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6.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hidePivotFieldList="1" defaultThemeVersion="124226"/>
  <mc:AlternateContent xmlns:mc="http://schemas.openxmlformats.org/markup-compatibility/2006">
    <mc:Choice Requires="x15">
      <x15ac:absPath xmlns:x15ac="http://schemas.microsoft.com/office/spreadsheetml/2010/11/ac" url="C:\Users\LENOVO\Documents\RM Backup\bacup D\03- Assignments\47- Tg\15- Final\01- Word version sent to Secretariat\"/>
    </mc:Choice>
  </mc:AlternateContent>
  <xr:revisionPtr revIDLastSave="0" documentId="13_ncr:1_{2E1D8883-1FE0-4A94-A0A2-9513B0D209DA}" xr6:coauthVersionLast="47" xr6:coauthVersionMax="47" xr10:uidLastSave="{00000000-0000-0000-0000-000000000000}"/>
  <bookViews>
    <workbookView xWindow="168" yWindow="420" windowWidth="22092" windowHeight="11808" tabRatio="874" firstSheet="5" activeTab="5" xr2:uid="{00000000-000D-0000-FFFF-FFFF00000000}"/>
  </bookViews>
  <sheets>
    <sheet name="cour de change 2020" sheetId="147" state="hidden" r:id="rId1"/>
    <sheet name="PS OBLIG" sheetId="153" state="hidden" r:id="rId2"/>
    <sheet name="PS VOL" sheetId="154" state="hidden" r:id="rId3"/>
    <sheet name="Unilatérale par sté" sheetId="155" state="hidden" r:id="rId4"/>
    <sheet name="Unilatérale par taxe" sheetId="156" state="hidden" r:id="rId5"/>
    <sheet name="Sommaire" sheetId="183" r:id="rId6"/>
    <sheet name="C (1)" sheetId="210" r:id="rId7"/>
    <sheet name="C (2)" sheetId="211" r:id="rId8"/>
    <sheet name="C (3)" sheetId="212" r:id="rId9"/>
    <sheet name="C (4)" sheetId="213" r:id="rId10"/>
    <sheet name="C (5)" sheetId="214" r:id="rId11"/>
    <sheet name="C (6)" sheetId="215" r:id="rId12"/>
    <sheet name="C (7)" sheetId="216" r:id="rId13"/>
    <sheet name="C (8)" sheetId="217" r:id="rId14"/>
    <sheet name="C (9)" sheetId="218" r:id="rId15"/>
    <sheet name="C (10)" sheetId="219" r:id="rId16"/>
    <sheet name="C (11)" sheetId="220" r:id="rId17"/>
    <sheet name="C (12)" sheetId="221" r:id="rId18"/>
    <sheet name="C (13)" sheetId="222" r:id="rId19"/>
    <sheet name="C (14)" sheetId="223" r:id="rId20"/>
    <sheet name="C (15)" sheetId="224" r:id="rId21"/>
    <sheet name="C (16)" sheetId="225" r:id="rId22"/>
    <sheet name="C (17)" sheetId="226" r:id="rId23"/>
    <sheet name="C (18)" sheetId="227" r:id="rId24"/>
    <sheet name="C (19)" sheetId="228" r:id="rId25"/>
    <sheet name="C (20)" sheetId="229" r:id="rId26"/>
    <sheet name="C (21)" sheetId="230" r:id="rId27"/>
    <sheet name="C (22)" sheetId="231" r:id="rId28"/>
    <sheet name="C (23)" sheetId="232" r:id="rId29"/>
    <sheet name="C (24)" sheetId="233" r:id="rId30"/>
    <sheet name="C (4)xx" sheetId="30" state="hidden" r:id="rId31"/>
    <sheet name="C (4)x" sheetId="8" state="hidden" r:id="rId32"/>
    <sheet name="C (5)x" sheetId="9" state="hidden" r:id="rId33"/>
    <sheet name="C (6)x" sheetId="10" state="hidden" r:id="rId34"/>
    <sheet name="C (7)x" sheetId="11" state="hidden" r:id="rId35"/>
    <sheet name="C (8)x" sheetId="12" state="hidden" r:id="rId36"/>
    <sheet name="C (9)x" sheetId="13" state="hidden" r:id="rId37"/>
    <sheet name="C (10)x" sheetId="14" state="hidden" r:id="rId38"/>
    <sheet name="C (11)x" sheetId="15" state="hidden" r:id="rId39"/>
    <sheet name="C (12)x" sheetId="16" state="hidden" r:id="rId40"/>
    <sheet name="C (13)x" sheetId="17" state="hidden" r:id="rId41"/>
    <sheet name="C (14)x" sheetId="18" state="hidden" r:id="rId42"/>
    <sheet name="C (15)x" sheetId="19" state="hidden" r:id="rId43"/>
    <sheet name="C (16)x" sheetId="20" state="hidden" r:id="rId44"/>
    <sheet name="C (17)x" sheetId="21" state="hidden" r:id="rId45"/>
    <sheet name="C (18)x" sheetId="22" state="hidden" r:id="rId46"/>
    <sheet name="C (19)x" sheetId="23" state="hidden" r:id="rId47"/>
    <sheet name="C (20)x" sheetId="24" state="hidden" r:id="rId48"/>
    <sheet name="C (22)x" sheetId="26" state="hidden" r:id="rId49"/>
    <sheet name="C (23)x" sheetId="27" state="hidden" r:id="rId50"/>
    <sheet name="C (24)x" sheetId="28" state="hidden" r:id="rId51"/>
    <sheet name="C (27)" sheetId="31" state="hidden" r:id="rId52"/>
    <sheet name="C (28)" sheetId="33" state="hidden" r:id="rId53"/>
    <sheet name="C (29)" sheetId="34" state="hidden" r:id="rId54"/>
    <sheet name="C (30)" sheetId="35" state="hidden" r:id="rId55"/>
    <sheet name="C (31)" sheetId="36" state="hidden" r:id="rId56"/>
    <sheet name="C (32)" sheetId="37" state="hidden" r:id="rId57"/>
    <sheet name="C (33)" sheetId="38" state="hidden" r:id="rId58"/>
    <sheet name="C (34)" sheetId="39" state="hidden" r:id="rId59"/>
    <sheet name="C (35)" sheetId="40" state="hidden" r:id="rId60"/>
    <sheet name="C (36)" sheetId="41" state="hidden" r:id="rId61"/>
    <sheet name="Annexe 1" sheetId="172" r:id="rId62"/>
    <sheet name="Annexe 2" sheetId="173" r:id="rId63"/>
    <sheet name="Annexe 3" sheetId="174" r:id="rId64"/>
    <sheet name="Annexe 4" sheetId="175" r:id="rId65"/>
    <sheet name="Annexe 5" sheetId="176" r:id="rId66"/>
    <sheet name="Annexe 7" sheetId="178" r:id="rId67"/>
    <sheet name="Annexe 8" sheetId="184" r:id="rId68"/>
    <sheet name="Annexe 9" sheetId="185" r:id="rId69"/>
    <sheet name="Annexe 10" sheetId="181" r:id="rId70"/>
    <sheet name="T1- Revenu secteur extractif" sheetId="138" state="hidden" r:id="rId71"/>
    <sheet name="l'ETat (VAK)" sheetId="139" state="hidden" r:id="rId72"/>
    <sheet name="Analyse par Comp" sheetId="140" state="hidden" r:id="rId73"/>
    <sheet name="DU by Comp" sheetId="141" state="hidden" r:id="rId74"/>
    <sheet name="DU by tax" sheetId="142" state="hidden" r:id="rId75"/>
    <sheet name="Feuil2" sheetId="144" state="hidden" r:id="rId76"/>
    <sheet name="Analyse par taxe" sheetId="145" state="hidden" r:id="rId77"/>
    <sheet name="Analyse par régie" sheetId="146" state="hidden" r:id="rId78"/>
  </sheets>
  <externalReferences>
    <externalReference r:id="rId79"/>
  </externalReferences>
  <definedNames>
    <definedName name="_xlnm._FilterDatabase" localSheetId="72" hidden="1">'Analyse par Comp'!$A$33:$E$55</definedName>
    <definedName name="_xlnm._FilterDatabase" localSheetId="77" hidden="1">'Analyse par régie'!$B$36:$D$40</definedName>
    <definedName name="_xlnm._FilterDatabase" localSheetId="76" hidden="1">'Analyse par taxe'!$A$1:$H$43</definedName>
    <definedName name="_xlnm._FilterDatabase" localSheetId="15" hidden="1">#REF!</definedName>
    <definedName name="_xlnm._FilterDatabase" localSheetId="37" hidden="1">#REF!</definedName>
    <definedName name="_xlnm._FilterDatabase" localSheetId="17" hidden="1">#REF!</definedName>
    <definedName name="_xlnm._FilterDatabase" localSheetId="39" hidden="1">#REF!</definedName>
    <definedName name="_xlnm._FilterDatabase" localSheetId="19" hidden="1">#REF!</definedName>
    <definedName name="_xlnm._FilterDatabase" localSheetId="41" hidden="1">#REF!</definedName>
    <definedName name="_xlnm._FilterDatabase" localSheetId="21" hidden="1">#REF!</definedName>
    <definedName name="_xlnm._FilterDatabase" localSheetId="43" hidden="1">#REF!</definedName>
    <definedName name="_xlnm._FilterDatabase" localSheetId="23" hidden="1">#REF!</definedName>
    <definedName name="_xlnm._FilterDatabase" localSheetId="45" hidden="1">#REF!</definedName>
    <definedName name="_xlnm._FilterDatabase" localSheetId="7" hidden="1">#REF!</definedName>
    <definedName name="_xlnm._FilterDatabase" localSheetId="25" hidden="1">#REF!</definedName>
    <definedName name="_xlnm._FilterDatabase" localSheetId="47" hidden="1">#REF!</definedName>
    <definedName name="_xlnm._FilterDatabase" localSheetId="27" hidden="1">#REF!</definedName>
    <definedName name="_xlnm._FilterDatabase" localSheetId="48" hidden="1">#REF!</definedName>
    <definedName name="_xlnm._FilterDatabase" localSheetId="29" hidden="1">#REF!</definedName>
    <definedName name="_xlnm._FilterDatabase" localSheetId="50" hidden="1">#REF!</definedName>
    <definedName name="_xlnm._FilterDatabase" localSheetId="53" hidden="1">#REF!</definedName>
    <definedName name="_xlnm._FilterDatabase" localSheetId="8" hidden="1">'C (3)'!$A$10:$N$80</definedName>
    <definedName name="_xlnm._FilterDatabase" localSheetId="55" hidden="1">#REF!</definedName>
    <definedName name="_xlnm._FilterDatabase" localSheetId="57" hidden="1">#REF!</definedName>
    <definedName name="_xlnm._FilterDatabase" localSheetId="59" hidden="1">#REF!</definedName>
    <definedName name="_xlnm._FilterDatabase" localSheetId="9" hidden="1">#REF!</definedName>
    <definedName name="_xlnm._FilterDatabase" localSheetId="31" hidden="1">#REF!</definedName>
    <definedName name="_xlnm._FilterDatabase" localSheetId="30" hidden="1">#REF!</definedName>
    <definedName name="_xlnm._FilterDatabase" localSheetId="11" hidden="1">#REF!</definedName>
    <definedName name="_xlnm._FilterDatabase" localSheetId="33" hidden="1">#REF!</definedName>
    <definedName name="_xlnm._FilterDatabase" localSheetId="13" hidden="1">#REF!</definedName>
    <definedName name="_xlnm._FilterDatabase" localSheetId="35" hidden="1">#REF!</definedName>
    <definedName name="_xlnm._FilterDatabase" localSheetId="73" hidden="1">'DU by Comp'!#REF!</definedName>
    <definedName name="_xlnm._FilterDatabase" localSheetId="74" hidden="1">'DU by tax'!#REF!</definedName>
    <definedName name="_xlnm._FilterDatabase" localSheetId="71" hidden="1">#REF!</definedName>
    <definedName name="_xlnm._FilterDatabase" localSheetId="70" hidden="1">#REF!</definedName>
    <definedName name="_xlnm._FilterDatabase" hidden="1">#REF!</definedName>
    <definedName name="_FilterDatabase1" localSheetId="72" hidden="1">#REF!</definedName>
    <definedName name="_FilterDatabase1" localSheetId="76" hidden="1">#REF!</definedName>
    <definedName name="_FilterDatabase1" localSheetId="15" hidden="1">#REF!</definedName>
    <definedName name="_FilterDatabase1" localSheetId="37" hidden="1">#REF!</definedName>
    <definedName name="_FilterDatabase1" localSheetId="17" hidden="1">#REF!</definedName>
    <definedName name="_FilterDatabase1" localSheetId="39" hidden="1">#REF!</definedName>
    <definedName name="_FilterDatabase1" localSheetId="19" hidden="1">#REF!</definedName>
    <definedName name="_FilterDatabase1" localSheetId="41" hidden="1">#REF!</definedName>
    <definedName name="_FilterDatabase1" localSheetId="21" hidden="1">#REF!</definedName>
    <definedName name="_FilterDatabase1" localSheetId="43" hidden="1">#REF!</definedName>
    <definedName name="_FilterDatabase1" localSheetId="23" hidden="1">#REF!</definedName>
    <definedName name="_FilterDatabase1" localSheetId="45" hidden="1">#REF!</definedName>
    <definedName name="_FilterDatabase1" localSheetId="7" hidden="1">#REF!</definedName>
    <definedName name="_FilterDatabase1" localSheetId="25" hidden="1">#REF!</definedName>
    <definedName name="_FilterDatabase1" localSheetId="47" hidden="1">#REF!</definedName>
    <definedName name="_FilterDatabase1" localSheetId="27" hidden="1">#REF!</definedName>
    <definedName name="_FilterDatabase1" localSheetId="48" hidden="1">#REF!</definedName>
    <definedName name="_FilterDatabase1" localSheetId="29" hidden="1">#REF!</definedName>
    <definedName name="_FilterDatabase1" localSheetId="50" hidden="1">#REF!</definedName>
    <definedName name="_FilterDatabase1" localSheetId="53" hidden="1">#REF!</definedName>
    <definedName name="_FilterDatabase1" localSheetId="55" hidden="1">#REF!</definedName>
    <definedName name="_FilterDatabase1" localSheetId="57" hidden="1">#REF!</definedName>
    <definedName name="_FilterDatabase1" localSheetId="59" hidden="1">#REF!</definedName>
    <definedName name="_FilterDatabase1" localSheetId="9" hidden="1">#REF!</definedName>
    <definedName name="_FilterDatabase1" localSheetId="31" hidden="1">#REF!</definedName>
    <definedName name="_FilterDatabase1" localSheetId="30" hidden="1">#REF!</definedName>
    <definedName name="_FilterDatabase1" localSheetId="11" hidden="1">#REF!</definedName>
    <definedName name="_FilterDatabase1" localSheetId="33" hidden="1">#REF!</definedName>
    <definedName name="_FilterDatabase1" localSheetId="13" hidden="1">#REF!</definedName>
    <definedName name="_FilterDatabase1" localSheetId="35" hidden="1">#REF!</definedName>
    <definedName name="_FilterDatabase1" localSheetId="71" hidden="1">#REF!</definedName>
    <definedName name="_FilterDatabase1" localSheetId="70" hidden="1">#REF!</definedName>
    <definedName name="_FilterDatabase1" hidden="1">#REF!</definedName>
    <definedName name="_ftn1" localSheetId="71">'l''ETat (VAK)'!$B$19</definedName>
    <definedName name="_ftn2" localSheetId="71">'l''ETat (VAK)'!#REF!</definedName>
    <definedName name="_ftn3" localSheetId="71">'l''ETat (VAK)'!#REF!</definedName>
    <definedName name="_ftn4" localSheetId="71">'l''ETat (VAK)'!#REF!</definedName>
    <definedName name="_ftnref1" localSheetId="71">'l''ETat (VAK)'!#REF!</definedName>
    <definedName name="_ftnref2" localSheetId="71">'l''ETat (VAK)'!#REF!</definedName>
    <definedName name="_ftnref3" localSheetId="71">'l''ETat (VAK)'!#REF!</definedName>
    <definedName name="_ftnref4" localSheetId="71">'l''ETat (VAK)'!#REF!</definedName>
    <definedName name="_Hlk21969732" localSheetId="67">'Annexe 8'!$B$449</definedName>
    <definedName name="_Hlk21969803" localSheetId="67">'Annexe 8'!$B$449</definedName>
    <definedName name="_RM_exec_sum" hidden="1">#REF!</definedName>
    <definedName name="_Toc145075608" localSheetId="63">'Annexe 3'!$A$9</definedName>
    <definedName name="_Toc153484075" localSheetId="61">'Annexe 1'!$A$9</definedName>
    <definedName name="_Toc153484076" localSheetId="62">'Annexe 2'!$A$8</definedName>
    <definedName name="_Toc153484078" localSheetId="69">'Annexe 4'!$A$9</definedName>
    <definedName name="_Toc153484079" localSheetId="65">'Annexe 5'!$A$8</definedName>
    <definedName name="_Toc153484082" localSheetId="67">'Annexe 8'!$A$9</definedName>
    <definedName name="_Toc153484083" localSheetId="67">'Annexe 8'!$A$11</definedName>
    <definedName name="_Toc153484084" localSheetId="67">'Annexe 8'!$A$435</definedName>
    <definedName name="_Toc153484085" localSheetId="67">'Annexe 8'!$B$441</definedName>
    <definedName name="_Toc153484086" localSheetId="67">'Annexe 8'!$B$442</definedName>
    <definedName name="_Toc153484087" localSheetId="67">'Annexe 8'!$B$448</definedName>
    <definedName name="_Toc531729015" localSheetId="66">'Annexe 7'!$A$9</definedName>
    <definedName name="A">#REF!</definedName>
    <definedName name="AA">#REF!</definedName>
    <definedName name="aaa" hidden="1">#REF!</definedName>
    <definedName name="AAAA">#REF!</definedName>
    <definedName name="AOUT">#REF!</definedName>
    <definedName name="az" localSheetId="72">#REF!</definedName>
    <definedName name="az" localSheetId="76">#REF!</definedName>
    <definedName name="az" localSheetId="15">#REF!</definedName>
    <definedName name="az" localSheetId="37">#REF!</definedName>
    <definedName name="az" localSheetId="17">#REF!</definedName>
    <definedName name="az" localSheetId="39">#REF!</definedName>
    <definedName name="az" localSheetId="19">#REF!</definedName>
    <definedName name="az" localSheetId="41">#REF!</definedName>
    <definedName name="az" localSheetId="21">#REF!</definedName>
    <definedName name="az" localSheetId="43">#REF!</definedName>
    <definedName name="az" localSheetId="23">#REF!</definedName>
    <definedName name="az" localSheetId="45">#REF!</definedName>
    <definedName name="az" localSheetId="7">#REF!</definedName>
    <definedName name="az" localSheetId="25">#REF!</definedName>
    <definedName name="az" localSheetId="47">#REF!</definedName>
    <definedName name="az" localSheetId="27">#REF!</definedName>
    <definedName name="az" localSheetId="48">#REF!</definedName>
    <definedName name="az" localSheetId="29">#REF!</definedName>
    <definedName name="az" localSheetId="50">#REF!</definedName>
    <definedName name="az" localSheetId="53">#REF!</definedName>
    <definedName name="az" localSheetId="55">#REF!</definedName>
    <definedName name="az" localSheetId="57">#REF!</definedName>
    <definedName name="az" localSheetId="59">#REF!</definedName>
    <definedName name="az" localSheetId="9">#REF!</definedName>
    <definedName name="az" localSheetId="31">#REF!</definedName>
    <definedName name="az" localSheetId="30">#REF!</definedName>
    <definedName name="az" localSheetId="11">#REF!</definedName>
    <definedName name="az" localSheetId="33">#REF!</definedName>
    <definedName name="az" localSheetId="13">#REF!</definedName>
    <definedName name="az" localSheetId="35">#REF!</definedName>
    <definedName name="az" localSheetId="71">#REF!</definedName>
    <definedName name="az" localSheetId="70">#REF!</definedName>
    <definedName name="az">#REF!</definedName>
    <definedName name="BATNA" localSheetId="72">#REF!</definedName>
    <definedName name="BATNA" localSheetId="76">#REF!</definedName>
    <definedName name="BATNA" localSheetId="15">#REF!</definedName>
    <definedName name="BATNA" localSheetId="37">#REF!</definedName>
    <definedName name="BATNA" localSheetId="17">#REF!</definedName>
    <definedName name="BATNA" localSheetId="39">#REF!</definedName>
    <definedName name="BATNA" localSheetId="19">#REF!</definedName>
    <definedName name="BATNA" localSheetId="41">#REF!</definedName>
    <definedName name="BATNA" localSheetId="21">#REF!</definedName>
    <definedName name="BATNA" localSheetId="43">#REF!</definedName>
    <definedName name="BATNA" localSheetId="23">#REF!</definedName>
    <definedName name="BATNA" localSheetId="45">#REF!</definedName>
    <definedName name="BATNA" localSheetId="7">#REF!</definedName>
    <definedName name="BATNA" localSheetId="25">#REF!</definedName>
    <definedName name="BATNA" localSheetId="47">#REF!</definedName>
    <definedName name="BATNA" localSheetId="27">#REF!</definedName>
    <definedName name="BATNA" localSheetId="48">#REF!</definedName>
    <definedName name="BATNA" localSheetId="29">#REF!</definedName>
    <definedName name="BATNA" localSheetId="50">#REF!</definedName>
    <definedName name="BATNA" localSheetId="53">#REF!</definedName>
    <definedName name="BATNA" localSheetId="55">#REF!</definedName>
    <definedName name="BATNA" localSheetId="57">#REF!</definedName>
    <definedName name="BATNA" localSheetId="59">#REF!</definedName>
    <definedName name="BATNA" localSheetId="9">#REF!</definedName>
    <definedName name="BATNA" localSheetId="31">#REF!</definedName>
    <definedName name="BATNA" localSheetId="30">#REF!</definedName>
    <definedName name="BATNA" localSheetId="11">#REF!</definedName>
    <definedName name="BATNA" localSheetId="33">#REF!</definedName>
    <definedName name="BATNA" localSheetId="13">#REF!</definedName>
    <definedName name="BATNA" localSheetId="35">#REF!</definedName>
    <definedName name="BATNA" localSheetId="71">#REF!</definedName>
    <definedName name="BATNA" localSheetId="70">#REF!</definedName>
    <definedName name="BATNA">#REF!</definedName>
    <definedName name="BISKRA" localSheetId="72">#REF!</definedName>
    <definedName name="BISKRA" localSheetId="76">#REF!</definedName>
    <definedName name="BISKRA" localSheetId="15">#REF!</definedName>
    <definedName name="BISKRA" localSheetId="37">#REF!</definedName>
    <definedName name="BISKRA" localSheetId="17">#REF!</definedName>
    <definedName name="BISKRA" localSheetId="39">#REF!</definedName>
    <definedName name="BISKRA" localSheetId="19">#REF!</definedName>
    <definedName name="BISKRA" localSheetId="41">#REF!</definedName>
    <definedName name="BISKRA" localSheetId="21">#REF!</definedName>
    <definedName name="BISKRA" localSheetId="43">#REF!</definedName>
    <definedName name="BISKRA" localSheetId="23">#REF!</definedName>
    <definedName name="BISKRA" localSheetId="45">#REF!</definedName>
    <definedName name="BISKRA" localSheetId="7">#REF!</definedName>
    <definedName name="BISKRA" localSheetId="25">#REF!</definedName>
    <definedName name="BISKRA" localSheetId="47">#REF!</definedName>
    <definedName name="BISKRA" localSheetId="27">#REF!</definedName>
    <definedName name="BISKRA" localSheetId="48">#REF!</definedName>
    <definedName name="BISKRA" localSheetId="29">#REF!</definedName>
    <definedName name="BISKRA" localSheetId="50">#REF!</definedName>
    <definedName name="BISKRA" localSheetId="53">#REF!</definedName>
    <definedName name="BISKRA" localSheetId="55">#REF!</definedName>
    <definedName name="BISKRA" localSheetId="57">#REF!</definedName>
    <definedName name="BISKRA" localSheetId="59">#REF!</definedName>
    <definedName name="BISKRA" localSheetId="9">#REF!</definedName>
    <definedName name="BISKRA" localSheetId="31">#REF!</definedName>
    <definedName name="BISKRA" localSheetId="30">#REF!</definedName>
    <definedName name="BISKRA" localSheetId="11">#REF!</definedName>
    <definedName name="BISKRA" localSheetId="33">#REF!</definedName>
    <definedName name="BISKRA" localSheetId="13">#REF!</definedName>
    <definedName name="BISKRA" localSheetId="35">#REF!</definedName>
    <definedName name="BISKRA" localSheetId="71">#REF!</definedName>
    <definedName name="BISKRA" localSheetId="70">#REF!</definedName>
    <definedName name="BISKRA">#REF!</definedName>
    <definedName name="Compadjust" localSheetId="71">#REF!</definedName>
    <definedName name="Compadjust" localSheetId="70">#REF!</definedName>
    <definedName name="Compadjust">#REF!</definedName>
    <definedName name="d">#REF!</definedName>
    <definedName name="DATA5" localSheetId="71">#REF!</definedName>
    <definedName name="DATA5" localSheetId="70">#REF!</definedName>
    <definedName name="DATA5">#REF!</definedName>
    <definedName name="_xlnm.Database" localSheetId="72">#REF!</definedName>
    <definedName name="_xlnm.Database" localSheetId="76">#REF!</definedName>
    <definedName name="_xlnm.Database" localSheetId="15">#REF!</definedName>
    <definedName name="_xlnm.Database" localSheetId="37">#REF!</definedName>
    <definedName name="_xlnm.Database" localSheetId="17">#REF!</definedName>
    <definedName name="_xlnm.Database" localSheetId="39">#REF!</definedName>
    <definedName name="_xlnm.Database" localSheetId="19">#REF!</definedName>
    <definedName name="_xlnm.Database" localSheetId="41">#REF!</definedName>
    <definedName name="_xlnm.Database" localSheetId="21">#REF!</definedName>
    <definedName name="_xlnm.Database" localSheetId="43">#REF!</definedName>
    <definedName name="_xlnm.Database" localSheetId="23">#REF!</definedName>
    <definedName name="_xlnm.Database" localSheetId="45">#REF!</definedName>
    <definedName name="_xlnm.Database" localSheetId="7">#REF!</definedName>
    <definedName name="_xlnm.Database" localSheetId="25">#REF!</definedName>
    <definedName name="_xlnm.Database" localSheetId="47">#REF!</definedName>
    <definedName name="_xlnm.Database" localSheetId="27">#REF!</definedName>
    <definedName name="_xlnm.Database" localSheetId="48">#REF!</definedName>
    <definedName name="_xlnm.Database" localSheetId="29">#REF!</definedName>
    <definedName name="_xlnm.Database" localSheetId="50">#REF!</definedName>
    <definedName name="_xlnm.Database" localSheetId="53">#REF!</definedName>
    <definedName name="_xlnm.Database" localSheetId="55">#REF!</definedName>
    <definedName name="_xlnm.Database" localSheetId="57">#REF!</definedName>
    <definedName name="_xlnm.Database" localSheetId="59">#REF!</definedName>
    <definedName name="_xlnm.Database" localSheetId="9">#REF!</definedName>
    <definedName name="_xlnm.Database" localSheetId="31">#REF!</definedName>
    <definedName name="_xlnm.Database" localSheetId="30">#REF!</definedName>
    <definedName name="_xlnm.Database" localSheetId="11">#REF!</definedName>
    <definedName name="_xlnm.Database" localSheetId="33">#REF!</definedName>
    <definedName name="_xlnm.Database" localSheetId="13">#REF!</definedName>
    <definedName name="_xlnm.Database" localSheetId="35">#REF!</definedName>
    <definedName name="_xlnm.Database" localSheetId="71">#REF!</definedName>
    <definedName name="_xlnm.Database" localSheetId="70">#REF!</definedName>
    <definedName name="_xlnm.Database">#REF!</definedName>
    <definedName name="dd">#REF!</definedName>
    <definedName name="dfgfdf" hidden="1">#REF!</definedName>
    <definedName name="dsfsdfs">#REF!</definedName>
    <definedName name="dsfsdfsdf">#REF!</definedName>
    <definedName name="FD" localSheetId="72" hidden="1">#REF!</definedName>
    <definedName name="FD" localSheetId="76" hidden="1">#REF!</definedName>
    <definedName name="FD" localSheetId="15" hidden="1">#REF!</definedName>
    <definedName name="FD" localSheetId="37" hidden="1">#REF!</definedName>
    <definedName name="FD" localSheetId="17" hidden="1">#REF!</definedName>
    <definedName name="FD" localSheetId="39" hidden="1">#REF!</definedName>
    <definedName name="FD" localSheetId="19" hidden="1">#REF!</definedName>
    <definedName name="FD" localSheetId="41" hidden="1">#REF!</definedName>
    <definedName name="FD" localSheetId="21" hidden="1">#REF!</definedName>
    <definedName name="FD" localSheetId="43" hidden="1">#REF!</definedName>
    <definedName name="FD" localSheetId="23" hidden="1">#REF!</definedName>
    <definedName name="FD" localSheetId="45" hidden="1">#REF!</definedName>
    <definedName name="FD" localSheetId="7" hidden="1">#REF!</definedName>
    <definedName name="FD" localSheetId="25" hidden="1">#REF!</definedName>
    <definedName name="FD" localSheetId="47" hidden="1">#REF!</definedName>
    <definedName name="FD" localSheetId="27" hidden="1">#REF!</definedName>
    <definedName name="FD" localSheetId="48" hidden="1">#REF!</definedName>
    <definedName name="FD" localSheetId="29" hidden="1">#REF!</definedName>
    <definedName name="FD" localSheetId="50" hidden="1">#REF!</definedName>
    <definedName name="FD" localSheetId="53" hidden="1">#REF!</definedName>
    <definedName name="FD" localSheetId="55" hidden="1">#REF!</definedName>
    <definedName name="FD" localSheetId="57" hidden="1">#REF!</definedName>
    <definedName name="FD" localSheetId="59" hidden="1">#REF!</definedName>
    <definedName name="FD" localSheetId="9" hidden="1">#REF!</definedName>
    <definedName name="FD" localSheetId="31" hidden="1">#REF!</definedName>
    <definedName name="FD" localSheetId="30" hidden="1">#REF!</definedName>
    <definedName name="FD" localSheetId="11" hidden="1">#REF!</definedName>
    <definedName name="FD" localSheetId="33" hidden="1">#REF!</definedName>
    <definedName name="FD" localSheetId="13" hidden="1">#REF!</definedName>
    <definedName name="FD" localSheetId="35" hidden="1">#REF!</definedName>
    <definedName name="FD" localSheetId="71" hidden="1">#REF!</definedName>
    <definedName name="FD" localSheetId="70" hidden="1">#REF!</definedName>
    <definedName name="FD" hidden="1">#REF!</definedName>
    <definedName name="fdb" localSheetId="72" hidden="1">#REF!</definedName>
    <definedName name="fdb" localSheetId="76" hidden="1">#REF!</definedName>
    <definedName name="fdb" localSheetId="15" hidden="1">#REF!</definedName>
    <definedName name="fdb" localSheetId="37" hidden="1">#REF!</definedName>
    <definedName name="fdb" localSheetId="17" hidden="1">#REF!</definedName>
    <definedName name="fdb" localSheetId="39" hidden="1">#REF!</definedName>
    <definedName name="fdb" localSheetId="19" hidden="1">#REF!</definedName>
    <definedName name="fdb" localSheetId="41" hidden="1">#REF!</definedName>
    <definedName name="fdb" localSheetId="21" hidden="1">#REF!</definedName>
    <definedName name="fdb" localSheetId="43" hidden="1">#REF!</definedName>
    <definedName name="fdb" localSheetId="23" hidden="1">#REF!</definedName>
    <definedName name="fdb" localSheetId="45" hidden="1">#REF!</definedName>
    <definedName name="fdb" localSheetId="7" hidden="1">#REF!</definedName>
    <definedName name="fdb" localSheetId="25" hidden="1">#REF!</definedName>
    <definedName name="fdb" localSheetId="47" hidden="1">#REF!</definedName>
    <definedName name="fdb" localSheetId="27" hidden="1">#REF!</definedName>
    <definedName name="fdb" localSheetId="48" hidden="1">#REF!</definedName>
    <definedName name="fdb" localSheetId="29" hidden="1">#REF!</definedName>
    <definedName name="fdb" localSheetId="50" hidden="1">#REF!</definedName>
    <definedName name="fdb" localSheetId="53" hidden="1">#REF!</definedName>
    <definedName name="fdb" localSheetId="55" hidden="1">#REF!</definedName>
    <definedName name="fdb" localSheetId="57" hidden="1">#REF!</definedName>
    <definedName name="fdb" localSheetId="59" hidden="1">#REF!</definedName>
    <definedName name="fdb" localSheetId="9" hidden="1">#REF!</definedName>
    <definedName name="fdb" localSheetId="31" hidden="1">#REF!</definedName>
    <definedName name="fdb" localSheetId="30" hidden="1">#REF!</definedName>
    <definedName name="fdb" localSheetId="11" hidden="1">#REF!</definedName>
    <definedName name="fdb" localSheetId="33" hidden="1">#REF!</definedName>
    <definedName name="fdb" localSheetId="13" hidden="1">#REF!</definedName>
    <definedName name="fdb" localSheetId="35" hidden="1">#REF!</definedName>
    <definedName name="fdb" localSheetId="71" hidden="1">#REF!</definedName>
    <definedName name="fdb" localSheetId="70" hidden="1">#REF!</definedName>
    <definedName name="fdb" hidden="1">#REF!</definedName>
    <definedName name="FinalDiff" localSheetId="71">#REF!</definedName>
    <definedName name="FinalDiff" localSheetId="70">#REF!</definedName>
    <definedName name="FinalDiff">#REF!</definedName>
    <definedName name="Govadjust" localSheetId="71">#REF!</definedName>
    <definedName name="Govadjust" localSheetId="70">#REF!</definedName>
    <definedName name="Govadjust">#REF!</definedName>
    <definedName name="IFU">#REF!</definedName>
    <definedName name="itie_2013" localSheetId="70">#REF!</definedName>
    <definedName name="itie_2013">#REF!</definedName>
    <definedName name="j" hidden="1">#REF!</definedName>
    <definedName name="JIJEL" localSheetId="72">#REF!</definedName>
    <definedName name="JIJEL" localSheetId="76">#REF!</definedName>
    <definedName name="JIJEL" localSheetId="15">#REF!</definedName>
    <definedName name="JIJEL" localSheetId="37">#REF!</definedName>
    <definedName name="JIJEL" localSheetId="17">#REF!</definedName>
    <definedName name="JIJEL" localSheetId="39">#REF!</definedName>
    <definedName name="JIJEL" localSheetId="19">#REF!</definedName>
    <definedName name="JIJEL" localSheetId="41">#REF!</definedName>
    <definedName name="JIJEL" localSheetId="21">#REF!</definedName>
    <definedName name="JIJEL" localSheetId="43">#REF!</definedName>
    <definedName name="JIJEL" localSheetId="23">#REF!</definedName>
    <definedName name="JIJEL" localSheetId="45">#REF!</definedName>
    <definedName name="JIJEL" localSheetId="7">#REF!</definedName>
    <definedName name="JIJEL" localSheetId="25">#REF!</definedName>
    <definedName name="JIJEL" localSheetId="47">#REF!</definedName>
    <definedName name="JIJEL" localSheetId="27">#REF!</definedName>
    <definedName name="JIJEL" localSheetId="48">#REF!</definedName>
    <definedName name="JIJEL" localSheetId="29">#REF!</definedName>
    <definedName name="JIJEL" localSheetId="50">#REF!</definedName>
    <definedName name="JIJEL" localSheetId="53">#REF!</definedName>
    <definedName name="JIJEL" localSheetId="55">#REF!</definedName>
    <definedName name="JIJEL" localSheetId="57">#REF!</definedName>
    <definedName name="JIJEL" localSheetId="59">#REF!</definedName>
    <definedName name="JIJEL" localSheetId="9">#REF!</definedName>
    <definedName name="JIJEL" localSheetId="31">#REF!</definedName>
    <definedName name="JIJEL" localSheetId="30">#REF!</definedName>
    <definedName name="JIJEL" localSheetId="11">#REF!</definedName>
    <definedName name="JIJEL" localSheetId="33">#REF!</definedName>
    <definedName name="JIJEL" localSheetId="13">#REF!</definedName>
    <definedName name="JIJEL" localSheetId="35">#REF!</definedName>
    <definedName name="JIJEL" localSheetId="71">#REF!</definedName>
    <definedName name="JIJEL" localSheetId="70">#REF!</definedName>
    <definedName name="JIJEL">#REF!</definedName>
    <definedName name="KHENCHELA" localSheetId="72">#REF!</definedName>
    <definedName name="KHENCHELA" localSheetId="76">#REF!</definedName>
    <definedName name="KHENCHELA" localSheetId="15">#REF!</definedName>
    <definedName name="KHENCHELA" localSheetId="37">#REF!</definedName>
    <definedName name="KHENCHELA" localSheetId="17">#REF!</definedName>
    <definedName name="KHENCHELA" localSheetId="39">#REF!</definedName>
    <definedName name="KHENCHELA" localSheetId="19">#REF!</definedName>
    <definedName name="KHENCHELA" localSheetId="41">#REF!</definedName>
    <definedName name="KHENCHELA" localSheetId="21">#REF!</definedName>
    <definedName name="KHENCHELA" localSheetId="43">#REF!</definedName>
    <definedName name="KHENCHELA" localSheetId="23">#REF!</definedName>
    <definedName name="KHENCHELA" localSheetId="45">#REF!</definedName>
    <definedName name="KHENCHELA" localSheetId="7">#REF!</definedName>
    <definedName name="KHENCHELA" localSheetId="25">#REF!</definedName>
    <definedName name="KHENCHELA" localSheetId="47">#REF!</definedName>
    <definedName name="KHENCHELA" localSheetId="27">#REF!</definedName>
    <definedName name="KHENCHELA" localSheetId="48">#REF!</definedName>
    <definedName name="KHENCHELA" localSheetId="29">#REF!</definedName>
    <definedName name="KHENCHELA" localSheetId="50">#REF!</definedName>
    <definedName name="KHENCHELA" localSheetId="53">#REF!</definedName>
    <definedName name="KHENCHELA" localSheetId="55">#REF!</definedName>
    <definedName name="KHENCHELA" localSheetId="57">#REF!</definedName>
    <definedName name="KHENCHELA" localSheetId="59">#REF!</definedName>
    <definedName name="KHENCHELA" localSheetId="9">#REF!</definedName>
    <definedName name="KHENCHELA" localSheetId="31">#REF!</definedName>
    <definedName name="KHENCHELA" localSheetId="30">#REF!</definedName>
    <definedName name="KHENCHELA" localSheetId="11">#REF!</definedName>
    <definedName name="KHENCHELA" localSheetId="33">#REF!</definedName>
    <definedName name="KHENCHELA" localSheetId="13">#REF!</definedName>
    <definedName name="KHENCHELA" localSheetId="35">#REF!</definedName>
    <definedName name="KHENCHELA" localSheetId="71">#REF!</definedName>
    <definedName name="KHENCHELA" localSheetId="70">#REF!</definedName>
    <definedName name="KHENCHELA">#REF!</definedName>
    <definedName name="m">#REF!</definedName>
    <definedName name="MARI" localSheetId="72">#REF!</definedName>
    <definedName name="MARI" localSheetId="76">#REF!</definedName>
    <definedName name="MARI" localSheetId="71">#REF!</definedName>
    <definedName name="MARI" localSheetId="70">#REF!</definedName>
    <definedName name="MARI">#REF!</definedName>
    <definedName name="MILA" localSheetId="72">#REF!</definedName>
    <definedName name="MILA" localSheetId="76">#REF!</definedName>
    <definedName name="MILA" localSheetId="15">#REF!</definedName>
    <definedName name="MILA" localSheetId="37">#REF!</definedName>
    <definedName name="MILA" localSheetId="17">#REF!</definedName>
    <definedName name="MILA" localSheetId="39">#REF!</definedName>
    <definedName name="MILA" localSheetId="19">#REF!</definedName>
    <definedName name="MILA" localSheetId="41">#REF!</definedName>
    <definedName name="MILA" localSheetId="21">#REF!</definedName>
    <definedName name="MILA" localSheetId="43">#REF!</definedName>
    <definedName name="MILA" localSheetId="23">#REF!</definedName>
    <definedName name="MILA" localSheetId="45">#REF!</definedName>
    <definedName name="MILA" localSheetId="7">#REF!</definedName>
    <definedName name="MILA" localSheetId="25">#REF!</definedName>
    <definedName name="MILA" localSheetId="47">#REF!</definedName>
    <definedName name="MILA" localSheetId="27">#REF!</definedName>
    <definedName name="MILA" localSheetId="48">#REF!</definedName>
    <definedName name="MILA" localSheetId="29">#REF!</definedName>
    <definedName name="MILA" localSheetId="50">#REF!</definedName>
    <definedName name="MILA" localSheetId="53">#REF!</definedName>
    <definedName name="MILA" localSheetId="55">#REF!</definedName>
    <definedName name="MILA" localSheetId="57">#REF!</definedName>
    <definedName name="MILA" localSheetId="59">#REF!</definedName>
    <definedName name="MILA" localSheetId="9">#REF!</definedName>
    <definedName name="MILA" localSheetId="31">#REF!</definedName>
    <definedName name="MILA" localSheetId="30">#REF!</definedName>
    <definedName name="MILA" localSheetId="11">#REF!</definedName>
    <definedName name="MILA" localSheetId="33">#REF!</definedName>
    <definedName name="MILA" localSheetId="13">#REF!</definedName>
    <definedName name="MILA" localSheetId="35">#REF!</definedName>
    <definedName name="MILA" localSheetId="71">#REF!</definedName>
    <definedName name="MILA" localSheetId="70">#REF!</definedName>
    <definedName name="MILA">#REF!</definedName>
    <definedName name="miseenplace03prjpilotes" localSheetId="72">#REF!</definedName>
    <definedName name="miseenplace03prjpilotes" localSheetId="76">#REF!</definedName>
    <definedName name="miseenplace03prjpilotes" localSheetId="15">#REF!</definedName>
    <definedName name="miseenplace03prjpilotes" localSheetId="37">#REF!</definedName>
    <definedName name="miseenplace03prjpilotes" localSheetId="17">#REF!</definedName>
    <definedName name="miseenplace03prjpilotes" localSheetId="39">#REF!</definedName>
    <definedName name="miseenplace03prjpilotes" localSheetId="19">#REF!</definedName>
    <definedName name="miseenplace03prjpilotes" localSheetId="41">#REF!</definedName>
    <definedName name="miseenplace03prjpilotes" localSheetId="21">#REF!</definedName>
    <definedName name="miseenplace03prjpilotes" localSheetId="43">#REF!</definedName>
    <definedName name="miseenplace03prjpilotes" localSheetId="23">#REF!</definedName>
    <definedName name="miseenplace03prjpilotes" localSheetId="45">#REF!</definedName>
    <definedName name="miseenplace03prjpilotes" localSheetId="7">#REF!</definedName>
    <definedName name="miseenplace03prjpilotes" localSheetId="25">#REF!</definedName>
    <definedName name="miseenplace03prjpilotes" localSheetId="47">#REF!</definedName>
    <definedName name="miseenplace03prjpilotes" localSheetId="27">#REF!</definedName>
    <definedName name="miseenplace03prjpilotes" localSheetId="48">#REF!</definedName>
    <definedName name="miseenplace03prjpilotes" localSheetId="29">#REF!</definedName>
    <definedName name="miseenplace03prjpilotes" localSheetId="50">#REF!</definedName>
    <definedName name="miseenplace03prjpilotes" localSheetId="53">#REF!</definedName>
    <definedName name="miseenplace03prjpilotes" localSheetId="55">#REF!</definedName>
    <definedName name="miseenplace03prjpilotes" localSheetId="57">#REF!</definedName>
    <definedName name="miseenplace03prjpilotes" localSheetId="59">#REF!</definedName>
    <definedName name="miseenplace03prjpilotes" localSheetId="9">#REF!</definedName>
    <definedName name="miseenplace03prjpilotes" localSheetId="31">#REF!</definedName>
    <definedName name="miseenplace03prjpilotes" localSheetId="30">#REF!</definedName>
    <definedName name="miseenplace03prjpilotes" localSheetId="11">#REF!</definedName>
    <definedName name="miseenplace03prjpilotes" localSheetId="33">#REF!</definedName>
    <definedName name="miseenplace03prjpilotes" localSheetId="13">#REF!</definedName>
    <definedName name="miseenplace03prjpilotes" localSheetId="35">#REF!</definedName>
    <definedName name="miseenplace03prjpilotes" localSheetId="71">#REF!</definedName>
    <definedName name="miseenplace03prjpilotes" localSheetId="70">#REF!</definedName>
    <definedName name="miseenplace03prjpilotes">#REF!</definedName>
    <definedName name="mmm">#REF!</definedName>
    <definedName name="MS" localSheetId="72">#REF!</definedName>
    <definedName name="MS" localSheetId="76">#REF!</definedName>
    <definedName name="MS" localSheetId="15">#REF!</definedName>
    <definedName name="MS" localSheetId="37">#REF!</definedName>
    <definedName name="MS" localSheetId="17">#REF!</definedName>
    <definedName name="MS" localSheetId="39">#REF!</definedName>
    <definedName name="MS" localSheetId="19">#REF!</definedName>
    <definedName name="MS" localSheetId="41">#REF!</definedName>
    <definedName name="MS" localSheetId="21">#REF!</definedName>
    <definedName name="MS" localSheetId="43">#REF!</definedName>
    <definedName name="MS" localSheetId="23">#REF!</definedName>
    <definedName name="MS" localSheetId="45">#REF!</definedName>
    <definedName name="MS" localSheetId="7">#REF!</definedName>
    <definedName name="MS" localSheetId="25">#REF!</definedName>
    <definedName name="MS" localSheetId="47">#REF!</definedName>
    <definedName name="MS" localSheetId="27">#REF!</definedName>
    <definedName name="MS" localSheetId="48">#REF!</definedName>
    <definedName name="MS" localSheetId="29">#REF!</definedName>
    <definedName name="MS" localSheetId="50">#REF!</definedName>
    <definedName name="MS" localSheetId="53">#REF!</definedName>
    <definedName name="MS" localSheetId="55">#REF!</definedName>
    <definedName name="MS" localSheetId="57">#REF!</definedName>
    <definedName name="MS" localSheetId="59">#REF!</definedName>
    <definedName name="MS" localSheetId="9">#REF!</definedName>
    <definedName name="MS" localSheetId="31">#REF!</definedName>
    <definedName name="MS" localSheetId="30">#REF!</definedName>
    <definedName name="MS" localSheetId="11">#REF!</definedName>
    <definedName name="MS" localSheetId="33">#REF!</definedName>
    <definedName name="MS" localSheetId="13">#REF!</definedName>
    <definedName name="MS" localSheetId="35">#REF!</definedName>
    <definedName name="MS" localSheetId="71">#REF!</definedName>
    <definedName name="MS" localSheetId="70">#REF!</definedName>
    <definedName name="MS">#REF!</definedName>
    <definedName name="msp" localSheetId="72">#REF!</definedName>
    <definedName name="msp" localSheetId="76">#REF!</definedName>
    <definedName name="msp" localSheetId="15">#REF!</definedName>
    <definedName name="msp" localSheetId="37">#REF!</definedName>
    <definedName name="msp" localSheetId="17">#REF!</definedName>
    <definedName name="msp" localSheetId="39">#REF!</definedName>
    <definedName name="msp" localSheetId="19">#REF!</definedName>
    <definedName name="msp" localSheetId="41">#REF!</definedName>
    <definedName name="msp" localSheetId="21">#REF!</definedName>
    <definedName name="msp" localSheetId="43">#REF!</definedName>
    <definedName name="msp" localSheetId="23">#REF!</definedName>
    <definedName name="msp" localSheetId="45">#REF!</definedName>
    <definedName name="msp" localSheetId="7">#REF!</definedName>
    <definedName name="msp" localSheetId="25">#REF!</definedName>
    <definedName name="msp" localSheetId="47">#REF!</definedName>
    <definedName name="msp" localSheetId="27">#REF!</definedName>
    <definedName name="msp" localSheetId="48">#REF!</definedName>
    <definedName name="msp" localSheetId="29">#REF!</definedName>
    <definedName name="msp" localSheetId="50">#REF!</definedName>
    <definedName name="msp" localSheetId="53">#REF!</definedName>
    <definedName name="msp" localSheetId="55">#REF!</definedName>
    <definedName name="msp" localSheetId="57">#REF!</definedName>
    <definedName name="msp" localSheetId="59">#REF!</definedName>
    <definedName name="msp" localSheetId="9">#REF!</definedName>
    <definedName name="msp" localSheetId="31">#REF!</definedName>
    <definedName name="msp" localSheetId="30">#REF!</definedName>
    <definedName name="msp" localSheetId="11">#REF!</definedName>
    <definedName name="msp" localSheetId="33">#REF!</definedName>
    <definedName name="msp" localSheetId="13">#REF!</definedName>
    <definedName name="msp" localSheetId="35">#REF!</definedName>
    <definedName name="msp" localSheetId="71">#REF!</definedName>
    <definedName name="msp" localSheetId="70">#REF!</definedName>
    <definedName name="msp">#REF!</definedName>
    <definedName name="P" localSheetId="72">#REF!</definedName>
    <definedName name="P" localSheetId="76">#REF!</definedName>
    <definedName name="P" localSheetId="15">#REF!</definedName>
    <definedName name="P" localSheetId="37">#REF!</definedName>
    <definedName name="P" localSheetId="17">#REF!</definedName>
    <definedName name="P" localSheetId="39">#REF!</definedName>
    <definedName name="P" localSheetId="19">#REF!</definedName>
    <definedName name="P" localSheetId="41">#REF!</definedName>
    <definedName name="P" localSheetId="21">#REF!</definedName>
    <definedName name="P" localSheetId="43">#REF!</definedName>
    <definedName name="P" localSheetId="23">#REF!</definedName>
    <definedName name="P" localSheetId="45">#REF!</definedName>
    <definedName name="P" localSheetId="7">#REF!</definedName>
    <definedName name="P" localSheetId="25">#REF!</definedName>
    <definedName name="P" localSheetId="47">#REF!</definedName>
    <definedName name="P" localSheetId="27">#REF!</definedName>
    <definedName name="P" localSheetId="48">#REF!</definedName>
    <definedName name="P" localSheetId="29">#REF!</definedName>
    <definedName name="P" localSheetId="50">#REF!</definedName>
    <definedName name="P" localSheetId="53">#REF!</definedName>
    <definedName name="P" localSheetId="55">#REF!</definedName>
    <definedName name="P" localSheetId="57">#REF!</definedName>
    <definedName name="P" localSheetId="59">#REF!</definedName>
    <definedName name="P" localSheetId="9">#REF!</definedName>
    <definedName name="P" localSheetId="31">#REF!</definedName>
    <definedName name="P" localSheetId="30">#REF!</definedName>
    <definedName name="P" localSheetId="11">#REF!</definedName>
    <definedName name="P" localSheetId="33">#REF!</definedName>
    <definedName name="P" localSheetId="13">#REF!</definedName>
    <definedName name="P" localSheetId="35">#REF!</definedName>
    <definedName name="P" localSheetId="71">#REF!</definedName>
    <definedName name="P" localSheetId="70">#REF!</definedName>
    <definedName name="P">#REF!</definedName>
    <definedName name="po" localSheetId="72">#REF!</definedName>
    <definedName name="po" localSheetId="76">#REF!</definedName>
    <definedName name="po" localSheetId="15">#REF!</definedName>
    <definedName name="po" localSheetId="37">#REF!</definedName>
    <definedName name="po" localSheetId="17">#REF!</definedName>
    <definedName name="po" localSheetId="39">#REF!</definedName>
    <definedName name="po" localSheetId="19">#REF!</definedName>
    <definedName name="po" localSheetId="41">#REF!</definedName>
    <definedName name="po" localSheetId="21">#REF!</definedName>
    <definedName name="po" localSheetId="43">#REF!</definedName>
    <definedName name="po" localSheetId="23">#REF!</definedName>
    <definedName name="po" localSheetId="45">#REF!</definedName>
    <definedName name="po" localSheetId="7">#REF!</definedName>
    <definedName name="po" localSheetId="25">#REF!</definedName>
    <definedName name="po" localSheetId="47">#REF!</definedName>
    <definedName name="po" localSheetId="27">#REF!</definedName>
    <definedName name="po" localSheetId="48">#REF!</definedName>
    <definedName name="po" localSheetId="29">#REF!</definedName>
    <definedName name="po" localSheetId="50">#REF!</definedName>
    <definedName name="po" localSheetId="53">#REF!</definedName>
    <definedName name="po" localSheetId="55">#REF!</definedName>
    <definedName name="po" localSheetId="57">#REF!</definedName>
    <definedName name="po" localSheetId="59">#REF!</definedName>
    <definedName name="po" localSheetId="9">#REF!</definedName>
    <definedName name="po" localSheetId="31">#REF!</definedName>
    <definedName name="po" localSheetId="30">#REF!</definedName>
    <definedName name="po" localSheetId="11">#REF!</definedName>
    <definedName name="po" localSheetId="33">#REF!</definedName>
    <definedName name="po" localSheetId="13">#REF!</definedName>
    <definedName name="po" localSheetId="35">#REF!</definedName>
    <definedName name="po" localSheetId="71">#REF!</definedName>
    <definedName name="po" localSheetId="70">#REF!</definedName>
    <definedName name="po">#REF!</definedName>
    <definedName name="POP" localSheetId="72">#REF!</definedName>
    <definedName name="POP" localSheetId="76">#REF!</definedName>
    <definedName name="POP" localSheetId="15">#REF!</definedName>
    <definedName name="POP" localSheetId="37">#REF!</definedName>
    <definedName name="POP" localSheetId="17">#REF!</definedName>
    <definedName name="POP" localSheetId="39">#REF!</definedName>
    <definedName name="POP" localSheetId="19">#REF!</definedName>
    <definedName name="POP" localSheetId="41">#REF!</definedName>
    <definedName name="POP" localSheetId="21">#REF!</definedName>
    <definedName name="POP" localSheetId="43">#REF!</definedName>
    <definedName name="POP" localSheetId="23">#REF!</definedName>
    <definedName name="POP" localSheetId="45">#REF!</definedName>
    <definedName name="POP" localSheetId="7">#REF!</definedName>
    <definedName name="POP" localSheetId="25">#REF!</definedName>
    <definedName name="POP" localSheetId="47">#REF!</definedName>
    <definedName name="POP" localSheetId="27">#REF!</definedName>
    <definedName name="POP" localSheetId="48">#REF!</definedName>
    <definedName name="POP" localSheetId="29">#REF!</definedName>
    <definedName name="POP" localSheetId="50">#REF!</definedName>
    <definedName name="POP" localSheetId="53">#REF!</definedName>
    <definedName name="POP" localSheetId="55">#REF!</definedName>
    <definedName name="POP" localSheetId="57">#REF!</definedName>
    <definedName name="POP" localSheetId="59">#REF!</definedName>
    <definedName name="POP" localSheetId="9">#REF!</definedName>
    <definedName name="POP" localSheetId="31">#REF!</definedName>
    <definedName name="POP" localSheetId="30">#REF!</definedName>
    <definedName name="POP" localSheetId="11">#REF!</definedName>
    <definedName name="POP" localSheetId="33">#REF!</definedName>
    <definedName name="POP" localSheetId="13">#REF!</definedName>
    <definedName name="POP" localSheetId="35">#REF!</definedName>
    <definedName name="POP" localSheetId="71">#REF!</definedName>
    <definedName name="POP" localSheetId="70">#REF!</definedName>
    <definedName name="POP">#REF!</definedName>
    <definedName name="_xlnm.Print_Area" localSheetId="72">#REF!</definedName>
    <definedName name="_xlnm.Print_Area" localSheetId="76">#REF!</definedName>
    <definedName name="_xlnm.Print_Area" localSheetId="61">'Annexe 1'!$A$1:$J$87</definedName>
    <definedName name="_xlnm.Print_Area" localSheetId="68">'Annexe 9'!$A$1:$P$112</definedName>
    <definedName name="_xlnm.Print_Area" localSheetId="15">#REF!</definedName>
    <definedName name="_xlnm.Print_Area" localSheetId="37">#REF!</definedName>
    <definedName name="_xlnm.Print_Area" localSheetId="17">#REF!</definedName>
    <definedName name="_xlnm.Print_Area" localSheetId="39">#REF!</definedName>
    <definedName name="_xlnm.Print_Area" localSheetId="19">#REF!</definedName>
    <definedName name="_xlnm.Print_Area" localSheetId="41">#REF!</definedName>
    <definedName name="_xlnm.Print_Area" localSheetId="21">#REF!</definedName>
    <definedName name="_xlnm.Print_Area" localSheetId="43">#REF!</definedName>
    <definedName name="_xlnm.Print_Area" localSheetId="23">#REF!</definedName>
    <definedName name="_xlnm.Print_Area" localSheetId="45">#REF!</definedName>
    <definedName name="_xlnm.Print_Area" localSheetId="7">#REF!</definedName>
    <definedName name="_xlnm.Print_Area" localSheetId="25">#REF!</definedName>
    <definedName name="_xlnm.Print_Area" localSheetId="47">#REF!</definedName>
    <definedName name="_xlnm.Print_Area" localSheetId="27">#REF!</definedName>
    <definedName name="_xlnm.Print_Area" localSheetId="48">#REF!</definedName>
    <definedName name="_xlnm.Print_Area" localSheetId="29">#REF!</definedName>
    <definedName name="_xlnm.Print_Area" localSheetId="50">#REF!</definedName>
    <definedName name="_xlnm.Print_Area" localSheetId="53">#REF!</definedName>
    <definedName name="_xlnm.Print_Area" localSheetId="55">#REF!</definedName>
    <definedName name="_xlnm.Print_Area" localSheetId="57">#REF!</definedName>
    <definedName name="_xlnm.Print_Area" localSheetId="59">#REF!</definedName>
    <definedName name="_xlnm.Print_Area" localSheetId="9">#REF!</definedName>
    <definedName name="_xlnm.Print_Area" localSheetId="31">#REF!</definedName>
    <definedName name="_xlnm.Print_Area" localSheetId="30">#REF!</definedName>
    <definedName name="_xlnm.Print_Area" localSheetId="11">#REF!</definedName>
    <definedName name="_xlnm.Print_Area" localSheetId="33">#REF!</definedName>
    <definedName name="_xlnm.Print_Area" localSheetId="13">#REF!</definedName>
    <definedName name="_xlnm.Print_Area" localSheetId="35">#REF!</definedName>
    <definedName name="_xlnm.Print_Area" localSheetId="71">#REF!</definedName>
    <definedName name="_xlnm.Print_Area" localSheetId="5">Sommaire!$A$1:$J$45</definedName>
    <definedName name="_xlnm.Print_Area" localSheetId="70">#REF!</definedName>
    <definedName name="_xlnm.Print_Area">#REF!</definedName>
    <definedName name="RECAP" localSheetId="72">#REF!</definedName>
    <definedName name="RECAP" localSheetId="76">#REF!</definedName>
    <definedName name="RECAP" localSheetId="15">#REF!</definedName>
    <definedName name="RECAP" localSheetId="37">#REF!</definedName>
    <definedName name="RECAP" localSheetId="17">#REF!</definedName>
    <definedName name="RECAP" localSheetId="39">#REF!</definedName>
    <definedName name="RECAP" localSheetId="19">#REF!</definedName>
    <definedName name="RECAP" localSheetId="41">#REF!</definedName>
    <definedName name="RECAP" localSheetId="21">#REF!</definedName>
    <definedName name="RECAP" localSheetId="43">#REF!</definedName>
    <definedName name="RECAP" localSheetId="23">#REF!</definedName>
    <definedName name="RECAP" localSheetId="45">#REF!</definedName>
    <definedName name="RECAP" localSheetId="7">#REF!</definedName>
    <definedName name="RECAP" localSheetId="25">#REF!</definedName>
    <definedName name="RECAP" localSheetId="47">#REF!</definedName>
    <definedName name="RECAP" localSheetId="27">#REF!</definedName>
    <definedName name="RECAP" localSheetId="48">#REF!</definedName>
    <definedName name="RECAP" localSheetId="29">#REF!</definedName>
    <definedName name="RECAP" localSheetId="50">#REF!</definedName>
    <definedName name="RECAP" localSheetId="53">#REF!</definedName>
    <definedName name="RECAP" localSheetId="55">#REF!</definedName>
    <definedName name="RECAP" localSheetId="57">#REF!</definedName>
    <definedName name="RECAP" localSheetId="59">#REF!</definedName>
    <definedName name="RECAP" localSheetId="9">#REF!</definedName>
    <definedName name="RECAP" localSheetId="31">#REF!</definedName>
    <definedName name="RECAP" localSheetId="30">#REF!</definedName>
    <definedName name="RECAP" localSheetId="11">#REF!</definedName>
    <definedName name="RECAP" localSheetId="33">#REF!</definedName>
    <definedName name="RECAP" localSheetId="13">#REF!</definedName>
    <definedName name="RECAP" localSheetId="35">#REF!</definedName>
    <definedName name="RECAP" localSheetId="71">#REF!</definedName>
    <definedName name="RECAP" localSheetId="70">#REF!</definedName>
    <definedName name="RECAP">#REF!</definedName>
    <definedName name="s">#REF!</definedName>
    <definedName name="sdf">#REF!</definedName>
    <definedName name="SOUKAHARS" localSheetId="72">#REF!</definedName>
    <definedName name="SOUKAHARS" localSheetId="76">#REF!</definedName>
    <definedName name="SOUKAHARS" localSheetId="15">#REF!</definedName>
    <definedName name="SOUKAHARS" localSheetId="37">#REF!</definedName>
    <definedName name="SOUKAHARS" localSheetId="17">#REF!</definedName>
    <definedName name="SOUKAHARS" localSheetId="39">#REF!</definedName>
    <definedName name="SOUKAHARS" localSheetId="19">#REF!</definedName>
    <definedName name="SOUKAHARS" localSheetId="41">#REF!</definedName>
    <definedName name="SOUKAHARS" localSheetId="21">#REF!</definedName>
    <definedName name="SOUKAHARS" localSheetId="43">#REF!</definedName>
    <definedName name="SOUKAHARS" localSheetId="23">#REF!</definedName>
    <definedName name="SOUKAHARS" localSheetId="45">#REF!</definedName>
    <definedName name="SOUKAHARS" localSheetId="7">#REF!</definedName>
    <definedName name="SOUKAHARS" localSheetId="25">#REF!</definedName>
    <definedName name="SOUKAHARS" localSheetId="47">#REF!</definedName>
    <definedName name="SOUKAHARS" localSheetId="27">#REF!</definedName>
    <definedName name="SOUKAHARS" localSheetId="48">#REF!</definedName>
    <definedName name="SOUKAHARS" localSheetId="29">#REF!</definedName>
    <definedName name="SOUKAHARS" localSheetId="50">#REF!</definedName>
    <definedName name="SOUKAHARS" localSheetId="53">#REF!</definedName>
    <definedName name="SOUKAHARS" localSheetId="55">#REF!</definedName>
    <definedName name="SOUKAHARS" localSheetId="57">#REF!</definedName>
    <definedName name="SOUKAHARS" localSheetId="59">#REF!</definedName>
    <definedName name="SOUKAHARS" localSheetId="9">#REF!</definedName>
    <definedName name="SOUKAHARS" localSheetId="31">#REF!</definedName>
    <definedName name="SOUKAHARS" localSheetId="30">#REF!</definedName>
    <definedName name="SOUKAHARS" localSheetId="11">#REF!</definedName>
    <definedName name="SOUKAHARS" localSheetId="33">#REF!</definedName>
    <definedName name="SOUKAHARS" localSheetId="13">#REF!</definedName>
    <definedName name="SOUKAHARS" localSheetId="35">#REF!</definedName>
    <definedName name="SOUKAHARS" localSheetId="71">#REF!</definedName>
    <definedName name="SOUKAHARS" localSheetId="70">#REF!</definedName>
    <definedName name="SOUKAHARS">#REF!</definedName>
    <definedName name="ssdsq">#REF!</definedName>
    <definedName name="Taxes" localSheetId="71">#REF!</definedName>
    <definedName name="Taxes" localSheetId="70">#REF!</definedName>
    <definedName name="Taxes">#REF!</definedName>
    <definedName name="TRAVAUX01" localSheetId="72">#REF!</definedName>
    <definedName name="TRAVAUX01" localSheetId="76">#REF!</definedName>
    <definedName name="TRAVAUX01" localSheetId="15">#REF!</definedName>
    <definedName name="TRAVAUX01" localSheetId="37">#REF!</definedName>
    <definedName name="TRAVAUX01" localSheetId="17">#REF!</definedName>
    <definedName name="TRAVAUX01" localSheetId="39">#REF!</definedName>
    <definedName name="TRAVAUX01" localSheetId="19">#REF!</definedName>
    <definedName name="TRAVAUX01" localSheetId="41">#REF!</definedName>
    <definedName name="TRAVAUX01" localSheetId="21">#REF!</definedName>
    <definedName name="TRAVAUX01" localSheetId="43">#REF!</definedName>
    <definedName name="TRAVAUX01" localSheetId="23">#REF!</definedName>
    <definedName name="TRAVAUX01" localSheetId="45">#REF!</definedName>
    <definedName name="TRAVAUX01" localSheetId="7">#REF!</definedName>
    <definedName name="TRAVAUX01" localSheetId="25">#REF!</definedName>
    <definedName name="TRAVAUX01" localSheetId="47">#REF!</definedName>
    <definedName name="TRAVAUX01" localSheetId="27">#REF!</definedName>
    <definedName name="TRAVAUX01" localSheetId="48">#REF!</definedName>
    <definedName name="TRAVAUX01" localSheetId="29">#REF!</definedName>
    <definedName name="TRAVAUX01" localSheetId="50">#REF!</definedName>
    <definedName name="TRAVAUX01" localSheetId="53">#REF!</definedName>
    <definedName name="TRAVAUX01" localSheetId="55">#REF!</definedName>
    <definedName name="TRAVAUX01" localSheetId="57">#REF!</definedName>
    <definedName name="TRAVAUX01" localSheetId="59">#REF!</definedName>
    <definedName name="TRAVAUX01" localSheetId="9">#REF!</definedName>
    <definedName name="TRAVAUX01" localSheetId="31">#REF!</definedName>
    <definedName name="TRAVAUX01" localSheetId="30">#REF!</definedName>
    <definedName name="TRAVAUX01" localSheetId="11">#REF!</definedName>
    <definedName name="TRAVAUX01" localSheetId="33">#REF!</definedName>
    <definedName name="TRAVAUX01" localSheetId="13">#REF!</definedName>
    <definedName name="TRAVAUX01" localSheetId="35">#REF!</definedName>
    <definedName name="TRAVAUX01" localSheetId="71">#REF!</definedName>
    <definedName name="TRAVAUX01" localSheetId="70">#REF!</definedName>
    <definedName name="TRAVAUX01">#REF!</definedName>
    <definedName name="TRAVAUX07" localSheetId="72">#REF!</definedName>
    <definedName name="TRAVAUX07" localSheetId="76">#REF!</definedName>
    <definedName name="TRAVAUX07" localSheetId="15">#REF!</definedName>
    <definedName name="TRAVAUX07" localSheetId="37">#REF!</definedName>
    <definedName name="TRAVAUX07" localSheetId="17">#REF!</definedName>
    <definedName name="TRAVAUX07" localSheetId="39">#REF!</definedName>
    <definedName name="TRAVAUX07" localSheetId="19">#REF!</definedName>
    <definedName name="TRAVAUX07" localSheetId="41">#REF!</definedName>
    <definedName name="TRAVAUX07" localSheetId="21">#REF!</definedName>
    <definedName name="TRAVAUX07" localSheetId="43">#REF!</definedName>
    <definedName name="TRAVAUX07" localSheetId="23">#REF!</definedName>
    <definedName name="TRAVAUX07" localSheetId="45">#REF!</definedName>
    <definedName name="TRAVAUX07" localSheetId="7">#REF!</definedName>
    <definedName name="TRAVAUX07" localSheetId="25">#REF!</definedName>
    <definedName name="TRAVAUX07" localSheetId="47">#REF!</definedName>
    <definedName name="TRAVAUX07" localSheetId="27">#REF!</definedName>
    <definedName name="TRAVAUX07" localSheetId="48">#REF!</definedName>
    <definedName name="TRAVAUX07" localSheetId="29">#REF!</definedName>
    <definedName name="TRAVAUX07" localSheetId="50">#REF!</definedName>
    <definedName name="TRAVAUX07" localSheetId="53">#REF!</definedName>
    <definedName name="TRAVAUX07" localSheetId="55">#REF!</definedName>
    <definedName name="TRAVAUX07" localSheetId="57">#REF!</definedName>
    <definedName name="TRAVAUX07" localSheetId="59">#REF!</definedName>
    <definedName name="TRAVAUX07" localSheetId="9">#REF!</definedName>
    <definedName name="TRAVAUX07" localSheetId="31">#REF!</definedName>
    <definedName name="TRAVAUX07" localSheetId="30">#REF!</definedName>
    <definedName name="TRAVAUX07" localSheetId="11">#REF!</definedName>
    <definedName name="TRAVAUX07" localSheetId="33">#REF!</definedName>
    <definedName name="TRAVAUX07" localSheetId="13">#REF!</definedName>
    <definedName name="TRAVAUX07" localSheetId="35">#REF!</definedName>
    <definedName name="TRAVAUX07" localSheetId="71">#REF!</definedName>
    <definedName name="TRAVAUX07" localSheetId="70">#REF!</definedName>
    <definedName name="TRAVAUX07">#REF!</definedName>
    <definedName name="TRAVAUX08" localSheetId="72">#REF!</definedName>
    <definedName name="TRAVAUX08" localSheetId="76">#REF!</definedName>
    <definedName name="TRAVAUX08" localSheetId="15">#REF!</definedName>
    <definedName name="TRAVAUX08" localSheetId="37">#REF!</definedName>
    <definedName name="TRAVAUX08" localSheetId="17">#REF!</definedName>
    <definedName name="TRAVAUX08" localSheetId="39">#REF!</definedName>
    <definedName name="TRAVAUX08" localSheetId="19">#REF!</definedName>
    <definedName name="TRAVAUX08" localSheetId="41">#REF!</definedName>
    <definedName name="TRAVAUX08" localSheetId="21">#REF!</definedName>
    <definedName name="TRAVAUX08" localSheetId="43">#REF!</definedName>
    <definedName name="TRAVAUX08" localSheetId="23">#REF!</definedName>
    <definedName name="TRAVAUX08" localSheetId="45">#REF!</definedName>
    <definedName name="TRAVAUX08" localSheetId="7">#REF!</definedName>
    <definedName name="TRAVAUX08" localSheetId="25">#REF!</definedName>
    <definedName name="TRAVAUX08" localSheetId="47">#REF!</definedName>
    <definedName name="TRAVAUX08" localSheetId="27">#REF!</definedName>
    <definedName name="TRAVAUX08" localSheetId="48">#REF!</definedName>
    <definedName name="TRAVAUX08" localSheetId="29">#REF!</definedName>
    <definedName name="TRAVAUX08" localSheetId="50">#REF!</definedName>
    <definedName name="TRAVAUX08" localSheetId="53">#REF!</definedName>
    <definedName name="TRAVAUX08" localSheetId="55">#REF!</definedName>
    <definedName name="TRAVAUX08" localSheetId="57">#REF!</definedName>
    <definedName name="TRAVAUX08" localSheetId="59">#REF!</definedName>
    <definedName name="TRAVAUX08" localSheetId="9">#REF!</definedName>
    <definedName name="TRAVAUX08" localSheetId="31">#REF!</definedName>
    <definedName name="TRAVAUX08" localSheetId="30">#REF!</definedName>
    <definedName name="TRAVAUX08" localSheetId="11">#REF!</definedName>
    <definedName name="TRAVAUX08" localSheetId="33">#REF!</definedName>
    <definedName name="TRAVAUX08" localSheetId="13">#REF!</definedName>
    <definedName name="TRAVAUX08" localSheetId="35">#REF!</definedName>
    <definedName name="TRAVAUX08" localSheetId="71">#REF!</definedName>
    <definedName name="TRAVAUX08" localSheetId="70">#REF!</definedName>
    <definedName name="TRAVAUX08">#REF!</definedName>
    <definedName name="TRAVAUX10" localSheetId="72">#REF!</definedName>
    <definedName name="TRAVAUX10" localSheetId="76">#REF!</definedName>
    <definedName name="TRAVAUX10" localSheetId="15">#REF!</definedName>
    <definedName name="TRAVAUX10" localSheetId="37">#REF!</definedName>
    <definedName name="TRAVAUX10" localSheetId="17">#REF!</definedName>
    <definedName name="TRAVAUX10" localSheetId="39">#REF!</definedName>
    <definedName name="TRAVAUX10" localSheetId="19">#REF!</definedName>
    <definedName name="TRAVAUX10" localSheetId="41">#REF!</definedName>
    <definedName name="TRAVAUX10" localSheetId="21">#REF!</definedName>
    <definedName name="TRAVAUX10" localSheetId="43">#REF!</definedName>
    <definedName name="TRAVAUX10" localSheetId="23">#REF!</definedName>
    <definedName name="TRAVAUX10" localSheetId="45">#REF!</definedName>
    <definedName name="TRAVAUX10" localSheetId="7">#REF!</definedName>
    <definedName name="TRAVAUX10" localSheetId="25">#REF!</definedName>
    <definedName name="TRAVAUX10" localSheetId="47">#REF!</definedName>
    <definedName name="TRAVAUX10" localSheetId="27">#REF!</definedName>
    <definedName name="TRAVAUX10" localSheetId="48">#REF!</definedName>
    <definedName name="TRAVAUX10" localSheetId="29">#REF!</definedName>
    <definedName name="TRAVAUX10" localSheetId="50">#REF!</definedName>
    <definedName name="TRAVAUX10" localSheetId="53">#REF!</definedName>
    <definedName name="TRAVAUX10" localSheetId="55">#REF!</definedName>
    <definedName name="TRAVAUX10" localSheetId="57">#REF!</definedName>
    <definedName name="TRAVAUX10" localSheetId="59">#REF!</definedName>
    <definedName name="TRAVAUX10" localSheetId="9">#REF!</definedName>
    <definedName name="TRAVAUX10" localSheetId="31">#REF!</definedName>
    <definedName name="TRAVAUX10" localSheetId="30">#REF!</definedName>
    <definedName name="TRAVAUX10" localSheetId="11">#REF!</definedName>
    <definedName name="TRAVAUX10" localSheetId="33">#REF!</definedName>
    <definedName name="TRAVAUX10" localSheetId="13">#REF!</definedName>
    <definedName name="TRAVAUX10" localSheetId="35">#REF!</definedName>
    <definedName name="TRAVAUX10" localSheetId="71">#REF!</definedName>
    <definedName name="TRAVAUX10" localSheetId="70">#REF!</definedName>
    <definedName name="TRAVAUX10">#REF!</definedName>
    <definedName name="TRAVAUX11" localSheetId="72">#REF!</definedName>
    <definedName name="TRAVAUX11" localSheetId="76">#REF!</definedName>
    <definedName name="TRAVAUX11" localSheetId="15">#REF!</definedName>
    <definedName name="TRAVAUX11" localSheetId="37">#REF!</definedName>
    <definedName name="TRAVAUX11" localSheetId="17">#REF!</definedName>
    <definedName name="TRAVAUX11" localSheetId="39">#REF!</definedName>
    <definedName name="TRAVAUX11" localSheetId="19">#REF!</definedName>
    <definedName name="TRAVAUX11" localSheetId="41">#REF!</definedName>
    <definedName name="TRAVAUX11" localSheetId="21">#REF!</definedName>
    <definedName name="TRAVAUX11" localSheetId="43">#REF!</definedName>
    <definedName name="TRAVAUX11" localSheetId="23">#REF!</definedName>
    <definedName name="TRAVAUX11" localSheetId="45">#REF!</definedName>
    <definedName name="TRAVAUX11" localSheetId="7">#REF!</definedName>
    <definedName name="TRAVAUX11" localSheetId="25">#REF!</definedName>
    <definedName name="TRAVAUX11" localSheetId="47">#REF!</definedName>
    <definedName name="TRAVAUX11" localSheetId="27">#REF!</definedName>
    <definedName name="TRAVAUX11" localSheetId="48">#REF!</definedName>
    <definedName name="TRAVAUX11" localSheetId="29">#REF!</definedName>
    <definedName name="TRAVAUX11" localSheetId="50">#REF!</definedName>
    <definedName name="TRAVAUX11" localSheetId="53">#REF!</definedName>
    <definedName name="TRAVAUX11" localSheetId="55">#REF!</definedName>
    <definedName name="TRAVAUX11" localSheetId="57">#REF!</definedName>
    <definedName name="TRAVAUX11" localSheetId="59">#REF!</definedName>
    <definedName name="TRAVAUX11" localSheetId="9">#REF!</definedName>
    <definedName name="TRAVAUX11" localSheetId="31">#REF!</definedName>
    <definedName name="TRAVAUX11" localSheetId="30">#REF!</definedName>
    <definedName name="TRAVAUX11" localSheetId="11">#REF!</definedName>
    <definedName name="TRAVAUX11" localSheetId="33">#REF!</definedName>
    <definedName name="TRAVAUX11" localSheetId="13">#REF!</definedName>
    <definedName name="TRAVAUX11" localSheetId="35">#REF!</definedName>
    <definedName name="TRAVAUX11" localSheetId="71">#REF!</definedName>
    <definedName name="TRAVAUX11" localSheetId="70">#REF!</definedName>
    <definedName name="TRAVAUX11">#REF!</definedName>
    <definedName name="TRAVAUX12" localSheetId="72">#REF!</definedName>
    <definedName name="TRAVAUX12" localSheetId="76">#REF!</definedName>
    <definedName name="TRAVAUX12" localSheetId="15">#REF!</definedName>
    <definedName name="TRAVAUX12" localSheetId="37">#REF!</definedName>
    <definedName name="TRAVAUX12" localSheetId="17">#REF!</definedName>
    <definedName name="TRAVAUX12" localSheetId="39">#REF!</definedName>
    <definedName name="TRAVAUX12" localSheetId="19">#REF!</definedName>
    <definedName name="TRAVAUX12" localSheetId="41">#REF!</definedName>
    <definedName name="TRAVAUX12" localSheetId="21">#REF!</definedName>
    <definedName name="TRAVAUX12" localSheetId="43">#REF!</definedName>
    <definedName name="TRAVAUX12" localSheetId="23">#REF!</definedName>
    <definedName name="TRAVAUX12" localSheetId="45">#REF!</definedName>
    <definedName name="TRAVAUX12" localSheetId="7">#REF!</definedName>
    <definedName name="TRAVAUX12" localSheetId="25">#REF!</definedName>
    <definedName name="TRAVAUX12" localSheetId="47">#REF!</definedName>
    <definedName name="TRAVAUX12" localSheetId="27">#REF!</definedName>
    <definedName name="TRAVAUX12" localSheetId="48">#REF!</definedName>
    <definedName name="TRAVAUX12" localSheetId="29">#REF!</definedName>
    <definedName name="TRAVAUX12" localSheetId="50">#REF!</definedName>
    <definedName name="TRAVAUX12" localSheetId="53">#REF!</definedName>
    <definedName name="TRAVAUX12" localSheetId="55">#REF!</definedName>
    <definedName name="TRAVAUX12" localSheetId="57">#REF!</definedName>
    <definedName name="TRAVAUX12" localSheetId="59">#REF!</definedName>
    <definedName name="TRAVAUX12" localSheetId="9">#REF!</definedName>
    <definedName name="TRAVAUX12" localSheetId="31">#REF!</definedName>
    <definedName name="TRAVAUX12" localSheetId="30">#REF!</definedName>
    <definedName name="TRAVAUX12" localSheetId="11">#REF!</definedName>
    <definedName name="TRAVAUX12" localSheetId="33">#REF!</definedName>
    <definedName name="TRAVAUX12" localSheetId="13">#REF!</definedName>
    <definedName name="TRAVAUX12" localSheetId="35">#REF!</definedName>
    <definedName name="TRAVAUX12" localSheetId="71">#REF!</definedName>
    <definedName name="TRAVAUX12" localSheetId="70">#REF!</definedName>
    <definedName name="TRAVAUX12">#REF!</definedName>
    <definedName name="TRAVAUX13" localSheetId="72">#REF!</definedName>
    <definedName name="TRAVAUX13" localSheetId="76">#REF!</definedName>
    <definedName name="TRAVAUX13" localSheetId="15">#REF!</definedName>
    <definedName name="TRAVAUX13" localSheetId="37">#REF!</definedName>
    <definedName name="TRAVAUX13" localSheetId="17">#REF!</definedName>
    <definedName name="TRAVAUX13" localSheetId="39">#REF!</definedName>
    <definedName name="TRAVAUX13" localSheetId="19">#REF!</definedName>
    <definedName name="TRAVAUX13" localSheetId="41">#REF!</definedName>
    <definedName name="TRAVAUX13" localSheetId="21">#REF!</definedName>
    <definedName name="TRAVAUX13" localSheetId="43">#REF!</definedName>
    <definedName name="TRAVAUX13" localSheetId="23">#REF!</definedName>
    <definedName name="TRAVAUX13" localSheetId="45">#REF!</definedName>
    <definedName name="TRAVAUX13" localSheetId="7">#REF!</definedName>
    <definedName name="TRAVAUX13" localSheetId="25">#REF!</definedName>
    <definedName name="TRAVAUX13" localSheetId="47">#REF!</definedName>
    <definedName name="TRAVAUX13" localSheetId="27">#REF!</definedName>
    <definedName name="TRAVAUX13" localSheetId="48">#REF!</definedName>
    <definedName name="TRAVAUX13" localSheetId="29">#REF!</definedName>
    <definedName name="TRAVAUX13" localSheetId="50">#REF!</definedName>
    <definedName name="TRAVAUX13" localSheetId="53">#REF!</definedName>
    <definedName name="TRAVAUX13" localSheetId="55">#REF!</definedName>
    <definedName name="TRAVAUX13" localSheetId="57">#REF!</definedName>
    <definedName name="TRAVAUX13" localSheetId="59">#REF!</definedName>
    <definedName name="TRAVAUX13" localSheetId="9">#REF!</definedName>
    <definedName name="TRAVAUX13" localSheetId="31">#REF!</definedName>
    <definedName name="TRAVAUX13" localSheetId="30">#REF!</definedName>
    <definedName name="TRAVAUX13" localSheetId="11">#REF!</definedName>
    <definedName name="TRAVAUX13" localSheetId="33">#REF!</definedName>
    <definedName name="TRAVAUX13" localSheetId="13">#REF!</definedName>
    <definedName name="TRAVAUX13" localSheetId="35">#REF!</definedName>
    <definedName name="TRAVAUX13" localSheetId="71">#REF!</definedName>
    <definedName name="TRAVAUX13" localSheetId="70">#REF!</definedName>
    <definedName name="TRAVAUX13">#REF!</definedName>
    <definedName name="TRAVAUX14" localSheetId="72">#REF!</definedName>
    <definedName name="TRAVAUX14" localSheetId="76">#REF!</definedName>
    <definedName name="TRAVAUX14" localSheetId="15">#REF!</definedName>
    <definedName name="TRAVAUX14" localSheetId="37">#REF!</definedName>
    <definedName name="TRAVAUX14" localSheetId="17">#REF!</definedName>
    <definedName name="TRAVAUX14" localSheetId="39">#REF!</definedName>
    <definedName name="TRAVAUX14" localSheetId="19">#REF!</definedName>
    <definedName name="TRAVAUX14" localSheetId="41">#REF!</definedName>
    <definedName name="TRAVAUX14" localSheetId="21">#REF!</definedName>
    <definedName name="TRAVAUX14" localSheetId="43">#REF!</definedName>
    <definedName name="TRAVAUX14" localSheetId="23">#REF!</definedName>
    <definedName name="TRAVAUX14" localSheetId="45">#REF!</definedName>
    <definedName name="TRAVAUX14" localSheetId="7">#REF!</definedName>
    <definedName name="TRAVAUX14" localSheetId="25">#REF!</definedName>
    <definedName name="TRAVAUX14" localSheetId="47">#REF!</definedName>
    <definedName name="TRAVAUX14" localSheetId="27">#REF!</definedName>
    <definedName name="TRAVAUX14" localSheetId="48">#REF!</definedName>
    <definedName name="TRAVAUX14" localSheetId="29">#REF!</definedName>
    <definedName name="TRAVAUX14" localSheetId="50">#REF!</definedName>
    <definedName name="TRAVAUX14" localSheetId="53">#REF!</definedName>
    <definedName name="TRAVAUX14" localSheetId="55">#REF!</definedName>
    <definedName name="TRAVAUX14" localSheetId="57">#REF!</definedName>
    <definedName name="TRAVAUX14" localSheetId="59">#REF!</definedName>
    <definedName name="TRAVAUX14" localSheetId="9">#REF!</definedName>
    <definedName name="TRAVAUX14" localSheetId="31">#REF!</definedName>
    <definedName name="TRAVAUX14" localSheetId="30">#REF!</definedName>
    <definedName name="TRAVAUX14" localSheetId="11">#REF!</definedName>
    <definedName name="TRAVAUX14" localSheetId="33">#REF!</definedName>
    <definedName name="TRAVAUX14" localSheetId="13">#REF!</definedName>
    <definedName name="TRAVAUX14" localSheetId="35">#REF!</definedName>
    <definedName name="TRAVAUX14" localSheetId="71">#REF!</definedName>
    <definedName name="TRAVAUX14" localSheetId="70">#REF!</definedName>
    <definedName name="TRAVAUX14">#REF!</definedName>
    <definedName name="TRAVAUX15" localSheetId="72">#REF!</definedName>
    <definedName name="TRAVAUX15" localSheetId="76">#REF!</definedName>
    <definedName name="TRAVAUX15" localSheetId="15">#REF!</definedName>
    <definedName name="TRAVAUX15" localSheetId="37">#REF!</definedName>
    <definedName name="TRAVAUX15" localSheetId="17">#REF!</definedName>
    <definedName name="TRAVAUX15" localSheetId="39">#REF!</definedName>
    <definedName name="TRAVAUX15" localSheetId="19">#REF!</definedName>
    <definedName name="TRAVAUX15" localSheetId="41">#REF!</definedName>
    <definedName name="TRAVAUX15" localSheetId="21">#REF!</definedName>
    <definedName name="TRAVAUX15" localSheetId="43">#REF!</definedName>
    <definedName name="TRAVAUX15" localSheetId="23">#REF!</definedName>
    <definedName name="TRAVAUX15" localSheetId="45">#REF!</definedName>
    <definedName name="TRAVAUX15" localSheetId="7">#REF!</definedName>
    <definedName name="TRAVAUX15" localSheetId="25">#REF!</definedName>
    <definedName name="TRAVAUX15" localSheetId="47">#REF!</definedName>
    <definedName name="TRAVAUX15" localSheetId="27">#REF!</definedName>
    <definedName name="TRAVAUX15" localSheetId="48">#REF!</definedName>
    <definedName name="TRAVAUX15" localSheetId="29">#REF!</definedName>
    <definedName name="TRAVAUX15" localSheetId="50">#REF!</definedName>
    <definedName name="TRAVAUX15" localSheetId="53">#REF!</definedName>
    <definedName name="TRAVAUX15" localSheetId="55">#REF!</definedName>
    <definedName name="TRAVAUX15" localSheetId="57">#REF!</definedName>
    <definedName name="TRAVAUX15" localSheetId="59">#REF!</definedName>
    <definedName name="TRAVAUX15" localSheetId="9">#REF!</definedName>
    <definedName name="TRAVAUX15" localSheetId="31">#REF!</definedName>
    <definedName name="TRAVAUX15" localSheetId="30">#REF!</definedName>
    <definedName name="TRAVAUX15" localSheetId="11">#REF!</definedName>
    <definedName name="TRAVAUX15" localSheetId="33">#REF!</definedName>
    <definedName name="TRAVAUX15" localSheetId="13">#REF!</definedName>
    <definedName name="TRAVAUX15" localSheetId="35">#REF!</definedName>
    <definedName name="TRAVAUX15" localSheetId="71">#REF!</definedName>
    <definedName name="TRAVAUX15" localSheetId="70">#REF!</definedName>
    <definedName name="TRAVAUX15">#REF!</definedName>
    <definedName name="TRAVAUX20" localSheetId="72">#REF!</definedName>
    <definedName name="TRAVAUX20" localSheetId="76">#REF!</definedName>
    <definedName name="TRAVAUX20" localSheetId="15">#REF!</definedName>
    <definedName name="TRAVAUX20" localSheetId="37">#REF!</definedName>
    <definedName name="TRAVAUX20" localSheetId="17">#REF!</definedName>
    <definedName name="TRAVAUX20" localSheetId="39">#REF!</definedName>
    <definedName name="TRAVAUX20" localSheetId="19">#REF!</definedName>
    <definedName name="TRAVAUX20" localSheetId="41">#REF!</definedName>
    <definedName name="TRAVAUX20" localSheetId="21">#REF!</definedName>
    <definedName name="TRAVAUX20" localSheetId="43">#REF!</definedName>
    <definedName name="TRAVAUX20" localSheetId="23">#REF!</definedName>
    <definedName name="TRAVAUX20" localSheetId="45">#REF!</definedName>
    <definedName name="TRAVAUX20" localSheetId="7">#REF!</definedName>
    <definedName name="TRAVAUX20" localSheetId="25">#REF!</definedName>
    <definedName name="TRAVAUX20" localSheetId="47">#REF!</definedName>
    <definedName name="TRAVAUX20" localSheetId="27">#REF!</definedName>
    <definedName name="TRAVAUX20" localSheetId="48">#REF!</definedName>
    <definedName name="TRAVAUX20" localSheetId="29">#REF!</definedName>
    <definedName name="TRAVAUX20" localSheetId="50">#REF!</definedName>
    <definedName name="TRAVAUX20" localSheetId="53">#REF!</definedName>
    <definedName name="TRAVAUX20" localSheetId="55">#REF!</definedName>
    <definedName name="TRAVAUX20" localSheetId="57">#REF!</definedName>
    <definedName name="TRAVAUX20" localSheetId="59">#REF!</definedName>
    <definedName name="TRAVAUX20" localSheetId="9">#REF!</definedName>
    <definedName name="TRAVAUX20" localSheetId="31">#REF!</definedName>
    <definedName name="TRAVAUX20" localSheetId="30">#REF!</definedName>
    <definedName name="TRAVAUX20" localSheetId="11">#REF!</definedName>
    <definedName name="TRAVAUX20" localSheetId="33">#REF!</definedName>
    <definedName name="TRAVAUX20" localSheetId="13">#REF!</definedName>
    <definedName name="TRAVAUX20" localSheetId="35">#REF!</definedName>
    <definedName name="TRAVAUX20" localSheetId="71">#REF!</definedName>
    <definedName name="TRAVAUX20" localSheetId="70">#REF!</definedName>
    <definedName name="TRAVAUX20">#REF!</definedName>
    <definedName name="TRAVAUX21" localSheetId="72">#REF!</definedName>
    <definedName name="TRAVAUX21" localSheetId="76">#REF!</definedName>
    <definedName name="TRAVAUX21" localSheetId="15">#REF!</definedName>
    <definedName name="TRAVAUX21" localSheetId="37">#REF!</definedName>
    <definedName name="TRAVAUX21" localSheetId="17">#REF!</definedName>
    <definedName name="TRAVAUX21" localSheetId="39">#REF!</definedName>
    <definedName name="TRAVAUX21" localSheetId="19">#REF!</definedName>
    <definedName name="TRAVAUX21" localSheetId="41">#REF!</definedName>
    <definedName name="TRAVAUX21" localSheetId="21">#REF!</definedName>
    <definedName name="TRAVAUX21" localSheetId="43">#REF!</definedName>
    <definedName name="TRAVAUX21" localSheetId="23">#REF!</definedName>
    <definedName name="TRAVAUX21" localSheetId="45">#REF!</definedName>
    <definedName name="TRAVAUX21" localSheetId="7">#REF!</definedName>
    <definedName name="TRAVAUX21" localSheetId="25">#REF!</definedName>
    <definedName name="TRAVAUX21" localSheetId="47">#REF!</definedName>
    <definedName name="TRAVAUX21" localSheetId="27">#REF!</definedName>
    <definedName name="TRAVAUX21" localSheetId="48">#REF!</definedName>
    <definedName name="TRAVAUX21" localSheetId="29">#REF!</definedName>
    <definedName name="TRAVAUX21" localSheetId="50">#REF!</definedName>
    <definedName name="TRAVAUX21" localSheetId="53">#REF!</definedName>
    <definedName name="TRAVAUX21" localSheetId="55">#REF!</definedName>
    <definedName name="TRAVAUX21" localSheetId="57">#REF!</definedName>
    <definedName name="TRAVAUX21" localSheetId="59">#REF!</definedName>
    <definedName name="TRAVAUX21" localSheetId="9">#REF!</definedName>
    <definedName name="TRAVAUX21" localSheetId="31">#REF!</definedName>
    <definedName name="TRAVAUX21" localSheetId="30">#REF!</definedName>
    <definedName name="TRAVAUX21" localSheetId="11">#REF!</definedName>
    <definedName name="TRAVAUX21" localSheetId="33">#REF!</definedName>
    <definedName name="TRAVAUX21" localSheetId="13">#REF!</definedName>
    <definedName name="TRAVAUX21" localSheetId="35">#REF!</definedName>
    <definedName name="TRAVAUX21" localSheetId="71">#REF!</definedName>
    <definedName name="TRAVAUX21" localSheetId="70">#REF!</definedName>
    <definedName name="TRAVAUX21">#REF!</definedName>
    <definedName name="TRAVAUX22" localSheetId="72">#REF!</definedName>
    <definedName name="TRAVAUX22" localSheetId="76">#REF!</definedName>
    <definedName name="TRAVAUX22" localSheetId="15">#REF!</definedName>
    <definedName name="TRAVAUX22" localSheetId="37">#REF!</definedName>
    <definedName name="TRAVAUX22" localSheetId="17">#REF!</definedName>
    <definedName name="TRAVAUX22" localSheetId="39">#REF!</definedName>
    <definedName name="TRAVAUX22" localSheetId="19">#REF!</definedName>
    <definedName name="TRAVAUX22" localSheetId="41">#REF!</definedName>
    <definedName name="TRAVAUX22" localSheetId="21">#REF!</definedName>
    <definedName name="TRAVAUX22" localSheetId="43">#REF!</definedName>
    <definedName name="TRAVAUX22" localSheetId="23">#REF!</definedName>
    <definedName name="TRAVAUX22" localSheetId="45">#REF!</definedName>
    <definedName name="TRAVAUX22" localSheetId="7">#REF!</definedName>
    <definedName name="TRAVAUX22" localSheetId="25">#REF!</definedName>
    <definedName name="TRAVAUX22" localSheetId="47">#REF!</definedName>
    <definedName name="TRAVAUX22" localSheetId="27">#REF!</definedName>
    <definedName name="TRAVAUX22" localSheetId="48">#REF!</definedName>
    <definedName name="TRAVAUX22" localSheetId="29">#REF!</definedName>
    <definedName name="TRAVAUX22" localSheetId="50">#REF!</definedName>
    <definedName name="TRAVAUX22" localSheetId="53">#REF!</definedName>
    <definedName name="TRAVAUX22" localSheetId="55">#REF!</definedName>
    <definedName name="TRAVAUX22" localSheetId="57">#REF!</definedName>
    <definedName name="TRAVAUX22" localSheetId="59">#REF!</definedName>
    <definedName name="TRAVAUX22" localSheetId="9">#REF!</definedName>
    <definedName name="TRAVAUX22" localSheetId="31">#REF!</definedName>
    <definedName name="TRAVAUX22" localSheetId="30">#REF!</definedName>
    <definedName name="TRAVAUX22" localSheetId="11">#REF!</definedName>
    <definedName name="TRAVAUX22" localSheetId="33">#REF!</definedName>
    <definedName name="TRAVAUX22" localSheetId="13">#REF!</definedName>
    <definedName name="TRAVAUX22" localSheetId="35">#REF!</definedName>
    <definedName name="TRAVAUX22" localSheetId="71">#REF!</definedName>
    <definedName name="TRAVAUX22" localSheetId="70">#REF!</definedName>
    <definedName name="TRAVAUX22">#REF!</definedName>
    <definedName name="TRAVAUX25" localSheetId="72">#REF!</definedName>
    <definedName name="TRAVAUX25" localSheetId="76">#REF!</definedName>
    <definedName name="TRAVAUX25" localSheetId="15">#REF!</definedName>
    <definedName name="TRAVAUX25" localSheetId="37">#REF!</definedName>
    <definedName name="TRAVAUX25" localSheetId="17">#REF!</definedName>
    <definedName name="TRAVAUX25" localSheetId="39">#REF!</definedName>
    <definedName name="TRAVAUX25" localSheetId="19">#REF!</definedName>
    <definedName name="TRAVAUX25" localSheetId="41">#REF!</definedName>
    <definedName name="TRAVAUX25" localSheetId="21">#REF!</definedName>
    <definedName name="TRAVAUX25" localSheetId="43">#REF!</definedName>
    <definedName name="TRAVAUX25" localSheetId="23">#REF!</definedName>
    <definedName name="TRAVAUX25" localSheetId="45">#REF!</definedName>
    <definedName name="TRAVAUX25" localSheetId="7">#REF!</definedName>
    <definedName name="TRAVAUX25" localSheetId="25">#REF!</definedName>
    <definedName name="TRAVAUX25" localSheetId="47">#REF!</definedName>
    <definedName name="TRAVAUX25" localSheetId="27">#REF!</definedName>
    <definedName name="TRAVAUX25" localSheetId="48">#REF!</definedName>
    <definedName name="TRAVAUX25" localSheetId="29">#REF!</definedName>
    <definedName name="TRAVAUX25" localSheetId="50">#REF!</definedName>
    <definedName name="TRAVAUX25" localSheetId="53">#REF!</definedName>
    <definedName name="TRAVAUX25" localSheetId="55">#REF!</definedName>
    <definedName name="TRAVAUX25" localSheetId="57">#REF!</definedName>
    <definedName name="TRAVAUX25" localSheetId="59">#REF!</definedName>
    <definedName name="TRAVAUX25" localSheetId="9">#REF!</definedName>
    <definedName name="TRAVAUX25" localSheetId="31">#REF!</definedName>
    <definedName name="TRAVAUX25" localSheetId="30">#REF!</definedName>
    <definedName name="TRAVAUX25" localSheetId="11">#REF!</definedName>
    <definedName name="TRAVAUX25" localSheetId="33">#REF!</definedName>
    <definedName name="TRAVAUX25" localSheetId="13">#REF!</definedName>
    <definedName name="TRAVAUX25" localSheetId="35">#REF!</definedName>
    <definedName name="TRAVAUX25" localSheetId="71">#REF!</definedName>
    <definedName name="TRAVAUX25" localSheetId="70">#REF!</definedName>
    <definedName name="TRAVAUX25">#REF!</definedName>
    <definedName name="TRAVAUX27" localSheetId="72">#REF!</definedName>
    <definedName name="TRAVAUX27" localSheetId="76">#REF!</definedName>
    <definedName name="TRAVAUX27" localSheetId="15">#REF!</definedName>
    <definedName name="TRAVAUX27" localSheetId="37">#REF!</definedName>
    <definedName name="TRAVAUX27" localSheetId="17">#REF!</definedName>
    <definedName name="TRAVAUX27" localSheetId="39">#REF!</definedName>
    <definedName name="TRAVAUX27" localSheetId="19">#REF!</definedName>
    <definedName name="TRAVAUX27" localSheetId="41">#REF!</definedName>
    <definedName name="TRAVAUX27" localSheetId="21">#REF!</definedName>
    <definedName name="TRAVAUX27" localSheetId="43">#REF!</definedName>
    <definedName name="TRAVAUX27" localSheetId="23">#REF!</definedName>
    <definedName name="TRAVAUX27" localSheetId="45">#REF!</definedName>
    <definedName name="TRAVAUX27" localSheetId="7">#REF!</definedName>
    <definedName name="TRAVAUX27" localSheetId="25">#REF!</definedName>
    <definedName name="TRAVAUX27" localSheetId="47">#REF!</definedName>
    <definedName name="TRAVAUX27" localSheetId="27">#REF!</definedName>
    <definedName name="TRAVAUX27" localSheetId="48">#REF!</definedName>
    <definedName name="TRAVAUX27" localSheetId="29">#REF!</definedName>
    <definedName name="TRAVAUX27" localSheetId="50">#REF!</definedName>
    <definedName name="TRAVAUX27" localSheetId="53">#REF!</definedName>
    <definedName name="TRAVAUX27" localSheetId="55">#REF!</definedName>
    <definedName name="TRAVAUX27" localSheetId="57">#REF!</definedName>
    <definedName name="TRAVAUX27" localSheetId="59">#REF!</definedName>
    <definedName name="TRAVAUX27" localSheetId="9">#REF!</definedName>
    <definedName name="TRAVAUX27" localSheetId="31">#REF!</definedName>
    <definedName name="TRAVAUX27" localSheetId="30">#REF!</definedName>
    <definedName name="TRAVAUX27" localSheetId="11">#REF!</definedName>
    <definedName name="TRAVAUX27" localSheetId="33">#REF!</definedName>
    <definedName name="TRAVAUX27" localSheetId="13">#REF!</definedName>
    <definedName name="TRAVAUX27" localSheetId="35">#REF!</definedName>
    <definedName name="TRAVAUX27" localSheetId="71">#REF!</definedName>
    <definedName name="TRAVAUX27" localSheetId="70">#REF!</definedName>
    <definedName name="TRAVAUX27">#REF!</definedName>
    <definedName name="TRAVAUX28" localSheetId="72">#REF!</definedName>
    <definedName name="TRAVAUX28" localSheetId="76">#REF!</definedName>
    <definedName name="TRAVAUX28" localSheetId="15">#REF!</definedName>
    <definedName name="TRAVAUX28" localSheetId="37">#REF!</definedName>
    <definedName name="TRAVAUX28" localSheetId="17">#REF!</definedName>
    <definedName name="TRAVAUX28" localSheetId="39">#REF!</definedName>
    <definedName name="TRAVAUX28" localSheetId="19">#REF!</definedName>
    <definedName name="TRAVAUX28" localSheetId="41">#REF!</definedName>
    <definedName name="TRAVAUX28" localSheetId="21">#REF!</definedName>
    <definedName name="TRAVAUX28" localSheetId="43">#REF!</definedName>
    <definedName name="TRAVAUX28" localSheetId="23">#REF!</definedName>
    <definedName name="TRAVAUX28" localSheetId="45">#REF!</definedName>
    <definedName name="TRAVAUX28" localSheetId="7">#REF!</definedName>
    <definedName name="TRAVAUX28" localSheetId="25">#REF!</definedName>
    <definedName name="TRAVAUX28" localSheetId="47">#REF!</definedName>
    <definedName name="TRAVAUX28" localSheetId="27">#REF!</definedName>
    <definedName name="TRAVAUX28" localSheetId="48">#REF!</definedName>
    <definedName name="TRAVAUX28" localSheetId="29">#REF!</definedName>
    <definedName name="TRAVAUX28" localSheetId="50">#REF!</definedName>
    <definedName name="TRAVAUX28" localSheetId="53">#REF!</definedName>
    <definedName name="TRAVAUX28" localSheetId="55">#REF!</definedName>
    <definedName name="TRAVAUX28" localSheetId="57">#REF!</definedName>
    <definedName name="TRAVAUX28" localSheetId="59">#REF!</definedName>
    <definedName name="TRAVAUX28" localSheetId="9">#REF!</definedName>
    <definedName name="TRAVAUX28" localSheetId="31">#REF!</definedName>
    <definedName name="TRAVAUX28" localSheetId="30">#REF!</definedName>
    <definedName name="TRAVAUX28" localSheetId="11">#REF!</definedName>
    <definedName name="TRAVAUX28" localSheetId="33">#REF!</definedName>
    <definedName name="TRAVAUX28" localSheetId="13">#REF!</definedName>
    <definedName name="TRAVAUX28" localSheetId="35">#REF!</definedName>
    <definedName name="TRAVAUX28" localSheetId="71">#REF!</definedName>
    <definedName name="TRAVAUX28" localSheetId="70">#REF!</definedName>
    <definedName name="TRAVAUX28">#REF!</definedName>
    <definedName name="TRAVAUX29" localSheetId="72">#REF!</definedName>
    <definedName name="TRAVAUX29" localSheetId="76">#REF!</definedName>
    <definedName name="TRAVAUX29" localSheetId="15">#REF!</definedName>
    <definedName name="TRAVAUX29" localSheetId="37">#REF!</definedName>
    <definedName name="TRAVAUX29" localSheetId="17">#REF!</definedName>
    <definedName name="TRAVAUX29" localSheetId="39">#REF!</definedName>
    <definedName name="TRAVAUX29" localSheetId="19">#REF!</definedName>
    <definedName name="TRAVAUX29" localSheetId="41">#REF!</definedName>
    <definedName name="TRAVAUX29" localSheetId="21">#REF!</definedName>
    <definedName name="TRAVAUX29" localSheetId="43">#REF!</definedName>
    <definedName name="TRAVAUX29" localSheetId="23">#REF!</definedName>
    <definedName name="TRAVAUX29" localSheetId="45">#REF!</definedName>
    <definedName name="TRAVAUX29" localSheetId="7">#REF!</definedName>
    <definedName name="TRAVAUX29" localSheetId="25">#REF!</definedName>
    <definedName name="TRAVAUX29" localSheetId="47">#REF!</definedName>
    <definedName name="TRAVAUX29" localSheetId="27">#REF!</definedName>
    <definedName name="TRAVAUX29" localSheetId="48">#REF!</definedName>
    <definedName name="TRAVAUX29" localSheetId="29">#REF!</definedName>
    <definedName name="TRAVAUX29" localSheetId="50">#REF!</definedName>
    <definedName name="TRAVAUX29" localSheetId="53">#REF!</definedName>
    <definedName name="TRAVAUX29" localSheetId="55">#REF!</definedName>
    <definedName name="TRAVAUX29" localSheetId="57">#REF!</definedName>
    <definedName name="TRAVAUX29" localSheetId="59">#REF!</definedName>
    <definedName name="TRAVAUX29" localSheetId="9">#REF!</definedName>
    <definedName name="TRAVAUX29" localSheetId="31">#REF!</definedName>
    <definedName name="TRAVAUX29" localSheetId="30">#REF!</definedName>
    <definedName name="TRAVAUX29" localSheetId="11">#REF!</definedName>
    <definedName name="TRAVAUX29" localSheetId="33">#REF!</definedName>
    <definedName name="TRAVAUX29" localSheetId="13">#REF!</definedName>
    <definedName name="TRAVAUX29" localSheetId="35">#REF!</definedName>
    <definedName name="TRAVAUX29" localSheetId="71">#REF!</definedName>
    <definedName name="TRAVAUX29" localSheetId="70">#REF!</definedName>
    <definedName name="TRAVAUX29">#REF!</definedName>
    <definedName name="TRAVAUX31" localSheetId="72">#REF!</definedName>
    <definedName name="TRAVAUX31" localSheetId="76">#REF!</definedName>
    <definedName name="TRAVAUX31" localSheetId="15">#REF!</definedName>
    <definedName name="TRAVAUX31" localSheetId="37">#REF!</definedName>
    <definedName name="TRAVAUX31" localSheetId="17">#REF!</definedName>
    <definedName name="TRAVAUX31" localSheetId="39">#REF!</definedName>
    <definedName name="TRAVAUX31" localSheetId="19">#REF!</definedName>
    <definedName name="TRAVAUX31" localSheetId="41">#REF!</definedName>
    <definedName name="TRAVAUX31" localSheetId="21">#REF!</definedName>
    <definedName name="TRAVAUX31" localSheetId="43">#REF!</definedName>
    <definedName name="TRAVAUX31" localSheetId="23">#REF!</definedName>
    <definedName name="TRAVAUX31" localSheetId="45">#REF!</definedName>
    <definedName name="TRAVAUX31" localSheetId="7">#REF!</definedName>
    <definedName name="TRAVAUX31" localSheetId="25">#REF!</definedName>
    <definedName name="TRAVAUX31" localSheetId="47">#REF!</definedName>
    <definedName name="TRAVAUX31" localSheetId="27">#REF!</definedName>
    <definedName name="TRAVAUX31" localSheetId="48">#REF!</definedName>
    <definedName name="TRAVAUX31" localSheetId="29">#REF!</definedName>
    <definedName name="TRAVAUX31" localSheetId="50">#REF!</definedName>
    <definedName name="TRAVAUX31" localSheetId="53">#REF!</definedName>
    <definedName name="TRAVAUX31" localSheetId="55">#REF!</definedName>
    <definedName name="TRAVAUX31" localSheetId="57">#REF!</definedName>
    <definedName name="TRAVAUX31" localSheetId="59">#REF!</definedName>
    <definedName name="TRAVAUX31" localSheetId="9">#REF!</definedName>
    <definedName name="TRAVAUX31" localSheetId="31">#REF!</definedName>
    <definedName name="TRAVAUX31" localSheetId="30">#REF!</definedName>
    <definedName name="TRAVAUX31" localSheetId="11">#REF!</definedName>
    <definedName name="TRAVAUX31" localSheetId="33">#REF!</definedName>
    <definedName name="TRAVAUX31" localSheetId="13">#REF!</definedName>
    <definedName name="TRAVAUX31" localSheetId="35">#REF!</definedName>
    <definedName name="TRAVAUX31" localSheetId="71">#REF!</definedName>
    <definedName name="TRAVAUX31" localSheetId="70">#REF!</definedName>
    <definedName name="TRAVAUX31">#REF!</definedName>
    <definedName name="TRAVAUX32" localSheetId="72">#REF!</definedName>
    <definedName name="TRAVAUX32" localSheetId="76">#REF!</definedName>
    <definedName name="TRAVAUX32" localSheetId="15">#REF!</definedName>
    <definedName name="TRAVAUX32" localSheetId="37">#REF!</definedName>
    <definedName name="TRAVAUX32" localSheetId="17">#REF!</definedName>
    <definedName name="TRAVAUX32" localSheetId="39">#REF!</definedName>
    <definedName name="TRAVAUX32" localSheetId="19">#REF!</definedName>
    <definedName name="TRAVAUX32" localSheetId="41">#REF!</definedName>
    <definedName name="TRAVAUX32" localSheetId="21">#REF!</definedName>
    <definedName name="TRAVAUX32" localSheetId="43">#REF!</definedName>
    <definedName name="TRAVAUX32" localSheetId="23">#REF!</definedName>
    <definedName name="TRAVAUX32" localSheetId="45">#REF!</definedName>
    <definedName name="TRAVAUX32" localSheetId="7">#REF!</definedName>
    <definedName name="TRAVAUX32" localSheetId="25">#REF!</definedName>
    <definedName name="TRAVAUX32" localSheetId="47">#REF!</definedName>
    <definedName name="TRAVAUX32" localSheetId="27">#REF!</definedName>
    <definedName name="TRAVAUX32" localSheetId="48">#REF!</definedName>
    <definedName name="TRAVAUX32" localSheetId="29">#REF!</definedName>
    <definedName name="TRAVAUX32" localSheetId="50">#REF!</definedName>
    <definedName name="TRAVAUX32" localSheetId="53">#REF!</definedName>
    <definedName name="TRAVAUX32" localSheetId="55">#REF!</definedName>
    <definedName name="TRAVAUX32" localSheetId="57">#REF!</definedName>
    <definedName name="TRAVAUX32" localSheetId="59">#REF!</definedName>
    <definedName name="TRAVAUX32" localSheetId="9">#REF!</definedName>
    <definedName name="TRAVAUX32" localSheetId="31">#REF!</definedName>
    <definedName name="TRAVAUX32" localSheetId="30">#REF!</definedName>
    <definedName name="TRAVAUX32" localSheetId="11">#REF!</definedName>
    <definedName name="TRAVAUX32" localSheetId="33">#REF!</definedName>
    <definedName name="TRAVAUX32" localSheetId="13">#REF!</definedName>
    <definedName name="TRAVAUX32" localSheetId="35">#REF!</definedName>
    <definedName name="TRAVAUX32" localSheetId="71">#REF!</definedName>
    <definedName name="TRAVAUX32" localSheetId="70">#REF!</definedName>
    <definedName name="TRAVAUX32">#REF!</definedName>
    <definedName name="TRAVAUX33" localSheetId="72">#REF!</definedName>
    <definedName name="TRAVAUX33" localSheetId="76">#REF!</definedName>
    <definedName name="TRAVAUX33" localSheetId="15">#REF!</definedName>
    <definedName name="TRAVAUX33" localSheetId="37">#REF!</definedName>
    <definedName name="TRAVAUX33" localSheetId="17">#REF!</definedName>
    <definedName name="TRAVAUX33" localSheetId="39">#REF!</definedName>
    <definedName name="TRAVAUX33" localSheetId="19">#REF!</definedName>
    <definedName name="TRAVAUX33" localSheetId="41">#REF!</definedName>
    <definedName name="TRAVAUX33" localSheetId="21">#REF!</definedName>
    <definedName name="TRAVAUX33" localSheetId="43">#REF!</definedName>
    <definedName name="TRAVAUX33" localSheetId="23">#REF!</definedName>
    <definedName name="TRAVAUX33" localSheetId="45">#REF!</definedName>
    <definedName name="TRAVAUX33" localSheetId="7">#REF!</definedName>
    <definedName name="TRAVAUX33" localSheetId="25">#REF!</definedName>
    <definedName name="TRAVAUX33" localSheetId="47">#REF!</definedName>
    <definedName name="TRAVAUX33" localSheetId="27">#REF!</definedName>
    <definedName name="TRAVAUX33" localSheetId="48">#REF!</definedName>
    <definedName name="TRAVAUX33" localSheetId="29">#REF!</definedName>
    <definedName name="TRAVAUX33" localSheetId="50">#REF!</definedName>
    <definedName name="TRAVAUX33" localSheetId="53">#REF!</definedName>
    <definedName name="TRAVAUX33" localSheetId="55">#REF!</definedName>
    <definedName name="TRAVAUX33" localSheetId="57">#REF!</definedName>
    <definedName name="TRAVAUX33" localSheetId="59">#REF!</definedName>
    <definedName name="TRAVAUX33" localSheetId="9">#REF!</definedName>
    <definedName name="TRAVAUX33" localSheetId="31">#REF!</definedName>
    <definedName name="TRAVAUX33" localSheetId="30">#REF!</definedName>
    <definedName name="TRAVAUX33" localSheetId="11">#REF!</definedName>
    <definedName name="TRAVAUX33" localSheetId="33">#REF!</definedName>
    <definedName name="TRAVAUX33" localSheetId="13">#REF!</definedName>
    <definedName name="TRAVAUX33" localSheetId="35">#REF!</definedName>
    <definedName name="TRAVAUX33" localSheetId="71">#REF!</definedName>
    <definedName name="TRAVAUX33" localSheetId="70">#REF!</definedName>
    <definedName name="TRAVAUX33">#REF!</definedName>
    <definedName name="TRAVAUX34" localSheetId="72">#REF!</definedName>
    <definedName name="TRAVAUX34" localSheetId="76">#REF!</definedName>
    <definedName name="TRAVAUX34" localSheetId="15">#REF!</definedName>
    <definedName name="TRAVAUX34" localSheetId="37">#REF!</definedName>
    <definedName name="TRAVAUX34" localSheetId="17">#REF!</definedName>
    <definedName name="TRAVAUX34" localSheetId="39">#REF!</definedName>
    <definedName name="TRAVAUX34" localSheetId="19">#REF!</definedName>
    <definedName name="TRAVAUX34" localSheetId="41">#REF!</definedName>
    <definedName name="TRAVAUX34" localSheetId="21">#REF!</definedName>
    <definedName name="TRAVAUX34" localSheetId="43">#REF!</definedName>
    <definedName name="TRAVAUX34" localSheetId="23">#REF!</definedName>
    <definedName name="TRAVAUX34" localSheetId="45">#REF!</definedName>
    <definedName name="TRAVAUX34" localSheetId="7">#REF!</definedName>
    <definedName name="TRAVAUX34" localSheetId="25">#REF!</definedName>
    <definedName name="TRAVAUX34" localSheetId="47">#REF!</definedName>
    <definedName name="TRAVAUX34" localSheetId="27">#REF!</definedName>
    <definedName name="TRAVAUX34" localSheetId="48">#REF!</definedName>
    <definedName name="TRAVAUX34" localSheetId="29">#REF!</definedName>
    <definedName name="TRAVAUX34" localSheetId="50">#REF!</definedName>
    <definedName name="TRAVAUX34" localSheetId="53">#REF!</definedName>
    <definedName name="TRAVAUX34" localSheetId="55">#REF!</definedName>
    <definedName name="TRAVAUX34" localSheetId="57">#REF!</definedName>
    <definedName name="TRAVAUX34" localSheetId="59">#REF!</definedName>
    <definedName name="TRAVAUX34" localSheetId="9">#REF!</definedName>
    <definedName name="TRAVAUX34" localSheetId="31">#REF!</definedName>
    <definedName name="TRAVAUX34" localSheetId="30">#REF!</definedName>
    <definedName name="TRAVAUX34" localSheetId="11">#REF!</definedName>
    <definedName name="TRAVAUX34" localSheetId="33">#REF!</definedName>
    <definedName name="TRAVAUX34" localSheetId="13">#REF!</definedName>
    <definedName name="TRAVAUX34" localSheetId="35">#REF!</definedName>
    <definedName name="TRAVAUX34" localSheetId="71">#REF!</definedName>
    <definedName name="TRAVAUX34" localSheetId="70">#REF!</definedName>
    <definedName name="TRAVAUX34">#REF!</definedName>
    <definedName name="TRAVAUX35" localSheetId="72">#REF!</definedName>
    <definedName name="TRAVAUX35" localSheetId="76">#REF!</definedName>
    <definedName name="TRAVAUX35" localSheetId="15">#REF!</definedName>
    <definedName name="TRAVAUX35" localSheetId="37">#REF!</definedName>
    <definedName name="TRAVAUX35" localSheetId="17">#REF!</definedName>
    <definedName name="TRAVAUX35" localSheetId="39">#REF!</definedName>
    <definedName name="TRAVAUX35" localSheetId="19">#REF!</definedName>
    <definedName name="TRAVAUX35" localSheetId="41">#REF!</definedName>
    <definedName name="TRAVAUX35" localSheetId="21">#REF!</definedName>
    <definedName name="TRAVAUX35" localSheetId="43">#REF!</definedName>
    <definedName name="TRAVAUX35" localSheetId="23">#REF!</definedName>
    <definedName name="TRAVAUX35" localSheetId="45">#REF!</definedName>
    <definedName name="TRAVAUX35" localSheetId="7">#REF!</definedName>
    <definedName name="TRAVAUX35" localSheetId="25">#REF!</definedName>
    <definedName name="TRAVAUX35" localSheetId="47">#REF!</definedName>
    <definedName name="TRAVAUX35" localSheetId="27">#REF!</definedName>
    <definedName name="TRAVAUX35" localSheetId="48">#REF!</definedName>
    <definedName name="TRAVAUX35" localSheetId="29">#REF!</definedName>
    <definedName name="TRAVAUX35" localSheetId="50">#REF!</definedName>
    <definedName name="TRAVAUX35" localSheetId="53">#REF!</definedName>
    <definedName name="TRAVAUX35" localSheetId="55">#REF!</definedName>
    <definedName name="TRAVAUX35" localSheetId="57">#REF!</definedName>
    <definedName name="TRAVAUX35" localSheetId="59">#REF!</definedName>
    <definedName name="TRAVAUX35" localSheetId="9">#REF!</definedName>
    <definedName name="TRAVAUX35" localSheetId="31">#REF!</definedName>
    <definedName name="TRAVAUX35" localSheetId="30">#REF!</definedName>
    <definedName name="TRAVAUX35" localSheetId="11">#REF!</definedName>
    <definedName name="TRAVAUX35" localSheetId="33">#REF!</definedName>
    <definedName name="TRAVAUX35" localSheetId="13">#REF!</definedName>
    <definedName name="TRAVAUX35" localSheetId="35">#REF!</definedName>
    <definedName name="TRAVAUX35" localSheetId="71">#REF!</definedName>
    <definedName name="TRAVAUX35" localSheetId="70">#REF!</definedName>
    <definedName name="TRAVAUX35">#REF!</definedName>
    <definedName name="TRAVAUX36" localSheetId="72">#REF!</definedName>
    <definedName name="TRAVAUX36" localSheetId="76">#REF!</definedName>
    <definedName name="TRAVAUX36" localSheetId="15">#REF!</definedName>
    <definedName name="TRAVAUX36" localSheetId="37">#REF!</definedName>
    <definedName name="TRAVAUX36" localSheetId="17">#REF!</definedName>
    <definedName name="TRAVAUX36" localSheetId="39">#REF!</definedName>
    <definedName name="TRAVAUX36" localSheetId="19">#REF!</definedName>
    <definedName name="TRAVAUX36" localSheetId="41">#REF!</definedName>
    <definedName name="TRAVAUX36" localSheetId="21">#REF!</definedName>
    <definedName name="TRAVAUX36" localSheetId="43">#REF!</definedName>
    <definedName name="TRAVAUX36" localSheetId="23">#REF!</definedName>
    <definedName name="TRAVAUX36" localSheetId="45">#REF!</definedName>
    <definedName name="TRAVAUX36" localSheetId="7">#REF!</definedName>
    <definedName name="TRAVAUX36" localSheetId="25">#REF!</definedName>
    <definedName name="TRAVAUX36" localSheetId="47">#REF!</definedName>
    <definedName name="TRAVAUX36" localSheetId="27">#REF!</definedName>
    <definedName name="TRAVAUX36" localSheetId="48">#REF!</definedName>
    <definedName name="TRAVAUX36" localSheetId="29">#REF!</definedName>
    <definedName name="TRAVAUX36" localSheetId="50">#REF!</definedName>
    <definedName name="TRAVAUX36" localSheetId="53">#REF!</definedName>
    <definedName name="TRAVAUX36" localSheetId="55">#REF!</definedName>
    <definedName name="TRAVAUX36" localSheetId="57">#REF!</definedName>
    <definedName name="TRAVAUX36" localSheetId="59">#REF!</definedName>
    <definedName name="TRAVAUX36" localSheetId="9">#REF!</definedName>
    <definedName name="TRAVAUX36" localSheetId="31">#REF!</definedName>
    <definedName name="TRAVAUX36" localSheetId="30">#REF!</definedName>
    <definedName name="TRAVAUX36" localSheetId="11">#REF!</definedName>
    <definedName name="TRAVAUX36" localSheetId="33">#REF!</definedName>
    <definedName name="TRAVAUX36" localSheetId="13">#REF!</definedName>
    <definedName name="TRAVAUX36" localSheetId="35">#REF!</definedName>
    <definedName name="TRAVAUX36" localSheetId="71">#REF!</definedName>
    <definedName name="TRAVAUX36" localSheetId="70">#REF!</definedName>
    <definedName name="TRAVAUX36">#REF!</definedName>
    <definedName name="TRAVAUX38" localSheetId="72">#REF!</definedName>
    <definedName name="TRAVAUX38" localSheetId="76">#REF!</definedName>
    <definedName name="TRAVAUX38" localSheetId="15">#REF!</definedName>
    <definedName name="TRAVAUX38" localSheetId="37">#REF!</definedName>
    <definedName name="TRAVAUX38" localSheetId="17">#REF!</definedName>
    <definedName name="TRAVAUX38" localSheetId="39">#REF!</definedName>
    <definedName name="TRAVAUX38" localSheetId="19">#REF!</definedName>
    <definedName name="TRAVAUX38" localSheetId="41">#REF!</definedName>
    <definedName name="TRAVAUX38" localSheetId="21">#REF!</definedName>
    <definedName name="TRAVAUX38" localSheetId="43">#REF!</definedName>
    <definedName name="TRAVAUX38" localSheetId="23">#REF!</definedName>
    <definedName name="TRAVAUX38" localSheetId="45">#REF!</definedName>
    <definedName name="TRAVAUX38" localSheetId="7">#REF!</definedName>
    <definedName name="TRAVAUX38" localSheetId="25">#REF!</definedName>
    <definedName name="TRAVAUX38" localSheetId="47">#REF!</definedName>
    <definedName name="TRAVAUX38" localSheetId="27">#REF!</definedName>
    <definedName name="TRAVAUX38" localSheetId="48">#REF!</definedName>
    <definedName name="TRAVAUX38" localSheetId="29">#REF!</definedName>
    <definedName name="TRAVAUX38" localSheetId="50">#REF!</definedName>
    <definedName name="TRAVAUX38" localSheetId="53">#REF!</definedName>
    <definedName name="TRAVAUX38" localSheetId="55">#REF!</definedName>
    <definedName name="TRAVAUX38" localSheetId="57">#REF!</definedName>
    <definedName name="TRAVAUX38" localSheetId="59">#REF!</definedName>
    <definedName name="TRAVAUX38" localSheetId="9">#REF!</definedName>
    <definedName name="TRAVAUX38" localSheetId="31">#REF!</definedName>
    <definedName name="TRAVAUX38" localSheetId="30">#REF!</definedName>
    <definedName name="TRAVAUX38" localSheetId="11">#REF!</definedName>
    <definedName name="TRAVAUX38" localSheetId="33">#REF!</definedName>
    <definedName name="TRAVAUX38" localSheetId="13">#REF!</definedName>
    <definedName name="TRAVAUX38" localSheetId="35">#REF!</definedName>
    <definedName name="TRAVAUX38" localSheetId="71">#REF!</definedName>
    <definedName name="TRAVAUX38" localSheetId="70">#REF!</definedName>
    <definedName name="TRAVAUX38">#REF!</definedName>
    <definedName name="TRAVAUX39" localSheetId="72">#REF!</definedName>
    <definedName name="TRAVAUX39" localSheetId="76">#REF!</definedName>
    <definedName name="TRAVAUX39" localSheetId="15">#REF!</definedName>
    <definedName name="TRAVAUX39" localSheetId="37">#REF!</definedName>
    <definedName name="TRAVAUX39" localSheetId="17">#REF!</definedName>
    <definedName name="TRAVAUX39" localSheetId="39">#REF!</definedName>
    <definedName name="TRAVAUX39" localSheetId="19">#REF!</definedName>
    <definedName name="TRAVAUX39" localSheetId="41">#REF!</definedName>
    <definedName name="TRAVAUX39" localSheetId="21">#REF!</definedName>
    <definedName name="TRAVAUX39" localSheetId="43">#REF!</definedName>
    <definedName name="TRAVAUX39" localSheetId="23">#REF!</definedName>
    <definedName name="TRAVAUX39" localSheetId="45">#REF!</definedName>
    <definedName name="TRAVAUX39" localSheetId="7">#REF!</definedName>
    <definedName name="TRAVAUX39" localSheetId="25">#REF!</definedName>
    <definedName name="TRAVAUX39" localSheetId="47">#REF!</definedName>
    <definedName name="TRAVAUX39" localSheetId="27">#REF!</definedName>
    <definedName name="TRAVAUX39" localSheetId="48">#REF!</definedName>
    <definedName name="TRAVAUX39" localSheetId="29">#REF!</definedName>
    <definedName name="TRAVAUX39" localSheetId="50">#REF!</definedName>
    <definedName name="TRAVAUX39" localSheetId="53">#REF!</definedName>
    <definedName name="TRAVAUX39" localSheetId="55">#REF!</definedName>
    <definedName name="TRAVAUX39" localSheetId="57">#REF!</definedName>
    <definedName name="TRAVAUX39" localSheetId="59">#REF!</definedName>
    <definedName name="TRAVAUX39" localSheetId="9">#REF!</definedName>
    <definedName name="TRAVAUX39" localSheetId="31">#REF!</definedName>
    <definedName name="TRAVAUX39" localSheetId="30">#REF!</definedName>
    <definedName name="TRAVAUX39" localSheetId="11">#REF!</definedName>
    <definedName name="TRAVAUX39" localSheetId="33">#REF!</definedName>
    <definedName name="TRAVAUX39" localSheetId="13">#REF!</definedName>
    <definedName name="TRAVAUX39" localSheetId="35">#REF!</definedName>
    <definedName name="TRAVAUX39" localSheetId="71">#REF!</definedName>
    <definedName name="TRAVAUX39" localSheetId="70">#REF!</definedName>
    <definedName name="TRAVAUX39">#REF!</definedName>
    <definedName name="TRAVAUX40" localSheetId="72">#REF!</definedName>
    <definedName name="TRAVAUX40" localSheetId="76">#REF!</definedName>
    <definedName name="TRAVAUX40" localSheetId="15">#REF!</definedName>
    <definedName name="TRAVAUX40" localSheetId="37">#REF!</definedName>
    <definedName name="TRAVAUX40" localSheetId="17">#REF!</definedName>
    <definedName name="TRAVAUX40" localSheetId="39">#REF!</definedName>
    <definedName name="TRAVAUX40" localSheetId="19">#REF!</definedName>
    <definedName name="TRAVAUX40" localSheetId="41">#REF!</definedName>
    <definedName name="TRAVAUX40" localSheetId="21">#REF!</definedName>
    <definedName name="TRAVAUX40" localSheetId="43">#REF!</definedName>
    <definedName name="TRAVAUX40" localSheetId="23">#REF!</definedName>
    <definedName name="TRAVAUX40" localSheetId="45">#REF!</definedName>
    <definedName name="TRAVAUX40" localSheetId="7">#REF!</definedName>
    <definedName name="TRAVAUX40" localSheetId="25">#REF!</definedName>
    <definedName name="TRAVAUX40" localSheetId="47">#REF!</definedName>
    <definedName name="TRAVAUX40" localSheetId="27">#REF!</definedName>
    <definedName name="TRAVAUX40" localSheetId="48">#REF!</definedName>
    <definedName name="TRAVAUX40" localSheetId="29">#REF!</definedName>
    <definedName name="TRAVAUX40" localSheetId="50">#REF!</definedName>
    <definedName name="TRAVAUX40" localSheetId="53">#REF!</definedName>
    <definedName name="TRAVAUX40" localSheetId="55">#REF!</definedName>
    <definedName name="TRAVAUX40" localSheetId="57">#REF!</definedName>
    <definedName name="TRAVAUX40" localSheetId="59">#REF!</definedName>
    <definedName name="TRAVAUX40" localSheetId="9">#REF!</definedName>
    <definedName name="TRAVAUX40" localSheetId="31">#REF!</definedName>
    <definedName name="TRAVAUX40" localSheetId="30">#REF!</definedName>
    <definedName name="TRAVAUX40" localSheetId="11">#REF!</definedName>
    <definedName name="TRAVAUX40" localSheetId="33">#REF!</definedName>
    <definedName name="TRAVAUX40" localSheetId="13">#REF!</definedName>
    <definedName name="TRAVAUX40" localSheetId="35">#REF!</definedName>
    <definedName name="TRAVAUX40" localSheetId="71">#REF!</definedName>
    <definedName name="TRAVAUX40" localSheetId="70">#REF!</definedName>
    <definedName name="TRAVAUX40">#REF!</definedName>
    <definedName name="TRAVAUX41" localSheetId="72">#REF!</definedName>
    <definedName name="TRAVAUX41" localSheetId="76">#REF!</definedName>
    <definedName name="TRAVAUX41" localSheetId="15">#REF!</definedName>
    <definedName name="TRAVAUX41" localSheetId="37">#REF!</definedName>
    <definedName name="TRAVAUX41" localSheetId="17">#REF!</definedName>
    <definedName name="TRAVAUX41" localSheetId="39">#REF!</definedName>
    <definedName name="TRAVAUX41" localSheetId="19">#REF!</definedName>
    <definedName name="TRAVAUX41" localSheetId="41">#REF!</definedName>
    <definedName name="TRAVAUX41" localSheetId="21">#REF!</definedName>
    <definedName name="TRAVAUX41" localSheetId="43">#REF!</definedName>
    <definedName name="TRAVAUX41" localSheetId="23">#REF!</definedName>
    <definedName name="TRAVAUX41" localSheetId="45">#REF!</definedName>
    <definedName name="TRAVAUX41" localSheetId="7">#REF!</definedName>
    <definedName name="TRAVAUX41" localSheetId="25">#REF!</definedName>
    <definedName name="TRAVAUX41" localSheetId="47">#REF!</definedName>
    <definedName name="TRAVAUX41" localSheetId="27">#REF!</definedName>
    <definedName name="TRAVAUX41" localSheetId="48">#REF!</definedName>
    <definedName name="TRAVAUX41" localSheetId="29">#REF!</definedName>
    <definedName name="TRAVAUX41" localSheetId="50">#REF!</definedName>
    <definedName name="TRAVAUX41" localSheetId="53">#REF!</definedName>
    <definedName name="TRAVAUX41" localSheetId="55">#REF!</definedName>
    <definedName name="TRAVAUX41" localSheetId="57">#REF!</definedName>
    <definedName name="TRAVAUX41" localSheetId="59">#REF!</definedName>
    <definedName name="TRAVAUX41" localSheetId="9">#REF!</definedName>
    <definedName name="TRAVAUX41" localSheetId="31">#REF!</definedName>
    <definedName name="TRAVAUX41" localSheetId="30">#REF!</definedName>
    <definedName name="TRAVAUX41" localSheetId="11">#REF!</definedName>
    <definedName name="TRAVAUX41" localSheetId="33">#REF!</definedName>
    <definedName name="TRAVAUX41" localSheetId="13">#REF!</definedName>
    <definedName name="TRAVAUX41" localSheetId="35">#REF!</definedName>
    <definedName name="TRAVAUX41" localSheetId="71">#REF!</definedName>
    <definedName name="TRAVAUX41" localSheetId="70">#REF!</definedName>
    <definedName name="TRAVAUX41">#REF!</definedName>
    <definedName name="TRAVAUX42" localSheetId="72">#REF!</definedName>
    <definedName name="TRAVAUX42" localSheetId="76">#REF!</definedName>
    <definedName name="TRAVAUX42" localSheetId="15">#REF!</definedName>
    <definedName name="TRAVAUX42" localSheetId="37">#REF!</definedName>
    <definedName name="TRAVAUX42" localSheetId="17">#REF!</definedName>
    <definedName name="TRAVAUX42" localSheetId="39">#REF!</definedName>
    <definedName name="TRAVAUX42" localSheetId="19">#REF!</definedName>
    <definedName name="TRAVAUX42" localSheetId="41">#REF!</definedName>
    <definedName name="TRAVAUX42" localSheetId="21">#REF!</definedName>
    <definedName name="TRAVAUX42" localSheetId="43">#REF!</definedName>
    <definedName name="TRAVAUX42" localSheetId="23">#REF!</definedName>
    <definedName name="TRAVAUX42" localSheetId="45">#REF!</definedName>
    <definedName name="TRAVAUX42" localSheetId="7">#REF!</definedName>
    <definedName name="TRAVAUX42" localSheetId="25">#REF!</definedName>
    <definedName name="TRAVAUX42" localSheetId="47">#REF!</definedName>
    <definedName name="TRAVAUX42" localSheetId="27">#REF!</definedName>
    <definedName name="TRAVAUX42" localSheetId="48">#REF!</definedName>
    <definedName name="TRAVAUX42" localSheetId="29">#REF!</definedName>
    <definedName name="TRAVAUX42" localSheetId="50">#REF!</definedName>
    <definedName name="TRAVAUX42" localSheetId="53">#REF!</definedName>
    <definedName name="TRAVAUX42" localSheetId="55">#REF!</definedName>
    <definedName name="TRAVAUX42" localSheetId="57">#REF!</definedName>
    <definedName name="TRAVAUX42" localSheetId="59">#REF!</definedName>
    <definedName name="TRAVAUX42" localSheetId="9">#REF!</definedName>
    <definedName name="TRAVAUX42" localSheetId="31">#REF!</definedName>
    <definedName name="TRAVAUX42" localSheetId="30">#REF!</definedName>
    <definedName name="TRAVAUX42" localSheetId="11">#REF!</definedName>
    <definedName name="TRAVAUX42" localSheetId="33">#REF!</definedName>
    <definedName name="TRAVAUX42" localSheetId="13">#REF!</definedName>
    <definedName name="TRAVAUX42" localSheetId="35">#REF!</definedName>
    <definedName name="TRAVAUX42" localSheetId="71">#REF!</definedName>
    <definedName name="TRAVAUX42" localSheetId="70">#REF!</definedName>
    <definedName name="TRAVAUX42">#REF!</definedName>
    <definedName name="TRAVAUX43" localSheetId="72">#REF!</definedName>
    <definedName name="TRAVAUX43" localSheetId="76">#REF!</definedName>
    <definedName name="TRAVAUX43" localSheetId="15">#REF!</definedName>
    <definedName name="TRAVAUX43" localSheetId="37">#REF!</definedName>
    <definedName name="TRAVAUX43" localSheetId="17">#REF!</definedName>
    <definedName name="TRAVAUX43" localSheetId="39">#REF!</definedName>
    <definedName name="TRAVAUX43" localSheetId="19">#REF!</definedName>
    <definedName name="TRAVAUX43" localSheetId="41">#REF!</definedName>
    <definedName name="TRAVAUX43" localSheetId="21">#REF!</definedName>
    <definedName name="TRAVAUX43" localSheetId="43">#REF!</definedName>
    <definedName name="TRAVAUX43" localSheetId="23">#REF!</definedName>
    <definedName name="TRAVAUX43" localSheetId="45">#REF!</definedName>
    <definedName name="TRAVAUX43" localSheetId="7">#REF!</definedName>
    <definedName name="TRAVAUX43" localSheetId="25">#REF!</definedName>
    <definedName name="TRAVAUX43" localSheetId="47">#REF!</definedName>
    <definedName name="TRAVAUX43" localSheetId="27">#REF!</definedName>
    <definedName name="TRAVAUX43" localSheetId="48">#REF!</definedName>
    <definedName name="TRAVAUX43" localSheetId="29">#REF!</definedName>
    <definedName name="TRAVAUX43" localSheetId="50">#REF!</definedName>
    <definedName name="TRAVAUX43" localSheetId="53">#REF!</definedName>
    <definedName name="TRAVAUX43" localSheetId="55">#REF!</definedName>
    <definedName name="TRAVAUX43" localSheetId="57">#REF!</definedName>
    <definedName name="TRAVAUX43" localSheetId="59">#REF!</definedName>
    <definedName name="TRAVAUX43" localSheetId="9">#REF!</definedName>
    <definedName name="TRAVAUX43" localSheetId="31">#REF!</definedName>
    <definedName name="TRAVAUX43" localSheetId="30">#REF!</definedName>
    <definedName name="TRAVAUX43" localSheetId="11">#REF!</definedName>
    <definedName name="TRAVAUX43" localSheetId="33">#REF!</definedName>
    <definedName name="TRAVAUX43" localSheetId="13">#REF!</definedName>
    <definedName name="TRAVAUX43" localSheetId="35">#REF!</definedName>
    <definedName name="TRAVAUX43" localSheetId="71">#REF!</definedName>
    <definedName name="TRAVAUX43" localSheetId="70">#REF!</definedName>
    <definedName name="TRAVAUX43">#REF!</definedName>
    <definedName name="TRAVAUX44" localSheetId="72">#REF!</definedName>
    <definedName name="TRAVAUX44" localSheetId="76">#REF!</definedName>
    <definedName name="TRAVAUX44" localSheetId="15">#REF!</definedName>
    <definedName name="TRAVAUX44" localSheetId="37">#REF!</definedName>
    <definedName name="TRAVAUX44" localSheetId="17">#REF!</definedName>
    <definedName name="TRAVAUX44" localSheetId="39">#REF!</definedName>
    <definedName name="TRAVAUX44" localSheetId="19">#REF!</definedName>
    <definedName name="TRAVAUX44" localSheetId="41">#REF!</definedName>
    <definedName name="TRAVAUX44" localSheetId="21">#REF!</definedName>
    <definedName name="TRAVAUX44" localSheetId="43">#REF!</definedName>
    <definedName name="TRAVAUX44" localSheetId="23">#REF!</definedName>
    <definedName name="TRAVAUX44" localSheetId="45">#REF!</definedName>
    <definedName name="TRAVAUX44" localSheetId="7">#REF!</definedName>
    <definedName name="TRAVAUX44" localSheetId="25">#REF!</definedName>
    <definedName name="TRAVAUX44" localSheetId="47">#REF!</definedName>
    <definedName name="TRAVAUX44" localSheetId="27">#REF!</definedName>
    <definedName name="TRAVAUX44" localSheetId="48">#REF!</definedName>
    <definedName name="TRAVAUX44" localSheetId="29">#REF!</definedName>
    <definedName name="TRAVAUX44" localSheetId="50">#REF!</definedName>
    <definedName name="TRAVAUX44" localSheetId="53">#REF!</definedName>
    <definedName name="TRAVAUX44" localSheetId="55">#REF!</definedName>
    <definedName name="TRAVAUX44" localSheetId="57">#REF!</definedName>
    <definedName name="TRAVAUX44" localSheetId="59">#REF!</definedName>
    <definedName name="TRAVAUX44" localSheetId="9">#REF!</definedName>
    <definedName name="TRAVAUX44" localSheetId="31">#REF!</definedName>
    <definedName name="TRAVAUX44" localSheetId="30">#REF!</definedName>
    <definedName name="TRAVAUX44" localSheetId="11">#REF!</definedName>
    <definedName name="TRAVAUX44" localSheetId="33">#REF!</definedName>
    <definedName name="TRAVAUX44" localSheetId="13">#REF!</definedName>
    <definedName name="TRAVAUX44" localSheetId="35">#REF!</definedName>
    <definedName name="TRAVAUX44" localSheetId="71">#REF!</definedName>
    <definedName name="TRAVAUX44" localSheetId="70">#REF!</definedName>
    <definedName name="TRAVAUX44">#REF!</definedName>
    <definedName name="TRAVAUX45" localSheetId="72">#REF!</definedName>
    <definedName name="TRAVAUX45" localSheetId="76">#REF!</definedName>
    <definedName name="TRAVAUX45" localSheetId="15">#REF!</definedName>
    <definedName name="TRAVAUX45" localSheetId="37">#REF!</definedName>
    <definedName name="TRAVAUX45" localSheetId="17">#REF!</definedName>
    <definedName name="TRAVAUX45" localSheetId="39">#REF!</definedName>
    <definedName name="TRAVAUX45" localSheetId="19">#REF!</definedName>
    <definedName name="TRAVAUX45" localSheetId="41">#REF!</definedName>
    <definedName name="TRAVAUX45" localSheetId="21">#REF!</definedName>
    <definedName name="TRAVAUX45" localSheetId="43">#REF!</definedName>
    <definedName name="TRAVAUX45" localSheetId="23">#REF!</definedName>
    <definedName name="TRAVAUX45" localSheetId="45">#REF!</definedName>
    <definedName name="TRAVAUX45" localSheetId="7">#REF!</definedName>
    <definedName name="TRAVAUX45" localSheetId="25">#REF!</definedName>
    <definedName name="TRAVAUX45" localSheetId="47">#REF!</definedName>
    <definedName name="TRAVAUX45" localSheetId="27">#REF!</definedName>
    <definedName name="TRAVAUX45" localSheetId="48">#REF!</definedName>
    <definedName name="TRAVAUX45" localSheetId="29">#REF!</definedName>
    <definedName name="TRAVAUX45" localSheetId="50">#REF!</definedName>
    <definedName name="TRAVAUX45" localSheetId="53">#REF!</definedName>
    <definedName name="TRAVAUX45" localSheetId="55">#REF!</definedName>
    <definedName name="TRAVAUX45" localSheetId="57">#REF!</definedName>
    <definedName name="TRAVAUX45" localSheetId="59">#REF!</definedName>
    <definedName name="TRAVAUX45" localSheetId="9">#REF!</definedName>
    <definedName name="TRAVAUX45" localSheetId="31">#REF!</definedName>
    <definedName name="TRAVAUX45" localSheetId="30">#REF!</definedName>
    <definedName name="TRAVAUX45" localSheetId="11">#REF!</definedName>
    <definedName name="TRAVAUX45" localSheetId="33">#REF!</definedName>
    <definedName name="TRAVAUX45" localSheetId="13">#REF!</definedName>
    <definedName name="TRAVAUX45" localSheetId="35">#REF!</definedName>
    <definedName name="TRAVAUX45" localSheetId="71">#REF!</definedName>
    <definedName name="TRAVAUX45" localSheetId="70">#REF!</definedName>
    <definedName name="TRAVAUX45">#REF!</definedName>
    <definedName name="TRAVAUX47" localSheetId="72">#REF!</definedName>
    <definedName name="TRAVAUX47" localSheetId="76">#REF!</definedName>
    <definedName name="TRAVAUX47" localSheetId="15">#REF!</definedName>
    <definedName name="TRAVAUX47" localSheetId="37">#REF!</definedName>
    <definedName name="TRAVAUX47" localSheetId="17">#REF!</definedName>
    <definedName name="TRAVAUX47" localSheetId="39">#REF!</definedName>
    <definedName name="TRAVAUX47" localSheetId="19">#REF!</definedName>
    <definedName name="TRAVAUX47" localSheetId="41">#REF!</definedName>
    <definedName name="TRAVAUX47" localSheetId="21">#REF!</definedName>
    <definedName name="TRAVAUX47" localSheetId="43">#REF!</definedName>
    <definedName name="TRAVAUX47" localSheetId="23">#REF!</definedName>
    <definedName name="TRAVAUX47" localSheetId="45">#REF!</definedName>
    <definedName name="TRAVAUX47" localSheetId="7">#REF!</definedName>
    <definedName name="TRAVAUX47" localSheetId="25">#REF!</definedName>
    <definedName name="TRAVAUX47" localSheetId="47">#REF!</definedName>
    <definedName name="TRAVAUX47" localSheetId="27">#REF!</definedName>
    <definedName name="TRAVAUX47" localSheetId="48">#REF!</definedName>
    <definedName name="TRAVAUX47" localSheetId="29">#REF!</definedName>
    <definedName name="TRAVAUX47" localSheetId="50">#REF!</definedName>
    <definedName name="TRAVAUX47" localSheetId="53">#REF!</definedName>
    <definedName name="TRAVAUX47" localSheetId="55">#REF!</definedName>
    <definedName name="TRAVAUX47" localSheetId="57">#REF!</definedName>
    <definedName name="TRAVAUX47" localSheetId="59">#REF!</definedName>
    <definedName name="TRAVAUX47" localSheetId="9">#REF!</definedName>
    <definedName name="TRAVAUX47" localSheetId="31">#REF!</definedName>
    <definedName name="TRAVAUX47" localSheetId="30">#REF!</definedName>
    <definedName name="TRAVAUX47" localSheetId="11">#REF!</definedName>
    <definedName name="TRAVAUX47" localSheetId="33">#REF!</definedName>
    <definedName name="TRAVAUX47" localSheetId="13">#REF!</definedName>
    <definedName name="TRAVAUX47" localSheetId="35">#REF!</definedName>
    <definedName name="TRAVAUX47" localSheetId="71">#REF!</definedName>
    <definedName name="TRAVAUX47" localSheetId="70">#REF!</definedName>
    <definedName name="TRAVAUX47">#REF!</definedName>
    <definedName name="TRAVAUX48" localSheetId="72">#REF!</definedName>
    <definedName name="TRAVAUX48" localSheetId="76">#REF!</definedName>
    <definedName name="TRAVAUX48" localSheetId="15">#REF!</definedName>
    <definedName name="TRAVAUX48" localSheetId="37">#REF!</definedName>
    <definedName name="TRAVAUX48" localSheetId="17">#REF!</definedName>
    <definedName name="TRAVAUX48" localSheetId="39">#REF!</definedName>
    <definedName name="TRAVAUX48" localSheetId="19">#REF!</definedName>
    <definedName name="TRAVAUX48" localSheetId="41">#REF!</definedName>
    <definedName name="TRAVAUX48" localSheetId="21">#REF!</definedName>
    <definedName name="TRAVAUX48" localSheetId="43">#REF!</definedName>
    <definedName name="TRAVAUX48" localSheetId="23">#REF!</definedName>
    <definedName name="TRAVAUX48" localSheetId="45">#REF!</definedName>
    <definedName name="TRAVAUX48" localSheetId="7">#REF!</definedName>
    <definedName name="TRAVAUX48" localSheetId="25">#REF!</definedName>
    <definedName name="TRAVAUX48" localSheetId="47">#REF!</definedName>
    <definedName name="TRAVAUX48" localSheetId="27">#REF!</definedName>
    <definedName name="TRAVAUX48" localSheetId="48">#REF!</definedName>
    <definedName name="TRAVAUX48" localSheetId="29">#REF!</definedName>
    <definedName name="TRAVAUX48" localSheetId="50">#REF!</definedName>
    <definedName name="TRAVAUX48" localSheetId="53">#REF!</definedName>
    <definedName name="TRAVAUX48" localSheetId="55">#REF!</definedName>
    <definedName name="TRAVAUX48" localSheetId="57">#REF!</definedName>
    <definedName name="TRAVAUX48" localSheetId="59">#REF!</definedName>
    <definedName name="TRAVAUX48" localSheetId="9">#REF!</definedName>
    <definedName name="TRAVAUX48" localSheetId="31">#REF!</definedName>
    <definedName name="TRAVAUX48" localSheetId="30">#REF!</definedName>
    <definedName name="TRAVAUX48" localSheetId="11">#REF!</definedName>
    <definedName name="TRAVAUX48" localSheetId="33">#REF!</definedName>
    <definedName name="TRAVAUX48" localSheetId="13">#REF!</definedName>
    <definedName name="TRAVAUX48" localSheetId="35">#REF!</definedName>
    <definedName name="TRAVAUX48" localSheetId="71">#REF!</definedName>
    <definedName name="TRAVAUX48" localSheetId="70">#REF!</definedName>
    <definedName name="TRAVAUX48">#REF!</definedName>
    <definedName name="TRAVAUX49" localSheetId="72">#REF!</definedName>
    <definedName name="TRAVAUX49" localSheetId="76">#REF!</definedName>
    <definedName name="TRAVAUX49" localSheetId="15">#REF!</definedName>
    <definedName name="TRAVAUX49" localSheetId="37">#REF!</definedName>
    <definedName name="TRAVAUX49" localSheetId="17">#REF!</definedName>
    <definedName name="TRAVAUX49" localSheetId="39">#REF!</definedName>
    <definedName name="TRAVAUX49" localSheetId="19">#REF!</definedName>
    <definedName name="TRAVAUX49" localSheetId="41">#REF!</definedName>
    <definedName name="TRAVAUX49" localSheetId="21">#REF!</definedName>
    <definedName name="TRAVAUX49" localSheetId="43">#REF!</definedName>
    <definedName name="TRAVAUX49" localSheetId="23">#REF!</definedName>
    <definedName name="TRAVAUX49" localSheetId="45">#REF!</definedName>
    <definedName name="TRAVAUX49" localSheetId="7">#REF!</definedName>
    <definedName name="TRAVAUX49" localSheetId="25">#REF!</definedName>
    <definedName name="TRAVAUX49" localSheetId="47">#REF!</definedName>
    <definedName name="TRAVAUX49" localSheetId="27">#REF!</definedName>
    <definedName name="TRAVAUX49" localSheetId="48">#REF!</definedName>
    <definedName name="TRAVAUX49" localSheetId="29">#REF!</definedName>
    <definedName name="TRAVAUX49" localSheetId="50">#REF!</definedName>
    <definedName name="TRAVAUX49" localSheetId="53">#REF!</definedName>
    <definedName name="TRAVAUX49" localSheetId="55">#REF!</definedName>
    <definedName name="TRAVAUX49" localSheetId="57">#REF!</definedName>
    <definedName name="TRAVAUX49" localSheetId="59">#REF!</definedName>
    <definedName name="TRAVAUX49" localSheetId="9">#REF!</definedName>
    <definedName name="TRAVAUX49" localSheetId="31">#REF!</definedName>
    <definedName name="TRAVAUX49" localSheetId="30">#REF!</definedName>
    <definedName name="TRAVAUX49" localSheetId="11">#REF!</definedName>
    <definedName name="TRAVAUX49" localSheetId="33">#REF!</definedName>
    <definedName name="TRAVAUX49" localSheetId="13">#REF!</definedName>
    <definedName name="TRAVAUX49" localSheetId="35">#REF!</definedName>
    <definedName name="TRAVAUX49" localSheetId="71">#REF!</definedName>
    <definedName name="TRAVAUX49" localSheetId="70">#REF!</definedName>
    <definedName name="TRAVAUX49">#REF!</definedName>
    <definedName name="TRAVAUX50" localSheetId="72">#REF!</definedName>
    <definedName name="TRAVAUX50" localSheetId="76">#REF!</definedName>
    <definedName name="TRAVAUX50" localSheetId="15">#REF!</definedName>
    <definedName name="TRAVAUX50" localSheetId="37">#REF!</definedName>
    <definedName name="TRAVAUX50" localSheetId="17">#REF!</definedName>
    <definedName name="TRAVAUX50" localSheetId="39">#REF!</definedName>
    <definedName name="TRAVAUX50" localSheetId="19">#REF!</definedName>
    <definedName name="TRAVAUX50" localSheetId="41">#REF!</definedName>
    <definedName name="TRAVAUX50" localSheetId="21">#REF!</definedName>
    <definedName name="TRAVAUX50" localSheetId="43">#REF!</definedName>
    <definedName name="TRAVAUX50" localSheetId="23">#REF!</definedName>
    <definedName name="TRAVAUX50" localSheetId="45">#REF!</definedName>
    <definedName name="TRAVAUX50" localSheetId="7">#REF!</definedName>
    <definedName name="TRAVAUX50" localSheetId="25">#REF!</definedName>
    <definedName name="TRAVAUX50" localSheetId="47">#REF!</definedName>
    <definedName name="TRAVAUX50" localSheetId="27">#REF!</definedName>
    <definedName name="TRAVAUX50" localSheetId="48">#REF!</definedName>
    <definedName name="TRAVAUX50" localSheetId="29">#REF!</definedName>
    <definedName name="TRAVAUX50" localSheetId="50">#REF!</definedName>
    <definedName name="TRAVAUX50" localSheetId="53">#REF!</definedName>
    <definedName name="TRAVAUX50" localSheetId="55">#REF!</definedName>
    <definedName name="TRAVAUX50" localSheetId="57">#REF!</definedName>
    <definedName name="TRAVAUX50" localSheetId="59">#REF!</definedName>
    <definedName name="TRAVAUX50" localSheetId="9">#REF!</definedName>
    <definedName name="TRAVAUX50" localSheetId="31">#REF!</definedName>
    <definedName name="TRAVAUX50" localSheetId="30">#REF!</definedName>
    <definedName name="TRAVAUX50" localSheetId="11">#REF!</definedName>
    <definedName name="TRAVAUX50" localSheetId="33">#REF!</definedName>
    <definedName name="TRAVAUX50" localSheetId="13">#REF!</definedName>
    <definedName name="TRAVAUX50" localSheetId="35">#REF!</definedName>
    <definedName name="TRAVAUX50" localSheetId="71">#REF!</definedName>
    <definedName name="TRAVAUX50" localSheetId="70">#REF!</definedName>
    <definedName name="TRAVAUX50">#REF!</definedName>
    <definedName name="TRAVAUX51" localSheetId="72">#REF!</definedName>
    <definedName name="TRAVAUX51" localSheetId="76">#REF!</definedName>
    <definedName name="TRAVAUX51" localSheetId="15">#REF!</definedName>
    <definedName name="TRAVAUX51" localSheetId="37">#REF!</definedName>
    <definedName name="TRAVAUX51" localSheetId="17">#REF!</definedName>
    <definedName name="TRAVAUX51" localSheetId="39">#REF!</definedName>
    <definedName name="TRAVAUX51" localSheetId="19">#REF!</definedName>
    <definedName name="TRAVAUX51" localSheetId="41">#REF!</definedName>
    <definedName name="TRAVAUX51" localSheetId="21">#REF!</definedName>
    <definedName name="TRAVAUX51" localSheetId="43">#REF!</definedName>
    <definedName name="TRAVAUX51" localSheetId="23">#REF!</definedName>
    <definedName name="TRAVAUX51" localSheetId="45">#REF!</definedName>
    <definedName name="TRAVAUX51" localSheetId="7">#REF!</definedName>
    <definedName name="TRAVAUX51" localSheetId="25">#REF!</definedName>
    <definedName name="TRAVAUX51" localSheetId="47">#REF!</definedName>
    <definedName name="TRAVAUX51" localSheetId="27">#REF!</definedName>
    <definedName name="TRAVAUX51" localSheetId="48">#REF!</definedName>
    <definedName name="TRAVAUX51" localSheetId="29">#REF!</definedName>
    <definedName name="TRAVAUX51" localSheetId="50">#REF!</definedName>
    <definedName name="TRAVAUX51" localSheetId="53">#REF!</definedName>
    <definedName name="TRAVAUX51" localSheetId="55">#REF!</definedName>
    <definedName name="TRAVAUX51" localSheetId="57">#REF!</definedName>
    <definedName name="TRAVAUX51" localSheetId="59">#REF!</definedName>
    <definedName name="TRAVAUX51" localSheetId="9">#REF!</definedName>
    <definedName name="TRAVAUX51" localSheetId="31">#REF!</definedName>
    <definedName name="TRAVAUX51" localSheetId="30">#REF!</definedName>
    <definedName name="TRAVAUX51" localSheetId="11">#REF!</definedName>
    <definedName name="TRAVAUX51" localSheetId="33">#REF!</definedName>
    <definedName name="TRAVAUX51" localSheetId="13">#REF!</definedName>
    <definedName name="TRAVAUX51" localSheetId="35">#REF!</definedName>
    <definedName name="TRAVAUX51" localSheetId="71">#REF!</definedName>
    <definedName name="TRAVAUX51" localSheetId="70">#REF!</definedName>
    <definedName name="TRAVAUX51">#REF!</definedName>
    <definedName name="TRAVAUX53" localSheetId="72">#REF!</definedName>
    <definedName name="TRAVAUX53" localSheetId="76">#REF!</definedName>
    <definedName name="TRAVAUX53" localSheetId="15">#REF!</definedName>
    <definedName name="TRAVAUX53" localSheetId="37">#REF!</definedName>
    <definedName name="TRAVAUX53" localSheetId="17">#REF!</definedName>
    <definedName name="TRAVAUX53" localSheetId="39">#REF!</definedName>
    <definedName name="TRAVAUX53" localSheetId="19">#REF!</definedName>
    <definedName name="TRAVAUX53" localSheetId="41">#REF!</definedName>
    <definedName name="TRAVAUX53" localSheetId="21">#REF!</definedName>
    <definedName name="TRAVAUX53" localSheetId="43">#REF!</definedName>
    <definedName name="TRAVAUX53" localSheetId="23">#REF!</definedName>
    <definedName name="TRAVAUX53" localSheetId="45">#REF!</definedName>
    <definedName name="TRAVAUX53" localSheetId="7">#REF!</definedName>
    <definedName name="TRAVAUX53" localSheetId="25">#REF!</definedName>
    <definedName name="TRAVAUX53" localSheetId="47">#REF!</definedName>
    <definedName name="TRAVAUX53" localSheetId="27">#REF!</definedName>
    <definedName name="TRAVAUX53" localSheetId="48">#REF!</definedName>
    <definedName name="TRAVAUX53" localSheetId="29">#REF!</definedName>
    <definedName name="TRAVAUX53" localSheetId="50">#REF!</definedName>
    <definedName name="TRAVAUX53" localSheetId="53">#REF!</definedName>
    <definedName name="TRAVAUX53" localSheetId="55">#REF!</definedName>
    <definedName name="TRAVAUX53" localSheetId="57">#REF!</definedName>
    <definedName name="TRAVAUX53" localSheetId="59">#REF!</definedName>
    <definedName name="TRAVAUX53" localSheetId="9">#REF!</definedName>
    <definedName name="TRAVAUX53" localSheetId="31">#REF!</definedName>
    <definedName name="TRAVAUX53" localSheetId="30">#REF!</definedName>
    <definedName name="TRAVAUX53" localSheetId="11">#REF!</definedName>
    <definedName name="TRAVAUX53" localSheetId="33">#REF!</definedName>
    <definedName name="TRAVAUX53" localSheetId="13">#REF!</definedName>
    <definedName name="TRAVAUX53" localSheetId="35">#REF!</definedName>
    <definedName name="TRAVAUX53" localSheetId="71">#REF!</definedName>
    <definedName name="TRAVAUX53" localSheetId="70">#REF!</definedName>
    <definedName name="TRAVAUX53">#REF!</definedName>
    <definedName name="TRAVAUX58" localSheetId="72">#REF!</definedName>
    <definedName name="TRAVAUX58" localSheetId="76">#REF!</definedName>
    <definedName name="TRAVAUX58" localSheetId="15">#REF!</definedName>
    <definedName name="TRAVAUX58" localSheetId="37">#REF!</definedName>
    <definedName name="TRAVAUX58" localSheetId="17">#REF!</definedName>
    <definedName name="TRAVAUX58" localSheetId="39">#REF!</definedName>
    <definedName name="TRAVAUX58" localSheetId="19">#REF!</definedName>
    <definedName name="TRAVAUX58" localSheetId="41">#REF!</definedName>
    <definedName name="TRAVAUX58" localSheetId="21">#REF!</definedName>
    <definedName name="TRAVAUX58" localSheetId="43">#REF!</definedName>
    <definedName name="TRAVAUX58" localSheetId="23">#REF!</definedName>
    <definedName name="TRAVAUX58" localSheetId="45">#REF!</definedName>
    <definedName name="TRAVAUX58" localSheetId="7">#REF!</definedName>
    <definedName name="TRAVAUX58" localSheetId="25">#REF!</definedName>
    <definedName name="TRAVAUX58" localSheetId="47">#REF!</definedName>
    <definedName name="TRAVAUX58" localSheetId="27">#REF!</definedName>
    <definedName name="TRAVAUX58" localSheetId="48">#REF!</definedName>
    <definedName name="TRAVAUX58" localSheetId="29">#REF!</definedName>
    <definedName name="TRAVAUX58" localSheetId="50">#REF!</definedName>
    <definedName name="TRAVAUX58" localSheetId="53">#REF!</definedName>
    <definedName name="TRAVAUX58" localSheetId="55">#REF!</definedName>
    <definedName name="TRAVAUX58" localSheetId="57">#REF!</definedName>
    <definedName name="TRAVAUX58" localSheetId="59">#REF!</definedName>
    <definedName name="TRAVAUX58" localSheetId="9">#REF!</definedName>
    <definedName name="TRAVAUX58" localSheetId="31">#REF!</definedName>
    <definedName name="TRAVAUX58" localSheetId="30">#REF!</definedName>
    <definedName name="TRAVAUX58" localSheetId="11">#REF!</definedName>
    <definedName name="TRAVAUX58" localSheetId="33">#REF!</definedName>
    <definedName name="TRAVAUX58" localSheetId="13">#REF!</definedName>
    <definedName name="TRAVAUX58" localSheetId="35">#REF!</definedName>
    <definedName name="TRAVAUX58" localSheetId="71">#REF!</definedName>
    <definedName name="TRAVAUX58" localSheetId="70">#REF!</definedName>
    <definedName name="TRAVAUX58">#REF!</definedName>
    <definedName name="TRAVAUX59" localSheetId="72">#REF!</definedName>
    <definedName name="TRAVAUX59" localSheetId="76">#REF!</definedName>
    <definedName name="TRAVAUX59" localSheetId="15">#REF!</definedName>
    <definedName name="TRAVAUX59" localSheetId="37">#REF!</definedName>
    <definedName name="TRAVAUX59" localSheetId="17">#REF!</definedName>
    <definedName name="TRAVAUX59" localSheetId="39">#REF!</definedName>
    <definedName name="TRAVAUX59" localSheetId="19">#REF!</definedName>
    <definedName name="TRAVAUX59" localSheetId="41">#REF!</definedName>
    <definedName name="TRAVAUX59" localSheetId="21">#REF!</definedName>
    <definedName name="TRAVAUX59" localSheetId="43">#REF!</definedName>
    <definedName name="TRAVAUX59" localSheetId="23">#REF!</definedName>
    <definedName name="TRAVAUX59" localSheetId="45">#REF!</definedName>
    <definedName name="TRAVAUX59" localSheetId="7">#REF!</definedName>
    <definedName name="TRAVAUX59" localSheetId="25">#REF!</definedName>
    <definedName name="TRAVAUX59" localSheetId="47">#REF!</definedName>
    <definedName name="TRAVAUX59" localSheetId="27">#REF!</definedName>
    <definedName name="TRAVAUX59" localSheetId="48">#REF!</definedName>
    <definedName name="TRAVAUX59" localSheetId="29">#REF!</definedName>
    <definedName name="TRAVAUX59" localSheetId="50">#REF!</definedName>
    <definedName name="TRAVAUX59" localSheetId="53">#REF!</definedName>
    <definedName name="TRAVAUX59" localSheetId="55">#REF!</definedName>
    <definedName name="TRAVAUX59" localSheetId="57">#REF!</definedName>
    <definedName name="TRAVAUX59" localSheetId="59">#REF!</definedName>
    <definedName name="TRAVAUX59" localSheetId="9">#REF!</definedName>
    <definedName name="TRAVAUX59" localSheetId="31">#REF!</definedName>
    <definedName name="TRAVAUX59" localSheetId="30">#REF!</definedName>
    <definedName name="TRAVAUX59" localSheetId="11">#REF!</definedName>
    <definedName name="TRAVAUX59" localSheetId="33">#REF!</definedName>
    <definedName name="TRAVAUX59" localSheetId="13">#REF!</definedName>
    <definedName name="TRAVAUX59" localSheetId="35">#REF!</definedName>
    <definedName name="TRAVAUX59" localSheetId="71">#REF!</definedName>
    <definedName name="TRAVAUX59" localSheetId="70">#REF!</definedName>
    <definedName name="TRAVAUX59">#REF!</definedName>
    <definedName name="TRAVAUX67" localSheetId="72">#REF!</definedName>
    <definedName name="TRAVAUX67" localSheetId="76">#REF!</definedName>
    <definedName name="TRAVAUX67" localSheetId="15">#REF!</definedName>
    <definedName name="TRAVAUX67" localSheetId="37">#REF!</definedName>
    <definedName name="TRAVAUX67" localSheetId="17">#REF!</definedName>
    <definedName name="TRAVAUX67" localSheetId="39">#REF!</definedName>
    <definedName name="TRAVAUX67" localSheetId="19">#REF!</definedName>
    <definedName name="TRAVAUX67" localSheetId="41">#REF!</definedName>
    <definedName name="TRAVAUX67" localSheetId="21">#REF!</definedName>
    <definedName name="TRAVAUX67" localSheetId="43">#REF!</definedName>
    <definedName name="TRAVAUX67" localSheetId="23">#REF!</definedName>
    <definedName name="TRAVAUX67" localSheetId="45">#REF!</definedName>
    <definedName name="TRAVAUX67" localSheetId="7">#REF!</definedName>
    <definedName name="TRAVAUX67" localSheetId="25">#REF!</definedName>
    <definedName name="TRAVAUX67" localSheetId="47">#REF!</definedName>
    <definedName name="TRAVAUX67" localSheetId="27">#REF!</definedName>
    <definedName name="TRAVAUX67" localSheetId="48">#REF!</definedName>
    <definedName name="TRAVAUX67" localSheetId="29">#REF!</definedName>
    <definedName name="TRAVAUX67" localSheetId="50">#REF!</definedName>
    <definedName name="TRAVAUX67" localSheetId="53">#REF!</definedName>
    <definedName name="TRAVAUX67" localSheetId="55">#REF!</definedName>
    <definedName name="TRAVAUX67" localSheetId="57">#REF!</definedName>
    <definedName name="TRAVAUX67" localSheetId="59">#REF!</definedName>
    <definedName name="TRAVAUX67" localSheetId="9">#REF!</definedName>
    <definedName name="TRAVAUX67" localSheetId="31">#REF!</definedName>
    <definedName name="TRAVAUX67" localSheetId="30">#REF!</definedName>
    <definedName name="TRAVAUX67" localSheetId="11">#REF!</definedName>
    <definedName name="TRAVAUX67" localSheetId="33">#REF!</definedName>
    <definedName name="TRAVAUX67" localSheetId="13">#REF!</definedName>
    <definedName name="TRAVAUX67" localSheetId="35">#REF!</definedName>
    <definedName name="TRAVAUX67" localSheetId="71">#REF!</definedName>
    <definedName name="TRAVAUX67" localSheetId="70">#REF!</definedName>
    <definedName name="TRAVAUX67">#REF!</definedName>
    <definedName name="xcv">#REF!</definedName>
    <definedName name="XDO_?ACCOUNTED_CR?" localSheetId="70">#REF!</definedName>
    <definedName name="XDO_?ACCOUNTED_CR?">#REF!</definedName>
    <definedName name="XDO_?ACCOUNTED_DR?" localSheetId="70">#REF!</definedName>
    <definedName name="XDO_?ACCOUNTED_DR?">#REF!</definedName>
    <definedName name="XDO_?ACCOUNTING_CODE_COMBINATION?" localSheetId="70">#REF!</definedName>
    <definedName name="XDO_?ACCOUNTING_CODE_COMBINATION?">#REF!</definedName>
    <definedName name="XDO_?CODE_COMBINATION_DESCRIPTION?" localSheetId="70">#REF!</definedName>
    <definedName name="XDO_?CODE_COMBINATION_DESCRIPTION?">#REF!</definedName>
    <definedName name="XDO_?CREDIT?" localSheetId="70">#REF!</definedName>
    <definedName name="XDO_?CREDIT?">#REF!</definedName>
    <definedName name="XDO_?DEBIT?" localSheetId="70">#REF!</definedName>
    <definedName name="XDO_?DEBIT?">#REF!</definedName>
    <definedName name="XDO_?GL_DATE?" localSheetId="70">#REF!</definedName>
    <definedName name="XDO_?GL_DATE?">#REF!</definedName>
    <definedName name="XDO_?GL_JE_NAME?" localSheetId="70">#REF!</definedName>
    <definedName name="XDO_?GL_JE_NAME?">#REF!</definedName>
    <definedName name="XDO_?IMG_END_PERIOD_NAME?" localSheetId="70">#REF!</definedName>
    <definedName name="XDO_?IMG_END_PERIOD_NAME?">#REF!</definedName>
    <definedName name="XDO_?IMG_FINAL_ACCOUNTED_CR?" localSheetId="70">#REF!</definedName>
    <definedName name="XDO_?IMG_FINAL_ACCOUNTED_CR?">#REF!</definedName>
    <definedName name="XDO_?IMG_FINAL_ACCOUNTED_DR?" localSheetId="70">#REF!</definedName>
    <definedName name="XDO_?IMG_FINAL_ACCOUNTED_DR?">#REF!</definedName>
    <definedName name="XDO_?IMG_SUM_ACCOUNTED_CR?" localSheetId="70">#REF!</definedName>
    <definedName name="XDO_?IMG_SUM_ACCOUNTED_CR?">#REF!</definedName>
    <definedName name="XDO_?IMG_SUM_ACCOUNTED_DR?" localSheetId="70">#REF!</definedName>
    <definedName name="XDO_?IMG_SUM_ACCOUNTED_DR?">#REF!</definedName>
    <definedName name="XDO_?JE_SOURCE_NAME?" localSheetId="70">#REF!</definedName>
    <definedName name="XDO_?JE_SOURCE_NAME?">#REF!</definedName>
    <definedName name="XDO_?LINE_DESCRIPTION?" localSheetId="70">#REF!</definedName>
    <definedName name="XDO_?LINE_DESCRIPTION?">#REF!</definedName>
    <definedName name="XDO_?P_LEDGER?" localSheetId="70">#REF!</definedName>
    <definedName name="XDO_?P_LEDGER?">#REF!</definedName>
    <definedName name="XDO_?PARTY_NAME?" localSheetId="70">#REF!</definedName>
    <definedName name="XDO_?PARTY_NAME?">#REF!</definedName>
    <definedName name="XDO_?PERIOD_NAME?" localSheetId="70">#REF!</definedName>
    <definedName name="XDO_?PERIOD_NAME?">#REF!</definedName>
    <definedName name="XDO_?TRANSACTION_NUMBER?" localSheetId="70">#REF!</definedName>
    <definedName name="XDO_?TRANSACTION_NUMBER?">#REF!</definedName>
    <definedName name="XDO_CREDIT" localSheetId="70">#REF!</definedName>
    <definedName name="XDO_CREDIT">#REF!</definedName>
    <definedName name="XDO_GROUP_?JELINE_ROW?" localSheetId="70">#REF!</definedName>
    <definedName name="XDO_GROUP_?JELINE_ROW?">#REF!</definedName>
    <definedName name="XDO_GROUP_?PERIOD_S?" localSheetId="70">#REF!</definedName>
    <definedName name="XDO_GROUP_?PERIOD_S?">#REF!</definedName>
    <definedName name="XDO_GROUP_?XLAAARPT?" localSheetId="70">#REF!</definedName>
    <definedName name="XDO_GROUP_?XLAAARPT?">#REF!</definedName>
    <definedName name="xos" localSheetId="70">#REF!</definedName>
    <definedName name="xos">#REF!</definedName>
    <definedName name="z">#REF!</definedName>
    <definedName name="Z_DF7C460C_2A36_4F14_A227_8E6777F6FB1D_.wvu.FilterData" localSheetId="72" hidden="1">'Analyse par Comp'!$A$2:$E$30</definedName>
    <definedName name="Z_DF7C460C_2A36_4F14_A227_8E6777F6FB1D_.wvu.FilterData" localSheetId="8" hidden="1">'C (3)'!$A$10:$N$80</definedName>
    <definedName name="Z_DF7C460C_2A36_4F14_A227_8E6777F6FB1D_.wvu.FilterData" localSheetId="73" hidden="1">'DU by Comp'!#REF!</definedName>
    <definedName name="ZI" localSheetId="72">#REF!</definedName>
    <definedName name="ZI" localSheetId="76">#REF!</definedName>
    <definedName name="ZI" localSheetId="15">#REF!</definedName>
    <definedName name="ZI" localSheetId="37">#REF!</definedName>
    <definedName name="ZI" localSheetId="17">#REF!</definedName>
    <definedName name="ZI" localSheetId="39">#REF!</definedName>
    <definedName name="ZI" localSheetId="19">#REF!</definedName>
    <definedName name="ZI" localSheetId="41">#REF!</definedName>
    <definedName name="ZI" localSheetId="21">#REF!</definedName>
    <definedName name="ZI" localSheetId="43">#REF!</definedName>
    <definedName name="ZI" localSheetId="23">#REF!</definedName>
    <definedName name="ZI" localSheetId="45">#REF!</definedName>
    <definedName name="ZI" localSheetId="7">#REF!</definedName>
    <definedName name="ZI" localSheetId="25">#REF!</definedName>
    <definedName name="ZI" localSheetId="47">#REF!</definedName>
    <definedName name="ZI" localSheetId="27">#REF!</definedName>
    <definedName name="ZI" localSheetId="48">#REF!</definedName>
    <definedName name="ZI" localSheetId="29">#REF!</definedName>
    <definedName name="ZI" localSheetId="50">#REF!</definedName>
    <definedName name="ZI" localSheetId="53">#REF!</definedName>
    <definedName name="ZI" localSheetId="55">#REF!</definedName>
    <definedName name="ZI" localSheetId="57">#REF!</definedName>
    <definedName name="ZI" localSheetId="59">#REF!</definedName>
    <definedName name="ZI" localSheetId="9">#REF!</definedName>
    <definedName name="ZI" localSheetId="31">#REF!</definedName>
    <definedName name="ZI" localSheetId="30">#REF!</definedName>
    <definedName name="ZI" localSheetId="11">#REF!</definedName>
    <definedName name="ZI" localSheetId="33">#REF!</definedName>
    <definedName name="ZI" localSheetId="13">#REF!</definedName>
    <definedName name="ZI" localSheetId="35">#REF!</definedName>
    <definedName name="ZI" localSheetId="71">#REF!</definedName>
    <definedName name="ZI" localSheetId="70">#REF!</definedName>
    <definedName name="ZI">#REF!</definedName>
  </definedNames>
  <calcPr calcId="191029"/>
  <customWorkbookViews>
    <customWorkbookView name="Rached Maalej - Affichage personnalisé" guid="{DF7C460C-2A36-4F14-A227-8E6777F6FB1D}" mergeInterval="0" personalView="1" maximized="1" windowWidth="1307" windowHeight="513" tabRatio="897"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83" l="1"/>
  <c r="B15" i="183"/>
  <c r="B34" i="183"/>
  <c r="B33" i="183"/>
  <c r="B32" i="183"/>
  <c r="B31" i="183"/>
  <c r="B30" i="183"/>
  <c r="B29" i="183"/>
  <c r="B28" i="183"/>
  <c r="B27" i="183"/>
  <c r="B26" i="183"/>
  <c r="B25" i="183"/>
  <c r="B24" i="183"/>
  <c r="B23" i="183"/>
  <c r="B22" i="183"/>
  <c r="B21" i="183"/>
  <c r="B20" i="183"/>
  <c r="B19" i="183"/>
  <c r="B18" i="183"/>
  <c r="B17" i="183"/>
  <c r="B14" i="183"/>
  <c r="B13" i="183"/>
  <c r="B12" i="183"/>
  <c r="B11" i="183"/>
  <c r="E6" i="211"/>
  <c r="E6" i="212"/>
  <c r="E6" i="213"/>
  <c r="E6" i="214"/>
  <c r="E6" i="215"/>
  <c r="E6" i="216"/>
  <c r="E6" i="217"/>
  <c r="E6" i="218"/>
  <c r="E6" i="219"/>
  <c r="E6" i="220"/>
  <c r="E6" i="221"/>
  <c r="E6" i="222"/>
  <c r="E6" i="223"/>
  <c r="E6" i="224"/>
  <c r="E6" i="225"/>
  <c r="E6" i="226"/>
  <c r="E6" i="227"/>
  <c r="E6" i="228"/>
  <c r="E6" i="229"/>
  <c r="E6" i="230"/>
  <c r="E6" i="231"/>
  <c r="E6" i="232"/>
  <c r="E6" i="233"/>
  <c r="E6" i="210"/>
  <c r="B42" i="183" l="1"/>
  <c r="B41" i="183"/>
  <c r="B43" i="183"/>
  <c r="B40" i="183"/>
  <c r="B39" i="183"/>
  <c r="B38" i="183"/>
  <c r="B37" i="183"/>
  <c r="B36" i="183"/>
  <c r="B35" i="183"/>
  <c r="G3" i="30" l="1"/>
  <c r="E3" i="30"/>
  <c r="G3" i="31" l="1"/>
  <c r="E3" i="31"/>
  <c r="I67" i="28"/>
  <c r="E67" i="28"/>
  <c r="I63" i="28"/>
  <c r="G63" i="28"/>
  <c r="F63" i="28"/>
  <c r="E63" i="28"/>
  <c r="K62" i="28"/>
  <c r="J62" i="28"/>
  <c r="I62" i="28"/>
  <c r="E59" i="28"/>
  <c r="E62" i="28" s="1"/>
  <c r="I56" i="28"/>
  <c r="E56" i="28"/>
  <c r="I54" i="28"/>
  <c r="E54" i="28"/>
  <c r="I52" i="28"/>
  <c r="E52" i="28"/>
  <c r="I50" i="28"/>
  <c r="E50" i="28"/>
  <c r="I43" i="28"/>
  <c r="E43" i="28"/>
  <c r="I40" i="28"/>
  <c r="E40" i="28"/>
  <c r="I37" i="28"/>
  <c r="E37" i="28"/>
  <c r="I32" i="28"/>
  <c r="E32" i="28"/>
  <c r="I14" i="28"/>
  <c r="E14" i="28"/>
  <c r="I8" i="28"/>
  <c r="E8" i="28"/>
  <c r="G3" i="28"/>
  <c r="E3" i="28"/>
  <c r="I67" i="27"/>
  <c r="E67" i="27"/>
  <c r="I63" i="27"/>
  <c r="G63" i="27"/>
  <c r="F63" i="27"/>
  <c r="E63" i="27"/>
  <c r="K62" i="27"/>
  <c r="J62" i="27"/>
  <c r="I62" i="27"/>
  <c r="E59" i="27"/>
  <c r="E62" i="27" s="1"/>
  <c r="I56" i="27"/>
  <c r="E56" i="27"/>
  <c r="I54" i="27"/>
  <c r="E54" i="27"/>
  <c r="I52" i="27"/>
  <c r="E52" i="27"/>
  <c r="I50" i="27"/>
  <c r="E50" i="27"/>
  <c r="I43" i="27"/>
  <c r="E43" i="27"/>
  <c r="I40" i="27"/>
  <c r="E40" i="27"/>
  <c r="I37" i="27"/>
  <c r="E37" i="27"/>
  <c r="I32" i="27"/>
  <c r="E32" i="27"/>
  <c r="I14" i="27"/>
  <c r="E14" i="27"/>
  <c r="I8" i="27"/>
  <c r="E8" i="27"/>
  <c r="G3" i="27"/>
  <c r="E3" i="27"/>
  <c r="I67" i="26"/>
  <c r="E67" i="26"/>
  <c r="I63" i="26"/>
  <c r="G63" i="26"/>
  <c r="F63" i="26"/>
  <c r="E63" i="26"/>
  <c r="K62" i="26"/>
  <c r="J62" i="26"/>
  <c r="I62" i="26"/>
  <c r="E59" i="26"/>
  <c r="E62" i="26" s="1"/>
  <c r="I56" i="26"/>
  <c r="E56" i="26"/>
  <c r="I54" i="26"/>
  <c r="E54" i="26"/>
  <c r="I52" i="26"/>
  <c r="E52" i="26"/>
  <c r="I50" i="26"/>
  <c r="E50" i="26"/>
  <c r="I43" i="26"/>
  <c r="E43" i="26"/>
  <c r="I40" i="26"/>
  <c r="E40" i="26"/>
  <c r="I37" i="26"/>
  <c r="E37" i="26"/>
  <c r="I32" i="26"/>
  <c r="E32" i="26"/>
  <c r="I14" i="26"/>
  <c r="E14" i="26"/>
  <c r="I8" i="26"/>
  <c r="E8" i="26"/>
  <c r="G3" i="26"/>
  <c r="E3" i="26"/>
  <c r="I58" i="27" l="1"/>
  <c r="E58" i="26"/>
  <c r="E58" i="27"/>
  <c r="I58" i="28"/>
  <c r="E58" i="28"/>
  <c r="I58" i="26"/>
  <c r="C63" i="156" l="1"/>
  <c r="C59" i="156"/>
  <c r="C55" i="156"/>
  <c r="C58" i="156" s="1"/>
  <c r="C52" i="156"/>
  <c r="C50" i="156"/>
  <c r="C48" i="156"/>
  <c r="C46" i="156"/>
  <c r="C39" i="156"/>
  <c r="C36" i="156"/>
  <c r="C33" i="156"/>
  <c r="C28" i="156"/>
  <c r="C4" i="156"/>
  <c r="C14" i="156"/>
  <c r="C16" i="156" l="1"/>
  <c r="C18" i="156"/>
  <c r="C15" i="156"/>
  <c r="C20" i="156"/>
  <c r="G8" i="156"/>
  <c r="C13" i="156"/>
  <c r="C26" i="156"/>
  <c r="C10" i="156" l="1"/>
  <c r="C3" i="156" l="1"/>
  <c r="D3" i="156" s="1"/>
  <c r="C54" i="156"/>
  <c r="C67" i="156" s="1"/>
  <c r="C68" i="156" s="1"/>
  <c r="G3" i="34" l="1"/>
  <c r="G3" i="33"/>
  <c r="G3" i="24" l="1"/>
  <c r="G3" i="23"/>
  <c r="G3" i="22"/>
  <c r="G3" i="21"/>
  <c r="G3" i="20"/>
  <c r="G3" i="19"/>
  <c r="G3" i="18"/>
  <c r="G3" i="17"/>
  <c r="G3" i="16"/>
  <c r="G3" i="15"/>
  <c r="G3" i="14"/>
  <c r="G3" i="13"/>
  <c r="G3" i="12"/>
  <c r="G3" i="11"/>
  <c r="G3" i="10"/>
  <c r="G3" i="9"/>
  <c r="G3" i="8"/>
  <c r="E3" i="34" l="1"/>
  <c r="O745" i="34"/>
  <c r="G745" i="34"/>
  <c r="O70" i="34"/>
  <c r="P70" i="34" s="1"/>
  <c r="C70" i="34"/>
  <c r="B70" i="34"/>
  <c r="AZ65" i="34" s="1"/>
  <c r="A70" i="34"/>
  <c r="O69" i="34"/>
  <c r="P69" i="34" s="1"/>
  <c r="C69" i="34"/>
  <c r="B69" i="34"/>
  <c r="AM64" i="34" s="1"/>
  <c r="O68" i="34"/>
  <c r="P68" i="34" s="1"/>
  <c r="C68" i="34"/>
  <c r="AN63" i="34" s="1"/>
  <c r="B68" i="34"/>
  <c r="O67" i="34"/>
  <c r="P67" i="34" s="1"/>
  <c r="I67" i="34"/>
  <c r="E67" i="34"/>
  <c r="B67" i="34"/>
  <c r="Y62" i="34" s="1"/>
  <c r="O66" i="34"/>
  <c r="P66" i="34" s="1"/>
  <c r="C66" i="34"/>
  <c r="Z61" i="34" s="1"/>
  <c r="B66" i="34"/>
  <c r="AM61" i="34" s="1"/>
  <c r="O65" i="34"/>
  <c r="P65" i="34" s="1"/>
  <c r="C65" i="34"/>
  <c r="BA60" i="34" s="1"/>
  <c r="B65" i="34"/>
  <c r="AZ60" i="34" s="1"/>
  <c r="O64" i="34"/>
  <c r="P64" i="34" s="1"/>
  <c r="C64" i="34"/>
  <c r="Z59" i="34" s="1"/>
  <c r="B64" i="34"/>
  <c r="O63" i="34"/>
  <c r="P63" i="34" s="1"/>
  <c r="I63" i="34"/>
  <c r="G63" i="34"/>
  <c r="F63" i="34"/>
  <c r="E63" i="34"/>
  <c r="B63" i="34"/>
  <c r="AM58" i="34" s="1"/>
  <c r="AZ62" i="34"/>
  <c r="AM62" i="34"/>
  <c r="M62" i="34"/>
  <c r="O62" i="34" s="1"/>
  <c r="P62" i="34" s="1"/>
  <c r="K62" i="34"/>
  <c r="J62" i="34"/>
  <c r="I62" i="34"/>
  <c r="B62" i="34"/>
  <c r="AZ57" i="34" s="1"/>
  <c r="C61" i="34"/>
  <c r="BA56" i="34" s="1"/>
  <c r="B61" i="34"/>
  <c r="Y56" i="34" s="1"/>
  <c r="C60" i="34"/>
  <c r="Z55" i="34" s="1"/>
  <c r="B60" i="34"/>
  <c r="AN59" i="34"/>
  <c r="O59" i="34"/>
  <c r="P59" i="34" s="1"/>
  <c r="E59" i="34"/>
  <c r="E62" i="34" s="1"/>
  <c r="B59" i="34"/>
  <c r="AM54" i="34" s="1"/>
  <c r="Y58" i="34"/>
  <c r="B58" i="34"/>
  <c r="AZ53" i="34" s="1"/>
  <c r="C57" i="34"/>
  <c r="BA52" i="34" s="1"/>
  <c r="B57" i="34"/>
  <c r="AM52" i="34" s="1"/>
  <c r="I56" i="34"/>
  <c r="E56" i="34"/>
  <c r="B56" i="34"/>
  <c r="AM51" i="34" s="1"/>
  <c r="AZ55" i="34"/>
  <c r="C55" i="34"/>
  <c r="BA50" i="34" s="1"/>
  <c r="B55" i="34"/>
  <c r="AM50" i="34" s="1"/>
  <c r="I54" i="34"/>
  <c r="E54" i="34"/>
  <c r="B54" i="34"/>
  <c r="Y49" i="34" s="1"/>
  <c r="Y53" i="34"/>
  <c r="C53" i="34"/>
  <c r="BA48" i="34" s="1"/>
  <c r="B53" i="34"/>
  <c r="AM48" i="34" s="1"/>
  <c r="I52" i="34"/>
  <c r="E52" i="34"/>
  <c r="B52" i="34"/>
  <c r="AZ47" i="34" s="1"/>
  <c r="C51" i="34"/>
  <c r="BA46" i="34" s="1"/>
  <c r="B51" i="34"/>
  <c r="AZ46" i="34" s="1"/>
  <c r="I50" i="34"/>
  <c r="E50" i="34"/>
  <c r="B50" i="34"/>
  <c r="AM45" i="34" s="1"/>
  <c r="C49" i="34"/>
  <c r="BA44" i="34" s="1"/>
  <c r="B49" i="34"/>
  <c r="A49" i="34"/>
  <c r="A50" i="34" s="1"/>
  <c r="A51" i="34" s="1"/>
  <c r="A52" i="34" s="1"/>
  <c r="A53" i="34" s="1"/>
  <c r="A54" i="34" s="1"/>
  <c r="A56" i="34" s="1"/>
  <c r="A58" i="34" s="1"/>
  <c r="A60" i="34" s="1"/>
  <c r="A62" i="34" s="1"/>
  <c r="A64" i="34" s="1"/>
  <c r="A67" i="34" s="1"/>
  <c r="C48" i="34"/>
  <c r="BA43" i="34" s="1"/>
  <c r="B48" i="34"/>
  <c r="AZ43" i="34" s="1"/>
  <c r="C47" i="34"/>
  <c r="BA42" i="34" s="1"/>
  <c r="B47" i="34"/>
  <c r="Z46" i="34"/>
  <c r="C46" i="34"/>
  <c r="Z41" i="34" s="1"/>
  <c r="B46" i="34"/>
  <c r="A46" i="34"/>
  <c r="C45" i="34"/>
  <c r="BA40" i="34" s="1"/>
  <c r="B45" i="34"/>
  <c r="AZ40" i="34" s="1"/>
  <c r="C44" i="34"/>
  <c r="BA39" i="34" s="1"/>
  <c r="B44" i="34"/>
  <c r="I43" i="34"/>
  <c r="E43" i="34"/>
  <c r="B43" i="34"/>
  <c r="AM38" i="34" s="1"/>
  <c r="C42" i="34"/>
  <c r="AN37" i="34" s="1"/>
  <c r="B42" i="34"/>
  <c r="AM37" i="34" s="1"/>
  <c r="C41" i="34"/>
  <c r="BA36" i="34" s="1"/>
  <c r="B41" i="34"/>
  <c r="A41" i="34"/>
  <c r="Z40" i="34"/>
  <c r="I40" i="34"/>
  <c r="E40" i="34"/>
  <c r="B40" i="34"/>
  <c r="AZ35" i="34" s="1"/>
  <c r="C39" i="34"/>
  <c r="BA34" i="34" s="1"/>
  <c r="B39" i="34"/>
  <c r="Y34" i="34" s="1"/>
  <c r="C38" i="34"/>
  <c r="BA33" i="34" s="1"/>
  <c r="B38" i="34"/>
  <c r="Y33" i="34" s="1"/>
  <c r="AZ37" i="34"/>
  <c r="I37" i="34"/>
  <c r="E37" i="34"/>
  <c r="B37" i="34"/>
  <c r="AZ32" i="34" s="1"/>
  <c r="C36" i="34"/>
  <c r="B36" i="34"/>
  <c r="AM31" i="34" s="1"/>
  <c r="C35" i="34"/>
  <c r="BA30" i="34" s="1"/>
  <c r="B35" i="34"/>
  <c r="Z34" i="34"/>
  <c r="C34" i="34"/>
  <c r="B34" i="34"/>
  <c r="AM29" i="34" s="1"/>
  <c r="C33" i="34"/>
  <c r="BA28" i="34" s="1"/>
  <c r="B33" i="34"/>
  <c r="A33" i="34"/>
  <c r="A34" i="34" s="1"/>
  <c r="A36" i="34" s="1"/>
  <c r="I32" i="34"/>
  <c r="E32" i="34"/>
  <c r="B32" i="34"/>
  <c r="Y27" i="34" s="1"/>
  <c r="AZ31" i="34"/>
  <c r="C31" i="34"/>
  <c r="B31" i="34"/>
  <c r="C30" i="34"/>
  <c r="B30" i="34"/>
  <c r="AZ25" i="34" s="1"/>
  <c r="C29" i="34"/>
  <c r="BA24" i="34" s="1"/>
  <c r="B29" i="34"/>
  <c r="C28" i="34"/>
  <c r="AN23" i="34" s="1"/>
  <c r="B28" i="34"/>
  <c r="Y23" i="34" s="1"/>
  <c r="AN27" i="34"/>
  <c r="C27" i="34"/>
  <c r="AN22" i="34" s="1"/>
  <c r="B27" i="34"/>
  <c r="C26" i="34"/>
  <c r="Z21" i="34" s="1"/>
  <c r="B26" i="34"/>
  <c r="A26" i="34"/>
  <c r="R25" i="34"/>
  <c r="S25" i="34" s="1"/>
  <c r="C25" i="34"/>
  <c r="BA20" i="34" s="1"/>
  <c r="B25" i="34"/>
  <c r="AM20" i="34" s="1"/>
  <c r="R24" i="34"/>
  <c r="S24" i="34" s="1"/>
  <c r="C24" i="34"/>
  <c r="BA19" i="34" s="1"/>
  <c r="B24" i="34"/>
  <c r="R23" i="34"/>
  <c r="S23" i="34" s="1"/>
  <c r="C23" i="34"/>
  <c r="Z18" i="34" s="1"/>
  <c r="B23" i="34"/>
  <c r="Y18" i="34" s="1"/>
  <c r="R22" i="34"/>
  <c r="S22" i="34" s="1"/>
  <c r="C22" i="34"/>
  <c r="BA17" i="34" s="1"/>
  <c r="B22" i="34"/>
  <c r="R21" i="34"/>
  <c r="S21" i="34" s="1"/>
  <c r="C21" i="34"/>
  <c r="BA16" i="34" s="1"/>
  <c r="B21" i="34"/>
  <c r="AM16" i="34" s="1"/>
  <c r="R20" i="34"/>
  <c r="S20" i="34" s="1"/>
  <c r="C20" i="34"/>
  <c r="AN15" i="34" s="1"/>
  <c r="B20" i="34"/>
  <c r="AM15" i="34" s="1"/>
  <c r="R19" i="34"/>
  <c r="S19" i="34" s="1"/>
  <c r="C19" i="34"/>
  <c r="AN14" i="34" s="1"/>
  <c r="B19" i="34"/>
  <c r="AM14" i="34" s="1"/>
  <c r="R18" i="34"/>
  <c r="S18" i="34" s="1"/>
  <c r="C18" i="34"/>
  <c r="B18" i="34"/>
  <c r="Y13" i="34" s="1"/>
  <c r="C17" i="34"/>
  <c r="AN12" i="34" s="1"/>
  <c r="B17" i="34"/>
  <c r="Y12" i="34" s="1"/>
  <c r="C16" i="34"/>
  <c r="BA11" i="34" s="1"/>
  <c r="B16" i="34"/>
  <c r="AZ11" i="34" s="1"/>
  <c r="U15" i="34"/>
  <c r="V15" i="34" s="1"/>
  <c r="C15" i="34"/>
  <c r="BA10" i="34" s="1"/>
  <c r="B15" i="34"/>
  <c r="Y10" i="34" s="1"/>
  <c r="Z14" i="34"/>
  <c r="U14" i="34"/>
  <c r="V14" i="34" s="1"/>
  <c r="E14" i="34"/>
  <c r="B14" i="34"/>
  <c r="AM9" i="34" s="1"/>
  <c r="U13" i="34"/>
  <c r="V13" i="34" s="1"/>
  <c r="R13" i="34"/>
  <c r="S13" i="34" s="1"/>
  <c r="C13" i="34"/>
  <c r="BA8" i="34" s="1"/>
  <c r="B13" i="34"/>
  <c r="U12" i="34"/>
  <c r="V12" i="34" s="1"/>
  <c r="R12" i="34"/>
  <c r="S12" i="34" s="1"/>
  <c r="C12" i="34"/>
  <c r="B12" i="34"/>
  <c r="AZ7" i="34" s="1"/>
  <c r="U11" i="34"/>
  <c r="V11" i="34" s="1"/>
  <c r="R11" i="34"/>
  <c r="S11" i="34" s="1"/>
  <c r="C11" i="34"/>
  <c r="Z6" i="34" s="1"/>
  <c r="B11" i="34"/>
  <c r="AZ6" i="34" s="1"/>
  <c r="U10" i="34"/>
  <c r="V10" i="34" s="1"/>
  <c r="R10" i="34"/>
  <c r="S10" i="34" s="1"/>
  <c r="C10" i="34"/>
  <c r="BA5" i="34" s="1"/>
  <c r="B10" i="34"/>
  <c r="AM5" i="34" s="1"/>
  <c r="U9" i="34"/>
  <c r="V9" i="34" s="1"/>
  <c r="R9" i="34"/>
  <c r="S9" i="34" s="1"/>
  <c r="C9" i="34"/>
  <c r="Z4" i="34" s="1"/>
  <c r="B9" i="34"/>
  <c r="AM4" i="34" s="1"/>
  <c r="U8" i="34"/>
  <c r="V8" i="34" s="1"/>
  <c r="R8" i="34"/>
  <c r="S8" i="34" s="1"/>
  <c r="I8" i="34"/>
  <c r="E8" i="34"/>
  <c r="B8" i="34"/>
  <c r="AZ3" i="34" s="1"/>
  <c r="U7" i="34"/>
  <c r="V7" i="34" s="1"/>
  <c r="R7" i="34"/>
  <c r="S7" i="34" s="1"/>
  <c r="B7" i="34"/>
  <c r="AM2" i="34" s="1"/>
  <c r="U6" i="34"/>
  <c r="V6" i="34" s="1"/>
  <c r="R6" i="34"/>
  <c r="S6" i="34" s="1"/>
  <c r="U5" i="34"/>
  <c r="V5" i="34" s="1"/>
  <c r="R5" i="34"/>
  <c r="S5" i="34" s="1"/>
  <c r="K3" i="34"/>
  <c r="BL1" i="34"/>
  <c r="BK1" i="34"/>
  <c r="BJ1" i="34"/>
  <c r="BI1" i="34"/>
  <c r="BH1" i="34"/>
  <c r="BG1" i="34"/>
  <c r="BF1" i="34"/>
  <c r="BE1" i="34"/>
  <c r="BD1" i="34"/>
  <c r="BC1" i="34"/>
  <c r="BB1" i="34"/>
  <c r="AV1" i="34"/>
  <c r="AU1" i="34"/>
  <c r="AT1" i="34"/>
  <c r="AS1" i="34"/>
  <c r="AR1" i="34"/>
  <c r="AQ1" i="34"/>
  <c r="AP1" i="34"/>
  <c r="AO1" i="34"/>
  <c r="AI1" i="34"/>
  <c r="AH1" i="34"/>
  <c r="AG1" i="34"/>
  <c r="AF1" i="34"/>
  <c r="AE1" i="34"/>
  <c r="AD1" i="34"/>
  <c r="AC1" i="34"/>
  <c r="AB1" i="34"/>
  <c r="AA1" i="34"/>
  <c r="E3" i="33"/>
  <c r="O745" i="33"/>
  <c r="G745" i="33"/>
  <c r="O70" i="33"/>
  <c r="P70" i="33" s="1"/>
  <c r="C70" i="33"/>
  <c r="Z65" i="33" s="1"/>
  <c r="B70" i="33"/>
  <c r="AM65" i="33" s="1"/>
  <c r="A70" i="33"/>
  <c r="O69" i="33"/>
  <c r="P69" i="33" s="1"/>
  <c r="C69" i="33"/>
  <c r="B69" i="33"/>
  <c r="O68" i="33"/>
  <c r="P68" i="33" s="1"/>
  <c r="C68" i="33"/>
  <c r="B68" i="33"/>
  <c r="O67" i="33"/>
  <c r="P67" i="33" s="1"/>
  <c r="I67" i="33"/>
  <c r="E67" i="33"/>
  <c r="B67" i="33"/>
  <c r="Y62" i="33" s="1"/>
  <c r="O66" i="33"/>
  <c r="P66" i="33" s="1"/>
  <c r="C66" i="33"/>
  <c r="AN61" i="33" s="1"/>
  <c r="B66" i="33"/>
  <c r="AN65" i="33"/>
  <c r="O65" i="33"/>
  <c r="P65" i="33" s="1"/>
  <c r="C65" i="33"/>
  <c r="BA60" i="33" s="1"/>
  <c r="B65" i="33"/>
  <c r="AM60" i="33" s="1"/>
  <c r="O64" i="33"/>
  <c r="P64" i="33" s="1"/>
  <c r="C64" i="33"/>
  <c r="BA59" i="33" s="1"/>
  <c r="B64" i="33"/>
  <c r="Y59" i="33" s="1"/>
  <c r="O63" i="33"/>
  <c r="P63" i="33" s="1"/>
  <c r="I63" i="33"/>
  <c r="G63" i="33"/>
  <c r="F63" i="33"/>
  <c r="E63" i="33"/>
  <c r="B63" i="33"/>
  <c r="AZ58" i="33" s="1"/>
  <c r="M62" i="33"/>
  <c r="O62" i="33" s="1"/>
  <c r="P62" i="33" s="1"/>
  <c r="K62" i="33"/>
  <c r="J62" i="33"/>
  <c r="I62" i="33"/>
  <c r="B62" i="33"/>
  <c r="Y57" i="33" s="1"/>
  <c r="C61" i="33"/>
  <c r="BA56" i="33" s="1"/>
  <c r="B61" i="33"/>
  <c r="AM56" i="33" s="1"/>
  <c r="C60" i="33"/>
  <c r="BA55" i="33" s="1"/>
  <c r="B60" i="33"/>
  <c r="O59" i="33"/>
  <c r="P59" i="33" s="1"/>
  <c r="E59" i="33"/>
  <c r="E62" i="33" s="1"/>
  <c r="B59" i="33"/>
  <c r="AM54" i="33" s="1"/>
  <c r="B58" i="33"/>
  <c r="AZ53" i="33" s="1"/>
  <c r="C57" i="33"/>
  <c r="BA52" i="33" s="1"/>
  <c r="B57" i="33"/>
  <c r="Y52" i="33" s="1"/>
  <c r="I56" i="33"/>
  <c r="E56" i="33"/>
  <c r="B56" i="33"/>
  <c r="AZ51" i="33" s="1"/>
  <c r="C55" i="33"/>
  <c r="BA50" i="33" s="1"/>
  <c r="B55" i="33"/>
  <c r="I54" i="33"/>
  <c r="E54" i="33"/>
  <c r="B54" i="33"/>
  <c r="AZ49" i="33" s="1"/>
  <c r="C53" i="33"/>
  <c r="AN48" i="33" s="1"/>
  <c r="B53" i="33"/>
  <c r="I52" i="33"/>
  <c r="E52" i="33"/>
  <c r="B52" i="33"/>
  <c r="AZ47" i="33" s="1"/>
  <c r="C51" i="33"/>
  <c r="BA46" i="33" s="1"/>
  <c r="B51" i="33"/>
  <c r="AM46" i="33" s="1"/>
  <c r="I50" i="33"/>
  <c r="E50" i="33"/>
  <c r="B50" i="33"/>
  <c r="Y45" i="33" s="1"/>
  <c r="C49" i="33"/>
  <c r="B49" i="33"/>
  <c r="AM44" i="33" s="1"/>
  <c r="A49" i="33"/>
  <c r="A50" i="33" s="1"/>
  <c r="A51" i="33" s="1"/>
  <c r="A52" i="33" s="1"/>
  <c r="A53" i="33" s="1"/>
  <c r="A54" i="33" s="1"/>
  <c r="A56" i="33" s="1"/>
  <c r="A58" i="33" s="1"/>
  <c r="A60" i="33" s="1"/>
  <c r="A62" i="33" s="1"/>
  <c r="A64" i="33" s="1"/>
  <c r="A67" i="33" s="1"/>
  <c r="C48" i="33"/>
  <c r="BA43" i="33" s="1"/>
  <c r="B48" i="33"/>
  <c r="C47" i="33"/>
  <c r="B47" i="33"/>
  <c r="Y42" i="33" s="1"/>
  <c r="C46" i="33"/>
  <c r="BA41" i="33" s="1"/>
  <c r="B46" i="33"/>
  <c r="A46" i="33"/>
  <c r="C45" i="33"/>
  <c r="Z40" i="33" s="1"/>
  <c r="B45" i="33"/>
  <c r="C44" i="33"/>
  <c r="BA39" i="33" s="1"/>
  <c r="B44" i="33"/>
  <c r="I43" i="33"/>
  <c r="E43" i="33"/>
  <c r="B43" i="33"/>
  <c r="AZ38" i="33" s="1"/>
  <c r="C42" i="33"/>
  <c r="AN37" i="33" s="1"/>
  <c r="B42" i="33"/>
  <c r="AZ37" i="33" s="1"/>
  <c r="C41" i="33"/>
  <c r="BA36" i="33" s="1"/>
  <c r="B41" i="33"/>
  <c r="AM36" i="33" s="1"/>
  <c r="A41" i="33"/>
  <c r="I40" i="33"/>
  <c r="E40" i="33"/>
  <c r="B40" i="33"/>
  <c r="C39" i="33"/>
  <c r="BA34" i="33" s="1"/>
  <c r="B39" i="33"/>
  <c r="AM34" i="33" s="1"/>
  <c r="C38" i="33"/>
  <c r="BA33" i="33" s="1"/>
  <c r="B38" i="33"/>
  <c r="Y33" i="33" s="1"/>
  <c r="I37" i="33"/>
  <c r="E37" i="33"/>
  <c r="B37" i="33"/>
  <c r="AZ32" i="33" s="1"/>
  <c r="C36" i="33"/>
  <c r="BA31" i="33" s="1"/>
  <c r="B36" i="33"/>
  <c r="C35" i="33"/>
  <c r="Z30" i="33" s="1"/>
  <c r="B35" i="33"/>
  <c r="AZ30" i="33" s="1"/>
  <c r="C34" i="33"/>
  <c r="Z29" i="33" s="1"/>
  <c r="B34" i="33"/>
  <c r="AZ29" i="33" s="1"/>
  <c r="C33" i="33"/>
  <c r="BA28" i="33" s="1"/>
  <c r="B33" i="33"/>
  <c r="Y28" i="33" s="1"/>
  <c r="A33" i="33"/>
  <c r="A34" i="33" s="1"/>
  <c r="A36" i="33" s="1"/>
  <c r="I32" i="33"/>
  <c r="E32" i="33"/>
  <c r="B32" i="33"/>
  <c r="AM27" i="33" s="1"/>
  <c r="C31" i="33"/>
  <c r="AN26" i="33" s="1"/>
  <c r="B31" i="33"/>
  <c r="C30" i="33"/>
  <c r="AN25" i="33" s="1"/>
  <c r="B30" i="33"/>
  <c r="AM25" i="33" s="1"/>
  <c r="C29" i="33"/>
  <c r="B29" i="33"/>
  <c r="AM24" i="33" s="1"/>
  <c r="C28" i="33"/>
  <c r="Z23" i="33" s="1"/>
  <c r="B28" i="33"/>
  <c r="AM23" i="33" s="1"/>
  <c r="AN27" i="33"/>
  <c r="C27" i="33"/>
  <c r="B27" i="33"/>
  <c r="AZ22" i="33" s="1"/>
  <c r="C26" i="33"/>
  <c r="BA21" i="33" s="1"/>
  <c r="B26" i="33"/>
  <c r="A26" i="33"/>
  <c r="R25" i="33"/>
  <c r="S25" i="33" s="1"/>
  <c r="C25" i="33"/>
  <c r="BA20" i="33" s="1"/>
  <c r="B25" i="33"/>
  <c r="Y20" i="33" s="1"/>
  <c r="R24" i="33"/>
  <c r="S24" i="33" s="1"/>
  <c r="C24" i="33"/>
  <c r="AN19" i="33" s="1"/>
  <c r="B24" i="33"/>
  <c r="R23" i="33"/>
  <c r="S23" i="33" s="1"/>
  <c r="C23" i="33"/>
  <c r="Z18" i="33" s="1"/>
  <c r="B23" i="33"/>
  <c r="AZ18" i="33" s="1"/>
  <c r="R22" i="33"/>
  <c r="S22" i="33" s="1"/>
  <c r="C22" i="33"/>
  <c r="B22" i="33"/>
  <c r="AM17" i="33" s="1"/>
  <c r="R21" i="33"/>
  <c r="S21" i="33" s="1"/>
  <c r="C21" i="33"/>
  <c r="B21" i="33"/>
  <c r="AM16" i="33" s="1"/>
  <c r="R20" i="33"/>
  <c r="S20" i="33" s="1"/>
  <c r="C20" i="33"/>
  <c r="B20" i="33"/>
  <c r="AM15" i="33" s="1"/>
  <c r="R19" i="33"/>
  <c r="S19" i="33" s="1"/>
  <c r="C19" i="33"/>
  <c r="AN14" i="33" s="1"/>
  <c r="B19" i="33"/>
  <c r="Y14" i="33" s="1"/>
  <c r="R18" i="33"/>
  <c r="S18" i="33" s="1"/>
  <c r="C18" i="33"/>
  <c r="BA13" i="33" s="1"/>
  <c r="B18" i="33"/>
  <c r="C17" i="33"/>
  <c r="BA12" i="33" s="1"/>
  <c r="B17" i="33"/>
  <c r="AM12" i="33" s="1"/>
  <c r="C16" i="33"/>
  <c r="Z11" i="33" s="1"/>
  <c r="B16" i="33"/>
  <c r="U15" i="33"/>
  <c r="V15" i="33" s="1"/>
  <c r="C15" i="33"/>
  <c r="Z10" i="33" s="1"/>
  <c r="B15" i="33"/>
  <c r="AZ10" i="33" s="1"/>
  <c r="U14" i="33"/>
  <c r="V14" i="33" s="1"/>
  <c r="E14" i="33"/>
  <c r="B14" i="33"/>
  <c r="AZ9" i="33" s="1"/>
  <c r="U13" i="33"/>
  <c r="V13" i="33" s="1"/>
  <c r="R13" i="33"/>
  <c r="S13" i="33" s="1"/>
  <c r="C13" i="33"/>
  <c r="AN8" i="33" s="1"/>
  <c r="B13" i="33"/>
  <c r="AM8" i="33" s="1"/>
  <c r="U12" i="33"/>
  <c r="V12" i="33" s="1"/>
  <c r="R12" i="33"/>
  <c r="S12" i="33" s="1"/>
  <c r="C12" i="33"/>
  <c r="BA7" i="33" s="1"/>
  <c r="B12" i="33"/>
  <c r="AM7" i="33" s="1"/>
  <c r="U11" i="33"/>
  <c r="V11" i="33" s="1"/>
  <c r="R11" i="33"/>
  <c r="S11" i="33" s="1"/>
  <c r="C11" i="33"/>
  <c r="BA6" i="33" s="1"/>
  <c r="B11" i="33"/>
  <c r="Y6" i="33" s="1"/>
  <c r="U10" i="33"/>
  <c r="V10" i="33" s="1"/>
  <c r="R10" i="33"/>
  <c r="S10" i="33" s="1"/>
  <c r="C10" i="33"/>
  <c r="AN5" i="33" s="1"/>
  <c r="B10" i="33"/>
  <c r="Y5" i="33" s="1"/>
  <c r="U9" i="33"/>
  <c r="V9" i="33" s="1"/>
  <c r="R9" i="33"/>
  <c r="S9" i="33" s="1"/>
  <c r="C9" i="33"/>
  <c r="AN4" i="33" s="1"/>
  <c r="B9" i="33"/>
  <c r="AZ4" i="33" s="1"/>
  <c r="U8" i="33"/>
  <c r="V8" i="33" s="1"/>
  <c r="R8" i="33"/>
  <c r="S8" i="33" s="1"/>
  <c r="I8" i="33"/>
  <c r="E8" i="33"/>
  <c r="B8" i="33"/>
  <c r="AM3" i="33" s="1"/>
  <c r="U7" i="33"/>
  <c r="V7" i="33" s="1"/>
  <c r="R7" i="33"/>
  <c r="S7" i="33" s="1"/>
  <c r="B7" i="33"/>
  <c r="Y2" i="33" s="1"/>
  <c r="U6" i="33"/>
  <c r="V6" i="33" s="1"/>
  <c r="R6" i="33"/>
  <c r="S6" i="33" s="1"/>
  <c r="U5" i="33"/>
  <c r="V5" i="33" s="1"/>
  <c r="R5" i="33"/>
  <c r="S5" i="33" s="1"/>
  <c r="K3" i="33"/>
  <c r="BL1" i="33"/>
  <c r="BK1" i="33"/>
  <c r="BJ1" i="33"/>
  <c r="BI1" i="33"/>
  <c r="BH1" i="33"/>
  <c r="BG1" i="33"/>
  <c r="BF1" i="33"/>
  <c r="BE1" i="33"/>
  <c r="BD1" i="33"/>
  <c r="BC1" i="33"/>
  <c r="BB1" i="33"/>
  <c r="AV1" i="33"/>
  <c r="AU1" i="33"/>
  <c r="AT1" i="33"/>
  <c r="AS1" i="33"/>
  <c r="AR1" i="33"/>
  <c r="AQ1" i="33"/>
  <c r="AP1" i="33"/>
  <c r="AO1" i="33"/>
  <c r="AI1" i="33"/>
  <c r="AH1" i="33"/>
  <c r="AG1" i="33"/>
  <c r="AF1" i="33"/>
  <c r="AE1" i="33"/>
  <c r="AD1" i="33"/>
  <c r="AC1" i="33"/>
  <c r="AB1" i="33"/>
  <c r="AA1" i="33"/>
  <c r="O745" i="31"/>
  <c r="G745" i="31"/>
  <c r="O70" i="31"/>
  <c r="P70" i="31" s="1"/>
  <c r="C70" i="31"/>
  <c r="AN65" i="31" s="1"/>
  <c r="B70" i="31"/>
  <c r="Y65" i="31" s="1"/>
  <c r="A70" i="31"/>
  <c r="O69" i="31"/>
  <c r="P69" i="31" s="1"/>
  <c r="C69" i="31"/>
  <c r="BA64" i="31" s="1"/>
  <c r="B69" i="31"/>
  <c r="O68" i="31"/>
  <c r="P68" i="31" s="1"/>
  <c r="C68" i="31"/>
  <c r="AN63" i="31" s="1"/>
  <c r="B68" i="31"/>
  <c r="O67" i="31"/>
  <c r="P67" i="31" s="1"/>
  <c r="I67" i="31"/>
  <c r="E67" i="31"/>
  <c r="B67" i="31"/>
  <c r="O66" i="31"/>
  <c r="P66" i="31" s="1"/>
  <c r="C66" i="31"/>
  <c r="BA61" i="31" s="1"/>
  <c r="B66" i="31"/>
  <c r="AM61" i="31" s="1"/>
  <c r="O65" i="31"/>
  <c r="P65" i="31" s="1"/>
  <c r="C65" i="31"/>
  <c r="BA60" i="31" s="1"/>
  <c r="B65" i="31"/>
  <c r="AZ60" i="31" s="1"/>
  <c r="O64" i="31"/>
  <c r="P64" i="31" s="1"/>
  <c r="C64" i="31"/>
  <c r="AN59" i="31" s="1"/>
  <c r="B64" i="31"/>
  <c r="AZ59" i="31" s="1"/>
  <c r="O63" i="31"/>
  <c r="P63" i="31" s="1"/>
  <c r="I63" i="31"/>
  <c r="G63" i="31"/>
  <c r="F63" i="31"/>
  <c r="E63" i="31"/>
  <c r="B63" i="31"/>
  <c r="AM58" i="31" s="1"/>
  <c r="M62" i="31"/>
  <c r="O62" i="31" s="1"/>
  <c r="K62" i="31"/>
  <c r="J62" i="31"/>
  <c r="I62" i="31"/>
  <c r="B62" i="31"/>
  <c r="AM57" i="31" s="1"/>
  <c r="C61" i="31"/>
  <c r="Z56" i="31" s="1"/>
  <c r="B61" i="31"/>
  <c r="AM56" i="31" s="1"/>
  <c r="C60" i="31"/>
  <c r="BA55" i="31" s="1"/>
  <c r="B60" i="31"/>
  <c r="O59" i="31"/>
  <c r="P59" i="31" s="1"/>
  <c r="E59" i="31"/>
  <c r="E62" i="31" s="1"/>
  <c r="B59" i="31"/>
  <c r="AZ54" i="31" s="1"/>
  <c r="B58" i="31"/>
  <c r="AZ53" i="31" s="1"/>
  <c r="C57" i="31"/>
  <c r="BA52" i="31" s="1"/>
  <c r="B57" i="31"/>
  <c r="Y52" i="31" s="1"/>
  <c r="I56" i="31"/>
  <c r="E56" i="31"/>
  <c r="B56" i="31"/>
  <c r="AM51" i="31" s="1"/>
  <c r="C55" i="31"/>
  <c r="Z50" i="31" s="1"/>
  <c r="B55" i="31"/>
  <c r="I54" i="31"/>
  <c r="E54" i="31"/>
  <c r="B54" i="31"/>
  <c r="AM49" i="31" s="1"/>
  <c r="C53" i="31"/>
  <c r="Z48" i="31" s="1"/>
  <c r="B53" i="31"/>
  <c r="I52" i="31"/>
  <c r="E52" i="31"/>
  <c r="B52" i="31"/>
  <c r="AM47" i="31" s="1"/>
  <c r="C51" i="31"/>
  <c r="B51" i="31"/>
  <c r="AZ46" i="31" s="1"/>
  <c r="I50" i="31"/>
  <c r="E50" i="31"/>
  <c r="B50" i="31"/>
  <c r="C49" i="31"/>
  <c r="Z44" i="31" s="1"/>
  <c r="B49" i="31"/>
  <c r="AM44" i="31" s="1"/>
  <c r="A49" i="31"/>
  <c r="A50" i="31" s="1"/>
  <c r="A51" i="31" s="1"/>
  <c r="A52" i="31" s="1"/>
  <c r="A53" i="31" s="1"/>
  <c r="A54" i="31" s="1"/>
  <c r="A56" i="31" s="1"/>
  <c r="A58" i="31" s="1"/>
  <c r="A60" i="31" s="1"/>
  <c r="A62" i="31" s="1"/>
  <c r="A64" i="31" s="1"/>
  <c r="A67" i="31" s="1"/>
  <c r="C48" i="31"/>
  <c r="BA43" i="31" s="1"/>
  <c r="B48" i="31"/>
  <c r="C47" i="31"/>
  <c r="Z42" i="31" s="1"/>
  <c r="B47" i="31"/>
  <c r="C46" i="31"/>
  <c r="AN41" i="31" s="1"/>
  <c r="B46" i="31"/>
  <c r="A46" i="31"/>
  <c r="C45" i="31"/>
  <c r="B45" i="31"/>
  <c r="AZ40" i="31" s="1"/>
  <c r="BA44" i="31"/>
  <c r="AZ44" i="31"/>
  <c r="C44" i="31"/>
  <c r="B44" i="31"/>
  <c r="AM39" i="31" s="1"/>
  <c r="I43" i="31"/>
  <c r="E43" i="31"/>
  <c r="B43" i="31"/>
  <c r="C42" i="31"/>
  <c r="BA37" i="31" s="1"/>
  <c r="B42" i="31"/>
  <c r="C41" i="31"/>
  <c r="AN36" i="31" s="1"/>
  <c r="B41" i="31"/>
  <c r="AZ36" i="31" s="1"/>
  <c r="A41" i="31"/>
  <c r="I40" i="31"/>
  <c r="E40" i="31"/>
  <c r="B40" i="31"/>
  <c r="C39" i="31"/>
  <c r="Z34" i="31" s="1"/>
  <c r="B39" i="31"/>
  <c r="AZ34" i="31" s="1"/>
  <c r="C38" i="31"/>
  <c r="BA33" i="31" s="1"/>
  <c r="B38" i="31"/>
  <c r="AM33" i="31" s="1"/>
  <c r="I37" i="31"/>
  <c r="E37" i="31"/>
  <c r="B37" i="31"/>
  <c r="C36" i="31"/>
  <c r="Z31" i="31" s="1"/>
  <c r="B36" i="31"/>
  <c r="C35" i="31"/>
  <c r="AN30" i="31" s="1"/>
  <c r="B35" i="31"/>
  <c r="AZ30" i="31" s="1"/>
  <c r="C34" i="31"/>
  <c r="AN29" i="31" s="1"/>
  <c r="B34" i="31"/>
  <c r="C33" i="31"/>
  <c r="BA28" i="31" s="1"/>
  <c r="B33" i="31"/>
  <c r="Y28" i="31" s="1"/>
  <c r="A33" i="31"/>
  <c r="A34" i="31" s="1"/>
  <c r="A36" i="31" s="1"/>
  <c r="I32" i="31"/>
  <c r="E32" i="31"/>
  <c r="B32" i="31"/>
  <c r="Y27" i="31" s="1"/>
  <c r="C31" i="31"/>
  <c r="B31" i="31"/>
  <c r="AZ26" i="31" s="1"/>
  <c r="C30" i="31"/>
  <c r="Z25" i="31" s="1"/>
  <c r="B30" i="31"/>
  <c r="AZ25" i="31" s="1"/>
  <c r="C29" i="31"/>
  <c r="AN24" i="31" s="1"/>
  <c r="B29" i="31"/>
  <c r="AZ24" i="31" s="1"/>
  <c r="C28" i="31"/>
  <c r="Z23" i="31" s="1"/>
  <c r="B28" i="31"/>
  <c r="AN27" i="31"/>
  <c r="C27" i="31"/>
  <c r="BA22" i="31" s="1"/>
  <c r="B27" i="31"/>
  <c r="Y22" i="31" s="1"/>
  <c r="C26" i="31"/>
  <c r="AN21" i="31" s="1"/>
  <c r="B26" i="31"/>
  <c r="AM21" i="31" s="1"/>
  <c r="A26" i="31"/>
  <c r="R25" i="31"/>
  <c r="S25" i="31" s="1"/>
  <c r="C25" i="31"/>
  <c r="Z20" i="31" s="1"/>
  <c r="B25" i="31"/>
  <c r="AM20" i="31" s="1"/>
  <c r="R24" i="31"/>
  <c r="S24" i="31" s="1"/>
  <c r="C24" i="31"/>
  <c r="BA19" i="31" s="1"/>
  <c r="B24" i="31"/>
  <c r="R23" i="31"/>
  <c r="S23" i="31" s="1"/>
  <c r="C23" i="31"/>
  <c r="BA18" i="31" s="1"/>
  <c r="B23" i="31"/>
  <c r="Y18" i="31" s="1"/>
  <c r="R22" i="31"/>
  <c r="S22" i="31" s="1"/>
  <c r="C22" i="31"/>
  <c r="Z17" i="31" s="1"/>
  <c r="B22" i="31"/>
  <c r="Y17" i="31" s="1"/>
  <c r="R21" i="31"/>
  <c r="S21" i="31" s="1"/>
  <c r="C21" i="31"/>
  <c r="AN16" i="31" s="1"/>
  <c r="B21" i="31"/>
  <c r="R20" i="31"/>
  <c r="S20" i="31" s="1"/>
  <c r="C20" i="31"/>
  <c r="B20" i="31"/>
  <c r="Y15" i="31" s="1"/>
  <c r="R19" i="31"/>
  <c r="S19" i="31" s="1"/>
  <c r="C19" i="31"/>
  <c r="BA14" i="31" s="1"/>
  <c r="B19" i="31"/>
  <c r="R18" i="31"/>
  <c r="S18" i="31" s="1"/>
  <c r="C18" i="31"/>
  <c r="Z13" i="31" s="1"/>
  <c r="B18" i="31"/>
  <c r="C17" i="31"/>
  <c r="B17" i="31"/>
  <c r="AZ12" i="31" s="1"/>
  <c r="C16" i="31"/>
  <c r="B16" i="31"/>
  <c r="U15" i="31"/>
  <c r="V15" i="31" s="1"/>
  <c r="C15" i="31"/>
  <c r="Z10" i="31" s="1"/>
  <c r="B15" i="31"/>
  <c r="AZ10" i="31" s="1"/>
  <c r="U14" i="31"/>
  <c r="V14" i="31" s="1"/>
  <c r="I14" i="31"/>
  <c r="E14" i="31"/>
  <c r="B14" i="31"/>
  <c r="Y9" i="31" s="1"/>
  <c r="U13" i="31"/>
  <c r="V13" i="31" s="1"/>
  <c r="R13" i="31"/>
  <c r="S13" i="31" s="1"/>
  <c r="C13" i="31"/>
  <c r="AN8" i="31" s="1"/>
  <c r="B13" i="31"/>
  <c r="U12" i="31"/>
  <c r="V12" i="31" s="1"/>
  <c r="R12" i="31"/>
  <c r="S12" i="31" s="1"/>
  <c r="C12" i="31"/>
  <c r="AN7" i="31" s="1"/>
  <c r="B12" i="31"/>
  <c r="AM7" i="31" s="1"/>
  <c r="U11" i="31"/>
  <c r="V11" i="31" s="1"/>
  <c r="R11" i="31"/>
  <c r="S11" i="31" s="1"/>
  <c r="C11" i="31"/>
  <c r="AN6" i="31" s="1"/>
  <c r="B11" i="31"/>
  <c r="AM6" i="31" s="1"/>
  <c r="U10" i="31"/>
  <c r="V10" i="31" s="1"/>
  <c r="R10" i="31"/>
  <c r="S10" i="31" s="1"/>
  <c r="C10" i="31"/>
  <c r="AN5" i="31" s="1"/>
  <c r="B10" i="31"/>
  <c r="U9" i="31"/>
  <c r="V9" i="31" s="1"/>
  <c r="R9" i="31"/>
  <c r="S9" i="31" s="1"/>
  <c r="C9" i="31"/>
  <c r="BA4" i="31" s="1"/>
  <c r="B9" i="31"/>
  <c r="AM4" i="31" s="1"/>
  <c r="U8" i="31"/>
  <c r="V8" i="31" s="1"/>
  <c r="R8" i="31"/>
  <c r="S8" i="31" s="1"/>
  <c r="I8" i="31"/>
  <c r="E8" i="31"/>
  <c r="B8" i="31"/>
  <c r="AM3" i="31" s="1"/>
  <c r="U7" i="31"/>
  <c r="V7" i="31" s="1"/>
  <c r="R7" i="31"/>
  <c r="S7" i="31" s="1"/>
  <c r="B7" i="31"/>
  <c r="U6" i="31"/>
  <c r="V6" i="31" s="1"/>
  <c r="R6" i="31"/>
  <c r="S6" i="31" s="1"/>
  <c r="U5" i="31"/>
  <c r="V5" i="31" s="1"/>
  <c r="R5" i="31"/>
  <c r="S5" i="31" s="1"/>
  <c r="K3" i="31"/>
  <c r="BL1" i="31"/>
  <c r="BK1" i="31"/>
  <c r="BJ1" i="31"/>
  <c r="BI1" i="31"/>
  <c r="BH1" i="31"/>
  <c r="BG1" i="31"/>
  <c r="BF1" i="31"/>
  <c r="BE1" i="31"/>
  <c r="BD1" i="31"/>
  <c r="BC1" i="31"/>
  <c r="BB1" i="31"/>
  <c r="AV1" i="31"/>
  <c r="AU1" i="31"/>
  <c r="AT1" i="31"/>
  <c r="AS1" i="31"/>
  <c r="AR1" i="31"/>
  <c r="AQ1" i="31"/>
  <c r="AP1" i="31"/>
  <c r="AO1" i="31"/>
  <c r="AI1" i="31"/>
  <c r="AH1" i="31"/>
  <c r="AG1" i="31"/>
  <c r="AF1" i="31"/>
  <c r="AE1" i="31"/>
  <c r="AD1" i="31"/>
  <c r="AC1" i="31"/>
  <c r="AB1" i="31"/>
  <c r="AA1" i="31"/>
  <c r="AM5" i="33" l="1"/>
  <c r="AN8" i="34"/>
  <c r="AN5" i="34"/>
  <c r="BA8" i="33"/>
  <c r="Y15" i="33"/>
  <c r="AN61" i="31"/>
  <c r="Z19" i="34"/>
  <c r="BA19" i="33"/>
  <c r="Y53" i="33"/>
  <c r="Y30" i="31"/>
  <c r="BA37" i="33"/>
  <c r="AZ57" i="33"/>
  <c r="AM26" i="31"/>
  <c r="BA29" i="33"/>
  <c r="AM33" i="33"/>
  <c r="Y36" i="33"/>
  <c r="AZ2" i="34"/>
  <c r="AM10" i="34"/>
  <c r="AN19" i="34"/>
  <c r="AN28" i="33"/>
  <c r="AZ33" i="33"/>
  <c r="AZ36" i="33"/>
  <c r="AZ10" i="34"/>
  <c r="BA26" i="33"/>
  <c r="AM58" i="33"/>
  <c r="BA55" i="34"/>
  <c r="F60" i="34"/>
  <c r="G60" i="34" s="1"/>
  <c r="AZ58" i="31"/>
  <c r="F34" i="31"/>
  <c r="G34" i="31" s="1"/>
  <c r="Z36" i="33"/>
  <c r="AN18" i="34"/>
  <c r="AN55" i="34"/>
  <c r="AM12" i="31"/>
  <c r="AZ17" i="33"/>
  <c r="AM42" i="33"/>
  <c r="Z60" i="33"/>
  <c r="AN28" i="31"/>
  <c r="BA42" i="31"/>
  <c r="F48" i="33"/>
  <c r="G48" i="33" s="1"/>
  <c r="AN50" i="33"/>
  <c r="AN60" i="33"/>
  <c r="Z30" i="34"/>
  <c r="Z37" i="34"/>
  <c r="Z23" i="34"/>
  <c r="AE23" i="34" s="1"/>
  <c r="AN33" i="31"/>
  <c r="BA36" i="31"/>
  <c r="AZ14" i="33"/>
  <c r="Z19" i="33"/>
  <c r="Y58" i="33"/>
  <c r="Z8" i="34"/>
  <c r="BA41" i="34"/>
  <c r="AN44" i="34"/>
  <c r="J46" i="34"/>
  <c r="K46" i="34" s="1"/>
  <c r="Z22" i="31"/>
  <c r="AN25" i="31"/>
  <c r="AZ65" i="31"/>
  <c r="Y44" i="33"/>
  <c r="Y29" i="34"/>
  <c r="AM34" i="34"/>
  <c r="AM35" i="34"/>
  <c r="Z39" i="34"/>
  <c r="AN61" i="34"/>
  <c r="AM65" i="34"/>
  <c r="AM15" i="31"/>
  <c r="AN22" i="31"/>
  <c r="BA25" i="31"/>
  <c r="Z33" i="31"/>
  <c r="Y36" i="31"/>
  <c r="AN44" i="31"/>
  <c r="AM10" i="33"/>
  <c r="AM14" i="33"/>
  <c r="AV14" i="33" s="1"/>
  <c r="F33" i="33"/>
  <c r="G33" i="33" s="1"/>
  <c r="Z39" i="33"/>
  <c r="Y56" i="33"/>
  <c r="AZ34" i="34"/>
  <c r="AM40" i="34"/>
  <c r="AN41" i="34"/>
  <c r="Z60" i="34"/>
  <c r="AN40" i="33"/>
  <c r="AZ6" i="33"/>
  <c r="AN30" i="33"/>
  <c r="AN43" i="33"/>
  <c r="AZ56" i="33"/>
  <c r="Y4" i="34"/>
  <c r="F20" i="31"/>
  <c r="G20" i="31" s="1"/>
  <c r="F30" i="31"/>
  <c r="G30" i="31" s="1"/>
  <c r="F46" i="31"/>
  <c r="G46" i="31" s="1"/>
  <c r="J55" i="31"/>
  <c r="Y60" i="31"/>
  <c r="J25" i="33"/>
  <c r="K25" i="33" s="1"/>
  <c r="AN4" i="34"/>
  <c r="AS4" i="34" s="1"/>
  <c r="BA14" i="34"/>
  <c r="BA23" i="34"/>
  <c r="J29" i="34"/>
  <c r="Y31" i="34"/>
  <c r="Y65" i="34"/>
  <c r="BA6" i="31"/>
  <c r="AM60" i="31"/>
  <c r="Y29" i="33"/>
  <c r="AH29" i="33" s="1"/>
  <c r="AN31" i="33"/>
  <c r="BA4" i="34"/>
  <c r="BA8" i="31"/>
  <c r="Y46" i="31"/>
  <c r="AM29" i="33"/>
  <c r="Z37" i="33"/>
  <c r="F36" i="34"/>
  <c r="G36" i="34" s="1"/>
  <c r="Z42" i="34"/>
  <c r="J64" i="34"/>
  <c r="K64" i="34" s="1"/>
  <c r="AN36" i="34"/>
  <c r="AN42" i="34"/>
  <c r="Z24" i="34"/>
  <c r="Y15" i="34"/>
  <c r="AM3" i="34"/>
  <c r="F9" i="34"/>
  <c r="G9" i="34" s="1"/>
  <c r="Y21" i="31"/>
  <c r="AZ21" i="31"/>
  <c r="Y25" i="31"/>
  <c r="AN48" i="31"/>
  <c r="Z26" i="33"/>
  <c r="F31" i="33"/>
  <c r="G31" i="33" s="1"/>
  <c r="Y46" i="33"/>
  <c r="AZ54" i="33"/>
  <c r="F13" i="34"/>
  <c r="G13" i="34" s="1"/>
  <c r="BA59" i="34"/>
  <c r="AM49" i="33"/>
  <c r="AM49" i="34"/>
  <c r="Y12" i="33"/>
  <c r="AM59" i="33"/>
  <c r="AT14" i="34"/>
  <c r="Y51" i="31"/>
  <c r="Y12" i="31"/>
  <c r="Z36" i="31"/>
  <c r="AM46" i="31"/>
  <c r="BA56" i="31"/>
  <c r="Z61" i="31"/>
  <c r="J68" i="31"/>
  <c r="K68" i="31" s="1"/>
  <c r="Z7" i="33"/>
  <c r="Z8" i="33"/>
  <c r="AM26" i="33"/>
  <c r="AS26" i="33" s="1"/>
  <c r="AM28" i="33"/>
  <c r="BA40" i="33"/>
  <c r="AZ42" i="33"/>
  <c r="AZ44" i="33"/>
  <c r="AZ59" i="33"/>
  <c r="Y39" i="31"/>
  <c r="AM2" i="33"/>
  <c r="AT14" i="33"/>
  <c r="BA23" i="33"/>
  <c r="AZ26" i="33"/>
  <c r="Z33" i="33"/>
  <c r="J45" i="33"/>
  <c r="K45" i="33" s="1"/>
  <c r="Y54" i="33"/>
  <c r="AN56" i="33"/>
  <c r="J65" i="33"/>
  <c r="K65" i="33" s="1"/>
  <c r="Y5" i="34"/>
  <c r="Y20" i="34"/>
  <c r="Z7" i="31"/>
  <c r="Z18" i="31"/>
  <c r="AC18" i="31" s="1"/>
  <c r="AZ39" i="31"/>
  <c r="Z64" i="31"/>
  <c r="AZ2" i="33"/>
  <c r="AN6" i="33"/>
  <c r="AN7" i="33"/>
  <c r="AU7" i="33" s="1"/>
  <c r="Y10" i="33"/>
  <c r="Z20" i="34"/>
  <c r="J24" i="34"/>
  <c r="K24" i="34" s="1"/>
  <c r="AN46" i="34"/>
  <c r="J49" i="34"/>
  <c r="K49" i="34" s="1"/>
  <c r="AZ51" i="34"/>
  <c r="AZ58" i="34"/>
  <c r="AZ41" i="31"/>
  <c r="Z43" i="31"/>
  <c r="AZ52" i="31"/>
  <c r="AN55" i="31"/>
  <c r="J12" i="33"/>
  <c r="K12" i="33" s="1"/>
  <c r="BA14" i="33"/>
  <c r="BA30" i="33"/>
  <c r="AN33" i="33"/>
  <c r="Y37" i="33"/>
  <c r="AA37" i="33" s="1"/>
  <c r="Z50" i="33"/>
  <c r="J55" i="33"/>
  <c r="J54" i="33" s="1"/>
  <c r="Y60" i="33"/>
  <c r="AZ5" i="34"/>
  <c r="Y7" i="34"/>
  <c r="Z12" i="34"/>
  <c r="AC12" i="34" s="1"/>
  <c r="F21" i="34"/>
  <c r="G21" i="34" s="1"/>
  <c r="BA22" i="34"/>
  <c r="AM7" i="34"/>
  <c r="BA12" i="34"/>
  <c r="Z15" i="34"/>
  <c r="AM33" i="34"/>
  <c r="Y37" i="34"/>
  <c r="F45" i="34"/>
  <c r="G45" i="34" s="1"/>
  <c r="J47" i="34"/>
  <c r="K47" i="34" s="1"/>
  <c r="AN60" i="34"/>
  <c r="AZ54" i="34"/>
  <c r="Y10" i="31"/>
  <c r="AG17" i="31"/>
  <c r="F19" i="33"/>
  <c r="G19" i="33" s="1"/>
  <c r="AM20" i="33"/>
  <c r="Y24" i="33"/>
  <c r="Y2" i="34"/>
  <c r="Z11" i="34"/>
  <c r="AZ7" i="31"/>
  <c r="AM10" i="31"/>
  <c r="J18" i="31"/>
  <c r="K18" i="31" s="1"/>
  <c r="Z28" i="31"/>
  <c r="AH28" i="31" s="1"/>
  <c r="Y33" i="31"/>
  <c r="AN42" i="31"/>
  <c r="BA48" i="31"/>
  <c r="Z63" i="31"/>
  <c r="AM65" i="31"/>
  <c r="Y17" i="33"/>
  <c r="AN20" i="33"/>
  <c r="AZ24" i="33"/>
  <c r="Z59" i="33"/>
  <c r="AB59" i="33" s="1"/>
  <c r="AN24" i="34"/>
  <c r="J27" i="34"/>
  <c r="K27" i="34" s="1"/>
  <c r="M27" i="34" s="1"/>
  <c r="O27" i="34" s="1"/>
  <c r="AZ29" i="34"/>
  <c r="AM47" i="34"/>
  <c r="Z55" i="33"/>
  <c r="AN55" i="33"/>
  <c r="AM27" i="31"/>
  <c r="F26" i="31"/>
  <c r="G26" i="31" s="1"/>
  <c r="Z5" i="31"/>
  <c r="Y26" i="31"/>
  <c r="Z29" i="31"/>
  <c r="AM30" i="31"/>
  <c r="J39" i="31"/>
  <c r="K39" i="31" s="1"/>
  <c r="J42" i="31"/>
  <c r="K42" i="31" s="1"/>
  <c r="Y50" i="31"/>
  <c r="AC50" i="31" s="1"/>
  <c r="AC49" i="31" s="1"/>
  <c r="AZ51" i="31"/>
  <c r="Z55" i="31"/>
  <c r="Y3" i="33"/>
  <c r="AZ7" i="33"/>
  <c r="AH10" i="33"/>
  <c r="Z12" i="33"/>
  <c r="J17" i="33"/>
  <c r="Z20" i="33"/>
  <c r="AH20" i="33" s="1"/>
  <c r="AZ28" i="33"/>
  <c r="J30" i="33"/>
  <c r="AH33" i="33"/>
  <c r="AN34" i="33"/>
  <c r="AP34" i="33" s="1"/>
  <c r="AN36" i="33"/>
  <c r="F41" i="33"/>
  <c r="G41" i="33" s="1"/>
  <c r="Z46" i="33"/>
  <c r="AB46" i="33" s="1"/>
  <c r="AB45" i="33" s="1"/>
  <c r="J51" i="33"/>
  <c r="K51" i="33" s="1"/>
  <c r="K50" i="33" s="1"/>
  <c r="AM53" i="33"/>
  <c r="AN59" i="33"/>
  <c r="AZ60" i="33"/>
  <c r="Y3" i="34"/>
  <c r="AZ4" i="34"/>
  <c r="AN11" i="34"/>
  <c r="E7" i="34"/>
  <c r="AZ16" i="34"/>
  <c r="AM19" i="34"/>
  <c r="AN34" i="34"/>
  <c r="Z36" i="34"/>
  <c r="AN39" i="34"/>
  <c r="AN40" i="34"/>
  <c r="AZ41" i="34"/>
  <c r="Z44" i="34"/>
  <c r="Y55" i="34"/>
  <c r="AH55" i="34" s="1"/>
  <c r="J69" i="34"/>
  <c r="K69" i="34" s="1"/>
  <c r="Y29" i="31"/>
  <c r="F9" i="31"/>
  <c r="G9" i="31" s="1"/>
  <c r="Y34" i="31"/>
  <c r="AB34" i="31" s="1"/>
  <c r="Z48" i="33"/>
  <c r="F27" i="34"/>
  <c r="G27" i="34" s="1"/>
  <c r="Y7" i="31"/>
  <c r="AG7" i="31" s="1"/>
  <c r="J12" i="31"/>
  <c r="K12" i="31" s="1"/>
  <c r="Z14" i="31"/>
  <c r="AZ15" i="31"/>
  <c r="BA17" i="31"/>
  <c r="BA24" i="31"/>
  <c r="AZ29" i="31"/>
  <c r="AN34" i="31"/>
  <c r="AM37" i="31"/>
  <c r="Y44" i="31"/>
  <c r="AG44" i="31" s="1"/>
  <c r="AN50" i="31"/>
  <c r="F70" i="31"/>
  <c r="AZ3" i="33"/>
  <c r="E7" i="33"/>
  <c r="BA11" i="33"/>
  <c r="Z13" i="33"/>
  <c r="Z14" i="33"/>
  <c r="AF14" i="33" s="1"/>
  <c r="F17" i="33"/>
  <c r="G17" i="33" s="1"/>
  <c r="AN18" i="33"/>
  <c r="AN23" i="33"/>
  <c r="AU23" i="33" s="1"/>
  <c r="J38" i="33"/>
  <c r="J37" i="33" s="1"/>
  <c r="Z41" i="33"/>
  <c r="AN46" i="33"/>
  <c r="BA48" i="33"/>
  <c r="AM62" i="33"/>
  <c r="J64" i="33"/>
  <c r="K64" i="33" s="1"/>
  <c r="BA18" i="34"/>
  <c r="AM22" i="34"/>
  <c r="BA37" i="34"/>
  <c r="Z59" i="31"/>
  <c r="AM18" i="33"/>
  <c r="Z6" i="31"/>
  <c r="AN14" i="31"/>
  <c r="BA15" i="31"/>
  <c r="Z19" i="31"/>
  <c r="AZ28" i="31"/>
  <c r="BA29" i="31"/>
  <c r="AM36" i="31"/>
  <c r="J49" i="31"/>
  <c r="K49" i="31" s="1"/>
  <c r="AZ50" i="31"/>
  <c r="Y54" i="31"/>
  <c r="BA59" i="31"/>
  <c r="Z4" i="33"/>
  <c r="AN12" i="33"/>
  <c r="AT12" i="33" s="1"/>
  <c r="AN13" i="33"/>
  <c r="Y22" i="33"/>
  <c r="AM43" i="33"/>
  <c r="AM50" i="33"/>
  <c r="AZ62" i="33"/>
  <c r="J13" i="34"/>
  <c r="K13" i="34" s="1"/>
  <c r="Z17" i="34"/>
  <c r="J21" i="34"/>
  <c r="K21" i="34" s="1"/>
  <c r="AN48" i="34"/>
  <c r="AT48" i="34" s="1"/>
  <c r="AT47" i="34" s="1"/>
  <c r="Z50" i="34"/>
  <c r="AU5" i="33"/>
  <c r="F41" i="31"/>
  <c r="Y4" i="31"/>
  <c r="Z8" i="31"/>
  <c r="AN19" i="31"/>
  <c r="BA34" i="31"/>
  <c r="Y41" i="31"/>
  <c r="Y49" i="31"/>
  <c r="BA50" i="31"/>
  <c r="AM54" i="31"/>
  <c r="Y58" i="31"/>
  <c r="Y61" i="31"/>
  <c r="BA63" i="31"/>
  <c r="Y7" i="33"/>
  <c r="AG7" i="33" s="1"/>
  <c r="BA18" i="33"/>
  <c r="AM22" i="33"/>
  <c r="F24" i="33"/>
  <c r="G24" i="33" s="1"/>
  <c r="F38" i="33"/>
  <c r="G38" i="33" s="1"/>
  <c r="AM40" i="33"/>
  <c r="AN6" i="34"/>
  <c r="AZ8" i="34"/>
  <c r="AN17" i="34"/>
  <c r="J20" i="34"/>
  <c r="F42" i="34"/>
  <c r="G42" i="34" s="1"/>
  <c r="Y54" i="34"/>
  <c r="AN11" i="33"/>
  <c r="J38" i="31"/>
  <c r="J37" i="31" s="1"/>
  <c r="AM41" i="31"/>
  <c r="J16" i="33"/>
  <c r="K16" i="33" s="1"/>
  <c r="J19" i="33"/>
  <c r="K19" i="33" s="1"/>
  <c r="Z28" i="33"/>
  <c r="AB28" i="33" s="1"/>
  <c r="J33" i="33"/>
  <c r="J39" i="33"/>
  <c r="K39" i="33" s="1"/>
  <c r="J46" i="33"/>
  <c r="K46" i="33" s="1"/>
  <c r="AM32" i="34"/>
  <c r="Y40" i="34"/>
  <c r="AI40" i="34" s="1"/>
  <c r="AN50" i="34"/>
  <c r="AS50" i="34" s="1"/>
  <c r="AS49" i="34" s="1"/>
  <c r="J18" i="33"/>
  <c r="K18" i="33" s="1"/>
  <c r="J23" i="33"/>
  <c r="K23" i="33" s="1"/>
  <c r="F15" i="34"/>
  <c r="G15" i="34" s="1"/>
  <c r="Y16" i="34"/>
  <c r="F39" i="34"/>
  <c r="G39" i="34" s="1"/>
  <c r="AM42" i="34"/>
  <c r="AV42" i="34" s="1"/>
  <c r="F55" i="34"/>
  <c r="G55" i="34" s="1"/>
  <c r="G54" i="34" s="1"/>
  <c r="AN31" i="34"/>
  <c r="AN31" i="31"/>
  <c r="BA31" i="31"/>
  <c r="S26" i="34"/>
  <c r="AN52" i="31"/>
  <c r="J31" i="33"/>
  <c r="K31" i="33" s="1"/>
  <c r="BA65" i="31"/>
  <c r="Z65" i="31"/>
  <c r="Z64" i="34"/>
  <c r="AN64" i="31"/>
  <c r="AN64" i="34"/>
  <c r="BA64" i="34"/>
  <c r="AM57" i="33"/>
  <c r="Y57" i="34"/>
  <c r="AM57" i="34"/>
  <c r="AS57" i="34" s="1"/>
  <c r="Y53" i="31"/>
  <c r="AM53" i="31"/>
  <c r="AM53" i="34"/>
  <c r="AP53" i="34" s="1"/>
  <c r="AN52" i="34"/>
  <c r="AQ52" i="34" s="1"/>
  <c r="AQ51" i="34" s="1"/>
  <c r="Z52" i="31"/>
  <c r="AN56" i="31"/>
  <c r="F61" i="31"/>
  <c r="Y51" i="34"/>
  <c r="Y51" i="33"/>
  <c r="AM51" i="33"/>
  <c r="AZ49" i="34"/>
  <c r="Y49" i="33"/>
  <c r="Y47" i="34"/>
  <c r="AZ45" i="34"/>
  <c r="Y38" i="33"/>
  <c r="AM38" i="33"/>
  <c r="Y38" i="34"/>
  <c r="AZ38" i="34"/>
  <c r="Y35" i="34"/>
  <c r="Y32" i="34"/>
  <c r="Y27" i="33"/>
  <c r="AZ27" i="33"/>
  <c r="AM27" i="34"/>
  <c r="AZ27" i="34"/>
  <c r="Y9" i="34"/>
  <c r="AZ9" i="34"/>
  <c r="Y9" i="33"/>
  <c r="BA11" i="31"/>
  <c r="AN11" i="31"/>
  <c r="J16" i="31"/>
  <c r="K16" i="31" s="1"/>
  <c r="Z11" i="31"/>
  <c r="AM9" i="31"/>
  <c r="AZ9" i="31"/>
  <c r="BA10" i="31"/>
  <c r="AN10" i="31"/>
  <c r="AV10" i="31" s="1"/>
  <c r="AM18" i="31"/>
  <c r="J23" i="31"/>
  <c r="K23" i="31" s="1"/>
  <c r="AN26" i="31"/>
  <c r="Z26" i="31"/>
  <c r="BA26" i="31"/>
  <c r="BA30" i="31"/>
  <c r="Z30" i="31"/>
  <c r="F35" i="31"/>
  <c r="G35" i="31" s="1"/>
  <c r="AZ62" i="31"/>
  <c r="Y62" i="31"/>
  <c r="AM62" i="31"/>
  <c r="AM2" i="31"/>
  <c r="AZ2" i="31"/>
  <c r="Y2" i="31"/>
  <c r="AZ17" i="31"/>
  <c r="J22" i="31"/>
  <c r="K22" i="31" s="1"/>
  <c r="AM17" i="31"/>
  <c r="AM31" i="31"/>
  <c r="Y31" i="31"/>
  <c r="AM32" i="31"/>
  <c r="Y32" i="31"/>
  <c r="AZ32" i="31"/>
  <c r="BA20" i="31"/>
  <c r="AN20" i="31"/>
  <c r="F25" i="31"/>
  <c r="G25" i="31" s="1"/>
  <c r="J33" i="31"/>
  <c r="F33" i="31"/>
  <c r="AM28" i="31"/>
  <c r="BA39" i="31"/>
  <c r="Z39" i="31"/>
  <c r="F44" i="31"/>
  <c r="AN39" i="31"/>
  <c r="Y45" i="31"/>
  <c r="AZ45" i="31"/>
  <c r="AM45" i="31"/>
  <c r="J13" i="31"/>
  <c r="K13" i="31" s="1"/>
  <c r="Y8" i="31"/>
  <c r="AM8" i="31"/>
  <c r="AO8" i="31" s="1"/>
  <c r="F13" i="31"/>
  <c r="G13" i="31" s="1"/>
  <c r="J19" i="31"/>
  <c r="K19" i="31" s="1"/>
  <c r="AZ14" i="31"/>
  <c r="J21" i="31"/>
  <c r="K21" i="31" s="1"/>
  <c r="AM16" i="31"/>
  <c r="AV16" i="31" s="1"/>
  <c r="Y16" i="31"/>
  <c r="AM35" i="31"/>
  <c r="AZ35" i="31"/>
  <c r="Y35" i="31"/>
  <c r="J45" i="31"/>
  <c r="K45" i="31" s="1"/>
  <c r="Y40" i="31"/>
  <c r="AM40" i="31"/>
  <c r="J57" i="31"/>
  <c r="F57" i="31"/>
  <c r="AM52" i="31"/>
  <c r="AZ57" i="31"/>
  <c r="Y57" i="31"/>
  <c r="AN60" i="31"/>
  <c r="Z60" i="31"/>
  <c r="AG60" i="31" s="1"/>
  <c r="J65" i="31"/>
  <c r="J9" i="33"/>
  <c r="Y4" i="33"/>
  <c r="AM4" i="33"/>
  <c r="BA63" i="33"/>
  <c r="AN63" i="33"/>
  <c r="Z15" i="33"/>
  <c r="AH15" i="33" s="1"/>
  <c r="AN15" i="33"/>
  <c r="J11" i="31"/>
  <c r="K11" i="31" s="1"/>
  <c r="AZ6" i="31"/>
  <c r="Y6" i="31"/>
  <c r="AE18" i="31"/>
  <c r="BA10" i="33"/>
  <c r="AN10" i="33"/>
  <c r="BA15" i="33"/>
  <c r="F28" i="33"/>
  <c r="G28" i="33" s="1"/>
  <c r="AZ23" i="33"/>
  <c r="Y23" i="33"/>
  <c r="AN24" i="33"/>
  <c r="AV24" i="33" s="1"/>
  <c r="F29" i="33"/>
  <c r="G29" i="33" s="1"/>
  <c r="BA24" i="33"/>
  <c r="Z24" i="33"/>
  <c r="AD24" i="33" s="1"/>
  <c r="AN29" i="33"/>
  <c r="F34" i="33"/>
  <c r="G34" i="33" s="1"/>
  <c r="Z61" i="33"/>
  <c r="BA61" i="33"/>
  <c r="J22" i="34"/>
  <c r="K22" i="34" s="1"/>
  <c r="AZ17" i="34"/>
  <c r="Y17" i="34"/>
  <c r="F22" i="34"/>
  <c r="G22" i="34" s="1"/>
  <c r="AM17" i="34"/>
  <c r="AT15" i="33"/>
  <c r="Y16" i="33"/>
  <c r="AZ16" i="33"/>
  <c r="BA16" i="31"/>
  <c r="Z16" i="31"/>
  <c r="AG16" i="31" s="1"/>
  <c r="J24" i="31"/>
  <c r="K24" i="31" s="1"/>
  <c r="F24" i="31"/>
  <c r="G24" i="31" s="1"/>
  <c r="AM19" i="31"/>
  <c r="AZ37" i="31"/>
  <c r="BA46" i="31"/>
  <c r="Z46" i="31"/>
  <c r="Z4" i="31"/>
  <c r="AN4" i="31"/>
  <c r="AT4" i="31" s="1"/>
  <c r="BA5" i="31"/>
  <c r="BA7" i="31"/>
  <c r="J10" i="31"/>
  <c r="K10" i="31" s="1"/>
  <c r="F11" i="31"/>
  <c r="G11" i="31" s="1"/>
  <c r="BA13" i="31"/>
  <c r="AN13" i="31"/>
  <c r="AN18" i="31"/>
  <c r="AZ19" i="31"/>
  <c r="J26" i="31"/>
  <c r="K26" i="31" s="1"/>
  <c r="AM29" i="31"/>
  <c r="J30" i="31"/>
  <c r="K30" i="31" s="1"/>
  <c r="M30" i="31" s="1"/>
  <c r="AM25" i="31"/>
  <c r="AQ25" i="31" s="1"/>
  <c r="J34" i="31"/>
  <c r="K34" i="31" s="1"/>
  <c r="AN43" i="31"/>
  <c r="BA41" i="31"/>
  <c r="Z41" i="31"/>
  <c r="AI41" i="31" s="1"/>
  <c r="AN46" i="31"/>
  <c r="Y47" i="31"/>
  <c r="AZ49" i="31"/>
  <c r="F51" i="31"/>
  <c r="Y56" i="31"/>
  <c r="AZ56" i="31"/>
  <c r="AT5" i="33"/>
  <c r="BA5" i="33"/>
  <c r="Z5" i="33"/>
  <c r="AF5" i="33" s="1"/>
  <c r="AM31" i="33"/>
  <c r="AZ31" i="33"/>
  <c r="Y31" i="33"/>
  <c r="AM32" i="33"/>
  <c r="Y32" i="33"/>
  <c r="BA42" i="33"/>
  <c r="F47" i="33"/>
  <c r="G47" i="33" s="1"/>
  <c r="Z42" i="33"/>
  <c r="AZ45" i="33"/>
  <c r="AM45" i="33"/>
  <c r="J57" i="33"/>
  <c r="J56" i="33" s="1"/>
  <c r="AZ52" i="33"/>
  <c r="AM52" i="33"/>
  <c r="Z63" i="33"/>
  <c r="F70" i="33"/>
  <c r="G70" i="33" s="1"/>
  <c r="Y65" i="33"/>
  <c r="BA7" i="34"/>
  <c r="AN7" i="34"/>
  <c r="Z7" i="34"/>
  <c r="BA17" i="33"/>
  <c r="Z17" i="33"/>
  <c r="AN17" i="33"/>
  <c r="AS17" i="33" s="1"/>
  <c r="I7" i="31"/>
  <c r="F10" i="33"/>
  <c r="G10" i="33" s="1"/>
  <c r="AZ5" i="33"/>
  <c r="AG22" i="31"/>
  <c r="AP20" i="31"/>
  <c r="AT21" i="31"/>
  <c r="S14" i="31"/>
  <c r="AE7" i="31"/>
  <c r="AU7" i="31"/>
  <c r="AS7" i="31"/>
  <c r="Y3" i="31"/>
  <c r="AZ3" i="31"/>
  <c r="AG10" i="31"/>
  <c r="AZ13" i="31"/>
  <c r="J15" i="31"/>
  <c r="F15" i="31"/>
  <c r="G15" i="31" s="1"/>
  <c r="AN17" i="31"/>
  <c r="S26" i="31"/>
  <c r="Y19" i="31"/>
  <c r="J25" i="31"/>
  <c r="K25" i="31" s="1"/>
  <c r="AZ20" i="31"/>
  <c r="Y20" i="31"/>
  <c r="BA21" i="31"/>
  <c r="Z21" i="31"/>
  <c r="Y37" i="31"/>
  <c r="J44" i="31"/>
  <c r="AZ47" i="31"/>
  <c r="AM50" i="31"/>
  <c r="AO50" i="31" s="1"/>
  <c r="F55" i="31"/>
  <c r="F54" i="31" s="1"/>
  <c r="Z6" i="33"/>
  <c r="J11" i="33"/>
  <c r="K11" i="33" s="1"/>
  <c r="AM6" i="33"/>
  <c r="AS6" i="33" s="1"/>
  <c r="F11" i="33"/>
  <c r="G11" i="33" s="1"/>
  <c r="AZ35" i="33"/>
  <c r="AM35" i="33"/>
  <c r="Y35" i="33"/>
  <c r="J42" i="33"/>
  <c r="K42" i="33" s="1"/>
  <c r="F42" i="33"/>
  <c r="G42" i="33" s="1"/>
  <c r="G40" i="33" s="1"/>
  <c r="AM37" i="33"/>
  <c r="AP37" i="33" s="1"/>
  <c r="AN42" i="33"/>
  <c r="AM47" i="33"/>
  <c r="Y47" i="33"/>
  <c r="AZ48" i="33"/>
  <c r="Y48" i="33"/>
  <c r="AB48" i="33" s="1"/>
  <c r="AB47" i="33" s="1"/>
  <c r="F53" i="33"/>
  <c r="AM48" i="33"/>
  <c r="AM55" i="33"/>
  <c r="F60" i="33"/>
  <c r="F59" i="33" s="1"/>
  <c r="F62" i="33" s="1"/>
  <c r="AZ55" i="33"/>
  <c r="Y55" i="33"/>
  <c r="AH55" i="33" s="1"/>
  <c r="Z64" i="33"/>
  <c r="BA64" i="33"/>
  <c r="J69" i="33"/>
  <c r="K69" i="33" s="1"/>
  <c r="AN64" i="33"/>
  <c r="F34" i="34"/>
  <c r="G34" i="34" s="1"/>
  <c r="Z29" i="34"/>
  <c r="AF29" i="34" s="1"/>
  <c r="AO25" i="33"/>
  <c r="AM9" i="33"/>
  <c r="AV10" i="33"/>
  <c r="Y18" i="33"/>
  <c r="AH18" i="33" s="1"/>
  <c r="Y25" i="33"/>
  <c r="AZ25" i="33"/>
  <c r="F30" i="33"/>
  <c r="G30" i="33" s="1"/>
  <c r="Z31" i="33"/>
  <c r="Y34" i="33"/>
  <c r="AZ34" i="33"/>
  <c r="AN39" i="33"/>
  <c r="AN41" i="33"/>
  <c r="Y43" i="33"/>
  <c r="AZ43" i="33"/>
  <c r="F61" i="33"/>
  <c r="G61" i="33" s="1"/>
  <c r="BA65" i="33"/>
  <c r="AV5" i="34"/>
  <c r="AZ12" i="34"/>
  <c r="F17" i="34"/>
  <c r="G17" i="34" s="1"/>
  <c r="AM12" i="34"/>
  <c r="AR12" i="34" s="1"/>
  <c r="AZ13" i="34"/>
  <c r="AM13" i="34"/>
  <c r="AB17" i="31"/>
  <c r="AF10" i="31"/>
  <c r="E7" i="31"/>
  <c r="J9" i="31"/>
  <c r="F31" i="31"/>
  <c r="G31" i="31" s="1"/>
  <c r="J35" i="31"/>
  <c r="K35" i="31" s="1"/>
  <c r="F39" i="31"/>
  <c r="G39" i="31" s="1"/>
  <c r="J41" i="31"/>
  <c r="J46" i="31"/>
  <c r="K46" i="31" s="1"/>
  <c r="M46" i="31" s="1"/>
  <c r="O46" i="31" s="1"/>
  <c r="P46" i="31" s="1"/>
  <c r="F49" i="31"/>
  <c r="G49" i="31" s="1"/>
  <c r="J51" i="31"/>
  <c r="P62" i="31"/>
  <c r="J70" i="31"/>
  <c r="AQ23" i="33"/>
  <c r="AZ12" i="33"/>
  <c r="Y13" i="33"/>
  <c r="AG13" i="33" s="1"/>
  <c r="AM13" i="33"/>
  <c r="AZ13" i="33"/>
  <c r="AB14" i="33"/>
  <c r="AP14" i="33"/>
  <c r="F15" i="33"/>
  <c r="G15" i="33" s="1"/>
  <c r="F18" i="33"/>
  <c r="G18" i="33" s="1"/>
  <c r="Y19" i="33"/>
  <c r="AF19" i="33" s="1"/>
  <c r="F20" i="33"/>
  <c r="G20" i="33" s="1"/>
  <c r="F23" i="33"/>
  <c r="G23" i="33" s="1"/>
  <c r="Z25" i="33"/>
  <c r="BA25" i="33"/>
  <c r="Y26" i="33"/>
  <c r="AE26" i="33" s="1"/>
  <c r="J29" i="33"/>
  <c r="J34" i="33"/>
  <c r="K34" i="33" s="1"/>
  <c r="Z34" i="33"/>
  <c r="AC34" i="33" s="1"/>
  <c r="F39" i="33"/>
  <c r="G39" i="33" s="1"/>
  <c r="M39" i="33" s="1"/>
  <c r="O39" i="33" s="1"/>
  <c r="P39" i="33" s="1"/>
  <c r="Y40" i="33"/>
  <c r="AC40" i="33" s="1"/>
  <c r="AZ40" i="33"/>
  <c r="Z43" i="33"/>
  <c r="F45" i="33"/>
  <c r="G45" i="33" s="1"/>
  <c r="M45" i="33" s="1"/>
  <c r="O45" i="33" s="1"/>
  <c r="P45" i="33" s="1"/>
  <c r="Y50" i="33"/>
  <c r="AD50" i="33" s="1"/>
  <c r="AD49" i="33" s="1"/>
  <c r="AZ50" i="33"/>
  <c r="Z56" i="33"/>
  <c r="AB56" i="33" s="1"/>
  <c r="AI4" i="34"/>
  <c r="J31" i="34"/>
  <c r="K31" i="34" s="1"/>
  <c r="AZ26" i="34"/>
  <c r="AZ30" i="34"/>
  <c r="J35" i="34"/>
  <c r="K35" i="34" s="1"/>
  <c r="AM30" i="34"/>
  <c r="F35" i="34"/>
  <c r="G35" i="34" s="1"/>
  <c r="Y30" i="34"/>
  <c r="AH30" i="34" s="1"/>
  <c r="BA6" i="34"/>
  <c r="BA15" i="34"/>
  <c r="J19" i="34"/>
  <c r="K19" i="34" s="1"/>
  <c r="Y22" i="34"/>
  <c r="F23" i="34"/>
  <c r="G23" i="34" s="1"/>
  <c r="F25" i="34"/>
  <c r="G25" i="34" s="1"/>
  <c r="J26" i="34"/>
  <c r="K26" i="34" s="1"/>
  <c r="AZ33" i="34"/>
  <c r="Y44" i="34"/>
  <c r="AZ44" i="34"/>
  <c r="F53" i="34"/>
  <c r="J55" i="34"/>
  <c r="K55" i="34" s="1"/>
  <c r="K54" i="34" s="1"/>
  <c r="F57" i="34"/>
  <c r="Y60" i="34"/>
  <c r="AI60" i="34" s="1"/>
  <c r="BA63" i="34"/>
  <c r="AQ15" i="34"/>
  <c r="AU4" i="34"/>
  <c r="Z5" i="34"/>
  <c r="J9" i="34"/>
  <c r="K9" i="34" s="1"/>
  <c r="F10" i="34"/>
  <c r="G10" i="34" s="1"/>
  <c r="AU14" i="34"/>
  <c r="AU5" i="34"/>
  <c r="J12" i="34"/>
  <c r="K12" i="34" s="1"/>
  <c r="Y14" i="34"/>
  <c r="AD14" i="34" s="1"/>
  <c r="AZ14" i="34"/>
  <c r="J15" i="34"/>
  <c r="AZ18" i="34"/>
  <c r="F19" i="34"/>
  <c r="G19" i="34" s="1"/>
  <c r="Y19" i="34"/>
  <c r="AZ19" i="34"/>
  <c r="AN20" i="34"/>
  <c r="AU20" i="34" s="1"/>
  <c r="AZ21" i="34"/>
  <c r="AZ22" i="34"/>
  <c r="F26" i="34"/>
  <c r="G26" i="34" s="1"/>
  <c r="AM44" i="34"/>
  <c r="J45" i="34"/>
  <c r="K45" i="34" s="1"/>
  <c r="M45" i="34" s="1"/>
  <c r="O45" i="34" s="1"/>
  <c r="P45" i="34" s="1"/>
  <c r="Y45" i="34"/>
  <c r="Y48" i="34"/>
  <c r="AZ48" i="34"/>
  <c r="Y52" i="34"/>
  <c r="AZ52" i="34"/>
  <c r="AM60" i="34"/>
  <c r="BA61" i="34"/>
  <c r="Z63" i="34"/>
  <c r="J42" i="34"/>
  <c r="K42" i="34" s="1"/>
  <c r="Y42" i="34"/>
  <c r="AZ42" i="34"/>
  <c r="F47" i="34"/>
  <c r="G47" i="34" s="1"/>
  <c r="M47" i="34" s="1"/>
  <c r="O47" i="34" s="1"/>
  <c r="P47" i="34" s="1"/>
  <c r="Z48" i="34"/>
  <c r="F49" i="34"/>
  <c r="G49" i="34" s="1"/>
  <c r="Y50" i="34"/>
  <c r="AZ50" i="34"/>
  <c r="Z52" i="34"/>
  <c r="J53" i="34"/>
  <c r="J52" i="34" s="1"/>
  <c r="AM55" i="34"/>
  <c r="J57" i="34"/>
  <c r="K57" i="34" s="1"/>
  <c r="K56" i="34" s="1"/>
  <c r="AZ59" i="34"/>
  <c r="J65" i="34"/>
  <c r="K65" i="34" s="1"/>
  <c r="V16" i="34"/>
  <c r="AA34" i="34"/>
  <c r="AS61" i="34"/>
  <c r="AS31" i="34"/>
  <c r="AO4" i="34"/>
  <c r="AO5" i="34"/>
  <c r="AS5" i="34"/>
  <c r="AO7" i="34"/>
  <c r="AM6" i="34"/>
  <c r="Y6" i="34"/>
  <c r="J11" i="34"/>
  <c r="K11" i="34" s="1"/>
  <c r="AH12" i="34"/>
  <c r="AC34" i="34"/>
  <c r="AG34" i="34"/>
  <c r="AT31" i="34"/>
  <c r="AT4" i="34"/>
  <c r="AP5" i="34"/>
  <c r="AT5" i="34"/>
  <c r="F12" i="34"/>
  <c r="G12" i="34" s="1"/>
  <c r="AF12" i="34"/>
  <c r="AB12" i="34"/>
  <c r="AD12" i="34"/>
  <c r="AI12" i="34"/>
  <c r="AV14" i="34"/>
  <c r="AF15" i="34"/>
  <c r="AV15" i="34"/>
  <c r="J16" i="34"/>
  <c r="BA13" i="34"/>
  <c r="AN13" i="34"/>
  <c r="F18" i="34"/>
  <c r="G18" i="34" s="1"/>
  <c r="Z13" i="34"/>
  <c r="AG13" i="34" s="1"/>
  <c r="AO34" i="34"/>
  <c r="AO31" i="34"/>
  <c r="AO15" i="34"/>
  <c r="AH34" i="34"/>
  <c r="AU61" i="34"/>
  <c r="AU15" i="34"/>
  <c r="AQ4" i="34"/>
  <c r="AQ5" i="34"/>
  <c r="J10" i="34"/>
  <c r="F11" i="34"/>
  <c r="AE12" i="34"/>
  <c r="S14" i="34"/>
  <c r="AR5" i="34"/>
  <c r="AA12" i="34"/>
  <c r="AG12" i="34"/>
  <c r="AP14" i="34"/>
  <c r="AH18" i="34"/>
  <c r="AD18" i="34"/>
  <c r="AC18" i="34"/>
  <c r="AI18" i="34"/>
  <c r="AS22" i="34"/>
  <c r="AO22" i="34"/>
  <c r="AV22" i="34"/>
  <c r="AR22" i="34"/>
  <c r="AU22" i="34"/>
  <c r="F28" i="34"/>
  <c r="G28" i="34" s="1"/>
  <c r="AZ23" i="34"/>
  <c r="AN25" i="34"/>
  <c r="Z25" i="34"/>
  <c r="BA25" i="34"/>
  <c r="AN28" i="34"/>
  <c r="Z28" i="34"/>
  <c r="AE34" i="34"/>
  <c r="AV37" i="34"/>
  <c r="AP37" i="34"/>
  <c r="AT37" i="34"/>
  <c r="AO37" i="34"/>
  <c r="AS37" i="34"/>
  <c r="AR37" i="34"/>
  <c r="AM8" i="34"/>
  <c r="Y8" i="34"/>
  <c r="AR13" i="34"/>
  <c r="AQ14" i="34"/>
  <c r="AN10" i="34"/>
  <c r="Z10" i="34"/>
  <c r="AH10" i="34" s="1"/>
  <c r="AT15" i="34"/>
  <c r="AP15" i="34"/>
  <c r="AR15" i="34"/>
  <c r="F16" i="34"/>
  <c r="G16" i="34" s="1"/>
  <c r="AE18" i="34"/>
  <c r="AP22" i="34"/>
  <c r="F29" i="34"/>
  <c r="G29" i="34" s="1"/>
  <c r="AM24" i="34"/>
  <c r="Y24" i="34"/>
  <c r="AZ24" i="34"/>
  <c r="AN26" i="34"/>
  <c r="Z26" i="34"/>
  <c r="BA26" i="34"/>
  <c r="AS14" i="34"/>
  <c r="AO14" i="34"/>
  <c r="AR14" i="34"/>
  <c r="AS15" i="34"/>
  <c r="J17" i="34"/>
  <c r="AA18" i="34"/>
  <c r="AF18" i="34"/>
  <c r="AM18" i="34"/>
  <c r="F20" i="34"/>
  <c r="G20" i="34" s="1"/>
  <c r="AZ15" i="34"/>
  <c r="AQ20" i="34"/>
  <c r="AN16" i="34"/>
  <c r="AS16" i="34" s="1"/>
  <c r="Z16" i="34"/>
  <c r="AB16" i="34" s="1"/>
  <c r="AQ22" i="34"/>
  <c r="AM23" i="34"/>
  <c r="F24" i="34"/>
  <c r="G24" i="34" s="1"/>
  <c r="M24" i="34" s="1"/>
  <c r="O24" i="34" s="1"/>
  <c r="P24" i="34" s="1"/>
  <c r="AN21" i="34"/>
  <c r="BA21" i="34"/>
  <c r="F31" i="34"/>
  <c r="G31" i="34" s="1"/>
  <c r="M31" i="34" s="1"/>
  <c r="AR31" i="34"/>
  <c r="AV31" i="34"/>
  <c r="AP31" i="34"/>
  <c r="AM11" i="34"/>
  <c r="Y11" i="34"/>
  <c r="J18" i="34"/>
  <c r="K18" i="34" s="1"/>
  <c r="AB18" i="34"/>
  <c r="AG18" i="34"/>
  <c r="AT20" i="34"/>
  <c r="AT22" i="34"/>
  <c r="J23" i="34"/>
  <c r="K23" i="34" s="1"/>
  <c r="J25" i="34"/>
  <c r="K25" i="34" s="1"/>
  <c r="J28" i="34"/>
  <c r="K28" i="34" s="1"/>
  <c r="J30" i="34"/>
  <c r="F33" i="34"/>
  <c r="AZ28" i="34"/>
  <c r="J33" i="34"/>
  <c r="AM28" i="34"/>
  <c r="Y28" i="34"/>
  <c r="BA29" i="34"/>
  <c r="AN29" i="34"/>
  <c r="AS29" i="34" s="1"/>
  <c r="BA31" i="34"/>
  <c r="Z31" i="34"/>
  <c r="AU37" i="34"/>
  <c r="F38" i="34"/>
  <c r="AN33" i="34"/>
  <c r="Z33" i="34"/>
  <c r="AD33" i="34" s="1"/>
  <c r="F70" i="34"/>
  <c r="G70" i="34" s="1"/>
  <c r="AN65" i="34"/>
  <c r="Z65" i="34"/>
  <c r="BA65" i="34"/>
  <c r="F41" i="34"/>
  <c r="J41" i="34"/>
  <c r="AM36" i="34"/>
  <c r="F44" i="34"/>
  <c r="AZ39" i="34"/>
  <c r="J44" i="34"/>
  <c r="Y39" i="34"/>
  <c r="F48" i="34"/>
  <c r="G48" i="34" s="1"/>
  <c r="J48" i="34"/>
  <c r="K48" i="34" s="1"/>
  <c r="Y43" i="34"/>
  <c r="AZ20" i="34"/>
  <c r="Y21" i="34"/>
  <c r="AM21" i="34"/>
  <c r="Z22" i="34"/>
  <c r="Y25" i="34"/>
  <c r="AM25" i="34"/>
  <c r="Y26" i="34"/>
  <c r="AM26" i="34"/>
  <c r="AN30" i="34"/>
  <c r="AF34" i="34"/>
  <c r="AB34" i="34"/>
  <c r="AD34" i="34"/>
  <c r="AI34" i="34"/>
  <c r="Y36" i="34"/>
  <c r="AZ36" i="34"/>
  <c r="J39" i="34"/>
  <c r="K39" i="34" s="1"/>
  <c r="M39" i="34" s="1"/>
  <c r="O39" i="34" s="1"/>
  <c r="P39" i="34" s="1"/>
  <c r="AM39" i="34"/>
  <c r="AG40" i="34"/>
  <c r="AM43" i="34"/>
  <c r="F51" i="34"/>
  <c r="AM46" i="34"/>
  <c r="Y46" i="34"/>
  <c r="J51" i="34"/>
  <c r="AD60" i="34"/>
  <c r="F30" i="34"/>
  <c r="G30" i="34" s="1"/>
  <c r="AU31" i="34"/>
  <c r="J34" i="34"/>
  <c r="K34" i="34" s="1"/>
  <c r="M34" i="34" s="1"/>
  <c r="O34" i="34" s="1"/>
  <c r="P34" i="34" s="1"/>
  <c r="AT34" i="34"/>
  <c r="J36" i="34"/>
  <c r="K36" i="34" s="1"/>
  <c r="M36" i="34" s="1"/>
  <c r="O36" i="34" s="1"/>
  <c r="P36" i="34" s="1"/>
  <c r="J38" i="34"/>
  <c r="AQ31" i="34"/>
  <c r="F46" i="34"/>
  <c r="G46" i="34" s="1"/>
  <c r="M46" i="34" s="1"/>
  <c r="O46" i="34" s="1"/>
  <c r="P46" i="34" s="1"/>
  <c r="AM41" i="34"/>
  <c r="Y41" i="34"/>
  <c r="AN43" i="34"/>
  <c r="Z43" i="34"/>
  <c r="AA48" i="34"/>
  <c r="E58" i="34"/>
  <c r="AN56" i="34"/>
  <c r="Z56" i="34"/>
  <c r="AH56" i="34" s="1"/>
  <c r="K53" i="34"/>
  <c r="K52" i="34" s="1"/>
  <c r="AQ37" i="34"/>
  <c r="AP50" i="34"/>
  <c r="AP49" i="34" s="1"/>
  <c r="AT53" i="34"/>
  <c r="AV53" i="34"/>
  <c r="F61" i="34"/>
  <c r="G61" i="34" s="1"/>
  <c r="AZ56" i="34"/>
  <c r="AM56" i="34"/>
  <c r="AV61" i="34"/>
  <c r="AR61" i="34"/>
  <c r="AT61" i="34"/>
  <c r="AP61" i="34"/>
  <c r="AQ61" i="34"/>
  <c r="AO61" i="34"/>
  <c r="AZ61" i="34"/>
  <c r="J66" i="34"/>
  <c r="K66" i="34" s="1"/>
  <c r="Y61" i="34"/>
  <c r="AZ64" i="34"/>
  <c r="F69" i="34"/>
  <c r="G69" i="34" s="1"/>
  <c r="Y64" i="34"/>
  <c r="AA60" i="34"/>
  <c r="AM63" i="34"/>
  <c r="Y63" i="34"/>
  <c r="J68" i="34"/>
  <c r="F68" i="34"/>
  <c r="AZ63" i="34"/>
  <c r="AM59" i="34"/>
  <c r="Y59" i="34"/>
  <c r="J70" i="34"/>
  <c r="K70" i="34" s="1"/>
  <c r="S14" i="33"/>
  <c r="K9" i="33"/>
  <c r="AU8" i="33"/>
  <c r="AQ8" i="33"/>
  <c r="AV8" i="33"/>
  <c r="AT8" i="33"/>
  <c r="AP8" i="33"/>
  <c r="AR8" i="33"/>
  <c r="AS8" i="33"/>
  <c r="AO8" i="33"/>
  <c r="V16" i="33"/>
  <c r="AQ12" i="33"/>
  <c r="AU12" i="33"/>
  <c r="J13" i="33"/>
  <c r="K13" i="33" s="1"/>
  <c r="AI23" i="33"/>
  <c r="AE23" i="33"/>
  <c r="AA23" i="33"/>
  <c r="AH23" i="33"/>
  <c r="AD23" i="33"/>
  <c r="AF23" i="33"/>
  <c r="AB60" i="33"/>
  <c r="AF60" i="33"/>
  <c r="AF46" i="33"/>
  <c r="AF45" i="33" s="1"/>
  <c r="AF36" i="33"/>
  <c r="AO57" i="33"/>
  <c r="AO60" i="33"/>
  <c r="AO37" i="33"/>
  <c r="AS60" i="33"/>
  <c r="AS57" i="33"/>
  <c r="AE5" i="33"/>
  <c r="AO5" i="33"/>
  <c r="AS5" i="33"/>
  <c r="AE6" i="33"/>
  <c r="AE7" i="33"/>
  <c r="F9" i="33"/>
  <c r="J10" i="33"/>
  <c r="K10" i="33" s="1"/>
  <c r="AP10" i="33"/>
  <c r="AT10" i="33"/>
  <c r="F12" i="33"/>
  <c r="G12" i="33" s="1"/>
  <c r="AR12" i="33"/>
  <c r="AV12" i="33"/>
  <c r="AC13" i="33"/>
  <c r="AC14" i="33"/>
  <c r="AG14" i="33"/>
  <c r="AQ14" i="33"/>
  <c r="J15" i="33"/>
  <c r="AD15" i="33"/>
  <c r="AG17" i="33"/>
  <c r="AT17" i="33"/>
  <c r="AV18" i="33"/>
  <c r="AZ19" i="33"/>
  <c r="AT20" i="33"/>
  <c r="AP20" i="33"/>
  <c r="AU20" i="33"/>
  <c r="F21" i="33"/>
  <c r="G21" i="33" s="1"/>
  <c r="AN21" i="33"/>
  <c r="J22" i="33"/>
  <c r="K22" i="33" s="1"/>
  <c r="AG23" i="33"/>
  <c r="AP23" i="33"/>
  <c r="AC24" i="33"/>
  <c r="AO24" i="33"/>
  <c r="AF25" i="33"/>
  <c r="AO28" i="33"/>
  <c r="AO29" i="33"/>
  <c r="AA46" i="33"/>
  <c r="AE46" i="33"/>
  <c r="AE45" i="33" s="1"/>
  <c r="AI46" i="33"/>
  <c r="AI45" i="33" s="1"/>
  <c r="AR56" i="33"/>
  <c r="AV46" i="33"/>
  <c r="AV45" i="33" s="1"/>
  <c r="AV50" i="33"/>
  <c r="AV49" i="33" s="1"/>
  <c r="AR5" i="33"/>
  <c r="AH7" i="33"/>
  <c r="AH24" i="33"/>
  <c r="AE25" i="33"/>
  <c r="AT25" i="33"/>
  <c r="AP25" i="33"/>
  <c r="AV25" i="33"/>
  <c r="AS36" i="33"/>
  <c r="AQ36" i="33"/>
  <c r="AU36" i="33"/>
  <c r="AR36" i="33"/>
  <c r="AC59" i="33"/>
  <c r="AP60" i="33"/>
  <c r="AP55" i="33"/>
  <c r="AB7" i="33"/>
  <c r="AZ8" i="33"/>
  <c r="AQ10" i="33"/>
  <c r="AU10" i="33"/>
  <c r="AZ11" i="33"/>
  <c r="AO12" i="33"/>
  <c r="AS12" i="33"/>
  <c r="F13" i="33"/>
  <c r="G13" i="33" s="1"/>
  <c r="AD14" i="33"/>
  <c r="AI15" i="33"/>
  <c r="F16" i="33"/>
  <c r="G16" i="33" s="1"/>
  <c r="M16" i="33" s="1"/>
  <c r="O16" i="33" s="1"/>
  <c r="P16" i="33" s="1"/>
  <c r="AF17" i="33"/>
  <c r="AB17" i="33"/>
  <c r="AH17" i="33"/>
  <c r="AO17" i="33"/>
  <c r="AN16" i="33"/>
  <c r="AP16" i="33" s="1"/>
  <c r="Z16" i="33"/>
  <c r="AE16" i="33" s="1"/>
  <c r="BA16" i="33"/>
  <c r="AB23" i="33"/>
  <c r="AZ20" i="33"/>
  <c r="F25" i="33"/>
  <c r="G25" i="33" s="1"/>
  <c r="M25" i="33" s="1"/>
  <c r="O25" i="33" s="1"/>
  <c r="P25" i="33" s="1"/>
  <c r="AR25" i="33"/>
  <c r="AN22" i="33"/>
  <c r="Z22" i="33"/>
  <c r="AC22" i="33" s="1"/>
  <c r="BA22" i="33"/>
  <c r="AP28" i="33"/>
  <c r="K38" i="33"/>
  <c r="K37" i="33" s="1"/>
  <c r="AV5" i="33"/>
  <c r="S26" i="33"/>
  <c r="AG59" i="33"/>
  <c r="AT60" i="33"/>
  <c r="AT53" i="33"/>
  <c r="AT37" i="33"/>
  <c r="AT57" i="33"/>
  <c r="AP5" i="33"/>
  <c r="AQ46" i="33"/>
  <c r="AQ45" i="33" s="1"/>
  <c r="AQ31" i="33"/>
  <c r="AU56" i="33"/>
  <c r="AU50" i="33"/>
  <c r="AU49" i="33" s="1"/>
  <c r="AU43" i="33"/>
  <c r="BA4" i="33"/>
  <c r="AC5" i="33"/>
  <c r="AQ5" i="33"/>
  <c r="AC7" i="33"/>
  <c r="Y8" i="33"/>
  <c r="AD10" i="33"/>
  <c r="AR10" i="33"/>
  <c r="Y11" i="33"/>
  <c r="AM11" i="33"/>
  <c r="AP12" i="33"/>
  <c r="AE13" i="33"/>
  <c r="AA14" i="33"/>
  <c r="AE14" i="33"/>
  <c r="AZ15" i="33"/>
  <c r="AA17" i="33"/>
  <c r="AI17" i="33"/>
  <c r="AO18" i="33"/>
  <c r="AC19" i="33"/>
  <c r="AM19" i="33"/>
  <c r="J20" i="33"/>
  <c r="AB20" i="33"/>
  <c r="AQ20" i="33"/>
  <c r="J21" i="33"/>
  <c r="K21" i="33" s="1"/>
  <c r="Z21" i="33"/>
  <c r="F22" i="33"/>
  <c r="G22" i="33" s="1"/>
  <c r="AC23" i="33"/>
  <c r="AS23" i="33"/>
  <c r="AO23" i="33"/>
  <c r="AV23" i="33"/>
  <c r="AR23" i="33"/>
  <c r="AT23" i="33"/>
  <c r="J24" i="33"/>
  <c r="K24" i="33" s="1"/>
  <c r="M24" i="33" s="1"/>
  <c r="O24" i="33" s="1"/>
  <c r="P24" i="33" s="1"/>
  <c r="AF24" i="33"/>
  <c r="AB24" i="33"/>
  <c r="AI24" i="33"/>
  <c r="AE24" i="33"/>
  <c r="AA24" i="33"/>
  <c r="AG24" i="33"/>
  <c r="AQ24" i="33"/>
  <c r="AD25" i="33"/>
  <c r="AU25" i="33"/>
  <c r="AS25" i="33"/>
  <c r="J26" i="33"/>
  <c r="K26" i="33" s="1"/>
  <c r="AM21" i="33"/>
  <c r="Y21" i="33"/>
  <c r="F26" i="33"/>
  <c r="G26" i="33" s="1"/>
  <c r="AZ21" i="33"/>
  <c r="F27" i="33"/>
  <c r="G27" i="33" s="1"/>
  <c r="J28" i="33"/>
  <c r="K28" i="33" s="1"/>
  <c r="AD33" i="33"/>
  <c r="AD40" i="33"/>
  <c r="AQ18" i="33"/>
  <c r="AU18" i="33"/>
  <c r="AU28" i="33"/>
  <c r="K33" i="33"/>
  <c r="AG33" i="33"/>
  <c r="AH36" i="33"/>
  <c r="AE37" i="33"/>
  <c r="AH40" i="33"/>
  <c r="F44" i="33"/>
  <c r="AZ39" i="33"/>
  <c r="J44" i="33"/>
  <c r="Y39" i="33"/>
  <c r="AM39" i="33"/>
  <c r="AC17" i="33"/>
  <c r="AR18" i="33"/>
  <c r="AC25" i="33"/>
  <c r="AQ25" i="33"/>
  <c r="J27" i="33"/>
  <c r="K27" i="33" s="1"/>
  <c r="AV28" i="33"/>
  <c r="AS31" i="33"/>
  <c r="AV31" i="33"/>
  <c r="AT31" i="33"/>
  <c r="J36" i="33"/>
  <c r="K36" i="33" s="1"/>
  <c r="F36" i="33"/>
  <c r="G36" i="33" s="1"/>
  <c r="AV42" i="33"/>
  <c r="F35" i="33"/>
  <c r="G35" i="33" s="1"/>
  <c r="J35" i="33"/>
  <c r="K35" i="33" s="1"/>
  <c r="AM30" i="33"/>
  <c r="Y30" i="33"/>
  <c r="AS40" i="33"/>
  <c r="AV40" i="33"/>
  <c r="AE42" i="33"/>
  <c r="AI42" i="33"/>
  <c r="AA42" i="33"/>
  <c r="AQ43" i="33"/>
  <c r="AQ28" i="33"/>
  <c r="AP29" i="33"/>
  <c r="AT29" i="33"/>
  <c r="AA33" i="33"/>
  <c r="AE33" i="33"/>
  <c r="AI33" i="33"/>
  <c r="AB36" i="33"/>
  <c r="AG36" i="33"/>
  <c r="J41" i="33"/>
  <c r="AZ41" i="33"/>
  <c r="AP43" i="33"/>
  <c r="AG46" i="33"/>
  <c r="AG45" i="33" s="1"/>
  <c r="J48" i="33"/>
  <c r="K48" i="33" s="1"/>
  <c r="M48" i="33" s="1"/>
  <c r="O48" i="33" s="1"/>
  <c r="P48" i="33" s="1"/>
  <c r="AN44" i="33"/>
  <c r="Z44" i="33"/>
  <c r="AG44" i="33" s="1"/>
  <c r="BA44" i="33"/>
  <c r="AP50" i="33"/>
  <c r="AP49" i="33" s="1"/>
  <c r="AS50" i="33"/>
  <c r="AS49" i="33" s="1"/>
  <c r="AQ50" i="33"/>
  <c r="AQ49" i="33" s="1"/>
  <c r="AC55" i="33"/>
  <c r="AT65" i="33"/>
  <c r="AP65" i="33"/>
  <c r="AS65" i="33"/>
  <c r="AO65" i="33"/>
  <c r="AV65" i="33"/>
  <c r="AR65" i="33"/>
  <c r="AU65" i="33"/>
  <c r="AQ65" i="33"/>
  <c r="AC29" i="33"/>
  <c r="AB33" i="33"/>
  <c r="AF33" i="33"/>
  <c r="AO34" i="33"/>
  <c r="AC36" i="33"/>
  <c r="AI37" i="33"/>
  <c r="AF40" i="33"/>
  <c r="AB40" i="33"/>
  <c r="AI40" i="33"/>
  <c r="AE40" i="33"/>
  <c r="AA40" i="33"/>
  <c r="AG40" i="33"/>
  <c r="F40" i="33"/>
  <c r="AU42" i="33"/>
  <c r="AH46" i="33"/>
  <c r="AH45" i="33" s="1"/>
  <c r="AS46" i="33"/>
  <c r="AS45" i="33" s="1"/>
  <c r="F49" i="33"/>
  <c r="G49" i="33" s="1"/>
  <c r="AC33" i="33"/>
  <c r="AC32" i="33" s="1"/>
  <c r="AQ33" i="33"/>
  <c r="AI36" i="33"/>
  <c r="AE36" i="33"/>
  <c r="AA36" i="33"/>
  <c r="AD36" i="33"/>
  <c r="AG42" i="33"/>
  <c r="AS43" i="33"/>
  <c r="AO43" i="33"/>
  <c r="AV43" i="33"/>
  <c r="AR43" i="33"/>
  <c r="AT43" i="33"/>
  <c r="F46" i="33"/>
  <c r="G46" i="33" s="1"/>
  <c r="M46" i="33" s="1"/>
  <c r="O46" i="33" s="1"/>
  <c r="P46" i="33" s="1"/>
  <c r="AM41" i="33"/>
  <c r="Y41" i="33"/>
  <c r="AB42" i="33"/>
  <c r="AF42" i="33"/>
  <c r="AC46" i="33"/>
  <c r="AC45" i="33" s="1"/>
  <c r="AT46" i="33"/>
  <c r="AT45" i="33" s="1"/>
  <c r="AP46" i="33"/>
  <c r="AP45" i="33" s="1"/>
  <c r="AR46" i="33"/>
  <c r="AR45" i="33" s="1"/>
  <c r="J47" i="33"/>
  <c r="K47" i="33" s="1"/>
  <c r="AF50" i="33"/>
  <c r="AF49" i="33" s="1"/>
  <c r="AB50" i="33"/>
  <c r="AB49" i="33" s="1"/>
  <c r="AI50" i="33"/>
  <c r="AI49" i="33" s="1"/>
  <c r="AE50" i="33"/>
  <c r="AE49" i="33" s="1"/>
  <c r="AA50" i="33"/>
  <c r="AG50" i="33"/>
  <c r="AG49" i="33" s="1"/>
  <c r="F51" i="33"/>
  <c r="AZ46" i="33"/>
  <c r="AD56" i="33"/>
  <c r="AT56" i="33"/>
  <c r="AP56" i="33"/>
  <c r="AS56" i="33"/>
  <c r="AO56" i="33"/>
  <c r="AQ56" i="33"/>
  <c r="AV56" i="33"/>
  <c r="AC37" i="33"/>
  <c r="AD46" i="33"/>
  <c r="AD45" i="33" s="1"/>
  <c r="J49" i="33"/>
  <c r="K49" i="33" s="1"/>
  <c r="AH50" i="33"/>
  <c r="AH49" i="33" s="1"/>
  <c r="J53" i="33"/>
  <c r="AV53" i="33"/>
  <c r="F55" i="33"/>
  <c r="AS55" i="33"/>
  <c r="AO55" i="33"/>
  <c r="AV55" i="33"/>
  <c r="AR55" i="33"/>
  <c r="AT55" i="33"/>
  <c r="F57" i="33"/>
  <c r="AV57" i="33"/>
  <c r="AU57" i="33"/>
  <c r="AQ57" i="33"/>
  <c r="AR57" i="33"/>
  <c r="AP57" i="33"/>
  <c r="AS59" i="33"/>
  <c r="AO59" i="33"/>
  <c r="AV59" i="33"/>
  <c r="AR59" i="33"/>
  <c r="AQ59" i="33"/>
  <c r="AP59" i="33"/>
  <c r="AU59" i="33"/>
  <c r="AF65" i="33"/>
  <c r="AB65" i="33"/>
  <c r="AE65" i="33"/>
  <c r="AA65" i="33"/>
  <c r="AH65" i="33"/>
  <c r="AG65" i="33"/>
  <c r="AC65" i="33"/>
  <c r="AA55" i="33"/>
  <c r="AF56" i="33"/>
  <c r="AA56" i="33"/>
  <c r="AN52" i="33"/>
  <c r="AS52" i="33" s="1"/>
  <c r="AS51" i="33" s="1"/>
  <c r="Z52" i="33"/>
  <c r="AH52" i="33" s="1"/>
  <c r="AH51" i="33" s="1"/>
  <c r="AM63" i="33"/>
  <c r="Y63" i="33"/>
  <c r="F68" i="33"/>
  <c r="AZ63" i="33"/>
  <c r="J68" i="33"/>
  <c r="AR53" i="33"/>
  <c r="AI59" i="33"/>
  <c r="AE59" i="33"/>
  <c r="AA59" i="33"/>
  <c r="AH59" i="33"/>
  <c r="AD59" i="33"/>
  <c r="AF59" i="33"/>
  <c r="F69" i="33"/>
  <c r="G69" i="33" s="1"/>
  <c r="AM64" i="33"/>
  <c r="Y64" i="33"/>
  <c r="AZ64" i="33"/>
  <c r="E58" i="33"/>
  <c r="AH60" i="33"/>
  <c r="AV60" i="33"/>
  <c r="AD60" i="33"/>
  <c r="AR60" i="33"/>
  <c r="J66" i="33"/>
  <c r="K66" i="33" s="1"/>
  <c r="AM61" i="33"/>
  <c r="Y61" i="33"/>
  <c r="AZ61" i="33"/>
  <c r="J70" i="33"/>
  <c r="K70" i="33" s="1"/>
  <c r="AC60" i="33"/>
  <c r="AG60" i="33"/>
  <c r="AQ60" i="33"/>
  <c r="AU60" i="33"/>
  <c r="AZ65" i="33"/>
  <c r="AO6" i="31"/>
  <c r="K15" i="31"/>
  <c r="AH16" i="31"/>
  <c r="AN12" i="31"/>
  <c r="AS12" i="31" s="1"/>
  <c r="Z12" i="31"/>
  <c r="BA12" i="31"/>
  <c r="AS6" i="31"/>
  <c r="F10" i="31"/>
  <c r="AZ5" i="31"/>
  <c r="AM5" i="31"/>
  <c r="Y5" i="31"/>
  <c r="M13" i="31"/>
  <c r="O13" i="31" s="1"/>
  <c r="P13" i="31" s="1"/>
  <c r="F16" i="31"/>
  <c r="Y11" i="31"/>
  <c r="AZ11" i="31"/>
  <c r="AM11" i="31"/>
  <c r="AS16" i="31"/>
  <c r="AB56" i="31"/>
  <c r="AB50" i="31"/>
  <c r="AB49" i="31" s="1"/>
  <c r="AB52" i="31"/>
  <c r="AB51" i="31" s="1"/>
  <c r="AB36" i="31"/>
  <c r="AB39" i="31"/>
  <c r="AB29" i="31"/>
  <c r="AB19" i="31"/>
  <c r="AF56" i="31"/>
  <c r="AF52" i="31"/>
  <c r="AF51" i="31" s="1"/>
  <c r="AF39" i="31"/>
  <c r="AF36" i="31"/>
  <c r="AF29" i="31"/>
  <c r="AF26" i="31"/>
  <c r="AO56" i="31"/>
  <c r="AO53" i="31"/>
  <c r="AO29" i="31"/>
  <c r="AO20" i="31"/>
  <c r="AO16" i="31"/>
  <c r="AS56" i="31"/>
  <c r="AS29" i="31"/>
  <c r="AS20" i="31"/>
  <c r="AS19" i="31"/>
  <c r="V16" i="31"/>
  <c r="AH41" i="31"/>
  <c r="AH19" i="31"/>
  <c r="AH18" i="31"/>
  <c r="AQ57" i="31"/>
  <c r="AQ65" i="31"/>
  <c r="AQ61" i="31"/>
  <c r="AQ46" i="31"/>
  <c r="AQ45" i="31" s="1"/>
  <c r="AQ28" i="31"/>
  <c r="AQ26" i="31"/>
  <c r="AU65" i="31"/>
  <c r="AU57" i="31"/>
  <c r="AU25" i="31"/>
  <c r="AU26" i="31"/>
  <c r="AU20" i="31"/>
  <c r="AU28" i="31"/>
  <c r="AU16" i="31"/>
  <c r="AU6" i="31"/>
  <c r="AO7" i="31"/>
  <c r="AU8" i="31"/>
  <c r="AH10" i="31"/>
  <c r="AU10" i="31"/>
  <c r="AD16" i="31"/>
  <c r="AQ16" i="31"/>
  <c r="AH17" i="31"/>
  <c r="AF25" i="31"/>
  <c r="K9" i="31"/>
  <c r="K8" i="31" s="1"/>
  <c r="AB10" i="31"/>
  <c r="J17" i="31"/>
  <c r="K17" i="31" s="1"/>
  <c r="AF17" i="31"/>
  <c r="AU4" i="31"/>
  <c r="AA56" i="31"/>
  <c r="AA36" i="31"/>
  <c r="AE60" i="31"/>
  <c r="AE56" i="31"/>
  <c r="AE36" i="31"/>
  <c r="AI56" i="31"/>
  <c r="AR53" i="31"/>
  <c r="AV53" i="31"/>
  <c r="AV46" i="31"/>
  <c r="AV45" i="31" s="1"/>
  <c r="AV41" i="31"/>
  <c r="AV4" i="31"/>
  <c r="AD6" i="31"/>
  <c r="AH6" i="31"/>
  <c r="AR6" i="31"/>
  <c r="AV6" i="31"/>
  <c r="AD7" i="31"/>
  <c r="AH7" i="31"/>
  <c r="AR7" i="31"/>
  <c r="AV7" i="31"/>
  <c r="AR8" i="31"/>
  <c r="AV8" i="31"/>
  <c r="AA10" i="31"/>
  <c r="AE10" i="31"/>
  <c r="AI10" i="31"/>
  <c r="AO10" i="31"/>
  <c r="AS10" i="31"/>
  <c r="AR17" i="31"/>
  <c r="AA18" i="31"/>
  <c r="AG18" i="31"/>
  <c r="AR19" i="31"/>
  <c r="AN15" i="31"/>
  <c r="AQ15" i="31" s="1"/>
  <c r="Z15" i="31"/>
  <c r="AH15" i="31" s="1"/>
  <c r="AE20" i="31"/>
  <c r="AV21" i="31"/>
  <c r="AQ21" i="31"/>
  <c r="AI26" i="31"/>
  <c r="AE26" i="31"/>
  <c r="AA26" i="31"/>
  <c r="AH26" i="31"/>
  <c r="AD26" i="31"/>
  <c r="AG26" i="31"/>
  <c r="AC26" i="31"/>
  <c r="AB26" i="31"/>
  <c r="F29" i="31"/>
  <c r="G29" i="31" s="1"/>
  <c r="AM24" i="31"/>
  <c r="Y24" i="31"/>
  <c r="J29" i="31"/>
  <c r="K29" i="31" s="1"/>
  <c r="AM14" i="31"/>
  <c r="Y14" i="31"/>
  <c r="AE19" i="31"/>
  <c r="AU19" i="31"/>
  <c r="F27" i="31"/>
  <c r="G27" i="31" s="1"/>
  <c r="AZ22" i="31"/>
  <c r="J27" i="31"/>
  <c r="K27" i="31" s="1"/>
  <c r="AM22" i="31"/>
  <c r="AU31" i="31"/>
  <c r="AC65" i="31"/>
  <c r="AG65" i="31"/>
  <c r="AG50" i="31"/>
  <c r="AG49" i="31" s="1"/>
  <c r="AG36" i="31"/>
  <c r="AG31" i="31"/>
  <c r="AP56" i="31"/>
  <c r="AP53" i="31"/>
  <c r="AP57" i="31"/>
  <c r="AP39" i="31"/>
  <c r="AP30" i="31"/>
  <c r="AP29" i="31"/>
  <c r="AP36" i="31"/>
  <c r="AT56" i="31"/>
  <c r="AT57" i="31"/>
  <c r="AT39" i="31"/>
  <c r="AT53" i="31"/>
  <c r="AT29" i="31"/>
  <c r="AT20" i="31"/>
  <c r="AT30" i="31"/>
  <c r="AP4" i="31"/>
  <c r="AZ4" i="31"/>
  <c r="AB6" i="31"/>
  <c r="AF6" i="31"/>
  <c r="AP6" i="31"/>
  <c r="AT6" i="31"/>
  <c r="AB7" i="31"/>
  <c r="AF7" i="31"/>
  <c r="AP7" i="31"/>
  <c r="AT7" i="31"/>
  <c r="AP8" i="31"/>
  <c r="AT8" i="31"/>
  <c r="AZ8" i="31"/>
  <c r="AC10" i="31"/>
  <c r="AQ10" i="31"/>
  <c r="F12" i="31"/>
  <c r="G12" i="31" s="1"/>
  <c r="AE15" i="31"/>
  <c r="AT16" i="31"/>
  <c r="AP16" i="31"/>
  <c r="AR16" i="31"/>
  <c r="F17" i="31"/>
  <c r="G17" i="31" s="1"/>
  <c r="AC17" i="31"/>
  <c r="AP17" i="31"/>
  <c r="F18" i="31"/>
  <c r="G18" i="31" s="1"/>
  <c r="M18" i="31" s="1"/>
  <c r="O18" i="31" s="1"/>
  <c r="P18" i="31" s="1"/>
  <c r="AM13" i="31"/>
  <c r="Y13" i="31"/>
  <c r="AF18" i="31"/>
  <c r="AB18" i="31"/>
  <c r="AD18" i="31"/>
  <c r="AI18" i="31"/>
  <c r="AI19" i="31"/>
  <c r="AD19" i="31"/>
  <c r="AF19" i="31"/>
  <c r="AT19" i="31"/>
  <c r="AO19" i="31"/>
  <c r="AV19" i="31"/>
  <c r="AH20" i="31"/>
  <c r="AD20" i="31"/>
  <c r="AF20" i="31"/>
  <c r="AA20" i="31"/>
  <c r="AI20" i="31"/>
  <c r="AC20" i="31"/>
  <c r="AG20" i="31"/>
  <c r="AB20" i="31"/>
  <c r="AZ16" i="31"/>
  <c r="F21" i="31"/>
  <c r="G21" i="31" s="1"/>
  <c r="M21" i="31" s="1"/>
  <c r="O21" i="31" s="1"/>
  <c r="P21" i="31" s="1"/>
  <c r="AF22" i="31"/>
  <c r="AB22" i="31"/>
  <c r="AI22" i="31"/>
  <c r="AE22" i="31"/>
  <c r="AA22" i="31"/>
  <c r="AH22" i="31"/>
  <c r="AD22" i="31"/>
  <c r="AC22" i="31"/>
  <c r="AI25" i="31"/>
  <c r="AE25" i="31"/>
  <c r="AA25" i="31"/>
  <c r="AH25" i="31"/>
  <c r="AD25" i="31"/>
  <c r="AG25" i="31"/>
  <c r="AC25" i="31"/>
  <c r="AB25" i="31"/>
  <c r="BA23" i="31"/>
  <c r="AN23" i="31"/>
  <c r="AI29" i="31"/>
  <c r="AQ6" i="31"/>
  <c r="AC7" i="31"/>
  <c r="AQ7" i="31"/>
  <c r="AC8" i="31"/>
  <c r="AQ8" i="31"/>
  <c r="AD10" i="31"/>
  <c r="AR10" i="31"/>
  <c r="AI17" i="31"/>
  <c r="AE17" i="31"/>
  <c r="AA17" i="31"/>
  <c r="AD17" i="31"/>
  <c r="AQ17" i="31"/>
  <c r="AV18" i="31"/>
  <c r="F19" i="31"/>
  <c r="G19" i="31" s="1"/>
  <c r="M19" i="31" s="1"/>
  <c r="O19" i="31" s="1"/>
  <c r="P19" i="31" s="1"/>
  <c r="AA19" i="31"/>
  <c r="AP19" i="31"/>
  <c r="AA28" i="31"/>
  <c r="AC28" i="31"/>
  <c r="J20" i="31"/>
  <c r="K20" i="31" s="1"/>
  <c r="M20" i="31" s="1"/>
  <c r="O20" i="31" s="1"/>
  <c r="P20" i="31" s="1"/>
  <c r="AE21" i="31"/>
  <c r="AZ18" i="31"/>
  <c r="F23" i="31"/>
  <c r="G23" i="31" s="1"/>
  <c r="AH29" i="31"/>
  <c r="AV29" i="31"/>
  <c r="AI30" i="31"/>
  <c r="AE30" i="31"/>
  <c r="AA30" i="31"/>
  <c r="AH30" i="31"/>
  <c r="AD30" i="31"/>
  <c r="AG30" i="31"/>
  <c r="AC30" i="31"/>
  <c r="AV33" i="31"/>
  <c r="AQ33" i="31"/>
  <c r="AU33" i="31"/>
  <c r="AO33" i="31"/>
  <c r="K44" i="31"/>
  <c r="AS21" i="31"/>
  <c r="AO21" i="31"/>
  <c r="AR21" i="31"/>
  <c r="AV25" i="31"/>
  <c r="AS26" i="31"/>
  <c r="AO26" i="31"/>
  <c r="AV26" i="31"/>
  <c r="AR26" i="31"/>
  <c r="AT26" i="31"/>
  <c r="AM23" i="31"/>
  <c r="Y23" i="31"/>
  <c r="F28" i="31"/>
  <c r="G28" i="31" s="1"/>
  <c r="AZ23" i="31"/>
  <c r="AS28" i="31"/>
  <c r="AO28" i="31"/>
  <c r="AV28" i="31"/>
  <c r="AR28" i="31"/>
  <c r="AT28" i="31"/>
  <c r="AS30" i="31"/>
  <c r="AF31" i="31"/>
  <c r="AB31" i="31"/>
  <c r="AI31" i="31"/>
  <c r="AE31" i="31"/>
  <c r="AA31" i="31"/>
  <c r="AH31" i="31"/>
  <c r="AD31" i="31"/>
  <c r="AT31" i="31"/>
  <c r="AP31" i="31"/>
  <c r="AS31" i="31"/>
  <c r="AO31" i="31"/>
  <c r="AV31" i="31"/>
  <c r="AR31" i="31"/>
  <c r="G33" i="31"/>
  <c r="AS33" i="31"/>
  <c r="F36" i="31"/>
  <c r="G36" i="31" s="1"/>
  <c r="J36" i="31"/>
  <c r="K36" i="31" s="1"/>
  <c r="AZ31" i="31"/>
  <c r="AS39" i="31"/>
  <c r="AU44" i="31"/>
  <c r="AB30" i="31"/>
  <c r="Y38" i="31"/>
  <c r="AM38" i="31"/>
  <c r="AZ38" i="31"/>
  <c r="J48" i="31"/>
  <c r="K48" i="31" s="1"/>
  <c r="F48" i="31"/>
  <c r="G48" i="31" s="1"/>
  <c r="AM43" i="31"/>
  <c r="Y43" i="31"/>
  <c r="AZ43" i="31"/>
  <c r="AG19" i="31"/>
  <c r="AV20" i="31"/>
  <c r="AR20" i="31"/>
  <c r="AQ20" i="31"/>
  <c r="AC21" i="31"/>
  <c r="AP21" i="31"/>
  <c r="AU21" i="31"/>
  <c r="F22" i="31"/>
  <c r="G22" i="31" s="1"/>
  <c r="M22" i="31" s="1"/>
  <c r="O22" i="31" s="1"/>
  <c r="P22" i="31" s="1"/>
  <c r="AP25" i="31"/>
  <c r="AP26" i="31"/>
  <c r="AZ27" i="31"/>
  <c r="J28" i="31"/>
  <c r="K28" i="31" s="1"/>
  <c r="AP28" i="31"/>
  <c r="AF30" i="31"/>
  <c r="AC31" i="31"/>
  <c r="AQ31" i="31"/>
  <c r="K33" i="31"/>
  <c r="M34" i="31"/>
  <c r="O34" i="31" s="1"/>
  <c r="P34" i="31" s="1"/>
  <c r="J47" i="31"/>
  <c r="K47" i="31" s="1"/>
  <c r="AZ42" i="31"/>
  <c r="F47" i="31"/>
  <c r="G47" i="31" s="1"/>
  <c r="AM42" i="31"/>
  <c r="Y42" i="31"/>
  <c r="AS50" i="31"/>
  <c r="AS49" i="31" s="1"/>
  <c r="AQ50" i="31"/>
  <c r="AQ49" i="31" s="1"/>
  <c r="AQ30" i="31"/>
  <c r="AU30" i="31"/>
  <c r="J31" i="31"/>
  <c r="K31" i="31" s="1"/>
  <c r="AD34" i="31"/>
  <c r="AV36" i="31"/>
  <c r="AR36" i="31"/>
  <c r="AU36" i="31"/>
  <c r="AQ36" i="31"/>
  <c r="AT36" i="31"/>
  <c r="AS36" i="31"/>
  <c r="K41" i="31"/>
  <c r="K40" i="31" s="1"/>
  <c r="J40" i="31"/>
  <c r="AU41" i="31"/>
  <c r="AB44" i="31"/>
  <c r="AT44" i="31"/>
  <c r="AP44" i="31"/>
  <c r="AU46" i="31"/>
  <c r="AU45" i="31" s="1"/>
  <c r="AQ29" i="31"/>
  <c r="AU29" i="31"/>
  <c r="AR30" i="31"/>
  <c r="AV30" i="31"/>
  <c r="AB33" i="31"/>
  <c r="AB32" i="31" s="1"/>
  <c r="M39" i="31"/>
  <c r="O39" i="31" s="1"/>
  <c r="P39" i="31" s="1"/>
  <c r="AG39" i="31"/>
  <c r="AT41" i="31"/>
  <c r="AP41" i="31"/>
  <c r="G44" i="31"/>
  <c r="AR44" i="31"/>
  <c r="AN40" i="31"/>
  <c r="AU40" i="31" s="1"/>
  <c r="Z40" i="31"/>
  <c r="BA40" i="31"/>
  <c r="AD46" i="31"/>
  <c r="AD45" i="31" s="1"/>
  <c r="AC19" i="31"/>
  <c r="AQ19" i="31"/>
  <c r="Z24" i="31"/>
  <c r="AD29" i="31"/>
  <c r="AR29" i="31"/>
  <c r="AO30" i="31"/>
  <c r="AT33" i="31"/>
  <c r="AP33" i="31"/>
  <c r="AR33" i="31"/>
  <c r="AF34" i="31"/>
  <c r="AM34" i="31"/>
  <c r="AH36" i="31"/>
  <c r="AD36" i="31"/>
  <c r="AC36" i="31"/>
  <c r="AI36" i="31"/>
  <c r="AO36" i="31"/>
  <c r="AZ33" i="31"/>
  <c r="F38" i="31"/>
  <c r="AI39" i="31"/>
  <c r="AU39" i="31"/>
  <c r="G41" i="31"/>
  <c r="AD41" i="31"/>
  <c r="AR41" i="31"/>
  <c r="AN37" i="31"/>
  <c r="AT37" i="31" s="1"/>
  <c r="Z37" i="31"/>
  <c r="AE37" i="31" s="1"/>
  <c r="AH44" i="31"/>
  <c r="AV44" i="31"/>
  <c r="J53" i="31"/>
  <c r="AM48" i="31"/>
  <c r="Y48" i="31"/>
  <c r="F53" i="31"/>
  <c r="AZ48" i="31"/>
  <c r="AC39" i="31"/>
  <c r="AQ39" i="31"/>
  <c r="AE41" i="31"/>
  <c r="AO41" i="31"/>
  <c r="AS41" i="31"/>
  <c r="F42" i="31"/>
  <c r="G42" i="31" s="1"/>
  <c r="M42" i="31" s="1"/>
  <c r="O42" i="31" s="1"/>
  <c r="P42" i="31" s="1"/>
  <c r="AA44" i="31"/>
  <c r="AO44" i="31"/>
  <c r="AS44" i="31"/>
  <c r="F45" i="31"/>
  <c r="G45" i="31" s="1"/>
  <c r="M45" i="31" s="1"/>
  <c r="O45" i="31" s="1"/>
  <c r="P45" i="31" s="1"/>
  <c r="AE46" i="31"/>
  <c r="AE45" i="31" s="1"/>
  <c r="AT46" i="31"/>
  <c r="AT45" i="31" s="1"/>
  <c r="AP46" i="31"/>
  <c r="AP45" i="31" s="1"/>
  <c r="AR46" i="31"/>
  <c r="AR45" i="31" s="1"/>
  <c r="AI50" i="31"/>
  <c r="AI49" i="31" s="1"/>
  <c r="AE50" i="31"/>
  <c r="AE49" i="31" s="1"/>
  <c r="AD50" i="31"/>
  <c r="AD49" i="31" s="1"/>
  <c r="AF50" i="31"/>
  <c r="AF49" i="31" s="1"/>
  <c r="I58" i="31"/>
  <c r="AM55" i="31"/>
  <c r="Y55" i="31"/>
  <c r="F60" i="31"/>
  <c r="AZ55" i="31"/>
  <c r="AD39" i="31"/>
  <c r="AH39" i="31"/>
  <c r="AR39" i="31"/>
  <c r="AV39" i="31"/>
  <c r="AS46" i="31"/>
  <c r="AS45" i="31" s="1"/>
  <c r="M49" i="31"/>
  <c r="O49" i="31" s="1"/>
  <c r="P49" i="31" s="1"/>
  <c r="AV56" i="31"/>
  <c r="AA39" i="31"/>
  <c r="AE39" i="31"/>
  <c r="AO39" i="31"/>
  <c r="AQ41" i="31"/>
  <c r="AC44" i="31"/>
  <c r="AQ44" i="31"/>
  <c r="AH46" i="31"/>
  <c r="AH45" i="31" s="1"/>
  <c r="AO46" i="31"/>
  <c r="K55" i="31"/>
  <c r="K54" i="31" s="1"/>
  <c r="J54" i="31"/>
  <c r="AH56" i="31"/>
  <c r="AG52" i="31"/>
  <c r="AG51" i="31" s="1"/>
  <c r="AC52" i="31"/>
  <c r="AC51" i="31" s="1"/>
  <c r="AH52" i="31"/>
  <c r="AH51" i="31" s="1"/>
  <c r="AS52" i="31"/>
  <c r="AS51" i="31" s="1"/>
  <c r="F56" i="31"/>
  <c r="G57" i="31"/>
  <c r="AV60" i="31"/>
  <c r="AT60" i="31"/>
  <c r="AP60" i="31"/>
  <c r="AQ60" i="31"/>
  <c r="AU60" i="31"/>
  <c r="AO60" i="31"/>
  <c r="AS60" i="31"/>
  <c r="AD52" i="31"/>
  <c r="AD51" i="31" s="1"/>
  <c r="AI52" i="31"/>
  <c r="AI51" i="31" s="1"/>
  <c r="AO52" i="31"/>
  <c r="AT52" i="31"/>
  <c r="AT51" i="31" s="1"/>
  <c r="G55" i="31"/>
  <c r="F69" i="31"/>
  <c r="AM64" i="31"/>
  <c r="Y64" i="31"/>
  <c r="AZ64" i="31"/>
  <c r="J69" i="31"/>
  <c r="AA52" i="31"/>
  <c r="AE52" i="31"/>
  <c r="AE51" i="31" s="1"/>
  <c r="AU53" i="31"/>
  <c r="AQ53" i="31"/>
  <c r="AS53" i="31"/>
  <c r="E58" i="31"/>
  <c r="AS57" i="31"/>
  <c r="AH60" i="31"/>
  <c r="AC60" i="31"/>
  <c r="AR60" i="31"/>
  <c r="AV61" i="31"/>
  <c r="AR61" i="31"/>
  <c r="AT61" i="31"/>
  <c r="AP61" i="31"/>
  <c r="AS61" i="31"/>
  <c r="AC56" i="31"/>
  <c r="AG56" i="31"/>
  <c r="AQ56" i="31"/>
  <c r="AU56" i="31"/>
  <c r="AR57" i="31"/>
  <c r="AV57" i="31"/>
  <c r="AU61" i="31"/>
  <c r="AF65" i="31"/>
  <c r="AB65" i="31"/>
  <c r="AI65" i="31"/>
  <c r="AE65" i="31"/>
  <c r="AA65" i="31"/>
  <c r="AH65" i="31"/>
  <c r="AD65" i="31"/>
  <c r="AT65" i="31"/>
  <c r="AP65" i="31"/>
  <c r="AS65" i="31"/>
  <c r="AO65" i="31"/>
  <c r="AV65" i="31"/>
  <c r="AR65" i="31"/>
  <c r="J66" i="31"/>
  <c r="AZ61" i="31"/>
  <c r="AQ52" i="31"/>
  <c r="AQ51" i="31" s="1"/>
  <c r="AD56" i="31"/>
  <c r="AR56" i="31"/>
  <c r="AO57" i="31"/>
  <c r="AF60" i="31"/>
  <c r="AB60" i="31"/>
  <c r="AO61" i="31"/>
  <c r="J64" i="31"/>
  <c r="AM59" i="31"/>
  <c r="Y59" i="31"/>
  <c r="AM63" i="31"/>
  <c r="Y63" i="31"/>
  <c r="F68" i="31"/>
  <c r="AZ63" i="31"/>
  <c r="AH14" i="33" l="1"/>
  <c r="AI14" i="33"/>
  <c r="AU55" i="33"/>
  <c r="AU40" i="33"/>
  <c r="AI52" i="34"/>
  <c r="AI51" i="34" s="1"/>
  <c r="AH31" i="33"/>
  <c r="AR52" i="31"/>
  <c r="AR51" i="31" s="1"/>
  <c r="AA4" i="33"/>
  <c r="AD8" i="31"/>
  <c r="M21" i="34"/>
  <c r="O21" i="34" s="1"/>
  <c r="P21" i="34" s="1"/>
  <c r="AC29" i="31"/>
  <c r="AU17" i="31"/>
  <c r="AQ18" i="31"/>
  <c r="AF4" i="31"/>
  <c r="AA29" i="34"/>
  <c r="AJ29" i="34" s="1"/>
  <c r="AR54" i="33"/>
  <c r="AH56" i="33"/>
  <c r="AE48" i="33"/>
  <c r="AE47" i="33" s="1"/>
  <c r="AH22" i="34"/>
  <c r="AE17" i="34"/>
  <c r="AG41" i="31"/>
  <c r="AE5" i="34"/>
  <c r="AH12" i="33"/>
  <c r="AG21" i="31"/>
  <c r="AG46" i="31"/>
  <c r="AG45" i="31" s="1"/>
  <c r="AD33" i="31"/>
  <c r="AU34" i="34"/>
  <c r="AG37" i="34"/>
  <c r="AR42" i="33"/>
  <c r="AS33" i="33"/>
  <c r="AB25" i="33"/>
  <c r="AI7" i="31"/>
  <c r="AA60" i="31"/>
  <c r="AC46" i="31"/>
  <c r="AC45" i="31" s="1"/>
  <c r="AH50" i="31"/>
  <c r="AH49" i="31" s="1"/>
  <c r="AA46" i="31"/>
  <c r="AI44" i="31"/>
  <c r="AA41" i="31"/>
  <c r="AU52" i="31"/>
  <c r="AU51" i="31" s="1"/>
  <c r="AA34" i="31"/>
  <c r="AE33" i="31"/>
  <c r="AD44" i="31"/>
  <c r="AB41" i="31"/>
  <c r="AE34" i="31"/>
  <c r="AF33" i="31"/>
  <c r="AB46" i="31"/>
  <c r="AB45" i="31" s="1"/>
  <c r="AF44" i="31"/>
  <c r="AH34" i="31"/>
  <c r="AT50" i="31"/>
  <c r="AT49" i="31" s="1"/>
  <c r="AR50" i="31"/>
  <c r="AR49" i="31" s="1"/>
  <c r="AG34" i="31"/>
  <c r="AU18" i="31"/>
  <c r="AO17" i="31"/>
  <c r="AR4" i="31"/>
  <c r="AE29" i="31"/>
  <c r="AA33" i="31"/>
  <c r="AQ4" i="31"/>
  <c r="AH33" i="31"/>
  <c r="AO18" i="31"/>
  <c r="AE16" i="31"/>
  <c r="AD48" i="33"/>
  <c r="AD47" i="33" s="1"/>
  <c r="AG48" i="33"/>
  <c r="AG47" i="33" s="1"/>
  <c r="K57" i="33"/>
  <c r="K56" i="33" s="1"/>
  <c r="M47" i="33"/>
  <c r="O47" i="33" s="1"/>
  <c r="P47" i="33" s="1"/>
  <c r="AU33" i="33"/>
  <c r="AD37" i="33"/>
  <c r="AP33" i="33"/>
  <c r="AP32" i="33" s="1"/>
  <c r="AQ34" i="33"/>
  <c r="AF29" i="33"/>
  <c r="AQ40" i="33"/>
  <c r="AP40" i="33"/>
  <c r="AU26" i="33"/>
  <c r="AG18" i="33"/>
  <c r="AF20" i="33"/>
  <c r="AO14" i="33"/>
  <c r="AA13" i="33"/>
  <c r="AQ7" i="33"/>
  <c r="AV7" i="33"/>
  <c r="AI29" i="33"/>
  <c r="AR14" i="33"/>
  <c r="AT6" i="33"/>
  <c r="AA48" i="33"/>
  <c r="AR48" i="34"/>
  <c r="AR47" i="34" s="1"/>
  <c r="AQ34" i="34"/>
  <c r="AG31" i="34"/>
  <c r="AD29" i="34"/>
  <c r="AP4" i="34"/>
  <c r="AI60" i="31"/>
  <c r="AO25" i="31"/>
  <c r="AI21" i="31"/>
  <c r="AG28" i="31"/>
  <c r="AE28" i="31"/>
  <c r="AP18" i="31"/>
  <c r="AF8" i="31"/>
  <c r="AB4" i="31"/>
  <c r="AD60" i="31"/>
  <c r="AP52" i="31"/>
  <c r="AP51" i="31" s="1"/>
  <c r="AF46" i="31"/>
  <c r="AF45" i="31" s="1"/>
  <c r="AC41" i="31"/>
  <c r="AV52" i="31"/>
  <c r="AV51" i="31" s="1"/>
  <c r="AA50" i="31"/>
  <c r="AE44" i="31"/>
  <c r="AI46" i="31"/>
  <c r="AI45" i="31" s="1"/>
  <c r="AC40" i="31"/>
  <c r="AF41" i="31"/>
  <c r="AI33" i="31"/>
  <c r="AI32" i="31" s="1"/>
  <c r="AG29" i="31"/>
  <c r="K38" i="31"/>
  <c r="K37" i="31" s="1"/>
  <c r="AI34" i="31"/>
  <c r="M31" i="31"/>
  <c r="AU50" i="31"/>
  <c r="AU49" i="31" s="1"/>
  <c r="AV50" i="31"/>
  <c r="AV49" i="31" s="1"/>
  <c r="AT25" i="31"/>
  <c r="AS25" i="31"/>
  <c r="AF21" i="31"/>
  <c r="AD28" i="31"/>
  <c r="AI28" i="31"/>
  <c r="AS18" i="31"/>
  <c r="AT18" i="31"/>
  <c r="M17" i="31"/>
  <c r="O17" i="31" s="1"/>
  <c r="P17" i="31" s="1"/>
  <c r="AB8" i="31"/>
  <c r="AG33" i="31"/>
  <c r="AC33" i="31"/>
  <c r="AA29" i="31"/>
  <c r="AS17" i="31"/>
  <c r="AH8" i="31"/>
  <c r="AH4" i="31"/>
  <c r="AG4" i="31"/>
  <c r="AS4" i="31"/>
  <c r="AF28" i="31"/>
  <c r="AB21" i="31"/>
  <c r="AD12" i="31"/>
  <c r="AB16" i="31"/>
  <c r="G60" i="33"/>
  <c r="G59" i="33" s="1"/>
  <c r="G62" i="33" s="1"/>
  <c r="AC48" i="33"/>
  <c r="AC47" i="33" s="1"/>
  <c r="AT42" i="33"/>
  <c r="AH37" i="33"/>
  <c r="AT33" i="33"/>
  <c r="AB29" i="33"/>
  <c r="AR40" i="33"/>
  <c r="AT40" i="33"/>
  <c r="AG29" i="33"/>
  <c r="AV33" i="33"/>
  <c r="AV32" i="33" s="1"/>
  <c r="AH48" i="33"/>
  <c r="AH47" i="33" s="1"/>
  <c r="AD29" i="33"/>
  <c r="AP26" i="33"/>
  <c r="AG20" i="33"/>
  <c r="AR6" i="33"/>
  <c r="AF18" i="33"/>
  <c r="AP6" i="33"/>
  <c r="AO6" i="33"/>
  <c r="AO42" i="33"/>
  <c r="AR7" i="33"/>
  <c r="AR34" i="34"/>
  <c r="AV48" i="34"/>
  <c r="AV47" i="34" s="1"/>
  <c r="AR4" i="34"/>
  <c r="AU53" i="34"/>
  <c r="AA42" i="34"/>
  <c r="M18" i="33"/>
  <c r="O18" i="33" s="1"/>
  <c r="P18" i="33" s="1"/>
  <c r="AF12" i="33"/>
  <c r="AS14" i="33"/>
  <c r="AC34" i="31"/>
  <c r="AP50" i="31"/>
  <c r="AP49" i="31" s="1"/>
  <c r="AR25" i="31"/>
  <c r="AD21" i="31"/>
  <c r="AB28" i="31"/>
  <c r="AV17" i="31"/>
  <c r="M12" i="31"/>
  <c r="O12" i="31" s="1"/>
  <c r="P12" i="31" s="1"/>
  <c r="AD4" i="31"/>
  <c r="AC4" i="31"/>
  <c r="J8" i="31"/>
  <c r="AO4" i="31"/>
  <c r="AF16" i="31"/>
  <c r="AQ42" i="33"/>
  <c r="AP42" i="33"/>
  <c r="AR33" i="33"/>
  <c r="J50" i="33"/>
  <c r="AS42" i="33"/>
  <c r="AR34" i="33"/>
  <c r="AO33" i="33"/>
  <c r="AO40" i="33"/>
  <c r="AV34" i="33"/>
  <c r="AE29" i="33"/>
  <c r="AR26" i="33"/>
  <c r="AA20" i="33"/>
  <c r="AB12" i="33"/>
  <c r="AQ6" i="33"/>
  <c r="AE28" i="33"/>
  <c r="AD13" i="33"/>
  <c r="AA12" i="33"/>
  <c r="AA29" i="33"/>
  <c r="AU14" i="33"/>
  <c r="AP34" i="34"/>
  <c r="AV65" i="34"/>
  <c r="AV34" i="34"/>
  <c r="AB29" i="34"/>
  <c r="AB19" i="34"/>
  <c r="AV4" i="34"/>
  <c r="M13" i="34"/>
  <c r="O13" i="34" s="1"/>
  <c r="P13" i="34" s="1"/>
  <c r="AS19" i="34"/>
  <c r="AA37" i="34"/>
  <c r="AG29" i="34"/>
  <c r="AE29" i="34"/>
  <c r="AP12" i="31"/>
  <c r="AD22" i="33"/>
  <c r="AF55" i="34"/>
  <c r="AQ42" i="34"/>
  <c r="AU48" i="34"/>
  <c r="AU47" i="34" s="1"/>
  <c r="AO48" i="34"/>
  <c r="M23" i="34"/>
  <c r="O23" i="34" s="1"/>
  <c r="P23" i="34" s="1"/>
  <c r="AC29" i="34"/>
  <c r="AI29" i="34"/>
  <c r="AQ48" i="34"/>
  <c r="AQ47" i="34" s="1"/>
  <c r="AC55" i="34"/>
  <c r="AH48" i="34"/>
  <c r="AH47" i="34" s="1"/>
  <c r="AP48" i="34"/>
  <c r="AP47" i="34" s="1"/>
  <c r="AS48" i="34"/>
  <c r="AS47" i="34" s="1"/>
  <c r="AH29" i="34"/>
  <c r="AF5" i="34"/>
  <c r="AB55" i="34"/>
  <c r="AI48" i="33"/>
  <c r="AI47" i="33" s="1"/>
  <c r="AP7" i="34"/>
  <c r="AI7" i="34"/>
  <c r="AF20" i="34"/>
  <c r="AT59" i="33"/>
  <c r="AG15" i="34"/>
  <c r="AE60" i="34"/>
  <c r="AF60" i="34"/>
  <c r="AI56" i="34"/>
  <c r="AC17" i="34"/>
  <c r="AB40" i="34"/>
  <c r="M25" i="34"/>
  <c r="O25" i="34" s="1"/>
  <c r="P25" i="34" s="1"/>
  <c r="AV19" i="34"/>
  <c r="AG14" i="34"/>
  <c r="AC14" i="34"/>
  <c r="AU7" i="34"/>
  <c r="AI60" i="33"/>
  <c r="AG60" i="34"/>
  <c r="AC56" i="34"/>
  <c r="AC54" i="34" s="1"/>
  <c r="AC57" i="34" s="1"/>
  <c r="AB20" i="34"/>
  <c r="AU19" i="34"/>
  <c r="AT19" i="34"/>
  <c r="AO19" i="34"/>
  <c r="AW19" i="34" s="1"/>
  <c r="AE12" i="33"/>
  <c r="AH60" i="34"/>
  <c r="AB60" i="34"/>
  <c r="AD56" i="34"/>
  <c r="AQ30" i="34"/>
  <c r="AD40" i="34"/>
  <c r="AP19" i="34"/>
  <c r="AI17" i="34"/>
  <c r="AH7" i="34"/>
  <c r="AC60" i="34"/>
  <c r="M49" i="34"/>
  <c r="O49" i="34" s="1"/>
  <c r="P49" i="34" s="1"/>
  <c r="AD7" i="34"/>
  <c r="AG65" i="34"/>
  <c r="M34" i="33"/>
  <c r="O34" i="33" s="1"/>
  <c r="P34" i="33" s="1"/>
  <c r="AB42" i="34"/>
  <c r="J54" i="34"/>
  <c r="AS12" i="34"/>
  <c r="AA15" i="34"/>
  <c r="M22" i="33"/>
  <c r="O22" i="33" s="1"/>
  <c r="P22" i="33" s="1"/>
  <c r="AI23" i="34"/>
  <c r="AC15" i="34"/>
  <c r="AP12" i="34"/>
  <c r="AR7" i="34"/>
  <c r="AV55" i="34"/>
  <c r="AF50" i="34"/>
  <c r="AF49" i="34" s="1"/>
  <c r="AQ12" i="34"/>
  <c r="AC50" i="33"/>
  <c r="AC49" i="33" s="1"/>
  <c r="AE43" i="33"/>
  <c r="AU15" i="33"/>
  <c r="AR15" i="33"/>
  <c r="AV15" i="33"/>
  <c r="AO15" i="33"/>
  <c r="AP15" i="33"/>
  <c r="AU4" i="33"/>
  <c r="AR4" i="33"/>
  <c r="AO4" i="33"/>
  <c r="AO3" i="33" s="1"/>
  <c r="AV4" i="33"/>
  <c r="AR52" i="34"/>
  <c r="AR51" i="34" s="1"/>
  <c r="AU52" i="34"/>
  <c r="AU51" i="34" s="1"/>
  <c r="AS52" i="34"/>
  <c r="AS51" i="34" s="1"/>
  <c r="AO52" i="34"/>
  <c r="AT57" i="34"/>
  <c r="AV57" i="34"/>
  <c r="AP57" i="34"/>
  <c r="AP64" i="34"/>
  <c r="AT64" i="34"/>
  <c r="AF28" i="33"/>
  <c r="AG28" i="33"/>
  <c r="AA28" i="33"/>
  <c r="AH28" i="33"/>
  <c r="AQ57" i="34"/>
  <c r="AP52" i="34"/>
  <c r="AP51" i="34" s="1"/>
  <c r="AR57" i="34"/>
  <c r="AR44" i="34"/>
  <c r="AU44" i="34"/>
  <c r="AV20" i="34"/>
  <c r="AP20" i="34"/>
  <c r="AS20" i="34"/>
  <c r="AR20" i="34"/>
  <c r="AU17" i="33"/>
  <c r="AP17" i="33"/>
  <c r="AV17" i="33"/>
  <c r="AR17" i="33"/>
  <c r="AQ17" i="33"/>
  <c r="AA16" i="31"/>
  <c r="AC28" i="33"/>
  <c r="AD28" i="33"/>
  <c r="AQ4" i="33"/>
  <c r="AQ3" i="33" s="1"/>
  <c r="AS15" i="33"/>
  <c r="AT4" i="33"/>
  <c r="AS4" i="33"/>
  <c r="AT52" i="34"/>
  <c r="AT51" i="34" s="1"/>
  <c r="AQ64" i="34"/>
  <c r="AI48" i="34"/>
  <c r="AI47" i="34" s="1"/>
  <c r="AD48" i="34"/>
  <c r="AD47" i="34" s="1"/>
  <c r="AE48" i="34"/>
  <c r="AE47" i="34" s="1"/>
  <c r="AF48" i="34"/>
  <c r="AF47" i="34" s="1"/>
  <c r="AG48" i="34"/>
  <c r="AG47" i="34" s="1"/>
  <c r="AI28" i="33"/>
  <c r="M23" i="33"/>
  <c r="O23" i="33" s="1"/>
  <c r="P23" i="33" s="1"/>
  <c r="AO48" i="33"/>
  <c r="AP48" i="33"/>
  <c r="AP47" i="33" s="1"/>
  <c r="AI16" i="31"/>
  <c r="AC16" i="31"/>
  <c r="M28" i="33"/>
  <c r="O28" i="33" s="1"/>
  <c r="P28" i="33" s="1"/>
  <c r="AO57" i="34"/>
  <c r="AV52" i="34"/>
  <c r="AV51" i="34" s="1"/>
  <c r="AH33" i="34"/>
  <c r="AH32" i="34" s="1"/>
  <c r="AO42" i="34"/>
  <c r="AU57" i="34"/>
  <c r="AP55" i="34"/>
  <c r="AB34" i="33"/>
  <c r="AE34" i="33"/>
  <c r="AH25" i="33"/>
  <c r="AA25" i="33"/>
  <c r="AI25" i="33"/>
  <c r="AO46" i="33"/>
  <c r="AU46" i="33"/>
  <c r="AU45" i="33" s="1"/>
  <c r="AS18" i="33"/>
  <c r="AT18" i="33"/>
  <c r="AR19" i="34"/>
  <c r="AQ19" i="34"/>
  <c r="AP53" i="33"/>
  <c r="AQ53" i="33"/>
  <c r="AO53" i="33"/>
  <c r="AS53" i="33"/>
  <c r="AU53" i="33"/>
  <c r="AO36" i="33"/>
  <c r="AO35" i="33" s="1"/>
  <c r="AP36" i="33"/>
  <c r="AV36" i="33"/>
  <c r="AT36" i="33"/>
  <c r="AS20" i="33"/>
  <c r="AR20" i="33"/>
  <c r="AV20" i="33"/>
  <c r="AO20" i="33"/>
  <c r="AB37" i="34"/>
  <c r="AE37" i="34"/>
  <c r="AD37" i="34"/>
  <c r="AF37" i="34"/>
  <c r="AH37" i="34"/>
  <c r="AI37" i="34"/>
  <c r="AC37" i="34"/>
  <c r="AT7" i="34"/>
  <c r="AV7" i="34"/>
  <c r="AQ7" i="34"/>
  <c r="AA7" i="34"/>
  <c r="AC7" i="34"/>
  <c r="AG7" i="34"/>
  <c r="AF7" i="34"/>
  <c r="AB7" i="34"/>
  <c r="AE10" i="33"/>
  <c r="AB10" i="33"/>
  <c r="AC10" i="33"/>
  <c r="AA10" i="33"/>
  <c r="AI10" i="33"/>
  <c r="AF10" i="33"/>
  <c r="AG10" i="33"/>
  <c r="AA20" i="34"/>
  <c r="AE20" i="34"/>
  <c r="AC20" i="34"/>
  <c r="AD20" i="34"/>
  <c r="AG20" i="34"/>
  <c r="AH20" i="34"/>
  <c r="AI20" i="34"/>
  <c r="AR28" i="33"/>
  <c r="AT28" i="33"/>
  <c r="AS28" i="33"/>
  <c r="AB15" i="34"/>
  <c r="AE15" i="34"/>
  <c r="AH15" i="34"/>
  <c r="AI15" i="34"/>
  <c r="AU29" i="33"/>
  <c r="AS29" i="33"/>
  <c r="AO31" i="33"/>
  <c r="AW31" i="33" s="1"/>
  <c r="AR31" i="33"/>
  <c r="AH4" i="34"/>
  <c r="AE4" i="34"/>
  <c r="AF4" i="34"/>
  <c r="AV40" i="34"/>
  <c r="AV44" i="34"/>
  <c r="AA19" i="33"/>
  <c r="AE19" i="33"/>
  <c r="AT50" i="33"/>
  <c r="AT49" i="33" s="1"/>
  <c r="AO50" i="33"/>
  <c r="AW50" i="33" s="1"/>
  <c r="AQ55" i="33"/>
  <c r="AV37" i="33"/>
  <c r="AH16" i="34"/>
  <c r="AD17" i="34"/>
  <c r="AH17" i="34"/>
  <c r="AU12" i="34"/>
  <c r="M12" i="34"/>
  <c r="O12" i="34" s="1"/>
  <c r="P12" i="34" s="1"/>
  <c r="AF17" i="34"/>
  <c r="M42" i="34"/>
  <c r="O42" i="34" s="1"/>
  <c r="P42" i="34" s="1"/>
  <c r="M26" i="34"/>
  <c r="O26" i="34" s="1"/>
  <c r="AA43" i="33"/>
  <c r="AS8" i="31"/>
  <c r="AR29" i="33"/>
  <c r="M31" i="33"/>
  <c r="AA4" i="31"/>
  <c r="AQ13" i="33"/>
  <c r="M19" i="33"/>
  <c r="O19" i="33" s="1"/>
  <c r="AQ60" i="34"/>
  <c r="AC5" i="34"/>
  <c r="AH42" i="34"/>
  <c r="AS34" i="34"/>
  <c r="AG22" i="33"/>
  <c r="AH65" i="34"/>
  <c r="AG17" i="34"/>
  <c r="AB17" i="34"/>
  <c r="AA17" i="34"/>
  <c r="AV12" i="34"/>
  <c r="M26" i="31"/>
  <c r="O26" i="31" s="1"/>
  <c r="P26" i="31" s="1"/>
  <c r="M24" i="31"/>
  <c r="O24" i="31" s="1"/>
  <c r="P24" i="31" s="1"/>
  <c r="AD15" i="34"/>
  <c r="AE7" i="34"/>
  <c r="AD30" i="34"/>
  <c r="AE30" i="34"/>
  <c r="AC30" i="34"/>
  <c r="AF30" i="34"/>
  <c r="AG30" i="34"/>
  <c r="AB30" i="34"/>
  <c r="AA30" i="34"/>
  <c r="AS48" i="33"/>
  <c r="AS47" i="33" s="1"/>
  <c r="AV48" i="33"/>
  <c r="AV47" i="33" s="1"/>
  <c r="AU48" i="33"/>
  <c r="AU47" i="33" s="1"/>
  <c r="AQ48" i="33"/>
  <c r="AQ47" i="33" s="1"/>
  <c r="AR48" i="33"/>
  <c r="AR47" i="33" s="1"/>
  <c r="AT48" i="33"/>
  <c r="AT47" i="33" s="1"/>
  <c r="AF6" i="33"/>
  <c r="AI6" i="33"/>
  <c r="AC6" i="33"/>
  <c r="AF65" i="34"/>
  <c r="AE12" i="31"/>
  <c r="AU22" i="33"/>
  <c r="AV22" i="33"/>
  <c r="AE52" i="34"/>
  <c r="AE51" i="34" s="1"/>
  <c r="AF52" i="34"/>
  <c r="AF51" i="34" s="1"/>
  <c r="AA52" i="34"/>
  <c r="AH52" i="34"/>
  <c r="AH51" i="34" s="1"/>
  <c r="AD52" i="34"/>
  <c r="AD51" i="34" s="1"/>
  <c r="AB52" i="34"/>
  <c r="AB51" i="34" s="1"/>
  <c r="AG52" i="34"/>
  <c r="AG51" i="34" s="1"/>
  <c r="M19" i="34"/>
  <c r="O19" i="34" s="1"/>
  <c r="P19" i="34" s="1"/>
  <c r="AH14" i="34"/>
  <c r="AI14" i="34"/>
  <c r="AF14" i="34"/>
  <c r="AB14" i="34"/>
  <c r="AE14" i="34"/>
  <c r="AA14" i="34"/>
  <c r="AB18" i="33"/>
  <c r="AA18" i="33"/>
  <c r="AI18" i="33"/>
  <c r="AC18" i="33"/>
  <c r="AD18" i="33"/>
  <c r="AI65" i="33"/>
  <c r="AD65" i="33"/>
  <c r="AH42" i="33"/>
  <c r="AD42" i="33"/>
  <c r="AC42" i="33"/>
  <c r="AQ40" i="31"/>
  <c r="AI30" i="34"/>
  <c r="AS17" i="34"/>
  <c r="AE20" i="33"/>
  <c r="AB15" i="33"/>
  <c r="AO13" i="33"/>
  <c r="AU34" i="33"/>
  <c r="AV29" i="33"/>
  <c r="AE15" i="33"/>
  <c r="AR13" i="33"/>
  <c r="AB4" i="33"/>
  <c r="AS24" i="33"/>
  <c r="AG19" i="33"/>
  <c r="AD12" i="33"/>
  <c r="AS7" i="33"/>
  <c r="AA5" i="33"/>
  <c r="AD19" i="33"/>
  <c r="AI19" i="33"/>
  <c r="AG12" i="33"/>
  <c r="AH4" i="33"/>
  <c r="AB65" i="34"/>
  <c r="AR60" i="34"/>
  <c r="AI55" i="34"/>
  <c r="AG55" i="34"/>
  <c r="AO53" i="34"/>
  <c r="AW53" i="34" s="1"/>
  <c r="AQ44" i="34"/>
  <c r="AF42" i="34"/>
  <c r="AA40" i="34"/>
  <c r="AF40" i="34"/>
  <c r="AG23" i="34"/>
  <c r="AB23" i="34"/>
  <c r="AC4" i="34"/>
  <c r="AQ53" i="34"/>
  <c r="AD42" i="34"/>
  <c r="AO44" i="34"/>
  <c r="AB5" i="34"/>
  <c r="AB4" i="34"/>
  <c r="AR53" i="34"/>
  <c r="AA5" i="34"/>
  <c r="AT44" i="34"/>
  <c r="AG4" i="34"/>
  <c r="AI26" i="33"/>
  <c r="AD20" i="33"/>
  <c r="AU31" i="33"/>
  <c r="AF15" i="33"/>
  <c r="AO26" i="33"/>
  <c r="AG37" i="33"/>
  <c r="AS34" i="33"/>
  <c r="AQ29" i="33"/>
  <c r="AR50" i="33"/>
  <c r="AR49" i="33" s="1"/>
  <c r="AB37" i="33"/>
  <c r="AB35" i="33" s="1"/>
  <c r="AQ26" i="33"/>
  <c r="AV26" i="33"/>
  <c r="AI20" i="33"/>
  <c r="AT34" i="33"/>
  <c r="AB19" i="33"/>
  <c r="AA15" i="33"/>
  <c r="AJ15" i="33" s="1"/>
  <c r="AI12" i="33"/>
  <c r="AG15" i="33"/>
  <c r="AE60" i="33"/>
  <c r="AA60" i="33"/>
  <c r="AJ60" i="33" s="1"/>
  <c r="AP24" i="33"/>
  <c r="AU13" i="33"/>
  <c r="M12" i="33"/>
  <c r="O12" i="33" s="1"/>
  <c r="P12" i="33" s="1"/>
  <c r="AO7" i="33"/>
  <c r="AW7" i="33" s="1"/>
  <c r="AF37" i="33"/>
  <c r="AH19" i="33"/>
  <c r="AP60" i="34"/>
  <c r="AE55" i="34"/>
  <c r="AD55" i="34"/>
  <c r="AS53" i="34"/>
  <c r="AC42" i="34"/>
  <c r="AS40" i="34"/>
  <c r="AG42" i="34"/>
  <c r="AE40" i="34"/>
  <c r="AD23" i="34"/>
  <c r="AO20" i="34"/>
  <c r="AW20" i="34" s="1"/>
  <c r="AA23" i="34"/>
  <c r="AJ23" i="34" s="1"/>
  <c r="AF23" i="34"/>
  <c r="AD5" i="34"/>
  <c r="AO12" i="34"/>
  <c r="AW12" i="34" s="1"/>
  <c r="AT12" i="34"/>
  <c r="AU60" i="34"/>
  <c r="AO60" i="34"/>
  <c r="AA4" i="34"/>
  <c r="AJ4" i="34" s="1"/>
  <c r="AE42" i="34"/>
  <c r="AV60" i="34"/>
  <c r="AB48" i="34"/>
  <c r="AB47" i="34" s="1"/>
  <c r="AH44" i="34"/>
  <c r="AU6" i="33"/>
  <c r="AP10" i="31"/>
  <c r="AT26" i="33"/>
  <c r="AC12" i="33"/>
  <c r="AD4" i="34"/>
  <c r="AC4" i="33"/>
  <c r="AH5" i="33"/>
  <c r="AP7" i="33"/>
  <c r="AB5" i="33"/>
  <c r="AC15" i="33"/>
  <c r="AU24" i="33"/>
  <c r="AT24" i="33"/>
  <c r="AC20" i="33"/>
  <c r="M10" i="33"/>
  <c r="O10" i="33" s="1"/>
  <c r="P10" i="33" s="1"/>
  <c r="AI7" i="33"/>
  <c r="AI5" i="33"/>
  <c r="AS60" i="34"/>
  <c r="AT60" i="34"/>
  <c r="AA55" i="34"/>
  <c r="AI42" i="34"/>
  <c r="AH40" i="34"/>
  <c r="AC40" i="34"/>
  <c r="AU33" i="34"/>
  <c r="AU32" i="34" s="1"/>
  <c r="AC23" i="34"/>
  <c r="AH23" i="34"/>
  <c r="AH5" i="34"/>
  <c r="M35" i="31"/>
  <c r="O35" i="31" s="1"/>
  <c r="P35" i="31" s="1"/>
  <c r="AA21" i="31"/>
  <c r="AP31" i="33"/>
  <c r="AA7" i="31"/>
  <c r="AJ7" i="31" s="1"/>
  <c r="AQ40" i="34"/>
  <c r="AO12" i="31"/>
  <c r="AQ32" i="33"/>
  <c r="AR22" i="33"/>
  <c r="AQ22" i="33"/>
  <c r="AF48" i="33"/>
  <c r="AF47" i="33" s="1"/>
  <c r="AT12" i="31"/>
  <c r="AD16" i="33"/>
  <c r="AG5" i="34"/>
  <c r="AI31" i="33"/>
  <c r="AS7" i="34"/>
  <c r="AT7" i="33"/>
  <c r="M22" i="34"/>
  <c r="O22" i="34" s="1"/>
  <c r="P22" i="34" s="1"/>
  <c r="F54" i="34"/>
  <c r="AR12" i="31"/>
  <c r="AC16" i="33"/>
  <c r="AA7" i="33"/>
  <c r="AU17" i="34"/>
  <c r="AF4" i="33"/>
  <c r="AI16" i="33"/>
  <c r="AC43" i="33"/>
  <c r="AB6" i="33"/>
  <c r="AU40" i="34"/>
  <c r="AH19" i="34"/>
  <c r="AT17" i="34"/>
  <c r="AI5" i="34"/>
  <c r="AS42" i="34"/>
  <c r="AF7" i="33"/>
  <c r="AD7" i="33"/>
  <c r="AE50" i="34"/>
  <c r="AE49" i="34" s="1"/>
  <c r="AH6" i="33"/>
  <c r="AO40" i="34"/>
  <c r="AW40" i="34" s="1"/>
  <c r="AE33" i="34"/>
  <c r="AE32" i="34" s="1"/>
  <c r="AQ17" i="34"/>
  <c r="AR17" i="34"/>
  <c r="AR40" i="34"/>
  <c r="AC48" i="34"/>
  <c r="AC47" i="34" s="1"/>
  <c r="AC44" i="34"/>
  <c r="AP40" i="34"/>
  <c r="AR42" i="34"/>
  <c r="AR24" i="33"/>
  <c r="AA6" i="33"/>
  <c r="AI4" i="33"/>
  <c r="AT40" i="34"/>
  <c r="AP42" i="34"/>
  <c r="AO17" i="34"/>
  <c r="AW17" i="34" s="1"/>
  <c r="AP17" i="34"/>
  <c r="AV17" i="34"/>
  <c r="AE4" i="33"/>
  <c r="AT42" i="34"/>
  <c r="AU42" i="34"/>
  <c r="AB44" i="34"/>
  <c r="AA19" i="34"/>
  <c r="M25" i="31"/>
  <c r="O25" i="31" s="1"/>
  <c r="P25" i="31" s="1"/>
  <c r="AI65" i="34"/>
  <c r="AD65" i="34"/>
  <c r="AQ65" i="34"/>
  <c r="AA65" i="34"/>
  <c r="AP65" i="34"/>
  <c r="AU64" i="34"/>
  <c r="AR64" i="34"/>
  <c r="AO64" i="34"/>
  <c r="AV64" i="34"/>
  <c r="AS64" i="34"/>
  <c r="AT50" i="34"/>
  <c r="AT49" i="34" s="1"/>
  <c r="AV50" i="34"/>
  <c r="AV49" i="34" s="1"/>
  <c r="AR50" i="34"/>
  <c r="AR49" i="34" s="1"/>
  <c r="AU50" i="34"/>
  <c r="AU49" i="34" s="1"/>
  <c r="K55" i="33"/>
  <c r="K54" i="33" s="1"/>
  <c r="AO50" i="34"/>
  <c r="AO49" i="34" s="1"/>
  <c r="AW49" i="34" s="1"/>
  <c r="AQ50" i="34"/>
  <c r="AQ49" i="34" s="1"/>
  <c r="M11" i="31"/>
  <c r="O11" i="31" s="1"/>
  <c r="P11" i="31" s="1"/>
  <c r="AA37" i="31"/>
  <c r="AG22" i="34"/>
  <c r="AE16" i="34"/>
  <c r="AI4" i="31"/>
  <c r="AT10" i="31"/>
  <c r="AS44" i="34"/>
  <c r="AP44" i="34"/>
  <c r="AC52" i="34"/>
  <c r="AC51" i="34" s="1"/>
  <c r="AE44" i="34"/>
  <c r="AT29" i="34"/>
  <c r="AR16" i="34"/>
  <c r="AQ15" i="33"/>
  <c r="AQ33" i="34"/>
  <c r="AQ32" i="34" s="1"/>
  <c r="AG50" i="34"/>
  <c r="AG49" i="34" s="1"/>
  <c r="AT17" i="31"/>
  <c r="AP18" i="33"/>
  <c r="AT13" i="34"/>
  <c r="AV12" i="31"/>
  <c r="AD35" i="33"/>
  <c r="AH16" i="33"/>
  <c r="AC33" i="34"/>
  <c r="AC32" i="34" s="1"/>
  <c r="AG16" i="34"/>
  <c r="AD50" i="34"/>
  <c r="AD49" i="34" s="1"/>
  <c r="AE18" i="33"/>
  <c r="G70" i="31"/>
  <c r="AF35" i="33"/>
  <c r="AS33" i="34"/>
  <c r="AS32" i="34" s="1"/>
  <c r="AF34" i="33"/>
  <c r="AF32" i="33" s="1"/>
  <c r="AP4" i="33"/>
  <c r="AP3" i="33" s="1"/>
  <c r="AC31" i="34"/>
  <c r="J32" i="31"/>
  <c r="AW14" i="34"/>
  <c r="AU3" i="33"/>
  <c r="AJ14" i="33"/>
  <c r="M35" i="34"/>
  <c r="O35" i="34" s="1"/>
  <c r="P35" i="34" s="1"/>
  <c r="M11" i="33"/>
  <c r="O11" i="33" s="1"/>
  <c r="P11" i="33" s="1"/>
  <c r="AW8" i="33"/>
  <c r="M42" i="33"/>
  <c r="O42" i="33" s="1"/>
  <c r="P42" i="33" s="1"/>
  <c r="M23" i="31"/>
  <c r="O23" i="31" s="1"/>
  <c r="P23" i="31" s="1"/>
  <c r="M15" i="31"/>
  <c r="M9" i="31"/>
  <c r="O9" i="31" s="1"/>
  <c r="P9" i="31" s="1"/>
  <c r="G61" i="31"/>
  <c r="F59" i="34"/>
  <c r="F62" i="34" s="1"/>
  <c r="AI35" i="33"/>
  <c r="AD32" i="34"/>
  <c r="AD52" i="33"/>
  <c r="AD51" i="33" s="1"/>
  <c r="J56" i="34"/>
  <c r="G59" i="34"/>
  <c r="G62" i="34" s="1"/>
  <c r="AV54" i="33"/>
  <c r="AS54" i="33"/>
  <c r="AH54" i="33"/>
  <c r="AH57" i="33" s="1"/>
  <c r="AW56" i="33"/>
  <c r="AT54" i="33"/>
  <c r="AE32" i="31"/>
  <c r="AF37" i="31"/>
  <c r="AR37" i="31"/>
  <c r="AS15" i="31"/>
  <c r="AJ22" i="31"/>
  <c r="AW8" i="31"/>
  <c r="AH12" i="31"/>
  <c r="AE56" i="33"/>
  <c r="AF55" i="33"/>
  <c r="AF54" i="33" s="1"/>
  <c r="AF57" i="33" s="1"/>
  <c r="AE55" i="33"/>
  <c r="AR32" i="33"/>
  <c r="AB32" i="33"/>
  <c r="AI34" i="33"/>
  <c r="AB31" i="33"/>
  <c r="AA31" i="33"/>
  <c r="AD26" i="33"/>
  <c r="AG34" i="33"/>
  <c r="AF43" i="33"/>
  <c r="AD43" i="33"/>
  <c r="AI43" i="33"/>
  <c r="AC56" i="33"/>
  <c r="AC54" i="33" s="1"/>
  <c r="AC57" i="33" s="1"/>
  <c r="AS65" i="34"/>
  <c r="AT65" i="34"/>
  <c r="AD44" i="34"/>
  <c r="AH50" i="34"/>
  <c r="AH49" i="34" s="1"/>
  <c r="AI50" i="34"/>
  <c r="AI49" i="34" s="1"/>
  <c r="AI33" i="34"/>
  <c r="AI32" i="34" s="1"/>
  <c r="AE19" i="34"/>
  <c r="AE22" i="34"/>
  <c r="AC19" i="34"/>
  <c r="AO13" i="34"/>
  <c r="AW22" i="34"/>
  <c r="AC13" i="34"/>
  <c r="AO55" i="34"/>
  <c r="AJ15" i="34"/>
  <c r="AB13" i="34"/>
  <c r="AF19" i="34"/>
  <c r="AF44" i="34"/>
  <c r="AI44" i="34"/>
  <c r="AS13" i="33"/>
  <c r="AT13" i="33"/>
  <c r="AP13" i="33"/>
  <c r="AF31" i="33"/>
  <c r="AG6" i="31"/>
  <c r="AE6" i="31"/>
  <c r="AC6" i="31"/>
  <c r="AA6" i="31"/>
  <c r="AI6" i="31"/>
  <c r="AG4" i="33"/>
  <c r="AD4" i="33"/>
  <c r="K65" i="31"/>
  <c r="K66" i="31"/>
  <c r="AW30" i="31"/>
  <c r="K43" i="31"/>
  <c r="AI56" i="33"/>
  <c r="AD55" i="33"/>
  <c r="AD54" i="33" s="1"/>
  <c r="AD57" i="33" s="1"/>
  <c r="AI55" i="33"/>
  <c r="AC44" i="33"/>
  <c r="AD34" i="33"/>
  <c r="AT32" i="33"/>
  <c r="AC26" i="33"/>
  <c r="AA26" i="33"/>
  <c r="AC31" i="33"/>
  <c r="AE31" i="33"/>
  <c r="AW14" i="33"/>
  <c r="AG55" i="33"/>
  <c r="AG43" i="33"/>
  <c r="AH43" i="33"/>
  <c r="AR37" i="33"/>
  <c r="AR35" i="33" s="1"/>
  <c r="AB55" i="33"/>
  <c r="AU55" i="34"/>
  <c r="AR65" i="34"/>
  <c r="AW61" i="34"/>
  <c r="AC50" i="34"/>
  <c r="AC49" i="34" s="1"/>
  <c r="AB50" i="34"/>
  <c r="AB49" i="34" s="1"/>
  <c r="AI19" i="34"/>
  <c r="AG19" i="34"/>
  <c r="AS13" i="34"/>
  <c r="AE13" i="34"/>
  <c r="AT55" i="34"/>
  <c r="AS55" i="34"/>
  <c r="AA44" i="34"/>
  <c r="G53" i="34"/>
  <c r="G52" i="34" s="1"/>
  <c r="F52" i="34"/>
  <c r="AI13" i="33"/>
  <c r="AF13" i="33"/>
  <c r="AB13" i="33"/>
  <c r="G53" i="33"/>
  <c r="G52" i="33" s="1"/>
  <c r="F52" i="33"/>
  <c r="G37" i="33"/>
  <c r="AE17" i="33"/>
  <c r="AD17" i="33"/>
  <c r="AE4" i="31"/>
  <c r="AS10" i="33"/>
  <c r="AO10" i="33"/>
  <c r="AR18" i="31"/>
  <c r="AI32" i="33"/>
  <c r="AG32" i="33"/>
  <c r="AP37" i="31"/>
  <c r="M36" i="31"/>
  <c r="O36" i="31" s="1"/>
  <c r="P36" i="31" s="1"/>
  <c r="AJ17" i="31"/>
  <c r="AR15" i="31"/>
  <c r="AG12" i="31"/>
  <c r="G69" i="31"/>
  <c r="AC37" i="31"/>
  <c r="K32" i="31"/>
  <c r="AP27" i="31"/>
  <c r="AH21" i="31"/>
  <c r="AV15" i="31"/>
  <c r="AB12" i="31"/>
  <c r="AG32" i="31"/>
  <c r="M27" i="31"/>
  <c r="O27" i="31" s="1"/>
  <c r="P27" i="31" s="1"/>
  <c r="M29" i="31"/>
  <c r="O29" i="31" s="1"/>
  <c r="P29" i="31" s="1"/>
  <c r="AQ12" i="31"/>
  <c r="AU12" i="31"/>
  <c r="AG56" i="33"/>
  <c r="AQ37" i="33"/>
  <c r="AE35" i="33"/>
  <c r="AU32" i="33"/>
  <c r="AA34" i="33"/>
  <c r="AJ34" i="33" s="1"/>
  <c r="AW40" i="33"/>
  <c r="M38" i="33"/>
  <c r="M37" i="33" s="1"/>
  <c r="O37" i="33" s="1"/>
  <c r="P37" i="33" s="1"/>
  <c r="M35" i="33"/>
  <c r="O35" i="33" s="1"/>
  <c r="P35" i="33" s="1"/>
  <c r="AS37" i="33"/>
  <c r="AD31" i="33"/>
  <c r="M26" i="33"/>
  <c r="O26" i="33" s="1"/>
  <c r="P26" i="33" s="1"/>
  <c r="AH34" i="33"/>
  <c r="AH32" i="33" s="1"/>
  <c r="AB43" i="33"/>
  <c r="AU37" i="33"/>
  <c r="AB26" i="33"/>
  <c r="AF26" i="33"/>
  <c r="AR55" i="34"/>
  <c r="AQ55" i="34"/>
  <c r="AA56" i="34"/>
  <c r="AA54" i="34" s="1"/>
  <c r="AA57" i="34" s="1"/>
  <c r="AG44" i="34"/>
  <c r="AA50" i="34"/>
  <c r="AA49" i="34" s="1"/>
  <c r="M48" i="34"/>
  <c r="O48" i="34" s="1"/>
  <c r="P48" i="34" s="1"/>
  <c r="AU30" i="34"/>
  <c r="AD19" i="34"/>
  <c r="AD16" i="34"/>
  <c r="AT16" i="34"/>
  <c r="AI13" i="34"/>
  <c r="M9" i="34"/>
  <c r="O9" i="34" s="1"/>
  <c r="P9" i="34" s="1"/>
  <c r="K70" i="31"/>
  <c r="K51" i="31"/>
  <c r="K50" i="31" s="1"/>
  <c r="J50" i="31"/>
  <c r="AG25" i="33"/>
  <c r="F37" i="33"/>
  <c r="AH13" i="33"/>
  <c r="AD5" i="33"/>
  <c r="AG8" i="31"/>
  <c r="AI8" i="31"/>
  <c r="AE8" i="31"/>
  <c r="AA8" i="31"/>
  <c r="AD6" i="33"/>
  <c r="AF13" i="34"/>
  <c r="F56" i="34"/>
  <c r="G57" i="34"/>
  <c r="G56" i="34" s="1"/>
  <c r="AG26" i="33"/>
  <c r="AH26" i="33"/>
  <c r="AV6" i="33"/>
  <c r="AV13" i="33"/>
  <c r="G51" i="31"/>
  <c r="F50" i="31"/>
  <c r="AG31" i="33"/>
  <c r="AG5" i="33"/>
  <c r="K57" i="31"/>
  <c r="K56" i="31" s="1"/>
  <c r="J56" i="31"/>
  <c r="AG6" i="33"/>
  <c r="M13" i="33"/>
  <c r="O13" i="33" s="1"/>
  <c r="P13" i="33" s="1"/>
  <c r="P26" i="34"/>
  <c r="P27" i="34"/>
  <c r="P19" i="33"/>
  <c r="I71" i="31"/>
  <c r="AV46" i="34"/>
  <c r="AV45" i="34" s="1"/>
  <c r="AR46" i="34"/>
  <c r="AR45" i="34" s="1"/>
  <c r="AU46" i="34"/>
  <c r="AU45" i="34" s="1"/>
  <c r="AQ46" i="34"/>
  <c r="AQ45" i="34" s="1"/>
  <c r="AT46" i="34"/>
  <c r="AT45" i="34" s="1"/>
  <c r="AS46" i="34"/>
  <c r="AS45" i="34" s="1"/>
  <c r="AP46" i="34"/>
  <c r="AP45" i="34" s="1"/>
  <c r="AO46" i="34"/>
  <c r="AG36" i="34"/>
  <c r="AG35" i="34" s="1"/>
  <c r="AF36" i="34"/>
  <c r="AF35" i="34" s="1"/>
  <c r="AB36" i="34"/>
  <c r="AB35" i="34" s="1"/>
  <c r="AE36" i="34"/>
  <c r="AE35" i="34" s="1"/>
  <c r="AD36" i="34"/>
  <c r="AD35" i="34" s="1"/>
  <c r="AI36" i="34"/>
  <c r="AI35" i="34" s="1"/>
  <c r="AH36" i="34"/>
  <c r="AH35" i="34" s="1"/>
  <c r="AC36" i="34"/>
  <c r="AC35" i="34" s="1"/>
  <c r="AA36" i="34"/>
  <c r="AV26" i="34"/>
  <c r="AR26" i="34"/>
  <c r="AU26" i="34"/>
  <c r="AQ26" i="34"/>
  <c r="AP26" i="34"/>
  <c r="AO26" i="34"/>
  <c r="AT26" i="34"/>
  <c r="AS26" i="34"/>
  <c r="AV21" i="34"/>
  <c r="AR21" i="34"/>
  <c r="AU21" i="34"/>
  <c r="AQ21" i="34"/>
  <c r="AP21" i="34"/>
  <c r="AO21" i="34"/>
  <c r="AT21" i="34"/>
  <c r="AS21" i="34"/>
  <c r="AI43" i="34"/>
  <c r="AE43" i="34"/>
  <c r="AA43" i="34"/>
  <c r="AH43" i="34"/>
  <c r="AD43" i="34"/>
  <c r="AB43" i="34"/>
  <c r="AG43" i="34"/>
  <c r="AF43" i="34"/>
  <c r="AC43" i="34"/>
  <c r="K44" i="34"/>
  <c r="K43" i="34" s="1"/>
  <c r="J43" i="34"/>
  <c r="F40" i="34"/>
  <c r="G41" i="34"/>
  <c r="AE65" i="34"/>
  <c r="AC65" i="34"/>
  <c r="F37" i="34"/>
  <c r="G38" i="34"/>
  <c r="AG11" i="34"/>
  <c r="AC11" i="34"/>
  <c r="AI11" i="34"/>
  <c r="AD11" i="34"/>
  <c r="AH11" i="34"/>
  <c r="AB11" i="34"/>
  <c r="AF11" i="34"/>
  <c r="AA11" i="34"/>
  <c r="AE11" i="34"/>
  <c r="AV18" i="34"/>
  <c r="AR18" i="34"/>
  <c r="AS18" i="34"/>
  <c r="AQ18" i="34"/>
  <c r="AU18" i="34"/>
  <c r="AP18" i="34"/>
  <c r="AT18" i="34"/>
  <c r="AO18" i="34"/>
  <c r="AU24" i="34"/>
  <c r="AQ24" i="34"/>
  <c r="AT24" i="34"/>
  <c r="AP24" i="34"/>
  <c r="AO24" i="34"/>
  <c r="AV24" i="34"/>
  <c r="AS24" i="34"/>
  <c r="AR24" i="34"/>
  <c r="AT10" i="34"/>
  <c r="AO10" i="34"/>
  <c r="AU10" i="34"/>
  <c r="AP10" i="34"/>
  <c r="AJ17" i="34"/>
  <c r="G11" i="34"/>
  <c r="F8" i="34"/>
  <c r="AV10" i="34"/>
  <c r="AW34" i="34"/>
  <c r="M18" i="34"/>
  <c r="O18" i="34" s="1"/>
  <c r="P18" i="34" s="1"/>
  <c r="K16" i="34"/>
  <c r="M16" i="34" s="1"/>
  <c r="O16" i="34" s="1"/>
  <c r="P16" i="34" s="1"/>
  <c r="J14" i="34"/>
  <c r="AE10" i="34"/>
  <c r="AV30" i="34"/>
  <c r="AI16" i="34"/>
  <c r="AW4" i="34"/>
  <c r="AJ37" i="34"/>
  <c r="AQ10" i="34"/>
  <c r="AH64" i="34"/>
  <c r="AD64" i="34"/>
  <c r="AF64" i="34"/>
  <c r="AB64" i="34"/>
  <c r="AG64" i="34"/>
  <c r="AE64" i="34"/>
  <c r="AI64" i="34"/>
  <c r="AC64" i="34"/>
  <c r="AA64" i="34"/>
  <c r="AH41" i="34"/>
  <c r="AD41" i="34"/>
  <c r="AG41" i="34"/>
  <c r="AC41" i="34"/>
  <c r="AI41" i="34"/>
  <c r="AA41" i="34"/>
  <c r="AF41" i="34"/>
  <c r="AE41" i="34"/>
  <c r="AB41" i="34"/>
  <c r="AG59" i="34"/>
  <c r="AC59" i="34"/>
  <c r="AF59" i="34"/>
  <c r="AA59" i="34"/>
  <c r="AE59" i="34"/>
  <c r="AI59" i="34"/>
  <c r="AH59" i="34"/>
  <c r="AD59" i="34"/>
  <c r="AB59" i="34"/>
  <c r="AG63" i="34"/>
  <c r="AC63" i="34"/>
  <c r="AI63" i="34"/>
  <c r="AE63" i="34"/>
  <c r="AA63" i="34"/>
  <c r="AH63" i="34"/>
  <c r="AH62" i="34" s="1"/>
  <c r="AF63" i="34"/>
  <c r="AD63" i="34"/>
  <c r="AB63" i="34"/>
  <c r="AS56" i="34"/>
  <c r="AO56" i="34"/>
  <c r="AV56" i="34"/>
  <c r="AV54" i="34" s="1"/>
  <c r="AR56" i="34"/>
  <c r="AP56" i="34"/>
  <c r="AP54" i="34" s="1"/>
  <c r="AU56" i="34"/>
  <c r="AQ56" i="34"/>
  <c r="AT56" i="34"/>
  <c r="AI54" i="34"/>
  <c r="AI57" i="34" s="1"/>
  <c r="J63" i="34"/>
  <c r="E71" i="34"/>
  <c r="AV41" i="34"/>
  <c r="AR41" i="34"/>
  <c r="AU41" i="34"/>
  <c r="AQ41" i="34"/>
  <c r="AP41" i="34"/>
  <c r="AO41" i="34"/>
  <c r="AT41" i="34"/>
  <c r="AS41" i="34"/>
  <c r="G51" i="34"/>
  <c r="F50" i="34"/>
  <c r="AS43" i="34"/>
  <c r="AO43" i="34"/>
  <c r="AV43" i="34"/>
  <c r="AR43" i="34"/>
  <c r="AT43" i="34"/>
  <c r="AQ43" i="34"/>
  <c r="AP43" i="34"/>
  <c r="AU43" i="34"/>
  <c r="AT39" i="34"/>
  <c r="AP39" i="34"/>
  <c r="AS39" i="34"/>
  <c r="AO39" i="34"/>
  <c r="AR39" i="34"/>
  <c r="AQ39" i="34"/>
  <c r="AV39" i="34"/>
  <c r="AU39" i="34"/>
  <c r="AU38" i="34" s="1"/>
  <c r="AH26" i="34"/>
  <c r="AD26" i="34"/>
  <c r="AG26" i="34"/>
  <c r="AC26" i="34"/>
  <c r="AF26" i="34"/>
  <c r="AE26" i="34"/>
  <c r="AB26" i="34"/>
  <c r="AI26" i="34"/>
  <c r="AA26" i="34"/>
  <c r="AH21" i="34"/>
  <c r="AG21" i="34"/>
  <c r="AC21" i="34"/>
  <c r="AF21" i="34"/>
  <c r="AA21" i="34"/>
  <c r="AE21" i="34"/>
  <c r="AD21" i="34"/>
  <c r="AI21" i="34"/>
  <c r="AB21" i="34"/>
  <c r="M55" i="34"/>
  <c r="AO65" i="34"/>
  <c r="AU65" i="34"/>
  <c r="AJ40" i="34"/>
  <c r="AQ29" i="34"/>
  <c r="AV29" i="34"/>
  <c r="AR29" i="34"/>
  <c r="AH28" i="34"/>
  <c r="AD28" i="34"/>
  <c r="AG28" i="34"/>
  <c r="AC28" i="34"/>
  <c r="AB28" i="34"/>
  <c r="AI28" i="34"/>
  <c r="AA28" i="34"/>
  <c r="AF28" i="34"/>
  <c r="AE28" i="34"/>
  <c r="G33" i="34"/>
  <c r="F32" i="34"/>
  <c r="AP30" i="34"/>
  <c r="AU11" i="34"/>
  <c r="AQ11" i="34"/>
  <c r="AV11" i="34"/>
  <c r="AP11" i="34"/>
  <c r="AT11" i="34"/>
  <c r="AO11" i="34"/>
  <c r="AS11" i="34"/>
  <c r="AR11" i="34"/>
  <c r="AP29" i="34"/>
  <c r="AD22" i="34"/>
  <c r="AI22" i="34"/>
  <c r="AG8" i="34"/>
  <c r="AC8" i="34"/>
  <c r="AH8" i="34"/>
  <c r="AB8" i="34"/>
  <c r="AF8" i="34"/>
  <c r="AA8" i="34"/>
  <c r="AE8" i="34"/>
  <c r="AI8" i="34"/>
  <c r="AD8" i="34"/>
  <c r="AW37" i="34"/>
  <c r="AR33" i="34"/>
  <c r="AR32" i="34" s="1"/>
  <c r="AP16" i="34"/>
  <c r="AV16" i="34"/>
  <c r="AJ12" i="34"/>
  <c r="AF10" i="34"/>
  <c r="AW44" i="34"/>
  <c r="AP13" i="34"/>
  <c r="AV13" i="34"/>
  <c r="AU13" i="34"/>
  <c r="AQ13" i="34"/>
  <c r="AD10" i="34"/>
  <c r="G14" i="34"/>
  <c r="AW7" i="34"/>
  <c r="AU59" i="34"/>
  <c r="AQ59" i="34"/>
  <c r="AQ58" i="34" s="1"/>
  <c r="AS59" i="34"/>
  <c r="AS58" i="34" s="1"/>
  <c r="AR59" i="34"/>
  <c r="AR58" i="34" s="1"/>
  <c r="AT59" i="34"/>
  <c r="AP59" i="34"/>
  <c r="AO59" i="34"/>
  <c r="AV59" i="34"/>
  <c r="AV58" i="34" s="1"/>
  <c r="AU63" i="34"/>
  <c r="AQ63" i="34"/>
  <c r="AS63" i="34"/>
  <c r="AO63" i="34"/>
  <c r="AR63" i="34"/>
  <c r="AP63" i="34"/>
  <c r="AT63" i="34"/>
  <c r="AV63" i="34"/>
  <c r="AJ52" i="34"/>
  <c r="AJ51" i="34" s="1"/>
  <c r="AA51" i="34"/>
  <c r="K63" i="34"/>
  <c r="AG56" i="34"/>
  <c r="AG54" i="34" s="1"/>
  <c r="AG57" i="34" s="1"/>
  <c r="AB56" i="34"/>
  <c r="AB54" i="34" s="1"/>
  <c r="AB57" i="34" s="1"/>
  <c r="AJ42" i="34"/>
  <c r="AA47" i="34"/>
  <c r="AJ48" i="34"/>
  <c r="AJ47" i="34" s="1"/>
  <c r="J37" i="34"/>
  <c r="K38" i="34"/>
  <c r="K37" i="34" s="1"/>
  <c r="K51" i="34"/>
  <c r="K50" i="34" s="1"/>
  <c r="J50" i="34"/>
  <c r="AV25" i="34"/>
  <c r="AR25" i="34"/>
  <c r="AU25" i="34"/>
  <c r="AQ25" i="34"/>
  <c r="AT25" i="34"/>
  <c r="AS25" i="34"/>
  <c r="AP25" i="34"/>
  <c r="AO25" i="34"/>
  <c r="G44" i="34"/>
  <c r="F43" i="34"/>
  <c r="AS36" i="34"/>
  <c r="AS35" i="34" s="1"/>
  <c r="AV36" i="34"/>
  <c r="AV35" i="34" s="1"/>
  <c r="AQ36" i="34"/>
  <c r="AQ35" i="34" s="1"/>
  <c r="AU36" i="34"/>
  <c r="AU35" i="34" s="1"/>
  <c r="AP36" i="34"/>
  <c r="AP35" i="34" s="1"/>
  <c r="AO36" i="34"/>
  <c r="AT36" i="34"/>
  <c r="AT35" i="34" s="1"/>
  <c r="AR36" i="34"/>
  <c r="AR35" i="34" s="1"/>
  <c r="AG33" i="34"/>
  <c r="AG32" i="34" s="1"/>
  <c r="AF33" i="34"/>
  <c r="AF32" i="34" s="1"/>
  <c r="AB33" i="34"/>
  <c r="AB32" i="34" s="1"/>
  <c r="AA33" i="34"/>
  <c r="AT28" i="34"/>
  <c r="AR28" i="34"/>
  <c r="AV28" i="34"/>
  <c r="AQ28" i="34"/>
  <c r="AU28" i="34"/>
  <c r="AS28" i="34"/>
  <c r="AP28" i="34"/>
  <c r="AO28" i="34"/>
  <c r="AS30" i="34"/>
  <c r="AT30" i="34"/>
  <c r="AJ30" i="34"/>
  <c r="AU29" i="34"/>
  <c r="AT23" i="34"/>
  <c r="AP23" i="34"/>
  <c r="AS23" i="34"/>
  <c r="AO23" i="34"/>
  <c r="AV23" i="34"/>
  <c r="AU23" i="34"/>
  <c r="AR23" i="34"/>
  <c r="AQ23" i="34"/>
  <c r="AF16" i="34"/>
  <c r="AA16" i="34"/>
  <c r="AJ18" i="34"/>
  <c r="AC16" i="34"/>
  <c r="AO33" i="34"/>
  <c r="AR30" i="34"/>
  <c r="AU8" i="34"/>
  <c r="AQ8" i="34"/>
  <c r="AT8" i="34"/>
  <c r="AO8" i="34"/>
  <c r="AS8" i="34"/>
  <c r="AR8" i="34"/>
  <c r="AV8" i="34"/>
  <c r="AP8" i="34"/>
  <c r="AP33" i="34"/>
  <c r="AP32" i="34" s="1"/>
  <c r="AV33" i="34"/>
  <c r="AV32" i="34" s="1"/>
  <c r="M28" i="34"/>
  <c r="O28" i="34" s="1"/>
  <c r="P28" i="34" s="1"/>
  <c r="AU16" i="34"/>
  <c r="AS10" i="34"/>
  <c r="K10" i="34"/>
  <c r="J8" i="34"/>
  <c r="AJ7" i="34"/>
  <c r="AW15" i="34"/>
  <c r="F14" i="34"/>
  <c r="AG6" i="34"/>
  <c r="AC6" i="34"/>
  <c r="AH6" i="34"/>
  <c r="AB6" i="34"/>
  <c r="AF6" i="34"/>
  <c r="AA6" i="34"/>
  <c r="AE6" i="34"/>
  <c r="AI6" i="34"/>
  <c r="AD6" i="34"/>
  <c r="AJ5" i="34"/>
  <c r="AJ20" i="34"/>
  <c r="K68" i="34"/>
  <c r="K67" i="34" s="1"/>
  <c r="J67" i="34"/>
  <c r="AW57" i="34"/>
  <c r="G68" i="34"/>
  <c r="G67" i="34" s="1"/>
  <c r="F67" i="34"/>
  <c r="AJ60" i="34"/>
  <c r="AF56" i="34"/>
  <c r="AF54" i="34" s="1"/>
  <c r="AF57" i="34" s="1"/>
  <c r="AE56" i="34"/>
  <c r="AJ55" i="34"/>
  <c r="AH54" i="34"/>
  <c r="AH57" i="34" s="1"/>
  <c r="AW52" i="34"/>
  <c r="AO51" i="34"/>
  <c r="AW51" i="34" s="1"/>
  <c r="AH46" i="34"/>
  <c r="AH45" i="34" s="1"/>
  <c r="AD46" i="34"/>
  <c r="AD45" i="34" s="1"/>
  <c r="AG46" i="34"/>
  <c r="AG45" i="34" s="1"/>
  <c r="AC46" i="34"/>
  <c r="AC45" i="34" s="1"/>
  <c r="AE46" i="34"/>
  <c r="AE45" i="34" s="1"/>
  <c r="AB46" i="34"/>
  <c r="AB45" i="34" s="1"/>
  <c r="AI46" i="34"/>
  <c r="AI45" i="34" s="1"/>
  <c r="AF46" i="34"/>
  <c r="AF45" i="34" s="1"/>
  <c r="AA46" i="34"/>
  <c r="AW48" i="34"/>
  <c r="AO47" i="34"/>
  <c r="AW47" i="34" s="1"/>
  <c r="AW42" i="34"/>
  <c r="AH25" i="34"/>
  <c r="AD25" i="34"/>
  <c r="AG25" i="34"/>
  <c r="AC25" i="34"/>
  <c r="AB25" i="34"/>
  <c r="AI25" i="34"/>
  <c r="AA25" i="34"/>
  <c r="AF25" i="34"/>
  <c r="AE25" i="34"/>
  <c r="AB22" i="34"/>
  <c r="AF22" i="34"/>
  <c r="AC22" i="34"/>
  <c r="AF39" i="34"/>
  <c r="AB39" i="34"/>
  <c r="AI39" i="34"/>
  <c r="AD39" i="34"/>
  <c r="AH39" i="34"/>
  <c r="AC39" i="34"/>
  <c r="AA39" i="34"/>
  <c r="AE39" i="34"/>
  <c r="AG39" i="34"/>
  <c r="AG38" i="34" s="1"/>
  <c r="K41" i="34"/>
  <c r="K40" i="34" s="1"/>
  <c r="J40" i="34"/>
  <c r="AF31" i="34"/>
  <c r="AA31" i="34"/>
  <c r="AE31" i="34"/>
  <c r="AH31" i="34"/>
  <c r="AD31" i="34"/>
  <c r="AB31" i="34"/>
  <c r="AI31" i="34"/>
  <c r="AT33" i="34"/>
  <c r="AT32" i="34" s="1"/>
  <c r="J32" i="34"/>
  <c r="K33" i="34"/>
  <c r="K32" i="34" s="1"/>
  <c r="AO30" i="34"/>
  <c r="AO29" i="34"/>
  <c r="AW29" i="34" s="1"/>
  <c r="AA22" i="34"/>
  <c r="AG24" i="34"/>
  <c r="AC24" i="34"/>
  <c r="AF24" i="34"/>
  <c r="AB24" i="34"/>
  <c r="AE24" i="34"/>
  <c r="AD24" i="34"/>
  <c r="AI24" i="34"/>
  <c r="AA24" i="34"/>
  <c r="AH24" i="34"/>
  <c r="AG10" i="34"/>
  <c r="AB10" i="34"/>
  <c r="AA10" i="34"/>
  <c r="AI10" i="34"/>
  <c r="AC10" i="34"/>
  <c r="AJ14" i="34"/>
  <c r="AO16" i="34"/>
  <c r="AQ16" i="34"/>
  <c r="AR10" i="34"/>
  <c r="AW31" i="34"/>
  <c r="AW60" i="34"/>
  <c r="AD13" i="34"/>
  <c r="AH13" i="34"/>
  <c r="AA13" i="34"/>
  <c r="AU6" i="34"/>
  <c r="AU3" i="34" s="1"/>
  <c r="AQ6" i="34"/>
  <c r="AT6" i="34"/>
  <c r="AT3" i="34" s="1"/>
  <c r="AO6" i="34"/>
  <c r="AS6" i="34"/>
  <c r="AR6" i="34"/>
  <c r="AR3" i="34" s="1"/>
  <c r="AV6" i="34"/>
  <c r="AP6" i="34"/>
  <c r="AW5" i="34"/>
  <c r="AJ34" i="34"/>
  <c r="AV61" i="33"/>
  <c r="AV58" i="33" s="1"/>
  <c r="AR61" i="33"/>
  <c r="AR58" i="33" s="1"/>
  <c r="AU61" i="33"/>
  <c r="AU58" i="33" s="1"/>
  <c r="AQ61" i="33"/>
  <c r="AQ58" i="33" s="1"/>
  <c r="AT61" i="33"/>
  <c r="AT58" i="33" s="1"/>
  <c r="AP61" i="33"/>
  <c r="AP58" i="33" s="1"/>
  <c r="AS61" i="33"/>
  <c r="AS58" i="33" s="1"/>
  <c r="AO61" i="33"/>
  <c r="AO58" i="33" s="1"/>
  <c r="J63" i="33"/>
  <c r="K68" i="33"/>
  <c r="K67" i="33" s="1"/>
  <c r="J67" i="33"/>
  <c r="AU63" i="33"/>
  <c r="AQ63" i="33"/>
  <c r="AT63" i="33"/>
  <c r="AP63" i="33"/>
  <c r="AS63" i="33"/>
  <c r="AO63" i="33"/>
  <c r="AR63" i="33"/>
  <c r="AV63" i="33"/>
  <c r="AT52" i="33"/>
  <c r="AT51" i="33" s="1"/>
  <c r="AP52" i="33"/>
  <c r="AP51" i="33" s="1"/>
  <c r="AO52" i="33"/>
  <c r="AU52" i="33"/>
  <c r="AU51" i="33" s="1"/>
  <c r="AW59" i="33"/>
  <c r="AE52" i="33"/>
  <c r="AE51" i="33" s="1"/>
  <c r="AJ40" i="33"/>
  <c r="AW34" i="33"/>
  <c r="AW65" i="33"/>
  <c r="AH44" i="33"/>
  <c r="AD44" i="33"/>
  <c r="AI44" i="33"/>
  <c r="AA44" i="33"/>
  <c r="AF44" i="33"/>
  <c r="AE44" i="33"/>
  <c r="AB44" i="33"/>
  <c r="AG35" i="33"/>
  <c r="AE32" i="33"/>
  <c r="AH30" i="33"/>
  <c r="AH27" i="33" s="1"/>
  <c r="AD30" i="33"/>
  <c r="AG30" i="33"/>
  <c r="AC30" i="33"/>
  <c r="AI30" i="33"/>
  <c r="AA30" i="33"/>
  <c r="AF30" i="33"/>
  <c r="AE30" i="33"/>
  <c r="AB30" i="33"/>
  <c r="AT39" i="33"/>
  <c r="AP39" i="33"/>
  <c r="AS39" i="33"/>
  <c r="AO39" i="33"/>
  <c r="AV39" i="33"/>
  <c r="AU39" i="33"/>
  <c r="AR39" i="33"/>
  <c r="AQ39" i="33"/>
  <c r="F43" i="33"/>
  <c r="G44" i="33"/>
  <c r="K32" i="33"/>
  <c r="F32" i="33"/>
  <c r="M27" i="33"/>
  <c r="O27" i="33" s="1"/>
  <c r="AG21" i="33"/>
  <c r="AC21" i="33"/>
  <c r="AF21" i="33"/>
  <c r="AB21" i="33"/>
  <c r="AH21" i="33"/>
  <c r="AE21" i="33"/>
  <c r="AD21" i="33"/>
  <c r="AI21" i="33"/>
  <c r="AA21" i="33"/>
  <c r="AJ20" i="33"/>
  <c r="AS19" i="33"/>
  <c r="AO19" i="33"/>
  <c r="AV19" i="33"/>
  <c r="AR19" i="33"/>
  <c r="AT19" i="33"/>
  <c r="AQ19" i="33"/>
  <c r="AU19" i="33"/>
  <c r="AP19" i="33"/>
  <c r="AW18" i="33"/>
  <c r="AJ13" i="33"/>
  <c r="AW25" i="33"/>
  <c r="G55" i="33"/>
  <c r="F54" i="33"/>
  <c r="AJ50" i="33"/>
  <c r="AJ49" i="33" s="1"/>
  <c r="AA49" i="33"/>
  <c r="AH41" i="33"/>
  <c r="AD41" i="33"/>
  <c r="AG41" i="33"/>
  <c r="AC41" i="33"/>
  <c r="AE41" i="33"/>
  <c r="AB41" i="33"/>
  <c r="AI41" i="33"/>
  <c r="AA41" i="33"/>
  <c r="AF41" i="33"/>
  <c r="AC35" i="33"/>
  <c r="AV44" i="33"/>
  <c r="AR44" i="33"/>
  <c r="AP44" i="33"/>
  <c r="AO44" i="33"/>
  <c r="AT44" i="33"/>
  <c r="AS44" i="33"/>
  <c r="AU44" i="33"/>
  <c r="K41" i="33"/>
  <c r="J40" i="33"/>
  <c r="AJ33" i="33"/>
  <c r="AA32" i="33"/>
  <c r="AJ42" i="33"/>
  <c r="AV30" i="33"/>
  <c r="AR30" i="33"/>
  <c r="AR27" i="33" s="1"/>
  <c r="AU30" i="33"/>
  <c r="AQ30" i="33"/>
  <c r="AQ27" i="33" s="1"/>
  <c r="AP30" i="33"/>
  <c r="AP27" i="33" s="1"/>
  <c r="AO30" i="33"/>
  <c r="AT30" i="33"/>
  <c r="AT27" i="33" s="1"/>
  <c r="AS30" i="33"/>
  <c r="AS27" i="33" s="1"/>
  <c r="AF39" i="33"/>
  <c r="AB39" i="33"/>
  <c r="AI39" i="33"/>
  <c r="AE39" i="33"/>
  <c r="AD39" i="33"/>
  <c r="AC39" i="33"/>
  <c r="AH39" i="33"/>
  <c r="AA39" i="33"/>
  <c r="AG39" i="33"/>
  <c r="AU21" i="33"/>
  <c r="AQ21" i="33"/>
  <c r="AT21" i="33"/>
  <c r="AP21" i="33"/>
  <c r="AR21" i="33"/>
  <c r="AO21" i="33"/>
  <c r="AV21" i="33"/>
  <c r="AS21" i="33"/>
  <c r="AG8" i="33"/>
  <c r="AC8" i="33"/>
  <c r="AC3" i="33" s="1"/>
  <c r="AH8" i="33"/>
  <c r="AH3" i="33" s="1"/>
  <c r="AF8" i="33"/>
  <c r="AF3" i="33" s="1"/>
  <c r="AB8" i="33"/>
  <c r="AI8" i="33"/>
  <c r="AI3" i="33" s="1"/>
  <c r="AE8" i="33"/>
  <c r="AE3" i="33" s="1"/>
  <c r="AA8" i="33"/>
  <c r="AA3" i="33" s="1"/>
  <c r="AD8" i="33"/>
  <c r="AD3" i="33" s="1"/>
  <c r="AQ54" i="33"/>
  <c r="AE22" i="33"/>
  <c r="AB22" i="33"/>
  <c r="AI22" i="33"/>
  <c r="AA22" i="33"/>
  <c r="AF22" i="33"/>
  <c r="AH22" i="33"/>
  <c r="AQ35" i="33"/>
  <c r="AH64" i="33"/>
  <c r="AD64" i="33"/>
  <c r="AG64" i="33"/>
  <c r="AC64" i="33"/>
  <c r="AF64" i="33"/>
  <c r="AB64" i="33"/>
  <c r="AI64" i="33"/>
  <c r="AE64" i="33"/>
  <c r="AA64" i="33"/>
  <c r="K63" i="33"/>
  <c r="AV64" i="33"/>
  <c r="AR64" i="33"/>
  <c r="AU64" i="33"/>
  <c r="AQ64" i="33"/>
  <c r="AT64" i="33"/>
  <c r="AP64" i="33"/>
  <c r="AS64" i="33"/>
  <c r="AO64" i="33"/>
  <c r="G68" i="33"/>
  <c r="G67" i="33" s="1"/>
  <c r="F67" i="33"/>
  <c r="AJ56" i="33"/>
  <c r="AA54" i="33"/>
  <c r="AA57" i="33" s="1"/>
  <c r="AR52" i="33"/>
  <c r="AR51" i="33" s="1"/>
  <c r="AV41" i="33"/>
  <c r="AR41" i="33"/>
  <c r="AU41" i="33"/>
  <c r="AQ41" i="33"/>
  <c r="AT41" i="33"/>
  <c r="AS41" i="33"/>
  <c r="AP41" i="33"/>
  <c r="AO41" i="33"/>
  <c r="AA35" i="33"/>
  <c r="AJ36" i="33"/>
  <c r="AQ52" i="33"/>
  <c r="AQ51" i="33" s="1"/>
  <c r="M49" i="33"/>
  <c r="O49" i="33" s="1"/>
  <c r="P49" i="33" s="1"/>
  <c r="AW33" i="33"/>
  <c r="AO32" i="33"/>
  <c r="M36" i="33"/>
  <c r="O36" i="33" s="1"/>
  <c r="P36" i="33" s="1"/>
  <c r="K44" i="33"/>
  <c r="K43" i="33" s="1"/>
  <c r="J43" i="33"/>
  <c r="AD32" i="33"/>
  <c r="AW26" i="33"/>
  <c r="AW23" i="33"/>
  <c r="AJ18" i="33"/>
  <c r="AJ17" i="33"/>
  <c r="AU11" i="33"/>
  <c r="AQ11" i="33"/>
  <c r="AV11" i="33"/>
  <c r="AR11" i="33"/>
  <c r="AT11" i="33"/>
  <c r="AP11" i="33"/>
  <c r="AS11" i="33"/>
  <c r="AO11" i="33"/>
  <c r="AU54" i="33"/>
  <c r="AJ65" i="33"/>
  <c r="E71" i="33"/>
  <c r="AJ59" i="33"/>
  <c r="AG63" i="33"/>
  <c r="AC63" i="33"/>
  <c r="AF63" i="33"/>
  <c r="AB63" i="33"/>
  <c r="AI63" i="33"/>
  <c r="AE63" i="33"/>
  <c r="AA63" i="33"/>
  <c r="AH63" i="33"/>
  <c r="AD63" i="33"/>
  <c r="AF52" i="33"/>
  <c r="AF51" i="33" s="1"/>
  <c r="AA52" i="33"/>
  <c r="AI52" i="33"/>
  <c r="AI51" i="33" s="1"/>
  <c r="AG52" i="33"/>
  <c r="AG51" i="33" s="1"/>
  <c r="AC52" i="33"/>
  <c r="AC51" i="33" s="1"/>
  <c r="AB52" i="33"/>
  <c r="AB51" i="33" s="1"/>
  <c r="AV52" i="33"/>
  <c r="AV51" i="33" s="1"/>
  <c r="G57" i="33"/>
  <c r="F56" i="33"/>
  <c r="AW55" i="33"/>
  <c r="AO54" i="33"/>
  <c r="K53" i="33"/>
  <c r="J52" i="33"/>
  <c r="G51" i="33"/>
  <c r="F50" i="33"/>
  <c r="AQ44" i="33"/>
  <c r="AW43" i="33"/>
  <c r="AH35" i="33"/>
  <c r="J32" i="33"/>
  <c r="G32" i="33"/>
  <c r="M33" i="33"/>
  <c r="AJ24" i="33"/>
  <c r="AG11" i="33"/>
  <c r="AC11" i="33"/>
  <c r="AD11" i="33"/>
  <c r="AF11" i="33"/>
  <c r="AB11" i="33"/>
  <c r="AH11" i="33"/>
  <c r="AI11" i="33"/>
  <c r="AE11" i="33"/>
  <c r="AA11" i="33"/>
  <c r="AQ16" i="33"/>
  <c r="AT16" i="33"/>
  <c r="AO16" i="33"/>
  <c r="AW12" i="33"/>
  <c r="AT3" i="33"/>
  <c r="AP35" i="33"/>
  <c r="AW36" i="33"/>
  <c r="M21" i="33"/>
  <c r="O21" i="33" s="1"/>
  <c r="P21" i="33" s="1"/>
  <c r="AV16" i="33"/>
  <c r="AW42" i="33"/>
  <c r="AW60" i="33"/>
  <c r="AJ23" i="33"/>
  <c r="J8" i="33"/>
  <c r="F14" i="33"/>
  <c r="AJ28" i="33"/>
  <c r="AJ25" i="33"/>
  <c r="AW15" i="33"/>
  <c r="AB3" i="33"/>
  <c r="AU35" i="33"/>
  <c r="AS35" i="33"/>
  <c r="AV3" i="33"/>
  <c r="AJ37" i="33"/>
  <c r="AW29" i="33"/>
  <c r="AS16" i="33"/>
  <c r="AF16" i="33"/>
  <c r="G9" i="33"/>
  <c r="F8" i="33"/>
  <c r="AJ7" i="33"/>
  <c r="AJ5" i="33"/>
  <c r="AW37" i="33"/>
  <c r="AW57" i="33"/>
  <c r="AJ19" i="33"/>
  <c r="AR3" i="33"/>
  <c r="AJ48" i="33"/>
  <c r="AJ47" i="33" s="1"/>
  <c r="AA47" i="33"/>
  <c r="AW28" i="33"/>
  <c r="AW24" i="33"/>
  <c r="AU16" i="33"/>
  <c r="AA16" i="33"/>
  <c r="K15" i="33"/>
  <c r="M15" i="33" s="1"/>
  <c r="J14" i="33"/>
  <c r="AW6" i="33"/>
  <c r="AW5" i="33"/>
  <c r="AS3" i="33"/>
  <c r="AJ4" i="33"/>
  <c r="AO47" i="33"/>
  <c r="AW47" i="33" s="1"/>
  <c r="AW48" i="33"/>
  <c r="AW53" i="33"/>
  <c r="AG16" i="33"/>
  <c r="AT22" i="33"/>
  <c r="AS22" i="33"/>
  <c r="AP22" i="33"/>
  <c r="AO22" i="33"/>
  <c r="AW17" i="33"/>
  <c r="AB16" i="33"/>
  <c r="AJ12" i="33"/>
  <c r="AP54" i="33"/>
  <c r="AT35" i="33"/>
  <c r="AV35" i="33"/>
  <c r="AJ29" i="33"/>
  <c r="AA45" i="33"/>
  <c r="AJ46" i="33"/>
  <c r="AJ45" i="33" s="1"/>
  <c r="AW20" i="33"/>
  <c r="AR16" i="33"/>
  <c r="AS32" i="33"/>
  <c r="AO45" i="33"/>
  <c r="AW45" i="33" s="1"/>
  <c r="AW46" i="33"/>
  <c r="AJ10" i="33"/>
  <c r="K8" i="33"/>
  <c r="G14" i="33"/>
  <c r="AW10" i="33"/>
  <c r="AW52" i="31"/>
  <c r="AO51" i="31"/>
  <c r="AW51" i="31" s="1"/>
  <c r="AW36" i="31"/>
  <c r="AG63" i="31"/>
  <c r="AC63" i="31"/>
  <c r="AF63" i="31"/>
  <c r="AB63" i="31"/>
  <c r="AI63" i="31"/>
  <c r="AE63" i="31"/>
  <c r="AA63" i="31"/>
  <c r="AH63" i="31"/>
  <c r="AD63" i="31"/>
  <c r="AW60" i="31"/>
  <c r="G68" i="31"/>
  <c r="G67" i="31" s="1"/>
  <c r="F67" i="31"/>
  <c r="AG59" i="31"/>
  <c r="AC59" i="31"/>
  <c r="AI59" i="31"/>
  <c r="AD59" i="31"/>
  <c r="AH59" i="31"/>
  <c r="AB59" i="31"/>
  <c r="AF59" i="31"/>
  <c r="AA59" i="31"/>
  <c r="AE59" i="31"/>
  <c r="AJ65" i="31"/>
  <c r="AV64" i="31"/>
  <c r="AR64" i="31"/>
  <c r="AU64" i="31"/>
  <c r="AQ64" i="31"/>
  <c r="AT64" i="31"/>
  <c r="AP64" i="31"/>
  <c r="AO64" i="31"/>
  <c r="AS64" i="31"/>
  <c r="G53" i="31"/>
  <c r="F52" i="31"/>
  <c r="AU63" i="31"/>
  <c r="AQ63" i="31"/>
  <c r="AQ62" i="31" s="1"/>
  <c r="AT63" i="31"/>
  <c r="AP63" i="31"/>
  <c r="AP62" i="31" s="1"/>
  <c r="AS63" i="31"/>
  <c r="AO63" i="31"/>
  <c r="AV63" i="31"/>
  <c r="AV62" i="31" s="1"/>
  <c r="AR63" i="31"/>
  <c r="AR62" i="31" s="1"/>
  <c r="AW61" i="31"/>
  <c r="AU59" i="31"/>
  <c r="AU58" i="31" s="1"/>
  <c r="AQ59" i="31"/>
  <c r="AQ58" i="31" s="1"/>
  <c r="AV59" i="31"/>
  <c r="AV58" i="31" s="1"/>
  <c r="AP59" i="31"/>
  <c r="AP58" i="31" s="1"/>
  <c r="AT59" i="31"/>
  <c r="AT58" i="31" s="1"/>
  <c r="AO59" i="31"/>
  <c r="AS59" i="31"/>
  <c r="AS58" i="31" s="1"/>
  <c r="AR59" i="31"/>
  <c r="AR58" i="31" s="1"/>
  <c r="E71" i="31"/>
  <c r="G56" i="31"/>
  <c r="M57" i="31"/>
  <c r="AG55" i="31"/>
  <c r="AG54" i="31" s="1"/>
  <c r="AG57" i="31" s="1"/>
  <c r="AC55" i="31"/>
  <c r="AC54" i="31" s="1"/>
  <c r="AC57" i="31" s="1"/>
  <c r="AF55" i="31"/>
  <c r="AF54" i="31" s="1"/>
  <c r="AF57" i="31" s="1"/>
  <c r="AB55" i="31"/>
  <c r="AB54" i="31" s="1"/>
  <c r="AB57" i="31" s="1"/>
  <c r="AH55" i="31"/>
  <c r="AH54" i="31" s="1"/>
  <c r="AH57" i="31" s="1"/>
  <c r="AE55" i="31"/>
  <c r="AE54" i="31" s="1"/>
  <c r="AE57" i="31" s="1"/>
  <c r="AD55" i="31"/>
  <c r="AD54" i="31" s="1"/>
  <c r="AD57" i="31" s="1"/>
  <c r="AI55" i="31"/>
  <c r="AI54" i="31" s="1"/>
  <c r="AI57" i="31" s="1"/>
  <c r="AA55" i="31"/>
  <c r="AJ44" i="31"/>
  <c r="AJ41" i="31"/>
  <c r="AU48" i="31"/>
  <c r="AU47" i="31" s="1"/>
  <c r="AQ48" i="31"/>
  <c r="AQ47" i="31" s="1"/>
  <c r="AT48" i="31"/>
  <c r="AT47" i="31" s="1"/>
  <c r="AP48" i="31"/>
  <c r="AP47" i="31" s="1"/>
  <c r="AS48" i="31"/>
  <c r="AS47" i="31" s="1"/>
  <c r="AR48" i="31"/>
  <c r="AR47" i="31" s="1"/>
  <c r="AO48" i="31"/>
  <c r="AV48" i="31"/>
  <c r="AV47" i="31" s="1"/>
  <c r="F40" i="31"/>
  <c r="AC35" i="31"/>
  <c r="AI40" i="31"/>
  <c r="AE40" i="31"/>
  <c r="AA40" i="31"/>
  <c r="AH40" i="31"/>
  <c r="AD40" i="31"/>
  <c r="AF40" i="31"/>
  <c r="AB40" i="31"/>
  <c r="G43" i="31"/>
  <c r="M44" i="31"/>
  <c r="AD37" i="31"/>
  <c r="AD35" i="31" s="1"/>
  <c r="AI37" i="31"/>
  <c r="AI35" i="31" s="1"/>
  <c r="AT35" i="31"/>
  <c r="AT42" i="31"/>
  <c r="AP42" i="31"/>
  <c r="AS42" i="31"/>
  <c r="AO42" i="31"/>
  <c r="AV42" i="31"/>
  <c r="AR42" i="31"/>
  <c r="AQ42" i="31"/>
  <c r="AU42" i="31"/>
  <c r="AQ37" i="31"/>
  <c r="AQ35" i="31" s="1"/>
  <c r="AO37" i="31"/>
  <c r="AO35" i="31" s="1"/>
  <c r="G32" i="31"/>
  <c r="M33" i="31"/>
  <c r="AR27" i="31"/>
  <c r="AW25" i="31"/>
  <c r="AJ30" i="31"/>
  <c r="AC27" i="31"/>
  <c r="AA27" i="31"/>
  <c r="AJ28" i="31"/>
  <c r="AJ19" i="31"/>
  <c r="AJ25" i="31"/>
  <c r="AW19" i="31"/>
  <c r="AU13" i="31"/>
  <c r="AQ13" i="31"/>
  <c r="AR13" i="31"/>
  <c r="AV13" i="31"/>
  <c r="AP13" i="31"/>
  <c r="AS13" i="31"/>
  <c r="AT13" i="31"/>
  <c r="AO13" i="31"/>
  <c r="AT22" i="31"/>
  <c r="AP22" i="31"/>
  <c r="AS22" i="31"/>
  <c r="AO22" i="31"/>
  <c r="AR22" i="31"/>
  <c r="AV22" i="31"/>
  <c r="AU22" i="31"/>
  <c r="AQ22" i="31"/>
  <c r="AJ18" i="31"/>
  <c r="AW4" i="31"/>
  <c r="AW20" i="31"/>
  <c r="AF27" i="31"/>
  <c r="G10" i="31"/>
  <c r="F8" i="31"/>
  <c r="AJ16" i="31"/>
  <c r="AW6" i="31"/>
  <c r="K64" i="31"/>
  <c r="J63" i="31"/>
  <c r="AW57" i="31"/>
  <c r="AW65" i="31"/>
  <c r="AJ52" i="31"/>
  <c r="AJ51" i="31" s="1"/>
  <c r="AA51" i="31"/>
  <c r="AH64" i="31"/>
  <c r="AD64" i="31"/>
  <c r="AG64" i="31"/>
  <c r="AC64" i="31"/>
  <c r="AF64" i="31"/>
  <c r="AB64" i="31"/>
  <c r="AA64" i="31"/>
  <c r="AI64" i="31"/>
  <c r="AE64" i="31"/>
  <c r="G54" i="31"/>
  <c r="M55" i="31"/>
  <c r="AW46" i="31"/>
  <c r="AO45" i="31"/>
  <c r="AW45" i="31" s="1"/>
  <c r="AW39" i="31"/>
  <c r="AU55" i="31"/>
  <c r="AU54" i="31" s="1"/>
  <c r="AQ55" i="31"/>
  <c r="AQ54" i="31" s="1"/>
  <c r="AT55" i="31"/>
  <c r="AT54" i="31" s="1"/>
  <c r="AP55" i="31"/>
  <c r="AP54" i="31" s="1"/>
  <c r="AR55" i="31"/>
  <c r="AR54" i="31" s="1"/>
  <c r="AO55" i="31"/>
  <c r="AV55" i="31"/>
  <c r="AV54" i="31" s="1"/>
  <c r="AS55" i="31"/>
  <c r="AS54" i="31" s="1"/>
  <c r="AW44" i="31"/>
  <c r="AW41" i="31"/>
  <c r="K53" i="31"/>
  <c r="K52" i="31" s="1"/>
  <c r="J52" i="31"/>
  <c r="AG37" i="31"/>
  <c r="AG35" i="31" s="1"/>
  <c r="AV34" i="31"/>
  <c r="AV32" i="31" s="1"/>
  <c r="AR34" i="31"/>
  <c r="AR32" i="31" s="1"/>
  <c r="AQ34" i="31"/>
  <c r="AQ32" i="31" s="1"/>
  <c r="AU34" i="31"/>
  <c r="AU32" i="31" s="1"/>
  <c r="AP34" i="31"/>
  <c r="AP32" i="31" s="1"/>
  <c r="AT34" i="31"/>
  <c r="AT32" i="31" s="1"/>
  <c r="AO34" i="31"/>
  <c r="AO32" i="31" s="1"/>
  <c r="AS34" i="31"/>
  <c r="AS32" i="31" s="1"/>
  <c r="AS40" i="31"/>
  <c r="AO40" i="31"/>
  <c r="AV40" i="31"/>
  <c r="AR40" i="31"/>
  <c r="AT40" i="31"/>
  <c r="AP40" i="31"/>
  <c r="F43" i="31"/>
  <c r="AF32" i="31"/>
  <c r="AG40" i="31"/>
  <c r="AH37" i="31"/>
  <c r="AH35" i="31" s="1"/>
  <c r="AB37" i="31"/>
  <c r="AW50" i="31"/>
  <c r="AO49" i="31"/>
  <c r="AW49" i="31" s="1"/>
  <c r="M47" i="31"/>
  <c r="O47" i="31" s="1"/>
  <c r="P47" i="31" s="1"/>
  <c r="AH43" i="31"/>
  <c r="AD43" i="31"/>
  <c r="AG43" i="31"/>
  <c r="AC43" i="31"/>
  <c r="AF43" i="31"/>
  <c r="AB43" i="31"/>
  <c r="AI43" i="31"/>
  <c r="AE43" i="31"/>
  <c r="AA43" i="31"/>
  <c r="AU37" i="31"/>
  <c r="AU35" i="31" s="1"/>
  <c r="AS37" i="31"/>
  <c r="AS35" i="31" s="1"/>
  <c r="F32" i="31"/>
  <c r="AW31" i="31"/>
  <c r="AV27" i="31"/>
  <c r="M28" i="31"/>
  <c r="O28" i="31" s="1"/>
  <c r="P28" i="31" s="1"/>
  <c r="AW26" i="31"/>
  <c r="AW21" i="31"/>
  <c r="J43" i="31"/>
  <c r="AG27" i="31"/>
  <c r="AE27" i="31"/>
  <c r="AP35" i="31"/>
  <c r="AH24" i="31"/>
  <c r="AD24" i="31"/>
  <c r="AG24" i="31"/>
  <c r="AC24" i="31"/>
  <c r="AI24" i="31"/>
  <c r="AA24" i="31"/>
  <c r="AE24" i="31"/>
  <c r="AB24" i="31"/>
  <c r="AF24" i="31"/>
  <c r="AJ56" i="31"/>
  <c r="O15" i="31"/>
  <c r="P15" i="31" s="1"/>
  <c r="AU27" i="31"/>
  <c r="AQ27" i="31"/>
  <c r="AH32" i="31"/>
  <c r="AW29" i="31"/>
  <c r="AI11" i="31"/>
  <c r="AE11" i="31"/>
  <c r="AA11" i="31"/>
  <c r="AD11" i="31"/>
  <c r="AH11" i="31"/>
  <c r="AC11" i="31"/>
  <c r="AF11" i="31"/>
  <c r="AG11" i="31"/>
  <c r="AB11" i="31"/>
  <c r="AF5" i="31"/>
  <c r="AF3" i="31" s="1"/>
  <c r="AB5" i="31"/>
  <c r="AB3" i="31" s="1"/>
  <c r="AH5" i="31"/>
  <c r="AH3" i="31" s="1"/>
  <c r="AD5" i="31"/>
  <c r="AD3" i="31" s="1"/>
  <c r="AG5" i="31"/>
  <c r="AG3" i="31" s="1"/>
  <c r="AC5" i="31"/>
  <c r="AC3" i="31" s="1"/>
  <c r="AI5" i="31"/>
  <c r="AI3" i="31" s="1"/>
  <c r="AE5" i="31"/>
  <c r="AA5" i="31"/>
  <c r="K14" i="31"/>
  <c r="AJ4" i="31"/>
  <c r="AV43" i="31"/>
  <c r="AR43" i="31"/>
  <c r="AU43" i="31"/>
  <c r="AU38" i="31" s="1"/>
  <c r="AQ43" i="31"/>
  <c r="AT43" i="31"/>
  <c r="AP43" i="31"/>
  <c r="AS43" i="31"/>
  <c r="AO43" i="31"/>
  <c r="AW28" i="31"/>
  <c r="AO27" i="31"/>
  <c r="AG23" i="31"/>
  <c r="AC23" i="31"/>
  <c r="AF23" i="31"/>
  <c r="AB23" i="31"/>
  <c r="AI23" i="31"/>
  <c r="AA23" i="31"/>
  <c r="AE23" i="31"/>
  <c r="AD23" i="31"/>
  <c r="AH23" i="31"/>
  <c r="AD27" i="31"/>
  <c r="AI27" i="31"/>
  <c r="AJ20" i="31"/>
  <c r="AC32" i="31"/>
  <c r="AG14" i="31"/>
  <c r="AC14" i="31"/>
  <c r="AH14" i="31"/>
  <c r="AB14" i="31"/>
  <c r="AF14" i="31"/>
  <c r="AA14" i="31"/>
  <c r="AI14" i="31"/>
  <c r="AD14" i="31"/>
  <c r="AE14" i="31"/>
  <c r="AV24" i="31"/>
  <c r="AR24" i="31"/>
  <c r="AU24" i="31"/>
  <c r="AQ24" i="31"/>
  <c r="AS24" i="31"/>
  <c r="AO24" i="31"/>
  <c r="AT24" i="31"/>
  <c r="AP24" i="31"/>
  <c r="AJ26" i="31"/>
  <c r="AF15" i="31"/>
  <c r="AA15" i="31"/>
  <c r="AG15" i="31"/>
  <c r="AB15" i="31"/>
  <c r="AI15" i="31"/>
  <c r="AC15" i="31"/>
  <c r="AJ10" i="31"/>
  <c r="AJ33" i="31"/>
  <c r="AA32" i="31"/>
  <c r="AW16" i="31"/>
  <c r="AW53" i="31"/>
  <c r="G16" i="31"/>
  <c r="F14" i="31"/>
  <c r="AT5" i="31"/>
  <c r="AT3" i="31" s="1"/>
  <c r="AP5" i="31"/>
  <c r="AP3" i="31" s="1"/>
  <c r="AV5" i="31"/>
  <c r="AV3" i="31" s="1"/>
  <c r="AR5" i="31"/>
  <c r="AR3" i="31" s="1"/>
  <c r="AU5" i="31"/>
  <c r="AU3" i="31" s="1"/>
  <c r="AQ5" i="31"/>
  <c r="AQ3" i="31" s="1"/>
  <c r="AS5" i="31"/>
  <c r="AS3" i="31" s="1"/>
  <c r="AO5" i="31"/>
  <c r="AI12" i="31"/>
  <c r="AC12" i="31"/>
  <c r="AF12" i="31"/>
  <c r="AA12" i="31"/>
  <c r="J14" i="31"/>
  <c r="AJ60" i="31"/>
  <c r="K69" i="31"/>
  <c r="J67" i="31"/>
  <c r="AJ39" i="31"/>
  <c r="G60" i="31"/>
  <c r="F59" i="31"/>
  <c r="F62" i="31" s="1"/>
  <c r="AA49" i="31"/>
  <c r="AJ50" i="31"/>
  <c r="AJ49" i="31" s="1"/>
  <c r="AJ46" i="31"/>
  <c r="AJ45" i="31" s="1"/>
  <c r="AA45" i="31"/>
  <c r="AG48" i="31"/>
  <c r="AG47" i="31" s="1"/>
  <c r="AC48" i="31"/>
  <c r="AC47" i="31" s="1"/>
  <c r="AF48" i="31"/>
  <c r="AF47" i="31" s="1"/>
  <c r="AB48" i="31"/>
  <c r="AB47" i="31" s="1"/>
  <c r="AI48" i="31"/>
  <c r="AI47" i="31" s="1"/>
  <c r="AA48" i="31"/>
  <c r="AH48" i="31"/>
  <c r="AH47" i="31" s="1"/>
  <c r="AE48" i="31"/>
  <c r="AE47" i="31" s="1"/>
  <c r="AD48" i="31"/>
  <c r="AD47" i="31" s="1"/>
  <c r="G40" i="31"/>
  <c r="M41" i="31"/>
  <c r="G38" i="31"/>
  <c r="F37" i="31"/>
  <c r="AJ34" i="31"/>
  <c r="AD32" i="31"/>
  <c r="AR35" i="31"/>
  <c r="AF42" i="31"/>
  <c r="AB42" i="31"/>
  <c r="AI42" i="31"/>
  <c r="AE42" i="31"/>
  <c r="AA42" i="31"/>
  <c r="AH42" i="31"/>
  <c r="AD42" i="31"/>
  <c r="AC42" i="31"/>
  <c r="AG42" i="31"/>
  <c r="M48" i="31"/>
  <c r="O48" i="31" s="1"/>
  <c r="P48" i="31" s="1"/>
  <c r="AV37" i="31"/>
  <c r="AV35" i="31" s="1"/>
  <c r="AJ31" i="31"/>
  <c r="AT27" i="31"/>
  <c r="AS27" i="31"/>
  <c r="AU23" i="31"/>
  <c r="AQ23" i="31"/>
  <c r="AT23" i="31"/>
  <c r="AP23" i="31"/>
  <c r="AS23" i="31"/>
  <c r="AO23" i="31"/>
  <c r="AV23" i="31"/>
  <c r="AR23" i="31"/>
  <c r="AW33" i="31"/>
  <c r="AB27" i="31"/>
  <c r="AH27" i="31"/>
  <c r="AG13" i="31"/>
  <c r="AC13" i="31"/>
  <c r="AE13" i="31"/>
  <c r="AI13" i="31"/>
  <c r="AD13" i="31"/>
  <c r="AF13" i="31"/>
  <c r="AA13" i="31"/>
  <c r="AB13" i="31"/>
  <c r="AH13" i="31"/>
  <c r="AD15" i="31"/>
  <c r="AJ29" i="31"/>
  <c r="AU14" i="31"/>
  <c r="AQ14" i="31"/>
  <c r="AT14" i="31"/>
  <c r="AO14" i="31"/>
  <c r="AS14" i="31"/>
  <c r="AV14" i="31"/>
  <c r="AP14" i="31"/>
  <c r="AR14" i="31"/>
  <c r="AT15" i="31"/>
  <c r="AO15" i="31"/>
  <c r="AP15" i="31"/>
  <c r="AU15" i="31"/>
  <c r="AW17" i="31"/>
  <c r="AW10" i="31"/>
  <c r="AE35" i="31"/>
  <c r="AA35" i="31"/>
  <c r="AJ36" i="31"/>
  <c r="AW7" i="31"/>
  <c r="AW18" i="31"/>
  <c r="AW56" i="31"/>
  <c r="AF35" i="31"/>
  <c r="AS11" i="31"/>
  <c r="AO11" i="31"/>
  <c r="AV11" i="31"/>
  <c r="AQ11" i="31"/>
  <c r="AU11" i="31"/>
  <c r="AP11" i="31"/>
  <c r="AR11" i="31"/>
  <c r="AT11" i="31"/>
  <c r="L62" i="140"/>
  <c r="AI54" i="33" l="1"/>
  <c r="AI57" i="33" s="1"/>
  <c r="AD54" i="34"/>
  <c r="AD57" i="34" s="1"/>
  <c r="AE3" i="31"/>
  <c r="AW4" i="33"/>
  <c r="AO49" i="33"/>
  <c r="AW49" i="33" s="1"/>
  <c r="AU27" i="33"/>
  <c r="G59" i="31"/>
  <c r="G62" i="31" s="1"/>
  <c r="AE54" i="34"/>
  <c r="AE57" i="34" s="1"/>
  <c r="AI27" i="33"/>
  <c r="M53" i="34"/>
  <c r="AJ21" i="31"/>
  <c r="AT62" i="31"/>
  <c r="AG27" i="34"/>
  <c r="AB62" i="34"/>
  <c r="AT58" i="34"/>
  <c r="AU58" i="34"/>
  <c r="AV27" i="33"/>
  <c r="AP58" i="34"/>
  <c r="AP62" i="34"/>
  <c r="AE62" i="33"/>
  <c r="AC62" i="33"/>
  <c r="AC27" i="33"/>
  <c r="AQ62" i="34"/>
  <c r="AS62" i="31"/>
  <c r="M57" i="34"/>
  <c r="AD9" i="33"/>
  <c r="AJ6" i="33"/>
  <c r="AE54" i="33"/>
  <c r="AE57" i="33" s="1"/>
  <c r="AC38" i="31"/>
  <c r="AC9" i="33"/>
  <c r="AR9" i="34"/>
  <c r="AW50" i="34"/>
  <c r="AW64" i="34"/>
  <c r="AJ19" i="34"/>
  <c r="AJ44" i="34"/>
  <c r="AV62" i="34"/>
  <c r="AW13" i="34"/>
  <c r="AJ65" i="34"/>
  <c r="AI62" i="34"/>
  <c r="AI62" i="33"/>
  <c r="AS54" i="34"/>
  <c r="AW30" i="34"/>
  <c r="AF27" i="33"/>
  <c r="J7" i="31"/>
  <c r="AE27" i="33"/>
  <c r="AJ43" i="33"/>
  <c r="AI38" i="34"/>
  <c r="AJ55" i="33"/>
  <c r="AJ54" i="33" s="1"/>
  <c r="AJ57" i="33" s="1"/>
  <c r="AT38" i="31"/>
  <c r="AD62" i="33"/>
  <c r="AB3" i="34"/>
  <c r="AJ26" i="33"/>
  <c r="AJ6" i="31"/>
  <c r="AA27" i="33"/>
  <c r="AH62" i="33"/>
  <c r="AD62" i="34"/>
  <c r="AR54" i="34"/>
  <c r="AC27" i="34"/>
  <c r="AJ31" i="33"/>
  <c r="AB27" i="33"/>
  <c r="AU54" i="34"/>
  <c r="AW55" i="34"/>
  <c r="AO54" i="34"/>
  <c r="AT54" i="34"/>
  <c r="AQ54" i="34"/>
  <c r="AS38" i="34"/>
  <c r="AV27" i="34"/>
  <c r="AP27" i="34"/>
  <c r="AQ27" i="34"/>
  <c r="AT9" i="33"/>
  <c r="AQ3" i="34"/>
  <c r="AP3" i="34"/>
  <c r="AB54" i="33"/>
  <c r="AB57" i="33" s="1"/>
  <c r="AG54" i="33"/>
  <c r="AG57" i="33" s="1"/>
  <c r="AJ50" i="34"/>
  <c r="AJ49" i="34" s="1"/>
  <c r="AC38" i="34"/>
  <c r="AD38" i="34"/>
  <c r="AB38" i="33"/>
  <c r="AG38" i="33"/>
  <c r="AB38" i="34"/>
  <c r="AD27" i="33"/>
  <c r="AG27" i="33"/>
  <c r="AI9" i="33"/>
  <c r="AG9" i="33"/>
  <c r="AB9" i="31"/>
  <c r="AH9" i="31"/>
  <c r="AC3" i="34"/>
  <c r="AE3" i="34"/>
  <c r="AG3" i="33"/>
  <c r="AW30" i="33"/>
  <c r="AW12" i="31"/>
  <c r="AW13" i="33"/>
  <c r="AV3" i="34"/>
  <c r="AS27" i="34"/>
  <c r="AS38" i="31"/>
  <c r="AS3" i="34"/>
  <c r="AU9" i="33"/>
  <c r="AO3" i="34"/>
  <c r="AT38" i="34"/>
  <c r="K7" i="31"/>
  <c r="AW21" i="33"/>
  <c r="AQ38" i="31"/>
  <c r="AD9" i="31"/>
  <c r="AE9" i="31"/>
  <c r="AF38" i="33"/>
  <c r="AJ41" i="33"/>
  <c r="AJ8" i="31"/>
  <c r="AB62" i="33"/>
  <c r="AF62" i="33"/>
  <c r="AC9" i="34"/>
  <c r="AH3" i="34"/>
  <c r="AB38" i="31"/>
  <c r="AG62" i="33"/>
  <c r="AD38" i="33"/>
  <c r="AF38" i="31"/>
  <c r="AB9" i="33"/>
  <c r="AI3" i="34"/>
  <c r="AR62" i="34"/>
  <c r="AU62" i="34"/>
  <c r="AT62" i="34"/>
  <c r="AC62" i="34"/>
  <c r="AS62" i="34"/>
  <c r="AW64" i="31"/>
  <c r="AF62" i="34"/>
  <c r="K63" i="31"/>
  <c r="AS9" i="31"/>
  <c r="AI9" i="31"/>
  <c r="AE38" i="31"/>
  <c r="J7" i="33"/>
  <c r="AH9" i="33"/>
  <c r="AW64" i="33"/>
  <c r="AE38" i="33"/>
  <c r="AB9" i="34"/>
  <c r="AH38" i="34"/>
  <c r="AF38" i="34"/>
  <c r="AD3" i="34"/>
  <c r="AF3" i="34"/>
  <c r="AG3" i="34"/>
  <c r="AG62" i="34"/>
  <c r="AQ38" i="34"/>
  <c r="AU9" i="31"/>
  <c r="AU2" i="31" s="1"/>
  <c r="AG38" i="31"/>
  <c r="J58" i="31"/>
  <c r="AT9" i="31"/>
  <c r="AT2" i="31" s="1"/>
  <c r="AQ9" i="31"/>
  <c r="AD38" i="31"/>
  <c r="AJ12" i="31"/>
  <c r="AW5" i="31"/>
  <c r="AJ43" i="31"/>
  <c r="AR38" i="31"/>
  <c r="AI38" i="31"/>
  <c r="AO27" i="33"/>
  <c r="AW27" i="33" s="1"/>
  <c r="F7" i="33"/>
  <c r="AH38" i="33"/>
  <c r="AI38" i="33"/>
  <c r="AJ22" i="34"/>
  <c r="AE38" i="34"/>
  <c r="AW65" i="34"/>
  <c r="AE62" i="34"/>
  <c r="AW18" i="34"/>
  <c r="AH9" i="34"/>
  <c r="AP38" i="31"/>
  <c r="AR9" i="31"/>
  <c r="AV9" i="31"/>
  <c r="AC9" i="31"/>
  <c r="AC53" i="31" s="1"/>
  <c r="AW23" i="31"/>
  <c r="K67" i="31"/>
  <c r="AJ37" i="31"/>
  <c r="F58" i="31"/>
  <c r="AV38" i="31"/>
  <c r="AH38" i="31"/>
  <c r="AR9" i="33"/>
  <c r="AJ16" i="33"/>
  <c r="AE9" i="33"/>
  <c r="AF9" i="33"/>
  <c r="AF53" i="33" s="1"/>
  <c r="AP9" i="33"/>
  <c r="AQ9" i="33"/>
  <c r="AW32" i="33"/>
  <c r="AJ30" i="33"/>
  <c r="AW16" i="34"/>
  <c r="AI9" i="34"/>
  <c r="J58" i="34"/>
  <c r="AJ25" i="34"/>
  <c r="AS9" i="34"/>
  <c r="AJ8" i="34"/>
  <c r="AV38" i="34"/>
  <c r="AW41" i="34"/>
  <c r="M51" i="31"/>
  <c r="M50" i="31" s="1"/>
  <c r="O50" i="31" s="1"/>
  <c r="P50" i="31" s="1"/>
  <c r="G50" i="31"/>
  <c r="K15" i="34"/>
  <c r="M15" i="34" s="1"/>
  <c r="O15" i="34" s="1"/>
  <c r="I14" i="34"/>
  <c r="P27" i="33"/>
  <c r="I14" i="33"/>
  <c r="AJ39" i="34"/>
  <c r="AA38" i="34"/>
  <c r="AR27" i="34"/>
  <c r="AW63" i="34"/>
  <c r="AO62" i="34"/>
  <c r="M33" i="34"/>
  <c r="G32" i="34"/>
  <c r="AI27" i="34"/>
  <c r="AD27" i="34"/>
  <c r="O55" i="34"/>
  <c r="P55" i="34" s="1"/>
  <c r="M54" i="34"/>
  <c r="O54" i="34" s="1"/>
  <c r="P54" i="34" s="1"/>
  <c r="M51" i="34"/>
  <c r="M50" i="34" s="1"/>
  <c r="O50" i="34" s="1"/>
  <c r="P50" i="34" s="1"/>
  <c r="G50" i="34"/>
  <c r="AJ64" i="34"/>
  <c r="AT9" i="34"/>
  <c r="AT2" i="34" s="1"/>
  <c r="AW24" i="34"/>
  <c r="AW21" i="34"/>
  <c r="AW26" i="34"/>
  <c r="AJ13" i="34"/>
  <c r="AG9" i="34"/>
  <c r="AG53" i="34" s="1"/>
  <c r="J7" i="34"/>
  <c r="AJ16" i="34"/>
  <c r="AU27" i="34"/>
  <c r="AT27" i="34"/>
  <c r="AJ33" i="34"/>
  <c r="AJ32" i="34" s="1"/>
  <c r="AA32" i="34"/>
  <c r="AW59" i="34"/>
  <c r="AO58" i="34"/>
  <c r="AW58" i="34" s="1"/>
  <c r="AD9" i="34"/>
  <c r="AE27" i="34"/>
  <c r="AB27" i="34"/>
  <c r="AH27" i="34"/>
  <c r="AJ21" i="34"/>
  <c r="AP38" i="34"/>
  <c r="AW43" i="34"/>
  <c r="AW56" i="34"/>
  <c r="AJ41" i="34"/>
  <c r="AV9" i="34"/>
  <c r="AP9" i="34"/>
  <c r="M38" i="34"/>
  <c r="M37" i="34" s="1"/>
  <c r="O37" i="34" s="1"/>
  <c r="P37" i="34" s="1"/>
  <c r="G37" i="34"/>
  <c r="M41" i="34"/>
  <c r="G40" i="34"/>
  <c r="AJ46" i="34"/>
  <c r="AJ45" i="34" s="1"/>
  <c r="AA45" i="34"/>
  <c r="K8" i="34"/>
  <c r="M10" i="34"/>
  <c r="AO32" i="34"/>
  <c r="AW32" i="34" s="1"/>
  <c r="AW33" i="34"/>
  <c r="AW28" i="34"/>
  <c r="AO27" i="34"/>
  <c r="M44" i="34"/>
  <c r="G43" i="34"/>
  <c r="AF27" i="34"/>
  <c r="AJ26" i="34"/>
  <c r="AR38" i="34"/>
  <c r="M56" i="34"/>
  <c r="O57" i="34"/>
  <c r="P57" i="34" s="1"/>
  <c r="AJ59" i="34"/>
  <c r="AQ9" i="34"/>
  <c r="F7" i="34"/>
  <c r="AU9" i="34"/>
  <c r="AU2" i="34" s="1"/>
  <c r="AJ11" i="34"/>
  <c r="AJ36" i="34"/>
  <c r="AJ35" i="34" s="1"/>
  <c r="AA35" i="34"/>
  <c r="AW6" i="34"/>
  <c r="AA9" i="34"/>
  <c r="AJ10" i="34"/>
  <c r="AJ24" i="34"/>
  <c r="AJ31" i="34"/>
  <c r="O53" i="34"/>
  <c r="P53" i="34" s="1"/>
  <c r="M52" i="34"/>
  <c r="O52" i="34" s="1"/>
  <c r="P52" i="34" s="1"/>
  <c r="AJ6" i="34"/>
  <c r="AJ3" i="34" s="1"/>
  <c r="AA3" i="34"/>
  <c r="AW8" i="34"/>
  <c r="AW23" i="34"/>
  <c r="AW36" i="34"/>
  <c r="AO35" i="34"/>
  <c r="AW35" i="34" s="1"/>
  <c r="AW25" i="34"/>
  <c r="AJ56" i="34"/>
  <c r="AJ54" i="34" s="1"/>
  <c r="AJ57" i="34" s="1"/>
  <c r="AF9" i="34"/>
  <c r="AW11" i="34"/>
  <c r="AJ28" i="34"/>
  <c r="AA27" i="34"/>
  <c r="AW39" i="34"/>
  <c r="AO38" i="34"/>
  <c r="F58" i="34"/>
  <c r="AA62" i="34"/>
  <c r="AJ63" i="34"/>
  <c r="AE9" i="34"/>
  <c r="M11" i="34"/>
  <c r="O11" i="34" s="1"/>
  <c r="P11" i="34" s="1"/>
  <c r="G8" i="34"/>
  <c r="AO9" i="34"/>
  <c r="AW10" i="34"/>
  <c r="AJ43" i="34"/>
  <c r="AO45" i="34"/>
  <c r="AW45" i="34" s="1"/>
  <c r="AW46" i="34"/>
  <c r="O15" i="33"/>
  <c r="AW3" i="33"/>
  <c r="G8" i="33"/>
  <c r="M9" i="33"/>
  <c r="AW16" i="33"/>
  <c r="M32" i="33"/>
  <c r="O33" i="33"/>
  <c r="P33" i="33" s="1"/>
  <c r="K52" i="33"/>
  <c r="M53" i="33"/>
  <c r="M57" i="33"/>
  <c r="G56" i="33"/>
  <c r="AJ35" i="33"/>
  <c r="AJ64" i="33"/>
  <c r="AJ22" i="33"/>
  <c r="AJ8" i="33"/>
  <c r="AJ3" i="33" s="1"/>
  <c r="K40" i="33"/>
  <c r="M41" i="33"/>
  <c r="AW44" i="33"/>
  <c r="AW19" i="33"/>
  <c r="AV38" i="33"/>
  <c r="AT38" i="33"/>
  <c r="AT2" i="33" s="1"/>
  <c r="AW63" i="33"/>
  <c r="AO62" i="33"/>
  <c r="AQ62" i="33"/>
  <c r="AW22" i="33"/>
  <c r="J58" i="33"/>
  <c r="F58" i="33"/>
  <c r="AW35" i="33"/>
  <c r="AW54" i="33"/>
  <c r="AJ52" i="33"/>
  <c r="AJ51" i="33" s="1"/>
  <c r="AA51" i="33"/>
  <c r="AJ63" i="33"/>
  <c r="AA62" i="33"/>
  <c r="AW11" i="33"/>
  <c r="AO9" i="33"/>
  <c r="AC38" i="33"/>
  <c r="AC53" i="33" s="1"/>
  <c r="M55" i="33"/>
  <c r="G54" i="33"/>
  <c r="AQ38" i="33"/>
  <c r="AW39" i="33"/>
  <c r="AO38" i="33"/>
  <c r="AJ44" i="33"/>
  <c r="AW58" i="33"/>
  <c r="AS62" i="33"/>
  <c r="AU62" i="33"/>
  <c r="AJ11" i="33"/>
  <c r="AA9" i="33"/>
  <c r="M51" i="33"/>
  <c r="M50" i="33" s="1"/>
  <c r="O50" i="33" s="1"/>
  <c r="P50" i="33" s="1"/>
  <c r="G50" i="33"/>
  <c r="AS9" i="33"/>
  <c r="AV9" i="33"/>
  <c r="AV2" i="33" s="1"/>
  <c r="AW41" i="33"/>
  <c r="AJ32" i="33"/>
  <c r="AR38" i="33"/>
  <c r="AS38" i="33"/>
  <c r="AV62" i="33"/>
  <c r="AP62" i="33"/>
  <c r="AD53" i="33"/>
  <c r="AJ39" i="33"/>
  <c r="AA38" i="33"/>
  <c r="AJ21" i="33"/>
  <c r="M44" i="33"/>
  <c r="G43" i="33"/>
  <c r="AU38" i="33"/>
  <c r="AP38" i="33"/>
  <c r="AP2" i="33" s="1"/>
  <c r="AW52" i="33"/>
  <c r="AO51" i="33"/>
  <c r="AW51" i="33" s="1"/>
  <c r="AR62" i="33"/>
  <c r="AT62" i="33"/>
  <c r="AW61" i="33"/>
  <c r="AW35" i="31"/>
  <c r="AW32" i="31"/>
  <c r="O41" i="31"/>
  <c r="P41" i="31" s="1"/>
  <c r="M40" i="31"/>
  <c r="AJ32" i="31"/>
  <c r="AJ23" i="31"/>
  <c r="AW43" i="31"/>
  <c r="AO54" i="31"/>
  <c r="AW54" i="31" s="1"/>
  <c r="AW55" i="31"/>
  <c r="O55" i="31"/>
  <c r="P55" i="31" s="1"/>
  <c r="M54" i="31"/>
  <c r="O54" i="31" s="1"/>
  <c r="P54" i="31" s="1"/>
  <c r="AJ64" i="31"/>
  <c r="M10" i="31"/>
  <c r="G8" i="31"/>
  <c r="AO3" i="31"/>
  <c r="AJ40" i="31"/>
  <c r="AE62" i="31"/>
  <c r="AC62" i="31"/>
  <c r="AJ42" i="31"/>
  <c r="AJ48" i="31"/>
  <c r="AJ47" i="31" s="1"/>
  <c r="AA47" i="31"/>
  <c r="AJ15" i="31"/>
  <c r="AG9" i="31"/>
  <c r="AB35" i="31"/>
  <c r="AW22" i="31"/>
  <c r="M32" i="31"/>
  <c r="O33" i="31"/>
  <c r="P33" i="31" s="1"/>
  <c r="AW42" i="31"/>
  <c r="AJ55" i="31"/>
  <c r="AJ54" i="31" s="1"/>
  <c r="AJ57" i="31" s="1"/>
  <c r="AA54" i="31"/>
  <c r="AA57" i="31" s="1"/>
  <c r="AO58" i="31"/>
  <c r="AW58" i="31" s="1"/>
  <c r="AW59" i="31"/>
  <c r="AD62" i="31"/>
  <c r="AI62" i="31"/>
  <c r="AG62" i="31"/>
  <c r="AW14" i="31"/>
  <c r="AJ35" i="31"/>
  <c r="AO9" i="31"/>
  <c r="AP9" i="31"/>
  <c r="AP2" i="31" s="1"/>
  <c r="AW11" i="31"/>
  <c r="AW15" i="31"/>
  <c r="AA38" i="31"/>
  <c r="M16" i="31"/>
  <c r="G14" i="31"/>
  <c r="AA9" i="31"/>
  <c r="AW24" i="31"/>
  <c r="AW27" i="31"/>
  <c r="AF9" i="31"/>
  <c r="AF53" i="31" s="1"/>
  <c r="AJ11" i="31"/>
  <c r="AJ24" i="31"/>
  <c r="K58" i="31"/>
  <c r="K71" i="31" s="1"/>
  <c r="AJ27" i="31"/>
  <c r="M43" i="31"/>
  <c r="O43" i="31" s="1"/>
  <c r="P43" i="31" s="1"/>
  <c r="O44" i="31"/>
  <c r="P44" i="31" s="1"/>
  <c r="AW63" i="31"/>
  <c r="AO62" i="31"/>
  <c r="G52" i="31"/>
  <c r="M53" i="31"/>
  <c r="AJ59" i="31"/>
  <c r="AH62" i="31"/>
  <c r="AB62" i="31"/>
  <c r="AJ13" i="31"/>
  <c r="M38" i="31"/>
  <c r="M37" i="31" s="1"/>
  <c r="O37" i="31" s="1"/>
  <c r="P37" i="31" s="1"/>
  <c r="G37" i="31"/>
  <c r="AJ14" i="31"/>
  <c r="AJ5" i="31"/>
  <c r="AA3" i="31"/>
  <c r="AW40" i="31"/>
  <c r="AW34" i="31"/>
  <c r="AO38" i="31"/>
  <c r="F7" i="31"/>
  <c r="AW13" i="31"/>
  <c r="AW37" i="31"/>
  <c r="AW48" i="31"/>
  <c r="AO47" i="31"/>
  <c r="AW47" i="31" s="1"/>
  <c r="M56" i="31"/>
  <c r="O57" i="31"/>
  <c r="AU62" i="31"/>
  <c r="AJ63" i="31"/>
  <c r="AA62" i="31"/>
  <c r="AF62" i="31"/>
  <c r="AE53" i="31" l="1"/>
  <c r="AI53" i="31"/>
  <c r="AS2" i="31"/>
  <c r="AB53" i="31"/>
  <c r="AV2" i="34"/>
  <c r="AU2" i="33"/>
  <c r="AD53" i="31"/>
  <c r="AG53" i="33"/>
  <c r="AJ3" i="31"/>
  <c r="AR2" i="34"/>
  <c r="AQ2" i="31"/>
  <c r="AW54" i="34"/>
  <c r="AB53" i="34"/>
  <c r="AB53" i="33"/>
  <c r="AP2" i="34"/>
  <c r="AH53" i="31"/>
  <c r="AW3" i="34"/>
  <c r="AI53" i="33"/>
  <c r="AQ2" i="34"/>
  <c r="AW62" i="34"/>
  <c r="AJ27" i="33"/>
  <c r="AE53" i="34"/>
  <c r="AC53" i="34"/>
  <c r="AV2" i="31"/>
  <c r="AR2" i="31"/>
  <c r="AS2" i="33"/>
  <c r="AS2" i="34"/>
  <c r="AJ62" i="34"/>
  <c r="AH53" i="34"/>
  <c r="AJ27" i="34"/>
  <c r="AH53" i="33"/>
  <c r="AE53" i="33"/>
  <c r="AI53" i="34"/>
  <c r="AR2" i="33"/>
  <c r="AW9" i="31"/>
  <c r="AJ38" i="31"/>
  <c r="AJ38" i="33"/>
  <c r="AJ9" i="31"/>
  <c r="AA53" i="34"/>
  <c r="P57" i="31"/>
  <c r="J71" i="33"/>
  <c r="J72" i="33" s="1"/>
  <c r="F71" i="31"/>
  <c r="AW38" i="34"/>
  <c r="AJ62" i="31"/>
  <c r="AA53" i="31"/>
  <c r="AA53" i="33"/>
  <c r="AF53" i="34"/>
  <c r="AW27" i="34"/>
  <c r="F71" i="34"/>
  <c r="F72" i="34" s="1"/>
  <c r="J71" i="31"/>
  <c r="AQ2" i="33"/>
  <c r="AW9" i="34"/>
  <c r="AD53" i="34"/>
  <c r="J71" i="34"/>
  <c r="AW38" i="31"/>
  <c r="AG53" i="31"/>
  <c r="AJ9" i="33"/>
  <c r="AJ53" i="33" s="1"/>
  <c r="F71" i="33"/>
  <c r="F72" i="33" s="1"/>
  <c r="G7" i="34"/>
  <c r="AJ9" i="34"/>
  <c r="I58" i="34"/>
  <c r="I7" i="34"/>
  <c r="P15" i="34"/>
  <c r="P15" i="33"/>
  <c r="I7" i="33"/>
  <c r="I58" i="33"/>
  <c r="G58" i="31"/>
  <c r="G71" i="31" s="1"/>
  <c r="M43" i="34"/>
  <c r="O43" i="34" s="1"/>
  <c r="P43" i="34" s="1"/>
  <c r="O44" i="34"/>
  <c r="P44" i="34" s="1"/>
  <c r="O33" i="34"/>
  <c r="P33" i="34" s="1"/>
  <c r="M32" i="34"/>
  <c r="AO2" i="34"/>
  <c r="AW2" i="34" s="1"/>
  <c r="O56" i="34"/>
  <c r="P56" i="34" s="1"/>
  <c r="O10" i="34"/>
  <c r="P10" i="34" s="1"/>
  <c r="M8" i="34"/>
  <c r="G58" i="34"/>
  <c r="G71" i="34" s="1"/>
  <c r="M40" i="34"/>
  <c r="O41" i="34"/>
  <c r="P41" i="34" s="1"/>
  <c r="AJ38" i="34"/>
  <c r="O57" i="33"/>
  <c r="P57" i="33" s="1"/>
  <c r="M56" i="33"/>
  <c r="M43" i="33"/>
  <c r="O43" i="33" s="1"/>
  <c r="P43" i="33" s="1"/>
  <c r="O44" i="33"/>
  <c r="P44" i="33" s="1"/>
  <c r="AJ62" i="33"/>
  <c r="AW62" i="33"/>
  <c r="M52" i="33"/>
  <c r="O52" i="33" s="1"/>
  <c r="P52" i="33" s="1"/>
  <c r="O53" i="33"/>
  <c r="P53" i="33" s="1"/>
  <c r="G7" i="33"/>
  <c r="AW9" i="33"/>
  <c r="AO2" i="33"/>
  <c r="AW38" i="33"/>
  <c r="O55" i="33"/>
  <c r="P55" i="33" s="1"/>
  <c r="M54" i="33"/>
  <c r="O54" i="33" s="1"/>
  <c r="P54" i="33" s="1"/>
  <c r="M40" i="33"/>
  <c r="O41" i="33"/>
  <c r="P41" i="33" s="1"/>
  <c r="G58" i="33"/>
  <c r="G71" i="33" s="1"/>
  <c r="O9" i="33"/>
  <c r="P9" i="33" s="1"/>
  <c r="M8" i="33"/>
  <c r="AW3" i="31"/>
  <c r="AO2" i="31"/>
  <c r="AW62" i="31"/>
  <c r="G7" i="31"/>
  <c r="O56" i="31"/>
  <c r="P56" i="31" s="1"/>
  <c r="O16" i="31"/>
  <c r="P16" i="31" s="1"/>
  <c r="M14" i="31"/>
  <c r="O10" i="31"/>
  <c r="P10" i="31" s="1"/>
  <c r="M8" i="31"/>
  <c r="O53" i="31"/>
  <c r="P53" i="31" s="1"/>
  <c r="M52" i="31"/>
  <c r="O52" i="31" s="1"/>
  <c r="P52" i="31" s="1"/>
  <c r="T26" i="33" l="1"/>
  <c r="AW2" i="31"/>
  <c r="T14" i="33"/>
  <c r="AJ53" i="31"/>
  <c r="AJ53" i="34"/>
  <c r="T14" i="34"/>
  <c r="J72" i="34"/>
  <c r="T26" i="34"/>
  <c r="AW2" i="33"/>
  <c r="T26" i="31"/>
  <c r="J72" i="31"/>
  <c r="F72" i="31"/>
  <c r="T14" i="31"/>
  <c r="K30" i="34"/>
  <c r="M30" i="34" s="1"/>
  <c r="I71" i="34"/>
  <c r="I71" i="33"/>
  <c r="K30" i="33"/>
  <c r="M30" i="33" s="1"/>
  <c r="M7" i="31"/>
  <c r="O56" i="33"/>
  <c r="P56" i="33" s="1"/>
  <c r="M58" i="31"/>
  <c r="BF26" i="31" s="1"/>
  <c r="BK18" i="31"/>
  <c r="BD14" i="31"/>
  <c r="BI16" i="31"/>
  <c r="BI63" i="31"/>
  <c r="BG65" i="31"/>
  <c r="BI64" i="31"/>
  <c r="BK46" i="31"/>
  <c r="BK45" i="31" s="1"/>
  <c r="BF42" i="31"/>
  <c r="BH37" i="31"/>
  <c r="BI15" i="31"/>
  <c r="BC20" i="31"/>
  <c r="BH65" i="31"/>
  <c r="BE36" i="31"/>
  <c r="BC31" i="31"/>
  <c r="BJ21" i="31"/>
  <c r="BK34" i="31"/>
  <c r="BC10" i="31"/>
  <c r="BD28" i="31"/>
  <c r="BB21" i="31"/>
  <c r="BK55" i="31"/>
  <c r="BH14" i="31"/>
  <c r="BD55" i="31"/>
  <c r="BE61" i="31"/>
  <c r="BF24" i="31"/>
  <c r="BE50" i="31"/>
  <c r="BE49" i="31" s="1"/>
  <c r="BF20" i="31"/>
  <c r="BK26" i="31"/>
  <c r="BD22" i="31"/>
  <c r="BD16" i="31"/>
  <c r="BK33" i="31"/>
  <c r="BK32" i="31" s="1"/>
  <c r="BG48" i="31"/>
  <c r="BG47" i="31" s="1"/>
  <c r="BC55" i="31"/>
  <c r="BJ4" i="31"/>
  <c r="BH11" i="31"/>
  <c r="C2" i="147"/>
  <c r="BK10" i="31" l="1"/>
  <c r="BI18" i="31"/>
  <c r="BJ29" i="31"/>
  <c r="BH28" i="31"/>
  <c r="BE39" i="31"/>
  <c r="BI60" i="31"/>
  <c r="BH56" i="31"/>
  <c r="BB5" i="31"/>
  <c r="BD7" i="31"/>
  <c r="BE28" i="31"/>
  <c r="BE31" i="31"/>
  <c r="BE18" i="31"/>
  <c r="BH7" i="31"/>
  <c r="BG25" i="31"/>
  <c r="BI20" i="31"/>
  <c r="BB43" i="31"/>
  <c r="BE11" i="31"/>
  <c r="BC52" i="31"/>
  <c r="BC51" i="31" s="1"/>
  <c r="BH16" i="31"/>
  <c r="BL20" i="31"/>
  <c r="BB24" i="31"/>
  <c r="BF60" i="31"/>
  <c r="BG41" i="31"/>
  <c r="BJ65" i="31"/>
  <c r="BG63" i="31"/>
  <c r="BD10" i="31"/>
  <c r="BB12" i="31"/>
  <c r="BC14" i="31"/>
  <c r="BK13" i="31"/>
  <c r="BL42" i="31"/>
  <c r="BE43" i="31"/>
  <c r="BB16" i="31"/>
  <c r="BL56" i="31"/>
  <c r="BG15" i="31"/>
  <c r="BC18" i="31"/>
  <c r="BB26" i="31"/>
  <c r="BL19" i="31"/>
  <c r="BC64" i="31"/>
  <c r="BD15" i="31"/>
  <c r="BJ28" i="31"/>
  <c r="BL34" i="31"/>
  <c r="BI50" i="31"/>
  <c r="BI49" i="31" s="1"/>
  <c r="AI61" i="31"/>
  <c r="BG36" i="31"/>
  <c r="BH22" i="31"/>
  <c r="BJ31" i="31"/>
  <c r="BD36" i="31"/>
  <c r="BE60" i="31"/>
  <c r="BB61" i="31"/>
  <c r="BE41" i="31"/>
  <c r="BL36" i="31"/>
  <c r="BB18" i="31"/>
  <c r="BK40" i="31"/>
  <c r="BC8" i="31"/>
  <c r="BD37" i="31"/>
  <c r="BF31" i="31"/>
  <c r="BI29" i="31"/>
  <c r="BF50" i="31"/>
  <c r="BF49" i="31" s="1"/>
  <c r="BJ59" i="31"/>
  <c r="BI7" i="31"/>
  <c r="BG59" i="31"/>
  <c r="BK15" i="31"/>
  <c r="BK37" i="31"/>
  <c r="BB4" i="31"/>
  <c r="BG56" i="31"/>
  <c r="BL16" i="31"/>
  <c r="BG20" i="31"/>
  <c r="BC30" i="31"/>
  <c r="BK61" i="31"/>
  <c r="BB7" i="31"/>
  <c r="BH4" i="31"/>
  <c r="BI25" i="31"/>
  <c r="BF33" i="31"/>
  <c r="BC42" i="31"/>
  <c r="BE64" i="31"/>
  <c r="BL60" i="31"/>
  <c r="AG61" i="31"/>
  <c r="AG58" i="31" s="1"/>
  <c r="BB50" i="31"/>
  <c r="BB49" i="31" s="1"/>
  <c r="BE4" i="31"/>
  <c r="BH52" i="31"/>
  <c r="BH51" i="31" s="1"/>
  <c r="BJ10" i="31"/>
  <c r="AI58" i="31"/>
  <c r="BD5" i="31"/>
  <c r="BG19" i="31"/>
  <c r="BL13" i="31"/>
  <c r="BE8" i="31"/>
  <c r="BB6" i="31"/>
  <c r="M71" i="31"/>
  <c r="BH15" i="31"/>
  <c r="BL14" i="31"/>
  <c r="BB14" i="31"/>
  <c r="BG40" i="31"/>
  <c r="BH55" i="31"/>
  <c r="BI22" i="31"/>
  <c r="BF14" i="31"/>
  <c r="BC15" i="31"/>
  <c r="BK4" i="31"/>
  <c r="BD56" i="31"/>
  <c r="BD54" i="31" s="1"/>
  <c r="BD57" i="31" s="1"/>
  <c r="BL21" i="31"/>
  <c r="BJ11" i="31"/>
  <c r="BF18" i="31"/>
  <c r="BC12" i="31"/>
  <c r="BD40" i="31"/>
  <c r="BK8" i="31"/>
  <c r="BK6" i="31"/>
  <c r="BF59" i="31"/>
  <c r="BI11" i="31"/>
  <c r="BJ13" i="31"/>
  <c r="BL12" i="31"/>
  <c r="BE40" i="31"/>
  <c r="BH60" i="31"/>
  <c r="BJ5" i="31"/>
  <c r="BG39" i="31"/>
  <c r="BI14" i="31"/>
  <c r="BF28" i="31"/>
  <c r="BB19" i="31"/>
  <c r="BC34" i="31"/>
  <c r="BC46" i="31"/>
  <c r="BC45" i="31" s="1"/>
  <c r="BK63" i="31"/>
  <c r="BG50" i="31"/>
  <c r="BG49" i="31" s="1"/>
  <c r="BB64" i="31"/>
  <c r="BD65" i="31"/>
  <c r="BD46" i="31"/>
  <c r="BD45" i="31" s="1"/>
  <c r="BF23" i="31"/>
  <c r="BB59" i="31"/>
  <c r="BL41" i="31"/>
  <c r="BG16" i="31"/>
  <c r="BI12" i="31"/>
  <c r="BJ14" i="31"/>
  <c r="BH48" i="31"/>
  <c r="BH47" i="31" s="1"/>
  <c r="BB23" i="31"/>
  <c r="BC7" i="31"/>
  <c r="BJ48" i="31"/>
  <c r="BJ47" i="31" s="1"/>
  <c r="BD59" i="31"/>
  <c r="BB13" i="31"/>
  <c r="BF10" i="31"/>
  <c r="BD19" i="31"/>
  <c r="BL5" i="31"/>
  <c r="BI65" i="31"/>
  <c r="BI62" i="31" s="1"/>
  <c r="BG14" i="31"/>
  <c r="BH5" i="31"/>
  <c r="BL18" i="31"/>
  <c r="BB22" i="31"/>
  <c r="BJ36" i="31"/>
  <c r="BE19" i="31"/>
  <c r="BE14" i="31"/>
  <c r="BE17" i="31"/>
  <c r="BL17" i="31"/>
  <c r="BK39" i="31"/>
  <c r="BC13" i="31"/>
  <c r="BG21" i="31"/>
  <c r="BI26" i="31"/>
  <c r="BH31" i="31"/>
  <c r="BJ34" i="31"/>
  <c r="BB36" i="31"/>
  <c r="BG61" i="31"/>
  <c r="AA61" i="31"/>
  <c r="BC59" i="31"/>
  <c r="BL8" i="31"/>
  <c r="BC25" i="31"/>
  <c r="BD31" i="31"/>
  <c r="BF36" i="31"/>
  <c r="BJ64" i="31"/>
  <c r="BI42" i="31"/>
  <c r="BE52" i="31"/>
  <c r="BE51" i="31" s="1"/>
  <c r="AD61" i="31"/>
  <c r="BJ30" i="31"/>
  <c r="BC6" i="31"/>
  <c r="BL63" i="31"/>
  <c r="BG5" i="31"/>
  <c r="BJ23" i="31"/>
  <c r="BL55" i="31"/>
  <c r="BL54" i="31" s="1"/>
  <c r="BL57" i="31" s="1"/>
  <c r="BB63" i="31"/>
  <c r="BB52" i="31"/>
  <c r="BB51" i="31" s="1"/>
  <c r="BJ12" i="31"/>
  <c r="BL11" i="31"/>
  <c r="BJ40" i="31"/>
  <c r="BB46" i="31"/>
  <c r="BB45" i="31" s="1"/>
  <c r="BJ19" i="31"/>
  <c r="BH19" i="31"/>
  <c r="BI8" i="31"/>
  <c r="BC36" i="31"/>
  <c r="BK59" i="31"/>
  <c r="BE7" i="31"/>
  <c r="BK21" i="31"/>
  <c r="BG26" i="31"/>
  <c r="BB31" i="31"/>
  <c r="BE46" i="31"/>
  <c r="BE45" i="31" s="1"/>
  <c r="BB8" i="31"/>
  <c r="BG55" i="31"/>
  <c r="BG54" i="31" s="1"/>
  <c r="BG57" i="31" s="1"/>
  <c r="BD6" i="31"/>
  <c r="BE6" i="31"/>
  <c r="BF22" i="31"/>
  <c r="BB37" i="31"/>
  <c r="BB33" i="31"/>
  <c r="BI24" i="31"/>
  <c r="BK44" i="31"/>
  <c r="BC50" i="31"/>
  <c r="BC49" i="31" s="1"/>
  <c r="BD11" i="31"/>
  <c r="BF15" i="31"/>
  <c r="BK29" i="31"/>
  <c r="BE21" i="31"/>
  <c r="BJ20" i="31"/>
  <c r="BK42" i="31"/>
  <c r="BD34" i="31"/>
  <c r="BC61" i="31"/>
  <c r="BE59" i="31"/>
  <c r="BE48" i="31"/>
  <c r="BE47" i="31" s="1"/>
  <c r="BL65" i="31"/>
  <c r="BF56" i="31"/>
  <c r="BI61" i="31"/>
  <c r="BF13" i="31"/>
  <c r="BH10" i="31"/>
  <c r="BF63" i="31"/>
  <c r="BD50" i="31"/>
  <c r="BD49" i="31" s="1"/>
  <c r="BJ52" i="31"/>
  <c r="BJ51" i="31" s="1"/>
  <c r="BB10" i="31"/>
  <c r="BC16" i="31"/>
  <c r="BD41" i="31"/>
  <c r="BI40" i="31"/>
  <c r="BG23" i="31"/>
  <c r="BF12" i="31"/>
  <c r="BC43" i="31"/>
  <c r="BE13" i="31"/>
  <c r="BI19" i="31"/>
  <c r="BG42" i="31"/>
  <c r="BL44" i="31"/>
  <c r="BF55" i="31"/>
  <c r="BL39" i="31"/>
  <c r="BF17" i="31"/>
  <c r="BK19" i="31"/>
  <c r="BC28" i="31"/>
  <c r="BD20" i="31"/>
  <c r="BC39" i="31"/>
  <c r="BH18" i="31"/>
  <c r="BL37" i="31"/>
  <c r="BD42" i="31"/>
  <c r="AH61" i="31"/>
  <c r="BE34" i="31"/>
  <c r="BK56" i="31"/>
  <c r="BK54" i="31" s="1"/>
  <c r="BK57" i="31" s="1"/>
  <c r="BC22" i="31"/>
  <c r="BH33" i="31"/>
  <c r="BI36" i="31"/>
  <c r="BK65" i="31"/>
  <c r="AB61" i="31"/>
  <c r="BL46" i="31"/>
  <c r="BL45" i="31" s="1"/>
  <c r="BH43" i="31"/>
  <c r="BI23" i="31"/>
  <c r="BF40" i="31"/>
  <c r="BL29" i="31"/>
  <c r="BC19" i="31"/>
  <c r="BB41" i="31"/>
  <c r="BL23" i="31"/>
  <c r="BI6" i="31"/>
  <c r="BL52" i="31"/>
  <c r="BL51" i="31" s="1"/>
  <c r="BE5" i="31"/>
  <c r="BK52" i="31"/>
  <c r="BK51" i="31" s="1"/>
  <c r="BG24" i="31"/>
  <c r="BD33" i="31"/>
  <c r="BH34" i="31"/>
  <c r="BL61" i="31"/>
  <c r="BJ18" i="31"/>
  <c r="BB11" i="31"/>
  <c r="BG46" i="31"/>
  <c r="BG45" i="31" s="1"/>
  <c r="BD17" i="31"/>
  <c r="BB20" i="31"/>
  <c r="BJ6" i="31"/>
  <c r="BK64" i="31"/>
  <c r="BI17" i="31"/>
  <c r="BL28" i="31"/>
  <c r="BL43" i="31"/>
  <c r="BJ60" i="31"/>
  <c r="BG10" i="31"/>
  <c r="BL7" i="31"/>
  <c r="BK28" i="31"/>
  <c r="BF34" i="31"/>
  <c r="BF32" i="31" s="1"/>
  <c r="BE42" i="31"/>
  <c r="BB56" i="31"/>
  <c r="BC60" i="31"/>
  <c r="BK60" i="31"/>
  <c r="AE61" i="31"/>
  <c r="BL10" i="31"/>
  <c r="BJ55" i="31"/>
  <c r="BB55" i="31"/>
  <c r="BH40" i="31"/>
  <c r="BK7" i="31"/>
  <c r="BH41" i="31"/>
  <c r="BG8" i="31"/>
  <c r="BB39" i="31"/>
  <c r="BC17" i="31"/>
  <c r="BE15" i="31"/>
  <c r="BE37" i="31"/>
  <c r="BE35" i="31" s="1"/>
  <c r="BB34" i="31"/>
  <c r="BC44" i="31"/>
  <c r="BG29" i="31"/>
  <c r="BJ22" i="31"/>
  <c r="BK30" i="31"/>
  <c r="BF30" i="31"/>
  <c r="BF61" i="31"/>
  <c r="BJ46" i="31"/>
  <c r="BJ45" i="31" s="1"/>
  <c r="BC11" i="31"/>
  <c r="BG60" i="31"/>
  <c r="BF16" i="31"/>
  <c r="BF37" i="31"/>
  <c r="BF5" i="31"/>
  <c r="BG43" i="31"/>
  <c r="BK16" i="31"/>
  <c r="BD26" i="31"/>
  <c r="BK41" i="31"/>
  <c r="BJ56" i="31"/>
  <c r="BF8" i="31"/>
  <c r="BH6" i="31"/>
  <c r="BJ26" i="31"/>
  <c r="BE30" i="31"/>
  <c r="BE24" i="31"/>
  <c r="BF64" i="31"/>
  <c r="BI56" i="31"/>
  <c r="BD60" i="31"/>
  <c r="BH61" i="31"/>
  <c r="BI10" i="31"/>
  <c r="BD48" i="31"/>
  <c r="BD47" i="31" s="1"/>
  <c r="BF19" i="31"/>
  <c r="BB40" i="31"/>
  <c r="BG13" i="31"/>
  <c r="BL50" i="31"/>
  <c r="BL49" i="31" s="1"/>
  <c r="BK5" i="31"/>
  <c r="BF41" i="31"/>
  <c r="BF7" i="31"/>
  <c r="BL6" i="31"/>
  <c r="BG28" i="31"/>
  <c r="BJ24" i="31"/>
  <c r="BI34" i="31"/>
  <c r="BI55" i="31"/>
  <c r="BI54" i="31" s="1"/>
  <c r="BI57" i="31" s="1"/>
  <c r="BD30" i="31"/>
  <c r="BE65" i="31"/>
  <c r="BK24" i="31"/>
  <c r="BK22" i="31"/>
  <c r="BG31" i="31"/>
  <c r="BL15" i="31"/>
  <c r="BD4" i="31"/>
  <c r="BG22" i="31"/>
  <c r="BE33" i="31"/>
  <c r="BI48" i="31"/>
  <c r="BI47" i="31" s="1"/>
  <c r="BK11" i="31"/>
  <c r="BG17" i="31"/>
  <c r="BD18" i="31"/>
  <c r="BI37" i="31"/>
  <c r="BB30" i="31"/>
  <c r="AJ61" i="31"/>
  <c r="AJ58" i="31" s="1"/>
  <c r="BI44" i="31"/>
  <c r="BE55" i="31"/>
  <c r="BE63" i="31"/>
  <c r="BC4" i="31"/>
  <c r="BF52" i="31"/>
  <c r="BF51" i="31" s="1"/>
  <c r="BJ44" i="31"/>
  <c r="BK23" i="31"/>
  <c r="BJ63" i="31"/>
  <c r="BL48" i="31"/>
  <c r="BL47" i="31" s="1"/>
  <c r="BJ17" i="31"/>
  <c r="BH63" i="31"/>
  <c r="BG11" i="31"/>
  <c r="BG64" i="31"/>
  <c r="BG62" i="31" s="1"/>
  <c r="BI21" i="31"/>
  <c r="BK31" i="31"/>
  <c r="BI46" i="31"/>
  <c r="BI45" i="31" s="1"/>
  <c r="BK50" i="31"/>
  <c r="BK49" i="31" s="1"/>
  <c r="BJ27" i="31"/>
  <c r="BL35" i="31"/>
  <c r="BF29" i="31"/>
  <c r="AC61" i="31"/>
  <c r="BD52" i="31"/>
  <c r="BD51" i="31" s="1"/>
  <c r="BI5" i="31"/>
  <c r="BK48" i="31"/>
  <c r="BK47" i="31" s="1"/>
  <c r="BD21" i="31"/>
  <c r="BL31" i="31"/>
  <c r="BJ15" i="31"/>
  <c r="BK20" i="31"/>
  <c r="BL22" i="31"/>
  <c r="BL33" i="31"/>
  <c r="BL32" i="31" s="1"/>
  <c r="BD44" i="31"/>
  <c r="BC65" i="31"/>
  <c r="BE26" i="31"/>
  <c r="BE16" i="31"/>
  <c r="BC37" i="31"/>
  <c r="BE29" i="31"/>
  <c r="BJ61" i="31"/>
  <c r="BL64" i="31"/>
  <c r="BD64" i="31"/>
  <c r="BC63" i="31"/>
  <c r="BC62" i="31" s="1"/>
  <c r="BG6" i="31"/>
  <c r="BJ39" i="31"/>
  <c r="BH24" i="31"/>
  <c r="BE23" i="31"/>
  <c r="BD63" i="31"/>
  <c r="BG7" i="31"/>
  <c r="BB44" i="31"/>
  <c r="BL59" i="31"/>
  <c r="BK12" i="31"/>
  <c r="BB15" i="31"/>
  <c r="BK14" i="31"/>
  <c r="BJ37" i="31"/>
  <c r="BI30" i="31"/>
  <c r="BD43" i="31"/>
  <c r="BB48" i="31"/>
  <c r="BB47" i="31" s="1"/>
  <c r="BH30" i="31"/>
  <c r="BJ7" i="31"/>
  <c r="BH17" i="31"/>
  <c r="BF25" i="31"/>
  <c r="BG33" i="31"/>
  <c r="BK17" i="31"/>
  <c r="BE10" i="31"/>
  <c r="BC26" i="31"/>
  <c r="BJ43" i="31"/>
  <c r="BF46" i="31"/>
  <c r="BF45" i="31" s="1"/>
  <c r="BI4" i="31"/>
  <c r="BG52" i="31"/>
  <c r="BG51" i="31" s="1"/>
  <c r="BC21" i="31"/>
  <c r="BL26" i="31"/>
  <c r="BG30" i="31"/>
  <c r="BI59" i="31"/>
  <c r="BI43" i="31"/>
  <c r="BF65" i="31"/>
  <c r="BH42" i="31"/>
  <c r="BD24" i="31"/>
  <c r="BE12" i="31"/>
  <c r="BC5" i="31"/>
  <c r="BD29" i="31"/>
  <c r="BD13" i="31"/>
  <c r="BF39" i="31"/>
  <c r="BC40" i="31"/>
  <c r="BH23" i="31"/>
  <c r="BE20" i="31"/>
  <c r="BK36" i="31"/>
  <c r="BK35" i="31" s="1"/>
  <c r="BJ25" i="31"/>
  <c r="BC33" i="31"/>
  <c r="BI41" i="31"/>
  <c r="AF61" i="31"/>
  <c r="BI31" i="31"/>
  <c r="BC41" i="31"/>
  <c r="BL4" i="31"/>
  <c r="BH50" i="31"/>
  <c r="BH49" i="31" s="1"/>
  <c r="BF6" i="31"/>
  <c r="BD8" i="31"/>
  <c r="BK25" i="31"/>
  <c r="BJ33" i="31"/>
  <c r="BF21" i="31"/>
  <c r="BH8" i="31"/>
  <c r="BB25" i="31"/>
  <c r="BH25" i="31"/>
  <c r="BE44" i="31"/>
  <c r="BF11" i="31"/>
  <c r="BC48" i="31"/>
  <c r="BC47" i="31" s="1"/>
  <c r="BI13" i="31"/>
  <c r="BD25" i="31"/>
  <c r="BB29" i="31"/>
  <c r="BE56" i="31"/>
  <c r="BG44" i="31"/>
  <c r="BH64" i="31"/>
  <c r="BG34" i="31"/>
  <c r="BH13" i="31"/>
  <c r="BG12" i="31"/>
  <c r="BG4" i="31"/>
  <c r="BH29" i="31"/>
  <c r="BH20" i="31"/>
  <c r="BJ41" i="31"/>
  <c r="BD12" i="31"/>
  <c r="BJ16" i="31"/>
  <c r="BL30" i="31"/>
  <c r="BC24" i="31"/>
  <c r="BH21" i="31"/>
  <c r="BL25" i="31"/>
  <c r="BB42" i="31"/>
  <c r="BH46" i="31"/>
  <c r="BH45" i="31" s="1"/>
  <c r="BF44" i="31"/>
  <c r="BL24" i="31"/>
  <c r="BC56" i="31"/>
  <c r="BC54" i="31" s="1"/>
  <c r="BC57" i="31" s="1"/>
  <c r="BE25" i="31"/>
  <c r="BI28" i="31"/>
  <c r="BI39" i="31"/>
  <c r="BC29" i="31"/>
  <c r="BG18" i="31"/>
  <c r="BG37" i="31"/>
  <c r="BG35" i="31" s="1"/>
  <c r="BJ42" i="31"/>
  <c r="BD61" i="31"/>
  <c r="BF4" i="31"/>
  <c r="BK43" i="31"/>
  <c r="BE22" i="31"/>
  <c r="BI33" i="31"/>
  <c r="BH44" i="31"/>
  <c r="BB65" i="31"/>
  <c r="BI52" i="31"/>
  <c r="BI51" i="31" s="1"/>
  <c r="BJ50" i="31"/>
  <c r="BJ49" i="31" s="1"/>
  <c r="BF43" i="31"/>
  <c r="BD23" i="31"/>
  <c r="BL40" i="31"/>
  <c r="BH39" i="31"/>
  <c r="BH12" i="31"/>
  <c r="BD39" i="31"/>
  <c r="BC23" i="31"/>
  <c r="BF48" i="31"/>
  <c r="BF47" i="31" s="1"/>
  <c r="BH59" i="31"/>
  <c r="BJ8" i="31"/>
  <c r="BB17" i="31"/>
  <c r="BB28" i="31"/>
  <c r="BH26" i="31"/>
  <c r="BH36" i="31"/>
  <c r="BH35" i="31" s="1"/>
  <c r="BB60" i="31"/>
  <c r="BH58" i="31" l="1"/>
  <c r="BG58" i="31"/>
  <c r="BD35" i="31"/>
  <c r="BE58" i="31"/>
  <c r="BI32" i="31"/>
  <c r="BJ58" i="31"/>
  <c r="BH54" i="31"/>
  <c r="BH57" i="31" s="1"/>
  <c r="BE32" i="31"/>
  <c r="AH58" i="31"/>
  <c r="AD58" i="31"/>
  <c r="AF58" i="31"/>
  <c r="AB58" i="31"/>
  <c r="AA58" i="31"/>
  <c r="AC58" i="31"/>
  <c r="AE58" i="31"/>
  <c r="BL58" i="31"/>
  <c r="BB3" i="31"/>
  <c r="BJ62" i="31"/>
  <c r="BI58" i="31"/>
  <c r="BB27" i="31"/>
  <c r="BE27" i="31"/>
  <c r="BJ32" i="31"/>
  <c r="BI27" i="31"/>
  <c r="BG3" i="31"/>
  <c r="BE62" i="31"/>
  <c r="BF54" i="31"/>
  <c r="BF57" i="31" s="1"/>
  <c r="BL3" i="31"/>
  <c r="BH38" i="31"/>
  <c r="BD62" i="31"/>
  <c r="BE3" i="31"/>
  <c r="BI38" i="31"/>
  <c r="BJ9" i="31"/>
  <c r="BH27" i="31"/>
  <c r="BH3" i="31"/>
  <c r="BK9" i="31"/>
  <c r="BJ3" i="31"/>
  <c r="BD9" i="31"/>
  <c r="BE38" i="31"/>
  <c r="BC32" i="31"/>
  <c r="BD27" i="31"/>
  <c r="BI3" i="31"/>
  <c r="BD32" i="31"/>
  <c r="BC9" i="31"/>
  <c r="BD38" i="31"/>
  <c r="BF3" i="31"/>
  <c r="BC3" i="31"/>
  <c r="BJ54" i="31"/>
  <c r="BJ57" i="31" s="1"/>
  <c r="BK27" i="31"/>
  <c r="BI35" i="31"/>
  <c r="BB32" i="31"/>
  <c r="BK58" i="31"/>
  <c r="BB35" i="31"/>
  <c r="BK62" i="31"/>
  <c r="BF27" i="31"/>
  <c r="BE9" i="31"/>
  <c r="BJ38" i="31"/>
  <c r="BH62" i="31"/>
  <c r="BD3" i="31"/>
  <c r="BI9" i="31"/>
  <c r="BL9" i="31"/>
  <c r="BL27" i="31"/>
  <c r="BH32" i="31"/>
  <c r="BC38" i="31"/>
  <c r="BF62" i="31"/>
  <c r="BC35" i="31"/>
  <c r="BF35" i="31"/>
  <c r="BC58" i="31"/>
  <c r="BD58" i="31"/>
  <c r="BF58" i="31"/>
  <c r="BE54" i="31"/>
  <c r="BE57" i="31" s="1"/>
  <c r="BB38" i="31"/>
  <c r="BG9" i="31"/>
  <c r="BL38" i="31"/>
  <c r="BB9" i="31"/>
  <c r="BH9" i="31"/>
  <c r="BB62" i="31"/>
  <c r="BL62" i="31"/>
  <c r="BK38" i="31"/>
  <c r="BB58" i="31"/>
  <c r="BG38" i="31"/>
  <c r="BK3" i="31"/>
  <c r="BF38" i="31"/>
  <c r="BG32" i="31"/>
  <c r="BG27" i="31"/>
  <c r="BB54" i="31"/>
  <c r="BB57" i="31" s="1"/>
  <c r="BC27" i="31"/>
  <c r="BJ35" i="31"/>
  <c r="BF9" i="31"/>
  <c r="BJ53" i="31" l="1"/>
  <c r="BI53" i="31"/>
  <c r="BG53" i="31"/>
  <c r="BB53" i="31"/>
  <c r="BD53" i="31"/>
  <c r="BF53" i="31"/>
  <c r="BE53" i="31"/>
  <c r="BH53" i="31"/>
  <c r="BL53" i="31"/>
  <c r="BK53" i="31"/>
  <c r="BC53" i="31"/>
  <c r="B41" i="145"/>
  <c r="B40" i="145"/>
  <c r="B39" i="145"/>
  <c r="C41" i="145"/>
  <c r="C40" i="145"/>
  <c r="G40" i="145" s="1"/>
  <c r="C39" i="145"/>
  <c r="B38" i="145"/>
  <c r="C38" i="145"/>
  <c r="G38" i="145" s="1"/>
  <c r="C37" i="145"/>
  <c r="B37" i="145"/>
  <c r="C36" i="145"/>
  <c r="G36" i="145" s="1"/>
  <c r="B36" i="145"/>
  <c r="C35" i="145"/>
  <c r="B35" i="145"/>
  <c r="C34" i="145"/>
  <c r="G34" i="145" s="1"/>
  <c r="B34" i="145"/>
  <c r="C33" i="145"/>
  <c r="B33" i="145"/>
  <c r="B32" i="145"/>
  <c r="C32" i="145"/>
  <c r="G32" i="145" s="1"/>
  <c r="C31" i="145"/>
  <c r="B31" i="145"/>
  <c r="B30" i="145"/>
  <c r="C30" i="145"/>
  <c r="G30" i="145" s="1"/>
  <c r="C29" i="145"/>
  <c r="B29" i="145"/>
  <c r="C28" i="145"/>
  <c r="G28" i="145" s="1"/>
  <c r="B28" i="145"/>
  <c r="C27" i="145"/>
  <c r="B27" i="145"/>
  <c r="C26" i="145"/>
  <c r="G26" i="145" s="1"/>
  <c r="B26" i="145"/>
  <c r="C25" i="145"/>
  <c r="B25" i="145"/>
  <c r="B24" i="145"/>
  <c r="C24" i="145"/>
  <c r="G24" i="145" s="1"/>
  <c r="C23" i="145"/>
  <c r="B23" i="145"/>
  <c r="C22" i="145"/>
  <c r="G22" i="145" s="1"/>
  <c r="B22" i="145"/>
  <c r="C21" i="145"/>
  <c r="B21" i="145"/>
  <c r="C20" i="145"/>
  <c r="G20" i="145" s="1"/>
  <c r="B20" i="145"/>
  <c r="C19" i="145"/>
  <c r="B19" i="145"/>
  <c r="C18" i="145"/>
  <c r="G18" i="145" s="1"/>
  <c r="B18" i="145"/>
  <c r="C17" i="145"/>
  <c r="B17" i="145"/>
  <c r="C16" i="145"/>
  <c r="G16" i="145" s="1"/>
  <c r="B16" i="145"/>
  <c r="C15" i="145"/>
  <c r="B15" i="145"/>
  <c r="C14" i="145"/>
  <c r="G14" i="145" s="1"/>
  <c r="B14" i="145"/>
  <c r="C13" i="145"/>
  <c r="B13" i="145"/>
  <c r="C12" i="145"/>
  <c r="G12" i="145" s="1"/>
  <c r="B12" i="145"/>
  <c r="C11" i="145"/>
  <c r="B11" i="145"/>
  <c r="C10" i="145"/>
  <c r="G10" i="145" s="1"/>
  <c r="B10" i="145"/>
  <c r="C9" i="145"/>
  <c r="B9" i="145"/>
  <c r="C8" i="145"/>
  <c r="G8" i="145" s="1"/>
  <c r="B8" i="145"/>
  <c r="C7" i="145"/>
  <c r="B7" i="145"/>
  <c r="C6" i="145"/>
  <c r="G6" i="145" s="1"/>
  <c r="B6" i="145"/>
  <c r="C5" i="145"/>
  <c r="B5" i="145"/>
  <c r="C4" i="145"/>
  <c r="G4" i="145" s="1"/>
  <c r="B4" i="145"/>
  <c r="C3" i="145"/>
  <c r="B3" i="145"/>
  <c r="C2" i="145"/>
  <c r="G2" i="145" s="1"/>
  <c r="B2" i="145"/>
  <c r="G41" i="145" l="1"/>
  <c r="G37" i="145"/>
  <c r="G33" i="145"/>
  <c r="G29" i="145"/>
  <c r="G25" i="145"/>
  <c r="G21" i="145"/>
  <c r="G17" i="145"/>
  <c r="G13" i="145"/>
  <c r="G9" i="145"/>
  <c r="G5" i="145"/>
  <c r="G39" i="145"/>
  <c r="G35" i="145"/>
  <c r="G31" i="145"/>
  <c r="G27" i="145"/>
  <c r="G23" i="145"/>
  <c r="G19" i="145"/>
  <c r="G15" i="145"/>
  <c r="G11" i="145"/>
  <c r="G7" i="145"/>
  <c r="G3" i="145"/>
  <c r="C5" i="139" l="1"/>
  <c r="C61" i="140"/>
  <c r="C85" i="140" s="1"/>
  <c r="C104" i="140" s="1"/>
  <c r="E101" i="145"/>
  <c r="E104" i="145" s="1"/>
  <c r="D101" i="145"/>
  <c r="D104" i="145" s="1"/>
  <c r="G11" i="144"/>
  <c r="F11" i="144"/>
  <c r="E11" i="144"/>
  <c r="D11" i="144"/>
  <c r="H10" i="144"/>
  <c r="H9" i="144"/>
  <c r="H8" i="144"/>
  <c r="H7" i="144"/>
  <c r="H6" i="144"/>
  <c r="H5" i="144"/>
  <c r="C82" i="140"/>
  <c r="C101" i="140" s="1"/>
  <c r="B82" i="140"/>
  <c r="C81" i="140"/>
  <c r="C100" i="140" s="1"/>
  <c r="B81" i="140"/>
  <c r="C80" i="140"/>
  <c r="C99" i="140" s="1"/>
  <c r="B80" i="140"/>
  <c r="C79" i="140"/>
  <c r="C98" i="140" s="1"/>
  <c r="B79" i="140"/>
  <c r="C78" i="140"/>
  <c r="C97" i="140" s="1"/>
  <c r="B78" i="140"/>
  <c r="C77" i="140"/>
  <c r="C96" i="140" s="1"/>
  <c r="B77" i="140"/>
  <c r="C76" i="140"/>
  <c r="C95" i="140" s="1"/>
  <c r="B76" i="140"/>
  <c r="C75" i="140"/>
  <c r="C94" i="140" s="1"/>
  <c r="B75" i="140"/>
  <c r="C74" i="140"/>
  <c r="C93" i="140" s="1"/>
  <c r="B74" i="140"/>
  <c r="C73" i="140"/>
  <c r="C92" i="140" s="1"/>
  <c r="B73" i="140"/>
  <c r="J3" i="138"/>
  <c r="I3" i="138"/>
  <c r="J2" i="138"/>
  <c r="I2" i="138"/>
  <c r="H11" i="144" l="1"/>
  <c r="G42" i="145"/>
  <c r="G15" i="138" l="1"/>
  <c r="G43" i="145"/>
  <c r="B55" i="10" l="1"/>
  <c r="E52" i="16" l="1"/>
  <c r="E50" i="16"/>
  <c r="E43" i="16"/>
  <c r="E40" i="16"/>
  <c r="E37" i="16"/>
  <c r="E32" i="16"/>
  <c r="E52" i="15"/>
  <c r="E50" i="15"/>
  <c r="E43" i="15"/>
  <c r="E40" i="15"/>
  <c r="E37" i="15"/>
  <c r="E32" i="15"/>
  <c r="E54" i="13"/>
  <c r="E52" i="13"/>
  <c r="E50" i="13"/>
  <c r="E43" i="13"/>
  <c r="E40" i="13"/>
  <c r="E37" i="13"/>
  <c r="E32" i="13"/>
  <c r="D39" i="145" l="1"/>
  <c r="AN27" i="8"/>
  <c r="AN27" i="9"/>
  <c r="AN27" i="10"/>
  <c r="AN27" i="11"/>
  <c r="AN27" i="12"/>
  <c r="AN27" i="13"/>
  <c r="AN27" i="14"/>
  <c r="AN27" i="15"/>
  <c r="AN27" i="16"/>
  <c r="AN27" i="18"/>
  <c r="AN27" i="19"/>
  <c r="AN27" i="20"/>
  <c r="AN27" i="21"/>
  <c r="AN27" i="22"/>
  <c r="AN27" i="23"/>
  <c r="AN27" i="24"/>
  <c r="AN27" i="26"/>
  <c r="AN27" i="27"/>
  <c r="AN27" i="28"/>
  <c r="AN27" i="30"/>
  <c r="AN27" i="17"/>
  <c r="I14" i="8"/>
  <c r="I14" i="9"/>
  <c r="I14" i="10"/>
  <c r="I14" i="11"/>
  <c r="I14" i="12"/>
  <c r="I14" i="13"/>
  <c r="I14" i="14"/>
  <c r="I14" i="15"/>
  <c r="I14" i="16"/>
  <c r="I14" i="18"/>
  <c r="I14" i="19"/>
  <c r="I14" i="22"/>
  <c r="I14" i="23"/>
  <c r="I14" i="24"/>
  <c r="I14" i="30"/>
  <c r="I14" i="17"/>
  <c r="E14" i="8"/>
  <c r="E14" i="9"/>
  <c r="E14" i="10"/>
  <c r="E14" i="11"/>
  <c r="E14" i="12"/>
  <c r="E14" i="13"/>
  <c r="E14" i="14"/>
  <c r="E14" i="15"/>
  <c r="E14" i="16"/>
  <c r="E14" i="18"/>
  <c r="E14" i="19"/>
  <c r="E14" i="21"/>
  <c r="E14" i="22"/>
  <c r="E14" i="23"/>
  <c r="E14" i="24"/>
  <c r="E14" i="30"/>
  <c r="E14" i="17"/>
  <c r="B30" i="8"/>
  <c r="C30" i="8"/>
  <c r="B31" i="8"/>
  <c r="C31" i="8"/>
  <c r="B30" i="9"/>
  <c r="Y25" i="9" s="1"/>
  <c r="C30" i="9"/>
  <c r="Z25" i="9" s="1"/>
  <c r="B31" i="9"/>
  <c r="C31" i="9"/>
  <c r="AN26" i="9" s="1"/>
  <c r="B30" i="10"/>
  <c r="AZ25" i="10" s="1"/>
  <c r="C30" i="10"/>
  <c r="B31" i="10"/>
  <c r="Y26" i="10" s="1"/>
  <c r="C31" i="10"/>
  <c r="B30" i="11"/>
  <c r="C30" i="11"/>
  <c r="B31" i="11"/>
  <c r="C31" i="11"/>
  <c r="B30" i="12"/>
  <c r="C30" i="12"/>
  <c r="B31" i="12"/>
  <c r="C31" i="12"/>
  <c r="B30" i="13"/>
  <c r="C30" i="13"/>
  <c r="B31" i="13"/>
  <c r="C31" i="13"/>
  <c r="B30" i="14"/>
  <c r="C30" i="14"/>
  <c r="B31" i="14"/>
  <c r="C31" i="14"/>
  <c r="B30" i="15"/>
  <c r="C30" i="15"/>
  <c r="B31" i="15"/>
  <c r="C31" i="15"/>
  <c r="B30" i="16"/>
  <c r="C30" i="16"/>
  <c r="B31" i="16"/>
  <c r="C31" i="16"/>
  <c r="B30" i="18"/>
  <c r="C30" i="18"/>
  <c r="B31" i="18"/>
  <c r="C31" i="18"/>
  <c r="B30" i="19"/>
  <c r="C30" i="19"/>
  <c r="B31" i="19"/>
  <c r="C31" i="19"/>
  <c r="B30" i="20"/>
  <c r="C30" i="20"/>
  <c r="B31" i="20"/>
  <c r="C31" i="20"/>
  <c r="B30" i="21"/>
  <c r="C30" i="21"/>
  <c r="B31" i="21"/>
  <c r="C31" i="21"/>
  <c r="B30" i="22"/>
  <c r="C30" i="22"/>
  <c r="B31" i="22"/>
  <c r="C31" i="22"/>
  <c r="B30" i="23"/>
  <c r="C30" i="23"/>
  <c r="B31" i="23"/>
  <c r="C31" i="23"/>
  <c r="B30" i="24"/>
  <c r="C30" i="24"/>
  <c r="B31" i="24"/>
  <c r="C31" i="24"/>
  <c r="B30" i="26"/>
  <c r="C30" i="26"/>
  <c r="B31" i="26"/>
  <c r="C31" i="26"/>
  <c r="B30" i="27"/>
  <c r="C30" i="27"/>
  <c r="B31" i="27"/>
  <c r="C31" i="27"/>
  <c r="B30" i="28"/>
  <c r="C30" i="28"/>
  <c r="B31" i="28"/>
  <c r="C31" i="28"/>
  <c r="B30" i="30"/>
  <c r="C30" i="30"/>
  <c r="B31" i="30"/>
  <c r="C31" i="30"/>
  <c r="B30" i="17"/>
  <c r="AZ25" i="17" s="1"/>
  <c r="C30" i="17"/>
  <c r="B31" i="17"/>
  <c r="C31" i="17"/>
  <c r="J30" i="28" l="1"/>
  <c r="K30" i="28" s="1"/>
  <c r="F30" i="28"/>
  <c r="G30" i="28" s="1"/>
  <c r="F30" i="26"/>
  <c r="G30" i="26" s="1"/>
  <c r="J30" i="26"/>
  <c r="K30" i="26" s="1"/>
  <c r="J30" i="24"/>
  <c r="K30" i="24" s="1"/>
  <c r="F30" i="13"/>
  <c r="G30" i="13" s="1"/>
  <c r="F31" i="28"/>
  <c r="G31" i="28" s="1"/>
  <c r="J31" i="28"/>
  <c r="K31" i="28" s="1"/>
  <c r="J31" i="27"/>
  <c r="K31" i="27" s="1"/>
  <c r="F31" i="27"/>
  <c r="G31" i="27" s="1"/>
  <c r="J31" i="26"/>
  <c r="K31" i="26" s="1"/>
  <c r="F31" i="26"/>
  <c r="G31" i="26" s="1"/>
  <c r="J30" i="27"/>
  <c r="K30" i="27" s="1"/>
  <c r="F30" i="27"/>
  <c r="G30" i="27" s="1"/>
  <c r="J31" i="11"/>
  <c r="K31" i="11" s="1"/>
  <c r="F30" i="21"/>
  <c r="G30" i="21" s="1"/>
  <c r="F31" i="8"/>
  <c r="G31" i="8" s="1"/>
  <c r="J30" i="15"/>
  <c r="K30" i="15" s="1"/>
  <c r="F31" i="19"/>
  <c r="G31" i="19" s="1"/>
  <c r="J30" i="13"/>
  <c r="K30" i="13" s="1"/>
  <c r="J31" i="13"/>
  <c r="K31" i="13" s="1"/>
  <c r="F31" i="14"/>
  <c r="G31" i="14" s="1"/>
  <c r="F31" i="23"/>
  <c r="G31" i="23" s="1"/>
  <c r="F31" i="12"/>
  <c r="G31" i="12" s="1"/>
  <c r="J30" i="11"/>
  <c r="K30" i="11" s="1"/>
  <c r="F30" i="11"/>
  <c r="G30" i="11" s="1"/>
  <c r="F31" i="17"/>
  <c r="G31" i="17" s="1"/>
  <c r="J31" i="17"/>
  <c r="K31" i="17" s="1"/>
  <c r="Z26" i="17"/>
  <c r="BA26" i="17"/>
  <c r="AN26" i="17"/>
  <c r="J31" i="30"/>
  <c r="K31" i="30" s="1"/>
  <c r="BA26" i="30"/>
  <c r="AN26" i="30"/>
  <c r="Z26" i="30"/>
  <c r="AZ26" i="30"/>
  <c r="AM26" i="30"/>
  <c r="Y26" i="30"/>
  <c r="Z25" i="28"/>
  <c r="BA25" i="28"/>
  <c r="AN25" i="28"/>
  <c r="F30" i="30"/>
  <c r="G30" i="30" s="1"/>
  <c r="AZ25" i="30"/>
  <c r="Y25" i="30"/>
  <c r="AM25" i="30"/>
  <c r="Y26" i="28"/>
  <c r="AZ26" i="28"/>
  <c r="AM26" i="28"/>
  <c r="AN25" i="27"/>
  <c r="Z25" i="27"/>
  <c r="BA25" i="27"/>
  <c r="Z26" i="24"/>
  <c r="BA26" i="24"/>
  <c r="AN26" i="24"/>
  <c r="F30" i="24"/>
  <c r="G30" i="24" s="1"/>
  <c r="AZ25" i="24"/>
  <c r="Y25" i="24"/>
  <c r="AM25" i="24"/>
  <c r="AM26" i="23"/>
  <c r="Y26" i="23"/>
  <c r="AZ26" i="23"/>
  <c r="Y26" i="22"/>
  <c r="AM26" i="22"/>
  <c r="AZ26" i="22"/>
  <c r="J31" i="21"/>
  <c r="K31" i="21" s="1"/>
  <c r="AN26" i="21"/>
  <c r="Z26" i="21"/>
  <c r="BA26" i="21"/>
  <c r="AM25" i="21"/>
  <c r="Y25" i="21"/>
  <c r="AZ25" i="21"/>
  <c r="AN25" i="20"/>
  <c r="Z25" i="20"/>
  <c r="BA25" i="20"/>
  <c r="Y26" i="19"/>
  <c r="AM26" i="19"/>
  <c r="AZ26" i="19"/>
  <c r="Y26" i="18"/>
  <c r="AZ26" i="18"/>
  <c r="AM26" i="18"/>
  <c r="J31" i="16"/>
  <c r="K31" i="16" s="1"/>
  <c r="Z26" i="16"/>
  <c r="AN26" i="16"/>
  <c r="BA26" i="16"/>
  <c r="AN26" i="15"/>
  <c r="BA26" i="15"/>
  <c r="Z26" i="15"/>
  <c r="F30" i="15"/>
  <c r="G30" i="15" s="1"/>
  <c r="AZ25" i="15"/>
  <c r="Y25" i="15"/>
  <c r="AM25" i="15"/>
  <c r="AN25" i="14"/>
  <c r="BA25" i="14"/>
  <c r="Z25" i="14"/>
  <c r="F31" i="13"/>
  <c r="G31" i="13" s="1"/>
  <c r="AZ26" i="13"/>
  <c r="AM26" i="13"/>
  <c r="Y26" i="13"/>
  <c r="Y25" i="13"/>
  <c r="AM25" i="13"/>
  <c r="AZ25" i="13"/>
  <c r="J30" i="12"/>
  <c r="K30" i="12" s="1"/>
  <c r="BA25" i="12"/>
  <c r="AN25" i="12"/>
  <c r="Z25" i="12"/>
  <c r="F31" i="11"/>
  <c r="G31" i="11" s="1"/>
  <c r="AZ26" i="11"/>
  <c r="AM26" i="11"/>
  <c r="Y26" i="11"/>
  <c r="AZ25" i="11"/>
  <c r="AM25" i="11"/>
  <c r="Y25" i="11"/>
  <c r="J30" i="8"/>
  <c r="K30" i="8" s="1"/>
  <c r="Z25" i="8"/>
  <c r="AN25" i="8"/>
  <c r="BA25" i="8"/>
  <c r="AM25" i="17"/>
  <c r="Z25" i="26"/>
  <c r="BA25" i="26"/>
  <c r="AN25" i="26"/>
  <c r="AZ25" i="14"/>
  <c r="Y25" i="14"/>
  <c r="AM25" i="14"/>
  <c r="AZ25" i="12"/>
  <c r="AM25" i="12"/>
  <c r="Y25" i="12"/>
  <c r="F30" i="8"/>
  <c r="G30" i="8" s="1"/>
  <c r="Y25" i="8"/>
  <c r="AM25" i="8"/>
  <c r="AZ25" i="8"/>
  <c r="Y25" i="17"/>
  <c r="Y25" i="27"/>
  <c r="AZ25" i="27"/>
  <c r="AM25" i="27"/>
  <c r="AZ25" i="23"/>
  <c r="AM25" i="23"/>
  <c r="Y25" i="23"/>
  <c r="F30" i="22"/>
  <c r="G30" i="22" s="1"/>
  <c r="AM25" i="22"/>
  <c r="Y25" i="22"/>
  <c r="AZ25" i="22"/>
  <c r="F31" i="20"/>
  <c r="Y26" i="20"/>
  <c r="AZ26" i="20"/>
  <c r="AM26" i="20"/>
  <c r="J31" i="12"/>
  <c r="K31" i="12" s="1"/>
  <c r="BA26" i="12"/>
  <c r="AN26" i="12"/>
  <c r="Z26" i="12"/>
  <c r="J31" i="8"/>
  <c r="K31" i="8" s="1"/>
  <c r="AN26" i="8"/>
  <c r="Z26" i="8"/>
  <c r="BA26" i="8"/>
  <c r="F31" i="24"/>
  <c r="G31" i="24" s="1"/>
  <c r="AZ26" i="24"/>
  <c r="AM26" i="24"/>
  <c r="Y26" i="24"/>
  <c r="J30" i="23"/>
  <c r="K30" i="23" s="1"/>
  <c r="Z25" i="23"/>
  <c r="BA25" i="23"/>
  <c r="AN25" i="23"/>
  <c r="Z25" i="22"/>
  <c r="AN25" i="22"/>
  <c r="BA25" i="22"/>
  <c r="AM26" i="21"/>
  <c r="Y26" i="21"/>
  <c r="AZ26" i="21"/>
  <c r="AN26" i="20"/>
  <c r="Z26" i="20"/>
  <c r="BA26" i="20"/>
  <c r="F30" i="20"/>
  <c r="AZ25" i="20"/>
  <c r="AM25" i="20"/>
  <c r="Y25" i="20"/>
  <c r="J30" i="19"/>
  <c r="K30" i="19" s="1"/>
  <c r="Z25" i="19"/>
  <c r="AN25" i="19"/>
  <c r="BA25" i="19"/>
  <c r="AN25" i="18"/>
  <c r="BA25" i="18"/>
  <c r="Z25" i="18"/>
  <c r="AM26" i="16"/>
  <c r="AZ26" i="16"/>
  <c r="Y26" i="16"/>
  <c r="F31" i="15"/>
  <c r="G31" i="15" s="1"/>
  <c r="Y26" i="15"/>
  <c r="AM26" i="15"/>
  <c r="AZ26" i="15"/>
  <c r="Y26" i="17"/>
  <c r="AZ26" i="17"/>
  <c r="AM26" i="17"/>
  <c r="AN26" i="27"/>
  <c r="Z26" i="27"/>
  <c r="BA26" i="27"/>
  <c r="AN26" i="26"/>
  <c r="BA26" i="26"/>
  <c r="Z26" i="26"/>
  <c r="AM25" i="26"/>
  <c r="Y25" i="26"/>
  <c r="AZ25" i="26"/>
  <c r="AM25" i="19"/>
  <c r="Y25" i="19"/>
  <c r="AZ25" i="19"/>
  <c r="F30" i="18"/>
  <c r="G30" i="18" s="1"/>
  <c r="Y25" i="18"/>
  <c r="AZ25" i="18"/>
  <c r="AM25" i="18"/>
  <c r="AN25" i="16"/>
  <c r="BA25" i="16"/>
  <c r="Z25" i="16"/>
  <c r="J31" i="14"/>
  <c r="K31" i="14" s="1"/>
  <c r="Z26" i="14"/>
  <c r="AN26" i="14"/>
  <c r="BA26" i="14"/>
  <c r="F30" i="17"/>
  <c r="G30" i="17" s="1"/>
  <c r="Z25" i="17"/>
  <c r="AN25" i="17"/>
  <c r="BA25" i="30"/>
  <c r="Z25" i="30"/>
  <c r="AN25" i="30"/>
  <c r="AN26" i="28"/>
  <c r="Z26" i="28"/>
  <c r="BA26" i="28"/>
  <c r="Y25" i="28"/>
  <c r="AZ25" i="28"/>
  <c r="AM25" i="28"/>
  <c r="AM26" i="27"/>
  <c r="Y26" i="27"/>
  <c r="AZ26" i="27"/>
  <c r="AM26" i="26"/>
  <c r="AZ26" i="26"/>
  <c r="Y26" i="26"/>
  <c r="Z25" i="24"/>
  <c r="AN25" i="24"/>
  <c r="BA25" i="24"/>
  <c r="J31" i="23"/>
  <c r="K31" i="23" s="1"/>
  <c r="AN26" i="23"/>
  <c r="Z26" i="23"/>
  <c r="BA26" i="23"/>
  <c r="J31" i="22"/>
  <c r="K31" i="22" s="1"/>
  <c r="BA26" i="22"/>
  <c r="Z26" i="22"/>
  <c r="AN26" i="22"/>
  <c r="F31" i="21"/>
  <c r="G31" i="21" s="1"/>
  <c r="J30" i="21"/>
  <c r="Z25" i="21"/>
  <c r="BA25" i="21"/>
  <c r="AN25" i="21"/>
  <c r="J30" i="20"/>
  <c r="K30" i="20" s="1"/>
  <c r="J31" i="19"/>
  <c r="K31" i="19" s="1"/>
  <c r="BA26" i="19"/>
  <c r="Z26" i="19"/>
  <c r="AN26" i="19"/>
  <c r="J31" i="18"/>
  <c r="K31" i="18" s="1"/>
  <c r="Z26" i="18"/>
  <c r="BA26" i="18"/>
  <c r="AN26" i="18"/>
  <c r="F31" i="16"/>
  <c r="G31" i="16" s="1"/>
  <c r="AZ25" i="16"/>
  <c r="Y25" i="16"/>
  <c r="AM25" i="16"/>
  <c r="AN25" i="15"/>
  <c r="BA25" i="15"/>
  <c r="Z25" i="15"/>
  <c r="AM26" i="14"/>
  <c r="AZ26" i="14"/>
  <c r="Y26" i="14"/>
  <c r="AN26" i="13"/>
  <c r="BA26" i="13"/>
  <c r="Z26" i="13"/>
  <c r="Z25" i="13"/>
  <c r="AN25" i="13"/>
  <c r="BA25" i="13"/>
  <c r="AZ26" i="12"/>
  <c r="AM26" i="12"/>
  <c r="Y26" i="12"/>
  <c r="BA26" i="11"/>
  <c r="AN26" i="11"/>
  <c r="Z26" i="11"/>
  <c r="BA25" i="11"/>
  <c r="AN25" i="11"/>
  <c r="Z25" i="11"/>
  <c r="Y26" i="8"/>
  <c r="AZ26" i="8"/>
  <c r="AM26" i="8"/>
  <c r="BA25" i="17"/>
  <c r="D24" i="145"/>
  <c r="D23" i="145"/>
  <c r="D29" i="145"/>
  <c r="D31" i="145"/>
  <c r="D34" i="145"/>
  <c r="D38" i="145"/>
  <c r="D40" i="145"/>
  <c r="D35" i="145"/>
  <c r="D37" i="145"/>
  <c r="D41" i="145"/>
  <c r="D25" i="145"/>
  <c r="J30" i="10"/>
  <c r="K30" i="10" s="1"/>
  <c r="AM25" i="10"/>
  <c r="AZ26" i="10"/>
  <c r="Z25" i="10"/>
  <c r="AM26" i="10"/>
  <c r="J31" i="10"/>
  <c r="K31" i="10" s="1"/>
  <c r="AN26" i="10"/>
  <c r="BA25" i="10"/>
  <c r="Y25" i="10"/>
  <c r="F31" i="10"/>
  <c r="G31" i="10" s="1"/>
  <c r="BA26" i="10"/>
  <c r="Z26" i="10"/>
  <c r="AN25" i="10"/>
  <c r="F31" i="9"/>
  <c r="G31" i="9" s="1"/>
  <c r="J30" i="9"/>
  <c r="K30" i="9" s="1"/>
  <c r="AZ26" i="9"/>
  <c r="AM26" i="9"/>
  <c r="BA25" i="9"/>
  <c r="AN25" i="9"/>
  <c r="F30" i="9"/>
  <c r="G30" i="9" s="1"/>
  <c r="AZ25" i="9"/>
  <c r="AM25" i="9"/>
  <c r="Z26" i="9"/>
  <c r="BA26" i="9"/>
  <c r="Y26" i="9"/>
  <c r="M30" i="24"/>
  <c r="J30" i="17"/>
  <c r="K30" i="17" s="1"/>
  <c r="F31" i="30"/>
  <c r="G31" i="30" s="1"/>
  <c r="J31" i="24"/>
  <c r="K31" i="24" s="1"/>
  <c r="F31" i="22"/>
  <c r="G31" i="22" s="1"/>
  <c r="J31" i="20"/>
  <c r="K31" i="20" s="1"/>
  <c r="F31" i="18"/>
  <c r="G31" i="18" s="1"/>
  <c r="F30" i="10"/>
  <c r="G30" i="10" s="1"/>
  <c r="F30" i="16"/>
  <c r="G30" i="16" s="1"/>
  <c r="J30" i="16"/>
  <c r="K30" i="16" s="1"/>
  <c r="J30" i="30"/>
  <c r="K30" i="30" s="1"/>
  <c r="J30" i="22"/>
  <c r="K30" i="22" s="1"/>
  <c r="J30" i="18"/>
  <c r="K30" i="18" s="1"/>
  <c r="J31" i="15"/>
  <c r="K31" i="15" s="1"/>
  <c r="F30" i="14"/>
  <c r="G30" i="14" s="1"/>
  <c r="J30" i="14"/>
  <c r="K30" i="14" s="1"/>
  <c r="M31" i="13"/>
  <c r="F30" i="12"/>
  <c r="G30" i="12" s="1"/>
  <c r="J31" i="9"/>
  <c r="K31" i="9" s="1"/>
  <c r="F30" i="23"/>
  <c r="G30" i="23" s="1"/>
  <c r="M30" i="23" s="1"/>
  <c r="F30" i="19"/>
  <c r="G30" i="19" s="1"/>
  <c r="M31" i="17" l="1"/>
  <c r="M30" i="30"/>
  <c r="M31" i="19"/>
  <c r="M30" i="13"/>
  <c r="M31" i="12"/>
  <c r="M31" i="23"/>
  <c r="M31" i="8"/>
  <c r="M31" i="14"/>
  <c r="M31" i="28"/>
  <c r="M30" i="28"/>
  <c r="M30" i="15"/>
  <c r="M31" i="11"/>
  <c r="M30" i="19"/>
  <c r="M31" i="27"/>
  <c r="M30" i="11"/>
  <c r="M31" i="15"/>
  <c r="M30" i="17"/>
  <c r="M31" i="10"/>
  <c r="M30" i="12"/>
  <c r="M30" i="10"/>
  <c r="M31" i="30"/>
  <c r="M31" i="24"/>
  <c r="M31" i="22"/>
  <c r="M30" i="22"/>
  <c r="M31" i="21"/>
  <c r="M31" i="18"/>
  <c r="M30" i="18"/>
  <c r="M31" i="16"/>
  <c r="M30" i="8"/>
  <c r="M31" i="26"/>
  <c r="M30" i="26"/>
  <c r="M31" i="9"/>
  <c r="M30" i="9"/>
  <c r="M30" i="16"/>
  <c r="M30" i="14"/>
  <c r="E3" i="24" l="1"/>
  <c r="E3" i="23"/>
  <c r="E3" i="22"/>
  <c r="T103" i="27" l="1"/>
  <c r="T102" i="27"/>
  <c r="T101" i="27"/>
  <c r="T100" i="27"/>
  <c r="T99" i="27"/>
  <c r="R21" i="18"/>
  <c r="S21" i="18" s="1"/>
  <c r="I67" i="30"/>
  <c r="I67" i="24"/>
  <c r="I67" i="23"/>
  <c r="I67" i="22"/>
  <c r="I67" i="21"/>
  <c r="I67" i="20"/>
  <c r="I67" i="19"/>
  <c r="I67" i="18"/>
  <c r="I67" i="17"/>
  <c r="I67" i="16"/>
  <c r="I67" i="15"/>
  <c r="I67" i="14"/>
  <c r="I67" i="13"/>
  <c r="I67" i="12"/>
  <c r="I67" i="11"/>
  <c r="I67" i="10"/>
  <c r="I67" i="9"/>
  <c r="I67" i="8"/>
  <c r="I63" i="30"/>
  <c r="I63" i="24"/>
  <c r="I63" i="23"/>
  <c r="I63" i="22"/>
  <c r="I63" i="21"/>
  <c r="I63" i="20"/>
  <c r="I63" i="19"/>
  <c r="I63" i="18"/>
  <c r="I63" i="17"/>
  <c r="I63" i="16"/>
  <c r="I63" i="15"/>
  <c r="I63" i="14"/>
  <c r="I63" i="13"/>
  <c r="I63" i="12"/>
  <c r="I63" i="11"/>
  <c r="I63" i="10"/>
  <c r="I63" i="9"/>
  <c r="I63" i="8"/>
  <c r="E67" i="10"/>
  <c r="F63" i="10"/>
  <c r="E63" i="10"/>
  <c r="K62" i="10"/>
  <c r="I62" i="10"/>
  <c r="E59" i="10"/>
  <c r="E62" i="10" s="1"/>
  <c r="I56" i="10"/>
  <c r="E56" i="10"/>
  <c r="I54" i="10"/>
  <c r="E54" i="10"/>
  <c r="I52" i="10"/>
  <c r="E52" i="10"/>
  <c r="I50" i="10"/>
  <c r="E50" i="10"/>
  <c r="I43" i="10"/>
  <c r="E43" i="10"/>
  <c r="I40" i="10"/>
  <c r="E40" i="10"/>
  <c r="I37" i="10"/>
  <c r="E37" i="10"/>
  <c r="I32" i="10"/>
  <c r="I8" i="10"/>
  <c r="E8" i="10"/>
  <c r="E67" i="9"/>
  <c r="E63" i="9"/>
  <c r="K62" i="9"/>
  <c r="J62" i="9"/>
  <c r="I62" i="9"/>
  <c r="E59" i="9"/>
  <c r="E62" i="9" s="1"/>
  <c r="I56" i="9"/>
  <c r="E56" i="9"/>
  <c r="I54" i="9"/>
  <c r="E54" i="9"/>
  <c r="I52" i="9"/>
  <c r="E52" i="9"/>
  <c r="I50" i="9"/>
  <c r="E50" i="9"/>
  <c r="I43" i="9"/>
  <c r="E43" i="9"/>
  <c r="I40" i="9"/>
  <c r="E40" i="9"/>
  <c r="I37" i="9"/>
  <c r="E37" i="9"/>
  <c r="I32" i="9"/>
  <c r="E32" i="9"/>
  <c r="I8" i="9"/>
  <c r="E8" i="9"/>
  <c r="J62" i="10"/>
  <c r="F63" i="9"/>
  <c r="M62" i="10"/>
  <c r="G63" i="10"/>
  <c r="M62" i="9"/>
  <c r="G63" i="9"/>
  <c r="I54" i="39"/>
  <c r="E54" i="39"/>
  <c r="I52" i="39"/>
  <c r="E52" i="39"/>
  <c r="I50" i="39"/>
  <c r="E50" i="39"/>
  <c r="I14" i="39"/>
  <c r="E14" i="39"/>
  <c r="I8" i="39"/>
  <c r="E8" i="39"/>
  <c r="F61" i="36"/>
  <c r="K60" i="36"/>
  <c r="I54" i="36"/>
  <c r="E54" i="36"/>
  <c r="I52" i="36"/>
  <c r="E52" i="36"/>
  <c r="I50" i="36"/>
  <c r="E50" i="36"/>
  <c r="I14" i="36"/>
  <c r="E14" i="36"/>
  <c r="I8" i="36"/>
  <c r="E8" i="36"/>
  <c r="E67" i="30"/>
  <c r="E63" i="30"/>
  <c r="K62" i="30"/>
  <c r="I62" i="30"/>
  <c r="E59" i="30"/>
  <c r="E62" i="30" s="1"/>
  <c r="I56" i="30"/>
  <c r="E56" i="30"/>
  <c r="I54" i="30"/>
  <c r="E54" i="30"/>
  <c r="I52" i="30"/>
  <c r="E52" i="30"/>
  <c r="I50" i="30"/>
  <c r="E50" i="30"/>
  <c r="I43" i="30"/>
  <c r="E43" i="30"/>
  <c r="I40" i="30"/>
  <c r="E40" i="30"/>
  <c r="I37" i="30"/>
  <c r="E37" i="30"/>
  <c r="I32" i="30"/>
  <c r="E32" i="30"/>
  <c r="I8" i="30"/>
  <c r="E8" i="30"/>
  <c r="E67" i="24"/>
  <c r="E63" i="24"/>
  <c r="I62" i="24"/>
  <c r="E59" i="24"/>
  <c r="E62" i="24" s="1"/>
  <c r="I56" i="24"/>
  <c r="E56" i="24"/>
  <c r="I54" i="24"/>
  <c r="E54" i="24"/>
  <c r="I52" i="24"/>
  <c r="E52" i="24"/>
  <c r="I50" i="24"/>
  <c r="E50" i="24"/>
  <c r="I43" i="24"/>
  <c r="E43" i="24"/>
  <c r="I40" i="24"/>
  <c r="E40" i="24"/>
  <c r="I37" i="24"/>
  <c r="E37" i="24"/>
  <c r="I32" i="24"/>
  <c r="E32" i="24"/>
  <c r="I8" i="24"/>
  <c r="E8" i="24"/>
  <c r="E67" i="21"/>
  <c r="E63" i="21"/>
  <c r="K62" i="21"/>
  <c r="I62" i="21"/>
  <c r="E59" i="21"/>
  <c r="E62" i="21" s="1"/>
  <c r="I56" i="21"/>
  <c r="E56" i="21"/>
  <c r="I54" i="21"/>
  <c r="E54" i="21"/>
  <c r="I52" i="21"/>
  <c r="E52" i="21"/>
  <c r="I50" i="21"/>
  <c r="E50" i="21"/>
  <c r="I43" i="21"/>
  <c r="E43" i="21"/>
  <c r="I40" i="21"/>
  <c r="E40" i="21"/>
  <c r="I37" i="21"/>
  <c r="E37" i="21"/>
  <c r="I32" i="21"/>
  <c r="E32" i="21"/>
  <c r="I8" i="21"/>
  <c r="E8" i="21"/>
  <c r="E67" i="19"/>
  <c r="F63" i="19"/>
  <c r="E63" i="19"/>
  <c r="J62" i="19"/>
  <c r="I62" i="19"/>
  <c r="E59" i="19"/>
  <c r="E62" i="19" s="1"/>
  <c r="I56" i="19"/>
  <c r="E56" i="19"/>
  <c r="I54" i="19"/>
  <c r="E54" i="19"/>
  <c r="I52" i="19"/>
  <c r="E52" i="19"/>
  <c r="I50" i="19"/>
  <c r="E50" i="19"/>
  <c r="I43" i="19"/>
  <c r="E43" i="19"/>
  <c r="I40" i="19"/>
  <c r="E40" i="19"/>
  <c r="I37" i="19"/>
  <c r="E37" i="19"/>
  <c r="I32" i="19"/>
  <c r="E32" i="19"/>
  <c r="I8" i="19"/>
  <c r="E8" i="19"/>
  <c r="E67" i="18"/>
  <c r="E63" i="18"/>
  <c r="K62" i="18"/>
  <c r="I62" i="18"/>
  <c r="E59" i="18"/>
  <c r="E62" i="18" s="1"/>
  <c r="I56" i="18"/>
  <c r="E56" i="18"/>
  <c r="I54" i="18"/>
  <c r="E54" i="18"/>
  <c r="I52" i="18"/>
  <c r="E52" i="18"/>
  <c r="I50" i="18"/>
  <c r="E50" i="18"/>
  <c r="I43" i="18"/>
  <c r="E43" i="18"/>
  <c r="I40" i="18"/>
  <c r="E40" i="18"/>
  <c r="I37" i="18"/>
  <c r="E37" i="18"/>
  <c r="I32" i="18"/>
  <c r="E32" i="18"/>
  <c r="I8" i="18"/>
  <c r="E8" i="18"/>
  <c r="E67" i="17"/>
  <c r="F63" i="17"/>
  <c r="E63" i="17"/>
  <c r="K62" i="17"/>
  <c r="I62" i="17"/>
  <c r="E59" i="17"/>
  <c r="E62" i="17" s="1"/>
  <c r="I56" i="17"/>
  <c r="E56" i="17"/>
  <c r="I54" i="17"/>
  <c r="E54" i="17"/>
  <c r="I52" i="17"/>
  <c r="E52" i="17"/>
  <c r="I50" i="17"/>
  <c r="E50" i="17"/>
  <c r="I43" i="17"/>
  <c r="E43" i="17"/>
  <c r="I40" i="17"/>
  <c r="E40" i="17"/>
  <c r="I37" i="17"/>
  <c r="E37" i="17"/>
  <c r="I32" i="17"/>
  <c r="E32" i="17"/>
  <c r="I8" i="17"/>
  <c r="E8" i="17"/>
  <c r="E67" i="16"/>
  <c r="F63" i="16"/>
  <c r="E63" i="16"/>
  <c r="K62" i="16"/>
  <c r="J62" i="16"/>
  <c r="I62" i="16"/>
  <c r="E59" i="16"/>
  <c r="E62" i="16" s="1"/>
  <c r="I56" i="16"/>
  <c r="E56" i="16"/>
  <c r="I54" i="16"/>
  <c r="E54" i="16"/>
  <c r="I52" i="16"/>
  <c r="I50" i="16"/>
  <c r="I43" i="16"/>
  <c r="I40" i="16"/>
  <c r="I37" i="16"/>
  <c r="I32" i="16"/>
  <c r="I8" i="16"/>
  <c r="E8" i="16"/>
  <c r="E67" i="12"/>
  <c r="E63" i="12"/>
  <c r="K62" i="12"/>
  <c r="J62" i="12"/>
  <c r="I62" i="12"/>
  <c r="E59" i="12"/>
  <c r="E62" i="12" s="1"/>
  <c r="I56" i="12"/>
  <c r="E56" i="12"/>
  <c r="I54" i="12"/>
  <c r="E54" i="12"/>
  <c r="I52" i="12"/>
  <c r="E52" i="12"/>
  <c r="I50" i="12"/>
  <c r="E50" i="12"/>
  <c r="I43" i="12"/>
  <c r="E43" i="12"/>
  <c r="I40" i="12"/>
  <c r="E40" i="12"/>
  <c r="I37" i="12"/>
  <c r="E37" i="12"/>
  <c r="I32" i="12"/>
  <c r="E32" i="12"/>
  <c r="I8" i="12"/>
  <c r="E8" i="12"/>
  <c r="E67" i="11"/>
  <c r="E63" i="11"/>
  <c r="K62" i="11"/>
  <c r="I62" i="11"/>
  <c r="E59" i="11"/>
  <c r="E62" i="11" s="1"/>
  <c r="I56" i="11"/>
  <c r="E56" i="11"/>
  <c r="I54" i="11"/>
  <c r="E54" i="11"/>
  <c r="I52" i="11"/>
  <c r="E52" i="11"/>
  <c r="I50" i="11"/>
  <c r="E50" i="11"/>
  <c r="I43" i="11"/>
  <c r="E43" i="11"/>
  <c r="I40" i="11"/>
  <c r="E40" i="11"/>
  <c r="I37" i="11"/>
  <c r="E37" i="11"/>
  <c r="I32" i="11"/>
  <c r="E32" i="11"/>
  <c r="I8" i="11"/>
  <c r="E8" i="11"/>
  <c r="E67" i="8"/>
  <c r="F63" i="8"/>
  <c r="E63" i="8"/>
  <c r="K62" i="8"/>
  <c r="I62" i="8"/>
  <c r="E59" i="8"/>
  <c r="E62" i="8" s="1"/>
  <c r="F61" i="39"/>
  <c r="K60" i="39"/>
  <c r="J60" i="39"/>
  <c r="J60" i="36"/>
  <c r="F63" i="30"/>
  <c r="J62" i="30"/>
  <c r="K62" i="24"/>
  <c r="F63" i="24"/>
  <c r="J62" i="24"/>
  <c r="F63" i="21"/>
  <c r="J62" i="21"/>
  <c r="K62" i="19"/>
  <c r="G63" i="19"/>
  <c r="F63" i="18"/>
  <c r="J62" i="18"/>
  <c r="G63" i="17"/>
  <c r="J62" i="17"/>
  <c r="F63" i="12"/>
  <c r="J62" i="11"/>
  <c r="F63" i="11"/>
  <c r="G63" i="11"/>
  <c r="G63" i="8"/>
  <c r="J62" i="8"/>
  <c r="G61" i="39"/>
  <c r="M60" i="39"/>
  <c r="M60" i="36"/>
  <c r="G61" i="36"/>
  <c r="G63" i="30"/>
  <c r="M62" i="30"/>
  <c r="M62" i="27"/>
  <c r="M62" i="26"/>
  <c r="G63" i="24"/>
  <c r="M62" i="24"/>
  <c r="M62" i="21"/>
  <c r="G63" i="21"/>
  <c r="G63" i="18"/>
  <c r="M62" i="18"/>
  <c r="M62" i="16"/>
  <c r="G63" i="16"/>
  <c r="G63" i="12"/>
  <c r="M62" i="12"/>
  <c r="O745" i="8"/>
  <c r="O745" i="9"/>
  <c r="O743" i="10"/>
  <c r="O745" i="11"/>
  <c r="O745" i="12"/>
  <c r="O745" i="13"/>
  <c r="O745" i="14"/>
  <c r="O745" i="15"/>
  <c r="O745" i="16"/>
  <c r="O745" i="17"/>
  <c r="O745" i="18"/>
  <c r="O745" i="21"/>
  <c r="O745" i="22"/>
  <c r="O745" i="23"/>
  <c r="O745" i="26"/>
  <c r="O745" i="27"/>
  <c r="O745" i="28"/>
  <c r="O745" i="30"/>
  <c r="O743" i="35"/>
  <c r="O743" i="36"/>
  <c r="O743" i="37"/>
  <c r="O743" i="38"/>
  <c r="O743" i="39"/>
  <c r="O743" i="40"/>
  <c r="G745" i="8"/>
  <c r="G745" i="9"/>
  <c r="G743" i="10"/>
  <c r="G745" i="11"/>
  <c r="G745" i="12"/>
  <c r="G745" i="13"/>
  <c r="G745" i="14"/>
  <c r="G745" i="15"/>
  <c r="G745" i="16"/>
  <c r="G745" i="17"/>
  <c r="G745" i="19"/>
  <c r="G745" i="20"/>
  <c r="G745" i="21"/>
  <c r="G745" i="22"/>
  <c r="G745" i="23"/>
  <c r="G745" i="24"/>
  <c r="G745" i="26"/>
  <c r="G745" i="27"/>
  <c r="G745" i="28"/>
  <c r="G745" i="30"/>
  <c r="G743" i="35"/>
  <c r="G743" i="36"/>
  <c r="G743" i="37"/>
  <c r="G743" i="38"/>
  <c r="G743" i="39"/>
  <c r="G743" i="40"/>
  <c r="E67" i="13"/>
  <c r="E67" i="14"/>
  <c r="E67" i="15"/>
  <c r="E67" i="20"/>
  <c r="E67" i="22"/>
  <c r="E67" i="23"/>
  <c r="C70" i="8"/>
  <c r="BA65" i="8" s="1"/>
  <c r="B70" i="8"/>
  <c r="AZ65" i="8" s="1"/>
  <c r="C69" i="8"/>
  <c r="B69" i="8"/>
  <c r="AZ64" i="8" s="1"/>
  <c r="C70" i="9"/>
  <c r="B70" i="9"/>
  <c r="AZ65" i="9" s="1"/>
  <c r="C69" i="9"/>
  <c r="B69" i="9"/>
  <c r="C70" i="10"/>
  <c r="B70" i="10"/>
  <c r="AZ65" i="10" s="1"/>
  <c r="C69" i="10"/>
  <c r="B69" i="10"/>
  <c r="C70" i="11"/>
  <c r="B70" i="11"/>
  <c r="AZ65" i="11" s="1"/>
  <c r="C69" i="11"/>
  <c r="B69" i="11"/>
  <c r="C70" i="12"/>
  <c r="B70" i="12"/>
  <c r="AZ65" i="12" s="1"/>
  <c r="C69" i="12"/>
  <c r="B69" i="12"/>
  <c r="C70" i="13"/>
  <c r="B70" i="13"/>
  <c r="AM65" i="13" s="1"/>
  <c r="C69" i="13"/>
  <c r="B69" i="13"/>
  <c r="C70" i="14"/>
  <c r="B70" i="14"/>
  <c r="C69" i="14"/>
  <c r="B69" i="14"/>
  <c r="AZ64" i="14" s="1"/>
  <c r="C70" i="15"/>
  <c r="BA65" i="15" s="1"/>
  <c r="B70" i="15"/>
  <c r="C69" i="15"/>
  <c r="B69" i="15"/>
  <c r="C70" i="16"/>
  <c r="B70" i="16"/>
  <c r="C69" i="16"/>
  <c r="B69" i="16"/>
  <c r="C70" i="17"/>
  <c r="B70" i="17"/>
  <c r="C69" i="17"/>
  <c r="B69" i="17"/>
  <c r="C70" i="18"/>
  <c r="B70" i="18"/>
  <c r="Y65" i="18" s="1"/>
  <c r="C69" i="18"/>
  <c r="B69" i="18"/>
  <c r="AZ64" i="18" s="1"/>
  <c r="C70" i="19"/>
  <c r="B70" i="19"/>
  <c r="C69" i="19"/>
  <c r="B69" i="19"/>
  <c r="AZ64" i="19" s="1"/>
  <c r="C70" i="20"/>
  <c r="B70" i="20"/>
  <c r="AM65" i="20" s="1"/>
  <c r="C69" i="20"/>
  <c r="B69" i="20"/>
  <c r="C70" i="21"/>
  <c r="B70" i="21"/>
  <c r="C69" i="21"/>
  <c r="B69" i="21"/>
  <c r="AZ64" i="21" s="1"/>
  <c r="C70" i="22"/>
  <c r="B70" i="22"/>
  <c r="AM65" i="22" s="1"/>
  <c r="C69" i="22"/>
  <c r="B69" i="22"/>
  <c r="AM64" i="22" s="1"/>
  <c r="C70" i="23"/>
  <c r="B70" i="23"/>
  <c r="C69" i="23"/>
  <c r="B69" i="23"/>
  <c r="C70" i="24"/>
  <c r="B70" i="24"/>
  <c r="AZ65" i="24" s="1"/>
  <c r="C69" i="24"/>
  <c r="B69" i="24"/>
  <c r="C70" i="26"/>
  <c r="B70" i="26"/>
  <c r="C69" i="26"/>
  <c r="B69" i="26"/>
  <c r="C70" i="27"/>
  <c r="B70" i="27"/>
  <c r="C69" i="27"/>
  <c r="B69" i="27"/>
  <c r="C70" i="30"/>
  <c r="B70" i="30"/>
  <c r="Y65" i="30" s="1"/>
  <c r="C69" i="30"/>
  <c r="AN64" i="30" s="1"/>
  <c r="B69" i="30"/>
  <c r="C68" i="35"/>
  <c r="B68" i="35"/>
  <c r="C67" i="35"/>
  <c r="Z62" i="35" s="1"/>
  <c r="B67" i="35"/>
  <c r="AZ62" i="35" s="1"/>
  <c r="C68" i="36"/>
  <c r="B68" i="36"/>
  <c r="AZ63" i="36" s="1"/>
  <c r="C67" i="36"/>
  <c r="Z62" i="36" s="1"/>
  <c r="B67" i="36"/>
  <c r="C68" i="37"/>
  <c r="B68" i="37"/>
  <c r="C67" i="37"/>
  <c r="Z62" i="37" s="1"/>
  <c r="B67" i="37"/>
  <c r="C68" i="38"/>
  <c r="B68" i="38"/>
  <c r="C67" i="38"/>
  <c r="Z62" i="38" s="1"/>
  <c r="B67" i="38"/>
  <c r="C68" i="39"/>
  <c r="B68" i="39"/>
  <c r="AZ63" i="39" s="1"/>
  <c r="C67" i="39"/>
  <c r="Z62" i="39" s="1"/>
  <c r="B67" i="39"/>
  <c r="C68" i="40"/>
  <c r="B68" i="40"/>
  <c r="C67" i="40"/>
  <c r="Z62" i="40" s="1"/>
  <c r="B67" i="40"/>
  <c r="C68" i="41"/>
  <c r="Z63" i="41" s="1"/>
  <c r="B68" i="41"/>
  <c r="C67" i="41"/>
  <c r="Z62" i="41" s="1"/>
  <c r="B67" i="41"/>
  <c r="C70" i="28"/>
  <c r="B70" i="28"/>
  <c r="C69" i="28"/>
  <c r="Z64" i="28" s="1"/>
  <c r="B69" i="28"/>
  <c r="C66" i="8"/>
  <c r="B66" i="8"/>
  <c r="AZ61" i="8" s="1"/>
  <c r="C65" i="8"/>
  <c r="BA60" i="8" s="1"/>
  <c r="B65" i="8"/>
  <c r="C66" i="9"/>
  <c r="B66" i="9"/>
  <c r="C65" i="9"/>
  <c r="BA60" i="9" s="1"/>
  <c r="B65" i="9"/>
  <c r="C66" i="10"/>
  <c r="BA61" i="10" s="1"/>
  <c r="B66" i="10"/>
  <c r="C65" i="10"/>
  <c r="BA60" i="10" s="1"/>
  <c r="B65" i="10"/>
  <c r="C66" i="11"/>
  <c r="B66" i="11"/>
  <c r="AZ61" i="11" s="1"/>
  <c r="C65" i="11"/>
  <c r="BA60" i="11" s="1"/>
  <c r="B65" i="11"/>
  <c r="C66" i="12"/>
  <c r="B66" i="12"/>
  <c r="AZ61" i="12" s="1"/>
  <c r="C65" i="12"/>
  <c r="BA60" i="12" s="1"/>
  <c r="B65" i="12"/>
  <c r="C66" i="13"/>
  <c r="AN61" i="13" s="1"/>
  <c r="B66" i="13"/>
  <c r="AZ61" i="13" s="1"/>
  <c r="C65" i="13"/>
  <c r="BA60" i="13" s="1"/>
  <c r="B65" i="13"/>
  <c r="C66" i="14"/>
  <c r="B66" i="14"/>
  <c r="AZ61" i="14" s="1"/>
  <c r="C65" i="14"/>
  <c r="BA60" i="14" s="1"/>
  <c r="B65" i="14"/>
  <c r="C66" i="15"/>
  <c r="B66" i="15"/>
  <c r="AZ61" i="15" s="1"/>
  <c r="C65" i="15"/>
  <c r="BA60" i="15" s="1"/>
  <c r="B65" i="15"/>
  <c r="C66" i="16"/>
  <c r="B66" i="16"/>
  <c r="AZ61" i="16" s="1"/>
  <c r="C65" i="16"/>
  <c r="BA60" i="16" s="1"/>
  <c r="B65" i="16"/>
  <c r="C66" i="17"/>
  <c r="BA61" i="17" s="1"/>
  <c r="B66" i="17"/>
  <c r="C65" i="17"/>
  <c r="BA60" i="17" s="1"/>
  <c r="B65" i="17"/>
  <c r="C66" i="18"/>
  <c r="B66" i="18"/>
  <c r="AZ61" i="18" s="1"/>
  <c r="C65" i="18"/>
  <c r="BA60" i="18" s="1"/>
  <c r="B65" i="18"/>
  <c r="AZ60" i="18" s="1"/>
  <c r="C66" i="19"/>
  <c r="AN61" i="19" s="1"/>
  <c r="B66" i="19"/>
  <c r="C65" i="19"/>
  <c r="BA60" i="19" s="1"/>
  <c r="B65" i="19"/>
  <c r="C66" i="20"/>
  <c r="Z61" i="20" s="1"/>
  <c r="B66" i="20"/>
  <c r="AZ61" i="20" s="1"/>
  <c r="C65" i="20"/>
  <c r="BA60" i="20" s="1"/>
  <c r="B65" i="20"/>
  <c r="AZ60" i="20" s="1"/>
  <c r="C66" i="21"/>
  <c r="AN61" i="21" s="1"/>
  <c r="B66" i="21"/>
  <c r="AZ61" i="21" s="1"/>
  <c r="C65" i="21"/>
  <c r="BA60" i="21" s="1"/>
  <c r="B65" i="21"/>
  <c r="C66" i="22"/>
  <c r="B66" i="22"/>
  <c r="AZ61" i="22" s="1"/>
  <c r="C65" i="22"/>
  <c r="BA60" i="22" s="1"/>
  <c r="B65" i="22"/>
  <c r="C66" i="23"/>
  <c r="B66" i="23"/>
  <c r="C65" i="23"/>
  <c r="BA60" i="23" s="1"/>
  <c r="B65" i="23"/>
  <c r="C66" i="24"/>
  <c r="B66" i="24"/>
  <c r="AZ61" i="24" s="1"/>
  <c r="C65" i="24"/>
  <c r="AN60" i="24" s="1"/>
  <c r="B65" i="24"/>
  <c r="C66" i="26"/>
  <c r="BA61" i="26" s="1"/>
  <c r="B66" i="26"/>
  <c r="C65" i="26"/>
  <c r="BA60" i="26" s="1"/>
  <c r="B65" i="26"/>
  <c r="C66" i="27"/>
  <c r="B66" i="27"/>
  <c r="C65" i="27"/>
  <c r="BA60" i="27" s="1"/>
  <c r="B65" i="27"/>
  <c r="C66" i="30"/>
  <c r="B66" i="30"/>
  <c r="C65" i="30"/>
  <c r="BA60" i="30" s="1"/>
  <c r="B65" i="30"/>
  <c r="C64" i="35"/>
  <c r="B64" i="35"/>
  <c r="C63" i="35"/>
  <c r="BA58" i="35" s="1"/>
  <c r="B63" i="35"/>
  <c r="C64" i="36"/>
  <c r="Z59" i="36" s="1"/>
  <c r="B64" i="36"/>
  <c r="C63" i="36"/>
  <c r="BA58" i="36" s="1"/>
  <c r="B63" i="36"/>
  <c r="C64" i="37"/>
  <c r="B64" i="37"/>
  <c r="C63" i="37"/>
  <c r="BA58" i="37" s="1"/>
  <c r="B63" i="37"/>
  <c r="AZ58" i="37" s="1"/>
  <c r="C64" i="38"/>
  <c r="AN59" i="38" s="1"/>
  <c r="B64" i="38"/>
  <c r="AM59" i="38" s="1"/>
  <c r="C63" i="38"/>
  <c r="BA58" i="38" s="1"/>
  <c r="B63" i="38"/>
  <c r="C64" i="39"/>
  <c r="B64" i="39"/>
  <c r="C63" i="39"/>
  <c r="BA58" i="39" s="1"/>
  <c r="B63" i="39"/>
  <c r="C64" i="40"/>
  <c r="Z59" i="40" s="1"/>
  <c r="B64" i="40"/>
  <c r="AM59" i="40" s="1"/>
  <c r="C63" i="40"/>
  <c r="BA58" i="40" s="1"/>
  <c r="B63" i="40"/>
  <c r="C64" i="41"/>
  <c r="B64" i="41"/>
  <c r="C63" i="41"/>
  <c r="BA58" i="41" s="1"/>
  <c r="B63" i="41"/>
  <c r="C66" i="28"/>
  <c r="B66" i="28"/>
  <c r="C65" i="28"/>
  <c r="BA60" i="28" s="1"/>
  <c r="B65" i="28"/>
  <c r="I62" i="13"/>
  <c r="I62" i="14"/>
  <c r="I62" i="15"/>
  <c r="I62" i="20"/>
  <c r="I62" i="22"/>
  <c r="I62" i="23"/>
  <c r="E59" i="13"/>
  <c r="E62" i="13" s="1"/>
  <c r="E59" i="14"/>
  <c r="E62" i="14" s="1"/>
  <c r="E59" i="15"/>
  <c r="E62" i="15" s="1"/>
  <c r="E59" i="20"/>
  <c r="E62" i="20" s="1"/>
  <c r="E59" i="22"/>
  <c r="E62" i="22" s="1"/>
  <c r="E59" i="23"/>
  <c r="E62" i="23" s="1"/>
  <c r="B62" i="8"/>
  <c r="AZ57" i="8" s="1"/>
  <c r="B62" i="9"/>
  <c r="AZ57" i="9" s="1"/>
  <c r="B62" i="10"/>
  <c r="B62" i="11"/>
  <c r="AZ57" i="11" s="1"/>
  <c r="B62" i="12"/>
  <c r="AZ57" i="12" s="1"/>
  <c r="B62" i="13"/>
  <c r="AZ57" i="13" s="1"/>
  <c r="B62" i="14"/>
  <c r="B62" i="15"/>
  <c r="AZ57" i="15" s="1"/>
  <c r="B62" i="16"/>
  <c r="B62" i="17"/>
  <c r="B62" i="18"/>
  <c r="AZ57" i="18" s="1"/>
  <c r="B62" i="19"/>
  <c r="AZ57" i="19" s="1"/>
  <c r="B62" i="20"/>
  <c r="AZ57" i="20" s="1"/>
  <c r="B62" i="21"/>
  <c r="AZ57" i="21" s="1"/>
  <c r="B62" i="22"/>
  <c r="AZ57" i="22" s="1"/>
  <c r="B62" i="23"/>
  <c r="B62" i="24"/>
  <c r="Y57" i="24" s="1"/>
  <c r="B62" i="26"/>
  <c r="AZ57" i="26" s="1"/>
  <c r="B62" i="27"/>
  <c r="B62" i="30"/>
  <c r="AZ57" i="30" s="1"/>
  <c r="B60" i="35"/>
  <c r="B60" i="36"/>
  <c r="AZ55" i="36" s="1"/>
  <c r="B60" i="37"/>
  <c r="AZ55" i="37" s="1"/>
  <c r="B60" i="38"/>
  <c r="AZ55" i="38" s="1"/>
  <c r="B60" i="39"/>
  <c r="AZ55" i="39" s="1"/>
  <c r="B60" i="40"/>
  <c r="AZ55" i="40" s="1"/>
  <c r="B60" i="41"/>
  <c r="AZ55" i="41" s="1"/>
  <c r="B62" i="28"/>
  <c r="AZ57" i="28" s="1"/>
  <c r="C61" i="8"/>
  <c r="B61" i="8"/>
  <c r="C61" i="9"/>
  <c r="Z56" i="9" s="1"/>
  <c r="B61" i="9"/>
  <c r="C61" i="10"/>
  <c r="B61" i="10"/>
  <c r="C61" i="11"/>
  <c r="B61" i="11"/>
  <c r="AZ56" i="11" s="1"/>
  <c r="C61" i="12"/>
  <c r="B61" i="12"/>
  <c r="AZ56" i="12" s="1"/>
  <c r="C61" i="13"/>
  <c r="B61" i="13"/>
  <c r="AZ56" i="13" s="1"/>
  <c r="C61" i="14"/>
  <c r="B61" i="14"/>
  <c r="C61" i="15"/>
  <c r="AN56" i="15" s="1"/>
  <c r="B61" i="15"/>
  <c r="AZ56" i="15" s="1"/>
  <c r="C61" i="16"/>
  <c r="B61" i="16"/>
  <c r="C61" i="17"/>
  <c r="Z56" i="17" s="1"/>
  <c r="B61" i="17"/>
  <c r="C61" i="18"/>
  <c r="AN56" i="18" s="1"/>
  <c r="B61" i="18"/>
  <c r="AZ56" i="18" s="1"/>
  <c r="C61" i="19"/>
  <c r="B61" i="19"/>
  <c r="C61" i="20"/>
  <c r="BA56" i="20" s="1"/>
  <c r="B61" i="20"/>
  <c r="AZ56" i="20" s="1"/>
  <c r="C61" i="21"/>
  <c r="B61" i="21"/>
  <c r="C61" i="22"/>
  <c r="B61" i="22"/>
  <c r="AZ56" i="22" s="1"/>
  <c r="C61" i="23"/>
  <c r="BA56" i="23" s="1"/>
  <c r="B61" i="23"/>
  <c r="AZ56" i="23" s="1"/>
  <c r="C61" i="24"/>
  <c r="B61" i="24"/>
  <c r="C61" i="26"/>
  <c r="B61" i="26"/>
  <c r="C61" i="27"/>
  <c r="B61" i="27"/>
  <c r="C61" i="30"/>
  <c r="AN56" i="30" s="1"/>
  <c r="B61" i="30"/>
  <c r="C59" i="35"/>
  <c r="B59" i="35"/>
  <c r="AZ54" i="35" s="1"/>
  <c r="C59" i="36"/>
  <c r="Z54" i="36" s="1"/>
  <c r="B59" i="36"/>
  <c r="C59" i="37"/>
  <c r="B59" i="37"/>
  <c r="AZ54" i="37" s="1"/>
  <c r="C59" i="38"/>
  <c r="BA54" i="38" s="1"/>
  <c r="B59" i="38"/>
  <c r="C59" i="39"/>
  <c r="Z54" i="39" s="1"/>
  <c r="B59" i="39"/>
  <c r="AZ54" i="39" s="1"/>
  <c r="C59" i="40"/>
  <c r="AN54" i="40" s="1"/>
  <c r="B59" i="40"/>
  <c r="AM54" i="40" s="1"/>
  <c r="C59" i="41"/>
  <c r="BA54" i="41" s="1"/>
  <c r="B59" i="41"/>
  <c r="AZ54" i="41" s="1"/>
  <c r="C61" i="28"/>
  <c r="B61" i="28"/>
  <c r="I52" i="8"/>
  <c r="I52" i="13"/>
  <c r="I52" i="14"/>
  <c r="I52" i="15"/>
  <c r="I52" i="20"/>
  <c r="I52" i="22"/>
  <c r="I52" i="23"/>
  <c r="I50" i="35"/>
  <c r="I50" i="37"/>
  <c r="I50" i="38"/>
  <c r="I50" i="40"/>
  <c r="I50" i="41"/>
  <c r="E52" i="8"/>
  <c r="E52" i="14"/>
  <c r="E52" i="20"/>
  <c r="E52" i="22"/>
  <c r="E52" i="23"/>
  <c r="E50" i="35"/>
  <c r="E50" i="37"/>
  <c r="E50" i="38"/>
  <c r="E50" i="40"/>
  <c r="E50" i="41"/>
  <c r="I50" i="8"/>
  <c r="I50" i="13"/>
  <c r="I50" i="14"/>
  <c r="I50" i="15"/>
  <c r="I50" i="20"/>
  <c r="I50" i="22"/>
  <c r="I50" i="23"/>
  <c r="E50" i="8"/>
  <c r="E50" i="14"/>
  <c r="E50" i="20"/>
  <c r="E50" i="22"/>
  <c r="E50" i="23"/>
  <c r="I40" i="8"/>
  <c r="I40" i="13"/>
  <c r="I40" i="14"/>
  <c r="I40" i="15"/>
  <c r="I40" i="20"/>
  <c r="I40" i="22"/>
  <c r="I40" i="23"/>
  <c r="I14" i="35"/>
  <c r="I14" i="37"/>
  <c r="I14" i="38"/>
  <c r="I14" i="40"/>
  <c r="I14" i="41"/>
  <c r="E40" i="8"/>
  <c r="E40" i="14"/>
  <c r="E40" i="20"/>
  <c r="E40" i="22"/>
  <c r="E40" i="23"/>
  <c r="I37" i="8"/>
  <c r="I37" i="13"/>
  <c r="I37" i="14"/>
  <c r="I37" i="15"/>
  <c r="I37" i="20"/>
  <c r="I37" i="22"/>
  <c r="I37" i="23"/>
  <c r="E37" i="8"/>
  <c r="E37" i="14"/>
  <c r="E37" i="20"/>
  <c r="E37" i="22"/>
  <c r="E37" i="23"/>
  <c r="E32" i="8"/>
  <c r="E32" i="14"/>
  <c r="E32" i="20"/>
  <c r="E32" i="22"/>
  <c r="E32" i="23"/>
  <c r="E14" i="35"/>
  <c r="E14" i="37"/>
  <c r="E14" i="38"/>
  <c r="E14" i="40"/>
  <c r="E14" i="41"/>
  <c r="I8" i="8"/>
  <c r="I8" i="13"/>
  <c r="I8" i="14"/>
  <c r="I8" i="15"/>
  <c r="I8" i="20"/>
  <c r="I8" i="22"/>
  <c r="I8" i="23"/>
  <c r="I8" i="35"/>
  <c r="I8" i="37"/>
  <c r="I8" i="38"/>
  <c r="I8" i="40"/>
  <c r="I8" i="41"/>
  <c r="E8" i="8"/>
  <c r="E8" i="13"/>
  <c r="E8" i="14"/>
  <c r="E8" i="15"/>
  <c r="E8" i="20"/>
  <c r="E8" i="22"/>
  <c r="E8" i="23"/>
  <c r="E8" i="35"/>
  <c r="E8" i="37"/>
  <c r="E8" i="38"/>
  <c r="E8" i="40"/>
  <c r="E8" i="41"/>
  <c r="Z59" i="38"/>
  <c r="BA60" i="24"/>
  <c r="BA59" i="36"/>
  <c r="BA59" i="38"/>
  <c r="BA59" i="40"/>
  <c r="AZ64" i="9"/>
  <c r="AZ64" i="11"/>
  <c r="AZ64" i="13"/>
  <c r="AZ64" i="15"/>
  <c r="AZ64" i="17"/>
  <c r="AZ64" i="23"/>
  <c r="AZ56" i="26"/>
  <c r="AZ65" i="30"/>
  <c r="AZ55" i="35"/>
  <c r="AZ62" i="40"/>
  <c r="AN59" i="36"/>
  <c r="AN59" i="40"/>
  <c r="AZ60" i="26"/>
  <c r="AZ62" i="38"/>
  <c r="AZ64" i="30"/>
  <c r="AZ60" i="16"/>
  <c r="AZ56" i="8"/>
  <c r="AZ60" i="22"/>
  <c r="AZ60" i="14"/>
  <c r="AZ62" i="36"/>
  <c r="AZ60" i="24"/>
  <c r="AZ60" i="12"/>
  <c r="AZ60" i="10"/>
  <c r="AZ60" i="8"/>
  <c r="AZ54" i="36"/>
  <c r="AZ54" i="40"/>
  <c r="C57" i="8"/>
  <c r="C57" i="9"/>
  <c r="Z52" i="9" s="1"/>
  <c r="C57" i="10"/>
  <c r="AN52" i="10" s="1"/>
  <c r="C57" i="11"/>
  <c r="BA52" i="11" s="1"/>
  <c r="C57" i="12"/>
  <c r="BA52" i="12" s="1"/>
  <c r="C57" i="13"/>
  <c r="C57" i="14"/>
  <c r="C57" i="15"/>
  <c r="Z52" i="15" s="1"/>
  <c r="C57" i="16"/>
  <c r="C57" i="17"/>
  <c r="C57" i="18"/>
  <c r="Z52" i="18" s="1"/>
  <c r="C57" i="19"/>
  <c r="Z52" i="19" s="1"/>
  <c r="C57" i="20"/>
  <c r="AN52" i="20" s="1"/>
  <c r="C57" i="21"/>
  <c r="BA52" i="21" s="1"/>
  <c r="C57" i="22"/>
  <c r="C57" i="23"/>
  <c r="AN52" i="23" s="1"/>
  <c r="C57" i="24"/>
  <c r="AN52" i="24" s="1"/>
  <c r="C57" i="26"/>
  <c r="C57" i="27"/>
  <c r="BA52" i="27" s="1"/>
  <c r="C57" i="28"/>
  <c r="BA52" i="28" s="1"/>
  <c r="C57" i="30"/>
  <c r="C55" i="35"/>
  <c r="C55" i="36"/>
  <c r="C55" i="37"/>
  <c r="BA50" i="37" s="1"/>
  <c r="C55" i="38"/>
  <c r="Z50" i="38" s="1"/>
  <c r="C55" i="39"/>
  <c r="AN50" i="39" s="1"/>
  <c r="C55" i="40"/>
  <c r="AN50" i="40" s="1"/>
  <c r="C55" i="41"/>
  <c r="C55" i="8"/>
  <c r="C55" i="9"/>
  <c r="C55" i="10"/>
  <c r="Z50" i="10" s="1"/>
  <c r="C55" i="11"/>
  <c r="Z50" i="11" s="1"/>
  <c r="C55" i="12"/>
  <c r="Z50" i="12" s="1"/>
  <c r="C55" i="13"/>
  <c r="C55" i="14"/>
  <c r="C55" i="15"/>
  <c r="C55" i="16"/>
  <c r="C55" i="17"/>
  <c r="C55" i="18"/>
  <c r="AN50" i="18" s="1"/>
  <c r="C55" i="19"/>
  <c r="AN50" i="19" s="1"/>
  <c r="C55" i="20"/>
  <c r="Z50" i="20" s="1"/>
  <c r="C55" i="21"/>
  <c r="C55" i="22"/>
  <c r="C55" i="23"/>
  <c r="C55" i="24"/>
  <c r="C55" i="26"/>
  <c r="Z50" i="26" s="1"/>
  <c r="C55" i="27"/>
  <c r="Z50" i="27" s="1"/>
  <c r="C55" i="28"/>
  <c r="Z50" i="28" s="1"/>
  <c r="C55" i="30"/>
  <c r="C53" i="35"/>
  <c r="C53" i="36"/>
  <c r="BA48" i="36" s="1"/>
  <c r="C53" i="37"/>
  <c r="BA48" i="37" s="1"/>
  <c r="C53" i="38"/>
  <c r="Z48" i="38" s="1"/>
  <c r="C53" i="39"/>
  <c r="C53" i="40"/>
  <c r="C53" i="41"/>
  <c r="AN48" i="41" s="1"/>
  <c r="C48" i="8"/>
  <c r="BA43" i="8" s="1"/>
  <c r="C48" i="9"/>
  <c r="BA43" i="9" s="1"/>
  <c r="C48" i="10"/>
  <c r="C48" i="11"/>
  <c r="C48" i="12"/>
  <c r="C48" i="13"/>
  <c r="C48" i="14"/>
  <c r="C48" i="15"/>
  <c r="Z43" i="15" s="1"/>
  <c r="C48" i="16"/>
  <c r="C48" i="17"/>
  <c r="C48" i="18"/>
  <c r="C48" i="19"/>
  <c r="C48" i="20"/>
  <c r="C48" i="21"/>
  <c r="Z43" i="21" s="1"/>
  <c r="C48" i="22"/>
  <c r="C48" i="23"/>
  <c r="BA43" i="23" s="1"/>
  <c r="C48" i="24"/>
  <c r="C48" i="26"/>
  <c r="C48" i="27"/>
  <c r="C48" i="28"/>
  <c r="C48" i="30"/>
  <c r="BA43" i="30" s="1"/>
  <c r="C46" i="35"/>
  <c r="Z41" i="35" s="1"/>
  <c r="C46" i="36"/>
  <c r="AN41" i="36" s="1"/>
  <c r="C46" i="37"/>
  <c r="Z41" i="37" s="1"/>
  <c r="C46" i="38"/>
  <c r="Z41" i="38" s="1"/>
  <c r="C46" i="39"/>
  <c r="C46" i="40"/>
  <c r="BA41" i="40" s="1"/>
  <c r="C46" i="41"/>
  <c r="BA41" i="41" s="1"/>
  <c r="C45" i="8"/>
  <c r="AN40" i="8" s="1"/>
  <c r="C45" i="9"/>
  <c r="BA40" i="9" s="1"/>
  <c r="C45" i="10"/>
  <c r="Z40" i="10" s="1"/>
  <c r="C45" i="11"/>
  <c r="BA40" i="11" s="1"/>
  <c r="C45" i="12"/>
  <c r="BA40" i="12" s="1"/>
  <c r="C45" i="13"/>
  <c r="C45" i="14"/>
  <c r="AN40" i="14" s="1"/>
  <c r="C45" i="15"/>
  <c r="AN40" i="15" s="1"/>
  <c r="C45" i="16"/>
  <c r="Z40" i="16" s="1"/>
  <c r="C45" i="17"/>
  <c r="C45" i="18"/>
  <c r="C45" i="19"/>
  <c r="BA40" i="19" s="1"/>
  <c r="C45" i="20"/>
  <c r="C45" i="21"/>
  <c r="AN40" i="21" s="1"/>
  <c r="C45" i="22"/>
  <c r="C45" i="23"/>
  <c r="Z40" i="23" s="1"/>
  <c r="C45" i="24"/>
  <c r="C45" i="26"/>
  <c r="C45" i="27"/>
  <c r="BA40" i="27" s="1"/>
  <c r="C45" i="28"/>
  <c r="C45" i="30"/>
  <c r="Z40" i="30" s="1"/>
  <c r="C43" i="35"/>
  <c r="C43" i="36"/>
  <c r="AN38" i="36" s="1"/>
  <c r="C43" i="37"/>
  <c r="C43" i="38"/>
  <c r="AN38" i="38" s="1"/>
  <c r="C43" i="39"/>
  <c r="C43" i="40"/>
  <c r="BA38" i="40" s="1"/>
  <c r="C43" i="41"/>
  <c r="C35" i="8"/>
  <c r="C35" i="9"/>
  <c r="C35" i="10"/>
  <c r="C35" i="11"/>
  <c r="C35" i="12"/>
  <c r="C35" i="13"/>
  <c r="C35" i="14"/>
  <c r="C35" i="15"/>
  <c r="C35" i="16"/>
  <c r="C35" i="17"/>
  <c r="C35" i="18"/>
  <c r="C35" i="19"/>
  <c r="C35" i="20"/>
  <c r="C35" i="21"/>
  <c r="C35" i="22"/>
  <c r="C35" i="23"/>
  <c r="C35" i="24"/>
  <c r="C35" i="26"/>
  <c r="C35" i="27"/>
  <c r="C35" i="28"/>
  <c r="C35" i="30"/>
  <c r="C33" i="35"/>
  <c r="C33" i="36"/>
  <c r="AN28" i="36" s="1"/>
  <c r="C33" i="37"/>
  <c r="C33" i="38"/>
  <c r="BA28" i="38" s="1"/>
  <c r="C33" i="39"/>
  <c r="AN28" i="39" s="1"/>
  <c r="C33" i="40"/>
  <c r="C33" i="41"/>
  <c r="BA28" i="41" s="1"/>
  <c r="C25" i="8"/>
  <c r="BA20" i="8" s="1"/>
  <c r="C25" i="9"/>
  <c r="AN20" i="9" s="1"/>
  <c r="C25" i="10"/>
  <c r="BA20" i="10" s="1"/>
  <c r="C25" i="11"/>
  <c r="AN20" i="11" s="1"/>
  <c r="C25" i="12"/>
  <c r="C25" i="13"/>
  <c r="C25" i="14"/>
  <c r="C25" i="15"/>
  <c r="Z20" i="15" s="1"/>
  <c r="C25" i="16"/>
  <c r="C25" i="17"/>
  <c r="C25" i="18"/>
  <c r="Z20" i="18" s="1"/>
  <c r="C25" i="19"/>
  <c r="C25" i="20"/>
  <c r="C25" i="21"/>
  <c r="C25" i="22"/>
  <c r="AN20" i="22" s="1"/>
  <c r="C25" i="23"/>
  <c r="C25" i="24"/>
  <c r="C25" i="26"/>
  <c r="BA20" i="26" s="1"/>
  <c r="C25" i="27"/>
  <c r="AN20" i="27" s="1"/>
  <c r="C25" i="28"/>
  <c r="Z20" i="28" s="1"/>
  <c r="C25" i="30"/>
  <c r="C25" i="35"/>
  <c r="C25" i="36"/>
  <c r="C25" i="37"/>
  <c r="AN20" i="37" s="1"/>
  <c r="C25" i="38"/>
  <c r="Z20" i="38" s="1"/>
  <c r="C25" i="39"/>
  <c r="C25" i="40"/>
  <c r="BA20" i="40" s="1"/>
  <c r="C25" i="41"/>
  <c r="Z20" i="41" s="1"/>
  <c r="Z20" i="20"/>
  <c r="Z38" i="36"/>
  <c r="BA50" i="22"/>
  <c r="AN52" i="15"/>
  <c r="Z48" i="36"/>
  <c r="AN48" i="36"/>
  <c r="Z40" i="27"/>
  <c r="AN40" i="11"/>
  <c r="BA41" i="36"/>
  <c r="A68" i="41"/>
  <c r="C66" i="41"/>
  <c r="BA61" i="41" s="1"/>
  <c r="B66" i="41"/>
  <c r="AM61" i="41" s="1"/>
  <c r="B65" i="41"/>
  <c r="AZ60" i="41" s="1"/>
  <c r="O63" i="41"/>
  <c r="P63" i="41" s="1"/>
  <c r="C62" i="41"/>
  <c r="BA57" i="41" s="1"/>
  <c r="B62" i="41"/>
  <c r="B61" i="41"/>
  <c r="AZ56" i="41" s="1"/>
  <c r="AM58" i="41"/>
  <c r="Y58" i="41"/>
  <c r="C58" i="41"/>
  <c r="BA53" i="41" s="1"/>
  <c r="B58" i="41"/>
  <c r="B57" i="41"/>
  <c r="B56" i="41"/>
  <c r="AZ51" i="41" s="1"/>
  <c r="B55" i="41"/>
  <c r="B54" i="41"/>
  <c r="B53" i="41"/>
  <c r="B52" i="41"/>
  <c r="AZ47" i="41" s="1"/>
  <c r="C51" i="41"/>
  <c r="BA46" i="41" s="1"/>
  <c r="B51" i="41"/>
  <c r="AM46" i="41" s="1"/>
  <c r="B50" i="41"/>
  <c r="AZ45" i="41" s="1"/>
  <c r="C49" i="41"/>
  <c r="BA44" i="41" s="1"/>
  <c r="B49" i="41"/>
  <c r="B48" i="41"/>
  <c r="AZ43" i="41" s="1"/>
  <c r="C47" i="41"/>
  <c r="B47" i="41"/>
  <c r="A47" i="41"/>
  <c r="A48" i="41" s="1"/>
  <c r="A49" i="41" s="1"/>
  <c r="A50" i="41" s="1"/>
  <c r="A51" i="41" s="1"/>
  <c r="A52" i="41" s="1"/>
  <c r="A54" i="41" s="1"/>
  <c r="A56" i="41" s="1"/>
  <c r="A58" i="41" s="1"/>
  <c r="A60" i="41" s="1"/>
  <c r="A62" i="41" s="1"/>
  <c r="A65" i="41" s="1"/>
  <c r="B46" i="41"/>
  <c r="J46" i="41" s="1"/>
  <c r="C45" i="41"/>
  <c r="B45" i="41"/>
  <c r="AM40" i="41" s="1"/>
  <c r="C44" i="41"/>
  <c r="BA39" i="41" s="1"/>
  <c r="B44" i="41"/>
  <c r="A44" i="41"/>
  <c r="B43" i="41"/>
  <c r="C42" i="41"/>
  <c r="AN37" i="41" s="1"/>
  <c r="B42" i="41"/>
  <c r="B41" i="41"/>
  <c r="AZ36" i="41" s="1"/>
  <c r="C40" i="41"/>
  <c r="BA35" i="41" s="1"/>
  <c r="B40" i="41"/>
  <c r="C39" i="41"/>
  <c r="BA34" i="41" s="1"/>
  <c r="B39" i="41"/>
  <c r="A39" i="41"/>
  <c r="B38" i="41"/>
  <c r="AZ33" i="41" s="1"/>
  <c r="C37" i="41"/>
  <c r="B37" i="41"/>
  <c r="C36" i="41"/>
  <c r="BA31" i="41" s="1"/>
  <c r="B36" i="41"/>
  <c r="B35" i="41"/>
  <c r="C34" i="41"/>
  <c r="BA29" i="41" s="1"/>
  <c r="B34" i="41"/>
  <c r="B33" i="41"/>
  <c r="C32" i="41"/>
  <c r="B32" i="41"/>
  <c r="C31" i="41"/>
  <c r="BA26" i="41" s="1"/>
  <c r="B31" i="41"/>
  <c r="A31" i="41"/>
  <c r="A32" i="41" s="1"/>
  <c r="A34" i="41" s="1"/>
  <c r="B30" i="41"/>
  <c r="AZ25" i="41" s="1"/>
  <c r="C29" i="41"/>
  <c r="B29" i="41"/>
  <c r="C28" i="41"/>
  <c r="BA23" i="41" s="1"/>
  <c r="B28" i="41"/>
  <c r="C27" i="41"/>
  <c r="BA22" i="41" s="1"/>
  <c r="B27" i="41"/>
  <c r="C26" i="41"/>
  <c r="BA21" i="41" s="1"/>
  <c r="B26" i="41"/>
  <c r="A26" i="41"/>
  <c r="R25" i="41"/>
  <c r="B25" i="41"/>
  <c r="J25" i="41" s="1"/>
  <c r="R24" i="41"/>
  <c r="S24" i="41" s="1"/>
  <c r="C24" i="41"/>
  <c r="B24" i="41"/>
  <c r="R23" i="41"/>
  <c r="S23" i="41" s="1"/>
  <c r="C23" i="41"/>
  <c r="B23" i="41"/>
  <c r="R22" i="41"/>
  <c r="S22" i="41" s="1"/>
  <c r="C22" i="41"/>
  <c r="B22" i="41"/>
  <c r="AZ17" i="41" s="1"/>
  <c r="R21" i="41"/>
  <c r="S21" i="41" s="1"/>
  <c r="C21" i="41"/>
  <c r="B21" i="41"/>
  <c r="R20" i="41"/>
  <c r="S20" i="41" s="1"/>
  <c r="C20" i="41"/>
  <c r="BA15" i="41" s="1"/>
  <c r="B20" i="41"/>
  <c r="R19" i="41"/>
  <c r="S19" i="41" s="1"/>
  <c r="C19" i="41"/>
  <c r="BA14" i="41" s="1"/>
  <c r="B19" i="41"/>
  <c r="R18" i="41"/>
  <c r="S18" i="41" s="1"/>
  <c r="C18" i="41"/>
  <c r="BA13" i="41" s="1"/>
  <c r="B18" i="41"/>
  <c r="C17" i="41"/>
  <c r="B17" i="41"/>
  <c r="AM12" i="41" s="1"/>
  <c r="C16" i="41"/>
  <c r="B16" i="41"/>
  <c r="Y11" i="41" s="1"/>
  <c r="U15" i="41"/>
  <c r="V15" i="41" s="1"/>
  <c r="C15" i="41"/>
  <c r="BA10" i="41" s="1"/>
  <c r="B15" i="41"/>
  <c r="U14" i="41"/>
  <c r="V14" i="41" s="1"/>
  <c r="B14" i="41"/>
  <c r="AZ9" i="41" s="1"/>
  <c r="U13" i="41"/>
  <c r="V13" i="41" s="1"/>
  <c r="R13" i="41"/>
  <c r="S13" i="41" s="1"/>
  <c r="C13" i="41"/>
  <c r="BA8" i="41" s="1"/>
  <c r="B13" i="41"/>
  <c r="U12" i="41"/>
  <c r="V12" i="41" s="1"/>
  <c r="R12" i="41"/>
  <c r="S12" i="41" s="1"/>
  <c r="C12" i="41"/>
  <c r="BA7" i="41" s="1"/>
  <c r="B12" i="41"/>
  <c r="U11" i="41"/>
  <c r="V11" i="41" s="1"/>
  <c r="R11" i="41"/>
  <c r="S11" i="41" s="1"/>
  <c r="C11" i="41"/>
  <c r="AN6" i="41" s="1"/>
  <c r="B11" i="41"/>
  <c r="U10" i="41"/>
  <c r="V10" i="41" s="1"/>
  <c r="R10" i="41"/>
  <c r="S10" i="41" s="1"/>
  <c r="C10" i="41"/>
  <c r="Z5" i="41" s="1"/>
  <c r="B10" i="41"/>
  <c r="U9" i="41"/>
  <c r="V9" i="41" s="1"/>
  <c r="R9" i="41"/>
  <c r="S9" i="41" s="1"/>
  <c r="C9" i="41"/>
  <c r="B9" i="41"/>
  <c r="AZ4" i="41" s="1"/>
  <c r="U8" i="41"/>
  <c r="V8" i="41" s="1"/>
  <c r="R8" i="41"/>
  <c r="S8" i="41" s="1"/>
  <c r="B8" i="41"/>
  <c r="AZ3" i="41" s="1"/>
  <c r="U7" i="41"/>
  <c r="V7" i="41" s="1"/>
  <c r="R7" i="41"/>
  <c r="S7" i="41" s="1"/>
  <c r="B7" i="41"/>
  <c r="U6" i="41"/>
  <c r="V6" i="41" s="1"/>
  <c r="R6" i="41"/>
  <c r="S6" i="41" s="1"/>
  <c r="U5" i="41"/>
  <c r="V5" i="41" s="1"/>
  <c r="R5" i="41"/>
  <c r="S5" i="41" s="1"/>
  <c r="K3" i="41"/>
  <c r="E3" i="41"/>
  <c r="BL1" i="41"/>
  <c r="BK1" i="41"/>
  <c r="BJ1" i="41"/>
  <c r="BI1" i="41"/>
  <c r="BH1" i="41"/>
  <c r="BG1" i="41"/>
  <c r="BF1" i="41"/>
  <c r="BE1" i="41"/>
  <c r="BD1" i="41"/>
  <c r="BC1" i="41"/>
  <c r="BB1" i="41"/>
  <c r="AV1" i="41"/>
  <c r="AU1" i="41"/>
  <c r="AT1" i="41"/>
  <c r="AS1" i="41"/>
  <c r="AR1" i="41"/>
  <c r="AQ1" i="41"/>
  <c r="AP1" i="41"/>
  <c r="AO1" i="41"/>
  <c r="AI1" i="41"/>
  <c r="AH1" i="41"/>
  <c r="AG1" i="41"/>
  <c r="AF1" i="41"/>
  <c r="AE1" i="41"/>
  <c r="AD1" i="41"/>
  <c r="AC1" i="41"/>
  <c r="AB1" i="41"/>
  <c r="AA1" i="41"/>
  <c r="A68" i="40"/>
  <c r="AM62" i="40"/>
  <c r="C66" i="40"/>
  <c r="BA61" i="40" s="1"/>
  <c r="B66" i="40"/>
  <c r="B65" i="40"/>
  <c r="AZ60" i="40" s="1"/>
  <c r="O63" i="40"/>
  <c r="P63" i="40" s="1"/>
  <c r="C62" i="40"/>
  <c r="B62" i="40"/>
  <c r="B61" i="40"/>
  <c r="AZ56" i="40" s="1"/>
  <c r="C58" i="40"/>
  <c r="B58" i="40"/>
  <c r="B57" i="40"/>
  <c r="B56" i="40"/>
  <c r="AZ51" i="40" s="1"/>
  <c r="B55" i="40"/>
  <c r="F55" i="40" s="1"/>
  <c r="G55" i="40" s="1"/>
  <c r="Y54" i="40"/>
  <c r="B54" i="40"/>
  <c r="AZ49" i="40" s="1"/>
  <c r="B53" i="40"/>
  <c r="B52" i="40"/>
  <c r="AZ47" i="40" s="1"/>
  <c r="C51" i="40"/>
  <c r="BA46" i="40" s="1"/>
  <c r="B51" i="40"/>
  <c r="B50" i="40"/>
  <c r="AZ45" i="40" s="1"/>
  <c r="C49" i="40"/>
  <c r="B49" i="40"/>
  <c r="B48" i="40"/>
  <c r="AZ43" i="40" s="1"/>
  <c r="C47" i="40"/>
  <c r="B47" i="40"/>
  <c r="A47" i="40"/>
  <c r="A48" i="40" s="1"/>
  <c r="A49" i="40" s="1"/>
  <c r="A50" i="40" s="1"/>
  <c r="A51" i="40" s="1"/>
  <c r="A52" i="40" s="1"/>
  <c r="A54" i="40" s="1"/>
  <c r="A56" i="40" s="1"/>
  <c r="A58" i="40" s="1"/>
  <c r="A60" i="40" s="1"/>
  <c r="A62" i="40" s="1"/>
  <c r="A65" i="40" s="1"/>
  <c r="AM46" i="40"/>
  <c r="B46" i="40"/>
  <c r="J46" i="40" s="1"/>
  <c r="C45" i="40"/>
  <c r="AN40" i="40" s="1"/>
  <c r="B45" i="40"/>
  <c r="C44" i="40"/>
  <c r="B44" i="40"/>
  <c r="A44" i="40"/>
  <c r="B43" i="40"/>
  <c r="C42" i="40"/>
  <c r="BA37" i="40" s="1"/>
  <c r="B42" i="40"/>
  <c r="B41" i="40"/>
  <c r="AZ36" i="40" s="1"/>
  <c r="C40" i="40"/>
  <c r="BA35" i="40" s="1"/>
  <c r="B40" i="40"/>
  <c r="C39" i="40"/>
  <c r="BA34" i="40" s="1"/>
  <c r="B39" i="40"/>
  <c r="A39" i="40"/>
  <c r="B38" i="40"/>
  <c r="C37" i="40"/>
  <c r="BA32" i="40" s="1"/>
  <c r="B37" i="40"/>
  <c r="C36" i="40"/>
  <c r="BA31" i="40" s="1"/>
  <c r="B36" i="40"/>
  <c r="B35" i="40"/>
  <c r="AZ30" i="40" s="1"/>
  <c r="C34" i="40"/>
  <c r="BA29" i="40" s="1"/>
  <c r="B34" i="40"/>
  <c r="B33" i="40"/>
  <c r="C32" i="40"/>
  <c r="B32" i="40"/>
  <c r="C31" i="40"/>
  <c r="BA26" i="40" s="1"/>
  <c r="B31" i="40"/>
  <c r="A31" i="40"/>
  <c r="A32" i="40" s="1"/>
  <c r="A34" i="40" s="1"/>
  <c r="B30" i="40"/>
  <c r="AZ25" i="40" s="1"/>
  <c r="C29" i="40"/>
  <c r="BA24" i="40" s="1"/>
  <c r="B29" i="40"/>
  <c r="C28" i="40"/>
  <c r="B28" i="40"/>
  <c r="C27" i="40"/>
  <c r="B27" i="40"/>
  <c r="C26" i="40"/>
  <c r="Z21" i="40" s="1"/>
  <c r="B26" i="40"/>
  <c r="A26" i="40"/>
  <c r="R25" i="40"/>
  <c r="S25" i="40" s="1"/>
  <c r="B25" i="40"/>
  <c r="J25" i="40" s="1"/>
  <c r="R24" i="40"/>
  <c r="S24" i="40" s="1"/>
  <c r="C24" i="40"/>
  <c r="B24" i="40"/>
  <c r="R23" i="40"/>
  <c r="S23" i="40" s="1"/>
  <c r="C23" i="40"/>
  <c r="BA18" i="40" s="1"/>
  <c r="B23" i="40"/>
  <c r="R22" i="40"/>
  <c r="S22" i="40" s="1"/>
  <c r="C22" i="40"/>
  <c r="BA17" i="40" s="1"/>
  <c r="B22" i="40"/>
  <c r="R21" i="40"/>
  <c r="S21" i="40" s="1"/>
  <c r="C21" i="40"/>
  <c r="B21" i="40"/>
  <c r="R20" i="40"/>
  <c r="S20" i="40" s="1"/>
  <c r="C20" i="40"/>
  <c r="B20" i="40"/>
  <c r="R19" i="40"/>
  <c r="S19" i="40" s="1"/>
  <c r="C19" i="40"/>
  <c r="BA14" i="40" s="1"/>
  <c r="B19" i="40"/>
  <c r="R18" i="40"/>
  <c r="S18" i="40" s="1"/>
  <c r="C18" i="40"/>
  <c r="BA13" i="40" s="1"/>
  <c r="B18" i="40"/>
  <c r="C17" i="40"/>
  <c r="BA12" i="40" s="1"/>
  <c r="B17" i="40"/>
  <c r="C16" i="40"/>
  <c r="B16" i="40"/>
  <c r="U15" i="40"/>
  <c r="V15" i="40" s="1"/>
  <c r="C15" i="40"/>
  <c r="BA10" i="40" s="1"/>
  <c r="B15" i="40"/>
  <c r="U14" i="40"/>
  <c r="V14" i="40" s="1"/>
  <c r="B14" i="40"/>
  <c r="U13" i="40"/>
  <c r="V13" i="40" s="1"/>
  <c r="R13" i="40"/>
  <c r="S13" i="40" s="1"/>
  <c r="C13" i="40"/>
  <c r="B13" i="40"/>
  <c r="U12" i="40"/>
  <c r="V12" i="40" s="1"/>
  <c r="R12" i="40"/>
  <c r="S12" i="40" s="1"/>
  <c r="C12" i="40"/>
  <c r="B12" i="40"/>
  <c r="AZ7" i="40" s="1"/>
  <c r="U11" i="40"/>
  <c r="V11" i="40" s="1"/>
  <c r="R11" i="40"/>
  <c r="S11" i="40" s="1"/>
  <c r="C11" i="40"/>
  <c r="BA6" i="40" s="1"/>
  <c r="B11" i="40"/>
  <c r="U10" i="40"/>
  <c r="V10" i="40" s="1"/>
  <c r="R10" i="40"/>
  <c r="S10" i="40" s="1"/>
  <c r="C10" i="40"/>
  <c r="B10" i="40"/>
  <c r="U9" i="40"/>
  <c r="V9" i="40" s="1"/>
  <c r="R9" i="40"/>
  <c r="S9" i="40" s="1"/>
  <c r="C9" i="40"/>
  <c r="BA4" i="40" s="1"/>
  <c r="B9" i="40"/>
  <c r="U8" i="40"/>
  <c r="V8" i="40" s="1"/>
  <c r="R8" i="40"/>
  <c r="S8" i="40" s="1"/>
  <c r="B8" i="40"/>
  <c r="AZ3" i="40" s="1"/>
  <c r="U7" i="40"/>
  <c r="V7" i="40" s="1"/>
  <c r="R7" i="40"/>
  <c r="S7" i="40" s="1"/>
  <c r="B7" i="40"/>
  <c r="AZ2" i="40" s="1"/>
  <c r="U6" i="40"/>
  <c r="V6" i="40" s="1"/>
  <c r="R6" i="40"/>
  <c r="S6" i="40" s="1"/>
  <c r="U5" i="40"/>
  <c r="R5" i="40"/>
  <c r="S5" i="40" s="1"/>
  <c r="K3" i="40"/>
  <c r="E3" i="40"/>
  <c r="BL1" i="40"/>
  <c r="BK1" i="40"/>
  <c r="BJ1" i="40"/>
  <c r="BI1" i="40"/>
  <c r="BH1" i="40"/>
  <c r="BG1" i="40"/>
  <c r="BF1" i="40"/>
  <c r="BE1" i="40"/>
  <c r="BD1" i="40"/>
  <c r="BC1" i="40"/>
  <c r="BB1" i="40"/>
  <c r="AV1" i="40"/>
  <c r="AU1" i="40"/>
  <c r="AT1" i="40"/>
  <c r="AS1" i="40"/>
  <c r="AR1" i="40"/>
  <c r="AQ1" i="40"/>
  <c r="AP1" i="40"/>
  <c r="AO1" i="40"/>
  <c r="AI1" i="40"/>
  <c r="AH1" i="40"/>
  <c r="AG1" i="40"/>
  <c r="AF1" i="40"/>
  <c r="AE1" i="40"/>
  <c r="AD1" i="40"/>
  <c r="AC1" i="40"/>
  <c r="AB1" i="40"/>
  <c r="AA1" i="40"/>
  <c r="A68" i="39"/>
  <c r="C66" i="39"/>
  <c r="BA61" i="39" s="1"/>
  <c r="B66" i="39"/>
  <c r="B65" i="39"/>
  <c r="AZ60" i="39" s="1"/>
  <c r="O63" i="39"/>
  <c r="P63" i="39" s="1"/>
  <c r="C62" i="39"/>
  <c r="BA57" i="39" s="1"/>
  <c r="B62" i="39"/>
  <c r="B61" i="39"/>
  <c r="AZ56" i="39" s="1"/>
  <c r="Y54" i="39"/>
  <c r="AM58" i="39"/>
  <c r="Y58" i="39"/>
  <c r="C58" i="39"/>
  <c r="BA53" i="39" s="1"/>
  <c r="B58" i="39"/>
  <c r="B57" i="39"/>
  <c r="B56" i="39"/>
  <c r="AZ51" i="39" s="1"/>
  <c r="B55" i="39"/>
  <c r="AM54" i="39"/>
  <c r="B54" i="39"/>
  <c r="AZ49" i="39" s="1"/>
  <c r="B53" i="39"/>
  <c r="B52" i="39"/>
  <c r="AM47" i="39" s="1"/>
  <c r="C51" i="39"/>
  <c r="BA46" i="39" s="1"/>
  <c r="B51" i="39"/>
  <c r="AZ46" i="39" s="1"/>
  <c r="B50" i="39"/>
  <c r="C49" i="39"/>
  <c r="BA44" i="39" s="1"/>
  <c r="B49" i="39"/>
  <c r="B48" i="39"/>
  <c r="C47" i="39"/>
  <c r="BA42" i="39" s="1"/>
  <c r="B47" i="39"/>
  <c r="AZ42" i="39" s="1"/>
  <c r="A47" i="39"/>
  <c r="A48" i="39" s="1"/>
  <c r="A49" i="39" s="1"/>
  <c r="A50" i="39" s="1"/>
  <c r="A51" i="39" s="1"/>
  <c r="A52" i="39" s="1"/>
  <c r="A54" i="39" s="1"/>
  <c r="A56" i="39" s="1"/>
  <c r="A58" i="39" s="1"/>
  <c r="A60" i="39" s="1"/>
  <c r="A62" i="39" s="1"/>
  <c r="A65" i="39" s="1"/>
  <c r="B46" i="39"/>
  <c r="C45" i="39"/>
  <c r="BA40" i="39" s="1"/>
  <c r="B45" i="39"/>
  <c r="AZ40" i="39" s="1"/>
  <c r="C44" i="39"/>
  <c r="BA39" i="39" s="1"/>
  <c r="B44" i="39"/>
  <c r="A44" i="39"/>
  <c r="B43" i="39"/>
  <c r="AZ38" i="39" s="1"/>
  <c r="C42" i="39"/>
  <c r="BA37" i="39" s="1"/>
  <c r="B42" i="39"/>
  <c r="B41" i="39"/>
  <c r="AZ36" i="39" s="1"/>
  <c r="C40" i="39"/>
  <c r="B40" i="39"/>
  <c r="C39" i="39"/>
  <c r="B39" i="39"/>
  <c r="AM34" i="39" s="1"/>
  <c r="A39" i="39"/>
  <c r="B38" i="39"/>
  <c r="AZ33" i="39" s="1"/>
  <c r="C37" i="39"/>
  <c r="B37" i="39"/>
  <c r="AZ32" i="39" s="1"/>
  <c r="C36" i="39"/>
  <c r="BA31" i="39" s="1"/>
  <c r="B36" i="39"/>
  <c r="B35" i="39"/>
  <c r="AZ30" i="39" s="1"/>
  <c r="C34" i="39"/>
  <c r="BA29" i="39" s="1"/>
  <c r="B34" i="39"/>
  <c r="AZ29" i="39" s="1"/>
  <c r="B33" i="39"/>
  <c r="C32" i="39"/>
  <c r="B32" i="39"/>
  <c r="C31" i="39"/>
  <c r="BA26" i="39" s="1"/>
  <c r="B31" i="39"/>
  <c r="A31" i="39"/>
  <c r="A32" i="39" s="1"/>
  <c r="A34" i="39" s="1"/>
  <c r="B30" i="39"/>
  <c r="AZ25" i="39" s="1"/>
  <c r="C29" i="39"/>
  <c r="B29" i="39"/>
  <c r="C28" i="39"/>
  <c r="BA23" i="39" s="1"/>
  <c r="B28" i="39"/>
  <c r="AZ23" i="39" s="1"/>
  <c r="C27" i="39"/>
  <c r="BA22" i="39" s="1"/>
  <c r="B27" i="39"/>
  <c r="C26" i="39"/>
  <c r="AN21" i="39" s="1"/>
  <c r="B26" i="39"/>
  <c r="A26" i="39"/>
  <c r="R25" i="39"/>
  <c r="B25" i="39"/>
  <c r="AM20" i="39" s="1"/>
  <c r="R24" i="39"/>
  <c r="S24" i="39" s="1"/>
  <c r="C24" i="39"/>
  <c r="BA19" i="39" s="1"/>
  <c r="B24" i="39"/>
  <c r="R23" i="39"/>
  <c r="S23" i="39" s="1"/>
  <c r="C23" i="39"/>
  <c r="BA18" i="39" s="1"/>
  <c r="B23" i="39"/>
  <c r="R22" i="39"/>
  <c r="S22" i="39" s="1"/>
  <c r="C22" i="39"/>
  <c r="BA17" i="39" s="1"/>
  <c r="B22" i="39"/>
  <c r="R21" i="39"/>
  <c r="S21" i="39" s="1"/>
  <c r="C21" i="39"/>
  <c r="BA16" i="39" s="1"/>
  <c r="B21" i="39"/>
  <c r="AZ16" i="39" s="1"/>
  <c r="R20" i="39"/>
  <c r="S20" i="39" s="1"/>
  <c r="C20" i="39"/>
  <c r="BA15" i="39" s="1"/>
  <c r="B20" i="39"/>
  <c r="R19" i="39"/>
  <c r="S19" i="39" s="1"/>
  <c r="C19" i="39"/>
  <c r="AN14" i="39" s="1"/>
  <c r="B19" i="39"/>
  <c r="R18" i="39"/>
  <c r="S18" i="39" s="1"/>
  <c r="C18" i="39"/>
  <c r="B18" i="39"/>
  <c r="C17" i="39"/>
  <c r="BA12" i="39" s="1"/>
  <c r="B17" i="39"/>
  <c r="C16" i="39"/>
  <c r="Z11" i="39" s="1"/>
  <c r="B16" i="39"/>
  <c r="AZ11" i="39" s="1"/>
  <c r="U15" i="39"/>
  <c r="V15" i="39" s="1"/>
  <c r="C15" i="39"/>
  <c r="BA10" i="39" s="1"/>
  <c r="B15" i="39"/>
  <c r="AM10" i="39" s="1"/>
  <c r="U14" i="39"/>
  <c r="V14" i="39" s="1"/>
  <c r="B14" i="39"/>
  <c r="AZ9" i="39" s="1"/>
  <c r="U13" i="39"/>
  <c r="V13" i="39" s="1"/>
  <c r="R13" i="39"/>
  <c r="S13" i="39" s="1"/>
  <c r="C13" i="39"/>
  <c r="B13" i="39"/>
  <c r="AM8" i="39" s="1"/>
  <c r="U12" i="39"/>
  <c r="R12" i="39"/>
  <c r="S12" i="39" s="1"/>
  <c r="C12" i="39"/>
  <c r="BA7" i="39" s="1"/>
  <c r="B12" i="39"/>
  <c r="AZ7" i="39" s="1"/>
  <c r="U11" i="39"/>
  <c r="V11" i="39" s="1"/>
  <c r="R11" i="39"/>
  <c r="S11" i="39" s="1"/>
  <c r="C11" i="39"/>
  <c r="BA6" i="39" s="1"/>
  <c r="B11" i="39"/>
  <c r="AZ6" i="39" s="1"/>
  <c r="U10" i="39"/>
  <c r="V10" i="39" s="1"/>
  <c r="R10" i="39"/>
  <c r="S10" i="39" s="1"/>
  <c r="C10" i="39"/>
  <c r="BA5" i="39" s="1"/>
  <c r="B10" i="39"/>
  <c r="AZ5" i="39" s="1"/>
  <c r="U9" i="39"/>
  <c r="V9" i="39" s="1"/>
  <c r="R9" i="39"/>
  <c r="S9" i="39" s="1"/>
  <c r="C9" i="39"/>
  <c r="BA4" i="39" s="1"/>
  <c r="B9" i="39"/>
  <c r="AZ4" i="39" s="1"/>
  <c r="U8" i="39"/>
  <c r="V8" i="39" s="1"/>
  <c r="R8" i="39"/>
  <c r="S8" i="39" s="1"/>
  <c r="B8" i="39"/>
  <c r="AZ3" i="39" s="1"/>
  <c r="U7" i="39"/>
  <c r="V7" i="39" s="1"/>
  <c r="R7" i="39"/>
  <c r="S7" i="39" s="1"/>
  <c r="B7" i="39"/>
  <c r="AM2" i="39" s="1"/>
  <c r="U6" i="39"/>
  <c r="V6" i="39" s="1"/>
  <c r="R6" i="39"/>
  <c r="S6" i="39" s="1"/>
  <c r="U5" i="39"/>
  <c r="V5" i="39" s="1"/>
  <c r="R5" i="39"/>
  <c r="S5" i="39" s="1"/>
  <c r="K3" i="39"/>
  <c r="E3" i="39"/>
  <c r="BL1" i="39"/>
  <c r="BK1" i="39"/>
  <c r="BJ1" i="39"/>
  <c r="BI1" i="39"/>
  <c r="BH1" i="39"/>
  <c r="BG1" i="39"/>
  <c r="BF1" i="39"/>
  <c r="BE1" i="39"/>
  <c r="BD1" i="39"/>
  <c r="BC1" i="39"/>
  <c r="BB1" i="39"/>
  <c r="AV1" i="39"/>
  <c r="AU1" i="39"/>
  <c r="AT1" i="39"/>
  <c r="AS1" i="39"/>
  <c r="AR1" i="39"/>
  <c r="AQ1" i="39"/>
  <c r="AP1" i="39"/>
  <c r="AO1" i="39"/>
  <c r="AI1" i="39"/>
  <c r="AH1" i="39"/>
  <c r="AG1" i="39"/>
  <c r="AF1" i="39"/>
  <c r="AE1" i="39"/>
  <c r="AD1" i="39"/>
  <c r="AC1" i="39"/>
  <c r="AB1" i="39"/>
  <c r="AA1" i="39"/>
  <c r="A68" i="38"/>
  <c r="C66" i="38"/>
  <c r="BA61" i="38" s="1"/>
  <c r="B66" i="38"/>
  <c r="B65" i="38"/>
  <c r="AZ60" i="38" s="1"/>
  <c r="O63" i="38"/>
  <c r="P63" i="38" s="1"/>
  <c r="C62" i="38"/>
  <c r="B62" i="38"/>
  <c r="B61" i="38"/>
  <c r="AZ56" i="38" s="1"/>
  <c r="C58" i="38"/>
  <c r="B58" i="38"/>
  <c r="AZ53" i="38" s="1"/>
  <c r="B57" i="38"/>
  <c r="AZ52" i="38" s="1"/>
  <c r="B56" i="38"/>
  <c r="Y55" i="38"/>
  <c r="B55" i="38"/>
  <c r="J55" i="38" s="1"/>
  <c r="K55" i="38" s="1"/>
  <c r="B54" i="38"/>
  <c r="B53" i="38"/>
  <c r="AZ48" i="38" s="1"/>
  <c r="B52" i="38"/>
  <c r="AZ47" i="38" s="1"/>
  <c r="C51" i="38"/>
  <c r="B51" i="38"/>
  <c r="B50" i="38"/>
  <c r="AZ45" i="38" s="1"/>
  <c r="C49" i="38"/>
  <c r="B49" i="38"/>
  <c r="B48" i="38"/>
  <c r="AZ43" i="38" s="1"/>
  <c r="C47" i="38"/>
  <c r="B47" i="38"/>
  <c r="A47" i="38"/>
  <c r="A48" i="38" s="1"/>
  <c r="A49" i="38" s="1"/>
  <c r="A50" i="38" s="1"/>
  <c r="A51" i="38" s="1"/>
  <c r="A52" i="38" s="1"/>
  <c r="A54" i="38" s="1"/>
  <c r="A56" i="38" s="1"/>
  <c r="A58" i="38" s="1"/>
  <c r="A60" i="38" s="1"/>
  <c r="A62" i="38" s="1"/>
  <c r="A65" i="38" s="1"/>
  <c r="Y46" i="38"/>
  <c r="B46" i="38"/>
  <c r="C45" i="38"/>
  <c r="BA40" i="38" s="1"/>
  <c r="B45" i="38"/>
  <c r="C44" i="38"/>
  <c r="B44" i="38"/>
  <c r="A44" i="38"/>
  <c r="B43" i="38"/>
  <c r="C42" i="38"/>
  <c r="BA37" i="38" s="1"/>
  <c r="B42" i="38"/>
  <c r="B41" i="38"/>
  <c r="AZ36" i="38" s="1"/>
  <c r="C40" i="38"/>
  <c r="B40" i="38"/>
  <c r="C39" i="38"/>
  <c r="B39" i="38"/>
  <c r="A39" i="38"/>
  <c r="B38" i="38"/>
  <c r="AZ33" i="38" s="1"/>
  <c r="C37" i="38"/>
  <c r="BA32" i="38" s="1"/>
  <c r="B37" i="38"/>
  <c r="C36" i="38"/>
  <c r="BA31" i="38" s="1"/>
  <c r="B36" i="38"/>
  <c r="B35" i="38"/>
  <c r="AM30" i="38" s="1"/>
  <c r="C34" i="38"/>
  <c r="B34" i="38"/>
  <c r="B33" i="38"/>
  <c r="AM28" i="38" s="1"/>
  <c r="C32" i="38"/>
  <c r="BA27" i="38" s="1"/>
  <c r="B32" i="38"/>
  <c r="C31" i="38"/>
  <c r="BA26" i="38" s="1"/>
  <c r="B31" i="38"/>
  <c r="A31" i="38"/>
  <c r="A32" i="38" s="1"/>
  <c r="A34" i="38" s="1"/>
  <c r="B30" i="38"/>
  <c r="AZ25" i="38" s="1"/>
  <c r="C29" i="38"/>
  <c r="B29" i="38"/>
  <c r="C28" i="38"/>
  <c r="BA23" i="38" s="1"/>
  <c r="B28" i="38"/>
  <c r="C27" i="38"/>
  <c r="B27" i="38"/>
  <c r="C26" i="38"/>
  <c r="BA21" i="38" s="1"/>
  <c r="B26" i="38"/>
  <c r="A26" i="38"/>
  <c r="R25" i="38"/>
  <c r="S25" i="38" s="1"/>
  <c r="B25" i="38"/>
  <c r="R24" i="38"/>
  <c r="S24" i="38" s="1"/>
  <c r="C24" i="38"/>
  <c r="AN19" i="38" s="1"/>
  <c r="B24" i="38"/>
  <c r="R23" i="38"/>
  <c r="S23" i="38" s="1"/>
  <c r="C23" i="38"/>
  <c r="B23" i="38"/>
  <c r="R22" i="38"/>
  <c r="S22" i="38" s="1"/>
  <c r="C22" i="38"/>
  <c r="BA17" i="38" s="1"/>
  <c r="B22" i="38"/>
  <c r="R21" i="38"/>
  <c r="S21" i="38" s="1"/>
  <c r="C21" i="38"/>
  <c r="B21" i="38"/>
  <c r="R20" i="38"/>
  <c r="S20" i="38" s="1"/>
  <c r="C20" i="38"/>
  <c r="BA15" i="38" s="1"/>
  <c r="B20" i="38"/>
  <c r="R19" i="38"/>
  <c r="S19" i="38" s="1"/>
  <c r="C19" i="38"/>
  <c r="BA14" i="38" s="1"/>
  <c r="B19" i="38"/>
  <c r="R18" i="38"/>
  <c r="S18" i="38" s="1"/>
  <c r="C18" i="38"/>
  <c r="B18" i="38"/>
  <c r="C17" i="38"/>
  <c r="B17" i="38"/>
  <c r="C16" i="38"/>
  <c r="BA11" i="38" s="1"/>
  <c r="B16" i="38"/>
  <c r="U15" i="38"/>
  <c r="V15" i="38" s="1"/>
  <c r="C15" i="38"/>
  <c r="BA10" i="38" s="1"/>
  <c r="B15" i="38"/>
  <c r="U14" i="38"/>
  <c r="V14" i="38" s="1"/>
  <c r="B14" i="38"/>
  <c r="U13" i="38"/>
  <c r="V13" i="38" s="1"/>
  <c r="R13" i="38"/>
  <c r="S13" i="38" s="1"/>
  <c r="C13" i="38"/>
  <c r="BA8" i="38" s="1"/>
  <c r="B13" i="38"/>
  <c r="U12" i="38"/>
  <c r="V12" i="38" s="1"/>
  <c r="R12" i="38"/>
  <c r="S12" i="38" s="1"/>
  <c r="C12" i="38"/>
  <c r="BA7" i="38" s="1"/>
  <c r="B12" i="38"/>
  <c r="U11" i="38"/>
  <c r="V11" i="38" s="1"/>
  <c r="R11" i="38"/>
  <c r="S11" i="38" s="1"/>
  <c r="C11" i="38"/>
  <c r="BA6" i="38" s="1"/>
  <c r="B11" i="38"/>
  <c r="U10" i="38"/>
  <c r="V10" i="38" s="1"/>
  <c r="R10" i="38"/>
  <c r="S10" i="38" s="1"/>
  <c r="C10" i="38"/>
  <c r="BA5" i="38" s="1"/>
  <c r="B10" i="38"/>
  <c r="U9" i="38"/>
  <c r="V9" i="38" s="1"/>
  <c r="R9" i="38"/>
  <c r="S9" i="38" s="1"/>
  <c r="C9" i="38"/>
  <c r="BA4" i="38" s="1"/>
  <c r="B9" i="38"/>
  <c r="U8" i="38"/>
  <c r="V8" i="38" s="1"/>
  <c r="R8" i="38"/>
  <c r="S8" i="38" s="1"/>
  <c r="B8" i="38"/>
  <c r="AZ3" i="38" s="1"/>
  <c r="U7" i="38"/>
  <c r="V7" i="38" s="1"/>
  <c r="R7" i="38"/>
  <c r="S7" i="38" s="1"/>
  <c r="B7" i="38"/>
  <c r="U6" i="38"/>
  <c r="V6" i="38" s="1"/>
  <c r="R6" i="38"/>
  <c r="S6" i="38" s="1"/>
  <c r="U5" i="38"/>
  <c r="R5" i="38"/>
  <c r="S5" i="38" s="1"/>
  <c r="K3" i="38"/>
  <c r="E3" i="38"/>
  <c r="BL1" i="38"/>
  <c r="BK1" i="38"/>
  <c r="BJ1" i="38"/>
  <c r="BI1" i="38"/>
  <c r="BH1" i="38"/>
  <c r="BG1" i="38"/>
  <c r="BF1" i="38"/>
  <c r="BE1" i="38"/>
  <c r="BD1" i="38"/>
  <c r="BC1" i="38"/>
  <c r="BB1" i="38"/>
  <c r="AV1" i="38"/>
  <c r="AU1" i="38"/>
  <c r="AT1" i="38"/>
  <c r="AS1" i="38"/>
  <c r="AR1" i="38"/>
  <c r="AQ1" i="38"/>
  <c r="AP1" i="38"/>
  <c r="AO1" i="38"/>
  <c r="AI1" i="38"/>
  <c r="AH1" i="38"/>
  <c r="AG1" i="38"/>
  <c r="AF1" i="38"/>
  <c r="AE1" i="38"/>
  <c r="AD1" i="38"/>
  <c r="AC1" i="38"/>
  <c r="AB1" i="38"/>
  <c r="AA1" i="38"/>
  <c r="A68" i="37"/>
  <c r="C66" i="37"/>
  <c r="B66" i="37"/>
  <c r="B65" i="37"/>
  <c r="O63" i="37"/>
  <c r="P63" i="37" s="1"/>
  <c r="AM62" i="37"/>
  <c r="C62" i="37"/>
  <c r="B62" i="37"/>
  <c r="AM57" i="37" s="1"/>
  <c r="B61" i="37"/>
  <c r="AZ56" i="37" s="1"/>
  <c r="AM58" i="37"/>
  <c r="Y58" i="37"/>
  <c r="C58" i="37"/>
  <c r="B58" i="37"/>
  <c r="B57" i="37"/>
  <c r="AZ52" i="37" s="1"/>
  <c r="B56" i="37"/>
  <c r="AZ51" i="37" s="1"/>
  <c r="Y55" i="37"/>
  <c r="B55" i="37"/>
  <c r="J55" i="37" s="1"/>
  <c r="B54" i="37"/>
  <c r="AZ49" i="37" s="1"/>
  <c r="B53" i="37"/>
  <c r="B52" i="37"/>
  <c r="C51" i="37"/>
  <c r="BA46" i="37" s="1"/>
  <c r="B51" i="37"/>
  <c r="B50" i="37"/>
  <c r="AZ45" i="37" s="1"/>
  <c r="C49" i="37"/>
  <c r="B49" i="37"/>
  <c r="B48" i="37"/>
  <c r="C47" i="37"/>
  <c r="AN42" i="37" s="1"/>
  <c r="B47" i="37"/>
  <c r="A47" i="37"/>
  <c r="A48" i="37" s="1"/>
  <c r="A49" i="37" s="1"/>
  <c r="A50" i="37" s="1"/>
  <c r="A51" i="37" s="1"/>
  <c r="A52" i="37" s="1"/>
  <c r="A54" i="37" s="1"/>
  <c r="A56" i="37" s="1"/>
  <c r="A58" i="37" s="1"/>
  <c r="A60" i="37" s="1"/>
  <c r="A62" i="37" s="1"/>
  <c r="A65" i="37" s="1"/>
  <c r="B46" i="37"/>
  <c r="C45" i="37"/>
  <c r="BA40" i="37" s="1"/>
  <c r="B45" i="37"/>
  <c r="C44" i="37"/>
  <c r="BA39" i="37" s="1"/>
  <c r="B44" i="37"/>
  <c r="A44" i="37"/>
  <c r="B43" i="37"/>
  <c r="C42" i="37"/>
  <c r="BA37" i="37" s="1"/>
  <c r="B42" i="37"/>
  <c r="B41" i="37"/>
  <c r="AZ36" i="37" s="1"/>
  <c r="C40" i="37"/>
  <c r="B40" i="37"/>
  <c r="Y35" i="37" s="1"/>
  <c r="C39" i="37"/>
  <c r="B39" i="37"/>
  <c r="A39" i="37"/>
  <c r="B38" i="37"/>
  <c r="AZ33" i="37" s="1"/>
  <c r="C37" i="37"/>
  <c r="BA32" i="37" s="1"/>
  <c r="B37" i="37"/>
  <c r="C36" i="37"/>
  <c r="BA31" i="37" s="1"/>
  <c r="B36" i="37"/>
  <c r="B35" i="37"/>
  <c r="AZ30" i="37" s="1"/>
  <c r="C34" i="37"/>
  <c r="B34" i="37"/>
  <c r="B33" i="37"/>
  <c r="C32" i="37"/>
  <c r="BA27" i="37" s="1"/>
  <c r="B32" i="37"/>
  <c r="C31" i="37"/>
  <c r="BA26" i="37" s="1"/>
  <c r="B31" i="37"/>
  <c r="A31" i="37"/>
  <c r="A32" i="37" s="1"/>
  <c r="A34" i="37" s="1"/>
  <c r="B30" i="37"/>
  <c r="Y25" i="37" s="1"/>
  <c r="C29" i="37"/>
  <c r="B29" i="37"/>
  <c r="C28" i="37"/>
  <c r="B28" i="37"/>
  <c r="C27" i="37"/>
  <c r="B27" i="37"/>
  <c r="C26" i="37"/>
  <c r="BA21" i="37" s="1"/>
  <c r="B26" i="37"/>
  <c r="A26" i="37"/>
  <c r="R25" i="37"/>
  <c r="S25" i="37" s="1"/>
  <c r="B25" i="37"/>
  <c r="R24" i="37"/>
  <c r="S24" i="37" s="1"/>
  <c r="C24" i="37"/>
  <c r="BA19" i="37" s="1"/>
  <c r="B24" i="37"/>
  <c r="R23" i="37"/>
  <c r="S23" i="37" s="1"/>
  <c r="C23" i="37"/>
  <c r="B23" i="37"/>
  <c r="AZ18" i="37" s="1"/>
  <c r="R22" i="37"/>
  <c r="C22" i="37"/>
  <c r="BA17" i="37" s="1"/>
  <c r="B22" i="37"/>
  <c r="R21" i="37"/>
  <c r="C21" i="37"/>
  <c r="BA16" i="37" s="1"/>
  <c r="B21" i="37"/>
  <c r="R20" i="37"/>
  <c r="C20" i="37"/>
  <c r="B20" i="37"/>
  <c r="R19" i="37"/>
  <c r="S19" i="37" s="1"/>
  <c r="C19" i="37"/>
  <c r="BA14" i="37" s="1"/>
  <c r="B19" i="37"/>
  <c r="R18" i="37"/>
  <c r="S18" i="37" s="1"/>
  <c r="C18" i="37"/>
  <c r="B18" i="37"/>
  <c r="C17" i="37"/>
  <c r="BA12" i="37" s="1"/>
  <c r="B17" i="37"/>
  <c r="C16" i="37"/>
  <c r="B16" i="37"/>
  <c r="U15" i="37"/>
  <c r="C15" i="37"/>
  <c r="B15" i="37"/>
  <c r="U14" i="37"/>
  <c r="V14" i="37" s="1"/>
  <c r="B14" i="37"/>
  <c r="AZ9" i="37" s="1"/>
  <c r="U13" i="37"/>
  <c r="V13" i="37" s="1"/>
  <c r="R13" i="37"/>
  <c r="S13" i="37" s="1"/>
  <c r="C13" i="37"/>
  <c r="BA8" i="37" s="1"/>
  <c r="B13" i="37"/>
  <c r="U12" i="37"/>
  <c r="R12" i="37"/>
  <c r="S12" i="37" s="1"/>
  <c r="C12" i="37"/>
  <c r="B12" i="37"/>
  <c r="U11" i="37"/>
  <c r="R11" i="37"/>
  <c r="S11" i="37" s="1"/>
  <c r="C11" i="37"/>
  <c r="B11" i="37"/>
  <c r="U10" i="37"/>
  <c r="V10" i="37" s="1"/>
  <c r="R10" i="37"/>
  <c r="S10" i="37" s="1"/>
  <c r="C10" i="37"/>
  <c r="B10" i="37"/>
  <c r="U9" i="37"/>
  <c r="V9" i="37" s="1"/>
  <c r="R9" i="37"/>
  <c r="S9" i="37" s="1"/>
  <c r="C9" i="37"/>
  <c r="B9" i="37"/>
  <c r="U8" i="37"/>
  <c r="V8" i="37" s="1"/>
  <c r="R8" i="37"/>
  <c r="S8" i="37" s="1"/>
  <c r="B8" i="37"/>
  <c r="U7" i="37"/>
  <c r="V7" i="37" s="1"/>
  <c r="R7" i="37"/>
  <c r="S7" i="37" s="1"/>
  <c r="B7" i="37"/>
  <c r="AM2" i="37" s="1"/>
  <c r="U6" i="37"/>
  <c r="V6" i="37" s="1"/>
  <c r="R6" i="37"/>
  <c r="S6" i="37" s="1"/>
  <c r="U5" i="37"/>
  <c r="V5" i="37" s="1"/>
  <c r="R5" i="37"/>
  <c r="S5" i="37" s="1"/>
  <c r="K3" i="37"/>
  <c r="E3" i="37"/>
  <c r="BL1" i="37"/>
  <c r="BK1" i="37"/>
  <c r="BJ1" i="37"/>
  <c r="BI1" i="37"/>
  <c r="BH1" i="37"/>
  <c r="BG1" i="37"/>
  <c r="BF1" i="37"/>
  <c r="BE1" i="37"/>
  <c r="BD1" i="37"/>
  <c r="BC1" i="37"/>
  <c r="BB1" i="37"/>
  <c r="AV1" i="37"/>
  <c r="AU1" i="37"/>
  <c r="AT1" i="37"/>
  <c r="AS1" i="37"/>
  <c r="AR1" i="37"/>
  <c r="AQ1" i="37"/>
  <c r="AP1" i="37"/>
  <c r="AO1" i="37"/>
  <c r="AI1" i="37"/>
  <c r="AH1" i="37"/>
  <c r="AG1" i="37"/>
  <c r="AF1" i="37"/>
  <c r="AE1" i="37"/>
  <c r="AD1" i="37"/>
  <c r="AC1" i="37"/>
  <c r="AB1" i="37"/>
  <c r="AA1" i="37"/>
  <c r="A68" i="36"/>
  <c r="C66" i="36"/>
  <c r="AN61" i="36" s="1"/>
  <c r="B66" i="36"/>
  <c r="B65" i="36"/>
  <c r="AZ60" i="36" s="1"/>
  <c r="C62" i="36"/>
  <c r="BA57" i="36" s="1"/>
  <c r="B62" i="36"/>
  <c r="B61" i="36"/>
  <c r="AZ56" i="36" s="1"/>
  <c r="AN58" i="36"/>
  <c r="C58" i="36"/>
  <c r="B58" i="36"/>
  <c r="B57" i="36"/>
  <c r="AM52" i="36" s="1"/>
  <c r="B56" i="36"/>
  <c r="AZ51" i="36" s="1"/>
  <c r="B55" i="36"/>
  <c r="B54" i="36"/>
  <c r="AZ49" i="36" s="1"/>
  <c r="B53" i="36"/>
  <c r="AZ48" i="36" s="1"/>
  <c r="B52" i="36"/>
  <c r="C51" i="36"/>
  <c r="BA46" i="36" s="1"/>
  <c r="B51" i="36"/>
  <c r="B50" i="36"/>
  <c r="AZ45" i="36" s="1"/>
  <c r="C49" i="36"/>
  <c r="B49" i="36"/>
  <c r="AZ44" i="36" s="1"/>
  <c r="B48" i="36"/>
  <c r="AZ43" i="36" s="1"/>
  <c r="C47" i="36"/>
  <c r="B47" i="36"/>
  <c r="A47" i="36"/>
  <c r="A48" i="36" s="1"/>
  <c r="A49" i="36" s="1"/>
  <c r="A50" i="36" s="1"/>
  <c r="A51" i="36" s="1"/>
  <c r="A52" i="36" s="1"/>
  <c r="A54" i="36" s="1"/>
  <c r="A56" i="36" s="1"/>
  <c r="A58" i="36" s="1"/>
  <c r="A60" i="36" s="1"/>
  <c r="A62" i="36" s="1"/>
  <c r="A65" i="36" s="1"/>
  <c r="B46" i="36"/>
  <c r="C45" i="36"/>
  <c r="Z40" i="36" s="1"/>
  <c r="B45" i="36"/>
  <c r="C44" i="36"/>
  <c r="BA39" i="36" s="1"/>
  <c r="B44" i="36"/>
  <c r="A44" i="36"/>
  <c r="B43" i="36"/>
  <c r="C42" i="36"/>
  <c r="B42" i="36"/>
  <c r="B41" i="36"/>
  <c r="C40" i="36"/>
  <c r="B40" i="36"/>
  <c r="AZ35" i="36" s="1"/>
  <c r="C39" i="36"/>
  <c r="BA34" i="36" s="1"/>
  <c r="B39" i="36"/>
  <c r="AZ34" i="36" s="1"/>
  <c r="A39" i="36"/>
  <c r="B38" i="36"/>
  <c r="AZ33" i="36" s="1"/>
  <c r="C37" i="36"/>
  <c r="BA32" i="36" s="1"/>
  <c r="B37" i="36"/>
  <c r="AZ32" i="36" s="1"/>
  <c r="C36" i="36"/>
  <c r="BA31" i="36" s="1"/>
  <c r="B36" i="36"/>
  <c r="B35" i="36"/>
  <c r="C34" i="36"/>
  <c r="BA29" i="36" s="1"/>
  <c r="B34" i="36"/>
  <c r="B33" i="36"/>
  <c r="C32" i="36"/>
  <c r="BA27" i="36" s="1"/>
  <c r="B32" i="36"/>
  <c r="C31" i="36"/>
  <c r="B31" i="36"/>
  <c r="A31" i="36"/>
  <c r="A32" i="36" s="1"/>
  <c r="A34" i="36" s="1"/>
  <c r="B30" i="36"/>
  <c r="C29" i="36"/>
  <c r="B29" i="36"/>
  <c r="C28" i="36"/>
  <c r="BA23" i="36" s="1"/>
  <c r="B28" i="36"/>
  <c r="AZ23" i="36" s="1"/>
  <c r="C27" i="36"/>
  <c r="B27" i="36"/>
  <c r="AZ22" i="36" s="1"/>
  <c r="C26" i="36"/>
  <c r="BA21" i="36" s="1"/>
  <c r="B26" i="36"/>
  <c r="A26" i="36"/>
  <c r="R25" i="36"/>
  <c r="B25" i="36"/>
  <c r="R24" i="36"/>
  <c r="S24" i="36" s="1"/>
  <c r="C24" i="36"/>
  <c r="BA19" i="36" s="1"/>
  <c r="B24" i="36"/>
  <c r="R23" i="36"/>
  <c r="S23" i="36" s="1"/>
  <c r="C23" i="36"/>
  <c r="BA18" i="36" s="1"/>
  <c r="B23" i="36"/>
  <c r="R22" i="36"/>
  <c r="S22" i="36" s="1"/>
  <c r="C22" i="36"/>
  <c r="BA17" i="36" s="1"/>
  <c r="B22" i="36"/>
  <c r="AZ17" i="36" s="1"/>
  <c r="R21" i="36"/>
  <c r="S21" i="36" s="1"/>
  <c r="C21" i="36"/>
  <c r="BA16" i="36" s="1"/>
  <c r="B21" i="36"/>
  <c r="R20" i="36"/>
  <c r="S20" i="36" s="1"/>
  <c r="C20" i="36"/>
  <c r="BA15" i="36" s="1"/>
  <c r="B20" i="36"/>
  <c r="R19" i="36"/>
  <c r="S19" i="36" s="1"/>
  <c r="C19" i="36"/>
  <c r="BA14" i="36" s="1"/>
  <c r="B19" i="36"/>
  <c r="R18" i="36"/>
  <c r="S18" i="36" s="1"/>
  <c r="C18" i="36"/>
  <c r="BA13" i="36" s="1"/>
  <c r="B18" i="36"/>
  <c r="C17" i="36"/>
  <c r="BA12" i="36" s="1"/>
  <c r="B17" i="36"/>
  <c r="C16" i="36"/>
  <c r="BA11" i="36" s="1"/>
  <c r="B16" i="36"/>
  <c r="U15" i="36"/>
  <c r="V15" i="36" s="1"/>
  <c r="C15" i="36"/>
  <c r="B15" i="36"/>
  <c r="U14" i="36"/>
  <c r="V14" i="36" s="1"/>
  <c r="B14" i="36"/>
  <c r="AZ9" i="36" s="1"/>
  <c r="U13" i="36"/>
  <c r="V13" i="36" s="1"/>
  <c r="R13" i="36"/>
  <c r="S13" i="36" s="1"/>
  <c r="C13" i="36"/>
  <c r="AN8" i="36" s="1"/>
  <c r="B13" i="36"/>
  <c r="U12" i="36"/>
  <c r="V12" i="36" s="1"/>
  <c r="R12" i="36"/>
  <c r="S12" i="36" s="1"/>
  <c r="C12" i="36"/>
  <c r="B12" i="36"/>
  <c r="U11" i="36"/>
  <c r="V11" i="36" s="1"/>
  <c r="R11" i="36"/>
  <c r="S11" i="36" s="1"/>
  <c r="C11" i="36"/>
  <c r="B11" i="36"/>
  <c r="U10" i="36"/>
  <c r="V10" i="36" s="1"/>
  <c r="R10" i="36"/>
  <c r="S10" i="36" s="1"/>
  <c r="C10" i="36"/>
  <c r="B10" i="36"/>
  <c r="U9" i="36"/>
  <c r="V9" i="36" s="1"/>
  <c r="R9" i="36"/>
  <c r="S9" i="36" s="1"/>
  <c r="C9" i="36"/>
  <c r="BA4" i="36" s="1"/>
  <c r="B9" i="36"/>
  <c r="U8" i="36"/>
  <c r="V8" i="36" s="1"/>
  <c r="R8" i="36"/>
  <c r="S8" i="36" s="1"/>
  <c r="B8" i="36"/>
  <c r="AZ3" i="36" s="1"/>
  <c r="U7" i="36"/>
  <c r="V7" i="36" s="1"/>
  <c r="R7" i="36"/>
  <c r="S7" i="36" s="1"/>
  <c r="B7" i="36"/>
  <c r="AM2" i="36" s="1"/>
  <c r="U6" i="36"/>
  <c r="V6" i="36" s="1"/>
  <c r="R6" i="36"/>
  <c r="S6" i="36" s="1"/>
  <c r="U5" i="36"/>
  <c r="V5" i="36" s="1"/>
  <c r="R5" i="36"/>
  <c r="S5" i="36" s="1"/>
  <c r="K3" i="36"/>
  <c r="E3" i="36"/>
  <c r="BL1" i="36"/>
  <c r="BK1" i="36"/>
  <c r="BJ1" i="36"/>
  <c r="BI1" i="36"/>
  <c r="BH1" i="36"/>
  <c r="BG1" i="36"/>
  <c r="BF1" i="36"/>
  <c r="BE1" i="36"/>
  <c r="BD1" i="36"/>
  <c r="BC1" i="36"/>
  <c r="BB1" i="36"/>
  <c r="AV1" i="36"/>
  <c r="AU1" i="36"/>
  <c r="AT1" i="36"/>
  <c r="AS1" i="36"/>
  <c r="AR1" i="36"/>
  <c r="AQ1" i="36"/>
  <c r="AP1" i="36"/>
  <c r="AO1" i="36"/>
  <c r="AI1" i="36"/>
  <c r="AH1" i="36"/>
  <c r="AG1" i="36"/>
  <c r="AF1" i="36"/>
  <c r="AE1" i="36"/>
  <c r="AD1" i="36"/>
  <c r="AC1" i="36"/>
  <c r="AB1" i="36"/>
  <c r="AA1" i="36"/>
  <c r="A68" i="35"/>
  <c r="C66" i="35"/>
  <c r="B66" i="35"/>
  <c r="B65" i="35"/>
  <c r="AZ60" i="35" s="1"/>
  <c r="O63" i="35"/>
  <c r="P63" i="35" s="1"/>
  <c r="C62" i="35"/>
  <c r="BA57" i="35" s="1"/>
  <c r="B62" i="35"/>
  <c r="AZ57" i="35" s="1"/>
  <c r="B61" i="35"/>
  <c r="AZ56" i="35" s="1"/>
  <c r="AM55" i="35"/>
  <c r="AM58" i="35"/>
  <c r="Y58" i="35"/>
  <c r="C58" i="35"/>
  <c r="BA53" i="35" s="1"/>
  <c r="B58" i="35"/>
  <c r="B57" i="35"/>
  <c r="AZ52" i="35" s="1"/>
  <c r="B56" i="35"/>
  <c r="AZ51" i="35" s="1"/>
  <c r="B55" i="35"/>
  <c r="B54" i="35"/>
  <c r="AZ49" i="35" s="1"/>
  <c r="B53" i="35"/>
  <c r="B52" i="35"/>
  <c r="C51" i="35"/>
  <c r="BA46" i="35" s="1"/>
  <c r="B51" i="35"/>
  <c r="B50" i="35"/>
  <c r="AZ45" i="35" s="1"/>
  <c r="C49" i="35"/>
  <c r="B49" i="35"/>
  <c r="B48" i="35"/>
  <c r="Y43" i="35" s="1"/>
  <c r="C47" i="35"/>
  <c r="BA42" i="35" s="1"/>
  <c r="B47" i="35"/>
  <c r="A47" i="35"/>
  <c r="A48" i="35" s="1"/>
  <c r="A49" i="35" s="1"/>
  <c r="A50" i="35" s="1"/>
  <c r="A51" i="35" s="1"/>
  <c r="A52" i="35" s="1"/>
  <c r="A54" i="35" s="1"/>
  <c r="A56" i="35" s="1"/>
  <c r="A58" i="35" s="1"/>
  <c r="A60" i="35" s="1"/>
  <c r="A62" i="35" s="1"/>
  <c r="A65" i="35" s="1"/>
  <c r="B46" i="35"/>
  <c r="C45" i="35"/>
  <c r="B45" i="35"/>
  <c r="C44" i="35"/>
  <c r="BA39" i="35" s="1"/>
  <c r="B44" i="35"/>
  <c r="A44" i="35"/>
  <c r="B43" i="35"/>
  <c r="C42" i="35"/>
  <c r="B42" i="35"/>
  <c r="B41" i="35"/>
  <c r="AZ36" i="35" s="1"/>
  <c r="C40" i="35"/>
  <c r="B40" i="35"/>
  <c r="C39" i="35"/>
  <c r="BA34" i="35" s="1"/>
  <c r="B39" i="35"/>
  <c r="A39" i="35"/>
  <c r="B38" i="35"/>
  <c r="AZ33" i="35" s="1"/>
  <c r="C37" i="35"/>
  <c r="Z32" i="35" s="1"/>
  <c r="B37" i="35"/>
  <c r="C36" i="35"/>
  <c r="B36" i="35"/>
  <c r="B35" i="35"/>
  <c r="C34" i="35"/>
  <c r="B34" i="35"/>
  <c r="AZ29" i="35" s="1"/>
  <c r="B33" i="35"/>
  <c r="C32" i="35"/>
  <c r="B32" i="35"/>
  <c r="C31" i="35"/>
  <c r="B31" i="35"/>
  <c r="A31" i="35"/>
  <c r="A32" i="35" s="1"/>
  <c r="A34" i="35" s="1"/>
  <c r="B30" i="35"/>
  <c r="AZ25" i="35" s="1"/>
  <c r="C29" i="35"/>
  <c r="BA24" i="35" s="1"/>
  <c r="B29" i="35"/>
  <c r="C28" i="35"/>
  <c r="BA23" i="35" s="1"/>
  <c r="B28" i="35"/>
  <c r="F28" i="35" s="1"/>
  <c r="G28" i="35" s="1"/>
  <c r="C27" i="35"/>
  <c r="B27" i="35"/>
  <c r="C26" i="35"/>
  <c r="B26" i="35"/>
  <c r="A26" i="35"/>
  <c r="R25" i="35"/>
  <c r="S25" i="35" s="1"/>
  <c r="B25" i="35"/>
  <c r="R24" i="35"/>
  <c r="S24" i="35" s="1"/>
  <c r="C24" i="35"/>
  <c r="B24" i="35"/>
  <c r="J24" i="35" s="1"/>
  <c r="K24" i="35" s="1"/>
  <c r="R23" i="35"/>
  <c r="S23" i="35" s="1"/>
  <c r="C23" i="35"/>
  <c r="B23" i="35"/>
  <c r="R22" i="35"/>
  <c r="S22" i="35" s="1"/>
  <c r="C22" i="35"/>
  <c r="B22" i="35"/>
  <c r="R21" i="35"/>
  <c r="S21" i="35" s="1"/>
  <c r="C21" i="35"/>
  <c r="BA16" i="35" s="1"/>
  <c r="B21" i="35"/>
  <c r="R20" i="35"/>
  <c r="S20" i="35" s="1"/>
  <c r="C20" i="35"/>
  <c r="BA15" i="35" s="1"/>
  <c r="B20" i="35"/>
  <c r="AZ15" i="35" s="1"/>
  <c r="R19" i="35"/>
  <c r="S19" i="35" s="1"/>
  <c r="C19" i="35"/>
  <c r="B19" i="35"/>
  <c r="R18" i="35"/>
  <c r="S18" i="35" s="1"/>
  <c r="C18" i="35"/>
  <c r="BA13" i="35" s="1"/>
  <c r="B18" i="35"/>
  <c r="Y13" i="35" s="1"/>
  <c r="C17" i="35"/>
  <c r="AN12" i="35" s="1"/>
  <c r="B17" i="35"/>
  <c r="C16" i="35"/>
  <c r="BA11" i="35" s="1"/>
  <c r="B16" i="35"/>
  <c r="AZ11" i="35" s="1"/>
  <c r="U15" i="35"/>
  <c r="V15" i="35" s="1"/>
  <c r="C15" i="35"/>
  <c r="BA10" i="35" s="1"/>
  <c r="B15" i="35"/>
  <c r="U14" i="35"/>
  <c r="V14" i="35" s="1"/>
  <c r="B14" i="35"/>
  <c r="AZ9" i="35" s="1"/>
  <c r="U13" i="35"/>
  <c r="V13" i="35" s="1"/>
  <c r="R13" i="35"/>
  <c r="S13" i="35" s="1"/>
  <c r="C13" i="35"/>
  <c r="B13" i="35"/>
  <c r="U12" i="35"/>
  <c r="V12" i="35" s="1"/>
  <c r="R12" i="35"/>
  <c r="S12" i="35" s="1"/>
  <c r="C12" i="35"/>
  <c r="B12" i="35"/>
  <c r="U11" i="35"/>
  <c r="R11" i="35"/>
  <c r="S11" i="35" s="1"/>
  <c r="C11" i="35"/>
  <c r="B11" i="35"/>
  <c r="U10" i="35"/>
  <c r="V10" i="35" s="1"/>
  <c r="R10" i="35"/>
  <c r="S10" i="35" s="1"/>
  <c r="C10" i="35"/>
  <c r="Z5" i="35" s="1"/>
  <c r="B10" i="35"/>
  <c r="U9" i="35"/>
  <c r="V9" i="35" s="1"/>
  <c r="R9" i="35"/>
  <c r="S9" i="35" s="1"/>
  <c r="C9" i="35"/>
  <c r="B9" i="35"/>
  <c r="AZ4" i="35" s="1"/>
  <c r="U8" i="35"/>
  <c r="V8" i="35" s="1"/>
  <c r="R8" i="35"/>
  <c r="S8" i="35" s="1"/>
  <c r="B8" i="35"/>
  <c r="U7" i="35"/>
  <c r="V7" i="35" s="1"/>
  <c r="R7" i="35"/>
  <c r="S7" i="35" s="1"/>
  <c r="B7" i="35"/>
  <c r="AM2" i="35" s="1"/>
  <c r="U6" i="35"/>
  <c r="V6" i="35" s="1"/>
  <c r="R6" i="35"/>
  <c r="S6" i="35" s="1"/>
  <c r="U5" i="35"/>
  <c r="V5" i="35" s="1"/>
  <c r="R5" i="35"/>
  <c r="S5" i="35" s="1"/>
  <c r="K3" i="35"/>
  <c r="E3" i="35"/>
  <c r="BL1" i="35"/>
  <c r="BK1" i="35"/>
  <c r="BJ1" i="35"/>
  <c r="BI1" i="35"/>
  <c r="BH1" i="35"/>
  <c r="BG1" i="35"/>
  <c r="BF1" i="35"/>
  <c r="BE1" i="35"/>
  <c r="BD1" i="35"/>
  <c r="BC1" i="35"/>
  <c r="BB1" i="35"/>
  <c r="AV1" i="35"/>
  <c r="AU1" i="35"/>
  <c r="AT1" i="35"/>
  <c r="AS1" i="35"/>
  <c r="AR1" i="35"/>
  <c r="AQ1" i="35"/>
  <c r="AP1" i="35"/>
  <c r="AO1" i="35"/>
  <c r="AI1" i="35"/>
  <c r="AH1" i="35"/>
  <c r="AG1" i="35"/>
  <c r="AF1" i="35"/>
  <c r="AE1" i="35"/>
  <c r="AD1" i="35"/>
  <c r="AC1" i="35"/>
  <c r="AB1" i="35"/>
  <c r="AA1" i="35"/>
  <c r="A70" i="30"/>
  <c r="C68" i="30"/>
  <c r="BA63" i="30" s="1"/>
  <c r="B68" i="30"/>
  <c r="B67" i="30"/>
  <c r="AM62" i="30" s="1"/>
  <c r="AM65" i="30"/>
  <c r="O65" i="30"/>
  <c r="P65" i="30" s="1"/>
  <c r="C64" i="30"/>
  <c r="B64" i="30"/>
  <c r="Y59" i="30" s="1"/>
  <c r="B63" i="30"/>
  <c r="AZ58" i="30" s="1"/>
  <c r="Y57" i="30"/>
  <c r="Y60" i="30"/>
  <c r="C60" i="30"/>
  <c r="BA55" i="30" s="1"/>
  <c r="B60" i="30"/>
  <c r="AZ55" i="30" s="1"/>
  <c r="B59" i="30"/>
  <c r="AZ54" i="30" s="1"/>
  <c r="B58" i="30"/>
  <c r="AZ53" i="30" s="1"/>
  <c r="B57" i="30"/>
  <c r="AZ52" i="30" s="1"/>
  <c r="B56" i="30"/>
  <c r="AZ51" i="30" s="1"/>
  <c r="B55" i="30"/>
  <c r="B54" i="30"/>
  <c r="AZ49" i="30" s="1"/>
  <c r="C53" i="30"/>
  <c r="B53" i="30"/>
  <c r="B52" i="30"/>
  <c r="AZ47" i="30" s="1"/>
  <c r="C51" i="30"/>
  <c r="BA46" i="30" s="1"/>
  <c r="B51" i="30"/>
  <c r="Y46" i="30" s="1"/>
  <c r="B50" i="30"/>
  <c r="Y45" i="30" s="1"/>
  <c r="C49" i="30"/>
  <c r="B49" i="30"/>
  <c r="AZ44" i="30" s="1"/>
  <c r="A49" i="30"/>
  <c r="A50" i="30" s="1"/>
  <c r="A51" i="30" s="1"/>
  <c r="A52" i="30" s="1"/>
  <c r="A53" i="30" s="1"/>
  <c r="A54" i="30" s="1"/>
  <c r="A56" i="30" s="1"/>
  <c r="A58" i="30" s="1"/>
  <c r="A60" i="30" s="1"/>
  <c r="A62" i="30" s="1"/>
  <c r="A64" i="30" s="1"/>
  <c r="A67" i="30" s="1"/>
  <c r="B48" i="30"/>
  <c r="AZ43" i="30" s="1"/>
  <c r="C47" i="30"/>
  <c r="BA42" i="30" s="1"/>
  <c r="B47" i="30"/>
  <c r="C46" i="30"/>
  <c r="BA41" i="30" s="1"/>
  <c r="B46" i="30"/>
  <c r="A46" i="30"/>
  <c r="B45" i="30"/>
  <c r="AZ40" i="30" s="1"/>
  <c r="C44" i="30"/>
  <c r="BA39" i="30" s="1"/>
  <c r="B44" i="30"/>
  <c r="AZ39" i="30" s="1"/>
  <c r="B43" i="30"/>
  <c r="AZ38" i="30" s="1"/>
  <c r="C42" i="30"/>
  <c r="BA37" i="30" s="1"/>
  <c r="B42" i="30"/>
  <c r="AM41" i="30"/>
  <c r="C41" i="30"/>
  <c r="BA36" i="30" s="1"/>
  <c r="B41" i="30"/>
  <c r="A41" i="30"/>
  <c r="B40" i="30"/>
  <c r="C39" i="30"/>
  <c r="BA34" i="30" s="1"/>
  <c r="B39" i="30"/>
  <c r="C38" i="30"/>
  <c r="BA33" i="30" s="1"/>
  <c r="B38" i="30"/>
  <c r="AZ33" i="30" s="1"/>
  <c r="B37" i="30"/>
  <c r="AZ32" i="30" s="1"/>
  <c r="C36" i="30"/>
  <c r="B36" i="30"/>
  <c r="B35" i="30"/>
  <c r="C34" i="30"/>
  <c r="B34" i="30"/>
  <c r="C33" i="30"/>
  <c r="B33" i="30"/>
  <c r="A33" i="30"/>
  <c r="A34" i="30" s="1"/>
  <c r="A36" i="30" s="1"/>
  <c r="B32" i="30"/>
  <c r="C29" i="30"/>
  <c r="BA24" i="30" s="1"/>
  <c r="B29" i="30"/>
  <c r="AZ24" i="30" s="1"/>
  <c r="C28" i="30"/>
  <c r="BA23" i="30" s="1"/>
  <c r="B28" i="30"/>
  <c r="C27" i="30"/>
  <c r="BA22" i="30" s="1"/>
  <c r="B27" i="30"/>
  <c r="C26" i="30"/>
  <c r="BA21" i="30" s="1"/>
  <c r="B26" i="30"/>
  <c r="A26" i="30"/>
  <c r="R25" i="30"/>
  <c r="S25" i="30" s="1"/>
  <c r="B25" i="30"/>
  <c r="AZ20" i="30" s="1"/>
  <c r="R24" i="30"/>
  <c r="S24" i="30" s="1"/>
  <c r="C24" i="30"/>
  <c r="B24" i="30"/>
  <c r="AZ19" i="30" s="1"/>
  <c r="R23" i="30"/>
  <c r="S23" i="30" s="1"/>
  <c r="C23" i="30"/>
  <c r="BA18" i="30" s="1"/>
  <c r="B23" i="30"/>
  <c r="R22" i="30"/>
  <c r="S22" i="30" s="1"/>
  <c r="C22" i="30"/>
  <c r="BA17" i="30" s="1"/>
  <c r="B22" i="30"/>
  <c r="R21" i="30"/>
  <c r="S21" i="30" s="1"/>
  <c r="C21" i="30"/>
  <c r="BA16" i="30" s="1"/>
  <c r="B21" i="30"/>
  <c r="R20" i="30"/>
  <c r="S20" i="30" s="1"/>
  <c r="C20" i="30"/>
  <c r="B20" i="30"/>
  <c r="AZ15" i="30" s="1"/>
  <c r="R19" i="30"/>
  <c r="S19" i="30" s="1"/>
  <c r="C19" i="30"/>
  <c r="BA14" i="30" s="1"/>
  <c r="B19" i="30"/>
  <c r="AZ14" i="30" s="1"/>
  <c r="R18" i="30"/>
  <c r="S18" i="30" s="1"/>
  <c r="C18" i="30"/>
  <c r="B18" i="30"/>
  <c r="AZ13" i="30" s="1"/>
  <c r="C17" i="30"/>
  <c r="B17" i="30"/>
  <c r="C16" i="30"/>
  <c r="BA11" i="30" s="1"/>
  <c r="B16" i="30"/>
  <c r="U15" i="30"/>
  <c r="C15" i="30"/>
  <c r="BA10" i="30" s="1"/>
  <c r="B15" i="30"/>
  <c r="U14" i="30"/>
  <c r="V14" i="30" s="1"/>
  <c r="B14" i="30"/>
  <c r="U13" i="30"/>
  <c r="V13" i="30" s="1"/>
  <c r="R13" i="30"/>
  <c r="S13" i="30" s="1"/>
  <c r="C13" i="30"/>
  <c r="BA8" i="30" s="1"/>
  <c r="B13" i="30"/>
  <c r="AZ8" i="30" s="1"/>
  <c r="U12" i="30"/>
  <c r="V12" i="30" s="1"/>
  <c r="R12" i="30"/>
  <c r="S12" i="30" s="1"/>
  <c r="C12" i="30"/>
  <c r="B12" i="30"/>
  <c r="U11" i="30"/>
  <c r="R11" i="30"/>
  <c r="S11" i="30" s="1"/>
  <c r="C11" i="30"/>
  <c r="BA6" i="30" s="1"/>
  <c r="B11" i="30"/>
  <c r="U10" i="30"/>
  <c r="V10" i="30" s="1"/>
  <c r="R10" i="30"/>
  <c r="S10" i="30" s="1"/>
  <c r="C10" i="30"/>
  <c r="B10" i="30"/>
  <c r="U9" i="30"/>
  <c r="V9" i="30" s="1"/>
  <c r="R9" i="30"/>
  <c r="S9" i="30" s="1"/>
  <c r="C9" i="30"/>
  <c r="BA4" i="30" s="1"/>
  <c r="B9" i="30"/>
  <c r="AZ4" i="30" s="1"/>
  <c r="U8" i="30"/>
  <c r="V8" i="30" s="1"/>
  <c r="R8" i="30"/>
  <c r="S8" i="30" s="1"/>
  <c r="B8" i="30"/>
  <c r="U7" i="30"/>
  <c r="V7" i="30" s="1"/>
  <c r="R7" i="30"/>
  <c r="S7" i="30" s="1"/>
  <c r="B7" i="30"/>
  <c r="U6" i="30"/>
  <c r="V6" i="30" s="1"/>
  <c r="R6" i="30"/>
  <c r="S6" i="30" s="1"/>
  <c r="U5" i="30"/>
  <c r="V5" i="30" s="1"/>
  <c r="R5" i="30"/>
  <c r="S5" i="30" s="1"/>
  <c r="K3" i="30"/>
  <c r="BL1" i="30"/>
  <c r="BK1" i="30"/>
  <c r="BJ1" i="30"/>
  <c r="BI1" i="30"/>
  <c r="BH1" i="30"/>
  <c r="BG1" i="30"/>
  <c r="BF1" i="30"/>
  <c r="BE1" i="30"/>
  <c r="BD1" i="30"/>
  <c r="BC1" i="30"/>
  <c r="BB1" i="30"/>
  <c r="AV1" i="30"/>
  <c r="AU1" i="30"/>
  <c r="AT1" i="30"/>
  <c r="AS1" i="30"/>
  <c r="AR1" i="30"/>
  <c r="AQ1" i="30"/>
  <c r="AP1" i="30"/>
  <c r="AO1" i="30"/>
  <c r="AI1" i="30"/>
  <c r="AH1" i="30"/>
  <c r="AG1" i="30"/>
  <c r="AF1" i="30"/>
  <c r="AE1" i="30"/>
  <c r="AD1" i="30"/>
  <c r="AC1" i="30"/>
  <c r="AB1" i="30"/>
  <c r="AA1" i="30"/>
  <c r="A70" i="28"/>
  <c r="AM64" i="28"/>
  <c r="C68" i="28"/>
  <c r="BA63" i="28" s="1"/>
  <c r="B68" i="28"/>
  <c r="B67" i="28"/>
  <c r="AZ62" i="28" s="1"/>
  <c r="Y65" i="28"/>
  <c r="O65" i="28"/>
  <c r="P65" i="28" s="1"/>
  <c r="C64" i="28"/>
  <c r="BA59" i="28" s="1"/>
  <c r="B64" i="28"/>
  <c r="B63" i="28"/>
  <c r="AZ58" i="28" s="1"/>
  <c r="Z60" i="28"/>
  <c r="C60" i="28"/>
  <c r="BA55" i="28" s="1"/>
  <c r="B60" i="28"/>
  <c r="B59" i="28"/>
  <c r="B58" i="28"/>
  <c r="AZ53" i="28" s="1"/>
  <c r="B57" i="28"/>
  <c r="B56" i="28"/>
  <c r="AZ51" i="28" s="1"/>
  <c r="B55" i="28"/>
  <c r="B54" i="28"/>
  <c r="AZ49" i="28" s="1"/>
  <c r="C53" i="28"/>
  <c r="BA48" i="28" s="1"/>
  <c r="B53" i="28"/>
  <c r="AZ48" i="28" s="1"/>
  <c r="B52" i="28"/>
  <c r="AZ47" i="28" s="1"/>
  <c r="C51" i="28"/>
  <c r="BA46" i="28" s="1"/>
  <c r="B51" i="28"/>
  <c r="B50" i="28"/>
  <c r="C49" i="28"/>
  <c r="BA44" i="28" s="1"/>
  <c r="B49" i="28"/>
  <c r="A49" i="28"/>
  <c r="A50" i="28" s="1"/>
  <c r="A51" i="28" s="1"/>
  <c r="A52" i="28" s="1"/>
  <c r="A53" i="28" s="1"/>
  <c r="A54" i="28" s="1"/>
  <c r="A56" i="28" s="1"/>
  <c r="A58" i="28" s="1"/>
  <c r="A60" i="28" s="1"/>
  <c r="A62" i="28" s="1"/>
  <c r="A64" i="28" s="1"/>
  <c r="A67" i="28" s="1"/>
  <c r="B48" i="28"/>
  <c r="AZ43" i="28" s="1"/>
  <c r="C47" i="28"/>
  <c r="B47" i="28"/>
  <c r="C46" i="28"/>
  <c r="BA41" i="28" s="1"/>
  <c r="B46" i="28"/>
  <c r="A46" i="28"/>
  <c r="B45" i="28"/>
  <c r="AZ40" i="28" s="1"/>
  <c r="C44" i="28"/>
  <c r="BA39" i="28" s="1"/>
  <c r="B44" i="28"/>
  <c r="AZ39" i="28" s="1"/>
  <c r="B43" i="28"/>
  <c r="AZ38" i="28" s="1"/>
  <c r="C42" i="28"/>
  <c r="B42" i="28"/>
  <c r="C41" i="28"/>
  <c r="BA36" i="28" s="1"/>
  <c r="B41" i="28"/>
  <c r="A41" i="28"/>
  <c r="B40" i="28"/>
  <c r="AZ35" i="28" s="1"/>
  <c r="C39" i="28"/>
  <c r="BA34" i="28" s="1"/>
  <c r="B39" i="28"/>
  <c r="C38" i="28"/>
  <c r="B38" i="28"/>
  <c r="B37" i="28"/>
  <c r="AZ32" i="28" s="1"/>
  <c r="C36" i="28"/>
  <c r="B36" i="28"/>
  <c r="B35" i="28"/>
  <c r="C34" i="28"/>
  <c r="B34" i="28"/>
  <c r="C33" i="28"/>
  <c r="B33" i="28"/>
  <c r="A33" i="28"/>
  <c r="A34" i="28" s="1"/>
  <c r="A36" i="28" s="1"/>
  <c r="B32" i="28"/>
  <c r="C29" i="28"/>
  <c r="BA24" i="28" s="1"/>
  <c r="B29" i="28"/>
  <c r="C28" i="28"/>
  <c r="B28" i="28"/>
  <c r="C27" i="28"/>
  <c r="B27" i="28"/>
  <c r="C26" i="28"/>
  <c r="BA21" i="28" s="1"/>
  <c r="B26" i="28"/>
  <c r="Y21" i="28" s="1"/>
  <c r="A26" i="28"/>
  <c r="R25" i="28"/>
  <c r="B25" i="28"/>
  <c r="R24" i="28"/>
  <c r="S24" i="28" s="1"/>
  <c r="C24" i="28"/>
  <c r="BA19" i="28" s="1"/>
  <c r="B24" i="28"/>
  <c r="R23" i="28"/>
  <c r="S23" i="28" s="1"/>
  <c r="C23" i="28"/>
  <c r="B23" i="28"/>
  <c r="R22" i="28"/>
  <c r="S22" i="28" s="1"/>
  <c r="C22" i="28"/>
  <c r="B22" i="28"/>
  <c r="R21" i="28"/>
  <c r="S21" i="28" s="1"/>
  <c r="C21" i="28"/>
  <c r="BA16" i="28" s="1"/>
  <c r="B21" i="28"/>
  <c r="R20" i="28"/>
  <c r="S20" i="28" s="1"/>
  <c r="C20" i="28"/>
  <c r="BA15" i="28" s="1"/>
  <c r="B20" i="28"/>
  <c r="R19" i="28"/>
  <c r="S19" i="28" s="1"/>
  <c r="C19" i="28"/>
  <c r="B19" i="28"/>
  <c r="R18" i="28"/>
  <c r="S18" i="28" s="1"/>
  <c r="C18" i="28"/>
  <c r="BA13" i="28" s="1"/>
  <c r="B18" i="28"/>
  <c r="C17" i="28"/>
  <c r="B17" i="28"/>
  <c r="C16" i="28"/>
  <c r="B16" i="28"/>
  <c r="U15" i="28"/>
  <c r="C15" i="28"/>
  <c r="BA10" i="28" s="1"/>
  <c r="B15" i="28"/>
  <c r="AZ10" i="28" s="1"/>
  <c r="U14" i="28"/>
  <c r="V14" i="28" s="1"/>
  <c r="B14" i="28"/>
  <c r="AZ9" i="28" s="1"/>
  <c r="U13" i="28"/>
  <c r="V13" i="28" s="1"/>
  <c r="R13" i="28"/>
  <c r="S13" i="28" s="1"/>
  <c r="C13" i="28"/>
  <c r="BA8" i="28" s="1"/>
  <c r="B13" i="28"/>
  <c r="U12" i="28"/>
  <c r="R12" i="28"/>
  <c r="S12" i="28" s="1"/>
  <c r="C12" i="28"/>
  <c r="B12" i="28"/>
  <c r="U11" i="28"/>
  <c r="R11" i="28"/>
  <c r="S11" i="28" s="1"/>
  <c r="C11" i="28"/>
  <c r="BA6" i="28" s="1"/>
  <c r="B11" i="28"/>
  <c r="U10" i="28"/>
  <c r="V10" i="28" s="1"/>
  <c r="R10" i="28"/>
  <c r="S10" i="28" s="1"/>
  <c r="C10" i="28"/>
  <c r="B10" i="28"/>
  <c r="U9" i="28"/>
  <c r="V9" i="28" s="1"/>
  <c r="R9" i="28"/>
  <c r="S9" i="28" s="1"/>
  <c r="C9" i="28"/>
  <c r="BA4" i="28" s="1"/>
  <c r="B9" i="28"/>
  <c r="U8" i="28"/>
  <c r="R8" i="28"/>
  <c r="S8" i="28" s="1"/>
  <c r="B8" i="28"/>
  <c r="AZ3" i="28" s="1"/>
  <c r="U7" i="28"/>
  <c r="V7" i="28" s="1"/>
  <c r="R7" i="28"/>
  <c r="S7" i="28" s="1"/>
  <c r="B7" i="28"/>
  <c r="AZ2" i="28" s="1"/>
  <c r="U6" i="28"/>
  <c r="R6" i="28"/>
  <c r="S6" i="28" s="1"/>
  <c r="U5" i="28"/>
  <c r="V5" i="28" s="1"/>
  <c r="R5" i="28"/>
  <c r="S5" i="28" s="1"/>
  <c r="K3" i="28"/>
  <c r="BL1" i="28"/>
  <c r="BK1" i="28"/>
  <c r="BJ1" i="28"/>
  <c r="BI1" i="28"/>
  <c r="BH1" i="28"/>
  <c r="BG1" i="28"/>
  <c r="BF1" i="28"/>
  <c r="BE1" i="28"/>
  <c r="BD1" i="28"/>
  <c r="BC1" i="28"/>
  <c r="BB1" i="28"/>
  <c r="AV1" i="28"/>
  <c r="AU1" i="28"/>
  <c r="AT1" i="28"/>
  <c r="AS1" i="28"/>
  <c r="AR1" i="28"/>
  <c r="AQ1" i="28"/>
  <c r="AP1" i="28"/>
  <c r="AO1" i="28"/>
  <c r="AI1" i="28"/>
  <c r="AH1" i="28"/>
  <c r="AG1" i="28"/>
  <c r="AF1" i="28"/>
  <c r="AE1" i="28"/>
  <c r="AD1" i="28"/>
  <c r="AC1" i="28"/>
  <c r="AB1" i="28"/>
  <c r="AA1" i="28"/>
  <c r="A70" i="27"/>
  <c r="C68" i="27"/>
  <c r="B68" i="27"/>
  <c r="AZ63" i="27" s="1"/>
  <c r="B67" i="27"/>
  <c r="O65" i="27"/>
  <c r="P65" i="27" s="1"/>
  <c r="C64" i="27"/>
  <c r="BA59" i="27" s="1"/>
  <c r="B64" i="27"/>
  <c r="B63" i="27"/>
  <c r="AN60" i="27"/>
  <c r="Y60" i="27"/>
  <c r="C60" i="27"/>
  <c r="B60" i="27"/>
  <c r="B59" i="27"/>
  <c r="AZ54" i="27" s="1"/>
  <c r="B58" i="27"/>
  <c r="B57" i="27"/>
  <c r="B56" i="27"/>
  <c r="B55" i="27"/>
  <c r="B54" i="27"/>
  <c r="AZ49" i="27" s="1"/>
  <c r="C53" i="27"/>
  <c r="BA48" i="27" s="1"/>
  <c r="B53" i="27"/>
  <c r="B52" i="27"/>
  <c r="Y47" i="27" s="1"/>
  <c r="C51" i="27"/>
  <c r="BA46" i="27" s="1"/>
  <c r="B51" i="27"/>
  <c r="B50" i="27"/>
  <c r="C49" i="27"/>
  <c r="BA44" i="27" s="1"/>
  <c r="B49" i="27"/>
  <c r="A49" i="27"/>
  <c r="A50" i="27" s="1"/>
  <c r="A51" i="27" s="1"/>
  <c r="A52" i="27" s="1"/>
  <c r="A53" i="27" s="1"/>
  <c r="A54" i="27" s="1"/>
  <c r="A56" i="27" s="1"/>
  <c r="A58" i="27" s="1"/>
  <c r="A60" i="27" s="1"/>
  <c r="A62" i="27" s="1"/>
  <c r="A64" i="27" s="1"/>
  <c r="A67" i="27" s="1"/>
  <c r="B48" i="27"/>
  <c r="C47" i="27"/>
  <c r="B47" i="27"/>
  <c r="C46" i="27"/>
  <c r="BA41" i="27" s="1"/>
  <c r="B46" i="27"/>
  <c r="A46" i="27"/>
  <c r="B45" i="27"/>
  <c r="C44" i="27"/>
  <c r="B44" i="27"/>
  <c r="B43" i="27"/>
  <c r="AZ38" i="27" s="1"/>
  <c r="C42" i="27"/>
  <c r="B42" i="27"/>
  <c r="C41" i="27"/>
  <c r="BA36" i="27" s="1"/>
  <c r="B41" i="27"/>
  <c r="A41" i="27"/>
  <c r="B40" i="27"/>
  <c r="AZ35" i="27" s="1"/>
  <c r="C39" i="27"/>
  <c r="BA34" i="27" s="1"/>
  <c r="B39" i="27"/>
  <c r="C38" i="27"/>
  <c r="B38" i="27"/>
  <c r="B37" i="27"/>
  <c r="C36" i="27"/>
  <c r="B36" i="27"/>
  <c r="B35" i="27"/>
  <c r="C34" i="27"/>
  <c r="B34" i="27"/>
  <c r="C33" i="27"/>
  <c r="B33" i="27"/>
  <c r="A33" i="27"/>
  <c r="A34" i="27" s="1"/>
  <c r="A36" i="27" s="1"/>
  <c r="B32" i="27"/>
  <c r="C29" i="27"/>
  <c r="B29" i="27"/>
  <c r="C28" i="27"/>
  <c r="BA23" i="27" s="1"/>
  <c r="B28" i="27"/>
  <c r="C27" i="27"/>
  <c r="BA22" i="27" s="1"/>
  <c r="B27" i="27"/>
  <c r="C26" i="27"/>
  <c r="B26" i="27"/>
  <c r="A26" i="27"/>
  <c r="R25" i="27"/>
  <c r="B25" i="27"/>
  <c r="R24" i="27"/>
  <c r="S24" i="27" s="1"/>
  <c r="C24" i="27"/>
  <c r="BA19" i="27" s="1"/>
  <c r="B24" i="27"/>
  <c r="R23" i="27"/>
  <c r="S23" i="27" s="1"/>
  <c r="C23" i="27"/>
  <c r="BA18" i="27" s="1"/>
  <c r="B23" i="27"/>
  <c r="AZ18" i="27" s="1"/>
  <c r="R22" i="27"/>
  <c r="S22" i="27" s="1"/>
  <c r="C22" i="27"/>
  <c r="BA17" i="27" s="1"/>
  <c r="B22" i="27"/>
  <c r="R21" i="27"/>
  <c r="S21" i="27" s="1"/>
  <c r="C21" i="27"/>
  <c r="B21" i="27"/>
  <c r="R20" i="27"/>
  <c r="S20" i="27" s="1"/>
  <c r="C20" i="27"/>
  <c r="BA15" i="27" s="1"/>
  <c r="B20" i="27"/>
  <c r="R19" i="27"/>
  <c r="S19" i="27" s="1"/>
  <c r="C19" i="27"/>
  <c r="BA14" i="27" s="1"/>
  <c r="B19" i="27"/>
  <c r="R18" i="27"/>
  <c r="S18" i="27" s="1"/>
  <c r="C18" i="27"/>
  <c r="BA13" i="27" s="1"/>
  <c r="B18" i="27"/>
  <c r="C17" i="27"/>
  <c r="B17" i="27"/>
  <c r="C16" i="27"/>
  <c r="B16" i="27"/>
  <c r="U15" i="27"/>
  <c r="V15" i="27" s="1"/>
  <c r="C15" i="27"/>
  <c r="BA10" i="27" s="1"/>
  <c r="B15" i="27"/>
  <c r="U14" i="27"/>
  <c r="V14" i="27" s="1"/>
  <c r="B14" i="27"/>
  <c r="AZ9" i="27" s="1"/>
  <c r="U13" i="27"/>
  <c r="V13" i="27" s="1"/>
  <c r="R13" i="27"/>
  <c r="S13" i="27" s="1"/>
  <c r="C13" i="27"/>
  <c r="BA8" i="27" s="1"/>
  <c r="B13" i="27"/>
  <c r="AZ8" i="27" s="1"/>
  <c r="U12" i="27"/>
  <c r="V12" i="27" s="1"/>
  <c r="R12" i="27"/>
  <c r="S12" i="27" s="1"/>
  <c r="C12" i="27"/>
  <c r="BA7" i="27" s="1"/>
  <c r="B12" i="27"/>
  <c r="AZ7" i="27" s="1"/>
  <c r="U11" i="27"/>
  <c r="R11" i="27"/>
  <c r="S11" i="27" s="1"/>
  <c r="C11" i="27"/>
  <c r="BA6" i="27" s="1"/>
  <c r="B11" i="27"/>
  <c r="U10" i="27"/>
  <c r="V10" i="27" s="1"/>
  <c r="R10" i="27"/>
  <c r="S10" i="27" s="1"/>
  <c r="C10" i="27"/>
  <c r="BA5" i="27" s="1"/>
  <c r="B10" i="27"/>
  <c r="U9" i="27"/>
  <c r="V9" i="27" s="1"/>
  <c r="R9" i="27"/>
  <c r="S9" i="27" s="1"/>
  <c r="C9" i="27"/>
  <c r="BA4" i="27" s="1"/>
  <c r="B9" i="27"/>
  <c r="AZ4" i="27" s="1"/>
  <c r="U8" i="27"/>
  <c r="R8" i="27"/>
  <c r="S8" i="27" s="1"/>
  <c r="B8" i="27"/>
  <c r="Y3" i="27" s="1"/>
  <c r="U7" i="27"/>
  <c r="V7" i="27" s="1"/>
  <c r="R7" i="27"/>
  <c r="S7" i="27" s="1"/>
  <c r="B7" i="27"/>
  <c r="U6" i="27"/>
  <c r="R6" i="27"/>
  <c r="S6" i="27" s="1"/>
  <c r="U5" i="27"/>
  <c r="V5" i="27" s="1"/>
  <c r="R5" i="27"/>
  <c r="S5" i="27" s="1"/>
  <c r="K3" i="27"/>
  <c r="BL1" i="27"/>
  <c r="BK1" i="27"/>
  <c r="BJ1" i="27"/>
  <c r="BI1" i="27"/>
  <c r="BH1" i="27"/>
  <c r="BG1" i="27"/>
  <c r="BF1" i="27"/>
  <c r="BE1" i="27"/>
  <c r="BD1" i="27"/>
  <c r="BC1" i="27"/>
  <c r="BB1" i="27"/>
  <c r="AV1" i="27"/>
  <c r="AU1" i="27"/>
  <c r="AT1" i="27"/>
  <c r="AS1" i="27"/>
  <c r="AR1" i="27"/>
  <c r="AQ1" i="27"/>
  <c r="AP1" i="27"/>
  <c r="AO1" i="27"/>
  <c r="AI1" i="27"/>
  <c r="AH1" i="27"/>
  <c r="AG1" i="27"/>
  <c r="AF1" i="27"/>
  <c r="AE1" i="27"/>
  <c r="AD1" i="27"/>
  <c r="AC1" i="27"/>
  <c r="AB1" i="27"/>
  <c r="AA1" i="27"/>
  <c r="A70" i="26"/>
  <c r="C68" i="26"/>
  <c r="BA63" i="26" s="1"/>
  <c r="B68" i="26"/>
  <c r="B67" i="26"/>
  <c r="AZ62" i="26" s="1"/>
  <c r="O65" i="26"/>
  <c r="P65" i="26" s="1"/>
  <c r="C64" i="26"/>
  <c r="BA59" i="26" s="1"/>
  <c r="B64" i="26"/>
  <c r="B63" i="26"/>
  <c r="AZ58" i="26" s="1"/>
  <c r="AM60" i="26"/>
  <c r="Z60" i="26"/>
  <c r="Y60" i="26"/>
  <c r="C60" i="26"/>
  <c r="BA55" i="26" s="1"/>
  <c r="B60" i="26"/>
  <c r="B59" i="26"/>
  <c r="AZ54" i="26" s="1"/>
  <c r="B58" i="26"/>
  <c r="AM53" i="26" s="1"/>
  <c r="B57" i="26"/>
  <c r="B56" i="26"/>
  <c r="AZ51" i="26" s="1"/>
  <c r="B55" i="26"/>
  <c r="B54" i="26"/>
  <c r="AZ49" i="26" s="1"/>
  <c r="C53" i="26"/>
  <c r="B53" i="26"/>
  <c r="B52" i="26"/>
  <c r="AZ47" i="26" s="1"/>
  <c r="C51" i="26"/>
  <c r="BA46" i="26" s="1"/>
  <c r="B51" i="26"/>
  <c r="B50" i="26"/>
  <c r="Y45" i="26" s="1"/>
  <c r="C49" i="26"/>
  <c r="B49" i="26"/>
  <c r="A49" i="26"/>
  <c r="A50" i="26" s="1"/>
  <c r="A51" i="26" s="1"/>
  <c r="A52" i="26" s="1"/>
  <c r="A53" i="26" s="1"/>
  <c r="A54" i="26" s="1"/>
  <c r="A56" i="26" s="1"/>
  <c r="A58" i="26" s="1"/>
  <c r="A60" i="26" s="1"/>
  <c r="A62" i="26" s="1"/>
  <c r="A64" i="26" s="1"/>
  <c r="A67" i="26" s="1"/>
  <c r="B48" i="26"/>
  <c r="C47" i="26"/>
  <c r="BA42" i="26" s="1"/>
  <c r="B47" i="26"/>
  <c r="C46" i="26"/>
  <c r="BA41" i="26" s="1"/>
  <c r="B46" i="26"/>
  <c r="A46" i="26"/>
  <c r="B45" i="26"/>
  <c r="C44" i="26"/>
  <c r="B44" i="26"/>
  <c r="B43" i="26"/>
  <c r="AM38" i="26" s="1"/>
  <c r="C42" i="26"/>
  <c r="BA37" i="26" s="1"/>
  <c r="B42" i="26"/>
  <c r="C41" i="26"/>
  <c r="BA36" i="26" s="1"/>
  <c r="B41" i="26"/>
  <c r="AZ36" i="26" s="1"/>
  <c r="A41" i="26"/>
  <c r="B40" i="26"/>
  <c r="AZ35" i="26" s="1"/>
  <c r="C39" i="26"/>
  <c r="BA34" i="26" s="1"/>
  <c r="B39" i="26"/>
  <c r="C38" i="26"/>
  <c r="BA33" i="26" s="1"/>
  <c r="B38" i="26"/>
  <c r="AM33" i="26" s="1"/>
  <c r="B37" i="26"/>
  <c r="AZ32" i="26" s="1"/>
  <c r="C36" i="26"/>
  <c r="B36" i="26"/>
  <c r="B35" i="26"/>
  <c r="C34" i="26"/>
  <c r="B34" i="26"/>
  <c r="C33" i="26"/>
  <c r="B33" i="26"/>
  <c r="A33" i="26"/>
  <c r="A34" i="26" s="1"/>
  <c r="A36" i="26" s="1"/>
  <c r="B32" i="26"/>
  <c r="C29" i="26"/>
  <c r="BA24" i="26" s="1"/>
  <c r="B29" i="26"/>
  <c r="C28" i="26"/>
  <c r="B28" i="26"/>
  <c r="C27" i="26"/>
  <c r="B27" i="26"/>
  <c r="C26" i="26"/>
  <c r="BA21" i="26" s="1"/>
  <c r="B26" i="26"/>
  <c r="A26" i="26"/>
  <c r="R25" i="26"/>
  <c r="S25" i="26" s="1"/>
  <c r="B25" i="26"/>
  <c r="R24" i="26"/>
  <c r="S24" i="26" s="1"/>
  <c r="C24" i="26"/>
  <c r="BA19" i="26" s="1"/>
  <c r="B24" i="26"/>
  <c r="R23" i="26"/>
  <c r="S23" i="26" s="1"/>
  <c r="C23" i="26"/>
  <c r="B23" i="26"/>
  <c r="R22" i="26"/>
  <c r="S22" i="26" s="1"/>
  <c r="C22" i="26"/>
  <c r="B22" i="26"/>
  <c r="R21" i="26"/>
  <c r="S21" i="26" s="1"/>
  <c r="C21" i="26"/>
  <c r="BA16" i="26" s="1"/>
  <c r="B21" i="26"/>
  <c r="R20" i="26"/>
  <c r="S20" i="26" s="1"/>
  <c r="C20" i="26"/>
  <c r="BA15" i="26" s="1"/>
  <c r="B20" i="26"/>
  <c r="AZ15" i="26" s="1"/>
  <c r="R19" i="26"/>
  <c r="S19" i="26" s="1"/>
  <c r="C19" i="26"/>
  <c r="BA14" i="26" s="1"/>
  <c r="B19" i="26"/>
  <c r="R18" i="26"/>
  <c r="S18" i="26" s="1"/>
  <c r="C18" i="26"/>
  <c r="BA13" i="26" s="1"/>
  <c r="B18" i="26"/>
  <c r="C17" i="26"/>
  <c r="B17" i="26"/>
  <c r="AZ12" i="26" s="1"/>
  <c r="C16" i="26"/>
  <c r="BA11" i="26" s="1"/>
  <c r="B16" i="26"/>
  <c r="U15" i="26"/>
  <c r="C15" i="26"/>
  <c r="B15" i="26"/>
  <c r="U14" i="26"/>
  <c r="V14" i="26" s="1"/>
  <c r="B14" i="26"/>
  <c r="AZ9" i="26" s="1"/>
  <c r="U13" i="26"/>
  <c r="V13" i="26" s="1"/>
  <c r="R13" i="26"/>
  <c r="S13" i="26" s="1"/>
  <c r="C13" i="26"/>
  <c r="BA8" i="26" s="1"/>
  <c r="B13" i="26"/>
  <c r="U12" i="26"/>
  <c r="R12" i="26"/>
  <c r="S12" i="26" s="1"/>
  <c r="C12" i="26"/>
  <c r="BA7" i="26" s="1"/>
  <c r="B12" i="26"/>
  <c r="U11" i="26"/>
  <c r="R11" i="26"/>
  <c r="S11" i="26" s="1"/>
  <c r="C11" i="26"/>
  <c r="BA6" i="26" s="1"/>
  <c r="B11" i="26"/>
  <c r="U10" i="26"/>
  <c r="V10" i="26" s="1"/>
  <c r="R10" i="26"/>
  <c r="S10" i="26" s="1"/>
  <c r="C10" i="26"/>
  <c r="BA5" i="26" s="1"/>
  <c r="B10" i="26"/>
  <c r="U9" i="26"/>
  <c r="V9" i="26" s="1"/>
  <c r="R9" i="26"/>
  <c r="S9" i="26" s="1"/>
  <c r="C9" i="26"/>
  <c r="B9" i="26"/>
  <c r="U8" i="26"/>
  <c r="R8" i="26"/>
  <c r="S8" i="26" s="1"/>
  <c r="B8" i="26"/>
  <c r="U7" i="26"/>
  <c r="V7" i="26" s="1"/>
  <c r="R7" i="26"/>
  <c r="S7" i="26" s="1"/>
  <c r="B7" i="26"/>
  <c r="U6" i="26"/>
  <c r="R6" i="26"/>
  <c r="S6" i="26" s="1"/>
  <c r="U5" i="26"/>
  <c r="V5" i="26" s="1"/>
  <c r="R5" i="26"/>
  <c r="S5" i="26" s="1"/>
  <c r="K3" i="26"/>
  <c r="BL1" i="26"/>
  <c r="BK1" i="26"/>
  <c r="BJ1" i="26"/>
  <c r="BI1" i="26"/>
  <c r="BH1" i="26"/>
  <c r="BG1" i="26"/>
  <c r="BF1" i="26"/>
  <c r="BE1" i="26"/>
  <c r="BD1" i="26"/>
  <c r="BC1" i="26"/>
  <c r="BB1" i="26"/>
  <c r="AV1" i="26"/>
  <c r="AU1" i="26"/>
  <c r="AT1" i="26"/>
  <c r="AS1" i="26"/>
  <c r="AR1" i="26"/>
  <c r="AQ1" i="26"/>
  <c r="AP1" i="26"/>
  <c r="AO1" i="26"/>
  <c r="AI1" i="26"/>
  <c r="AH1" i="26"/>
  <c r="AG1" i="26"/>
  <c r="AF1" i="26"/>
  <c r="AE1" i="26"/>
  <c r="AD1" i="26"/>
  <c r="AC1" i="26"/>
  <c r="AB1" i="26"/>
  <c r="AA1" i="26"/>
  <c r="A70" i="24"/>
  <c r="C68" i="24"/>
  <c r="BA63" i="24" s="1"/>
  <c r="B68" i="24"/>
  <c r="AZ63" i="24" s="1"/>
  <c r="B67" i="24"/>
  <c r="AZ62" i="24" s="1"/>
  <c r="O65" i="24"/>
  <c r="P65" i="24" s="1"/>
  <c r="C64" i="24"/>
  <c r="BA59" i="24" s="1"/>
  <c r="B64" i="24"/>
  <c r="B63" i="24"/>
  <c r="AZ58" i="24" s="1"/>
  <c r="AM60" i="24"/>
  <c r="Y60" i="24"/>
  <c r="C60" i="24"/>
  <c r="BA55" i="24" s="1"/>
  <c r="B60" i="24"/>
  <c r="AZ55" i="24" s="1"/>
  <c r="B59" i="24"/>
  <c r="AZ54" i="24" s="1"/>
  <c r="B58" i="24"/>
  <c r="B57" i="24"/>
  <c r="B56" i="24"/>
  <c r="B55" i="24"/>
  <c r="AZ50" i="24" s="1"/>
  <c r="B54" i="24"/>
  <c r="C53" i="24"/>
  <c r="B53" i="24"/>
  <c r="AM48" i="24" s="1"/>
  <c r="B52" i="24"/>
  <c r="AM47" i="24" s="1"/>
  <c r="C51" i="24"/>
  <c r="BA46" i="24" s="1"/>
  <c r="B51" i="24"/>
  <c r="B50" i="24"/>
  <c r="C49" i="24"/>
  <c r="BA44" i="24" s="1"/>
  <c r="B49" i="24"/>
  <c r="A49" i="24"/>
  <c r="A50" i="24" s="1"/>
  <c r="A51" i="24" s="1"/>
  <c r="A52" i="24" s="1"/>
  <c r="A53" i="24" s="1"/>
  <c r="A54" i="24" s="1"/>
  <c r="A56" i="24" s="1"/>
  <c r="A58" i="24" s="1"/>
  <c r="A60" i="24" s="1"/>
  <c r="A62" i="24" s="1"/>
  <c r="A64" i="24" s="1"/>
  <c r="A67" i="24" s="1"/>
  <c r="B48" i="24"/>
  <c r="C47" i="24"/>
  <c r="BA42" i="24" s="1"/>
  <c r="B47" i="24"/>
  <c r="AZ42" i="24" s="1"/>
  <c r="C46" i="24"/>
  <c r="B46" i="24"/>
  <c r="AZ41" i="24" s="1"/>
  <c r="A46" i="24"/>
  <c r="B45" i="24"/>
  <c r="C44" i="24"/>
  <c r="BA39" i="24" s="1"/>
  <c r="B44" i="24"/>
  <c r="AZ39" i="24" s="1"/>
  <c r="B43" i="24"/>
  <c r="AZ38" i="24" s="1"/>
  <c r="C42" i="24"/>
  <c r="BA37" i="24" s="1"/>
  <c r="B42" i="24"/>
  <c r="C41" i="24"/>
  <c r="BA36" i="24" s="1"/>
  <c r="B41" i="24"/>
  <c r="AZ36" i="24" s="1"/>
  <c r="A41" i="24"/>
  <c r="B40" i="24"/>
  <c r="C39" i="24"/>
  <c r="BA34" i="24" s="1"/>
  <c r="B39" i="24"/>
  <c r="C38" i="24"/>
  <c r="BA33" i="24" s="1"/>
  <c r="B38" i="24"/>
  <c r="B37" i="24"/>
  <c r="AZ32" i="24" s="1"/>
  <c r="C36" i="24"/>
  <c r="B36" i="24"/>
  <c r="B35" i="24"/>
  <c r="C34" i="24"/>
  <c r="B34" i="24"/>
  <c r="C33" i="24"/>
  <c r="B33" i="24"/>
  <c r="A33" i="24"/>
  <c r="A34" i="24" s="1"/>
  <c r="A36" i="24" s="1"/>
  <c r="B32" i="24"/>
  <c r="C29" i="24"/>
  <c r="Z24" i="24" s="1"/>
  <c r="B29" i="24"/>
  <c r="AZ24" i="24" s="1"/>
  <c r="C28" i="24"/>
  <c r="BA23" i="24" s="1"/>
  <c r="B28" i="24"/>
  <c r="C27" i="24"/>
  <c r="BA22" i="24" s="1"/>
  <c r="B27" i="24"/>
  <c r="Y22" i="24" s="1"/>
  <c r="C26" i="24"/>
  <c r="B26" i="24"/>
  <c r="A26" i="24"/>
  <c r="R25" i="24"/>
  <c r="S25" i="24" s="1"/>
  <c r="B25" i="24"/>
  <c r="AZ20" i="24" s="1"/>
  <c r="R24" i="24"/>
  <c r="S24" i="24" s="1"/>
  <c r="C24" i="24"/>
  <c r="BA19" i="24" s="1"/>
  <c r="B24" i="24"/>
  <c r="AZ19" i="24" s="1"/>
  <c r="R23" i="24"/>
  <c r="S23" i="24" s="1"/>
  <c r="C23" i="24"/>
  <c r="BA18" i="24" s="1"/>
  <c r="B23" i="24"/>
  <c r="R22" i="24"/>
  <c r="S22" i="24" s="1"/>
  <c r="C22" i="24"/>
  <c r="B22" i="24"/>
  <c r="R21" i="24"/>
  <c r="S21" i="24" s="1"/>
  <c r="C21" i="24"/>
  <c r="BA16" i="24" s="1"/>
  <c r="B21" i="24"/>
  <c r="R20" i="24"/>
  <c r="S20" i="24" s="1"/>
  <c r="C20" i="24"/>
  <c r="BA15" i="24" s="1"/>
  <c r="B20" i="24"/>
  <c r="AZ15" i="24" s="1"/>
  <c r="R19" i="24"/>
  <c r="S19" i="24" s="1"/>
  <c r="C19" i="24"/>
  <c r="B19" i="24"/>
  <c r="Y14" i="24" s="1"/>
  <c r="R18" i="24"/>
  <c r="S18" i="24" s="1"/>
  <c r="C18" i="24"/>
  <c r="BA13" i="24" s="1"/>
  <c r="B18" i="24"/>
  <c r="AZ13" i="24" s="1"/>
  <c r="C17" i="24"/>
  <c r="B17" i="24"/>
  <c r="AZ12" i="24" s="1"/>
  <c r="C16" i="24"/>
  <c r="BA11" i="24" s="1"/>
  <c r="B16" i="24"/>
  <c r="U15" i="24"/>
  <c r="C15" i="24"/>
  <c r="BA10" i="24" s="1"/>
  <c r="B15" i="24"/>
  <c r="U14" i="24"/>
  <c r="V14" i="24" s="1"/>
  <c r="B14" i="24"/>
  <c r="AZ9" i="24" s="1"/>
  <c r="U13" i="24"/>
  <c r="V13" i="24" s="1"/>
  <c r="R13" i="24"/>
  <c r="S13" i="24" s="1"/>
  <c r="C13" i="24"/>
  <c r="BA8" i="24" s="1"/>
  <c r="B13" i="24"/>
  <c r="U12" i="24"/>
  <c r="R12" i="24"/>
  <c r="S12" i="24" s="1"/>
  <c r="C12" i="24"/>
  <c r="BA7" i="24" s="1"/>
  <c r="B12" i="24"/>
  <c r="U11" i="24"/>
  <c r="R11" i="24"/>
  <c r="S11" i="24" s="1"/>
  <c r="C11" i="24"/>
  <c r="BA6" i="24" s="1"/>
  <c r="B11" i="24"/>
  <c r="AZ6" i="24" s="1"/>
  <c r="U10" i="24"/>
  <c r="V10" i="24" s="1"/>
  <c r="R10" i="24"/>
  <c r="S10" i="24" s="1"/>
  <c r="C10" i="24"/>
  <c r="B10" i="24"/>
  <c r="U9" i="24"/>
  <c r="V9" i="24" s="1"/>
  <c r="R9" i="24"/>
  <c r="S9" i="24" s="1"/>
  <c r="C9" i="24"/>
  <c r="B9" i="24"/>
  <c r="AZ4" i="24" s="1"/>
  <c r="U8" i="24"/>
  <c r="R8" i="24"/>
  <c r="S8" i="24" s="1"/>
  <c r="B8" i="24"/>
  <c r="U7" i="24"/>
  <c r="V7" i="24" s="1"/>
  <c r="R7" i="24"/>
  <c r="S7" i="24" s="1"/>
  <c r="B7" i="24"/>
  <c r="AZ2" i="24" s="1"/>
  <c r="U6" i="24"/>
  <c r="R6" i="24"/>
  <c r="S6" i="24" s="1"/>
  <c r="U5" i="24"/>
  <c r="R5" i="24"/>
  <c r="S5" i="24" s="1"/>
  <c r="K3" i="24"/>
  <c r="BL1" i="24"/>
  <c r="BK1" i="24"/>
  <c r="BJ1" i="24"/>
  <c r="BI1" i="24"/>
  <c r="BH1" i="24"/>
  <c r="BG1" i="24"/>
  <c r="BF1" i="24"/>
  <c r="BE1" i="24"/>
  <c r="BD1" i="24"/>
  <c r="BC1" i="24"/>
  <c r="BB1" i="24"/>
  <c r="AV1" i="24"/>
  <c r="AU1" i="24"/>
  <c r="AT1" i="24"/>
  <c r="AS1" i="24"/>
  <c r="AR1" i="24"/>
  <c r="AQ1" i="24"/>
  <c r="AP1" i="24"/>
  <c r="AO1" i="24"/>
  <c r="AI1" i="24"/>
  <c r="AH1" i="24"/>
  <c r="AG1" i="24"/>
  <c r="AF1" i="24"/>
  <c r="AE1" i="24"/>
  <c r="AD1" i="24"/>
  <c r="AC1" i="24"/>
  <c r="AB1" i="24"/>
  <c r="AA1" i="24"/>
  <c r="A70" i="23"/>
  <c r="C68" i="23"/>
  <c r="BA63" i="23" s="1"/>
  <c r="B68" i="23"/>
  <c r="B67" i="23"/>
  <c r="AZ62" i="23" s="1"/>
  <c r="E63" i="23"/>
  <c r="O65" i="23"/>
  <c r="P65" i="23" s="1"/>
  <c r="C64" i="23"/>
  <c r="BA59" i="23" s="1"/>
  <c r="B64" i="23"/>
  <c r="AZ59" i="23" s="1"/>
  <c r="B63" i="23"/>
  <c r="AZ58" i="23" s="1"/>
  <c r="C60" i="23"/>
  <c r="B60" i="23"/>
  <c r="B59" i="23"/>
  <c r="B58" i="23"/>
  <c r="AZ53" i="23" s="1"/>
  <c r="B57" i="23"/>
  <c r="J57" i="23" s="1"/>
  <c r="AM56" i="23"/>
  <c r="B56" i="23"/>
  <c r="AM51" i="23" s="1"/>
  <c r="B55" i="23"/>
  <c r="B54" i="23"/>
  <c r="AZ49" i="23" s="1"/>
  <c r="C53" i="23"/>
  <c r="B53" i="23"/>
  <c r="AM48" i="23" s="1"/>
  <c r="B52" i="23"/>
  <c r="C51" i="23"/>
  <c r="BA46" i="23" s="1"/>
  <c r="B51" i="23"/>
  <c r="B50" i="23"/>
  <c r="AZ45" i="23" s="1"/>
  <c r="C49" i="23"/>
  <c r="B49" i="23"/>
  <c r="A49" i="23"/>
  <c r="A50" i="23" s="1"/>
  <c r="A51" i="23" s="1"/>
  <c r="A52" i="23" s="1"/>
  <c r="A53" i="23" s="1"/>
  <c r="A54" i="23" s="1"/>
  <c r="A56" i="23" s="1"/>
  <c r="A58" i="23" s="1"/>
  <c r="A60" i="23" s="1"/>
  <c r="A62" i="23" s="1"/>
  <c r="A64" i="23" s="1"/>
  <c r="A67" i="23" s="1"/>
  <c r="B48" i="23"/>
  <c r="J48" i="23" s="1"/>
  <c r="C47" i="23"/>
  <c r="B47" i="23"/>
  <c r="C46" i="23"/>
  <c r="B46" i="23"/>
  <c r="A46" i="23"/>
  <c r="B45" i="23"/>
  <c r="J45" i="23" s="1"/>
  <c r="C44" i="23"/>
  <c r="BA39" i="23" s="1"/>
  <c r="B44" i="23"/>
  <c r="Y39" i="23" s="1"/>
  <c r="B43" i="23"/>
  <c r="C42" i="23"/>
  <c r="BA37" i="23" s="1"/>
  <c r="B42" i="23"/>
  <c r="C41" i="23"/>
  <c r="B41" i="23"/>
  <c r="Y36" i="23" s="1"/>
  <c r="A41" i="23"/>
  <c r="B40" i="23"/>
  <c r="Y35" i="23" s="1"/>
  <c r="C39" i="23"/>
  <c r="BA34" i="23" s="1"/>
  <c r="B39" i="23"/>
  <c r="C38" i="23"/>
  <c r="BA33" i="23" s="1"/>
  <c r="B38" i="23"/>
  <c r="B37" i="23"/>
  <c r="AZ32" i="23" s="1"/>
  <c r="C36" i="23"/>
  <c r="B36" i="23"/>
  <c r="I32" i="23"/>
  <c r="B35" i="23"/>
  <c r="F35" i="23" s="1"/>
  <c r="G35" i="23" s="1"/>
  <c r="C34" i="23"/>
  <c r="B34" i="23"/>
  <c r="C33" i="23"/>
  <c r="B33" i="23"/>
  <c r="A33" i="23"/>
  <c r="A34" i="23" s="1"/>
  <c r="A36" i="23" s="1"/>
  <c r="B32" i="23"/>
  <c r="C29" i="23"/>
  <c r="BA24" i="23" s="1"/>
  <c r="B29" i="23"/>
  <c r="C28" i="23"/>
  <c r="B28" i="23"/>
  <c r="C27" i="23"/>
  <c r="BA22" i="23" s="1"/>
  <c r="B27" i="23"/>
  <c r="C26" i="23"/>
  <c r="B26" i="23"/>
  <c r="A26" i="23"/>
  <c r="R25" i="23"/>
  <c r="S25" i="23" s="1"/>
  <c r="B25" i="23"/>
  <c r="AZ20" i="23" s="1"/>
  <c r="R24" i="23"/>
  <c r="S24" i="23" s="1"/>
  <c r="C24" i="23"/>
  <c r="AN19" i="23" s="1"/>
  <c r="B24" i="23"/>
  <c r="R23" i="23"/>
  <c r="S23" i="23" s="1"/>
  <c r="C23" i="23"/>
  <c r="B23" i="23"/>
  <c r="R22" i="23"/>
  <c r="S22" i="23" s="1"/>
  <c r="C22" i="23"/>
  <c r="B22" i="23"/>
  <c r="R21" i="23"/>
  <c r="S21" i="23" s="1"/>
  <c r="C21" i="23"/>
  <c r="BA16" i="23" s="1"/>
  <c r="B21" i="23"/>
  <c r="AM16" i="23" s="1"/>
  <c r="R20" i="23"/>
  <c r="S20" i="23" s="1"/>
  <c r="C20" i="23"/>
  <c r="B20" i="23"/>
  <c r="R19" i="23"/>
  <c r="S19" i="23" s="1"/>
  <c r="C19" i="23"/>
  <c r="BA14" i="23" s="1"/>
  <c r="B19" i="23"/>
  <c r="R18" i="23"/>
  <c r="S18" i="23" s="1"/>
  <c r="C18" i="23"/>
  <c r="B18" i="23"/>
  <c r="C17" i="23"/>
  <c r="BA12" i="23" s="1"/>
  <c r="B17" i="23"/>
  <c r="C16" i="23"/>
  <c r="B16" i="23"/>
  <c r="U15" i="23"/>
  <c r="V15" i="23" s="1"/>
  <c r="C15" i="23"/>
  <c r="AN10" i="23" s="1"/>
  <c r="B15" i="23"/>
  <c r="U14" i="23"/>
  <c r="V14" i="23" s="1"/>
  <c r="B14" i="23"/>
  <c r="U13" i="23"/>
  <c r="V13" i="23" s="1"/>
  <c r="R13" i="23"/>
  <c r="S13" i="23" s="1"/>
  <c r="C13" i="23"/>
  <c r="BA8" i="23" s="1"/>
  <c r="B13" i="23"/>
  <c r="U12" i="23"/>
  <c r="V12" i="23" s="1"/>
  <c r="R12" i="23"/>
  <c r="S12" i="23" s="1"/>
  <c r="C12" i="23"/>
  <c r="BA7" i="23" s="1"/>
  <c r="B12" i="23"/>
  <c r="U11" i="23"/>
  <c r="R11" i="23"/>
  <c r="S11" i="23" s="1"/>
  <c r="C11" i="23"/>
  <c r="BA6" i="23" s="1"/>
  <c r="B11" i="23"/>
  <c r="U10" i="23"/>
  <c r="V10" i="23" s="1"/>
  <c r="R10" i="23"/>
  <c r="S10" i="23" s="1"/>
  <c r="C10" i="23"/>
  <c r="B10" i="23"/>
  <c r="U9" i="23"/>
  <c r="V9" i="23" s="1"/>
  <c r="R9" i="23"/>
  <c r="S9" i="23" s="1"/>
  <c r="C9" i="23"/>
  <c r="BA4" i="23" s="1"/>
  <c r="B9" i="23"/>
  <c r="AZ4" i="23" s="1"/>
  <c r="U8" i="23"/>
  <c r="V8" i="23" s="1"/>
  <c r="R8" i="23"/>
  <c r="S8" i="23" s="1"/>
  <c r="B8" i="23"/>
  <c r="U7" i="23"/>
  <c r="V7" i="23" s="1"/>
  <c r="R7" i="23"/>
  <c r="S7" i="23" s="1"/>
  <c r="B7" i="23"/>
  <c r="Y2" i="23" s="1"/>
  <c r="U6" i="23"/>
  <c r="R6" i="23"/>
  <c r="S6" i="23" s="1"/>
  <c r="U5" i="23"/>
  <c r="R5" i="23"/>
  <c r="S5" i="23" s="1"/>
  <c r="K3" i="23"/>
  <c r="BL1" i="23"/>
  <c r="BK1" i="23"/>
  <c r="BJ1" i="23"/>
  <c r="BI1" i="23"/>
  <c r="BH1" i="23"/>
  <c r="BG1" i="23"/>
  <c r="BF1" i="23"/>
  <c r="BE1" i="23"/>
  <c r="BD1" i="23"/>
  <c r="BC1" i="23"/>
  <c r="BB1" i="23"/>
  <c r="AV1" i="23"/>
  <c r="AU1" i="23"/>
  <c r="AT1" i="23"/>
  <c r="AS1" i="23"/>
  <c r="AR1" i="23"/>
  <c r="AQ1" i="23"/>
  <c r="AP1" i="23"/>
  <c r="AO1" i="23"/>
  <c r="AI1" i="23"/>
  <c r="AH1" i="23"/>
  <c r="AG1" i="23"/>
  <c r="AF1" i="23"/>
  <c r="AE1" i="23"/>
  <c r="AD1" i="23"/>
  <c r="AC1" i="23"/>
  <c r="AB1" i="23"/>
  <c r="AA1" i="23"/>
  <c r="A70" i="22"/>
  <c r="C68" i="22"/>
  <c r="B68" i="22"/>
  <c r="AZ63" i="22" s="1"/>
  <c r="B67" i="22"/>
  <c r="AZ62" i="22" s="1"/>
  <c r="E63" i="22"/>
  <c r="O65" i="22"/>
  <c r="P65" i="22" s="1"/>
  <c r="C64" i="22"/>
  <c r="AN59" i="22" s="1"/>
  <c r="B64" i="22"/>
  <c r="AZ59" i="22" s="1"/>
  <c r="B63" i="22"/>
  <c r="AZ58" i="22" s="1"/>
  <c r="AM60" i="22"/>
  <c r="Y60" i="22"/>
  <c r="C60" i="22"/>
  <c r="BA55" i="22" s="1"/>
  <c r="B60" i="22"/>
  <c r="AZ55" i="22" s="1"/>
  <c r="B59" i="22"/>
  <c r="AZ54" i="22" s="1"/>
  <c r="B58" i="22"/>
  <c r="B57" i="22"/>
  <c r="B56" i="22"/>
  <c r="AZ51" i="22" s="1"/>
  <c r="B55" i="22"/>
  <c r="J55" i="22" s="1"/>
  <c r="K55" i="22" s="1"/>
  <c r="B54" i="22"/>
  <c r="AZ49" i="22" s="1"/>
  <c r="C53" i="22"/>
  <c r="BA48" i="22" s="1"/>
  <c r="B53" i="22"/>
  <c r="B52" i="22"/>
  <c r="AZ47" i="22" s="1"/>
  <c r="C51" i="22"/>
  <c r="B51" i="22"/>
  <c r="B50" i="22"/>
  <c r="AZ45" i="22" s="1"/>
  <c r="C49" i="22"/>
  <c r="BA44" i="22" s="1"/>
  <c r="B49" i="22"/>
  <c r="A49" i="22"/>
  <c r="A50" i="22" s="1"/>
  <c r="A51" i="22" s="1"/>
  <c r="A52" i="22" s="1"/>
  <c r="A53" i="22" s="1"/>
  <c r="A54" i="22" s="1"/>
  <c r="A56" i="22" s="1"/>
  <c r="A58" i="22" s="1"/>
  <c r="A60" i="22" s="1"/>
  <c r="A62" i="22" s="1"/>
  <c r="A64" i="22" s="1"/>
  <c r="A67" i="22" s="1"/>
  <c r="AM48" i="22"/>
  <c r="B48" i="22"/>
  <c r="C47" i="22"/>
  <c r="BA42" i="22" s="1"/>
  <c r="B47" i="22"/>
  <c r="C46" i="22"/>
  <c r="Z41" i="22" s="1"/>
  <c r="B46" i="22"/>
  <c r="A46" i="22"/>
  <c r="B45" i="22"/>
  <c r="C44" i="22"/>
  <c r="B44" i="22"/>
  <c r="B43" i="22"/>
  <c r="AZ38" i="22" s="1"/>
  <c r="C42" i="22"/>
  <c r="BA37" i="22" s="1"/>
  <c r="B42" i="22"/>
  <c r="C41" i="22"/>
  <c r="BA36" i="22" s="1"/>
  <c r="B41" i="22"/>
  <c r="AZ36" i="22" s="1"/>
  <c r="A41" i="22"/>
  <c r="B40" i="22"/>
  <c r="AZ35" i="22" s="1"/>
  <c r="C39" i="22"/>
  <c r="BA34" i="22" s="1"/>
  <c r="B39" i="22"/>
  <c r="AZ34" i="22" s="1"/>
  <c r="C38" i="22"/>
  <c r="B38" i="22"/>
  <c r="AM33" i="22" s="1"/>
  <c r="B37" i="22"/>
  <c r="AZ32" i="22" s="1"/>
  <c r="C36" i="22"/>
  <c r="B36" i="22"/>
  <c r="I32" i="22"/>
  <c r="B35" i="22"/>
  <c r="C34" i="22"/>
  <c r="B34" i="22"/>
  <c r="C33" i="22"/>
  <c r="B33" i="22"/>
  <c r="A33" i="22"/>
  <c r="A34" i="22" s="1"/>
  <c r="A36" i="22" s="1"/>
  <c r="B32" i="22"/>
  <c r="C29" i="22"/>
  <c r="B29" i="22"/>
  <c r="C28" i="22"/>
  <c r="B28" i="22"/>
  <c r="C27" i="22"/>
  <c r="B27" i="22"/>
  <c r="C26" i="22"/>
  <c r="B26" i="22"/>
  <c r="AM21" i="22" s="1"/>
  <c r="A26" i="22"/>
  <c r="R25" i="22"/>
  <c r="S25" i="22" s="1"/>
  <c r="B25" i="22"/>
  <c r="R24" i="22"/>
  <c r="S24" i="22" s="1"/>
  <c r="C24" i="22"/>
  <c r="AN19" i="22" s="1"/>
  <c r="B24" i="22"/>
  <c r="AZ19" i="22" s="1"/>
  <c r="R23" i="22"/>
  <c r="S23" i="22" s="1"/>
  <c r="C23" i="22"/>
  <c r="B23" i="22"/>
  <c r="R22" i="22"/>
  <c r="S22" i="22" s="1"/>
  <c r="C22" i="22"/>
  <c r="B22" i="22"/>
  <c r="R21" i="22"/>
  <c r="S21" i="22" s="1"/>
  <c r="C21" i="22"/>
  <c r="BA16" i="22" s="1"/>
  <c r="B21" i="22"/>
  <c r="AZ16" i="22" s="1"/>
  <c r="R20" i="22"/>
  <c r="S20" i="22" s="1"/>
  <c r="C20" i="22"/>
  <c r="B20" i="22"/>
  <c r="R19" i="22"/>
  <c r="S19" i="22" s="1"/>
  <c r="C19" i="22"/>
  <c r="BA14" i="22" s="1"/>
  <c r="B19" i="22"/>
  <c r="R18" i="22"/>
  <c r="S18" i="22" s="1"/>
  <c r="C18" i="22"/>
  <c r="B18" i="22"/>
  <c r="C17" i="22"/>
  <c r="B17" i="22"/>
  <c r="C16" i="22"/>
  <c r="Z11" i="22" s="1"/>
  <c r="B16" i="22"/>
  <c r="U15" i="22"/>
  <c r="C15" i="22"/>
  <c r="B15" i="22"/>
  <c r="AZ10" i="22" s="1"/>
  <c r="U14" i="22"/>
  <c r="V14" i="22" s="1"/>
  <c r="B14" i="22"/>
  <c r="Y9" i="22" s="1"/>
  <c r="U13" i="22"/>
  <c r="V13" i="22" s="1"/>
  <c r="R13" i="22"/>
  <c r="S13" i="22" s="1"/>
  <c r="C13" i="22"/>
  <c r="BA8" i="22" s="1"/>
  <c r="B13" i="22"/>
  <c r="AZ8" i="22" s="1"/>
  <c r="U12" i="22"/>
  <c r="V12" i="22" s="1"/>
  <c r="R12" i="22"/>
  <c r="S12" i="22" s="1"/>
  <c r="C12" i="22"/>
  <c r="BA7" i="22" s="1"/>
  <c r="B12" i="22"/>
  <c r="AZ7" i="22" s="1"/>
  <c r="U11" i="22"/>
  <c r="R11" i="22"/>
  <c r="S11" i="22" s="1"/>
  <c r="C11" i="22"/>
  <c r="BA6" i="22" s="1"/>
  <c r="B11" i="22"/>
  <c r="AZ6" i="22" s="1"/>
  <c r="U10" i="22"/>
  <c r="V10" i="22" s="1"/>
  <c r="R10" i="22"/>
  <c r="S10" i="22" s="1"/>
  <c r="C10" i="22"/>
  <c r="BA5" i="22" s="1"/>
  <c r="B10" i="22"/>
  <c r="U9" i="22"/>
  <c r="V9" i="22" s="1"/>
  <c r="R9" i="22"/>
  <c r="S9" i="22" s="1"/>
  <c r="C9" i="22"/>
  <c r="BA4" i="22" s="1"/>
  <c r="B9" i="22"/>
  <c r="U8" i="22"/>
  <c r="R8" i="22"/>
  <c r="S8" i="22" s="1"/>
  <c r="B8" i="22"/>
  <c r="AZ3" i="22" s="1"/>
  <c r="U7" i="22"/>
  <c r="V7" i="22" s="1"/>
  <c r="R7" i="22"/>
  <c r="S7" i="22" s="1"/>
  <c r="B7" i="22"/>
  <c r="U6" i="22"/>
  <c r="R6" i="22"/>
  <c r="S6" i="22" s="1"/>
  <c r="U5" i="22"/>
  <c r="R5" i="22"/>
  <c r="S5" i="22" s="1"/>
  <c r="K3" i="22"/>
  <c r="BL1" i="22"/>
  <c r="BK1" i="22"/>
  <c r="BJ1" i="22"/>
  <c r="BI1" i="22"/>
  <c r="BH1" i="22"/>
  <c r="BG1" i="22"/>
  <c r="BF1" i="22"/>
  <c r="BE1" i="22"/>
  <c r="BD1" i="22"/>
  <c r="BC1" i="22"/>
  <c r="BB1" i="22"/>
  <c r="AV1" i="22"/>
  <c r="AU1" i="22"/>
  <c r="AT1" i="22"/>
  <c r="AS1" i="22"/>
  <c r="AR1" i="22"/>
  <c r="AQ1" i="22"/>
  <c r="AP1" i="22"/>
  <c r="AO1" i="22"/>
  <c r="AI1" i="22"/>
  <c r="AH1" i="22"/>
  <c r="AG1" i="22"/>
  <c r="AF1" i="22"/>
  <c r="AE1" i="22"/>
  <c r="AD1" i="22"/>
  <c r="AC1" i="22"/>
  <c r="AB1" i="22"/>
  <c r="AA1" i="22"/>
  <c r="A70" i="21"/>
  <c r="AM64" i="21"/>
  <c r="C68" i="21"/>
  <c r="BA63" i="21" s="1"/>
  <c r="B68" i="21"/>
  <c r="B67" i="21"/>
  <c r="O65" i="21"/>
  <c r="P65" i="21" s="1"/>
  <c r="C64" i="21"/>
  <c r="BA59" i="21" s="1"/>
  <c r="B64" i="21"/>
  <c r="B63" i="21"/>
  <c r="Y58" i="21" s="1"/>
  <c r="AM57" i="21"/>
  <c r="AN60" i="21"/>
  <c r="C60" i="21"/>
  <c r="BA55" i="21" s="1"/>
  <c r="B60" i="21"/>
  <c r="B59" i="21"/>
  <c r="AZ54" i="21" s="1"/>
  <c r="B58" i="21"/>
  <c r="AZ53" i="21" s="1"/>
  <c r="B57" i="21"/>
  <c r="B56" i="21"/>
  <c r="AZ51" i="21" s="1"/>
  <c r="B55" i="21"/>
  <c r="B54" i="21"/>
  <c r="C53" i="21"/>
  <c r="BA48" i="21" s="1"/>
  <c r="B53" i="21"/>
  <c r="B52" i="21"/>
  <c r="C51" i="21"/>
  <c r="BA46" i="21" s="1"/>
  <c r="B51" i="21"/>
  <c r="B50" i="21"/>
  <c r="C49" i="21"/>
  <c r="BA44" i="21" s="1"/>
  <c r="B49" i="21"/>
  <c r="AZ44" i="21" s="1"/>
  <c r="A49" i="21"/>
  <c r="A50" i="21" s="1"/>
  <c r="A51" i="21" s="1"/>
  <c r="A52" i="21" s="1"/>
  <c r="A53" i="21" s="1"/>
  <c r="A54" i="21" s="1"/>
  <c r="A56" i="21" s="1"/>
  <c r="A58" i="21" s="1"/>
  <c r="A60" i="21" s="1"/>
  <c r="A62" i="21" s="1"/>
  <c r="A64" i="21" s="1"/>
  <c r="A67" i="21" s="1"/>
  <c r="B48" i="21"/>
  <c r="C47" i="21"/>
  <c r="BA42" i="21" s="1"/>
  <c r="B47" i="21"/>
  <c r="AM42" i="21" s="1"/>
  <c r="C46" i="21"/>
  <c r="BA41" i="21" s="1"/>
  <c r="B46" i="21"/>
  <c r="A46" i="21"/>
  <c r="B45" i="21"/>
  <c r="Y40" i="21" s="1"/>
  <c r="C44" i="21"/>
  <c r="BA39" i="21" s="1"/>
  <c r="B44" i="21"/>
  <c r="B43" i="21"/>
  <c r="AZ38" i="21" s="1"/>
  <c r="C42" i="21"/>
  <c r="BA37" i="21" s="1"/>
  <c r="B42" i="21"/>
  <c r="AM37" i="21" s="1"/>
  <c r="C41" i="21"/>
  <c r="B41" i="21"/>
  <c r="AZ36" i="21" s="1"/>
  <c r="A41" i="21"/>
  <c r="B40" i="21"/>
  <c r="Y35" i="21" s="1"/>
  <c r="C39" i="21"/>
  <c r="B39" i="21"/>
  <c r="AZ34" i="21" s="1"/>
  <c r="C38" i="21"/>
  <c r="BA33" i="21" s="1"/>
  <c r="B38" i="21"/>
  <c r="B37" i="21"/>
  <c r="AZ32" i="21" s="1"/>
  <c r="C36" i="21"/>
  <c r="B36" i="21"/>
  <c r="B35" i="21"/>
  <c r="C34" i="21"/>
  <c r="B34" i="21"/>
  <c r="C33" i="21"/>
  <c r="B33" i="21"/>
  <c r="A33" i="21"/>
  <c r="A34" i="21" s="1"/>
  <c r="A36" i="21" s="1"/>
  <c r="B32" i="21"/>
  <c r="C29" i="21"/>
  <c r="BA24" i="21" s="1"/>
  <c r="B29" i="21"/>
  <c r="AZ24" i="21" s="1"/>
  <c r="C28" i="21"/>
  <c r="BA23" i="21" s="1"/>
  <c r="B28" i="21"/>
  <c r="C27" i="21"/>
  <c r="BA22" i="21" s="1"/>
  <c r="B27" i="21"/>
  <c r="AZ22" i="21" s="1"/>
  <c r="C26" i="21"/>
  <c r="BA21" i="21" s="1"/>
  <c r="B26" i="21"/>
  <c r="A26" i="21"/>
  <c r="R25" i="21"/>
  <c r="S25" i="21" s="1"/>
  <c r="B25" i="21"/>
  <c r="Y20" i="21" s="1"/>
  <c r="R24" i="21"/>
  <c r="S24" i="21" s="1"/>
  <c r="C24" i="21"/>
  <c r="BA19" i="21" s="1"/>
  <c r="B24" i="21"/>
  <c r="R23" i="21"/>
  <c r="S23" i="21" s="1"/>
  <c r="C23" i="21"/>
  <c r="BA18" i="21" s="1"/>
  <c r="B23" i="21"/>
  <c r="R22" i="21"/>
  <c r="S22" i="21" s="1"/>
  <c r="C22" i="21"/>
  <c r="BA17" i="21" s="1"/>
  <c r="B22" i="21"/>
  <c r="R21" i="21"/>
  <c r="S21" i="21" s="1"/>
  <c r="C21" i="21"/>
  <c r="BA16" i="21" s="1"/>
  <c r="B21" i="21"/>
  <c r="R20" i="21"/>
  <c r="S20" i="21" s="1"/>
  <c r="C20" i="21"/>
  <c r="BA15" i="21" s="1"/>
  <c r="B20" i="21"/>
  <c r="R19" i="21"/>
  <c r="S19" i="21" s="1"/>
  <c r="C19" i="21"/>
  <c r="BA14" i="21" s="1"/>
  <c r="B19" i="21"/>
  <c r="AZ14" i="21" s="1"/>
  <c r="R18" i="21"/>
  <c r="S18" i="21" s="1"/>
  <c r="C18" i="21"/>
  <c r="BA13" i="21" s="1"/>
  <c r="B18" i="21"/>
  <c r="C17" i="21"/>
  <c r="B17" i="21"/>
  <c r="C16" i="21"/>
  <c r="BA11" i="21" s="1"/>
  <c r="B16" i="21"/>
  <c r="AZ11" i="21" s="1"/>
  <c r="U15" i="21"/>
  <c r="C15" i="21"/>
  <c r="AN10" i="21" s="1"/>
  <c r="B15" i="21"/>
  <c r="U14" i="21"/>
  <c r="V14" i="21" s="1"/>
  <c r="B14" i="21"/>
  <c r="AZ9" i="21" s="1"/>
  <c r="U13" i="21"/>
  <c r="V13" i="21" s="1"/>
  <c r="R13" i="21"/>
  <c r="S13" i="21" s="1"/>
  <c r="C13" i="21"/>
  <c r="BA8" i="21" s="1"/>
  <c r="B13" i="21"/>
  <c r="AZ8" i="21" s="1"/>
  <c r="U12" i="21"/>
  <c r="R12" i="21"/>
  <c r="S12" i="21" s="1"/>
  <c r="C12" i="21"/>
  <c r="BA7" i="21" s="1"/>
  <c r="B12" i="21"/>
  <c r="U11" i="21"/>
  <c r="V11" i="21" s="1"/>
  <c r="R11" i="21"/>
  <c r="S11" i="21" s="1"/>
  <c r="C11" i="21"/>
  <c r="BA6" i="21" s="1"/>
  <c r="B11" i="21"/>
  <c r="U10" i="21"/>
  <c r="V10" i="21" s="1"/>
  <c r="R10" i="21"/>
  <c r="S10" i="21" s="1"/>
  <c r="C10" i="21"/>
  <c r="B10" i="21"/>
  <c r="U9" i="21"/>
  <c r="V9" i="21" s="1"/>
  <c r="R9" i="21"/>
  <c r="S9" i="21" s="1"/>
  <c r="C9" i="21"/>
  <c r="BA4" i="21" s="1"/>
  <c r="B9" i="21"/>
  <c r="U8" i="21"/>
  <c r="V8" i="21" s="1"/>
  <c r="R8" i="21"/>
  <c r="S8" i="21" s="1"/>
  <c r="B8" i="21"/>
  <c r="AZ3" i="21" s="1"/>
  <c r="U7" i="21"/>
  <c r="R7" i="21"/>
  <c r="S7" i="21" s="1"/>
  <c r="B7" i="21"/>
  <c r="AZ2" i="21" s="1"/>
  <c r="U6" i="21"/>
  <c r="R6" i="21"/>
  <c r="S6" i="21" s="1"/>
  <c r="U5" i="21"/>
  <c r="V5" i="21" s="1"/>
  <c r="R5" i="21"/>
  <c r="S5" i="21" s="1"/>
  <c r="K3" i="21"/>
  <c r="E3" i="21"/>
  <c r="BL1" i="21"/>
  <c r="BK1" i="21"/>
  <c r="BJ1" i="21"/>
  <c r="BI1" i="21"/>
  <c r="BH1" i="21"/>
  <c r="BG1" i="21"/>
  <c r="BF1" i="21"/>
  <c r="BE1" i="21"/>
  <c r="BD1" i="21"/>
  <c r="BC1" i="21"/>
  <c r="BB1" i="21"/>
  <c r="AV1" i="21"/>
  <c r="AU1" i="21"/>
  <c r="AT1" i="21"/>
  <c r="AS1" i="21"/>
  <c r="AR1" i="21"/>
  <c r="AQ1" i="21"/>
  <c r="AP1" i="21"/>
  <c r="AO1" i="21"/>
  <c r="AI1" i="21"/>
  <c r="AH1" i="21"/>
  <c r="AG1" i="21"/>
  <c r="AF1" i="21"/>
  <c r="AE1" i="21"/>
  <c r="AD1" i="21"/>
  <c r="AC1" i="21"/>
  <c r="AB1" i="21"/>
  <c r="AA1" i="21"/>
  <c r="A70" i="20"/>
  <c r="C68" i="20"/>
  <c r="B68" i="20"/>
  <c r="B67" i="20"/>
  <c r="AZ62" i="20" s="1"/>
  <c r="E63" i="20"/>
  <c r="O65" i="20"/>
  <c r="P65" i="20" s="1"/>
  <c r="C64" i="20"/>
  <c r="BA59" i="20" s="1"/>
  <c r="B64" i="20"/>
  <c r="AZ59" i="20" s="1"/>
  <c r="B63" i="20"/>
  <c r="AM61" i="20"/>
  <c r="AM56" i="20"/>
  <c r="AN60" i="20"/>
  <c r="AM60" i="20"/>
  <c r="Z60" i="20"/>
  <c r="Y60" i="20"/>
  <c r="C60" i="20"/>
  <c r="BA55" i="20" s="1"/>
  <c r="B60" i="20"/>
  <c r="AZ55" i="20" s="1"/>
  <c r="B59" i="20"/>
  <c r="B58" i="20"/>
  <c r="AZ53" i="20" s="1"/>
  <c r="B57" i="20"/>
  <c r="B56" i="20"/>
  <c r="AZ51" i="20" s="1"/>
  <c r="B55" i="20"/>
  <c r="B54" i="20"/>
  <c r="AM49" i="20" s="1"/>
  <c r="C53" i="20"/>
  <c r="BA48" i="20" s="1"/>
  <c r="B53" i="20"/>
  <c r="AZ48" i="20" s="1"/>
  <c r="B52" i="20"/>
  <c r="AZ47" i="20" s="1"/>
  <c r="C51" i="20"/>
  <c r="BA46" i="20" s="1"/>
  <c r="B51" i="20"/>
  <c r="B50" i="20"/>
  <c r="AZ45" i="20" s="1"/>
  <c r="C49" i="20"/>
  <c r="BA44" i="20" s="1"/>
  <c r="B49" i="20"/>
  <c r="A49" i="20"/>
  <c r="A50" i="20" s="1"/>
  <c r="A51" i="20" s="1"/>
  <c r="A52" i="20" s="1"/>
  <c r="A53" i="20" s="1"/>
  <c r="A54" i="20" s="1"/>
  <c r="A56" i="20" s="1"/>
  <c r="A58" i="20" s="1"/>
  <c r="A60" i="20" s="1"/>
  <c r="A62" i="20" s="1"/>
  <c r="A64" i="20" s="1"/>
  <c r="A67" i="20" s="1"/>
  <c r="B48" i="20"/>
  <c r="AZ43" i="20" s="1"/>
  <c r="C47" i="20"/>
  <c r="B47" i="20"/>
  <c r="C46" i="20"/>
  <c r="B46" i="20"/>
  <c r="AZ41" i="20" s="1"/>
  <c r="A46" i="20"/>
  <c r="B45" i="20"/>
  <c r="C44" i="20"/>
  <c r="B44" i="20"/>
  <c r="B43" i="20"/>
  <c r="AZ38" i="20" s="1"/>
  <c r="C42" i="20"/>
  <c r="B42" i="20"/>
  <c r="C41" i="20"/>
  <c r="Z36" i="20" s="1"/>
  <c r="B41" i="20"/>
  <c r="AZ36" i="20" s="1"/>
  <c r="A41" i="20"/>
  <c r="B40" i="20"/>
  <c r="AZ35" i="20" s="1"/>
  <c r="C39" i="20"/>
  <c r="B39" i="20"/>
  <c r="C38" i="20"/>
  <c r="BA33" i="20" s="1"/>
  <c r="B38" i="20"/>
  <c r="AM33" i="20" s="1"/>
  <c r="B37" i="20"/>
  <c r="AZ32" i="20" s="1"/>
  <c r="C36" i="20"/>
  <c r="B36" i="20"/>
  <c r="I32" i="20"/>
  <c r="B35" i="20"/>
  <c r="C34" i="20"/>
  <c r="B34" i="20"/>
  <c r="C33" i="20"/>
  <c r="B33" i="20"/>
  <c r="A33" i="20"/>
  <c r="A34" i="20" s="1"/>
  <c r="A36" i="20" s="1"/>
  <c r="B32" i="20"/>
  <c r="C29" i="20"/>
  <c r="B29" i="20"/>
  <c r="AZ24" i="20" s="1"/>
  <c r="C28" i="20"/>
  <c r="B28" i="20"/>
  <c r="C27" i="20"/>
  <c r="B27" i="20"/>
  <c r="AZ22" i="20" s="1"/>
  <c r="C26" i="20"/>
  <c r="B26" i="20"/>
  <c r="A26" i="20"/>
  <c r="R25" i="20"/>
  <c r="S25" i="20" s="1"/>
  <c r="B25" i="20"/>
  <c r="R24" i="20"/>
  <c r="S24" i="20" s="1"/>
  <c r="C24" i="20"/>
  <c r="B24" i="20"/>
  <c r="AM19" i="20" s="1"/>
  <c r="R23" i="20"/>
  <c r="S23" i="20" s="1"/>
  <c r="C23" i="20"/>
  <c r="B23" i="20"/>
  <c r="R22" i="20"/>
  <c r="S22" i="20" s="1"/>
  <c r="C22" i="20"/>
  <c r="B22" i="20"/>
  <c r="R21" i="20"/>
  <c r="S21" i="20" s="1"/>
  <c r="C21" i="20"/>
  <c r="B21" i="20"/>
  <c r="AZ16" i="20" s="1"/>
  <c r="R20" i="20"/>
  <c r="S20" i="20" s="1"/>
  <c r="C20" i="20"/>
  <c r="B20" i="20"/>
  <c r="AZ15" i="20" s="1"/>
  <c r="R19" i="20"/>
  <c r="S19" i="20" s="1"/>
  <c r="C19" i="20"/>
  <c r="B19" i="20"/>
  <c r="R18" i="20"/>
  <c r="S18" i="20" s="1"/>
  <c r="C18" i="20"/>
  <c r="B18" i="20"/>
  <c r="C17" i="20"/>
  <c r="BA12" i="20" s="1"/>
  <c r="B17" i="20"/>
  <c r="C16" i="20"/>
  <c r="BA11" i="20" s="1"/>
  <c r="B16" i="20"/>
  <c r="U15" i="20"/>
  <c r="C15" i="20"/>
  <c r="B15" i="20"/>
  <c r="U14" i="20"/>
  <c r="V14" i="20" s="1"/>
  <c r="B14" i="20"/>
  <c r="AZ9" i="20" s="1"/>
  <c r="U13" i="20"/>
  <c r="V13" i="20" s="1"/>
  <c r="R13" i="20"/>
  <c r="S13" i="20" s="1"/>
  <c r="C13" i="20"/>
  <c r="BA8" i="20" s="1"/>
  <c r="B13" i="20"/>
  <c r="U12" i="20"/>
  <c r="R12" i="20"/>
  <c r="S12" i="20" s="1"/>
  <c r="C12" i="20"/>
  <c r="BA7" i="20" s="1"/>
  <c r="B12" i="20"/>
  <c r="U11" i="20"/>
  <c r="V11" i="20" s="1"/>
  <c r="R11" i="20"/>
  <c r="S11" i="20" s="1"/>
  <c r="C11" i="20"/>
  <c r="B11" i="20"/>
  <c r="U10" i="20"/>
  <c r="V10" i="20" s="1"/>
  <c r="R10" i="20"/>
  <c r="S10" i="20" s="1"/>
  <c r="C10" i="20"/>
  <c r="BA5" i="20" s="1"/>
  <c r="B10" i="20"/>
  <c r="U9" i="20"/>
  <c r="V9" i="20" s="1"/>
  <c r="R9" i="20"/>
  <c r="S9" i="20" s="1"/>
  <c r="C9" i="20"/>
  <c r="B9" i="20"/>
  <c r="U8" i="20"/>
  <c r="V8" i="20" s="1"/>
  <c r="R8" i="20"/>
  <c r="S8" i="20" s="1"/>
  <c r="B8" i="20"/>
  <c r="U7" i="20"/>
  <c r="R7" i="20"/>
  <c r="S7" i="20" s="1"/>
  <c r="B7" i="20"/>
  <c r="AZ2" i="20" s="1"/>
  <c r="U6" i="20"/>
  <c r="R6" i="20"/>
  <c r="S6" i="20" s="1"/>
  <c r="U5" i="20"/>
  <c r="R5" i="20"/>
  <c r="S5" i="20" s="1"/>
  <c r="K3" i="20"/>
  <c r="E3" i="20"/>
  <c r="BL1" i="20"/>
  <c r="BK1" i="20"/>
  <c r="BJ1" i="20"/>
  <c r="BI1" i="20"/>
  <c r="BH1" i="20"/>
  <c r="BG1" i="20"/>
  <c r="BF1" i="20"/>
  <c r="BE1" i="20"/>
  <c r="BD1" i="20"/>
  <c r="BC1" i="20"/>
  <c r="BB1" i="20"/>
  <c r="AV1" i="20"/>
  <c r="AU1" i="20"/>
  <c r="AT1" i="20"/>
  <c r="AS1" i="20"/>
  <c r="AR1" i="20"/>
  <c r="AQ1" i="20"/>
  <c r="AP1" i="20"/>
  <c r="AO1" i="20"/>
  <c r="AI1" i="20"/>
  <c r="AH1" i="20"/>
  <c r="AG1" i="20"/>
  <c r="AF1" i="20"/>
  <c r="AE1" i="20"/>
  <c r="AD1" i="20"/>
  <c r="AC1" i="20"/>
  <c r="AB1" i="20"/>
  <c r="AA1" i="20"/>
  <c r="A70" i="19"/>
  <c r="Y64" i="19"/>
  <c r="C68" i="19"/>
  <c r="BA63" i="19" s="1"/>
  <c r="B68" i="19"/>
  <c r="B67" i="19"/>
  <c r="AZ62" i="19" s="1"/>
  <c r="O65" i="19"/>
  <c r="P65" i="19" s="1"/>
  <c r="C64" i="19"/>
  <c r="BA59" i="19" s="1"/>
  <c r="B64" i="19"/>
  <c r="B63" i="19"/>
  <c r="AN60" i="19"/>
  <c r="Z60" i="19"/>
  <c r="C60" i="19"/>
  <c r="BA55" i="19" s="1"/>
  <c r="B60" i="19"/>
  <c r="AZ55" i="19" s="1"/>
  <c r="B59" i="19"/>
  <c r="B58" i="19"/>
  <c r="AZ53" i="19" s="1"/>
  <c r="B57" i="19"/>
  <c r="AZ52" i="19" s="1"/>
  <c r="B56" i="19"/>
  <c r="AZ51" i="19" s="1"/>
  <c r="B55" i="19"/>
  <c r="AZ50" i="19" s="1"/>
  <c r="B54" i="19"/>
  <c r="AZ49" i="19" s="1"/>
  <c r="C53" i="19"/>
  <c r="B53" i="19"/>
  <c r="AZ48" i="19" s="1"/>
  <c r="B52" i="19"/>
  <c r="C51" i="19"/>
  <c r="BA46" i="19" s="1"/>
  <c r="B51" i="19"/>
  <c r="B50" i="19"/>
  <c r="AZ45" i="19" s="1"/>
  <c r="C49" i="19"/>
  <c r="BA44" i="19" s="1"/>
  <c r="B49" i="19"/>
  <c r="A49" i="19"/>
  <c r="A50" i="19" s="1"/>
  <c r="A51" i="19" s="1"/>
  <c r="A52" i="19" s="1"/>
  <c r="A53" i="19" s="1"/>
  <c r="A54" i="19" s="1"/>
  <c r="A56" i="19" s="1"/>
  <c r="A58" i="19" s="1"/>
  <c r="A60" i="19" s="1"/>
  <c r="A62" i="19" s="1"/>
  <c r="A64" i="19" s="1"/>
  <c r="A67" i="19" s="1"/>
  <c r="B48" i="19"/>
  <c r="AZ43" i="19" s="1"/>
  <c r="C47" i="19"/>
  <c r="BA42" i="19" s="1"/>
  <c r="B47" i="19"/>
  <c r="C46" i="19"/>
  <c r="BA41" i="19" s="1"/>
  <c r="B46" i="19"/>
  <c r="A46" i="19"/>
  <c r="B45" i="19"/>
  <c r="C44" i="19"/>
  <c r="B44" i="19"/>
  <c r="B43" i="19"/>
  <c r="AZ38" i="19" s="1"/>
  <c r="C42" i="19"/>
  <c r="BA37" i="19" s="1"/>
  <c r="B42" i="19"/>
  <c r="C41" i="19"/>
  <c r="BA36" i="19" s="1"/>
  <c r="B41" i="19"/>
  <c r="A41" i="19"/>
  <c r="B40" i="19"/>
  <c r="AZ35" i="19" s="1"/>
  <c r="C39" i="19"/>
  <c r="BA34" i="19" s="1"/>
  <c r="B39" i="19"/>
  <c r="C38" i="19"/>
  <c r="BA33" i="19" s="1"/>
  <c r="B38" i="19"/>
  <c r="AZ33" i="19" s="1"/>
  <c r="B37" i="19"/>
  <c r="C36" i="19"/>
  <c r="B36" i="19"/>
  <c r="B35" i="19"/>
  <c r="C34" i="19"/>
  <c r="B34" i="19"/>
  <c r="C33" i="19"/>
  <c r="B33" i="19"/>
  <c r="A33" i="19"/>
  <c r="A34" i="19" s="1"/>
  <c r="A36" i="19" s="1"/>
  <c r="B32" i="19"/>
  <c r="C29" i="19"/>
  <c r="BA24" i="19" s="1"/>
  <c r="B29" i="19"/>
  <c r="Y24" i="19" s="1"/>
  <c r="C28" i="19"/>
  <c r="B28" i="19"/>
  <c r="AZ23" i="19" s="1"/>
  <c r="C27" i="19"/>
  <c r="B27" i="19"/>
  <c r="AZ22" i="19" s="1"/>
  <c r="C26" i="19"/>
  <c r="B26" i="19"/>
  <c r="A26" i="19"/>
  <c r="R25" i="19"/>
  <c r="B25" i="19"/>
  <c r="AZ20" i="19" s="1"/>
  <c r="R24" i="19"/>
  <c r="S24" i="19" s="1"/>
  <c r="C24" i="19"/>
  <c r="BA19" i="19" s="1"/>
  <c r="B24" i="19"/>
  <c r="AZ19" i="19" s="1"/>
  <c r="R23" i="19"/>
  <c r="S23" i="19" s="1"/>
  <c r="C23" i="19"/>
  <c r="B23" i="19"/>
  <c r="R22" i="19"/>
  <c r="S22" i="19" s="1"/>
  <c r="C22" i="19"/>
  <c r="BA17" i="19" s="1"/>
  <c r="B22" i="19"/>
  <c r="R21" i="19"/>
  <c r="S21" i="19" s="1"/>
  <c r="C21" i="19"/>
  <c r="B21" i="19"/>
  <c r="AZ16" i="19" s="1"/>
  <c r="R20" i="19"/>
  <c r="S20" i="19" s="1"/>
  <c r="C20" i="19"/>
  <c r="BA15" i="19" s="1"/>
  <c r="B20" i="19"/>
  <c r="AZ15" i="19" s="1"/>
  <c r="R19" i="19"/>
  <c r="S19" i="19" s="1"/>
  <c r="C19" i="19"/>
  <c r="BA14" i="19" s="1"/>
  <c r="B19" i="19"/>
  <c r="AZ14" i="19" s="1"/>
  <c r="R18" i="19"/>
  <c r="S18" i="19" s="1"/>
  <c r="C18" i="19"/>
  <c r="BA13" i="19" s="1"/>
  <c r="B18" i="19"/>
  <c r="C17" i="19"/>
  <c r="BA12" i="19" s="1"/>
  <c r="B17" i="19"/>
  <c r="AZ12" i="19" s="1"/>
  <c r="C16" i="19"/>
  <c r="B16" i="19"/>
  <c r="U15" i="19"/>
  <c r="C15" i="19"/>
  <c r="BA10" i="19" s="1"/>
  <c r="B15" i="19"/>
  <c r="U14" i="19"/>
  <c r="V14" i="19" s="1"/>
  <c r="B14" i="19"/>
  <c r="AZ9" i="19" s="1"/>
  <c r="U13" i="19"/>
  <c r="V13" i="19" s="1"/>
  <c r="R13" i="19"/>
  <c r="S13" i="19" s="1"/>
  <c r="C13" i="19"/>
  <c r="BA8" i="19" s="1"/>
  <c r="B13" i="19"/>
  <c r="U12" i="19"/>
  <c r="R12" i="19"/>
  <c r="S12" i="19" s="1"/>
  <c r="C12" i="19"/>
  <c r="BA7" i="19" s="1"/>
  <c r="B12" i="19"/>
  <c r="U11" i="19"/>
  <c r="R11" i="19"/>
  <c r="S11" i="19" s="1"/>
  <c r="C11" i="19"/>
  <c r="BA6" i="19" s="1"/>
  <c r="B11" i="19"/>
  <c r="AM6" i="19" s="1"/>
  <c r="U10" i="19"/>
  <c r="V10" i="19" s="1"/>
  <c r="R10" i="19"/>
  <c r="S10" i="19" s="1"/>
  <c r="C10" i="19"/>
  <c r="B10" i="19"/>
  <c r="U9" i="19"/>
  <c r="R9" i="19"/>
  <c r="S9" i="19" s="1"/>
  <c r="C9" i="19"/>
  <c r="B9" i="19"/>
  <c r="U8" i="19"/>
  <c r="R8" i="19"/>
  <c r="S8" i="19" s="1"/>
  <c r="B8" i="19"/>
  <c r="AZ3" i="19" s="1"/>
  <c r="U7" i="19"/>
  <c r="V7" i="19" s="1"/>
  <c r="R7" i="19"/>
  <c r="S7" i="19" s="1"/>
  <c r="B7" i="19"/>
  <c r="U6" i="19"/>
  <c r="R6" i="19"/>
  <c r="S6" i="19" s="1"/>
  <c r="U5" i="19"/>
  <c r="V5" i="19" s="1"/>
  <c r="R5" i="19"/>
  <c r="S5" i="19" s="1"/>
  <c r="K3" i="19"/>
  <c r="E3" i="19"/>
  <c r="BL1" i="19"/>
  <c r="BK1" i="19"/>
  <c r="BJ1" i="19"/>
  <c r="BI1" i="19"/>
  <c r="BH1" i="19"/>
  <c r="BG1" i="19"/>
  <c r="BF1" i="19"/>
  <c r="BE1" i="19"/>
  <c r="BD1" i="19"/>
  <c r="BC1" i="19"/>
  <c r="BB1" i="19"/>
  <c r="AV1" i="19"/>
  <c r="AU1" i="19"/>
  <c r="AT1" i="19"/>
  <c r="AS1" i="19"/>
  <c r="AR1" i="19"/>
  <c r="AQ1" i="19"/>
  <c r="AP1" i="19"/>
  <c r="AO1" i="19"/>
  <c r="AI1" i="19"/>
  <c r="AH1" i="19"/>
  <c r="AG1" i="19"/>
  <c r="AF1" i="19"/>
  <c r="AE1" i="19"/>
  <c r="AD1" i="19"/>
  <c r="AC1" i="19"/>
  <c r="AB1" i="19"/>
  <c r="AA1" i="19"/>
  <c r="A70" i="18"/>
  <c r="C68" i="18"/>
  <c r="BA63" i="18" s="1"/>
  <c r="B68" i="18"/>
  <c r="B67" i="18"/>
  <c r="AZ62" i="18" s="1"/>
  <c r="AM61" i="18"/>
  <c r="O65" i="18"/>
  <c r="P65" i="18" s="1"/>
  <c r="C64" i="18"/>
  <c r="BA59" i="18" s="1"/>
  <c r="B64" i="18"/>
  <c r="AZ59" i="18" s="1"/>
  <c r="B63" i="18"/>
  <c r="AZ58" i="18" s="1"/>
  <c r="AN60" i="18"/>
  <c r="AM60" i="18"/>
  <c r="Z60" i="18"/>
  <c r="Y60" i="18"/>
  <c r="C60" i="18"/>
  <c r="B60" i="18"/>
  <c r="B59" i="18"/>
  <c r="Y54" i="18" s="1"/>
  <c r="B58" i="18"/>
  <c r="AZ53" i="18" s="1"/>
  <c r="B57" i="18"/>
  <c r="AZ52" i="18" s="1"/>
  <c r="B56" i="18"/>
  <c r="AZ51" i="18" s="1"/>
  <c r="B55" i="18"/>
  <c r="B54" i="18"/>
  <c r="AZ49" i="18" s="1"/>
  <c r="C53" i="18"/>
  <c r="B53" i="18"/>
  <c r="B52" i="18"/>
  <c r="AZ47" i="18" s="1"/>
  <c r="C51" i="18"/>
  <c r="B51" i="18"/>
  <c r="B50" i="18"/>
  <c r="AZ45" i="18" s="1"/>
  <c r="C49" i="18"/>
  <c r="BA44" i="18" s="1"/>
  <c r="B49" i="18"/>
  <c r="A49" i="18"/>
  <c r="A50" i="18" s="1"/>
  <c r="A51" i="18" s="1"/>
  <c r="A52" i="18" s="1"/>
  <c r="A53" i="18" s="1"/>
  <c r="A54" i="18" s="1"/>
  <c r="A56" i="18" s="1"/>
  <c r="A58" i="18" s="1"/>
  <c r="A60" i="18" s="1"/>
  <c r="A62" i="18" s="1"/>
  <c r="A64" i="18" s="1"/>
  <c r="A67" i="18" s="1"/>
  <c r="B48" i="18"/>
  <c r="C47" i="18"/>
  <c r="BA42" i="18" s="1"/>
  <c r="B47" i="18"/>
  <c r="C46" i="18"/>
  <c r="B46" i="18"/>
  <c r="A46" i="18"/>
  <c r="B45" i="18"/>
  <c r="C44" i="18"/>
  <c r="BA39" i="18" s="1"/>
  <c r="B44" i="18"/>
  <c r="B43" i="18"/>
  <c r="AZ38" i="18" s="1"/>
  <c r="C42" i="18"/>
  <c r="B42" i="18"/>
  <c r="AZ37" i="18" s="1"/>
  <c r="C41" i="18"/>
  <c r="BA36" i="18" s="1"/>
  <c r="B41" i="18"/>
  <c r="A41" i="18"/>
  <c r="B40" i="18"/>
  <c r="Y35" i="18" s="1"/>
  <c r="C39" i="18"/>
  <c r="BA34" i="18" s="1"/>
  <c r="B39" i="18"/>
  <c r="AZ34" i="18" s="1"/>
  <c r="C38" i="18"/>
  <c r="B38" i="18"/>
  <c r="AZ33" i="18" s="1"/>
  <c r="B37" i="18"/>
  <c r="AZ32" i="18" s="1"/>
  <c r="C36" i="18"/>
  <c r="B36" i="18"/>
  <c r="B35" i="18"/>
  <c r="C34" i="18"/>
  <c r="B34" i="18"/>
  <c r="C33" i="18"/>
  <c r="B33" i="18"/>
  <c r="A33" i="18"/>
  <c r="A34" i="18" s="1"/>
  <c r="A36" i="18" s="1"/>
  <c r="B32" i="18"/>
  <c r="C29" i="18"/>
  <c r="B29" i="18"/>
  <c r="AZ24" i="18" s="1"/>
  <c r="C28" i="18"/>
  <c r="BA23" i="18" s="1"/>
  <c r="B28" i="18"/>
  <c r="C27" i="18"/>
  <c r="BA22" i="18" s="1"/>
  <c r="B27" i="18"/>
  <c r="AZ22" i="18" s="1"/>
  <c r="C26" i="18"/>
  <c r="BA21" i="18" s="1"/>
  <c r="B26" i="18"/>
  <c r="A26" i="18"/>
  <c r="R25" i="18"/>
  <c r="S25" i="18" s="1"/>
  <c r="B25" i="18"/>
  <c r="Y20" i="18" s="1"/>
  <c r="R24" i="18"/>
  <c r="S24" i="18" s="1"/>
  <c r="C24" i="18"/>
  <c r="BA19" i="18" s="1"/>
  <c r="B24" i="18"/>
  <c r="AZ19" i="18" s="1"/>
  <c r="R23" i="18"/>
  <c r="S23" i="18" s="1"/>
  <c r="C23" i="18"/>
  <c r="BA18" i="18" s="1"/>
  <c r="B23" i="18"/>
  <c r="R22" i="18"/>
  <c r="S22" i="18" s="1"/>
  <c r="C22" i="18"/>
  <c r="BA17" i="18" s="1"/>
  <c r="B22" i="18"/>
  <c r="AZ17" i="18" s="1"/>
  <c r="C21" i="18"/>
  <c r="BA16" i="18" s="1"/>
  <c r="B21" i="18"/>
  <c r="AZ16" i="18" s="1"/>
  <c r="R20" i="18"/>
  <c r="S20" i="18" s="1"/>
  <c r="C20" i="18"/>
  <c r="B20" i="18"/>
  <c r="R19" i="18"/>
  <c r="S19" i="18" s="1"/>
  <c r="C19" i="18"/>
  <c r="BA14" i="18" s="1"/>
  <c r="B19" i="18"/>
  <c r="R18" i="18"/>
  <c r="S18" i="18" s="1"/>
  <c r="C18" i="18"/>
  <c r="B18" i="18"/>
  <c r="C17" i="18"/>
  <c r="BA12" i="18" s="1"/>
  <c r="B17" i="18"/>
  <c r="C16" i="18"/>
  <c r="B16" i="18"/>
  <c r="U15" i="18"/>
  <c r="C15" i="18"/>
  <c r="BA10" i="18" s="1"/>
  <c r="B15" i="18"/>
  <c r="U14" i="18"/>
  <c r="V14" i="18" s="1"/>
  <c r="B14" i="18"/>
  <c r="AZ9" i="18" s="1"/>
  <c r="U13" i="18"/>
  <c r="V13" i="18" s="1"/>
  <c r="R13" i="18"/>
  <c r="S13" i="18" s="1"/>
  <c r="C13" i="18"/>
  <c r="BA8" i="18" s="1"/>
  <c r="B13" i="18"/>
  <c r="U12" i="18"/>
  <c r="R12" i="18"/>
  <c r="S12" i="18" s="1"/>
  <c r="C12" i="18"/>
  <c r="AN7" i="18" s="1"/>
  <c r="B12" i="18"/>
  <c r="U11" i="18"/>
  <c r="R11" i="18"/>
  <c r="S11" i="18" s="1"/>
  <c r="C11" i="18"/>
  <c r="B11" i="18"/>
  <c r="U10" i="18"/>
  <c r="V10" i="18" s="1"/>
  <c r="R10" i="18"/>
  <c r="S10" i="18" s="1"/>
  <c r="C10" i="18"/>
  <c r="BA5" i="18" s="1"/>
  <c r="B10" i="18"/>
  <c r="U9" i="18"/>
  <c r="V9" i="18" s="1"/>
  <c r="R9" i="18"/>
  <c r="S9" i="18" s="1"/>
  <c r="C9" i="18"/>
  <c r="B9" i="18"/>
  <c r="AZ4" i="18" s="1"/>
  <c r="U8" i="18"/>
  <c r="R8" i="18"/>
  <c r="S8" i="18" s="1"/>
  <c r="B8" i="18"/>
  <c r="U7" i="18"/>
  <c r="V7" i="18" s="1"/>
  <c r="R7" i="18"/>
  <c r="S7" i="18" s="1"/>
  <c r="B7" i="18"/>
  <c r="AZ2" i="18" s="1"/>
  <c r="U6" i="18"/>
  <c r="R6" i="18"/>
  <c r="S6" i="18" s="1"/>
  <c r="U5" i="18"/>
  <c r="R5" i="18"/>
  <c r="S5" i="18" s="1"/>
  <c r="K3" i="18"/>
  <c r="E3" i="18"/>
  <c r="BL1" i="18"/>
  <c r="BK1" i="18"/>
  <c r="BJ1" i="18"/>
  <c r="BI1" i="18"/>
  <c r="BH1" i="18"/>
  <c r="BG1" i="18"/>
  <c r="BF1" i="18"/>
  <c r="BE1" i="18"/>
  <c r="BD1" i="18"/>
  <c r="BC1" i="18"/>
  <c r="BB1" i="18"/>
  <c r="AV1" i="18"/>
  <c r="AU1" i="18"/>
  <c r="AT1" i="18"/>
  <c r="AS1" i="18"/>
  <c r="AR1" i="18"/>
  <c r="AQ1" i="18"/>
  <c r="AP1" i="18"/>
  <c r="AO1" i="18"/>
  <c r="AI1" i="18"/>
  <c r="AH1" i="18"/>
  <c r="AG1" i="18"/>
  <c r="AF1" i="18"/>
  <c r="AE1" i="18"/>
  <c r="AD1" i="18"/>
  <c r="AC1" i="18"/>
  <c r="AB1" i="18"/>
  <c r="AA1" i="18"/>
  <c r="A70" i="17"/>
  <c r="Y64" i="17"/>
  <c r="C68" i="17"/>
  <c r="BA63" i="17" s="1"/>
  <c r="B68" i="17"/>
  <c r="B67" i="17"/>
  <c r="AZ62" i="17" s="1"/>
  <c r="O65" i="17"/>
  <c r="P65" i="17" s="1"/>
  <c r="AM64" i="17"/>
  <c r="C64" i="17"/>
  <c r="B64" i="17"/>
  <c r="B63" i="17"/>
  <c r="AN60" i="17"/>
  <c r="Z60" i="17"/>
  <c r="Y60" i="17"/>
  <c r="C60" i="17"/>
  <c r="B60" i="17"/>
  <c r="AZ55" i="17" s="1"/>
  <c r="B59" i="17"/>
  <c r="B58" i="17"/>
  <c r="AZ53" i="17" s="1"/>
  <c r="B57" i="17"/>
  <c r="AZ52" i="17" s="1"/>
  <c r="B56" i="17"/>
  <c r="AZ51" i="17" s="1"/>
  <c r="B55" i="17"/>
  <c r="B54" i="17"/>
  <c r="AZ49" i="17" s="1"/>
  <c r="C53" i="17"/>
  <c r="B53" i="17"/>
  <c r="Y48" i="17" s="1"/>
  <c r="B52" i="17"/>
  <c r="C51" i="17"/>
  <c r="BA46" i="17" s="1"/>
  <c r="B51" i="17"/>
  <c r="B50" i="17"/>
  <c r="AZ45" i="17" s="1"/>
  <c r="C49" i="17"/>
  <c r="BA44" i="17" s="1"/>
  <c r="B49" i="17"/>
  <c r="AZ44" i="17" s="1"/>
  <c r="A49" i="17"/>
  <c r="A50" i="17" s="1"/>
  <c r="A51" i="17" s="1"/>
  <c r="A52" i="17" s="1"/>
  <c r="A53" i="17" s="1"/>
  <c r="A54" i="17" s="1"/>
  <c r="A56" i="17" s="1"/>
  <c r="A58" i="17" s="1"/>
  <c r="A60" i="17" s="1"/>
  <c r="A62" i="17" s="1"/>
  <c r="A64" i="17" s="1"/>
  <c r="A67" i="17" s="1"/>
  <c r="AM48" i="17"/>
  <c r="B48" i="17"/>
  <c r="C47" i="17"/>
  <c r="BA42" i="17" s="1"/>
  <c r="B47" i="17"/>
  <c r="C46" i="17"/>
  <c r="B46" i="17"/>
  <c r="Y41" i="17" s="1"/>
  <c r="A46" i="17"/>
  <c r="B45" i="17"/>
  <c r="AZ40" i="17" s="1"/>
  <c r="C44" i="17"/>
  <c r="B44" i="17"/>
  <c r="B43" i="17"/>
  <c r="AZ38" i="17" s="1"/>
  <c r="C42" i="17"/>
  <c r="BA37" i="17" s="1"/>
  <c r="B42" i="17"/>
  <c r="C41" i="17"/>
  <c r="BA36" i="17" s="1"/>
  <c r="B41" i="17"/>
  <c r="A41" i="17"/>
  <c r="B40" i="17"/>
  <c r="C39" i="17"/>
  <c r="BA34" i="17" s="1"/>
  <c r="B39" i="17"/>
  <c r="C38" i="17"/>
  <c r="B38" i="17"/>
  <c r="B37" i="17"/>
  <c r="AM32" i="17" s="1"/>
  <c r="C36" i="17"/>
  <c r="B36" i="17"/>
  <c r="B35" i="17"/>
  <c r="C34" i="17"/>
  <c r="B34" i="17"/>
  <c r="C33" i="17"/>
  <c r="B33" i="17"/>
  <c r="A33" i="17"/>
  <c r="A34" i="17" s="1"/>
  <c r="A36" i="17" s="1"/>
  <c r="B32" i="17"/>
  <c r="C29" i="17"/>
  <c r="BA24" i="17" s="1"/>
  <c r="B29" i="17"/>
  <c r="AZ24" i="17" s="1"/>
  <c r="C28" i="17"/>
  <c r="BA23" i="17" s="1"/>
  <c r="B28" i="17"/>
  <c r="C27" i="17"/>
  <c r="BA22" i="17" s="1"/>
  <c r="B27" i="17"/>
  <c r="C26" i="17"/>
  <c r="BA21" i="17" s="1"/>
  <c r="B26" i="17"/>
  <c r="A26" i="17"/>
  <c r="R25" i="17"/>
  <c r="S25" i="17" s="1"/>
  <c r="B25" i="17"/>
  <c r="R24" i="17"/>
  <c r="S24" i="17" s="1"/>
  <c r="C24" i="17"/>
  <c r="BA19" i="17" s="1"/>
  <c r="B24" i="17"/>
  <c r="R23" i="17"/>
  <c r="S23" i="17" s="1"/>
  <c r="C23" i="17"/>
  <c r="BA18" i="17" s="1"/>
  <c r="B23" i="17"/>
  <c r="Y18" i="17" s="1"/>
  <c r="R22" i="17"/>
  <c r="S22" i="17" s="1"/>
  <c r="C22" i="17"/>
  <c r="BA17" i="17" s="1"/>
  <c r="B22" i="17"/>
  <c r="AM17" i="17" s="1"/>
  <c r="R21" i="17"/>
  <c r="S21" i="17" s="1"/>
  <c r="C21" i="17"/>
  <c r="B21" i="17"/>
  <c r="R20" i="17"/>
  <c r="S20" i="17" s="1"/>
  <c r="C20" i="17"/>
  <c r="B20" i="17"/>
  <c r="AZ15" i="17" s="1"/>
  <c r="R19" i="17"/>
  <c r="S19" i="17" s="1"/>
  <c r="C19" i="17"/>
  <c r="BA14" i="17" s="1"/>
  <c r="B19" i="17"/>
  <c r="AZ14" i="17" s="1"/>
  <c r="R18" i="17"/>
  <c r="S18" i="17" s="1"/>
  <c r="C18" i="17"/>
  <c r="BA13" i="17" s="1"/>
  <c r="B18" i="17"/>
  <c r="AZ13" i="17" s="1"/>
  <c r="C17" i="17"/>
  <c r="B17" i="17"/>
  <c r="C16" i="17"/>
  <c r="BA11" i="17" s="1"/>
  <c r="B16" i="17"/>
  <c r="Y11" i="17" s="1"/>
  <c r="U15" i="17"/>
  <c r="V15" i="17" s="1"/>
  <c r="C15" i="17"/>
  <c r="BA10" i="17" s="1"/>
  <c r="B15" i="17"/>
  <c r="AZ10" i="17" s="1"/>
  <c r="U14" i="17"/>
  <c r="V14" i="17" s="1"/>
  <c r="B14" i="17"/>
  <c r="U13" i="17"/>
  <c r="V13" i="17" s="1"/>
  <c r="R13" i="17"/>
  <c r="S13" i="17" s="1"/>
  <c r="C13" i="17"/>
  <c r="BA8" i="17" s="1"/>
  <c r="B13" i="17"/>
  <c r="U12" i="17"/>
  <c r="V12" i="17" s="1"/>
  <c r="R12" i="17"/>
  <c r="S12" i="17" s="1"/>
  <c r="C12" i="17"/>
  <c r="BA7" i="17" s="1"/>
  <c r="B12" i="17"/>
  <c r="AZ7" i="17" s="1"/>
  <c r="U11" i="17"/>
  <c r="V11" i="17" s="1"/>
  <c r="R11" i="17"/>
  <c r="S11" i="17" s="1"/>
  <c r="C11" i="17"/>
  <c r="BA6" i="17" s="1"/>
  <c r="B11" i="17"/>
  <c r="AZ6" i="17" s="1"/>
  <c r="U10" i="17"/>
  <c r="V10" i="17" s="1"/>
  <c r="R10" i="17"/>
  <c r="S10" i="17" s="1"/>
  <c r="C10" i="17"/>
  <c r="B10" i="17"/>
  <c r="U9" i="17"/>
  <c r="V9" i="17" s="1"/>
  <c r="R9" i="17"/>
  <c r="S9" i="17" s="1"/>
  <c r="C9" i="17"/>
  <c r="BA4" i="17" s="1"/>
  <c r="B9" i="17"/>
  <c r="U8" i="17"/>
  <c r="R8" i="17"/>
  <c r="S8" i="17" s="1"/>
  <c r="B8" i="17"/>
  <c r="U7" i="17"/>
  <c r="V7" i="17" s="1"/>
  <c r="R7" i="17"/>
  <c r="S7" i="17" s="1"/>
  <c r="B7" i="17"/>
  <c r="Y2" i="17" s="1"/>
  <c r="U6" i="17"/>
  <c r="R6" i="17"/>
  <c r="S6" i="17" s="1"/>
  <c r="U5" i="17"/>
  <c r="V5" i="17" s="1"/>
  <c r="R5" i="17"/>
  <c r="S5" i="17" s="1"/>
  <c r="K3" i="17"/>
  <c r="E3" i="17"/>
  <c r="BL1" i="17"/>
  <c r="BK1" i="17"/>
  <c r="BJ1" i="17"/>
  <c r="BI1" i="17"/>
  <c r="BH1" i="17"/>
  <c r="BG1" i="17"/>
  <c r="BF1" i="17"/>
  <c r="BE1" i="17"/>
  <c r="BD1" i="17"/>
  <c r="BC1" i="17"/>
  <c r="BB1" i="17"/>
  <c r="AV1" i="17"/>
  <c r="AU1" i="17"/>
  <c r="AT1" i="17"/>
  <c r="AS1" i="17"/>
  <c r="AR1" i="17"/>
  <c r="AQ1" i="17"/>
  <c r="AP1" i="17"/>
  <c r="AO1" i="17"/>
  <c r="AI1" i="17"/>
  <c r="AH1" i="17"/>
  <c r="AG1" i="17"/>
  <c r="AF1" i="17"/>
  <c r="AE1" i="17"/>
  <c r="AD1" i="17"/>
  <c r="AC1" i="17"/>
  <c r="AB1" i="17"/>
  <c r="AA1" i="17"/>
  <c r="A70" i="16"/>
  <c r="C68" i="16"/>
  <c r="BA63" i="16" s="1"/>
  <c r="B68" i="16"/>
  <c r="B67" i="16"/>
  <c r="AM61" i="16"/>
  <c r="O65" i="16"/>
  <c r="P65" i="16" s="1"/>
  <c r="C64" i="16"/>
  <c r="BA59" i="16" s="1"/>
  <c r="B64" i="16"/>
  <c r="AZ59" i="16" s="1"/>
  <c r="B63" i="16"/>
  <c r="AZ58" i="16" s="1"/>
  <c r="Y56" i="16"/>
  <c r="AN60" i="16"/>
  <c r="AM60" i="16"/>
  <c r="Z60" i="16"/>
  <c r="Y60" i="16"/>
  <c r="C60" i="16"/>
  <c r="BA55" i="16" s="1"/>
  <c r="B60" i="16"/>
  <c r="AZ55" i="16" s="1"/>
  <c r="B59" i="16"/>
  <c r="B58" i="16"/>
  <c r="B57" i="16"/>
  <c r="AZ52" i="16" s="1"/>
  <c r="AM56" i="16"/>
  <c r="B56" i="16"/>
  <c r="B55" i="16"/>
  <c r="B54" i="16"/>
  <c r="AM49" i="16" s="1"/>
  <c r="C53" i="16"/>
  <c r="B53" i="16"/>
  <c r="B52" i="16"/>
  <c r="C51" i="16"/>
  <c r="BA46" i="16" s="1"/>
  <c r="B51" i="16"/>
  <c r="AZ46" i="16" s="1"/>
  <c r="B50" i="16"/>
  <c r="AZ45" i="16" s="1"/>
  <c r="C49" i="16"/>
  <c r="BA44" i="16" s="1"/>
  <c r="B49" i="16"/>
  <c r="A49" i="16"/>
  <c r="A50" i="16" s="1"/>
  <c r="A51" i="16" s="1"/>
  <c r="A52" i="16" s="1"/>
  <c r="A53" i="16" s="1"/>
  <c r="A54" i="16" s="1"/>
  <c r="A56" i="16" s="1"/>
  <c r="A58" i="16" s="1"/>
  <c r="A60" i="16" s="1"/>
  <c r="A62" i="16" s="1"/>
  <c r="A64" i="16" s="1"/>
  <c r="A67" i="16" s="1"/>
  <c r="B48" i="16"/>
  <c r="C47" i="16"/>
  <c r="B47" i="16"/>
  <c r="C46" i="16"/>
  <c r="BA41" i="16" s="1"/>
  <c r="B46" i="16"/>
  <c r="A46" i="16"/>
  <c r="B45" i="16"/>
  <c r="C44" i="16"/>
  <c r="Z39" i="16" s="1"/>
  <c r="B44" i="16"/>
  <c r="B43" i="16"/>
  <c r="AZ38" i="16" s="1"/>
  <c r="C42" i="16"/>
  <c r="B42" i="16"/>
  <c r="C41" i="16"/>
  <c r="BA36" i="16" s="1"/>
  <c r="B41" i="16"/>
  <c r="A41" i="16"/>
  <c r="B40" i="16"/>
  <c r="AZ35" i="16" s="1"/>
  <c r="C39" i="16"/>
  <c r="BA34" i="16" s="1"/>
  <c r="B39" i="16"/>
  <c r="C38" i="16"/>
  <c r="B38" i="16"/>
  <c r="Y33" i="16" s="1"/>
  <c r="B37" i="16"/>
  <c r="AZ32" i="16" s="1"/>
  <c r="C36" i="16"/>
  <c r="B36" i="16"/>
  <c r="B35" i="16"/>
  <c r="C34" i="16"/>
  <c r="B34" i="16"/>
  <c r="C33" i="16"/>
  <c r="B33" i="16"/>
  <c r="A33" i="16"/>
  <c r="A34" i="16" s="1"/>
  <c r="A36" i="16" s="1"/>
  <c r="B32" i="16"/>
  <c r="C29" i="16"/>
  <c r="Z24" i="16" s="1"/>
  <c r="B29" i="16"/>
  <c r="AZ24" i="16" s="1"/>
  <c r="C28" i="16"/>
  <c r="Z23" i="16" s="1"/>
  <c r="B28" i="16"/>
  <c r="C27" i="16"/>
  <c r="B27" i="16"/>
  <c r="C26" i="16"/>
  <c r="B26" i="16"/>
  <c r="A26" i="16"/>
  <c r="R25" i="16"/>
  <c r="S25" i="16" s="1"/>
  <c r="B25" i="16"/>
  <c r="R24" i="16"/>
  <c r="S24" i="16" s="1"/>
  <c r="C24" i="16"/>
  <c r="BA19" i="16" s="1"/>
  <c r="B24" i="16"/>
  <c r="R23" i="16"/>
  <c r="S23" i="16" s="1"/>
  <c r="C23" i="16"/>
  <c r="BA18" i="16" s="1"/>
  <c r="B23" i="16"/>
  <c r="R22" i="16"/>
  <c r="S22" i="16" s="1"/>
  <c r="C22" i="16"/>
  <c r="BA17" i="16" s="1"/>
  <c r="B22" i="16"/>
  <c r="R21" i="16"/>
  <c r="S21" i="16" s="1"/>
  <c r="C21" i="16"/>
  <c r="B21" i="16"/>
  <c r="R20" i="16"/>
  <c r="S20" i="16" s="1"/>
  <c r="C20" i="16"/>
  <c r="BA15" i="16" s="1"/>
  <c r="B20" i="16"/>
  <c r="AZ15" i="16" s="1"/>
  <c r="R19" i="16"/>
  <c r="S19" i="16" s="1"/>
  <c r="C19" i="16"/>
  <c r="BA14" i="16" s="1"/>
  <c r="B19" i="16"/>
  <c r="AZ14" i="16" s="1"/>
  <c r="R18" i="16"/>
  <c r="S18" i="16" s="1"/>
  <c r="C18" i="16"/>
  <c r="BA13" i="16" s="1"/>
  <c r="B18" i="16"/>
  <c r="C17" i="16"/>
  <c r="BA12" i="16" s="1"/>
  <c r="B17" i="16"/>
  <c r="AM12" i="16" s="1"/>
  <c r="C16" i="16"/>
  <c r="BA11" i="16" s="1"/>
  <c r="B16" i="16"/>
  <c r="Y11" i="16" s="1"/>
  <c r="U15" i="16"/>
  <c r="C15" i="16"/>
  <c r="BA10" i="16" s="1"/>
  <c r="B15" i="16"/>
  <c r="U14" i="16"/>
  <c r="V14" i="16" s="1"/>
  <c r="B14" i="16"/>
  <c r="AZ9" i="16" s="1"/>
  <c r="U13" i="16"/>
  <c r="V13" i="16" s="1"/>
  <c r="R13" i="16"/>
  <c r="S13" i="16" s="1"/>
  <c r="C13" i="16"/>
  <c r="B13" i="16"/>
  <c r="AZ8" i="16" s="1"/>
  <c r="U12" i="16"/>
  <c r="R12" i="16"/>
  <c r="S12" i="16" s="1"/>
  <c r="C12" i="16"/>
  <c r="B12" i="16"/>
  <c r="Y7" i="16" s="1"/>
  <c r="U11" i="16"/>
  <c r="R11" i="16"/>
  <c r="S11" i="16" s="1"/>
  <c r="C11" i="16"/>
  <c r="B11" i="16"/>
  <c r="AZ6" i="16" s="1"/>
  <c r="U10" i="16"/>
  <c r="V10" i="16" s="1"/>
  <c r="R10" i="16"/>
  <c r="S10" i="16" s="1"/>
  <c r="C10" i="16"/>
  <c r="B10" i="16"/>
  <c r="U9" i="16"/>
  <c r="R9" i="16"/>
  <c r="S9" i="16" s="1"/>
  <c r="C9" i="16"/>
  <c r="BA4" i="16" s="1"/>
  <c r="B9" i="16"/>
  <c r="AZ4" i="16" s="1"/>
  <c r="U8" i="16"/>
  <c r="R8" i="16"/>
  <c r="S8" i="16" s="1"/>
  <c r="B8" i="16"/>
  <c r="AZ3" i="16" s="1"/>
  <c r="U7" i="16"/>
  <c r="V7" i="16" s="1"/>
  <c r="R7" i="16"/>
  <c r="S7" i="16" s="1"/>
  <c r="B7" i="16"/>
  <c r="Y2" i="16" s="1"/>
  <c r="U6" i="16"/>
  <c r="R6" i="16"/>
  <c r="S6" i="16" s="1"/>
  <c r="U5" i="16"/>
  <c r="V5" i="16" s="1"/>
  <c r="R5" i="16"/>
  <c r="S5" i="16" s="1"/>
  <c r="K3" i="16"/>
  <c r="E3" i="16"/>
  <c r="BL1" i="16"/>
  <c r="BK1" i="16"/>
  <c r="BJ1" i="16"/>
  <c r="BI1" i="16"/>
  <c r="BH1" i="16"/>
  <c r="BG1" i="16"/>
  <c r="BF1" i="16"/>
  <c r="BE1" i="16"/>
  <c r="BD1" i="16"/>
  <c r="BC1" i="16"/>
  <c r="BB1" i="16"/>
  <c r="AV1" i="16"/>
  <c r="AU1" i="16"/>
  <c r="AT1" i="16"/>
  <c r="AS1" i="16"/>
  <c r="AR1" i="16"/>
  <c r="AQ1" i="16"/>
  <c r="AP1" i="16"/>
  <c r="AO1" i="16"/>
  <c r="AI1" i="16"/>
  <c r="AH1" i="16"/>
  <c r="AG1" i="16"/>
  <c r="AF1" i="16"/>
  <c r="AE1" i="16"/>
  <c r="AD1" i="16"/>
  <c r="AC1" i="16"/>
  <c r="AB1" i="16"/>
  <c r="AA1" i="16"/>
  <c r="A70" i="15"/>
  <c r="C68" i="15"/>
  <c r="BA63" i="15" s="1"/>
  <c r="B68" i="15"/>
  <c r="B67" i="15"/>
  <c r="E63" i="15"/>
  <c r="O65" i="15"/>
  <c r="P65" i="15" s="1"/>
  <c r="C64" i="15"/>
  <c r="BA59" i="15" s="1"/>
  <c r="B64" i="15"/>
  <c r="AZ59" i="15" s="1"/>
  <c r="B63" i="15"/>
  <c r="AZ58" i="15" s="1"/>
  <c r="Y56" i="15"/>
  <c r="AN60" i="15"/>
  <c r="Z60" i="15"/>
  <c r="C60" i="15"/>
  <c r="BA55" i="15" s="1"/>
  <c r="B60" i="15"/>
  <c r="AZ55" i="15" s="1"/>
  <c r="B59" i="15"/>
  <c r="AZ54" i="15" s="1"/>
  <c r="B58" i="15"/>
  <c r="AZ53" i="15" s="1"/>
  <c r="B57" i="15"/>
  <c r="B56" i="15"/>
  <c r="B55" i="15"/>
  <c r="B54" i="15"/>
  <c r="AZ49" i="15" s="1"/>
  <c r="C53" i="15"/>
  <c r="B53" i="15"/>
  <c r="B52" i="15"/>
  <c r="AZ47" i="15" s="1"/>
  <c r="C51" i="15"/>
  <c r="BA46" i="15" s="1"/>
  <c r="B51" i="15"/>
  <c r="B50" i="15"/>
  <c r="AZ45" i="15" s="1"/>
  <c r="C49" i="15"/>
  <c r="B49" i="15"/>
  <c r="A49" i="15"/>
  <c r="A50" i="15" s="1"/>
  <c r="A51" i="15" s="1"/>
  <c r="A52" i="15" s="1"/>
  <c r="A53" i="15" s="1"/>
  <c r="A54" i="15" s="1"/>
  <c r="A56" i="15" s="1"/>
  <c r="A58" i="15" s="1"/>
  <c r="A60" i="15" s="1"/>
  <c r="A62" i="15" s="1"/>
  <c r="A64" i="15" s="1"/>
  <c r="A67" i="15" s="1"/>
  <c r="B48" i="15"/>
  <c r="C47" i="15"/>
  <c r="BA42" i="15" s="1"/>
  <c r="B47" i="15"/>
  <c r="AZ42" i="15" s="1"/>
  <c r="C46" i="15"/>
  <c r="AN41" i="15" s="1"/>
  <c r="B46" i="15"/>
  <c r="A46" i="15"/>
  <c r="B45" i="15"/>
  <c r="J45" i="15" s="1"/>
  <c r="K45" i="15" s="1"/>
  <c r="C44" i="15"/>
  <c r="B44" i="15"/>
  <c r="Y39" i="15" s="1"/>
  <c r="B43" i="15"/>
  <c r="AZ38" i="15" s="1"/>
  <c r="C42" i="15"/>
  <c r="BA37" i="15" s="1"/>
  <c r="B42" i="15"/>
  <c r="AM37" i="15" s="1"/>
  <c r="C41" i="15"/>
  <c r="BA36" i="15" s="1"/>
  <c r="B41" i="15"/>
  <c r="A41" i="15"/>
  <c r="B40" i="15"/>
  <c r="C39" i="15"/>
  <c r="B39" i="15"/>
  <c r="AZ34" i="15" s="1"/>
  <c r="C38" i="15"/>
  <c r="B38" i="15"/>
  <c r="AZ33" i="15" s="1"/>
  <c r="B37" i="15"/>
  <c r="AZ32" i="15" s="1"/>
  <c r="C36" i="15"/>
  <c r="B36" i="15"/>
  <c r="I32" i="15"/>
  <c r="B35" i="15"/>
  <c r="F35" i="15" s="1"/>
  <c r="G35" i="15" s="1"/>
  <c r="C34" i="15"/>
  <c r="B34" i="15"/>
  <c r="C33" i="15"/>
  <c r="B33" i="15"/>
  <c r="A33" i="15"/>
  <c r="A34" i="15" s="1"/>
  <c r="A36" i="15" s="1"/>
  <c r="B32" i="15"/>
  <c r="C29" i="15"/>
  <c r="AN24" i="15" s="1"/>
  <c r="B29" i="15"/>
  <c r="C28" i="15"/>
  <c r="B28" i="15"/>
  <c r="C27" i="15"/>
  <c r="B27" i="15"/>
  <c r="C26" i="15"/>
  <c r="BA21" i="15" s="1"/>
  <c r="B26" i="15"/>
  <c r="A26" i="15"/>
  <c r="R25" i="15"/>
  <c r="S25" i="15" s="1"/>
  <c r="B25" i="15"/>
  <c r="R24" i="15"/>
  <c r="S24" i="15" s="1"/>
  <c r="C24" i="15"/>
  <c r="B24" i="15"/>
  <c r="R23" i="15"/>
  <c r="S23" i="15" s="1"/>
  <c r="C23" i="15"/>
  <c r="BA18" i="15" s="1"/>
  <c r="B23" i="15"/>
  <c r="R22" i="15"/>
  <c r="S22" i="15" s="1"/>
  <c r="C22" i="15"/>
  <c r="BA17" i="15" s="1"/>
  <c r="B22" i="15"/>
  <c r="R21" i="15"/>
  <c r="S21" i="15" s="1"/>
  <c r="C21" i="15"/>
  <c r="AN16" i="15" s="1"/>
  <c r="B21" i="15"/>
  <c r="R20" i="15"/>
  <c r="S20" i="15" s="1"/>
  <c r="C20" i="15"/>
  <c r="BA15" i="15" s="1"/>
  <c r="B20" i="15"/>
  <c r="R19" i="15"/>
  <c r="S19" i="15" s="1"/>
  <c r="C19" i="15"/>
  <c r="BA14" i="15" s="1"/>
  <c r="B19" i="15"/>
  <c r="R18" i="15"/>
  <c r="S18" i="15" s="1"/>
  <c r="C18" i="15"/>
  <c r="B18" i="15"/>
  <c r="C17" i="15"/>
  <c r="B17" i="15"/>
  <c r="C16" i="15"/>
  <c r="Z11" i="15" s="1"/>
  <c r="B16" i="15"/>
  <c r="U15" i="15"/>
  <c r="C15" i="15"/>
  <c r="BA10" i="15" s="1"/>
  <c r="B15" i="15"/>
  <c r="U14" i="15"/>
  <c r="V14" i="15" s="1"/>
  <c r="B14" i="15"/>
  <c r="U13" i="15"/>
  <c r="V13" i="15" s="1"/>
  <c r="R13" i="15"/>
  <c r="S13" i="15" s="1"/>
  <c r="C13" i="15"/>
  <c r="B13" i="15"/>
  <c r="U12" i="15"/>
  <c r="R12" i="15"/>
  <c r="S12" i="15" s="1"/>
  <c r="C12" i="15"/>
  <c r="AN7" i="15" s="1"/>
  <c r="B12" i="15"/>
  <c r="U11" i="15"/>
  <c r="V11" i="15" s="1"/>
  <c r="R11" i="15"/>
  <c r="S11" i="15" s="1"/>
  <c r="C11" i="15"/>
  <c r="BA6" i="15" s="1"/>
  <c r="B11" i="15"/>
  <c r="Y6" i="15" s="1"/>
  <c r="U10" i="15"/>
  <c r="V10" i="15" s="1"/>
  <c r="R10" i="15"/>
  <c r="S10" i="15" s="1"/>
  <c r="C10" i="15"/>
  <c r="Z5" i="15" s="1"/>
  <c r="B10" i="15"/>
  <c r="U9" i="15"/>
  <c r="R9" i="15"/>
  <c r="S9" i="15" s="1"/>
  <c r="C9" i="15"/>
  <c r="BA4" i="15" s="1"/>
  <c r="B9" i="15"/>
  <c r="AM4" i="15" s="1"/>
  <c r="U8" i="15"/>
  <c r="R8" i="15"/>
  <c r="S8" i="15" s="1"/>
  <c r="B8" i="15"/>
  <c r="AZ3" i="15" s="1"/>
  <c r="U7" i="15"/>
  <c r="R7" i="15"/>
  <c r="S7" i="15" s="1"/>
  <c r="B7" i="15"/>
  <c r="AZ2" i="15" s="1"/>
  <c r="U6" i="15"/>
  <c r="R6" i="15"/>
  <c r="S6" i="15" s="1"/>
  <c r="U5" i="15"/>
  <c r="V5" i="15" s="1"/>
  <c r="R5" i="15"/>
  <c r="S5" i="15" s="1"/>
  <c r="K3" i="15"/>
  <c r="E3" i="15"/>
  <c r="BL1" i="15"/>
  <c r="BK1" i="15"/>
  <c r="BJ1" i="15"/>
  <c r="BI1" i="15"/>
  <c r="BH1" i="15"/>
  <c r="BG1" i="15"/>
  <c r="BF1" i="15"/>
  <c r="BE1" i="15"/>
  <c r="BD1" i="15"/>
  <c r="BC1" i="15"/>
  <c r="BB1" i="15"/>
  <c r="AV1" i="15"/>
  <c r="AU1" i="15"/>
  <c r="AT1" i="15"/>
  <c r="AS1" i="15"/>
  <c r="AR1" i="15"/>
  <c r="AQ1" i="15"/>
  <c r="AP1" i="15"/>
  <c r="AO1" i="15"/>
  <c r="AI1" i="15"/>
  <c r="AH1" i="15"/>
  <c r="AG1" i="15"/>
  <c r="AF1" i="15"/>
  <c r="AE1" i="15"/>
  <c r="AD1" i="15"/>
  <c r="AC1" i="15"/>
  <c r="AB1" i="15"/>
  <c r="AA1" i="15"/>
  <c r="A70" i="14"/>
  <c r="C68" i="14"/>
  <c r="B68" i="14"/>
  <c r="B67" i="14"/>
  <c r="AZ62" i="14" s="1"/>
  <c r="E63" i="14"/>
  <c r="O65" i="14"/>
  <c r="P65" i="14" s="1"/>
  <c r="C64" i="14"/>
  <c r="BA59" i="14" s="1"/>
  <c r="B64" i="14"/>
  <c r="B63" i="14"/>
  <c r="AM56" i="14"/>
  <c r="AN60" i="14"/>
  <c r="AM60" i="14"/>
  <c r="Z60" i="14"/>
  <c r="Y60" i="14"/>
  <c r="C60" i="14"/>
  <c r="BA55" i="14" s="1"/>
  <c r="B60" i="14"/>
  <c r="AZ55" i="14" s="1"/>
  <c r="B59" i="14"/>
  <c r="B58" i="14"/>
  <c r="AZ53" i="14" s="1"/>
  <c r="B57" i="14"/>
  <c r="Y56" i="14"/>
  <c r="B56" i="14"/>
  <c r="B55" i="14"/>
  <c r="J55" i="14" s="1"/>
  <c r="K55" i="14" s="1"/>
  <c r="K54" i="14" s="1"/>
  <c r="B54" i="14"/>
  <c r="C53" i="14"/>
  <c r="Z48" i="14" s="1"/>
  <c r="B53" i="14"/>
  <c r="B52" i="14"/>
  <c r="AZ47" i="14" s="1"/>
  <c r="C51" i="14"/>
  <c r="B51" i="14"/>
  <c r="AZ46" i="14" s="1"/>
  <c r="B50" i="14"/>
  <c r="C49" i="14"/>
  <c r="B49" i="14"/>
  <c r="A49" i="14"/>
  <c r="A50" i="14" s="1"/>
  <c r="A51" i="14" s="1"/>
  <c r="A52" i="14" s="1"/>
  <c r="A53" i="14" s="1"/>
  <c r="A54" i="14" s="1"/>
  <c r="A56" i="14" s="1"/>
  <c r="A58" i="14" s="1"/>
  <c r="A60" i="14" s="1"/>
  <c r="A62" i="14" s="1"/>
  <c r="A64" i="14" s="1"/>
  <c r="A67" i="14" s="1"/>
  <c r="B48" i="14"/>
  <c r="C47" i="14"/>
  <c r="B47" i="14"/>
  <c r="C46" i="14"/>
  <c r="BA41" i="14" s="1"/>
  <c r="B46" i="14"/>
  <c r="A46" i="14"/>
  <c r="B45" i="14"/>
  <c r="AZ40" i="14" s="1"/>
  <c r="C44" i="14"/>
  <c r="B44" i="14"/>
  <c r="B43" i="14"/>
  <c r="AZ38" i="14" s="1"/>
  <c r="C42" i="14"/>
  <c r="BA37" i="14" s="1"/>
  <c r="B42" i="14"/>
  <c r="C41" i="14"/>
  <c r="B41" i="14"/>
  <c r="A41" i="14"/>
  <c r="B40" i="14"/>
  <c r="AZ35" i="14" s="1"/>
  <c r="C39" i="14"/>
  <c r="BA34" i="14" s="1"/>
  <c r="B39" i="14"/>
  <c r="C38" i="14"/>
  <c r="B38" i="14"/>
  <c r="AZ33" i="14" s="1"/>
  <c r="B37" i="14"/>
  <c r="AZ32" i="14" s="1"/>
  <c r="C36" i="14"/>
  <c r="B36" i="14"/>
  <c r="I32" i="14"/>
  <c r="B35" i="14"/>
  <c r="C34" i="14"/>
  <c r="B34" i="14"/>
  <c r="C33" i="14"/>
  <c r="B33" i="14"/>
  <c r="A33" i="14"/>
  <c r="A34" i="14" s="1"/>
  <c r="A36" i="14" s="1"/>
  <c r="B32" i="14"/>
  <c r="C29" i="14"/>
  <c r="BA24" i="14" s="1"/>
  <c r="B29" i="14"/>
  <c r="C28" i="14"/>
  <c r="B28" i="14"/>
  <c r="AM23" i="14" s="1"/>
  <c r="C27" i="14"/>
  <c r="BA22" i="14" s="1"/>
  <c r="B27" i="14"/>
  <c r="C26" i="14"/>
  <c r="Z21" i="14" s="1"/>
  <c r="B26" i="14"/>
  <c r="A26" i="14"/>
  <c r="R25" i="14"/>
  <c r="S25" i="14" s="1"/>
  <c r="B25" i="14"/>
  <c r="R24" i="14"/>
  <c r="S24" i="14" s="1"/>
  <c r="C24" i="14"/>
  <c r="BA19" i="14" s="1"/>
  <c r="B24" i="14"/>
  <c r="R23" i="14"/>
  <c r="S23" i="14" s="1"/>
  <c r="C23" i="14"/>
  <c r="B23" i="14"/>
  <c r="AZ18" i="14" s="1"/>
  <c r="R22" i="14"/>
  <c r="S22" i="14" s="1"/>
  <c r="C22" i="14"/>
  <c r="B22" i="14"/>
  <c r="R21" i="14"/>
  <c r="S21" i="14" s="1"/>
  <c r="C21" i="14"/>
  <c r="B21" i="14"/>
  <c r="R20" i="14"/>
  <c r="S20" i="14" s="1"/>
  <c r="C20" i="14"/>
  <c r="B20" i="14"/>
  <c r="R19" i="14"/>
  <c r="S19" i="14" s="1"/>
  <c r="C19" i="14"/>
  <c r="BA14" i="14" s="1"/>
  <c r="B19" i="14"/>
  <c r="R18" i="14"/>
  <c r="S18" i="14" s="1"/>
  <c r="C18" i="14"/>
  <c r="B18" i="14"/>
  <c r="C17" i="14"/>
  <c r="B17" i="14"/>
  <c r="C16" i="14"/>
  <c r="Z11" i="14" s="1"/>
  <c r="B16" i="14"/>
  <c r="U15" i="14"/>
  <c r="C15" i="14"/>
  <c r="BA10" i="14" s="1"/>
  <c r="B15" i="14"/>
  <c r="U14" i="14"/>
  <c r="V14" i="14" s="1"/>
  <c r="B14" i="14"/>
  <c r="AZ9" i="14" s="1"/>
  <c r="U13" i="14"/>
  <c r="V13" i="14" s="1"/>
  <c r="R13" i="14"/>
  <c r="S13" i="14" s="1"/>
  <c r="C13" i="14"/>
  <c r="BA8" i="14" s="1"/>
  <c r="B13" i="14"/>
  <c r="U12" i="14"/>
  <c r="R12" i="14"/>
  <c r="S12" i="14" s="1"/>
  <c r="C12" i="14"/>
  <c r="B12" i="14"/>
  <c r="U11" i="14"/>
  <c r="R11" i="14"/>
  <c r="S11" i="14" s="1"/>
  <c r="C11" i="14"/>
  <c r="B11" i="14"/>
  <c r="U10" i="14"/>
  <c r="V10" i="14" s="1"/>
  <c r="R10" i="14"/>
  <c r="S10" i="14" s="1"/>
  <c r="C10" i="14"/>
  <c r="B10" i="14"/>
  <c r="U9" i="14"/>
  <c r="V9" i="14" s="1"/>
  <c r="R9" i="14"/>
  <c r="S9" i="14" s="1"/>
  <c r="C9" i="14"/>
  <c r="B9" i="14"/>
  <c r="AZ4" i="14" s="1"/>
  <c r="U8" i="14"/>
  <c r="R8" i="14"/>
  <c r="S8" i="14" s="1"/>
  <c r="B8" i="14"/>
  <c r="U7" i="14"/>
  <c r="V7" i="14" s="1"/>
  <c r="R7" i="14"/>
  <c r="S7" i="14" s="1"/>
  <c r="B7" i="14"/>
  <c r="AM2" i="14" s="1"/>
  <c r="Z6" i="14"/>
  <c r="U6" i="14"/>
  <c r="R6" i="14"/>
  <c r="S6" i="14" s="1"/>
  <c r="U5" i="14"/>
  <c r="V5" i="14" s="1"/>
  <c r="R5" i="14"/>
  <c r="S5" i="14" s="1"/>
  <c r="K3" i="14"/>
  <c r="E3" i="14"/>
  <c r="BL1" i="14"/>
  <c r="BK1" i="14"/>
  <c r="BJ1" i="14"/>
  <c r="BI1" i="14"/>
  <c r="BH1" i="14"/>
  <c r="BG1" i="14"/>
  <c r="BF1" i="14"/>
  <c r="BE1" i="14"/>
  <c r="BD1" i="14"/>
  <c r="BC1" i="14"/>
  <c r="BB1" i="14"/>
  <c r="AV1" i="14"/>
  <c r="AU1" i="14"/>
  <c r="AT1" i="14"/>
  <c r="AS1" i="14"/>
  <c r="AR1" i="14"/>
  <c r="AQ1" i="14"/>
  <c r="AP1" i="14"/>
  <c r="AO1" i="14"/>
  <c r="AI1" i="14"/>
  <c r="AH1" i="14"/>
  <c r="AG1" i="14"/>
  <c r="AF1" i="14"/>
  <c r="AE1" i="14"/>
  <c r="AD1" i="14"/>
  <c r="AC1" i="14"/>
  <c r="AB1" i="14"/>
  <c r="AA1" i="14"/>
  <c r="A70" i="13"/>
  <c r="C68" i="13"/>
  <c r="B68" i="13"/>
  <c r="B67" i="13"/>
  <c r="E63" i="13"/>
  <c r="C64" i="13"/>
  <c r="B64" i="13"/>
  <c r="B63" i="13"/>
  <c r="AN60" i="13"/>
  <c r="Z60" i="13"/>
  <c r="C60" i="13"/>
  <c r="AN55" i="13" s="1"/>
  <c r="B60" i="13"/>
  <c r="B59" i="13"/>
  <c r="AM54" i="13" s="1"/>
  <c r="B58" i="13"/>
  <c r="AZ53" i="13" s="1"/>
  <c r="B57" i="13"/>
  <c r="AM52" i="13" s="1"/>
  <c r="B56" i="13"/>
  <c r="AZ51" i="13" s="1"/>
  <c r="B55" i="13"/>
  <c r="AZ50" i="13" s="1"/>
  <c r="B54" i="13"/>
  <c r="C53" i="13"/>
  <c r="B53" i="13"/>
  <c r="AM48" i="13" s="1"/>
  <c r="B52" i="13"/>
  <c r="AZ47" i="13" s="1"/>
  <c r="C51" i="13"/>
  <c r="B51" i="13"/>
  <c r="B50" i="13"/>
  <c r="C49" i="13"/>
  <c r="B49" i="13"/>
  <c r="A49" i="13"/>
  <c r="A50" i="13" s="1"/>
  <c r="A51" i="13" s="1"/>
  <c r="A52" i="13" s="1"/>
  <c r="A53" i="13" s="1"/>
  <c r="A54" i="13" s="1"/>
  <c r="A56" i="13" s="1"/>
  <c r="A58" i="13" s="1"/>
  <c r="A60" i="13" s="1"/>
  <c r="A62" i="13" s="1"/>
  <c r="A64" i="13" s="1"/>
  <c r="A67" i="13" s="1"/>
  <c r="B48" i="13"/>
  <c r="Y43" i="13" s="1"/>
  <c r="C47" i="13"/>
  <c r="B47" i="13"/>
  <c r="C46" i="13"/>
  <c r="BA41" i="13" s="1"/>
  <c r="B46" i="13"/>
  <c r="AM41" i="13" s="1"/>
  <c r="A46" i="13"/>
  <c r="B45" i="13"/>
  <c r="C44" i="13"/>
  <c r="Z39" i="13" s="1"/>
  <c r="B44" i="13"/>
  <c r="B43" i="13"/>
  <c r="C42" i="13"/>
  <c r="B42" i="13"/>
  <c r="AZ37" i="13" s="1"/>
  <c r="C41" i="13"/>
  <c r="BA36" i="13" s="1"/>
  <c r="B41" i="13"/>
  <c r="A41" i="13"/>
  <c r="B40" i="13"/>
  <c r="C39" i="13"/>
  <c r="BA34" i="13" s="1"/>
  <c r="B39" i="13"/>
  <c r="AZ34" i="13" s="1"/>
  <c r="C38" i="13"/>
  <c r="B38" i="13"/>
  <c r="B37" i="13"/>
  <c r="Y32" i="13" s="1"/>
  <c r="C36" i="13"/>
  <c r="B36" i="13"/>
  <c r="I32" i="13"/>
  <c r="B35" i="13"/>
  <c r="C34" i="13"/>
  <c r="B34" i="13"/>
  <c r="C33" i="13"/>
  <c r="B33" i="13"/>
  <c r="A33" i="13"/>
  <c r="A34" i="13" s="1"/>
  <c r="A36" i="13" s="1"/>
  <c r="B32" i="13"/>
  <c r="C29" i="13"/>
  <c r="BA24" i="13" s="1"/>
  <c r="B29" i="13"/>
  <c r="C28" i="13"/>
  <c r="Z23" i="13" s="1"/>
  <c r="B28" i="13"/>
  <c r="C27" i="13"/>
  <c r="AN22" i="13" s="1"/>
  <c r="B27" i="13"/>
  <c r="C26" i="13"/>
  <c r="AN21" i="13" s="1"/>
  <c r="B26" i="13"/>
  <c r="A26" i="13"/>
  <c r="R25" i="13"/>
  <c r="B25" i="13"/>
  <c r="AM20" i="13" s="1"/>
  <c r="R24" i="13"/>
  <c r="S24" i="13" s="1"/>
  <c r="C24" i="13"/>
  <c r="B24" i="13"/>
  <c r="R23" i="13"/>
  <c r="S23" i="13" s="1"/>
  <c r="C23" i="13"/>
  <c r="BA18" i="13" s="1"/>
  <c r="B23" i="13"/>
  <c r="Y18" i="13" s="1"/>
  <c r="R22" i="13"/>
  <c r="S22" i="13" s="1"/>
  <c r="C22" i="13"/>
  <c r="B22" i="13"/>
  <c r="R21" i="13"/>
  <c r="S21" i="13" s="1"/>
  <c r="C21" i="13"/>
  <c r="BA16" i="13" s="1"/>
  <c r="B21" i="13"/>
  <c r="R20" i="13"/>
  <c r="S20" i="13" s="1"/>
  <c r="C20" i="13"/>
  <c r="B20" i="13"/>
  <c r="R19" i="13"/>
  <c r="S19" i="13" s="1"/>
  <c r="C19" i="13"/>
  <c r="BA14" i="13" s="1"/>
  <c r="B19" i="13"/>
  <c r="AM14" i="13" s="1"/>
  <c r="R18" i="13"/>
  <c r="S18" i="13" s="1"/>
  <c r="C18" i="13"/>
  <c r="B18" i="13"/>
  <c r="C17" i="13"/>
  <c r="B17" i="13"/>
  <c r="C16" i="13"/>
  <c r="B16" i="13"/>
  <c r="U15" i="13"/>
  <c r="C15" i="13"/>
  <c r="B15" i="13"/>
  <c r="U14" i="13"/>
  <c r="V14" i="13" s="1"/>
  <c r="B14" i="13"/>
  <c r="AZ9" i="13" s="1"/>
  <c r="U13" i="13"/>
  <c r="V13" i="13" s="1"/>
  <c r="R13" i="13"/>
  <c r="S13" i="13" s="1"/>
  <c r="C13" i="13"/>
  <c r="B13" i="13"/>
  <c r="U12" i="13"/>
  <c r="R12" i="13"/>
  <c r="S12" i="13" s="1"/>
  <c r="C12" i="13"/>
  <c r="BA7" i="13" s="1"/>
  <c r="B12" i="13"/>
  <c r="Y7" i="13" s="1"/>
  <c r="U11" i="13"/>
  <c r="R11" i="13"/>
  <c r="S11" i="13" s="1"/>
  <c r="C11" i="13"/>
  <c r="B11" i="13"/>
  <c r="U10" i="13"/>
  <c r="V10" i="13" s="1"/>
  <c r="R10" i="13"/>
  <c r="S10" i="13" s="1"/>
  <c r="C10" i="13"/>
  <c r="BA5" i="13" s="1"/>
  <c r="B10" i="13"/>
  <c r="AZ5" i="13" s="1"/>
  <c r="U9" i="13"/>
  <c r="V9" i="13" s="1"/>
  <c r="R9" i="13"/>
  <c r="S9" i="13" s="1"/>
  <c r="C9" i="13"/>
  <c r="BA4" i="13" s="1"/>
  <c r="B9" i="13"/>
  <c r="AZ4" i="13" s="1"/>
  <c r="U8" i="13"/>
  <c r="V8" i="13" s="1"/>
  <c r="R8" i="13"/>
  <c r="S8" i="13" s="1"/>
  <c r="B8" i="13"/>
  <c r="AM3" i="13" s="1"/>
  <c r="U7" i="13"/>
  <c r="V7" i="13" s="1"/>
  <c r="R7" i="13"/>
  <c r="S7" i="13" s="1"/>
  <c r="B7" i="13"/>
  <c r="AZ2" i="13" s="1"/>
  <c r="U6" i="13"/>
  <c r="V6" i="13" s="1"/>
  <c r="R6" i="13"/>
  <c r="S6" i="13" s="1"/>
  <c r="U5" i="13"/>
  <c r="R5" i="13"/>
  <c r="S5" i="13" s="1"/>
  <c r="K3" i="13"/>
  <c r="E3" i="13"/>
  <c r="BL1" i="13"/>
  <c r="BK1" i="13"/>
  <c r="BJ1" i="13"/>
  <c r="BI1" i="13"/>
  <c r="BH1" i="13"/>
  <c r="BG1" i="13"/>
  <c r="BF1" i="13"/>
  <c r="BE1" i="13"/>
  <c r="BD1" i="13"/>
  <c r="BC1" i="13"/>
  <c r="BB1" i="13"/>
  <c r="AV1" i="13"/>
  <c r="AU1" i="13"/>
  <c r="AT1" i="13"/>
  <c r="AS1" i="13"/>
  <c r="AR1" i="13"/>
  <c r="AQ1" i="13"/>
  <c r="AP1" i="13"/>
  <c r="AO1" i="13"/>
  <c r="AI1" i="13"/>
  <c r="AH1" i="13"/>
  <c r="AG1" i="13"/>
  <c r="AF1" i="13"/>
  <c r="AE1" i="13"/>
  <c r="AD1" i="13"/>
  <c r="AC1" i="13"/>
  <c r="AB1" i="13"/>
  <c r="AA1" i="13"/>
  <c r="A70" i="12"/>
  <c r="C68" i="12"/>
  <c r="BA63" i="12" s="1"/>
  <c r="B68" i="12"/>
  <c r="AZ63" i="12" s="1"/>
  <c r="B67" i="12"/>
  <c r="O65" i="12"/>
  <c r="P65" i="12" s="1"/>
  <c r="C64" i="12"/>
  <c r="B64" i="12"/>
  <c r="B63" i="12"/>
  <c r="AZ58" i="12" s="1"/>
  <c r="Y56" i="12"/>
  <c r="AN60" i="12"/>
  <c r="AM60" i="12"/>
  <c r="Z60" i="12"/>
  <c r="Y60" i="12"/>
  <c r="C60" i="12"/>
  <c r="B60" i="12"/>
  <c r="B59" i="12"/>
  <c r="AZ54" i="12" s="1"/>
  <c r="B58" i="12"/>
  <c r="AZ53" i="12" s="1"/>
  <c r="B57" i="12"/>
  <c r="B56" i="12"/>
  <c r="AZ51" i="12" s="1"/>
  <c r="B55" i="12"/>
  <c r="AM50" i="12" s="1"/>
  <c r="B54" i="12"/>
  <c r="Y49" i="12" s="1"/>
  <c r="C53" i="12"/>
  <c r="BA48" i="12" s="1"/>
  <c r="B53" i="12"/>
  <c r="B52" i="12"/>
  <c r="C51" i="12"/>
  <c r="BA46" i="12" s="1"/>
  <c r="B51" i="12"/>
  <c r="AZ46" i="12" s="1"/>
  <c r="B50" i="12"/>
  <c r="AM45" i="12" s="1"/>
  <c r="C49" i="12"/>
  <c r="B49" i="12"/>
  <c r="AZ44" i="12" s="1"/>
  <c r="A49" i="12"/>
  <c r="A50" i="12" s="1"/>
  <c r="A51" i="12" s="1"/>
  <c r="A52" i="12" s="1"/>
  <c r="A53" i="12" s="1"/>
  <c r="A54" i="12" s="1"/>
  <c r="A56" i="12" s="1"/>
  <c r="A58" i="12" s="1"/>
  <c r="A60" i="12" s="1"/>
  <c r="A62" i="12" s="1"/>
  <c r="A64" i="12" s="1"/>
  <c r="A67" i="12" s="1"/>
  <c r="B48" i="12"/>
  <c r="C47" i="12"/>
  <c r="BA42" i="12" s="1"/>
  <c r="B47" i="12"/>
  <c r="AZ42" i="12" s="1"/>
  <c r="C46" i="12"/>
  <c r="B46" i="12"/>
  <c r="A46" i="12"/>
  <c r="B45" i="12"/>
  <c r="AZ40" i="12" s="1"/>
  <c r="C44" i="12"/>
  <c r="B44" i="12"/>
  <c r="B43" i="12"/>
  <c r="AZ38" i="12" s="1"/>
  <c r="C42" i="12"/>
  <c r="BA37" i="12" s="1"/>
  <c r="B42" i="12"/>
  <c r="AZ37" i="12" s="1"/>
  <c r="C41" i="12"/>
  <c r="Z36" i="12" s="1"/>
  <c r="B41" i="12"/>
  <c r="AZ36" i="12" s="1"/>
  <c r="A41" i="12"/>
  <c r="B40" i="12"/>
  <c r="AZ35" i="12" s="1"/>
  <c r="C39" i="12"/>
  <c r="BA34" i="12" s="1"/>
  <c r="B39" i="12"/>
  <c r="AZ34" i="12" s="1"/>
  <c r="C38" i="12"/>
  <c r="B38" i="12"/>
  <c r="AZ33" i="12" s="1"/>
  <c r="B37" i="12"/>
  <c r="AZ32" i="12" s="1"/>
  <c r="C36" i="12"/>
  <c r="B36" i="12"/>
  <c r="B35" i="12"/>
  <c r="C34" i="12"/>
  <c r="B34" i="12"/>
  <c r="C33" i="12"/>
  <c r="B33" i="12"/>
  <c r="A33" i="12"/>
  <c r="A34" i="12" s="1"/>
  <c r="A36" i="12" s="1"/>
  <c r="B32" i="12"/>
  <c r="C29" i="12"/>
  <c r="BA24" i="12" s="1"/>
  <c r="B29" i="12"/>
  <c r="C28" i="12"/>
  <c r="BA23" i="12" s="1"/>
  <c r="B28" i="12"/>
  <c r="C27" i="12"/>
  <c r="BA22" i="12" s="1"/>
  <c r="B27" i="12"/>
  <c r="AZ22" i="12" s="1"/>
  <c r="C26" i="12"/>
  <c r="BA21" i="12" s="1"/>
  <c r="B26" i="12"/>
  <c r="AZ21" i="12" s="1"/>
  <c r="A26" i="12"/>
  <c r="R25" i="12"/>
  <c r="B25" i="12"/>
  <c r="AM20" i="12" s="1"/>
  <c r="R24" i="12"/>
  <c r="S24" i="12" s="1"/>
  <c r="C24" i="12"/>
  <c r="AN19" i="12" s="1"/>
  <c r="B24" i="12"/>
  <c r="AZ19" i="12" s="1"/>
  <c r="R23" i="12"/>
  <c r="S23" i="12" s="1"/>
  <c r="C23" i="12"/>
  <c r="B23" i="12"/>
  <c r="R22" i="12"/>
  <c r="S22" i="12" s="1"/>
  <c r="C22" i="12"/>
  <c r="B22" i="12"/>
  <c r="Y17" i="12" s="1"/>
  <c r="R21" i="12"/>
  <c r="S21" i="12" s="1"/>
  <c r="C21" i="12"/>
  <c r="BA16" i="12" s="1"/>
  <c r="B21" i="12"/>
  <c r="R20" i="12"/>
  <c r="S20" i="12" s="1"/>
  <c r="C20" i="12"/>
  <c r="AN15" i="12" s="1"/>
  <c r="B20" i="12"/>
  <c r="R19" i="12"/>
  <c r="S19" i="12" s="1"/>
  <c r="C19" i="12"/>
  <c r="B19" i="12"/>
  <c r="R18" i="12"/>
  <c r="S18" i="12" s="1"/>
  <c r="C18" i="12"/>
  <c r="B18" i="12"/>
  <c r="C17" i="12"/>
  <c r="BA12" i="12" s="1"/>
  <c r="B17" i="12"/>
  <c r="C16" i="12"/>
  <c r="BA11" i="12" s="1"/>
  <c r="B16" i="12"/>
  <c r="AZ11" i="12" s="1"/>
  <c r="U15" i="12"/>
  <c r="C15" i="12"/>
  <c r="BA10" i="12" s="1"/>
  <c r="B15" i="12"/>
  <c r="U14" i="12"/>
  <c r="B14" i="12"/>
  <c r="U13" i="12"/>
  <c r="V13" i="12" s="1"/>
  <c r="R13" i="12"/>
  <c r="S13" i="12" s="1"/>
  <c r="C13" i="12"/>
  <c r="AN8" i="12" s="1"/>
  <c r="B13" i="12"/>
  <c r="U12" i="12"/>
  <c r="V12" i="12" s="1"/>
  <c r="R12" i="12"/>
  <c r="S12" i="12" s="1"/>
  <c r="C12" i="12"/>
  <c r="AN7" i="12" s="1"/>
  <c r="B12" i="12"/>
  <c r="AZ7" i="12" s="1"/>
  <c r="U11" i="12"/>
  <c r="R11" i="12"/>
  <c r="S11" i="12" s="1"/>
  <c r="C11" i="12"/>
  <c r="B11" i="12"/>
  <c r="AZ6" i="12" s="1"/>
  <c r="U10" i="12"/>
  <c r="V10" i="12" s="1"/>
  <c r="R10" i="12"/>
  <c r="S10" i="12" s="1"/>
  <c r="C10" i="12"/>
  <c r="BA5" i="12" s="1"/>
  <c r="B10" i="12"/>
  <c r="Y5" i="12" s="1"/>
  <c r="U9" i="12"/>
  <c r="R9" i="12"/>
  <c r="S9" i="12" s="1"/>
  <c r="C9" i="12"/>
  <c r="BA4" i="12" s="1"/>
  <c r="B9" i="12"/>
  <c r="U8" i="12"/>
  <c r="V8" i="12" s="1"/>
  <c r="R8" i="12"/>
  <c r="S8" i="12" s="1"/>
  <c r="B8" i="12"/>
  <c r="AM3" i="12" s="1"/>
  <c r="U7" i="12"/>
  <c r="V7" i="12" s="1"/>
  <c r="R7" i="12"/>
  <c r="S7" i="12" s="1"/>
  <c r="B7" i="12"/>
  <c r="Y2" i="12" s="1"/>
  <c r="U6" i="12"/>
  <c r="R6" i="12"/>
  <c r="S6" i="12" s="1"/>
  <c r="U5" i="12"/>
  <c r="V5" i="12" s="1"/>
  <c r="R5" i="12"/>
  <c r="S5" i="12" s="1"/>
  <c r="K3" i="12"/>
  <c r="E3" i="12"/>
  <c r="BL1" i="12"/>
  <c r="BK1" i="12"/>
  <c r="BJ1" i="12"/>
  <c r="BI1" i="12"/>
  <c r="BH1" i="12"/>
  <c r="BG1" i="12"/>
  <c r="BF1" i="12"/>
  <c r="BE1" i="12"/>
  <c r="BD1" i="12"/>
  <c r="BC1" i="12"/>
  <c r="BB1" i="12"/>
  <c r="AV1" i="12"/>
  <c r="AU1" i="12"/>
  <c r="AT1" i="12"/>
  <c r="AS1" i="12"/>
  <c r="AR1" i="12"/>
  <c r="AQ1" i="12"/>
  <c r="AP1" i="12"/>
  <c r="AO1" i="12"/>
  <c r="AI1" i="12"/>
  <c r="AH1" i="12"/>
  <c r="AG1" i="12"/>
  <c r="AF1" i="12"/>
  <c r="AE1" i="12"/>
  <c r="AD1" i="12"/>
  <c r="AC1" i="12"/>
  <c r="AB1" i="12"/>
  <c r="AA1" i="12"/>
  <c r="A70" i="11"/>
  <c r="Y64" i="11"/>
  <c r="C68" i="11"/>
  <c r="BA63" i="11" s="1"/>
  <c r="B68" i="11"/>
  <c r="B67" i="11"/>
  <c r="AZ62" i="11" s="1"/>
  <c r="O65" i="11"/>
  <c r="P65" i="11" s="1"/>
  <c r="C64" i="11"/>
  <c r="BA59" i="11" s="1"/>
  <c r="B64" i="11"/>
  <c r="B63" i="11"/>
  <c r="AZ58" i="11" s="1"/>
  <c r="AN60" i="11"/>
  <c r="AM60" i="11"/>
  <c r="Z60" i="11"/>
  <c r="C60" i="11"/>
  <c r="BA55" i="11" s="1"/>
  <c r="B60" i="11"/>
  <c r="AZ55" i="11" s="1"/>
  <c r="B59" i="11"/>
  <c r="AZ54" i="11" s="1"/>
  <c r="B58" i="11"/>
  <c r="AZ53" i="11" s="1"/>
  <c r="B57" i="11"/>
  <c r="F57" i="11" s="1"/>
  <c r="B56" i="11"/>
  <c r="AZ51" i="11" s="1"/>
  <c r="B55" i="11"/>
  <c r="Y50" i="11" s="1"/>
  <c r="B54" i="11"/>
  <c r="AZ49" i="11" s="1"/>
  <c r="C53" i="11"/>
  <c r="BA48" i="11" s="1"/>
  <c r="B53" i="11"/>
  <c r="Y48" i="11" s="1"/>
  <c r="B52" i="11"/>
  <c r="AM47" i="11" s="1"/>
  <c r="C51" i="11"/>
  <c r="BA46" i="11" s="1"/>
  <c r="B51" i="11"/>
  <c r="B50" i="11"/>
  <c r="AZ45" i="11" s="1"/>
  <c r="C49" i="11"/>
  <c r="BA44" i="11" s="1"/>
  <c r="B49" i="11"/>
  <c r="A49" i="11"/>
  <c r="A50" i="11" s="1"/>
  <c r="A51" i="11" s="1"/>
  <c r="A52" i="11" s="1"/>
  <c r="A53" i="11" s="1"/>
  <c r="A54" i="11" s="1"/>
  <c r="A56" i="11" s="1"/>
  <c r="A58" i="11" s="1"/>
  <c r="A60" i="11" s="1"/>
  <c r="A62" i="11" s="1"/>
  <c r="A64" i="11" s="1"/>
  <c r="A67" i="11" s="1"/>
  <c r="B48" i="11"/>
  <c r="C47" i="11"/>
  <c r="BA42" i="11" s="1"/>
  <c r="B47" i="11"/>
  <c r="C46" i="11"/>
  <c r="AN41" i="11" s="1"/>
  <c r="B46" i="11"/>
  <c r="A46" i="11"/>
  <c r="B45" i="11"/>
  <c r="C44" i="11"/>
  <c r="Z39" i="11" s="1"/>
  <c r="B44" i="11"/>
  <c r="B43" i="11"/>
  <c r="AZ38" i="11" s="1"/>
  <c r="C42" i="11"/>
  <c r="BA37" i="11" s="1"/>
  <c r="B42" i="11"/>
  <c r="AM37" i="11" s="1"/>
  <c r="C41" i="11"/>
  <c r="B41" i="11"/>
  <c r="AZ36" i="11" s="1"/>
  <c r="A41" i="11"/>
  <c r="B40" i="11"/>
  <c r="C39" i="11"/>
  <c r="B39" i="11"/>
  <c r="AZ34" i="11" s="1"/>
  <c r="C38" i="11"/>
  <c r="BA33" i="11" s="1"/>
  <c r="B38" i="11"/>
  <c r="B37" i="11"/>
  <c r="C36" i="11"/>
  <c r="B36" i="11"/>
  <c r="B35" i="11"/>
  <c r="C34" i="11"/>
  <c r="B34" i="11"/>
  <c r="C33" i="11"/>
  <c r="B33" i="11"/>
  <c r="A33" i="11"/>
  <c r="A34" i="11" s="1"/>
  <c r="A36" i="11" s="1"/>
  <c r="B32" i="11"/>
  <c r="C29" i="11"/>
  <c r="BA24" i="11" s="1"/>
  <c r="B29" i="11"/>
  <c r="C28" i="11"/>
  <c r="BA23" i="11" s="1"/>
  <c r="B28" i="11"/>
  <c r="AM23" i="11" s="1"/>
  <c r="C27" i="11"/>
  <c r="BA22" i="11" s="1"/>
  <c r="B27" i="11"/>
  <c r="C26" i="11"/>
  <c r="B26" i="11"/>
  <c r="A26" i="11"/>
  <c r="R25" i="11"/>
  <c r="S25" i="11" s="1"/>
  <c r="B25" i="11"/>
  <c r="R24" i="11"/>
  <c r="S24" i="11" s="1"/>
  <c r="C24" i="11"/>
  <c r="BA19" i="11" s="1"/>
  <c r="B24" i="11"/>
  <c r="R23" i="11"/>
  <c r="S23" i="11" s="1"/>
  <c r="C23" i="11"/>
  <c r="BA18" i="11" s="1"/>
  <c r="B23" i="11"/>
  <c r="R22" i="11"/>
  <c r="S22" i="11" s="1"/>
  <c r="C22" i="11"/>
  <c r="BA17" i="11" s="1"/>
  <c r="B22" i="11"/>
  <c r="R21" i="11"/>
  <c r="S21" i="11" s="1"/>
  <c r="C21" i="11"/>
  <c r="BA16" i="11" s="1"/>
  <c r="B21" i="11"/>
  <c r="R20" i="11"/>
  <c r="S20" i="11" s="1"/>
  <c r="C20" i="11"/>
  <c r="BA15" i="11" s="1"/>
  <c r="B20" i="11"/>
  <c r="R19" i="11"/>
  <c r="S19" i="11" s="1"/>
  <c r="C19" i="11"/>
  <c r="BA14" i="11" s="1"/>
  <c r="B19" i="11"/>
  <c r="R18" i="11"/>
  <c r="S18" i="11" s="1"/>
  <c r="C18" i="11"/>
  <c r="B18" i="11"/>
  <c r="C17" i="11"/>
  <c r="B17" i="11"/>
  <c r="C16" i="11"/>
  <c r="B16" i="11"/>
  <c r="U15" i="11"/>
  <c r="C15" i="11"/>
  <c r="BA10" i="11" s="1"/>
  <c r="B15" i="11"/>
  <c r="U14" i="11"/>
  <c r="V14" i="11" s="1"/>
  <c r="B14" i="11"/>
  <c r="AZ9" i="11" s="1"/>
  <c r="U13" i="11"/>
  <c r="V13" i="11" s="1"/>
  <c r="R13" i="11"/>
  <c r="S13" i="11" s="1"/>
  <c r="C13" i="11"/>
  <c r="BA8" i="11" s="1"/>
  <c r="B13" i="11"/>
  <c r="U12" i="11"/>
  <c r="R12" i="11"/>
  <c r="S12" i="11" s="1"/>
  <c r="C12" i="11"/>
  <c r="B12" i="11"/>
  <c r="U11" i="11"/>
  <c r="R11" i="11"/>
  <c r="S11" i="11" s="1"/>
  <c r="C11" i="11"/>
  <c r="BA6" i="11" s="1"/>
  <c r="B11" i="11"/>
  <c r="U10" i="11"/>
  <c r="V10" i="11" s="1"/>
  <c r="R10" i="11"/>
  <c r="S10" i="11" s="1"/>
  <c r="C10" i="11"/>
  <c r="Z5" i="11" s="1"/>
  <c r="B10" i="11"/>
  <c r="U9" i="11"/>
  <c r="V9" i="11" s="1"/>
  <c r="R9" i="11"/>
  <c r="S9" i="11" s="1"/>
  <c r="C9" i="11"/>
  <c r="BA4" i="11" s="1"/>
  <c r="B9" i="11"/>
  <c r="U8" i="11"/>
  <c r="R8" i="11"/>
  <c r="S8" i="11" s="1"/>
  <c r="B8" i="11"/>
  <c r="U7" i="11"/>
  <c r="V7" i="11" s="1"/>
  <c r="R7" i="11"/>
  <c r="S7" i="11" s="1"/>
  <c r="B7" i="11"/>
  <c r="AM2" i="11" s="1"/>
  <c r="U6" i="11"/>
  <c r="R6" i="11"/>
  <c r="S6" i="11" s="1"/>
  <c r="U5" i="11"/>
  <c r="V5" i="11" s="1"/>
  <c r="R5" i="11"/>
  <c r="S5" i="11" s="1"/>
  <c r="K3" i="11"/>
  <c r="E3" i="11"/>
  <c r="BL1" i="11"/>
  <c r="BK1" i="11"/>
  <c r="BJ1" i="11"/>
  <c r="BI1" i="11"/>
  <c r="BH1" i="11"/>
  <c r="BG1" i="11"/>
  <c r="BF1" i="11"/>
  <c r="BE1" i="11"/>
  <c r="BD1" i="11"/>
  <c r="BC1" i="11"/>
  <c r="BB1" i="11"/>
  <c r="AV1" i="11"/>
  <c r="AU1" i="11"/>
  <c r="AT1" i="11"/>
  <c r="AS1" i="11"/>
  <c r="AR1" i="11"/>
  <c r="AQ1" i="11"/>
  <c r="AP1" i="11"/>
  <c r="AO1" i="11"/>
  <c r="AI1" i="11"/>
  <c r="AH1" i="11"/>
  <c r="AG1" i="11"/>
  <c r="AF1" i="11"/>
  <c r="AE1" i="11"/>
  <c r="AD1" i="11"/>
  <c r="AC1" i="11"/>
  <c r="AB1" i="11"/>
  <c r="AA1" i="11"/>
  <c r="A70" i="10"/>
  <c r="C68" i="10"/>
  <c r="AN63" i="10" s="1"/>
  <c r="B68" i="10"/>
  <c r="B67" i="10"/>
  <c r="AM62" i="10" s="1"/>
  <c r="O65" i="10"/>
  <c r="P65" i="10" s="1"/>
  <c r="C64" i="10"/>
  <c r="BA59" i="10" s="1"/>
  <c r="B64" i="10"/>
  <c r="B63" i="10"/>
  <c r="Y58" i="10" s="1"/>
  <c r="AM60" i="10"/>
  <c r="Y60" i="10"/>
  <c r="C60" i="10"/>
  <c r="AN55" i="10" s="1"/>
  <c r="B60" i="10"/>
  <c r="B59" i="10"/>
  <c r="B58" i="10"/>
  <c r="B57" i="10"/>
  <c r="AZ52" i="10" s="1"/>
  <c r="B56" i="10"/>
  <c r="B54" i="10"/>
  <c r="C53" i="10"/>
  <c r="B53" i="10"/>
  <c r="B52" i="10"/>
  <c r="AM47" i="10" s="1"/>
  <c r="C51" i="10"/>
  <c r="BA46" i="10" s="1"/>
  <c r="B51" i="10"/>
  <c r="Y46" i="10" s="1"/>
  <c r="B50" i="10"/>
  <c r="Y45" i="10" s="1"/>
  <c r="C49" i="10"/>
  <c r="BA44" i="10" s="1"/>
  <c r="B49" i="10"/>
  <c r="A49" i="10"/>
  <c r="A50" i="10" s="1"/>
  <c r="A51" i="10" s="1"/>
  <c r="A52" i="10" s="1"/>
  <c r="A53" i="10" s="1"/>
  <c r="A54" i="10" s="1"/>
  <c r="A56" i="10" s="1"/>
  <c r="A58" i="10" s="1"/>
  <c r="A60" i="10" s="1"/>
  <c r="A62" i="10" s="1"/>
  <c r="A64" i="10" s="1"/>
  <c r="A67" i="10" s="1"/>
  <c r="B48" i="10"/>
  <c r="AM43" i="10" s="1"/>
  <c r="C47" i="10"/>
  <c r="B47" i="10"/>
  <c r="C46" i="10"/>
  <c r="B46" i="10"/>
  <c r="AM41" i="10" s="1"/>
  <c r="A46" i="10"/>
  <c r="B45" i="10"/>
  <c r="C44" i="10"/>
  <c r="B44" i="10"/>
  <c r="AM39" i="10" s="1"/>
  <c r="B43" i="10"/>
  <c r="Y38" i="10" s="1"/>
  <c r="C42" i="10"/>
  <c r="B42" i="10"/>
  <c r="Y37" i="10" s="1"/>
  <c r="C41" i="10"/>
  <c r="BA36" i="10" s="1"/>
  <c r="B41" i="10"/>
  <c r="AZ36" i="10" s="1"/>
  <c r="A41" i="10"/>
  <c r="B40" i="10"/>
  <c r="C39" i="10"/>
  <c r="B39" i="10"/>
  <c r="AM34" i="10" s="1"/>
  <c r="C38" i="10"/>
  <c r="BA33" i="10" s="1"/>
  <c r="B38" i="10"/>
  <c r="B37" i="10"/>
  <c r="AZ32" i="10" s="1"/>
  <c r="Y36" i="10"/>
  <c r="C36" i="10"/>
  <c r="B36" i="10"/>
  <c r="B35" i="10"/>
  <c r="C34" i="10"/>
  <c r="B34" i="10"/>
  <c r="C33" i="10"/>
  <c r="B33" i="10"/>
  <c r="A33" i="10"/>
  <c r="A34" i="10" s="1"/>
  <c r="A36" i="10" s="1"/>
  <c r="B32" i="10"/>
  <c r="C29" i="10"/>
  <c r="B29" i="10"/>
  <c r="AZ24" i="10" s="1"/>
  <c r="C28" i="10"/>
  <c r="BA23" i="10" s="1"/>
  <c r="B28" i="10"/>
  <c r="C27" i="10"/>
  <c r="BA22" i="10" s="1"/>
  <c r="B27" i="10"/>
  <c r="Y22" i="10" s="1"/>
  <c r="C26" i="10"/>
  <c r="BA21" i="10" s="1"/>
  <c r="B26" i="10"/>
  <c r="Y21" i="10" s="1"/>
  <c r="A26" i="10"/>
  <c r="R25" i="10"/>
  <c r="S25" i="10" s="1"/>
  <c r="B25" i="10"/>
  <c r="AM20" i="10" s="1"/>
  <c r="R24" i="10"/>
  <c r="S24" i="10" s="1"/>
  <c r="C24" i="10"/>
  <c r="BA19" i="10" s="1"/>
  <c r="B24" i="10"/>
  <c r="AZ19" i="10" s="1"/>
  <c r="R23" i="10"/>
  <c r="S23" i="10" s="1"/>
  <c r="C23" i="10"/>
  <c r="B23" i="10"/>
  <c r="R22" i="10"/>
  <c r="S22" i="10" s="1"/>
  <c r="C22" i="10"/>
  <c r="BA17" i="10" s="1"/>
  <c r="B22" i="10"/>
  <c r="R21" i="10"/>
  <c r="S21" i="10" s="1"/>
  <c r="C21" i="10"/>
  <c r="AN16" i="10" s="1"/>
  <c r="B21" i="10"/>
  <c r="AZ16" i="10" s="1"/>
  <c r="R20" i="10"/>
  <c r="S20" i="10" s="1"/>
  <c r="C20" i="10"/>
  <c r="BA15" i="10" s="1"/>
  <c r="B20" i="10"/>
  <c r="AZ15" i="10" s="1"/>
  <c r="R19" i="10"/>
  <c r="S19" i="10" s="1"/>
  <c r="C19" i="10"/>
  <c r="BA14" i="10" s="1"/>
  <c r="B19" i="10"/>
  <c r="R18" i="10"/>
  <c r="S18" i="10" s="1"/>
  <c r="C18" i="10"/>
  <c r="Z13" i="10" s="1"/>
  <c r="B18" i="10"/>
  <c r="C17" i="10"/>
  <c r="B17" i="10"/>
  <c r="Y12" i="10" s="1"/>
  <c r="Y16" i="10"/>
  <c r="C16" i="10"/>
  <c r="BA11" i="10" s="1"/>
  <c r="B16" i="10"/>
  <c r="U15" i="10"/>
  <c r="C15" i="10"/>
  <c r="BA10" i="10" s="1"/>
  <c r="B15" i="10"/>
  <c r="U14" i="10"/>
  <c r="V14" i="10" s="1"/>
  <c r="B14" i="10"/>
  <c r="AM9" i="10" s="1"/>
  <c r="U13" i="10"/>
  <c r="V13" i="10" s="1"/>
  <c r="R13" i="10"/>
  <c r="S13" i="10" s="1"/>
  <c r="C13" i="10"/>
  <c r="B13" i="10"/>
  <c r="U12" i="10"/>
  <c r="V12" i="10" s="1"/>
  <c r="R12" i="10"/>
  <c r="S12" i="10" s="1"/>
  <c r="C12" i="10"/>
  <c r="BA7" i="10" s="1"/>
  <c r="B12" i="10"/>
  <c r="AZ7" i="10" s="1"/>
  <c r="U11" i="10"/>
  <c r="V11" i="10" s="1"/>
  <c r="R11" i="10"/>
  <c r="S11" i="10" s="1"/>
  <c r="C11" i="10"/>
  <c r="Z6" i="10" s="1"/>
  <c r="B11" i="10"/>
  <c r="AZ6" i="10" s="1"/>
  <c r="U10" i="10"/>
  <c r="V10" i="10" s="1"/>
  <c r="R10" i="10"/>
  <c r="S10" i="10" s="1"/>
  <c r="C10" i="10"/>
  <c r="B10" i="10"/>
  <c r="Y5" i="10" s="1"/>
  <c r="U9" i="10"/>
  <c r="V9" i="10" s="1"/>
  <c r="R9" i="10"/>
  <c r="S9" i="10" s="1"/>
  <c r="C9" i="10"/>
  <c r="B9" i="10"/>
  <c r="U8" i="10"/>
  <c r="R8" i="10"/>
  <c r="S8" i="10" s="1"/>
  <c r="B8" i="10"/>
  <c r="U7" i="10"/>
  <c r="V7" i="10" s="1"/>
  <c r="R7" i="10"/>
  <c r="S7" i="10" s="1"/>
  <c r="B7" i="10"/>
  <c r="U6" i="10"/>
  <c r="R6" i="10"/>
  <c r="S6" i="10" s="1"/>
  <c r="U5" i="10"/>
  <c r="V5" i="10" s="1"/>
  <c r="R5" i="10"/>
  <c r="S5" i="10" s="1"/>
  <c r="K3" i="10"/>
  <c r="E3" i="10"/>
  <c r="BL1" i="10"/>
  <c r="BK1" i="10"/>
  <c r="BJ1" i="10"/>
  <c r="BI1" i="10"/>
  <c r="BH1" i="10"/>
  <c r="BG1" i="10"/>
  <c r="BF1" i="10"/>
  <c r="BE1" i="10"/>
  <c r="BD1" i="10"/>
  <c r="BC1" i="10"/>
  <c r="BB1" i="10"/>
  <c r="AV1" i="10"/>
  <c r="AU1" i="10"/>
  <c r="AT1" i="10"/>
  <c r="AS1" i="10"/>
  <c r="AR1" i="10"/>
  <c r="AQ1" i="10"/>
  <c r="AP1" i="10"/>
  <c r="AO1" i="10"/>
  <c r="AI1" i="10"/>
  <c r="AH1" i="10"/>
  <c r="AG1" i="10"/>
  <c r="AF1" i="10"/>
  <c r="AE1" i="10"/>
  <c r="AD1" i="10"/>
  <c r="AC1" i="10"/>
  <c r="AB1" i="10"/>
  <c r="AA1" i="10"/>
  <c r="A70" i="9"/>
  <c r="Y64" i="9"/>
  <c r="C68" i="9"/>
  <c r="B68" i="9"/>
  <c r="AZ63" i="9" s="1"/>
  <c r="B67" i="9"/>
  <c r="AZ62" i="9" s="1"/>
  <c r="O65" i="9"/>
  <c r="P65" i="9" s="1"/>
  <c r="AM64" i="9"/>
  <c r="C64" i="9"/>
  <c r="Z59" i="9" s="1"/>
  <c r="B64" i="9"/>
  <c r="B63" i="9"/>
  <c r="AZ58" i="9" s="1"/>
  <c r="AM56" i="9"/>
  <c r="AN60" i="9"/>
  <c r="Z60" i="9"/>
  <c r="C60" i="9"/>
  <c r="BA55" i="9" s="1"/>
  <c r="B60" i="9"/>
  <c r="B59" i="9"/>
  <c r="B58" i="9"/>
  <c r="AZ53" i="9" s="1"/>
  <c r="B57" i="9"/>
  <c r="AZ52" i="9" s="1"/>
  <c r="B56" i="9"/>
  <c r="AZ51" i="9" s="1"/>
  <c r="B55" i="9"/>
  <c r="B54" i="9"/>
  <c r="AM49" i="9" s="1"/>
  <c r="C53" i="9"/>
  <c r="BA48" i="9" s="1"/>
  <c r="B53" i="9"/>
  <c r="B52" i="9"/>
  <c r="C51" i="9"/>
  <c r="BA46" i="9" s="1"/>
  <c r="B51" i="9"/>
  <c r="AZ46" i="9" s="1"/>
  <c r="B50" i="9"/>
  <c r="C49" i="9"/>
  <c r="BA44" i="9" s="1"/>
  <c r="B49" i="9"/>
  <c r="A49" i="9"/>
  <c r="A50" i="9" s="1"/>
  <c r="A51" i="9" s="1"/>
  <c r="A52" i="9" s="1"/>
  <c r="A53" i="9" s="1"/>
  <c r="A54" i="9" s="1"/>
  <c r="A56" i="9" s="1"/>
  <c r="A58" i="9" s="1"/>
  <c r="A60" i="9" s="1"/>
  <c r="A62" i="9" s="1"/>
  <c r="A64" i="9" s="1"/>
  <c r="A67" i="9" s="1"/>
  <c r="B48" i="9"/>
  <c r="C47" i="9"/>
  <c r="B47" i="9"/>
  <c r="AZ42" i="9" s="1"/>
  <c r="C46" i="9"/>
  <c r="BA41" i="9" s="1"/>
  <c r="B46" i="9"/>
  <c r="A46" i="9"/>
  <c r="B45" i="9"/>
  <c r="AZ40" i="9" s="1"/>
  <c r="C44" i="9"/>
  <c r="BA39" i="9" s="1"/>
  <c r="B44" i="9"/>
  <c r="AM39" i="9" s="1"/>
  <c r="B43" i="9"/>
  <c r="AZ38" i="9" s="1"/>
  <c r="C42" i="9"/>
  <c r="BA37" i="9" s="1"/>
  <c r="B42" i="9"/>
  <c r="C41" i="9"/>
  <c r="BA36" i="9" s="1"/>
  <c r="B41" i="9"/>
  <c r="AZ36" i="9" s="1"/>
  <c r="A41" i="9"/>
  <c r="B40" i="9"/>
  <c r="C39" i="9"/>
  <c r="BA34" i="9" s="1"/>
  <c r="B39" i="9"/>
  <c r="AZ34" i="9" s="1"/>
  <c r="C38" i="9"/>
  <c r="B38" i="9"/>
  <c r="AZ33" i="9" s="1"/>
  <c r="B37" i="9"/>
  <c r="AZ32" i="9" s="1"/>
  <c r="C36" i="9"/>
  <c r="B36" i="9"/>
  <c r="B35" i="9"/>
  <c r="C34" i="9"/>
  <c r="B34" i="9"/>
  <c r="C33" i="9"/>
  <c r="B33" i="9"/>
  <c r="A33" i="9"/>
  <c r="A34" i="9" s="1"/>
  <c r="A36" i="9" s="1"/>
  <c r="B32" i="9"/>
  <c r="C29" i="9"/>
  <c r="B29" i="9"/>
  <c r="C28" i="9"/>
  <c r="B28" i="9"/>
  <c r="Y23" i="9" s="1"/>
  <c r="C27" i="9"/>
  <c r="BA22" i="9" s="1"/>
  <c r="B27" i="9"/>
  <c r="C26" i="9"/>
  <c r="BA21" i="9" s="1"/>
  <c r="B26" i="9"/>
  <c r="AZ21" i="9" s="1"/>
  <c r="A26" i="9"/>
  <c r="R25" i="9"/>
  <c r="S25" i="9" s="1"/>
  <c r="B25" i="9"/>
  <c r="R24" i="9"/>
  <c r="S24" i="9" s="1"/>
  <c r="C24" i="9"/>
  <c r="B24" i="9"/>
  <c r="AZ19" i="9" s="1"/>
  <c r="R23" i="9"/>
  <c r="S23" i="9" s="1"/>
  <c r="C23" i="9"/>
  <c r="B23" i="9"/>
  <c r="AZ18" i="9" s="1"/>
  <c r="R22" i="9"/>
  <c r="S22" i="9" s="1"/>
  <c r="C22" i="9"/>
  <c r="B22" i="9"/>
  <c r="AZ17" i="9" s="1"/>
  <c r="R21" i="9"/>
  <c r="S21" i="9" s="1"/>
  <c r="C21" i="9"/>
  <c r="AN16" i="9" s="1"/>
  <c r="B21" i="9"/>
  <c r="AZ16" i="9" s="1"/>
  <c r="R20" i="9"/>
  <c r="S20" i="9" s="1"/>
  <c r="C20" i="9"/>
  <c r="BA15" i="9" s="1"/>
  <c r="B20" i="9"/>
  <c r="R19" i="9"/>
  <c r="S19" i="9" s="1"/>
  <c r="C19" i="9"/>
  <c r="BA14" i="9" s="1"/>
  <c r="B19" i="9"/>
  <c r="AZ14" i="9" s="1"/>
  <c r="R18" i="9"/>
  <c r="S18" i="9" s="1"/>
  <c r="C18" i="9"/>
  <c r="AN13" i="9" s="1"/>
  <c r="B18" i="9"/>
  <c r="AZ13" i="9" s="1"/>
  <c r="C17" i="9"/>
  <c r="B17" i="9"/>
  <c r="C16" i="9"/>
  <c r="BA11" i="9" s="1"/>
  <c r="B16" i="9"/>
  <c r="AZ11" i="9" s="1"/>
  <c r="U15" i="9"/>
  <c r="C15" i="9"/>
  <c r="BA10" i="9" s="1"/>
  <c r="B15" i="9"/>
  <c r="U14" i="9"/>
  <c r="V14" i="9" s="1"/>
  <c r="B14" i="9"/>
  <c r="U13" i="9"/>
  <c r="V13" i="9" s="1"/>
  <c r="R13" i="9"/>
  <c r="S13" i="9" s="1"/>
  <c r="C13" i="9"/>
  <c r="B13" i="9"/>
  <c r="AZ8" i="9" s="1"/>
  <c r="U12" i="9"/>
  <c r="R12" i="9"/>
  <c r="S12" i="9" s="1"/>
  <c r="C12" i="9"/>
  <c r="BA7" i="9" s="1"/>
  <c r="B12" i="9"/>
  <c r="U11" i="9"/>
  <c r="R11" i="9"/>
  <c r="S11" i="9" s="1"/>
  <c r="C11" i="9"/>
  <c r="B11" i="9"/>
  <c r="AZ6" i="9" s="1"/>
  <c r="U10" i="9"/>
  <c r="R10" i="9"/>
  <c r="S10" i="9" s="1"/>
  <c r="C10" i="9"/>
  <c r="BA5" i="9" s="1"/>
  <c r="B10" i="9"/>
  <c r="Y5" i="9" s="1"/>
  <c r="U9" i="9"/>
  <c r="V9" i="9" s="1"/>
  <c r="R9" i="9"/>
  <c r="S9" i="9" s="1"/>
  <c r="C9" i="9"/>
  <c r="BA4" i="9" s="1"/>
  <c r="B9" i="9"/>
  <c r="U8" i="9"/>
  <c r="R8" i="9"/>
  <c r="S8" i="9" s="1"/>
  <c r="B8" i="9"/>
  <c r="U7" i="9"/>
  <c r="R7" i="9"/>
  <c r="S7" i="9" s="1"/>
  <c r="B7" i="9"/>
  <c r="AZ2" i="9" s="1"/>
  <c r="U6" i="9"/>
  <c r="R6" i="9"/>
  <c r="S6" i="9" s="1"/>
  <c r="U5" i="9"/>
  <c r="R5" i="9"/>
  <c r="S5" i="9" s="1"/>
  <c r="K3" i="9"/>
  <c r="E3" i="9"/>
  <c r="BL1" i="9"/>
  <c r="BK1" i="9"/>
  <c r="BJ1" i="9"/>
  <c r="BI1" i="9"/>
  <c r="BH1" i="9"/>
  <c r="BG1" i="9"/>
  <c r="BF1" i="9"/>
  <c r="BE1" i="9"/>
  <c r="BD1" i="9"/>
  <c r="BC1" i="9"/>
  <c r="BB1" i="9"/>
  <c r="AV1" i="9"/>
  <c r="AU1" i="9"/>
  <c r="AT1" i="9"/>
  <c r="AS1" i="9"/>
  <c r="AR1" i="9"/>
  <c r="AQ1" i="9"/>
  <c r="AP1" i="9"/>
  <c r="AO1" i="9"/>
  <c r="AI1" i="9"/>
  <c r="AH1" i="9"/>
  <c r="AG1" i="9"/>
  <c r="AF1" i="9"/>
  <c r="AE1" i="9"/>
  <c r="AD1" i="9"/>
  <c r="AC1" i="9"/>
  <c r="AB1" i="9"/>
  <c r="AA1" i="9"/>
  <c r="A70" i="8"/>
  <c r="C68" i="8"/>
  <c r="BA63" i="8" s="1"/>
  <c r="B68" i="8"/>
  <c r="B67" i="8"/>
  <c r="AZ62" i="8" s="1"/>
  <c r="Y61" i="8"/>
  <c r="C64" i="8"/>
  <c r="BA59" i="8" s="1"/>
  <c r="B64" i="8"/>
  <c r="AZ59" i="8" s="1"/>
  <c r="B63" i="8"/>
  <c r="AN60" i="8"/>
  <c r="AM60" i="8"/>
  <c r="Z60" i="8"/>
  <c r="Y60" i="8"/>
  <c r="C60" i="8"/>
  <c r="BA55" i="8" s="1"/>
  <c r="B60" i="8"/>
  <c r="B59" i="8"/>
  <c r="AZ54" i="8" s="1"/>
  <c r="B58" i="8"/>
  <c r="AZ53" i="8" s="1"/>
  <c r="B57" i="8"/>
  <c r="B56" i="8"/>
  <c r="B55" i="8"/>
  <c r="F55" i="8" s="1"/>
  <c r="G55" i="8" s="1"/>
  <c r="B54" i="8"/>
  <c r="AZ49" i="8" s="1"/>
  <c r="C53" i="8"/>
  <c r="BA48" i="8" s="1"/>
  <c r="B53" i="8"/>
  <c r="B52" i="8"/>
  <c r="AZ47" i="8" s="1"/>
  <c r="C51" i="8"/>
  <c r="BA46" i="8" s="1"/>
  <c r="B51" i="8"/>
  <c r="B50" i="8"/>
  <c r="C49" i="8"/>
  <c r="BA44" i="8" s="1"/>
  <c r="B49" i="8"/>
  <c r="A49" i="8"/>
  <c r="A50" i="8" s="1"/>
  <c r="A51" i="8" s="1"/>
  <c r="A52" i="8" s="1"/>
  <c r="A53" i="8" s="1"/>
  <c r="A54" i="8" s="1"/>
  <c r="A56" i="8" s="1"/>
  <c r="A58" i="8" s="1"/>
  <c r="A60" i="8" s="1"/>
  <c r="A62" i="8" s="1"/>
  <c r="A64" i="8" s="1"/>
  <c r="A67" i="8" s="1"/>
  <c r="B48" i="8"/>
  <c r="J48" i="8" s="1"/>
  <c r="K48" i="8" s="1"/>
  <c r="C47" i="8"/>
  <c r="BA42" i="8" s="1"/>
  <c r="B47" i="8"/>
  <c r="C46" i="8"/>
  <c r="B46" i="8"/>
  <c r="A46" i="8"/>
  <c r="B45" i="8"/>
  <c r="C44" i="8"/>
  <c r="BA39" i="8" s="1"/>
  <c r="B44" i="8"/>
  <c r="B43" i="8"/>
  <c r="AZ38" i="8" s="1"/>
  <c r="C42" i="8"/>
  <c r="B42" i="8"/>
  <c r="C41" i="8"/>
  <c r="BA36" i="8" s="1"/>
  <c r="B41" i="8"/>
  <c r="A41" i="8"/>
  <c r="B40" i="8"/>
  <c r="AZ35" i="8" s="1"/>
  <c r="C39" i="8"/>
  <c r="BA34" i="8" s="1"/>
  <c r="B39" i="8"/>
  <c r="C38" i="8"/>
  <c r="B38" i="8"/>
  <c r="B37" i="8"/>
  <c r="AZ32" i="8" s="1"/>
  <c r="C36" i="8"/>
  <c r="B36" i="8"/>
  <c r="I32" i="8"/>
  <c r="B35" i="8"/>
  <c r="C34" i="8"/>
  <c r="B34" i="8"/>
  <c r="C33" i="8"/>
  <c r="B33" i="8"/>
  <c r="A33" i="8"/>
  <c r="A34" i="8" s="1"/>
  <c r="A36" i="8" s="1"/>
  <c r="B32" i="8"/>
  <c r="C29" i="8"/>
  <c r="BA24" i="8" s="1"/>
  <c r="B29" i="8"/>
  <c r="C28" i="8"/>
  <c r="BA23" i="8" s="1"/>
  <c r="B28" i="8"/>
  <c r="AZ23" i="8" s="1"/>
  <c r="C27" i="8"/>
  <c r="AN22" i="8" s="1"/>
  <c r="B27" i="8"/>
  <c r="C26" i="8"/>
  <c r="BA21" i="8" s="1"/>
  <c r="B26" i="8"/>
  <c r="A26" i="8"/>
  <c r="R25" i="8"/>
  <c r="S25" i="8" s="1"/>
  <c r="B25" i="8"/>
  <c r="R24" i="8"/>
  <c r="S24" i="8" s="1"/>
  <c r="C24" i="8"/>
  <c r="BA19" i="8" s="1"/>
  <c r="B24" i="8"/>
  <c r="R23" i="8"/>
  <c r="S23" i="8" s="1"/>
  <c r="C23" i="8"/>
  <c r="BA18" i="8" s="1"/>
  <c r="B23" i="8"/>
  <c r="R22" i="8"/>
  <c r="S22" i="8" s="1"/>
  <c r="C22" i="8"/>
  <c r="BA17" i="8" s="1"/>
  <c r="B22" i="8"/>
  <c r="AZ17" i="8" s="1"/>
  <c r="R21" i="8"/>
  <c r="S21" i="8" s="1"/>
  <c r="C21" i="8"/>
  <c r="BA16" i="8" s="1"/>
  <c r="B21" i="8"/>
  <c r="AZ16" i="8" s="1"/>
  <c r="R20" i="8"/>
  <c r="S20" i="8" s="1"/>
  <c r="C20" i="8"/>
  <c r="BA15" i="8" s="1"/>
  <c r="B20" i="8"/>
  <c r="R19" i="8"/>
  <c r="S19" i="8" s="1"/>
  <c r="C19" i="8"/>
  <c r="BA14" i="8" s="1"/>
  <c r="B19" i="8"/>
  <c r="AZ14" i="8" s="1"/>
  <c r="R18" i="8"/>
  <c r="S18" i="8" s="1"/>
  <c r="C18" i="8"/>
  <c r="BA13" i="8" s="1"/>
  <c r="B18" i="8"/>
  <c r="AZ13" i="8" s="1"/>
  <c r="C17" i="8"/>
  <c r="BA12" i="8" s="1"/>
  <c r="B17" i="8"/>
  <c r="C16" i="8"/>
  <c r="BA11" i="8" s="1"/>
  <c r="B16" i="8"/>
  <c r="U15" i="8"/>
  <c r="C15" i="8"/>
  <c r="BA10" i="8" s="1"/>
  <c r="B15" i="8"/>
  <c r="AZ10" i="8" s="1"/>
  <c r="U14" i="8"/>
  <c r="V14" i="8" s="1"/>
  <c r="B14" i="8"/>
  <c r="AZ9" i="8" s="1"/>
  <c r="U13" i="8"/>
  <c r="V13" i="8" s="1"/>
  <c r="R13" i="8"/>
  <c r="S13" i="8" s="1"/>
  <c r="C13" i="8"/>
  <c r="BA8" i="8" s="1"/>
  <c r="B13" i="8"/>
  <c r="U12" i="8"/>
  <c r="R12" i="8"/>
  <c r="S12" i="8" s="1"/>
  <c r="C12" i="8"/>
  <c r="BA7" i="8" s="1"/>
  <c r="B12" i="8"/>
  <c r="AZ7" i="8" s="1"/>
  <c r="U11" i="8"/>
  <c r="R11" i="8"/>
  <c r="S11" i="8" s="1"/>
  <c r="C11" i="8"/>
  <c r="B11" i="8"/>
  <c r="AZ6" i="8" s="1"/>
  <c r="U10" i="8"/>
  <c r="R10" i="8"/>
  <c r="S10" i="8" s="1"/>
  <c r="C10" i="8"/>
  <c r="B10" i="8"/>
  <c r="U9" i="8"/>
  <c r="R9" i="8"/>
  <c r="S9" i="8" s="1"/>
  <c r="C9" i="8"/>
  <c r="BA4" i="8" s="1"/>
  <c r="B9" i="8"/>
  <c r="U8" i="8"/>
  <c r="R8" i="8"/>
  <c r="S8" i="8" s="1"/>
  <c r="B8" i="8"/>
  <c r="AZ3" i="8" s="1"/>
  <c r="U7" i="8"/>
  <c r="R7" i="8"/>
  <c r="S7" i="8" s="1"/>
  <c r="B7" i="8"/>
  <c r="AM2" i="8" s="1"/>
  <c r="U6" i="8"/>
  <c r="R6" i="8"/>
  <c r="S6" i="8" s="1"/>
  <c r="U5" i="8"/>
  <c r="V5" i="8" s="1"/>
  <c r="R5" i="8"/>
  <c r="S5" i="8" s="1"/>
  <c r="K3" i="8"/>
  <c r="E3" i="8"/>
  <c r="BL1" i="8"/>
  <c r="BK1" i="8"/>
  <c r="BJ1" i="8"/>
  <c r="BI1" i="8"/>
  <c r="BH1" i="8"/>
  <c r="BG1" i="8"/>
  <c r="BF1" i="8"/>
  <c r="BE1" i="8"/>
  <c r="BD1" i="8"/>
  <c r="BC1" i="8"/>
  <c r="BB1" i="8"/>
  <c r="AV1" i="8"/>
  <c r="AU1" i="8"/>
  <c r="AT1" i="8"/>
  <c r="AS1" i="8"/>
  <c r="AR1" i="8"/>
  <c r="AQ1" i="8"/>
  <c r="AP1" i="8"/>
  <c r="AO1" i="8"/>
  <c r="AI1" i="8"/>
  <c r="AH1" i="8"/>
  <c r="AG1" i="8"/>
  <c r="AF1" i="8"/>
  <c r="AE1" i="8"/>
  <c r="AD1" i="8"/>
  <c r="AC1" i="8"/>
  <c r="AB1" i="8"/>
  <c r="AA1" i="8"/>
  <c r="B28" i="140"/>
  <c r="B27" i="140"/>
  <c r="B26" i="140"/>
  <c r="B25" i="140"/>
  <c r="B24" i="140"/>
  <c r="B23" i="140"/>
  <c r="B22" i="140"/>
  <c r="B21" i="140"/>
  <c r="B20" i="140"/>
  <c r="B19" i="140"/>
  <c r="B18" i="140"/>
  <c r="B17" i="140"/>
  <c r="B16" i="140"/>
  <c r="B15" i="140"/>
  <c r="B14" i="140"/>
  <c r="B13" i="140"/>
  <c r="B12" i="140"/>
  <c r="B11" i="140"/>
  <c r="B10" i="140"/>
  <c r="B9" i="140"/>
  <c r="B8" i="140"/>
  <c r="B7" i="140"/>
  <c r="B6" i="140"/>
  <c r="B5" i="140"/>
  <c r="B4" i="140"/>
  <c r="B3" i="140"/>
  <c r="A3" i="140"/>
  <c r="S22" i="37"/>
  <c r="S21" i="37"/>
  <c r="S20" i="37"/>
  <c r="S25" i="12"/>
  <c r="S25" i="28"/>
  <c r="S25" i="19"/>
  <c r="S25" i="27"/>
  <c r="S25" i="13"/>
  <c r="S25" i="36"/>
  <c r="S25" i="39"/>
  <c r="S25" i="41"/>
  <c r="AM26" i="39"/>
  <c r="AM55" i="14"/>
  <c r="Y13" i="8"/>
  <c r="J44" i="8"/>
  <c r="K44" i="8" s="1"/>
  <c r="AM14" i="10"/>
  <c r="AM11" i="12"/>
  <c r="AM43" i="14"/>
  <c r="Y10" i="21"/>
  <c r="AM48" i="14"/>
  <c r="BA18" i="20"/>
  <c r="AN18" i="20"/>
  <c r="AM59" i="21"/>
  <c r="Y13" i="22"/>
  <c r="J18" i="22"/>
  <c r="K18" i="22" s="1"/>
  <c r="BA18" i="22"/>
  <c r="Z18" i="22"/>
  <c r="AZ4" i="26"/>
  <c r="BA12" i="28"/>
  <c r="AN12" i="28"/>
  <c r="AM22" i="8"/>
  <c r="AM43" i="9"/>
  <c r="J15" i="13"/>
  <c r="K15" i="13" s="1"/>
  <c r="J18" i="13"/>
  <c r="K18" i="13" s="1"/>
  <c r="AZ3" i="18"/>
  <c r="AM3" i="18"/>
  <c r="AZ4" i="20"/>
  <c r="AZ4" i="21"/>
  <c r="AM40" i="22"/>
  <c r="J45" i="22"/>
  <c r="K45" i="22" s="1"/>
  <c r="Y40" i="22"/>
  <c r="Y50" i="10"/>
  <c r="AG50" i="10" s="1"/>
  <c r="AG49" i="10" s="1"/>
  <c r="AZ4" i="11"/>
  <c r="AM7" i="11"/>
  <c r="Y12" i="14"/>
  <c r="AN23" i="17"/>
  <c r="AM21" i="17"/>
  <c r="AM13" i="18"/>
  <c r="Z18" i="20"/>
  <c r="Y50" i="20"/>
  <c r="AM13" i="21"/>
  <c r="BA22" i="26"/>
  <c r="AN22" i="26"/>
  <c r="AZ4" i="28"/>
  <c r="Y4" i="28"/>
  <c r="Z12" i="28"/>
  <c r="J16" i="15"/>
  <c r="K16" i="15" s="1"/>
  <c r="AM5" i="16"/>
  <c r="AM39" i="18"/>
  <c r="AM43" i="18"/>
  <c r="J16" i="20"/>
  <c r="K16" i="20" s="1"/>
  <c r="K36" i="22"/>
  <c r="J44" i="23"/>
  <c r="K44" i="23" s="1"/>
  <c r="AM34" i="24"/>
  <c r="Y39" i="36"/>
  <c r="AM41" i="36"/>
  <c r="Y53" i="36"/>
  <c r="AM11" i="30"/>
  <c r="Y4" i="36"/>
  <c r="AM5" i="36"/>
  <c r="Y6" i="36"/>
  <c r="AM7" i="36"/>
  <c r="Y8" i="36"/>
  <c r="AM29" i="36"/>
  <c r="Y44" i="18"/>
  <c r="J34" i="20"/>
  <c r="K34" i="20" s="1"/>
  <c r="Y40" i="20"/>
  <c r="J45" i="20"/>
  <c r="K45" i="20" s="1"/>
  <c r="J41" i="22"/>
  <c r="K41" i="22" s="1"/>
  <c r="AM44" i="26"/>
  <c r="Y5" i="30"/>
  <c r="Y50" i="30"/>
  <c r="AM59" i="30"/>
  <c r="J42" i="35"/>
  <c r="K42" i="35" s="1"/>
  <c r="AZ4" i="37"/>
  <c r="AM5" i="37"/>
  <c r="AM6" i="37"/>
  <c r="AN27" i="38"/>
  <c r="Y33" i="39"/>
  <c r="AM16" i="40"/>
  <c r="Y17" i="40"/>
  <c r="J22" i="40"/>
  <c r="J42" i="40"/>
  <c r="K42" i="40" s="1"/>
  <c r="Y31" i="37"/>
  <c r="J36" i="37"/>
  <c r="AM11" i="38"/>
  <c r="J16" i="38"/>
  <c r="K16" i="38" s="1"/>
  <c r="AM23" i="38"/>
  <c r="J28" i="38"/>
  <c r="K28" i="38" s="1"/>
  <c r="Y27" i="38"/>
  <c r="J32" i="38"/>
  <c r="K32" i="38" s="1"/>
  <c r="AM31" i="39"/>
  <c r="Y46" i="40"/>
  <c r="J51" i="40"/>
  <c r="K51" i="40" s="1"/>
  <c r="AN37" i="37"/>
  <c r="Z21" i="38"/>
  <c r="J26" i="40"/>
  <c r="K26" i="40" s="1"/>
  <c r="Y38" i="40"/>
  <c r="J43" i="40"/>
  <c r="K43" i="40" s="1"/>
  <c r="Y5" i="35"/>
  <c r="AM14" i="37"/>
  <c r="Y11" i="37"/>
  <c r="AM53" i="37"/>
  <c r="J23" i="40"/>
  <c r="K23" i="40" s="1"/>
  <c r="J39" i="40"/>
  <c r="K39" i="40" s="1"/>
  <c r="AM50" i="10"/>
  <c r="Y9" i="11"/>
  <c r="BA13" i="13"/>
  <c r="AN13" i="13"/>
  <c r="Z33" i="20"/>
  <c r="AN41" i="27"/>
  <c r="AM56" i="37"/>
  <c r="AN35" i="38"/>
  <c r="Y43" i="38"/>
  <c r="AN6" i="18"/>
  <c r="AN34" i="14"/>
  <c r="AN12" i="16"/>
  <c r="AN59" i="18"/>
  <c r="AN19" i="20"/>
  <c r="AM13" i="22"/>
  <c r="AN24" i="26"/>
  <c r="Z46" i="41"/>
  <c r="Y2" i="11"/>
  <c r="AM38" i="17"/>
  <c r="AN8" i="23"/>
  <c r="AM58" i="30"/>
  <c r="AN27" i="36"/>
  <c r="Y3" i="18"/>
  <c r="AM44" i="18"/>
  <c r="Y32" i="21"/>
  <c r="AN48" i="23"/>
  <c r="Z39" i="30"/>
  <c r="Z12" i="35"/>
  <c r="Z34" i="36"/>
  <c r="AN12" i="37"/>
  <c r="Z27" i="38"/>
  <c r="Y48" i="14"/>
  <c r="Z37" i="11"/>
  <c r="Z59" i="16"/>
  <c r="Z33" i="19"/>
  <c r="AN14" i="22"/>
  <c r="Y54" i="26"/>
  <c r="Z23" i="35"/>
  <c r="AN21" i="41"/>
  <c r="Y35" i="41"/>
  <c r="AZ2" i="11"/>
  <c r="AN6" i="8"/>
  <c r="AN10" i="8"/>
  <c r="AN59" i="10"/>
  <c r="Y51" i="13"/>
  <c r="Y45" i="15"/>
  <c r="AB60" i="16"/>
  <c r="Z10" i="18"/>
  <c r="AN24" i="19"/>
  <c r="AN19" i="24"/>
  <c r="AN23" i="35"/>
  <c r="AM3" i="36"/>
  <c r="AN57" i="36"/>
  <c r="AM43" i="38"/>
  <c r="Y7" i="8"/>
  <c r="AZ19" i="8"/>
  <c r="F44" i="8"/>
  <c r="G44" i="8" s="1"/>
  <c r="AZ39" i="8"/>
  <c r="Y45" i="8"/>
  <c r="AZ45" i="8"/>
  <c r="F48" i="8"/>
  <c r="G48" i="8" s="1"/>
  <c r="AZ43" i="8"/>
  <c r="Y48" i="9"/>
  <c r="AZ48" i="9"/>
  <c r="AZ11" i="10"/>
  <c r="AZ34" i="10"/>
  <c r="AZ42" i="10"/>
  <c r="AZ44" i="10"/>
  <c r="AM49" i="10"/>
  <c r="AZ49" i="10"/>
  <c r="AM5" i="11"/>
  <c r="AZ5" i="11"/>
  <c r="AZ18" i="11"/>
  <c r="AZ39" i="11"/>
  <c r="AZ42" i="11"/>
  <c r="AZ48" i="11"/>
  <c r="Y12" i="12"/>
  <c r="AZ12" i="12"/>
  <c r="Z13" i="12"/>
  <c r="BA13" i="12"/>
  <c r="AZ16" i="12"/>
  <c r="AN17" i="12"/>
  <c r="BA17" i="12"/>
  <c r="AZ48" i="12"/>
  <c r="AZ3" i="13"/>
  <c r="AZ12" i="13"/>
  <c r="F18" i="13"/>
  <c r="G18" i="13" s="1"/>
  <c r="AZ13" i="13"/>
  <c r="AZ22" i="13"/>
  <c r="Y36" i="13"/>
  <c r="F41" i="13"/>
  <c r="AZ36" i="13"/>
  <c r="AM45" i="13"/>
  <c r="AZ45" i="13"/>
  <c r="AM49" i="13"/>
  <c r="AZ49" i="13"/>
  <c r="Z63" i="13"/>
  <c r="BA63" i="13"/>
  <c r="AM3" i="14"/>
  <c r="AZ3" i="14"/>
  <c r="Z4" i="14"/>
  <c r="BA4" i="14"/>
  <c r="AN5" i="14"/>
  <c r="BA5" i="14"/>
  <c r="AN6" i="14"/>
  <c r="BA6" i="14"/>
  <c r="Y13" i="14"/>
  <c r="AZ13" i="14"/>
  <c r="AZ21" i="14"/>
  <c r="AZ36" i="14"/>
  <c r="Z7" i="15"/>
  <c r="BA7" i="15"/>
  <c r="AZ17" i="15"/>
  <c r="AZ19" i="15"/>
  <c r="AZ41" i="15"/>
  <c r="Z5" i="16"/>
  <c r="BA5" i="16"/>
  <c r="AN7" i="16"/>
  <c r="BA7" i="16"/>
  <c r="AZ39" i="16"/>
  <c r="AZ41" i="16"/>
  <c r="Z46" i="16"/>
  <c r="AN6" i="17"/>
  <c r="AM16" i="17"/>
  <c r="AZ16" i="17"/>
  <c r="AZ33" i="17"/>
  <c r="Y39" i="17"/>
  <c r="AZ39" i="17"/>
  <c r="AZ41" i="17"/>
  <c r="AN4" i="18"/>
  <c r="BA4" i="18"/>
  <c r="AZ21" i="18"/>
  <c r="Z24" i="18"/>
  <c r="BA24" i="18"/>
  <c r="AZ41" i="18"/>
  <c r="AZ42" i="18"/>
  <c r="AZ50" i="18"/>
  <c r="AZ54" i="18"/>
  <c r="Z4" i="19"/>
  <c r="BA4" i="19"/>
  <c r="Z5" i="19"/>
  <c r="BA5" i="19"/>
  <c r="AZ6" i="19"/>
  <c r="AZ7" i="19"/>
  <c r="AN12" i="19"/>
  <c r="AN18" i="19"/>
  <c r="BA18" i="19"/>
  <c r="Y23" i="19"/>
  <c r="AN4" i="20"/>
  <c r="BA4" i="20"/>
  <c r="AZ7" i="20"/>
  <c r="Y11" i="20"/>
  <c r="AZ11" i="20"/>
  <c r="F16" i="20"/>
  <c r="Z14" i="20"/>
  <c r="BA14" i="20"/>
  <c r="AM20" i="20"/>
  <c r="AM10" i="21"/>
  <c r="AZ10" i="21"/>
  <c r="AZ13" i="21"/>
  <c r="AZ16" i="21"/>
  <c r="AZ21" i="21"/>
  <c r="AZ39" i="21"/>
  <c r="AZ41" i="21"/>
  <c r="Y49" i="21"/>
  <c r="AZ49" i="21"/>
  <c r="AZ22" i="22"/>
  <c r="F57" i="22"/>
  <c r="G57" i="22" s="1"/>
  <c r="Y21" i="23"/>
  <c r="AZ21" i="23"/>
  <c r="AZ23" i="23"/>
  <c r="K45" i="23"/>
  <c r="F45" i="23"/>
  <c r="G45" i="23" s="1"/>
  <c r="AZ40" i="23"/>
  <c r="AZ42" i="23"/>
  <c r="AZ44" i="23"/>
  <c r="AZ51" i="23"/>
  <c r="Z4" i="24"/>
  <c r="BA4" i="24"/>
  <c r="AZ5" i="24"/>
  <c r="AZ7" i="24"/>
  <c r="AN14" i="24"/>
  <c r="BA14" i="24"/>
  <c r="AZ37" i="24"/>
  <c r="AZ46" i="24"/>
  <c r="AZ7" i="26"/>
  <c r="AZ8" i="26"/>
  <c r="AZ14" i="26"/>
  <c r="AM23" i="26"/>
  <c r="AZ23" i="26"/>
  <c r="AZ59" i="26"/>
  <c r="AN16" i="27"/>
  <c r="BA16" i="27"/>
  <c r="AM37" i="27"/>
  <c r="AZ39" i="27"/>
  <c r="AZ50" i="27"/>
  <c r="AZ55" i="27"/>
  <c r="Z63" i="27"/>
  <c r="BA63" i="27"/>
  <c r="AM6" i="28"/>
  <c r="AZ6" i="28"/>
  <c r="AZ7" i="28"/>
  <c r="Y14" i="28"/>
  <c r="AZ14" i="28"/>
  <c r="AZ18" i="28"/>
  <c r="AZ22" i="28"/>
  <c r="AZ24" i="28"/>
  <c r="AZ37" i="28"/>
  <c r="AZ46" i="28"/>
  <c r="AM54" i="28"/>
  <c r="AZ54" i="28"/>
  <c r="AZ63" i="28"/>
  <c r="Y10" i="30"/>
  <c r="AZ10" i="30"/>
  <c r="AN12" i="30"/>
  <c r="BA12" i="30"/>
  <c r="AZ50" i="30"/>
  <c r="AZ7" i="35"/>
  <c r="AM10" i="35"/>
  <c r="AZ10" i="35"/>
  <c r="F15" i="35"/>
  <c r="G15" i="35" s="1"/>
  <c r="F21" i="35"/>
  <c r="G21" i="35" s="1"/>
  <c r="AZ16" i="35"/>
  <c r="AN17" i="35"/>
  <c r="BA17" i="35"/>
  <c r="AZ18" i="35"/>
  <c r="AN24" i="35"/>
  <c r="F33" i="35"/>
  <c r="G33" i="35" s="1"/>
  <c r="AM30" i="35"/>
  <c r="AZ30" i="35"/>
  <c r="AZ35" i="35"/>
  <c r="AN37" i="35"/>
  <c r="BA37" i="35"/>
  <c r="F44" i="35"/>
  <c r="G44" i="35" s="1"/>
  <c r="AZ39" i="35"/>
  <c r="AZ44" i="35"/>
  <c r="F55" i="35"/>
  <c r="G55" i="35" s="1"/>
  <c r="AZ50" i="35"/>
  <c r="AZ61" i="35"/>
  <c r="AZ16" i="36"/>
  <c r="AZ20" i="36"/>
  <c r="AN24" i="36"/>
  <c r="BA24" i="36"/>
  <c r="AM39" i="36"/>
  <c r="AZ39" i="36"/>
  <c r="AZ40" i="36"/>
  <c r="AM42" i="36"/>
  <c r="AZ42" i="36"/>
  <c r="AM46" i="36"/>
  <c r="AZ46" i="36"/>
  <c r="Y5" i="37"/>
  <c r="F10" i="37"/>
  <c r="AZ5" i="37"/>
  <c r="AZ25" i="37"/>
  <c r="AM29" i="37"/>
  <c r="AZ29" i="37"/>
  <c r="AZ44" i="37"/>
  <c r="AZ53" i="37"/>
  <c r="AM61" i="37"/>
  <c r="AZ61" i="37"/>
  <c r="AZ16" i="38"/>
  <c r="AZ18" i="38"/>
  <c r="Z22" i="38"/>
  <c r="BA22" i="38"/>
  <c r="BA29" i="38"/>
  <c r="AZ34" i="38"/>
  <c r="AN39" i="38"/>
  <c r="BA39" i="38"/>
  <c r="AM46" i="38"/>
  <c r="AZ46" i="38"/>
  <c r="AN53" i="38"/>
  <c r="BA53" i="38"/>
  <c r="AZ12" i="39"/>
  <c r="AM15" i="39"/>
  <c r="AZ15" i="39"/>
  <c r="Y19" i="39"/>
  <c r="AZ19" i="39"/>
  <c r="AZ35" i="39"/>
  <c r="AZ44" i="39"/>
  <c r="AZ48" i="39"/>
  <c r="AN8" i="40"/>
  <c r="BA8" i="40"/>
  <c r="AM20" i="40"/>
  <c r="K25" i="40"/>
  <c r="F25" i="40"/>
  <c r="G25" i="40" s="1"/>
  <c r="AZ20" i="40"/>
  <c r="F26" i="40"/>
  <c r="G26" i="40" s="1"/>
  <c r="AZ21" i="40"/>
  <c r="AM33" i="40"/>
  <c r="AZ33" i="40"/>
  <c r="F42" i="40"/>
  <c r="G42" i="40" s="1"/>
  <c r="AZ37" i="40"/>
  <c r="F44" i="40"/>
  <c r="G44" i="40" s="1"/>
  <c r="AZ39" i="40"/>
  <c r="AM41" i="40"/>
  <c r="K46" i="40"/>
  <c r="F46" i="40"/>
  <c r="G46" i="40" s="1"/>
  <c r="AZ41" i="40"/>
  <c r="AZ44" i="40"/>
  <c r="J13" i="41"/>
  <c r="AZ8" i="41"/>
  <c r="F13" i="41"/>
  <c r="G13" i="41" s="1"/>
  <c r="AZ11" i="41"/>
  <c r="Z21" i="41"/>
  <c r="Z23" i="41"/>
  <c r="F26" i="41"/>
  <c r="G26" i="41" s="1"/>
  <c r="AZ21" i="41"/>
  <c r="F36" i="41"/>
  <c r="G36" i="41" s="1"/>
  <c r="AZ31" i="41"/>
  <c r="F39" i="41"/>
  <c r="AZ34" i="41"/>
  <c r="F49" i="41"/>
  <c r="AZ44" i="41"/>
  <c r="AM49" i="41"/>
  <c r="AZ49" i="41"/>
  <c r="F66" i="41"/>
  <c r="AZ61" i="41"/>
  <c r="AZ5" i="9"/>
  <c r="AM35" i="9"/>
  <c r="AZ35" i="9"/>
  <c r="AZ55" i="9"/>
  <c r="AZ59" i="9"/>
  <c r="Y10" i="10"/>
  <c r="Y17" i="10"/>
  <c r="AZ21" i="10"/>
  <c r="AZ6" i="11"/>
  <c r="Z12" i="11"/>
  <c r="BA12" i="11"/>
  <c r="AZ37" i="11"/>
  <c r="AN39" i="11"/>
  <c r="AZ41" i="11"/>
  <c r="AZ15" i="12"/>
  <c r="AZ55" i="12"/>
  <c r="AZ8" i="17"/>
  <c r="AZ17" i="17"/>
  <c r="Y23" i="17"/>
  <c r="AZ23" i="17"/>
  <c r="Z41" i="17"/>
  <c r="AB41" i="17" s="1"/>
  <c r="BA41" i="17"/>
  <c r="AZ43" i="17"/>
  <c r="AM8" i="19"/>
  <c r="AZ40" i="19"/>
  <c r="AZ46" i="19"/>
  <c r="AM54" i="19"/>
  <c r="AZ54" i="19"/>
  <c r="AZ63" i="19"/>
  <c r="AN5" i="20"/>
  <c r="AZ21" i="20"/>
  <c r="Y34" i="20"/>
  <c r="AZ34" i="20"/>
  <c r="AM62" i="20"/>
  <c r="AM8" i="21"/>
  <c r="AN21" i="21"/>
  <c r="AZ43" i="21"/>
  <c r="AZ50" i="21"/>
  <c r="AM55" i="21"/>
  <c r="AZ55" i="21"/>
  <c r="AZ11" i="22"/>
  <c r="AZ17" i="22"/>
  <c r="AZ24" i="22"/>
  <c r="AN33" i="22"/>
  <c r="BA33" i="22"/>
  <c r="Y39" i="22"/>
  <c r="AZ39" i="22"/>
  <c r="AZ41" i="22"/>
  <c r="Y43" i="22"/>
  <c r="AZ43" i="22"/>
  <c r="BA10" i="23"/>
  <c r="AZ11" i="23"/>
  <c r="AZ19" i="23"/>
  <c r="AZ33" i="23"/>
  <c r="AZ35" i="23"/>
  <c r="AZ48" i="23"/>
  <c r="F20" i="35"/>
  <c r="G20" i="35" s="1"/>
  <c r="F24" i="35"/>
  <c r="G24" i="35" s="1"/>
  <c r="AZ19" i="35"/>
  <c r="AZ20" i="35"/>
  <c r="Z21" i="35"/>
  <c r="BA21" i="35"/>
  <c r="F31" i="35"/>
  <c r="AZ26" i="35"/>
  <c r="AM31" i="35"/>
  <c r="AZ31" i="35"/>
  <c r="Z26" i="36"/>
  <c r="BA26" i="36"/>
  <c r="AZ53" i="36"/>
  <c r="AZ6" i="37"/>
  <c r="AM8" i="37"/>
  <c r="AZ8" i="37"/>
  <c r="Z10" i="37"/>
  <c r="BA10" i="37"/>
  <c r="F17" i="37"/>
  <c r="AZ12" i="37"/>
  <c r="AZ15" i="37"/>
  <c r="F24" i="37"/>
  <c r="AZ19" i="37"/>
  <c r="F27" i="37"/>
  <c r="AZ22" i="37"/>
  <c r="F36" i="37"/>
  <c r="AZ31" i="37"/>
  <c r="Z42" i="37"/>
  <c r="BA42" i="37"/>
  <c r="Y11" i="38"/>
  <c r="F16" i="38"/>
  <c r="G16" i="38" s="1"/>
  <c r="AZ11" i="38"/>
  <c r="F19" i="38"/>
  <c r="G19" i="38" s="1"/>
  <c r="AZ14" i="38"/>
  <c r="F22" i="38"/>
  <c r="G22" i="38" s="1"/>
  <c r="AZ17" i="38"/>
  <c r="F28" i="38"/>
  <c r="G28" i="38" s="1"/>
  <c r="AZ23" i="38"/>
  <c r="AN24" i="38"/>
  <c r="BA24" i="38"/>
  <c r="F32" i="38"/>
  <c r="G32" i="38" s="1"/>
  <c r="AZ27" i="38"/>
  <c r="AM40" i="38"/>
  <c r="F45" i="38"/>
  <c r="G45" i="38" s="1"/>
  <c r="AZ40" i="38"/>
  <c r="F49" i="38"/>
  <c r="AZ44" i="38"/>
  <c r="AM61" i="38"/>
  <c r="F66" i="38"/>
  <c r="AZ61" i="38"/>
  <c r="AZ22" i="39"/>
  <c r="Y38" i="39"/>
  <c r="Y20" i="40"/>
  <c r="F23" i="40"/>
  <c r="G23" i="40" s="1"/>
  <c r="AN21" i="40"/>
  <c r="BA21" i="40"/>
  <c r="AZ27" i="40"/>
  <c r="AZ28" i="40"/>
  <c r="AM28" i="40"/>
  <c r="F40" i="40"/>
  <c r="G40" i="40" s="1"/>
  <c r="AZ35" i="40"/>
  <c r="AM52" i="40"/>
  <c r="AZ52" i="40"/>
  <c r="AZ57" i="40"/>
  <c r="F10" i="41"/>
  <c r="G10" i="41" s="1"/>
  <c r="AZ5" i="41"/>
  <c r="AM6" i="41"/>
  <c r="F11" i="41"/>
  <c r="G11" i="41" s="1"/>
  <c r="AZ6" i="41"/>
  <c r="F21" i="41"/>
  <c r="G21" i="41" s="1"/>
  <c r="AZ16" i="41"/>
  <c r="AZ20" i="41"/>
  <c r="F25" i="41"/>
  <c r="G25" i="41" s="1"/>
  <c r="Y28" i="41"/>
  <c r="J33" i="41"/>
  <c r="F33" i="41"/>
  <c r="G33" i="41" s="1"/>
  <c r="AZ28" i="41"/>
  <c r="AM28" i="41"/>
  <c r="AZ40" i="41"/>
  <c r="AZ50" i="41"/>
  <c r="Y53" i="41"/>
  <c r="F58" i="41"/>
  <c r="AZ53" i="41"/>
  <c r="AN4" i="9"/>
  <c r="AZ10" i="9"/>
  <c r="Y18" i="9"/>
  <c r="Y20" i="9"/>
  <c r="AZ20" i="9"/>
  <c r="Z23" i="9"/>
  <c r="BA23" i="9"/>
  <c r="AZ39" i="9"/>
  <c r="AM41" i="9"/>
  <c r="AZ41" i="9"/>
  <c r="AN11" i="10"/>
  <c r="AZ14" i="10"/>
  <c r="AZ37" i="10"/>
  <c r="AZ50" i="10"/>
  <c r="AN16" i="12"/>
  <c r="F35" i="13"/>
  <c r="G35" i="13" s="1"/>
  <c r="Y40" i="13"/>
  <c r="AZ40" i="13"/>
  <c r="AZ44" i="13"/>
  <c r="F23" i="14"/>
  <c r="G23" i="14" s="1"/>
  <c r="AN21" i="14"/>
  <c r="BA21" i="14"/>
  <c r="BA36" i="14"/>
  <c r="Y49" i="14"/>
  <c r="AZ49" i="14"/>
  <c r="Y54" i="14"/>
  <c r="AZ54" i="14"/>
  <c r="Y11" i="15"/>
  <c r="F16" i="15"/>
  <c r="G16" i="15" s="1"/>
  <c r="AZ11" i="15"/>
  <c r="AZ22" i="15"/>
  <c r="AZ23" i="15"/>
  <c r="Y34" i="15"/>
  <c r="F45" i="15"/>
  <c r="G45" i="15" s="1"/>
  <c r="AZ40" i="15"/>
  <c r="AZ43" i="15"/>
  <c r="AZ44" i="15"/>
  <c r="Y62" i="15"/>
  <c r="AZ62" i="15"/>
  <c r="AM13" i="16"/>
  <c r="AZ13" i="16"/>
  <c r="AZ21" i="16"/>
  <c r="AZ20" i="18"/>
  <c r="AZ63" i="18"/>
  <c r="BA24" i="24"/>
  <c r="Y34" i="24"/>
  <c r="AZ34" i="24"/>
  <c r="AN41" i="24"/>
  <c r="BA41" i="24"/>
  <c r="AZ11" i="26"/>
  <c r="AN11" i="27"/>
  <c r="BA11" i="27"/>
  <c r="AZ13" i="27"/>
  <c r="AZ36" i="27"/>
  <c r="AZ5" i="8"/>
  <c r="AZ12" i="8"/>
  <c r="AZ15" i="8"/>
  <c r="AZ18" i="8"/>
  <c r="AZ22" i="8"/>
  <c r="AZ24" i="8"/>
  <c r="AZ41" i="8"/>
  <c r="AZ48" i="8"/>
  <c r="AM51" i="8"/>
  <c r="AZ51" i="8"/>
  <c r="AZ55" i="8"/>
  <c r="AZ7" i="9"/>
  <c r="Z13" i="9"/>
  <c r="BA13" i="9"/>
  <c r="AM24" i="9"/>
  <c r="AZ24" i="9"/>
  <c r="AN46" i="14"/>
  <c r="BA46" i="14"/>
  <c r="Z16" i="15"/>
  <c r="BA16" i="15"/>
  <c r="AZ21" i="15"/>
  <c r="BA23" i="15"/>
  <c r="AZ63" i="15"/>
  <c r="AN5" i="16"/>
  <c r="AZ16" i="16"/>
  <c r="AZ18" i="16"/>
  <c r="AN21" i="16"/>
  <c r="BA21" i="16"/>
  <c r="AZ40" i="16"/>
  <c r="AZ42" i="16"/>
  <c r="Y47" i="17"/>
  <c r="AZ47" i="17"/>
  <c r="AM50" i="17"/>
  <c r="AZ50" i="17"/>
  <c r="AZ7" i="18"/>
  <c r="AZ15" i="18"/>
  <c r="AN23" i="18"/>
  <c r="Y39" i="18"/>
  <c r="AZ39" i="18"/>
  <c r="AZ44" i="18"/>
  <c r="AZ11" i="19"/>
  <c r="AZ13" i="19"/>
  <c r="AZ21" i="19"/>
  <c r="AZ24" i="19"/>
  <c r="AZ44" i="19"/>
  <c r="AN48" i="19"/>
  <c r="BA48" i="19"/>
  <c r="AZ59" i="19"/>
  <c r="Z7" i="20"/>
  <c r="AZ13" i="20"/>
  <c r="F22" i="20"/>
  <c r="G22" i="20" s="1"/>
  <c r="AZ17" i="20"/>
  <c r="AN37" i="20"/>
  <c r="BA37" i="20"/>
  <c r="F68" i="20"/>
  <c r="AZ63" i="20"/>
  <c r="AZ5" i="21"/>
  <c r="Z12" i="21"/>
  <c r="BA12" i="21"/>
  <c r="AZ18" i="21"/>
  <c r="AN34" i="21"/>
  <c r="BA34" i="21"/>
  <c r="AN36" i="21"/>
  <c r="BA36" i="21"/>
  <c r="AZ40" i="21"/>
  <c r="AM45" i="21"/>
  <c r="AZ45" i="21"/>
  <c r="AZ48" i="21"/>
  <c r="AZ59" i="21"/>
  <c r="AZ63" i="21"/>
  <c r="F15" i="22"/>
  <c r="AZ13" i="22"/>
  <c r="AZ15" i="22"/>
  <c r="AZ21" i="22"/>
  <c r="F35" i="22"/>
  <c r="G35" i="22" s="1"/>
  <c r="F55" i="22"/>
  <c r="G55" i="22" s="1"/>
  <c r="AZ50" i="22"/>
  <c r="AZ13" i="23"/>
  <c r="AZ17" i="23"/>
  <c r="BA19" i="23"/>
  <c r="Y22" i="23"/>
  <c r="AZ39" i="23"/>
  <c r="AM52" i="23"/>
  <c r="K57" i="23"/>
  <c r="F57" i="23"/>
  <c r="AZ52" i="23"/>
  <c r="AZ55" i="23"/>
  <c r="Z14" i="24"/>
  <c r="AZ11" i="24"/>
  <c r="Z12" i="24"/>
  <c r="BA12" i="24"/>
  <c r="AZ17" i="24"/>
  <c r="AZ18" i="24"/>
  <c r="Y37" i="24"/>
  <c r="AZ40" i="24"/>
  <c r="AZ44" i="24"/>
  <c r="AM53" i="24"/>
  <c r="AZ53" i="24"/>
  <c r="AM5" i="26"/>
  <c r="AZ5" i="26"/>
  <c r="AZ6" i="26"/>
  <c r="Y11" i="26"/>
  <c r="AZ10" i="26"/>
  <c r="Z12" i="26"/>
  <c r="BA12" i="26"/>
  <c r="AZ17" i="26"/>
  <c r="AZ18" i="26"/>
  <c r="AZ21" i="26"/>
  <c r="AZ24" i="26"/>
  <c r="AM54" i="26"/>
  <c r="Z16" i="27"/>
  <c r="AZ20" i="27"/>
  <c r="AN34" i="27"/>
  <c r="AM52" i="27"/>
  <c r="AZ8" i="28"/>
  <c r="AM23" i="28"/>
  <c r="AZ23" i="28"/>
  <c r="AZ33" i="28"/>
  <c r="AN39" i="28"/>
  <c r="AM9" i="30"/>
  <c r="AZ9" i="30"/>
  <c r="AM16" i="30"/>
  <c r="AZ16" i="30"/>
  <c r="AM23" i="30"/>
  <c r="AZ23" i="30"/>
  <c r="AZ34" i="30"/>
  <c r="AM53" i="30"/>
  <c r="AZ62" i="30"/>
  <c r="AZ8" i="35"/>
  <c r="AZ14" i="35"/>
  <c r="Z22" i="35"/>
  <c r="AN19" i="35"/>
  <c r="BA19" i="35"/>
  <c r="Y26" i="35"/>
  <c r="Z27" i="35"/>
  <c r="BA27" i="35"/>
  <c r="Z37" i="35"/>
  <c r="Y44" i="35"/>
  <c r="AZ48" i="35"/>
  <c r="AZ2" i="36"/>
  <c r="AM4" i="36"/>
  <c r="AZ4" i="36"/>
  <c r="AZ5" i="36"/>
  <c r="AZ6" i="36"/>
  <c r="AZ7" i="36"/>
  <c r="AZ10" i="36"/>
  <c r="AZ14" i="36"/>
  <c r="AZ18" i="36"/>
  <c r="AN22" i="36"/>
  <c r="BA22" i="36"/>
  <c r="AZ29" i="36"/>
  <c r="AN34" i="36"/>
  <c r="AZ38" i="36"/>
  <c r="AZ41" i="36"/>
  <c r="Y56" i="36"/>
  <c r="AZ14" i="37"/>
  <c r="Y26" i="37"/>
  <c r="F31" i="37"/>
  <c r="AZ26" i="37"/>
  <c r="Y34" i="37"/>
  <c r="AZ34" i="37"/>
  <c r="AZ35" i="37"/>
  <c r="Z46" i="37"/>
  <c r="Y48" i="37"/>
  <c r="F53" i="37"/>
  <c r="AZ48" i="37"/>
  <c r="K55" i="37"/>
  <c r="F55" i="37"/>
  <c r="AZ50" i="37"/>
  <c r="AN57" i="37"/>
  <c r="BA57" i="37"/>
  <c r="Z19" i="38"/>
  <c r="BA19" i="38"/>
  <c r="F25" i="38"/>
  <c r="G25" i="38" s="1"/>
  <c r="AZ20" i="38"/>
  <c r="AM33" i="38"/>
  <c r="Y30" i="38"/>
  <c r="AZ30" i="38"/>
  <c r="F37" i="38"/>
  <c r="G37" i="38" s="1"/>
  <c r="AZ32" i="38"/>
  <c r="F40" i="38"/>
  <c r="G40" i="38" s="1"/>
  <c r="AZ35" i="38"/>
  <c r="AZ42" i="38"/>
  <c r="AN44" i="38"/>
  <c r="BA44" i="38"/>
  <c r="AM49" i="38"/>
  <c r="AZ49" i="38"/>
  <c r="Y13" i="39"/>
  <c r="AZ13" i="39"/>
  <c r="AZ21" i="39"/>
  <c r="AZ28" i="39"/>
  <c r="AM28" i="39"/>
  <c r="Y31" i="39"/>
  <c r="AZ31" i="39"/>
  <c r="BA32" i="39"/>
  <c r="Y34" i="39"/>
  <c r="AZ34" i="39"/>
  <c r="AM53" i="39"/>
  <c r="AZ53" i="39"/>
  <c r="AN10" i="40"/>
  <c r="F15" i="40"/>
  <c r="AZ10" i="40"/>
  <c r="AN15" i="40"/>
  <c r="F17" i="40"/>
  <c r="G17" i="40" s="1"/>
  <c r="AZ12" i="40"/>
  <c r="AZ14" i="40"/>
  <c r="AZ16" i="40"/>
  <c r="K22" i="40"/>
  <c r="F22" i="40"/>
  <c r="G22" i="40" s="1"/>
  <c r="AZ17" i="40"/>
  <c r="Z19" i="40"/>
  <c r="BA19" i="40"/>
  <c r="Y31" i="40"/>
  <c r="F36" i="40"/>
  <c r="G36" i="40" s="1"/>
  <c r="AZ31" i="40"/>
  <c r="Y37" i="40"/>
  <c r="AM38" i="40"/>
  <c r="F43" i="40"/>
  <c r="G43" i="40" s="1"/>
  <c r="AZ38" i="40"/>
  <c r="AZ40" i="40"/>
  <c r="Z46" i="40"/>
  <c r="AN42" i="40"/>
  <c r="BA42" i="40"/>
  <c r="AZ48" i="40"/>
  <c r="AZ53" i="40"/>
  <c r="AN57" i="40"/>
  <c r="BA57" i="40"/>
  <c r="AN4" i="41"/>
  <c r="BA4" i="41"/>
  <c r="AN5" i="41"/>
  <c r="BA5" i="41"/>
  <c r="Z6" i="41"/>
  <c r="BA6" i="41"/>
  <c r="Z11" i="41"/>
  <c r="AD11" i="41" s="1"/>
  <c r="F17" i="41"/>
  <c r="G17" i="41" s="1"/>
  <c r="AZ12" i="41"/>
  <c r="AM15" i="41"/>
  <c r="AN16" i="41"/>
  <c r="BA16" i="41"/>
  <c r="AN18" i="41"/>
  <c r="BA18" i="41"/>
  <c r="F24" i="41"/>
  <c r="G24" i="41" s="1"/>
  <c r="AZ19" i="41"/>
  <c r="F27" i="41"/>
  <c r="G27" i="41" s="1"/>
  <c r="AZ22" i="41"/>
  <c r="AZ24" i="41"/>
  <c r="AN27" i="41"/>
  <c r="BA27" i="41"/>
  <c r="F40" i="41"/>
  <c r="G40" i="41" s="1"/>
  <c r="AZ35" i="41"/>
  <c r="F42" i="41"/>
  <c r="G42" i="41" s="1"/>
  <c r="AZ37" i="41"/>
  <c r="Z42" i="41"/>
  <c r="BA42" i="41"/>
  <c r="Z11" i="11"/>
  <c r="BA11" i="11"/>
  <c r="AM35" i="11"/>
  <c r="AZ35" i="11"/>
  <c r="AZ52" i="11"/>
  <c r="Z14" i="16"/>
  <c r="AZ36" i="16"/>
  <c r="AM12" i="18"/>
  <c r="AZ12" i="18"/>
  <c r="Z33" i="18"/>
  <c r="BA33" i="18"/>
  <c r="AZ48" i="18"/>
  <c r="AZ44" i="26"/>
  <c r="AM3" i="27"/>
  <c r="AZ3" i="27"/>
  <c r="AZ21" i="27"/>
  <c r="Z39" i="27"/>
  <c r="BA39" i="27"/>
  <c r="BA42" i="27"/>
  <c r="Z55" i="27"/>
  <c r="BA55" i="27"/>
  <c r="Z14" i="28"/>
  <c r="BA14" i="28"/>
  <c r="AZ17" i="28"/>
  <c r="AZ21" i="28"/>
  <c r="Z22" i="28"/>
  <c r="BA22" i="28"/>
  <c r="AZ36" i="28"/>
  <c r="AZ55" i="28"/>
  <c r="AZ7" i="30"/>
  <c r="AZ11" i="30"/>
  <c r="AM17" i="30"/>
  <c r="AZ17" i="30"/>
  <c r="Y18" i="30"/>
  <c r="AZ18" i="30"/>
  <c r="Z44" i="30"/>
  <c r="BA44" i="30"/>
  <c r="Z48" i="30"/>
  <c r="BA48" i="30"/>
  <c r="Y12" i="9"/>
  <c r="AZ12" i="9"/>
  <c r="AN4" i="10"/>
  <c r="BA4" i="10"/>
  <c r="Z10" i="10"/>
  <c r="Y13" i="10"/>
  <c r="AN21" i="10"/>
  <c r="Y33" i="10"/>
  <c r="AN37" i="10"/>
  <c r="BA37" i="10"/>
  <c r="Y49" i="10"/>
  <c r="AM55" i="10"/>
  <c r="AN17" i="11"/>
  <c r="AZ20" i="11"/>
  <c r="AN34" i="11"/>
  <c r="BA34" i="11"/>
  <c r="AZ40" i="11"/>
  <c r="Y52" i="11"/>
  <c r="AZ10" i="12"/>
  <c r="Z17" i="12"/>
  <c r="AZ14" i="12"/>
  <c r="AZ20" i="12"/>
  <c r="AN36" i="12"/>
  <c r="BA36" i="12"/>
  <c r="AZ39" i="12"/>
  <c r="Z55" i="12"/>
  <c r="BA55" i="12"/>
  <c r="AZ59" i="12"/>
  <c r="AN4" i="13"/>
  <c r="F15" i="13"/>
  <c r="AZ10" i="13"/>
  <c r="AZ17" i="13"/>
  <c r="AZ19" i="13"/>
  <c r="F26" i="13"/>
  <c r="G26" i="13" s="1"/>
  <c r="AZ21" i="13"/>
  <c r="AZ24" i="13"/>
  <c r="Y45" i="13"/>
  <c r="BA44" i="13"/>
  <c r="Y48" i="13"/>
  <c r="AZ48" i="13"/>
  <c r="F55" i="13"/>
  <c r="G55" i="13" s="1"/>
  <c r="Z59" i="13"/>
  <c r="BA59" i="13"/>
  <c r="AN7" i="14"/>
  <c r="BA7" i="14"/>
  <c r="AM12" i="14"/>
  <c r="AZ12" i="14"/>
  <c r="F21" i="14"/>
  <c r="G21" i="14" s="1"/>
  <c r="AZ16" i="14"/>
  <c r="AZ17" i="14"/>
  <c r="AZ23" i="14"/>
  <c r="Y40" i="14"/>
  <c r="Y45" i="14"/>
  <c r="AZ43" i="14"/>
  <c r="F49" i="14"/>
  <c r="G49" i="14" s="1"/>
  <c r="AZ44" i="14"/>
  <c r="F55" i="14"/>
  <c r="G55" i="14" s="1"/>
  <c r="AZ50" i="14"/>
  <c r="AM58" i="14"/>
  <c r="AZ58" i="14"/>
  <c r="AZ63" i="14"/>
  <c r="F15" i="15"/>
  <c r="AN11" i="15"/>
  <c r="BA11" i="15"/>
  <c r="Z18" i="15"/>
  <c r="AZ11" i="16"/>
  <c r="AZ20" i="16"/>
  <c r="AN23" i="16"/>
  <c r="BA23" i="16"/>
  <c r="AZ50" i="16"/>
  <c r="AM54" i="17"/>
  <c r="AZ54" i="17"/>
  <c r="AM40" i="18"/>
  <c r="AZ40" i="18"/>
  <c r="AZ43" i="18"/>
  <c r="AM55" i="18"/>
  <c r="AZ55" i="18"/>
  <c r="Y35" i="19"/>
  <c r="Z11" i="20"/>
  <c r="Y9" i="20"/>
  <c r="F28" i="20"/>
  <c r="G28" i="20" s="1"/>
  <c r="AZ23" i="20"/>
  <c r="F39" i="22"/>
  <c r="G39" i="22" s="1"/>
  <c r="Z10" i="8"/>
  <c r="BA22" i="8"/>
  <c r="AZ15" i="9"/>
  <c r="BA16" i="9"/>
  <c r="Y39" i="9"/>
  <c r="Y43" i="9"/>
  <c r="AZ43" i="9"/>
  <c r="AM45" i="9"/>
  <c r="AZ45" i="9"/>
  <c r="AN6" i="10"/>
  <c r="BA6" i="10"/>
  <c r="AN8" i="10"/>
  <c r="BA8" i="10"/>
  <c r="AM16" i="10"/>
  <c r="AZ40" i="10"/>
  <c r="BA41" i="10"/>
  <c r="AZ46" i="10"/>
  <c r="AZ51" i="10"/>
  <c r="AM54" i="10"/>
  <c r="AZ54" i="10"/>
  <c r="AZ7" i="11"/>
  <c r="AZ8" i="11"/>
  <c r="Z16" i="11"/>
  <c r="AZ14" i="11"/>
  <c r="AZ19" i="11"/>
  <c r="AZ24" i="11"/>
  <c r="AZ33" i="11"/>
  <c r="Y39" i="11"/>
  <c r="Y45" i="11"/>
  <c r="AM43" i="11"/>
  <c r="AZ43" i="11"/>
  <c r="AZ44" i="11"/>
  <c r="Y46" i="11"/>
  <c r="AZ46" i="11"/>
  <c r="AM52" i="11"/>
  <c r="AZ59" i="11"/>
  <c r="AZ8" i="12"/>
  <c r="AN13" i="12"/>
  <c r="BA19" i="12"/>
  <c r="AZ24" i="12"/>
  <c r="Z39" i="12"/>
  <c r="BA39" i="12"/>
  <c r="AM41" i="12"/>
  <c r="AZ41" i="12"/>
  <c r="Y43" i="12"/>
  <c r="AZ43" i="12"/>
  <c r="Y45" i="12"/>
  <c r="AZ45" i="12"/>
  <c r="Z10" i="13"/>
  <c r="BA10" i="13"/>
  <c r="AZ15" i="13"/>
  <c r="F21" i="13"/>
  <c r="G21" i="13" s="1"/>
  <c r="AZ16" i="13"/>
  <c r="BA21" i="13"/>
  <c r="AZ42" i="13"/>
  <c r="AM55" i="13"/>
  <c r="AZ55" i="13"/>
  <c r="AZ8" i="14"/>
  <c r="AM13" i="14"/>
  <c r="Z14" i="14"/>
  <c r="AZ11" i="14"/>
  <c r="F16" i="14"/>
  <c r="G16" i="14" s="1"/>
  <c r="AZ15" i="14"/>
  <c r="Z16" i="14"/>
  <c r="F35" i="14"/>
  <c r="G35" i="14" s="1"/>
  <c r="AZ39" i="14"/>
  <c r="Z46" i="14"/>
  <c r="AN44" i="14"/>
  <c r="BA44" i="14"/>
  <c r="AZ48" i="14"/>
  <c r="F57" i="14"/>
  <c r="F56" i="14" s="1"/>
  <c r="AZ52" i="14"/>
  <c r="AM13" i="15"/>
  <c r="AZ13" i="15"/>
  <c r="AM23" i="15"/>
  <c r="AZ20" i="15"/>
  <c r="F34" i="15"/>
  <c r="G34" i="15" s="1"/>
  <c r="AZ39" i="15"/>
  <c r="Y42" i="15"/>
  <c r="F47" i="15"/>
  <c r="G47" i="15" s="1"/>
  <c r="Y5" i="16"/>
  <c r="AZ5" i="16"/>
  <c r="AZ7" i="16"/>
  <c r="AZ10" i="16"/>
  <c r="AZ33" i="16"/>
  <c r="AM43" i="16"/>
  <c r="Y44" i="16"/>
  <c r="AZ44" i="16"/>
  <c r="AZ48" i="16"/>
  <c r="Y54" i="16"/>
  <c r="AZ54" i="16"/>
  <c r="AZ63" i="16"/>
  <c r="Z8" i="17"/>
  <c r="Y17" i="17"/>
  <c r="Z23" i="17"/>
  <c r="AZ22" i="17"/>
  <c r="AM35" i="17"/>
  <c r="Y32" i="17"/>
  <c r="AZ32" i="17"/>
  <c r="AZ34" i="17"/>
  <c r="AZ37" i="17"/>
  <c r="AM43" i="17"/>
  <c r="AZ48" i="17"/>
  <c r="AZ63" i="17"/>
  <c r="Z4" i="18"/>
  <c r="Z7" i="18"/>
  <c r="BA7" i="18"/>
  <c r="AN12" i="18"/>
  <c r="Z14" i="18"/>
  <c r="AZ11" i="18"/>
  <c r="AZ13" i="18"/>
  <c r="Y18" i="18"/>
  <c r="AZ18" i="18"/>
  <c r="AN33" i="18"/>
  <c r="AZ36" i="18"/>
  <c r="AN37" i="18"/>
  <c r="BA37" i="18"/>
  <c r="Y51" i="18"/>
  <c r="AM5" i="19"/>
  <c r="AZ5" i="19"/>
  <c r="AZ17" i="19"/>
  <c r="AZ18" i="19"/>
  <c r="AZ36" i="19"/>
  <c r="AM47" i="19"/>
  <c r="AZ47" i="19"/>
  <c r="AN7" i="20"/>
  <c r="AM11" i="20"/>
  <c r="BA16" i="20"/>
  <c r="F34" i="20"/>
  <c r="G34" i="20" s="1"/>
  <c r="F45" i="20"/>
  <c r="G45" i="20" s="1"/>
  <c r="AZ40" i="20"/>
  <c r="AZ42" i="20"/>
  <c r="Y49" i="20"/>
  <c r="AZ49" i="20"/>
  <c r="AM6" i="21"/>
  <c r="AZ6" i="21"/>
  <c r="AZ7" i="21"/>
  <c r="AM32" i="21"/>
  <c r="Z36" i="21"/>
  <c r="AM41" i="21"/>
  <c r="Y59" i="21"/>
  <c r="AN8" i="22"/>
  <c r="AM12" i="22"/>
  <c r="AZ12" i="22"/>
  <c r="AZ23" i="22"/>
  <c r="F45" i="22"/>
  <c r="G45" i="22" s="1"/>
  <c r="AZ40" i="22"/>
  <c r="AM42" i="22"/>
  <c r="AZ42" i="22"/>
  <c r="AZ46" i="22"/>
  <c r="AM11" i="23"/>
  <c r="F17" i="23"/>
  <c r="G17" i="23" s="1"/>
  <c r="AN18" i="23"/>
  <c r="BA18" i="23"/>
  <c r="Z36" i="23"/>
  <c r="F48" i="23"/>
  <c r="G48" i="23" s="1"/>
  <c r="Z55" i="23"/>
  <c r="Z6" i="24"/>
  <c r="AZ14" i="24"/>
  <c r="AM33" i="24"/>
  <c r="AZ33" i="24"/>
  <c r="Z41" i="24"/>
  <c r="Z48" i="24"/>
  <c r="Y47" i="24"/>
  <c r="AZ47" i="24"/>
  <c r="Y53" i="24"/>
  <c r="AZ52" i="24"/>
  <c r="AZ59" i="24"/>
  <c r="AM11" i="26"/>
  <c r="AM16" i="26"/>
  <c r="AZ16" i="26"/>
  <c r="AZ20" i="26"/>
  <c r="AZ34" i="26"/>
  <c r="AZ40" i="26"/>
  <c r="AZ42" i="26"/>
  <c r="Y53" i="26"/>
  <c r="AZ53" i="26"/>
  <c r="AZ12" i="27"/>
  <c r="Y15" i="27"/>
  <c r="AZ15" i="27"/>
  <c r="AZ16" i="27"/>
  <c r="AZ19" i="27"/>
  <c r="AZ22" i="27"/>
  <c r="AM33" i="27"/>
  <c r="AZ33" i="27"/>
  <c r="Y43" i="27"/>
  <c r="AZ43" i="27"/>
  <c r="AM48" i="27"/>
  <c r="AZ48" i="27"/>
  <c r="AN6" i="28"/>
  <c r="Y7" i="28"/>
  <c r="AZ5" i="28"/>
  <c r="Z10" i="28"/>
  <c r="AZ11" i="28"/>
  <c r="AZ12" i="28"/>
  <c r="AZ15" i="28"/>
  <c r="AZ19" i="28"/>
  <c r="AZ50" i="28"/>
  <c r="AM5" i="30"/>
  <c r="AZ5" i="30"/>
  <c r="AZ6" i="30"/>
  <c r="Y11" i="30"/>
  <c r="Z15" i="30"/>
  <c r="AZ42" i="30"/>
  <c r="AZ59" i="30"/>
  <c r="AM5" i="35"/>
  <c r="AZ5" i="35"/>
  <c r="AZ6" i="35"/>
  <c r="Z11" i="35"/>
  <c r="AN22" i="35"/>
  <c r="F27" i="35"/>
  <c r="G27" i="35" s="1"/>
  <c r="AZ22" i="35"/>
  <c r="Y30" i="35"/>
  <c r="Y31" i="35"/>
  <c r="AZ37" i="35"/>
  <c r="AM43" i="35"/>
  <c r="AZ43" i="35"/>
  <c r="F51" i="35"/>
  <c r="F58" i="35"/>
  <c r="G58" i="35" s="1"/>
  <c r="AZ8" i="36"/>
  <c r="AZ21" i="36"/>
  <c r="AZ24" i="36"/>
  <c r="AM30" i="36"/>
  <c r="AZ30" i="36"/>
  <c r="AN35" i="36"/>
  <c r="BA35" i="36"/>
  <c r="AZ37" i="36"/>
  <c r="AN44" i="36"/>
  <c r="Y2" i="37"/>
  <c r="Y8" i="37"/>
  <c r="AZ7" i="37"/>
  <c r="AM12" i="37"/>
  <c r="AV12" i="37" s="1"/>
  <c r="AZ11" i="37"/>
  <c r="AN24" i="37"/>
  <c r="BA24" i="37"/>
  <c r="AM33" i="37"/>
  <c r="AM36" i="37"/>
  <c r="F45" i="37"/>
  <c r="F51" i="37"/>
  <c r="Y53" i="37"/>
  <c r="AM13" i="38"/>
  <c r="Y12" i="38"/>
  <c r="AZ12" i="38"/>
  <c r="Y23" i="38"/>
  <c r="AM27" i="38"/>
  <c r="AZ29" i="38"/>
  <c r="AM38" i="38"/>
  <c r="AZ38" i="38"/>
  <c r="Y50" i="38"/>
  <c r="F55" i="38"/>
  <c r="G55" i="38" s="1"/>
  <c r="AZ50" i="38"/>
  <c r="F58" i="38"/>
  <c r="AZ57" i="38"/>
  <c r="AZ8" i="39"/>
  <c r="AZ10" i="39"/>
  <c r="AN11" i="39"/>
  <c r="BA11" i="39"/>
  <c r="Z13" i="39"/>
  <c r="AE13" i="39" s="1"/>
  <c r="BA13" i="39"/>
  <c r="AZ20" i="39"/>
  <c r="Z21" i="39"/>
  <c r="BA21" i="39"/>
  <c r="AZ24" i="39"/>
  <c r="Y26" i="39"/>
  <c r="AZ26" i="39"/>
  <c r="AZ27" i="39"/>
  <c r="AN37" i="39"/>
  <c r="Z34" i="39"/>
  <c r="BA34" i="39"/>
  <c r="AZ37" i="39"/>
  <c r="AM39" i="39"/>
  <c r="AZ39" i="39"/>
  <c r="AZ41" i="39"/>
  <c r="AM43" i="39"/>
  <c r="AZ43" i="39"/>
  <c r="AM50" i="39"/>
  <c r="AZ57" i="39"/>
  <c r="AZ11" i="40"/>
  <c r="F16" i="40"/>
  <c r="G16" i="40" s="1"/>
  <c r="AM23" i="40"/>
  <c r="F28" i="40"/>
  <c r="G28" i="40" s="1"/>
  <c r="AZ23" i="40"/>
  <c r="AZ29" i="40"/>
  <c r="AM37" i="40"/>
  <c r="F51" i="40"/>
  <c r="AZ46" i="40"/>
  <c r="BA53" i="40"/>
  <c r="F66" i="40"/>
  <c r="AZ61" i="40"/>
  <c r="AM4" i="41"/>
  <c r="F12" i="41"/>
  <c r="G12" i="41" s="1"/>
  <c r="AZ7" i="41"/>
  <c r="Z12" i="41"/>
  <c r="BA12" i="41"/>
  <c r="F19" i="41"/>
  <c r="G19" i="41" s="1"/>
  <c r="AZ14" i="41"/>
  <c r="BA17" i="41"/>
  <c r="AN19" i="41"/>
  <c r="BA19" i="41"/>
  <c r="F31" i="41"/>
  <c r="G31" i="41" s="1"/>
  <c r="AZ26" i="41"/>
  <c r="J34" i="41"/>
  <c r="F34" i="41"/>
  <c r="G34" i="41" s="1"/>
  <c r="AZ29" i="41"/>
  <c r="Z37" i="41"/>
  <c r="BA37" i="41"/>
  <c r="F44" i="41"/>
  <c r="G44" i="41" s="1"/>
  <c r="AZ39" i="41"/>
  <c r="F46" i="41"/>
  <c r="G46" i="41" s="1"/>
  <c r="AZ41" i="41"/>
  <c r="AN46" i="41"/>
  <c r="F51" i="41"/>
  <c r="AZ46" i="41"/>
  <c r="Y48" i="41"/>
  <c r="F53" i="41"/>
  <c r="G53" i="41" s="1"/>
  <c r="AZ48" i="41"/>
  <c r="AE60" i="20"/>
  <c r="AD60" i="16"/>
  <c r="Y33" i="8"/>
  <c r="Y35" i="8"/>
  <c r="Z36" i="9"/>
  <c r="AN36" i="9"/>
  <c r="Z33" i="11"/>
  <c r="AM42" i="11"/>
  <c r="AN14" i="10"/>
  <c r="AN23" i="10"/>
  <c r="AM6" i="11"/>
  <c r="Y6" i="11"/>
  <c r="AN37" i="11"/>
  <c r="AM13" i="13"/>
  <c r="AM45" i="11"/>
  <c r="AN5" i="13"/>
  <c r="AN16" i="8"/>
  <c r="Z39" i="8"/>
  <c r="AN39" i="8"/>
  <c r="Y2" i="8"/>
  <c r="Z41" i="9"/>
  <c r="Y48" i="16"/>
  <c r="AM48" i="16"/>
  <c r="AM62" i="17"/>
  <c r="Y61" i="20"/>
  <c r="Y16" i="21"/>
  <c r="Y13" i="23"/>
  <c r="AM13" i="23"/>
  <c r="AN14" i="23"/>
  <c r="Z14" i="23"/>
  <c r="AM58" i="23"/>
  <c r="AM45" i="15"/>
  <c r="AM42" i="16"/>
  <c r="Y42" i="16"/>
  <c r="Y20" i="17"/>
  <c r="Y54" i="17"/>
  <c r="Z37" i="18"/>
  <c r="Z15" i="21"/>
  <c r="Y41" i="21"/>
  <c r="AM49" i="21"/>
  <c r="AM41" i="23"/>
  <c r="AM5" i="24"/>
  <c r="Y5" i="24"/>
  <c r="Y13" i="15"/>
  <c r="AN17" i="9"/>
  <c r="AN23" i="9"/>
  <c r="Z46" i="10"/>
  <c r="Y8" i="11"/>
  <c r="Y49" i="13"/>
  <c r="Z44" i="14"/>
  <c r="Z17" i="15"/>
  <c r="AN21" i="15"/>
  <c r="AM9" i="16"/>
  <c r="AN37" i="16"/>
  <c r="AM53" i="16"/>
  <c r="Y22" i="17"/>
  <c r="AM22" i="17"/>
  <c r="Y55" i="17"/>
  <c r="AM23" i="18"/>
  <c r="AM48" i="18"/>
  <c r="Y50" i="18"/>
  <c r="AM50" i="18"/>
  <c r="AM24" i="19"/>
  <c r="Z48" i="19"/>
  <c r="AN13" i="21"/>
  <c r="Z14" i="21"/>
  <c r="Z23" i="21"/>
  <c r="AN23" i="21"/>
  <c r="Z6" i="23"/>
  <c r="Z12" i="23"/>
  <c r="AN12" i="23"/>
  <c r="AN63" i="23"/>
  <c r="Z10" i="24"/>
  <c r="Z19" i="24"/>
  <c r="Y65" i="13"/>
  <c r="Y38" i="8"/>
  <c r="AM44" i="8"/>
  <c r="AM55" i="8"/>
  <c r="Y65" i="11"/>
  <c r="Y5" i="8"/>
  <c r="AM8" i="11"/>
  <c r="AN12" i="11"/>
  <c r="Z19" i="11"/>
  <c r="AM24" i="11"/>
  <c r="AM7" i="12"/>
  <c r="Z16" i="12"/>
  <c r="AM36" i="13"/>
  <c r="AN63" i="13"/>
  <c r="Z5" i="14"/>
  <c r="Z42" i="14"/>
  <c r="AN17" i="15"/>
  <c r="AM18" i="16"/>
  <c r="AN16" i="16"/>
  <c r="AN36" i="16"/>
  <c r="Y50" i="16"/>
  <c r="AM50" i="16"/>
  <c r="AM23" i="17"/>
  <c r="Y38" i="17"/>
  <c r="Y43" i="17"/>
  <c r="Z59" i="17"/>
  <c r="Y13" i="18"/>
  <c r="Y15" i="18"/>
  <c r="Y57" i="19"/>
  <c r="AM57" i="19"/>
  <c r="AN11" i="20"/>
  <c r="AM17" i="20"/>
  <c r="Y35" i="20"/>
  <c r="Y9" i="21"/>
  <c r="AN14" i="21"/>
  <c r="AM39" i="22"/>
  <c r="Y56" i="22"/>
  <c r="Y42" i="23"/>
  <c r="AN42" i="24"/>
  <c r="Z42" i="24"/>
  <c r="Z7" i="26"/>
  <c r="AN7" i="26"/>
  <c r="AN37" i="26"/>
  <c r="Z37" i="26"/>
  <c r="AM2" i="27"/>
  <c r="Y2" i="27"/>
  <c r="Y11" i="23"/>
  <c r="AN41" i="23"/>
  <c r="AN46" i="23"/>
  <c r="AM37" i="24"/>
  <c r="Z4" i="26"/>
  <c r="Y21" i="27"/>
  <c r="AN37" i="28"/>
  <c r="Z37" i="28"/>
  <c r="AM50" i="28"/>
  <c r="Y50" i="28"/>
  <c r="AZ2" i="27"/>
  <c r="Y11" i="27"/>
  <c r="AM11" i="27"/>
  <c r="AN24" i="28"/>
  <c r="Z24" i="28"/>
  <c r="Y34" i="28"/>
  <c r="AM7" i="30"/>
  <c r="Y7" i="30"/>
  <c r="Y8" i="30"/>
  <c r="AM8" i="30"/>
  <c r="Y64" i="21"/>
  <c r="AM35" i="23"/>
  <c r="Y62" i="24"/>
  <c r="AM62" i="24"/>
  <c r="Z42" i="26"/>
  <c r="AM61" i="26"/>
  <c r="Y56" i="27"/>
  <c r="AM56" i="27"/>
  <c r="AM38" i="28"/>
  <c r="AM57" i="28"/>
  <c r="Y57" i="28"/>
  <c r="AN34" i="35"/>
  <c r="Z22" i="26"/>
  <c r="AN7" i="27"/>
  <c r="Z7" i="27"/>
  <c r="Y58" i="30"/>
  <c r="Z10" i="35"/>
  <c r="AM15" i="35"/>
  <c r="Y15" i="35"/>
  <c r="Y21" i="37"/>
  <c r="AM21" i="37"/>
  <c r="AM26" i="41"/>
  <c r="AM20" i="36"/>
  <c r="Y20" i="36"/>
  <c r="Y46" i="36"/>
  <c r="Y60" i="36"/>
  <c r="AM60" i="36"/>
  <c r="AM63" i="26"/>
  <c r="Z18" i="27"/>
  <c r="AM50" i="27"/>
  <c r="Y50" i="27"/>
  <c r="Y9" i="28"/>
  <c r="AN22" i="30"/>
  <c r="AM47" i="30"/>
  <c r="Y47" i="30"/>
  <c r="Y42" i="35"/>
  <c r="Z27" i="36"/>
  <c r="AM53" i="36"/>
  <c r="Z44" i="37"/>
  <c r="AN44" i="37"/>
  <c r="AM42" i="38"/>
  <c r="Y42" i="38"/>
  <c r="Y16" i="30"/>
  <c r="Y2" i="35"/>
  <c r="AZ2" i="35"/>
  <c r="AM26" i="35"/>
  <c r="AN35" i="35"/>
  <c r="Y57" i="35"/>
  <c r="AM57" i="35"/>
  <c r="AM10" i="30"/>
  <c r="AM40" i="35"/>
  <c r="Z57" i="36"/>
  <c r="AN46" i="37"/>
  <c r="AM60" i="37"/>
  <c r="AN10" i="37"/>
  <c r="AN16" i="37"/>
  <c r="Z16" i="37"/>
  <c r="AN26" i="37"/>
  <c r="Z26" i="37"/>
  <c r="Z18" i="38"/>
  <c r="AM54" i="38"/>
  <c r="Z44" i="35"/>
  <c r="AM46" i="35"/>
  <c r="Y23" i="36"/>
  <c r="AM23" i="36"/>
  <c r="Y41" i="36"/>
  <c r="Z12" i="37"/>
  <c r="AN15" i="37"/>
  <c r="AN4" i="38"/>
  <c r="Z37" i="39"/>
  <c r="F9" i="37"/>
  <c r="AM4" i="37"/>
  <c r="AM40" i="37"/>
  <c r="AN18" i="40"/>
  <c r="Z18" i="40"/>
  <c r="AN46" i="40"/>
  <c r="AV46" i="40" s="1"/>
  <c r="AV45" i="40" s="1"/>
  <c r="Z31" i="41"/>
  <c r="AM44" i="41"/>
  <c r="Y44" i="41"/>
  <c r="Z13" i="37"/>
  <c r="Y41" i="39"/>
  <c r="AM41" i="39"/>
  <c r="AN17" i="40"/>
  <c r="Y45" i="40"/>
  <c r="AN8" i="41"/>
  <c r="Z8" i="41"/>
  <c r="AN31" i="40"/>
  <c r="Z31" i="40"/>
  <c r="Y56" i="40"/>
  <c r="Y4" i="41"/>
  <c r="AM10" i="41"/>
  <c r="Y10" i="41"/>
  <c r="AM11" i="41"/>
  <c r="AM14" i="41"/>
  <c r="Y14" i="41"/>
  <c r="Y40" i="41"/>
  <c r="Y27" i="40"/>
  <c r="Z40" i="40"/>
  <c r="AM2" i="41"/>
  <c r="Y64" i="23"/>
  <c r="AM64" i="23"/>
  <c r="AM58" i="27"/>
  <c r="Y64" i="27"/>
  <c r="AM59" i="41"/>
  <c r="Z61" i="41"/>
  <c r="Y55" i="8"/>
  <c r="AM62" i="9"/>
  <c r="Y56" i="11"/>
  <c r="AM64" i="11"/>
  <c r="Z59" i="12"/>
  <c r="AN59" i="13"/>
  <c r="AM56" i="15"/>
  <c r="AN59" i="16"/>
  <c r="Y61" i="16"/>
  <c r="AM64" i="19"/>
  <c r="Z59" i="20"/>
  <c r="Y56" i="21"/>
  <c r="AM65" i="21"/>
  <c r="AN55" i="30"/>
  <c r="Z55" i="30"/>
  <c r="AM56" i="36"/>
  <c r="AM54" i="37"/>
  <c r="AN61" i="41"/>
  <c r="AV61" i="41" s="1"/>
  <c r="AM57" i="8"/>
  <c r="AM61" i="8"/>
  <c r="AM56" i="11"/>
  <c r="Y58" i="13"/>
  <c r="AM63" i="15"/>
  <c r="Y64" i="15"/>
  <c r="Y65" i="17"/>
  <c r="Y58" i="18"/>
  <c r="Z59" i="18"/>
  <c r="AN59" i="20"/>
  <c r="AM64" i="27"/>
  <c r="AM65" i="28"/>
  <c r="AN53" i="37"/>
  <c r="AM55" i="39"/>
  <c r="Z63" i="39"/>
  <c r="Y55" i="41"/>
  <c r="Y62" i="9"/>
  <c r="AM56" i="12"/>
  <c r="Z65" i="12"/>
  <c r="Y61" i="18"/>
  <c r="AM55" i="38"/>
  <c r="Y55" i="39"/>
  <c r="Y59" i="39"/>
  <c r="AM59" i="39"/>
  <c r="AM53" i="41"/>
  <c r="AM54" i="41"/>
  <c r="AM56" i="22"/>
  <c r="Z63" i="23"/>
  <c r="AM64" i="24"/>
  <c r="Y64" i="28"/>
  <c r="AM55" i="40"/>
  <c r="Y61" i="26"/>
  <c r="Y55" i="28"/>
  <c r="AN57" i="38"/>
  <c r="Y61" i="38"/>
  <c r="Y54" i="28"/>
  <c r="Y52" i="37"/>
  <c r="AM44" i="13"/>
  <c r="Z37" i="14"/>
  <c r="AN37" i="14"/>
  <c r="Z4" i="15"/>
  <c r="Y21" i="15"/>
  <c r="AM21" i="15"/>
  <c r="Y24" i="15"/>
  <c r="AN36" i="15"/>
  <c r="Y13" i="16"/>
  <c r="AN19" i="16"/>
  <c r="Y21" i="16"/>
  <c r="Y40" i="16"/>
  <c r="AM40" i="16"/>
  <c r="Y7" i="17"/>
  <c r="Z13" i="17"/>
  <c r="AM53" i="17"/>
  <c r="Y5" i="20"/>
  <c r="AM13" i="20"/>
  <c r="Y13" i="20"/>
  <c r="AM23" i="8"/>
  <c r="AN39" i="9"/>
  <c r="AN33" i="11"/>
  <c r="Y43" i="14"/>
  <c r="AM24" i="15"/>
  <c r="Y32" i="15"/>
  <c r="AM32" i="15"/>
  <c r="AN13" i="16"/>
  <c r="Z13" i="16"/>
  <c r="AN15" i="16"/>
  <c r="AN18" i="16"/>
  <c r="AN13" i="17"/>
  <c r="Y51" i="17"/>
  <c r="Y53" i="18"/>
  <c r="AM5" i="21"/>
  <c r="AM3" i="21"/>
  <c r="Y3" i="21"/>
  <c r="AN11" i="11"/>
  <c r="AM7" i="8"/>
  <c r="Z16" i="8"/>
  <c r="AM41" i="8"/>
  <c r="AM45" i="8"/>
  <c r="Z16" i="9"/>
  <c r="AM15" i="10"/>
  <c r="Z22" i="11"/>
  <c r="Z34" i="11"/>
  <c r="AM16" i="12"/>
  <c r="Y37" i="12"/>
  <c r="AM43" i="12"/>
  <c r="Y13" i="13"/>
  <c r="Y19" i="13"/>
  <c r="Y10" i="14"/>
  <c r="Y17" i="14"/>
  <c r="Y20" i="14"/>
  <c r="Z36" i="14"/>
  <c r="AN18" i="15"/>
  <c r="Y44" i="15"/>
  <c r="AM47" i="15"/>
  <c r="AM49" i="15"/>
  <c r="Y49" i="15"/>
  <c r="AM53" i="15"/>
  <c r="Z17" i="16"/>
  <c r="AN17" i="16"/>
  <c r="Y23" i="16"/>
  <c r="AC23" i="16" s="1"/>
  <c r="Y53" i="17"/>
  <c r="Y6" i="18"/>
  <c r="Z21" i="18"/>
  <c r="AN21" i="18"/>
  <c r="Z34" i="18"/>
  <c r="AM53" i="18"/>
  <c r="AM21" i="19"/>
  <c r="Y22" i="19"/>
  <c r="Y39" i="21"/>
  <c r="AM39" i="21"/>
  <c r="AN44" i="21"/>
  <c r="Z44" i="21"/>
  <c r="Y41" i="8"/>
  <c r="AM53" i="9"/>
  <c r="Y18" i="10"/>
  <c r="AN46" i="10"/>
  <c r="Z48" i="10"/>
  <c r="AN19" i="11"/>
  <c r="AM5" i="8"/>
  <c r="Z12" i="9"/>
  <c r="Z15" i="9"/>
  <c r="Z39" i="9"/>
  <c r="AM40" i="9"/>
  <c r="Y50" i="9"/>
  <c r="Y53" i="9"/>
  <c r="Y14" i="10"/>
  <c r="AM12" i="11"/>
  <c r="AN22" i="11"/>
  <c r="AM32" i="11"/>
  <c r="Y37" i="11"/>
  <c r="AC37" i="11" s="1"/>
  <c r="Z48" i="11"/>
  <c r="AH48" i="11" s="1"/>
  <c r="AH47" i="11" s="1"/>
  <c r="Y7" i="12"/>
  <c r="AM12" i="12"/>
  <c r="Z15" i="12"/>
  <c r="Y16" i="12"/>
  <c r="Z19" i="12"/>
  <c r="Y20" i="12"/>
  <c r="Z46" i="12"/>
  <c r="Z13" i="13"/>
  <c r="AM19" i="13"/>
  <c r="AM10" i="14"/>
  <c r="Z8" i="14"/>
  <c r="AN8" i="14"/>
  <c r="AM19" i="14"/>
  <c r="AM20" i="14"/>
  <c r="AN23" i="15"/>
  <c r="AM7" i="16"/>
  <c r="Z18" i="16"/>
  <c r="AM20" i="16"/>
  <c r="Y20" i="16"/>
  <c r="Z33" i="16"/>
  <c r="AM45" i="16"/>
  <c r="AM51" i="16"/>
  <c r="AN34" i="18"/>
  <c r="AM9" i="19"/>
  <c r="Y9" i="19"/>
  <c r="Y4" i="20"/>
  <c r="AM4" i="20"/>
  <c r="AM47" i="20"/>
  <c r="Y47" i="20"/>
  <c r="AM50" i="21"/>
  <c r="Y50" i="21"/>
  <c r="Y11" i="19"/>
  <c r="AM15" i="19"/>
  <c r="AM34" i="19"/>
  <c r="Y3" i="20"/>
  <c r="AM40" i="20"/>
  <c r="AN15" i="21"/>
  <c r="AN18" i="22"/>
  <c r="AN21" i="22"/>
  <c r="AN23" i="22"/>
  <c r="AM44" i="22"/>
  <c r="AM21" i="23"/>
  <c r="AM23" i="23"/>
  <c r="Y23" i="23"/>
  <c r="Y48" i="23"/>
  <c r="AM40" i="24"/>
  <c r="Y40" i="24"/>
  <c r="Y44" i="22"/>
  <c r="AM6" i="23"/>
  <c r="Z33" i="23"/>
  <c r="AN6" i="24"/>
  <c r="AN33" i="20"/>
  <c r="Z42" i="20"/>
  <c r="Y18" i="21"/>
  <c r="AM23" i="21"/>
  <c r="AN24" i="21"/>
  <c r="AN7" i="22"/>
  <c r="Z7" i="22"/>
  <c r="Z10" i="22"/>
  <c r="AM47" i="22"/>
  <c r="Y47" i="22"/>
  <c r="AM18" i="23"/>
  <c r="Z16" i="24"/>
  <c r="AN16" i="24"/>
  <c r="AN22" i="24"/>
  <c r="Y50" i="17"/>
  <c r="AM11" i="19"/>
  <c r="Z7" i="19"/>
  <c r="Z44" i="19"/>
  <c r="AN8" i="20"/>
  <c r="AM37" i="20"/>
  <c r="Y13" i="21"/>
  <c r="AN5" i="22"/>
  <c r="Z5" i="22"/>
  <c r="AN11" i="22"/>
  <c r="Z8" i="23"/>
  <c r="Y20" i="23"/>
  <c r="Z8" i="24"/>
  <c r="AN8" i="24"/>
  <c r="AM16" i="24"/>
  <c r="AM22" i="24"/>
  <c r="Z21" i="26"/>
  <c r="Y51" i="26"/>
  <c r="AM5" i="27"/>
  <c r="AN16" i="28"/>
  <c r="Z16" i="28"/>
  <c r="AM37" i="28"/>
  <c r="AM33" i="30"/>
  <c r="Y33" i="30"/>
  <c r="Y34" i="30"/>
  <c r="AM34" i="30"/>
  <c r="Y17" i="23"/>
  <c r="Z19" i="23"/>
  <c r="Y52" i="23"/>
  <c r="AN21" i="26"/>
  <c r="Y8" i="27"/>
  <c r="AM13" i="27"/>
  <c r="AM22" i="27"/>
  <c r="Y24" i="28"/>
  <c r="Z48" i="28"/>
  <c r="AN48" i="28"/>
  <c r="Z23" i="26"/>
  <c r="Y39" i="26"/>
  <c r="AM32" i="27"/>
  <c r="AN22" i="28"/>
  <c r="Y33" i="28"/>
  <c r="AM33" i="28"/>
  <c r="Z34" i="28"/>
  <c r="AN5" i="26"/>
  <c r="Z5" i="26"/>
  <c r="AN8" i="26"/>
  <c r="Z13" i="27"/>
  <c r="AN13" i="27"/>
  <c r="AN21" i="27"/>
  <c r="Y22" i="27"/>
  <c r="AM32" i="28"/>
  <c r="Z44" i="28"/>
  <c r="AN44" i="28"/>
  <c r="Y51" i="28"/>
  <c r="Y10" i="27"/>
  <c r="Z12" i="27"/>
  <c r="Y3" i="28"/>
  <c r="AM3" i="28"/>
  <c r="Y45" i="28"/>
  <c r="AM46" i="28"/>
  <c r="Y46" i="28"/>
  <c r="AM18" i="30"/>
  <c r="Z19" i="30"/>
  <c r="Y20" i="30"/>
  <c r="AM20" i="30"/>
  <c r="Y22" i="30"/>
  <c r="AN39" i="30"/>
  <c r="Y44" i="39"/>
  <c r="AM44" i="39"/>
  <c r="AN5" i="30"/>
  <c r="AN8" i="35"/>
  <c r="AM37" i="36"/>
  <c r="Y10" i="28"/>
  <c r="AH10" i="28" s="1"/>
  <c r="AM10" i="28"/>
  <c r="AM12" i="30"/>
  <c r="Y35" i="30"/>
  <c r="AM45" i="30"/>
  <c r="AM4" i="35"/>
  <c r="F9" i="35"/>
  <c r="G9" i="35" s="1"/>
  <c r="AM12" i="35"/>
  <c r="AN16" i="35"/>
  <c r="Z16" i="35"/>
  <c r="AN5" i="36"/>
  <c r="Y37" i="36"/>
  <c r="Y14" i="36"/>
  <c r="AM14" i="36"/>
  <c r="AM18" i="36"/>
  <c r="Y18" i="36"/>
  <c r="AN37" i="40"/>
  <c r="Z37" i="40"/>
  <c r="AN44" i="41"/>
  <c r="AM7" i="28"/>
  <c r="AN5" i="35"/>
  <c r="AN7" i="35"/>
  <c r="AM13" i="35"/>
  <c r="Z24" i="35"/>
  <c r="Y47" i="35"/>
  <c r="AM10" i="36"/>
  <c r="Y16" i="36"/>
  <c r="Z35" i="36"/>
  <c r="Y11" i="36"/>
  <c r="AM31" i="37"/>
  <c r="Z32" i="38"/>
  <c r="AN32" i="38"/>
  <c r="Y47" i="38"/>
  <c r="AM47" i="38"/>
  <c r="Y48" i="30"/>
  <c r="Z4" i="35"/>
  <c r="Z7" i="35"/>
  <c r="AN10" i="35"/>
  <c r="AN11" i="35"/>
  <c r="AM8" i="35"/>
  <c r="AM32" i="35"/>
  <c r="Y5" i="36"/>
  <c r="Y10" i="36"/>
  <c r="Y17" i="36"/>
  <c r="Y16" i="37"/>
  <c r="AM16" i="37"/>
  <c r="Z7" i="38"/>
  <c r="AN7" i="38"/>
  <c r="AM45" i="38"/>
  <c r="Z12" i="39"/>
  <c r="AN12" i="39"/>
  <c r="AM44" i="37"/>
  <c r="Y44" i="37"/>
  <c r="AM50" i="37"/>
  <c r="AN42" i="38"/>
  <c r="Z26" i="39"/>
  <c r="AN26" i="39"/>
  <c r="AN4" i="40"/>
  <c r="AN4" i="37"/>
  <c r="Y6" i="37"/>
  <c r="AM13" i="37"/>
  <c r="AN14" i="37"/>
  <c r="AV14" i="37" s="1"/>
  <c r="AM20" i="37"/>
  <c r="Z24" i="37"/>
  <c r="AN27" i="37"/>
  <c r="Z27" i="37"/>
  <c r="Y50" i="37"/>
  <c r="AM10" i="38"/>
  <c r="Y10" i="38"/>
  <c r="Z10" i="39"/>
  <c r="AN10" i="39"/>
  <c r="AM23" i="39"/>
  <c r="Z13" i="40"/>
  <c r="AN39" i="40"/>
  <c r="Z39" i="40"/>
  <c r="Y33" i="37"/>
  <c r="Z4" i="38"/>
  <c r="Z16" i="39"/>
  <c r="AN16" i="39"/>
  <c r="Y25" i="39"/>
  <c r="AM25" i="39"/>
  <c r="Z31" i="39"/>
  <c r="Y39" i="39"/>
  <c r="Z12" i="40"/>
  <c r="Z17" i="40"/>
  <c r="AE17" i="40" s="1"/>
  <c r="AM17" i="40"/>
  <c r="AM27" i="40"/>
  <c r="Y27" i="41"/>
  <c r="Z29" i="41"/>
  <c r="Y31" i="41"/>
  <c r="AM31" i="41"/>
  <c r="Y48" i="38"/>
  <c r="Z7" i="39"/>
  <c r="Y18" i="39"/>
  <c r="AM33" i="39"/>
  <c r="AN12" i="40"/>
  <c r="AN22" i="40"/>
  <c r="AM24" i="41"/>
  <c r="Y24" i="41"/>
  <c r="Z37" i="36"/>
  <c r="Y4" i="37"/>
  <c r="Z17" i="38"/>
  <c r="Y8" i="39"/>
  <c r="Y10" i="39"/>
  <c r="AN35" i="39"/>
  <c r="AM40" i="39"/>
  <c r="Y40" i="39"/>
  <c r="Y23" i="40"/>
  <c r="Y5" i="41"/>
  <c r="AG5" i="41" s="1"/>
  <c r="AM5" i="41"/>
  <c r="Z10" i="41"/>
  <c r="Y32" i="41"/>
  <c r="Y50" i="41"/>
  <c r="Y15" i="41"/>
  <c r="AN31" i="41"/>
  <c r="Z16" i="41"/>
  <c r="Z32" i="41"/>
  <c r="Y37" i="41"/>
  <c r="AM38" i="41"/>
  <c r="AH11" i="41"/>
  <c r="AG60" i="20"/>
  <c r="AI60" i="16"/>
  <c r="AB60" i="17"/>
  <c r="AH50" i="38"/>
  <c r="AH49" i="38" s="1"/>
  <c r="AG5" i="35"/>
  <c r="AE60" i="8"/>
  <c r="Y4" i="8"/>
  <c r="Z8" i="8"/>
  <c r="AN8" i="8"/>
  <c r="AM9" i="8"/>
  <c r="AN15" i="8"/>
  <c r="Y32" i="8"/>
  <c r="AM32" i="8"/>
  <c r="Y37" i="8"/>
  <c r="AM37" i="8"/>
  <c r="Y48" i="8"/>
  <c r="AF60" i="8"/>
  <c r="AN7" i="9"/>
  <c r="Z34" i="9"/>
  <c r="AN55" i="9"/>
  <c r="Z55" i="9"/>
  <c r="AM62" i="11"/>
  <c r="AM5" i="12"/>
  <c r="Z12" i="12"/>
  <c r="AN12" i="12"/>
  <c r="AM58" i="12"/>
  <c r="AM9" i="13"/>
  <c r="Y8" i="14"/>
  <c r="AM44" i="14"/>
  <c r="Y46" i="14"/>
  <c r="AA46" i="14" s="1"/>
  <c r="AA45" i="14" s="1"/>
  <c r="AM5" i="15"/>
  <c r="AM24" i="8"/>
  <c r="AM54" i="8"/>
  <c r="AM53" i="10"/>
  <c r="Y54" i="10"/>
  <c r="Y7" i="11"/>
  <c r="Y10" i="11"/>
  <c r="AM44" i="11"/>
  <c r="Y44" i="11"/>
  <c r="Y19" i="12"/>
  <c r="AM19" i="12"/>
  <c r="AM33" i="12"/>
  <c r="Y33" i="12"/>
  <c r="Y35" i="12"/>
  <c r="AM35" i="12"/>
  <c r="AN39" i="12"/>
  <c r="AM48" i="12"/>
  <c r="Y48" i="12"/>
  <c r="Y57" i="12"/>
  <c r="AM61" i="12"/>
  <c r="Y61" i="12"/>
  <c r="AM16" i="13"/>
  <c r="AE60" i="14"/>
  <c r="Y63" i="14"/>
  <c r="AM63" i="14"/>
  <c r="Z10" i="9"/>
  <c r="Z11" i="9"/>
  <c r="Y16" i="9"/>
  <c r="AM16" i="9"/>
  <c r="Y24" i="8"/>
  <c r="Z5" i="9"/>
  <c r="AN5" i="9"/>
  <c r="AN11" i="9"/>
  <c r="AM12" i="9"/>
  <c r="AN37" i="9"/>
  <c r="Z37" i="9"/>
  <c r="AM58" i="9"/>
  <c r="Y58" i="9"/>
  <c r="AN15" i="10"/>
  <c r="Z15" i="10"/>
  <c r="AM35" i="10"/>
  <c r="AM4" i="11"/>
  <c r="Y4" i="11"/>
  <c r="Y5" i="11"/>
  <c r="Z24" i="11"/>
  <c r="AN24" i="11"/>
  <c r="AM57" i="11"/>
  <c r="AV57" i="11" s="1"/>
  <c r="Y57" i="11"/>
  <c r="AN23" i="12"/>
  <c r="Z23" i="12"/>
  <c r="Y54" i="12"/>
  <c r="AM10" i="13"/>
  <c r="Y10" i="13"/>
  <c r="AD10" i="13" s="1"/>
  <c r="AN34" i="13"/>
  <c r="AN39" i="13"/>
  <c r="Z46" i="13"/>
  <c r="AN46" i="13"/>
  <c r="Y15" i="14"/>
  <c r="AM15" i="14"/>
  <c r="AM37" i="14"/>
  <c r="Y44" i="14"/>
  <c r="Y5" i="15"/>
  <c r="AM4" i="8"/>
  <c r="AM39" i="8"/>
  <c r="Z46" i="9"/>
  <c r="Z8" i="10"/>
  <c r="AM53" i="11"/>
  <c r="AV53" i="11" s="1"/>
  <c r="AM63" i="11"/>
  <c r="AM36" i="12"/>
  <c r="AM40" i="12"/>
  <c r="Y40" i="12"/>
  <c r="Y16" i="13"/>
  <c r="AM15" i="13"/>
  <c r="Y2" i="14"/>
  <c r="AZ2" i="14"/>
  <c r="Z10" i="14"/>
  <c r="AI10" i="14" s="1"/>
  <c r="AN10" i="14"/>
  <c r="Y35" i="14"/>
  <c r="AN33" i="15"/>
  <c r="AM2" i="9"/>
  <c r="AM18" i="9"/>
  <c r="AM57" i="9"/>
  <c r="AM40" i="10"/>
  <c r="AH37" i="11"/>
  <c r="Y22" i="12"/>
  <c r="AN16" i="13"/>
  <c r="AN15" i="14"/>
  <c r="AM32" i="14"/>
  <c r="Y32" i="14"/>
  <c r="AM34" i="14"/>
  <c r="AM39" i="14"/>
  <c r="AM52" i="14"/>
  <c r="AM22" i="15"/>
  <c r="Y48" i="15"/>
  <c r="Y57" i="15"/>
  <c r="Y65" i="15"/>
  <c r="Y4" i="16"/>
  <c r="Z10" i="16"/>
  <c r="AM11" i="16"/>
  <c r="Y9" i="16"/>
  <c r="Y19" i="16"/>
  <c r="AN22" i="16"/>
  <c r="Y45" i="16"/>
  <c r="Y64" i="16"/>
  <c r="Y4" i="17"/>
  <c r="Z6" i="17"/>
  <c r="Z12" i="17"/>
  <c r="AN18" i="17"/>
  <c r="Z18" i="17"/>
  <c r="AG18" i="17" s="1"/>
  <c r="AM45" i="17"/>
  <c r="AM47" i="17"/>
  <c r="Y49" i="17"/>
  <c r="Z8" i="18"/>
  <c r="Z12" i="18"/>
  <c r="AM20" i="18"/>
  <c r="AM36" i="18"/>
  <c r="Y36" i="18"/>
  <c r="Y45" i="18"/>
  <c r="AM51" i="18"/>
  <c r="AM54" i="18"/>
  <c r="AN4" i="19"/>
  <c r="AN44" i="19"/>
  <c r="Y46" i="19"/>
  <c r="Y49" i="19"/>
  <c r="AM49" i="19"/>
  <c r="AM61" i="19"/>
  <c r="AM63" i="19"/>
  <c r="Y63" i="19"/>
  <c r="Z5" i="20"/>
  <c r="AM18" i="20"/>
  <c r="AN14" i="20"/>
  <c r="Z34" i="20"/>
  <c r="AM22" i="22"/>
  <c r="Y22" i="22"/>
  <c r="Y42" i="22"/>
  <c r="AM50" i="22"/>
  <c r="Y50" i="22"/>
  <c r="Y62" i="22"/>
  <c r="Z24" i="8"/>
  <c r="AM52" i="8"/>
  <c r="Y50" i="8"/>
  <c r="Y64" i="8"/>
  <c r="Z4" i="9"/>
  <c r="AM20" i="9"/>
  <c r="AM23" i="9"/>
  <c r="Z33" i="9"/>
  <c r="AN44" i="9"/>
  <c r="AM44" i="10"/>
  <c r="Z7" i="11"/>
  <c r="AN5" i="12"/>
  <c r="Z5" i="12"/>
  <c r="AF5" i="12" s="1"/>
  <c r="AF60" i="12"/>
  <c r="AM5" i="13"/>
  <c r="Y5" i="13"/>
  <c r="Y41" i="13"/>
  <c r="A4" i="140"/>
  <c r="Y22" i="8"/>
  <c r="Y23" i="8"/>
  <c r="AN24" i="8"/>
  <c r="Z34" i="8"/>
  <c r="Z37" i="8"/>
  <c r="AM38" i="8"/>
  <c r="Y51" i="8"/>
  <c r="Y52" i="8"/>
  <c r="AM64" i="8"/>
  <c r="AM3" i="9"/>
  <c r="AM9" i="9"/>
  <c r="AN19" i="9"/>
  <c r="Z22" i="9"/>
  <c r="Z18" i="9"/>
  <c r="AH18" i="9" s="1"/>
  <c r="Y24" i="9"/>
  <c r="Y40" i="9"/>
  <c r="AN42" i="9"/>
  <c r="AN41" i="9"/>
  <c r="AM48" i="9"/>
  <c r="AM52" i="9"/>
  <c r="Z5" i="10"/>
  <c r="AN10" i="10"/>
  <c r="Z14" i="10"/>
  <c r="Z55" i="10"/>
  <c r="Y12" i="11"/>
  <c r="Y13" i="11"/>
  <c r="AM16" i="11"/>
  <c r="Y23" i="11"/>
  <c r="AM22" i="11"/>
  <c r="Z23" i="11"/>
  <c r="AN23" i="11"/>
  <c r="AM34" i="11"/>
  <c r="AM40" i="11"/>
  <c r="Z10" i="12"/>
  <c r="AM22" i="12"/>
  <c r="AM37" i="12"/>
  <c r="Y42" i="12"/>
  <c r="AM53" i="12"/>
  <c r="Y53" i="12"/>
  <c r="Y62" i="12"/>
  <c r="Z6" i="13"/>
  <c r="AM23" i="13"/>
  <c r="AM51" i="13"/>
  <c r="Y55" i="13"/>
  <c r="AM59" i="13"/>
  <c r="AN4" i="14"/>
  <c r="Z13" i="14"/>
  <c r="AG13" i="14" s="1"/>
  <c r="AN14" i="14"/>
  <c r="AN23" i="14"/>
  <c r="Y23" i="14"/>
  <c r="AM40" i="14"/>
  <c r="AV40" i="14" s="1"/>
  <c r="Y2" i="15"/>
  <c r="AN4" i="15"/>
  <c r="AM8" i="15"/>
  <c r="AM10" i="15"/>
  <c r="AM12" i="15"/>
  <c r="Z37" i="15"/>
  <c r="AM34" i="15"/>
  <c r="AN42" i="15"/>
  <c r="AM42" i="15"/>
  <c r="AM46" i="15"/>
  <c r="AM64" i="15"/>
  <c r="Y63" i="15"/>
  <c r="O70" i="15"/>
  <c r="P70" i="15" s="1"/>
  <c r="Y3" i="16"/>
  <c r="AM3" i="16"/>
  <c r="AN10" i="16"/>
  <c r="Z15" i="16"/>
  <c r="Y18" i="16"/>
  <c r="AF18" i="16" s="1"/>
  <c r="Z19" i="16"/>
  <c r="AM16" i="16"/>
  <c r="AM22" i="16"/>
  <c r="Z36" i="16"/>
  <c r="Y49" i="16"/>
  <c r="AM8" i="17"/>
  <c r="Y6" i="17"/>
  <c r="AN8" i="17"/>
  <c r="Z17" i="17"/>
  <c r="Y45" i="17"/>
  <c r="AN44" i="17"/>
  <c r="Z44" i="17"/>
  <c r="AN10" i="18"/>
  <c r="Y19" i="18"/>
  <c r="Y43" i="18"/>
  <c r="AM45" i="18"/>
  <c r="Y7" i="19"/>
  <c r="AF7" i="19" s="1"/>
  <c r="Y16" i="19"/>
  <c r="AM12" i="19"/>
  <c r="Y12" i="19"/>
  <c r="Z24" i="19"/>
  <c r="AI24" i="19" s="1"/>
  <c r="AM48" i="19"/>
  <c r="Y56" i="19"/>
  <c r="AM62" i="19"/>
  <c r="Y65" i="19"/>
  <c r="Z8" i="20"/>
  <c r="AM9" i="20"/>
  <c r="Z17" i="20"/>
  <c r="AF60" i="20"/>
  <c r="AC60" i="20"/>
  <c r="AA60" i="20"/>
  <c r="AM14" i="21"/>
  <c r="Y14" i="21"/>
  <c r="Y12" i="22"/>
  <c r="AN16" i="22"/>
  <c r="Z16" i="22"/>
  <c r="AM61" i="22"/>
  <c r="Y61" i="22"/>
  <c r="AM11" i="8"/>
  <c r="AM33" i="8"/>
  <c r="Z44" i="8"/>
  <c r="AN44" i="8"/>
  <c r="Y57" i="8"/>
  <c r="AM11" i="9"/>
  <c r="AM34" i="9"/>
  <c r="Y35" i="9"/>
  <c r="Y57" i="9"/>
  <c r="Y65" i="9"/>
  <c r="Z39" i="10"/>
  <c r="Y40" i="10"/>
  <c r="AB40" i="10" s="1"/>
  <c r="Y57" i="10"/>
  <c r="Y63" i="10"/>
  <c r="AN4" i="11"/>
  <c r="Z17" i="11"/>
  <c r="AN21" i="11"/>
  <c r="Y34" i="11"/>
  <c r="Y40" i="11"/>
  <c r="Y42" i="11"/>
  <c r="AN48" i="11"/>
  <c r="Z8" i="12"/>
  <c r="AM17" i="12"/>
  <c r="Y21" i="12"/>
  <c r="Y39" i="12"/>
  <c r="AA39" i="12" s="1"/>
  <c r="Z41" i="12"/>
  <c r="AM49" i="12"/>
  <c r="AN55" i="12"/>
  <c r="AB60" i="12"/>
  <c r="Z63" i="12"/>
  <c r="AN10" i="13"/>
  <c r="AM7" i="13"/>
  <c r="AN14" i="13"/>
  <c r="Y12" i="13"/>
  <c r="AM12" i="13"/>
  <c r="AN24" i="13"/>
  <c r="Y39" i="13"/>
  <c r="AM6" i="14"/>
  <c r="Z7" i="14"/>
  <c r="AN22" i="14"/>
  <c r="Y39" i="14"/>
  <c r="AM36" i="14"/>
  <c r="Y51" i="14"/>
  <c r="AM59" i="14"/>
  <c r="AM64" i="14"/>
  <c r="Y64" i="14"/>
  <c r="AM2" i="15"/>
  <c r="AM11" i="15"/>
  <c r="Z21" i="15"/>
  <c r="Y22" i="15"/>
  <c r="Y23" i="15"/>
  <c r="Y47" i="15"/>
  <c r="AM57" i="15"/>
  <c r="AM65" i="15"/>
  <c r="Z7" i="16"/>
  <c r="AN14" i="16"/>
  <c r="AM21" i="16"/>
  <c r="AN34" i="16"/>
  <c r="Z34" i="16"/>
  <c r="AN14" i="17"/>
  <c r="Z14" i="17"/>
  <c r="Y16" i="17"/>
  <c r="AM41" i="17"/>
  <c r="Y56" i="17"/>
  <c r="AM56" i="17"/>
  <c r="AM63" i="17"/>
  <c r="Y63" i="17"/>
  <c r="AN8" i="18"/>
  <c r="AN11" i="18"/>
  <c r="Y14" i="18"/>
  <c r="AM17" i="18"/>
  <c r="AM38" i="18"/>
  <c r="Y38" i="18"/>
  <c r="AN42" i="18"/>
  <c r="Z42" i="18"/>
  <c r="AM52" i="18"/>
  <c r="Y55" i="18"/>
  <c r="AM59" i="18"/>
  <c r="Y59" i="18"/>
  <c r="AN63" i="18"/>
  <c r="Z63" i="18"/>
  <c r="Y13" i="19"/>
  <c r="AM16" i="19"/>
  <c r="Z12" i="19"/>
  <c r="AM16" i="20"/>
  <c r="Z21" i="20"/>
  <c r="Z41" i="20"/>
  <c r="AM7" i="21"/>
  <c r="Y7" i="21"/>
  <c r="AN8" i="21"/>
  <c r="Z8" i="21"/>
  <c r="AN48" i="21"/>
  <c r="Z48" i="21"/>
  <c r="AM63" i="21"/>
  <c r="Y63" i="21"/>
  <c r="Y3" i="22"/>
  <c r="AM3" i="22"/>
  <c r="Z4" i="22"/>
  <c r="AN4" i="22"/>
  <c r="Z15" i="22"/>
  <c r="AN15" i="22"/>
  <c r="Z36" i="22"/>
  <c r="AN36" i="22"/>
  <c r="Z21" i="16"/>
  <c r="AM33" i="16"/>
  <c r="Y47" i="16"/>
  <c r="Y62" i="16"/>
  <c r="AE23" i="17"/>
  <c r="AM33" i="17"/>
  <c r="Y33" i="17"/>
  <c r="AN41" i="17"/>
  <c r="Y2" i="18"/>
  <c r="AM2" i="18"/>
  <c r="AM16" i="18"/>
  <c r="Y16" i="18"/>
  <c r="AN24" i="18"/>
  <c r="Y40" i="18"/>
  <c r="Y6" i="19"/>
  <c r="AM38" i="19"/>
  <c r="AM50" i="19"/>
  <c r="Y50" i="19"/>
  <c r="AM53" i="20"/>
  <c r="Y53" i="20"/>
  <c r="Y56" i="20"/>
  <c r="AN6" i="21"/>
  <c r="AN11" i="21"/>
  <c r="Y57" i="21"/>
  <c r="AM19" i="22"/>
  <c r="AV19" i="22" s="1"/>
  <c r="Y19" i="23"/>
  <c r="AI19" i="23" s="1"/>
  <c r="AM54" i="23"/>
  <c r="Y62" i="23"/>
  <c r="AN4" i="24"/>
  <c r="AM6" i="24"/>
  <c r="Z33" i="24"/>
  <c r="Y42" i="24"/>
  <c r="AM42" i="24"/>
  <c r="Y61" i="24"/>
  <c r="AM61" i="24"/>
  <c r="AN6" i="26"/>
  <c r="AN33" i="26"/>
  <c r="AM56" i="26"/>
  <c r="Y56" i="26"/>
  <c r="AA60" i="17"/>
  <c r="Y14" i="17"/>
  <c r="AM14" i="17"/>
  <c r="AM55" i="17"/>
  <c r="AN44" i="18"/>
  <c r="AM58" i="18"/>
  <c r="AM64" i="18"/>
  <c r="Y64" i="18"/>
  <c r="Z11" i="19"/>
  <c r="AD11" i="19" s="1"/>
  <c r="AM35" i="19"/>
  <c r="Y7" i="20"/>
  <c r="AD7" i="20" s="1"/>
  <c r="AM23" i="20"/>
  <c r="Y62" i="20"/>
  <c r="AM9" i="21"/>
  <c r="Z13" i="21"/>
  <c r="AF13" i="21" s="1"/>
  <c r="AM16" i="21"/>
  <c r="Y45" i="21"/>
  <c r="Y52" i="21"/>
  <c r="Y11" i="22"/>
  <c r="AE11" i="22" s="1"/>
  <c r="Z34" i="22"/>
  <c r="Y54" i="22"/>
  <c r="AN16" i="23"/>
  <c r="AM17" i="23"/>
  <c r="Y18" i="23"/>
  <c r="AM22" i="23"/>
  <c r="AN33" i="23"/>
  <c r="Y43" i="23"/>
  <c r="AN44" i="23"/>
  <c r="AM14" i="24"/>
  <c r="Z22" i="24"/>
  <c r="AN33" i="24"/>
  <c r="Z37" i="24"/>
  <c r="AN34" i="24"/>
  <c r="Z34" i="24"/>
  <c r="AD34" i="24" s="1"/>
  <c r="AN39" i="24"/>
  <c r="Z39" i="24"/>
  <c r="Z16" i="26"/>
  <c r="Z55" i="26"/>
  <c r="Y59" i="26"/>
  <c r="Z63" i="26"/>
  <c r="AN63" i="26"/>
  <c r="Y21" i="19"/>
  <c r="AN42" i="19"/>
  <c r="AM52" i="19"/>
  <c r="Y52" i="19"/>
  <c r="AA52" i="19" s="1"/>
  <c r="AA51" i="19" s="1"/>
  <c r="AM59" i="19"/>
  <c r="AD60" i="20"/>
  <c r="AH60" i="20"/>
  <c r="Z4" i="20"/>
  <c r="AN13" i="20"/>
  <c r="Z15" i="20"/>
  <c r="AM21" i="20"/>
  <c r="Z37" i="20"/>
  <c r="Y42" i="20"/>
  <c r="AI42" i="20" s="1"/>
  <c r="AM42" i="20"/>
  <c r="Z46" i="20"/>
  <c r="AN48" i="20"/>
  <c r="AN4" i="21"/>
  <c r="AM18" i="21"/>
  <c r="Y19" i="21"/>
  <c r="AM40" i="21"/>
  <c r="AN42" i="21"/>
  <c r="AV42" i="21" s="1"/>
  <c r="Z8" i="22"/>
  <c r="Z14" i="22"/>
  <c r="Z21" i="22"/>
  <c r="Z33" i="22"/>
  <c r="AM51" i="22"/>
  <c r="Y64" i="22"/>
  <c r="Z63" i="22"/>
  <c r="Y10" i="23"/>
  <c r="Z18" i="23"/>
  <c r="AN23" i="23"/>
  <c r="Y38" i="23"/>
  <c r="Y45" i="23"/>
  <c r="AN5" i="24"/>
  <c r="AN15" i="24"/>
  <c r="Y24" i="24"/>
  <c r="AC24" i="24" s="1"/>
  <c r="AM39" i="24"/>
  <c r="Y45" i="24"/>
  <c r="AM50" i="24"/>
  <c r="Y50" i="24"/>
  <c r="Y5" i="26"/>
  <c r="AZ2" i="26"/>
  <c r="AM2" i="26"/>
  <c r="Y13" i="26"/>
  <c r="Y12" i="26"/>
  <c r="AE12" i="26" s="1"/>
  <c r="AM21" i="26"/>
  <c r="Y21" i="26"/>
  <c r="Y5" i="21"/>
  <c r="Z10" i="21"/>
  <c r="AD10" i="21" s="1"/>
  <c r="Y55" i="21"/>
  <c r="Y4" i="22"/>
  <c r="AM11" i="22"/>
  <c r="Z13" i="22"/>
  <c r="AD13" i="22" s="1"/>
  <c r="AM17" i="22"/>
  <c r="Y37" i="23"/>
  <c r="Z39" i="23"/>
  <c r="AN39" i="23"/>
  <c r="AM40" i="23"/>
  <c r="Y40" i="23"/>
  <c r="Z59" i="23"/>
  <c r="AM62" i="23"/>
  <c r="AN12" i="24"/>
  <c r="Y33" i="24"/>
  <c r="AM52" i="24"/>
  <c r="Y52" i="24"/>
  <c r="AM56" i="24"/>
  <c r="Y56" i="24"/>
  <c r="Y2" i="26"/>
  <c r="AM12" i="26"/>
  <c r="Y23" i="26"/>
  <c r="AN36" i="26"/>
  <c r="Z36" i="26"/>
  <c r="AM49" i="26"/>
  <c r="Y49" i="26"/>
  <c r="AM59" i="26"/>
  <c r="AC60" i="26"/>
  <c r="AM7" i="27"/>
  <c r="Y7" i="27"/>
  <c r="AM14" i="27"/>
  <c r="AN23" i="27"/>
  <c r="Z23" i="27"/>
  <c r="Y33" i="27"/>
  <c r="AN36" i="27"/>
  <c r="Y8" i="28"/>
  <c r="AM8" i="28"/>
  <c r="AM24" i="28"/>
  <c r="Y35" i="28"/>
  <c r="Y36" i="28"/>
  <c r="AM39" i="28"/>
  <c r="Y39" i="28"/>
  <c r="AN42" i="28"/>
  <c r="AM63" i="28"/>
  <c r="Y63" i="28"/>
  <c r="Y9" i="30"/>
  <c r="Y13" i="30"/>
  <c r="AM13" i="30"/>
  <c r="AI60" i="20"/>
  <c r="AM49" i="23"/>
  <c r="Y49" i="23"/>
  <c r="Y61" i="23"/>
  <c r="AM12" i="24"/>
  <c r="AM21" i="24"/>
  <c r="Y4" i="26"/>
  <c r="Z11" i="26"/>
  <c r="AC11" i="26" s="1"/>
  <c r="AN11" i="26"/>
  <c r="AN19" i="26"/>
  <c r="AN42" i="26"/>
  <c r="Y44" i="26"/>
  <c r="Z46" i="26"/>
  <c r="AM46" i="26"/>
  <c r="AM52" i="26"/>
  <c r="AM24" i="27"/>
  <c r="Z36" i="27"/>
  <c r="Y37" i="27"/>
  <c r="AN5" i="28"/>
  <c r="Z6" i="28"/>
  <c r="Y22" i="28"/>
  <c r="AE22" i="28" s="1"/>
  <c r="AM22" i="28"/>
  <c r="AM4" i="30"/>
  <c r="Y4" i="30"/>
  <c r="AM19" i="30"/>
  <c r="Y19" i="30"/>
  <c r="AM42" i="30"/>
  <c r="Y42" i="30"/>
  <c r="AM43" i="30"/>
  <c r="Y43" i="30"/>
  <c r="Y37" i="26"/>
  <c r="Y4" i="27"/>
  <c r="AM10" i="27"/>
  <c r="Y35" i="27"/>
  <c r="AM35" i="27"/>
  <c r="Z41" i="27"/>
  <c r="Z46" i="27"/>
  <c r="AA50" i="28"/>
  <c r="AA49" i="28" s="1"/>
  <c r="Z23" i="30"/>
  <c r="AN23" i="30"/>
  <c r="AM50" i="30"/>
  <c r="AM55" i="30"/>
  <c r="AM54" i="30"/>
  <c r="Y54" i="30"/>
  <c r="AN12" i="26"/>
  <c r="AM24" i="26"/>
  <c r="Y22" i="26"/>
  <c r="Z24" i="26"/>
  <c r="Y34" i="26"/>
  <c r="AN46" i="26"/>
  <c r="AM48" i="26"/>
  <c r="AM4" i="27"/>
  <c r="AM8" i="27"/>
  <c r="Z17" i="27"/>
  <c r="Y20" i="27"/>
  <c r="AM20" i="27"/>
  <c r="Z34" i="27"/>
  <c r="AN39" i="27"/>
  <c r="AN46" i="27"/>
  <c r="Y48" i="27"/>
  <c r="AN55" i="27"/>
  <c r="Y65" i="27"/>
  <c r="Z21" i="28"/>
  <c r="AN21" i="28"/>
  <c r="AM2" i="30"/>
  <c r="Y2" i="30"/>
  <c r="AZ2" i="30"/>
  <c r="Z18" i="30"/>
  <c r="AN18" i="30"/>
  <c r="Y24" i="30"/>
  <c r="AM24" i="30"/>
  <c r="AM5" i="28"/>
  <c r="Y5" i="28"/>
  <c r="AM14" i="28"/>
  <c r="Y11" i="28"/>
  <c r="AM21" i="28"/>
  <c r="Y32" i="28"/>
  <c r="Y38" i="28"/>
  <c r="AM42" i="28"/>
  <c r="Y52" i="28"/>
  <c r="Z14" i="30"/>
  <c r="AN14" i="30"/>
  <c r="O70" i="23"/>
  <c r="AM47" i="27"/>
  <c r="AN63" i="27"/>
  <c r="AM9" i="28"/>
  <c r="AM11" i="28"/>
  <c r="Y37" i="28"/>
  <c r="Z39" i="28"/>
  <c r="AN13" i="30"/>
  <c r="AN16" i="30"/>
  <c r="Z16" i="30"/>
  <c r="AB16" i="30" s="1"/>
  <c r="Y17" i="30"/>
  <c r="Y62" i="30"/>
  <c r="AN63" i="30"/>
  <c r="Z63" i="30"/>
  <c r="AM55" i="28"/>
  <c r="Z12" i="30"/>
  <c r="AN44" i="30"/>
  <c r="Z41" i="30"/>
  <c r="AN41" i="30"/>
  <c r="AV41" i="30" s="1"/>
  <c r="AN59" i="30"/>
  <c r="AV59" i="30" s="1"/>
  <c r="AN17" i="30"/>
  <c r="Z17" i="30"/>
  <c r="Y14" i="35"/>
  <c r="AN46" i="35"/>
  <c r="Z46" i="35"/>
  <c r="AN14" i="36"/>
  <c r="Z14" i="36"/>
  <c r="Y48" i="36"/>
  <c r="AM48" i="36"/>
  <c r="AM11" i="35"/>
  <c r="Z31" i="35"/>
  <c r="AN31" i="35"/>
  <c r="AM37" i="35"/>
  <c r="AM9" i="36"/>
  <c r="Y9" i="36"/>
  <c r="AM14" i="35"/>
  <c r="Y10" i="35"/>
  <c r="AI10" i="35" s="1"/>
  <c r="AN61" i="35"/>
  <c r="Z61" i="35"/>
  <c r="AM62" i="35"/>
  <c r="Y62" i="35"/>
  <c r="Y7" i="36"/>
  <c r="AN32" i="35"/>
  <c r="AM35" i="35"/>
  <c r="AN39" i="35"/>
  <c r="Y53" i="35"/>
  <c r="Z12" i="36"/>
  <c r="AN12" i="36"/>
  <c r="AN13" i="36"/>
  <c r="Z13" i="36"/>
  <c r="AM19" i="36"/>
  <c r="Y27" i="36"/>
  <c r="AM33" i="36"/>
  <c r="Y33" i="36"/>
  <c r="AM34" i="36"/>
  <c r="Y63" i="36"/>
  <c r="AM63" i="36"/>
  <c r="AZ2" i="37"/>
  <c r="AM3" i="37"/>
  <c r="Y10" i="37"/>
  <c r="AN22" i="37"/>
  <c r="Z22" i="37"/>
  <c r="AM30" i="37"/>
  <c r="Y30" i="37"/>
  <c r="Y37" i="37"/>
  <c r="Z6" i="37"/>
  <c r="AF6" i="37" s="1"/>
  <c r="AN32" i="37"/>
  <c r="Z32" i="37"/>
  <c r="AM6" i="35"/>
  <c r="AM38" i="35"/>
  <c r="Y50" i="35"/>
  <c r="AM50" i="35"/>
  <c r="AM54" i="35"/>
  <c r="Y54" i="35"/>
  <c r="AM6" i="36"/>
  <c r="AM8" i="36"/>
  <c r="Z15" i="36"/>
  <c r="AN15" i="36"/>
  <c r="Y25" i="36"/>
  <c r="AN32" i="36"/>
  <c r="Y44" i="36"/>
  <c r="AM44" i="36"/>
  <c r="AM49" i="36"/>
  <c r="Y49" i="36"/>
  <c r="AN11" i="37"/>
  <c r="AM34" i="37"/>
  <c r="Y8" i="35"/>
  <c r="Y12" i="35"/>
  <c r="AN13" i="35"/>
  <c r="Z13" i="35"/>
  <c r="AM16" i="35"/>
  <c r="Y16" i="35"/>
  <c r="AN21" i="35"/>
  <c r="AM23" i="35"/>
  <c r="Y23" i="35"/>
  <c r="AN27" i="35"/>
  <c r="AN40" i="35"/>
  <c r="AM44" i="35"/>
  <c r="AN11" i="36"/>
  <c r="Z11" i="36"/>
  <c r="AM17" i="36"/>
  <c r="AN21" i="36"/>
  <c r="AN23" i="36"/>
  <c r="Z23" i="36"/>
  <c r="AH23" i="36" s="1"/>
  <c r="AN26" i="36"/>
  <c r="Y29" i="36"/>
  <c r="Y30" i="36"/>
  <c r="Y52" i="36"/>
  <c r="Z8" i="37"/>
  <c r="AM15" i="37"/>
  <c r="Y15" i="37"/>
  <c r="AM42" i="37"/>
  <c r="Y42" i="37"/>
  <c r="AN21" i="38"/>
  <c r="Y12" i="37"/>
  <c r="Y13" i="37"/>
  <c r="Y28" i="37"/>
  <c r="Z31" i="37"/>
  <c r="AH31" i="37" s="1"/>
  <c r="AM35" i="37"/>
  <c r="AM41" i="37"/>
  <c r="Y2" i="38"/>
  <c r="AM2" i="38"/>
  <c r="AZ2" i="38"/>
  <c r="Z16" i="38"/>
  <c r="Z13" i="38"/>
  <c r="AH27" i="38"/>
  <c r="Z24" i="38"/>
  <c r="AM26" i="38"/>
  <c r="Y26" i="38"/>
  <c r="Z40" i="38"/>
  <c r="AN40" i="38"/>
  <c r="AM44" i="38"/>
  <c r="Y44" i="38"/>
  <c r="Y49" i="37"/>
  <c r="Z5" i="38"/>
  <c r="AM22" i="38"/>
  <c r="Y22" i="38"/>
  <c r="AN23" i="38"/>
  <c r="Z23" i="38"/>
  <c r="Y49" i="38"/>
  <c r="AM50" i="38"/>
  <c r="Y56" i="38"/>
  <c r="Y60" i="39"/>
  <c r="AM60" i="39"/>
  <c r="Y49" i="35"/>
  <c r="AM49" i="35"/>
  <c r="Y42" i="36"/>
  <c r="AM57" i="36"/>
  <c r="Y61" i="36"/>
  <c r="Z4" i="37"/>
  <c r="Y14" i="37"/>
  <c r="Y23" i="37"/>
  <c r="AM24" i="37"/>
  <c r="AM26" i="37"/>
  <c r="AV26" i="37" s="1"/>
  <c r="AN31" i="37"/>
  <c r="Y36" i="37"/>
  <c r="Z40" i="37"/>
  <c r="AN40" i="37"/>
  <c r="Y41" i="37"/>
  <c r="AH41" i="37" s="1"/>
  <c r="AM49" i="37"/>
  <c r="AN5" i="38"/>
  <c r="AM12" i="38"/>
  <c r="AN22" i="38"/>
  <c r="Z31" i="38"/>
  <c r="AN31" i="38"/>
  <c r="AM32" i="38"/>
  <c r="Z39" i="38"/>
  <c r="AN46" i="38"/>
  <c r="Z46" i="38"/>
  <c r="AH46" i="38" s="1"/>
  <c r="AH45" i="38" s="1"/>
  <c r="AM57" i="38"/>
  <c r="Y57" i="38"/>
  <c r="AA54" i="39"/>
  <c r="AM6" i="38"/>
  <c r="AN11" i="38"/>
  <c r="Z11" i="38"/>
  <c r="AH11" i="38" s="1"/>
  <c r="AA27" i="38"/>
  <c r="Z35" i="38"/>
  <c r="AN37" i="38"/>
  <c r="AM35" i="38"/>
  <c r="Y35" i="38"/>
  <c r="AM37" i="38"/>
  <c r="Y45" i="38"/>
  <c r="AM63" i="38"/>
  <c r="Y63" i="38"/>
  <c r="Y5" i="39"/>
  <c r="F9" i="40"/>
  <c r="AM4" i="40"/>
  <c r="Y4" i="40"/>
  <c r="Y40" i="38"/>
  <c r="AM60" i="38"/>
  <c r="Y60" i="38"/>
  <c r="Y62" i="38"/>
  <c r="AM62" i="38"/>
  <c r="AM14" i="39"/>
  <c r="Y15" i="39"/>
  <c r="Y53" i="39"/>
  <c r="AE27" i="38"/>
  <c r="Y16" i="38"/>
  <c r="AM41" i="38"/>
  <c r="AM3" i="39"/>
  <c r="Y3" i="39"/>
  <c r="Z5" i="39"/>
  <c r="AN5" i="39"/>
  <c r="AM12" i="39"/>
  <c r="Y12" i="39"/>
  <c r="AF12" i="39" s="1"/>
  <c r="Z15" i="39"/>
  <c r="AN15" i="39"/>
  <c r="AM19" i="39"/>
  <c r="AN23" i="39"/>
  <c r="Z23" i="39"/>
  <c r="AE31" i="39"/>
  <c r="Z27" i="39"/>
  <c r="AM37" i="39"/>
  <c r="Y37" i="39"/>
  <c r="Y43" i="39"/>
  <c r="AN46" i="39"/>
  <c r="Z46" i="39"/>
  <c r="AM38" i="39"/>
  <c r="Y45" i="39"/>
  <c r="AM48" i="39"/>
  <c r="Y48" i="39"/>
  <c r="AM57" i="39"/>
  <c r="Y57" i="39"/>
  <c r="AN11" i="40"/>
  <c r="Z11" i="40"/>
  <c r="AM3" i="40"/>
  <c r="AG46" i="40"/>
  <c r="AG45" i="40" s="1"/>
  <c r="AM49" i="40"/>
  <c r="Y6" i="41"/>
  <c r="AF6" i="41" s="1"/>
  <c r="AM7" i="40"/>
  <c r="AM12" i="40"/>
  <c r="AM19" i="40"/>
  <c r="Y19" i="40"/>
  <c r="AE19" i="40" s="1"/>
  <c r="AC37" i="40"/>
  <c r="AN34" i="40"/>
  <c r="Z34" i="40"/>
  <c r="AM35" i="40"/>
  <c r="Y35" i="40"/>
  <c r="AM48" i="40"/>
  <c r="Y48" i="40"/>
  <c r="Z4" i="41"/>
  <c r="AG4" i="41" s="1"/>
  <c r="F9" i="41"/>
  <c r="AN7" i="41"/>
  <c r="Z7" i="41"/>
  <c r="Z22" i="41"/>
  <c r="AN22" i="41"/>
  <c r="Y28" i="39"/>
  <c r="AI54" i="39"/>
  <c r="Y61" i="39"/>
  <c r="Z4" i="40"/>
  <c r="Y12" i="40"/>
  <c r="AE12" i="40" s="1"/>
  <c r="Z14" i="40"/>
  <c r="AN16" i="40"/>
  <c r="S26" i="40"/>
  <c r="AM22" i="40"/>
  <c r="AM43" i="40"/>
  <c r="Y43" i="40"/>
  <c r="AM47" i="40"/>
  <c r="AM13" i="39"/>
  <c r="AN34" i="39"/>
  <c r="AV34" i="39" s="1"/>
  <c r="Y56" i="39"/>
  <c r="AM56" i="39"/>
  <c r="Y7" i="40"/>
  <c r="AN14" i="40"/>
  <c r="Y40" i="40"/>
  <c r="AC40" i="40" s="1"/>
  <c r="AM40" i="40"/>
  <c r="AV40" i="40" s="1"/>
  <c r="Y49" i="40"/>
  <c r="AM51" i="40"/>
  <c r="Y51" i="40"/>
  <c r="AM60" i="40"/>
  <c r="Y60" i="40"/>
  <c r="AI10" i="41"/>
  <c r="AM8" i="41"/>
  <c r="Y8" i="41"/>
  <c r="AM45" i="40"/>
  <c r="AN13" i="41"/>
  <c r="Z13" i="41"/>
  <c r="Y21" i="41"/>
  <c r="AG21" i="41" s="1"/>
  <c r="AM21" i="41"/>
  <c r="Z27" i="41"/>
  <c r="AH27" i="41" s="1"/>
  <c r="AN35" i="41"/>
  <c r="Z35" i="41"/>
  <c r="AG35" i="41" s="1"/>
  <c r="Z40" i="41"/>
  <c r="AN40" i="41"/>
  <c r="Y24" i="40"/>
  <c r="Y50" i="40"/>
  <c r="AM23" i="41"/>
  <c r="Y23" i="41"/>
  <c r="Y28" i="40"/>
  <c r="AN10" i="41"/>
  <c r="AN12" i="41"/>
  <c r="AV12" i="41" s="1"/>
  <c r="AN24" i="41"/>
  <c r="Z24" i="41"/>
  <c r="AD24" i="41" s="1"/>
  <c r="AN34" i="41"/>
  <c r="AN39" i="41"/>
  <c r="AG31" i="41"/>
  <c r="AC31" i="41"/>
  <c r="AN63" i="41"/>
  <c r="AM42" i="41"/>
  <c r="Z44" i="41"/>
  <c r="Y47" i="41"/>
  <c r="AM47" i="41"/>
  <c r="AM48" i="41"/>
  <c r="Y49" i="41"/>
  <c r="AG11" i="41"/>
  <c r="Y12" i="41"/>
  <c r="AF12" i="41" s="1"/>
  <c r="Y26" i="41"/>
  <c r="AN29" i="41"/>
  <c r="Y30" i="41"/>
  <c r="AM37" i="41"/>
  <c r="AN42" i="41"/>
  <c r="AM50" i="41"/>
  <c r="Y54" i="41"/>
  <c r="Y61" i="41"/>
  <c r="AG23" i="9"/>
  <c r="AB23" i="9"/>
  <c r="AH23" i="9"/>
  <c r="AC23" i="9"/>
  <c r="AN63" i="8"/>
  <c r="Z63" i="8"/>
  <c r="AM63" i="9"/>
  <c r="Y63" i="9"/>
  <c r="AN22" i="10"/>
  <c r="Z22" i="10"/>
  <c r="AB46" i="10"/>
  <c r="AB45" i="10" s="1"/>
  <c r="AG46" i="10"/>
  <c r="AG45" i="10" s="1"/>
  <c r="Y61" i="10"/>
  <c r="AN10" i="11"/>
  <c r="Z10" i="11"/>
  <c r="AH10" i="11" s="1"/>
  <c r="AN14" i="11"/>
  <c r="Z14" i="11"/>
  <c r="AN15" i="11"/>
  <c r="Z15" i="11"/>
  <c r="AF23" i="11"/>
  <c r="AB23" i="11"/>
  <c r="AI23" i="11"/>
  <c r="AE23" i="11"/>
  <c r="AA23" i="11"/>
  <c r="AG23" i="11"/>
  <c r="Y20" i="11"/>
  <c r="AM20" i="11"/>
  <c r="AB39" i="11"/>
  <c r="AI39" i="11"/>
  <c r="AG39" i="11"/>
  <c r="Y43" i="11"/>
  <c r="AC50" i="11"/>
  <c r="AC49" i="11" s="1"/>
  <c r="AF50" i="11"/>
  <c r="AF49" i="11" s="1"/>
  <c r="AN55" i="11"/>
  <c r="Z55" i="11"/>
  <c r="AM6" i="12"/>
  <c r="Y6" i="12"/>
  <c r="AM10" i="12"/>
  <c r="Y10" i="12"/>
  <c r="AF17" i="12"/>
  <c r="AB17" i="12"/>
  <c r="AI17" i="12"/>
  <c r="AE17" i="12"/>
  <c r="AA17" i="12"/>
  <c r="AG17" i="12"/>
  <c r="AB19" i="12"/>
  <c r="AG19" i="12"/>
  <c r="AA60" i="12"/>
  <c r="AM63" i="12"/>
  <c r="Y63" i="12"/>
  <c r="AM4" i="13"/>
  <c r="Y4" i="13"/>
  <c r="AM11" i="13"/>
  <c r="Y11" i="13"/>
  <c r="AN36" i="13"/>
  <c r="Z36" i="13"/>
  <c r="AF36" i="13" s="1"/>
  <c r="AM47" i="13"/>
  <c r="Y47" i="13"/>
  <c r="Y56" i="13"/>
  <c r="AM56" i="13"/>
  <c r="AM9" i="14"/>
  <c r="Y9" i="14"/>
  <c r="AM16" i="14"/>
  <c r="Y16" i="14"/>
  <c r="AM61" i="14"/>
  <c r="Y61" i="14"/>
  <c r="AM12" i="8"/>
  <c r="Y12" i="8"/>
  <c r="AM11" i="10"/>
  <c r="Y11" i="10"/>
  <c r="Z18" i="8"/>
  <c r="AM20" i="8"/>
  <c r="AN23" i="8"/>
  <c r="AN33" i="8"/>
  <c r="Y40" i="8"/>
  <c r="AM40" i="8"/>
  <c r="Y47" i="8"/>
  <c r="AC60" i="8"/>
  <c r="AH60" i="8"/>
  <c r="Y62" i="8"/>
  <c r="AN6" i="9"/>
  <c r="Y21" i="9"/>
  <c r="AN22" i="9"/>
  <c r="AB39" i="9"/>
  <c r="AG39" i="9"/>
  <c r="AM36" i="9"/>
  <c r="Y36" i="9"/>
  <c r="Y42" i="9"/>
  <c r="Y45" i="9"/>
  <c r="AN48" i="9"/>
  <c r="AM51" i="9"/>
  <c r="Y52" i="9"/>
  <c r="AM59" i="9"/>
  <c r="Y59" i="9"/>
  <c r="AN7" i="10"/>
  <c r="Z7" i="10"/>
  <c r="AN12" i="10"/>
  <c r="AN19" i="10"/>
  <c r="Z19" i="10"/>
  <c r="AM21" i="10"/>
  <c r="AC40" i="10"/>
  <c r="AH46" i="10"/>
  <c r="AH45" i="10" s="1"/>
  <c r="AM42" i="10"/>
  <c r="Y42" i="10"/>
  <c r="Y56" i="10"/>
  <c r="AM56" i="10"/>
  <c r="AM65" i="10"/>
  <c r="Z4" i="11"/>
  <c r="Y3" i="11"/>
  <c r="Z13" i="11"/>
  <c r="AM17" i="11"/>
  <c r="Y17" i="11"/>
  <c r="AH23" i="11"/>
  <c r="AM19" i="11"/>
  <c r="Y19" i="11"/>
  <c r="AC19" i="11" s="1"/>
  <c r="AM33" i="11"/>
  <c r="AI34" i="11"/>
  <c r="AD37" i="11"/>
  <c r="Y35" i="11"/>
  <c r="AM36" i="11"/>
  <c r="Y36" i="11"/>
  <c r="Y49" i="11"/>
  <c r="AA50" i="11"/>
  <c r="AA49" i="11" s="1"/>
  <c r="AI50" i="11"/>
  <c r="AI49" i="11" s="1"/>
  <c r="AN63" i="11"/>
  <c r="Z63" i="11"/>
  <c r="AM4" i="12"/>
  <c r="AA5" i="12"/>
  <c r="AI5" i="12"/>
  <c r="AN4" i="12"/>
  <c r="Z4" i="12"/>
  <c r="AM8" i="12"/>
  <c r="Y8" i="12"/>
  <c r="AN11" i="12"/>
  <c r="Z11" i="12"/>
  <c r="AH17" i="12"/>
  <c r="AM15" i="12"/>
  <c r="Y15" i="12"/>
  <c r="AM24" i="12"/>
  <c r="AN21" i="12"/>
  <c r="Z21" i="12"/>
  <c r="AC21" i="12" s="1"/>
  <c r="AN24" i="12"/>
  <c r="Z24" i="12"/>
  <c r="Y34" i="12"/>
  <c r="AN34" i="12"/>
  <c r="Z34" i="12"/>
  <c r="AB39" i="12"/>
  <c r="AN42" i="12"/>
  <c r="Z42" i="12"/>
  <c r="AN48" i="12"/>
  <c r="AM44" i="12"/>
  <c r="Y44" i="12"/>
  <c r="AM51" i="12"/>
  <c r="Y52" i="12"/>
  <c r="AM59" i="12"/>
  <c r="Y59" i="12"/>
  <c r="AM8" i="13"/>
  <c r="AC10" i="13"/>
  <c r="AN7" i="13"/>
  <c r="Z7" i="13"/>
  <c r="AC7" i="13" s="1"/>
  <c r="AN12" i="13"/>
  <c r="Z16" i="13"/>
  <c r="AC16" i="13" s="1"/>
  <c r="AN19" i="13"/>
  <c r="Z19" i="13"/>
  <c r="AF19" i="13" s="1"/>
  <c r="AM22" i="13"/>
  <c r="Y22" i="13"/>
  <c r="Z33" i="13"/>
  <c r="AM40" i="13"/>
  <c r="AN41" i="13"/>
  <c r="Z41" i="13"/>
  <c r="AC41" i="13" s="1"/>
  <c r="AM53" i="13"/>
  <c r="Y53" i="13"/>
  <c r="AM61" i="13"/>
  <c r="Y61" i="13"/>
  <c r="AM7" i="14"/>
  <c r="Y7" i="14"/>
  <c r="AM22" i="14"/>
  <c r="Y22" i="14"/>
  <c r="AM33" i="14"/>
  <c r="Y33" i="14"/>
  <c r="Y65" i="14"/>
  <c r="AM65" i="14"/>
  <c r="AG60" i="8"/>
  <c r="AE5" i="9"/>
  <c r="AI16" i="9"/>
  <c r="AM14" i="9"/>
  <c r="Y14" i="9"/>
  <c r="AM15" i="9"/>
  <c r="Y15" i="9"/>
  <c r="AM32" i="9"/>
  <c r="Y32" i="9"/>
  <c r="AM38" i="9"/>
  <c r="Y38" i="9"/>
  <c r="Y4" i="10"/>
  <c r="Y9" i="8"/>
  <c r="Z13" i="8"/>
  <c r="AG13" i="8" s="1"/>
  <c r="AM13" i="8"/>
  <c r="Z17" i="8"/>
  <c r="Z19" i="8"/>
  <c r="AN34" i="8"/>
  <c r="Y43" i="8"/>
  <c r="AM43" i="8"/>
  <c r="AN46" i="8"/>
  <c r="Z46" i="8"/>
  <c r="AM53" i="8"/>
  <c r="Y53" i="8"/>
  <c r="AN59" i="8"/>
  <c r="Z59" i="8"/>
  <c r="Y4" i="9"/>
  <c r="AA5" i="9"/>
  <c r="AF5" i="9"/>
  <c r="AM5" i="9"/>
  <c r="AN10" i="9"/>
  <c r="Y17" i="9"/>
  <c r="AF18" i="9"/>
  <c r="Y19" i="9"/>
  <c r="AI23" i="9"/>
  <c r="AE23" i="9"/>
  <c r="AA23" i="9"/>
  <c r="AD23" i="9"/>
  <c r="AN24" i="9"/>
  <c r="Y33" i="9"/>
  <c r="AN34" i="9"/>
  <c r="AZ2" i="8"/>
  <c r="AN5" i="8"/>
  <c r="Y6" i="8"/>
  <c r="AM10" i="8"/>
  <c r="AN13" i="8"/>
  <c r="AN11" i="8"/>
  <c r="Z11" i="8"/>
  <c r="AM16" i="8"/>
  <c r="AN17" i="8"/>
  <c r="AN18" i="8"/>
  <c r="AN19" i="8"/>
  <c r="AM17" i="8"/>
  <c r="Y17" i="8"/>
  <c r="AM18" i="8"/>
  <c r="Y18" i="8"/>
  <c r="AM19" i="8"/>
  <c r="Y19" i="8"/>
  <c r="Y39" i="8"/>
  <c r="AM47" i="8"/>
  <c r="AM48" i="8"/>
  <c r="Y56" i="8"/>
  <c r="AM56" i="8"/>
  <c r="AM58" i="8"/>
  <c r="Y59" i="8"/>
  <c r="AM62" i="8"/>
  <c r="AM4" i="9"/>
  <c r="AB5" i="9"/>
  <c r="Z8" i="9"/>
  <c r="AM6" i="9"/>
  <c r="Y6" i="9"/>
  <c r="Y11" i="9"/>
  <c r="AI12" i="9"/>
  <c r="AM8" i="9"/>
  <c r="Y8" i="9"/>
  <c r="Y13" i="9"/>
  <c r="AN14" i="9"/>
  <c r="AN15" i="9"/>
  <c r="AA16" i="9"/>
  <c r="AF16" i="9"/>
  <c r="AM17" i="9"/>
  <c r="AM19" i="9"/>
  <c r="Z21" i="9"/>
  <c r="AM21" i="9"/>
  <c r="AF23" i="9"/>
  <c r="AC39" i="9"/>
  <c r="AM42" i="9"/>
  <c r="AM44" i="9"/>
  <c r="AN46" i="9"/>
  <c r="Z48" i="9"/>
  <c r="AG48" i="9" s="1"/>
  <c r="AG47" i="9" s="1"/>
  <c r="Y51" i="9"/>
  <c r="AM55" i="9"/>
  <c r="Y55" i="9"/>
  <c r="AN63" i="9"/>
  <c r="AN33" i="10"/>
  <c r="AM46" i="10"/>
  <c r="AM52" i="10"/>
  <c r="Z59" i="10"/>
  <c r="AC23" i="11"/>
  <c r="Y33" i="11"/>
  <c r="AI33" i="11" s="1"/>
  <c r="AF37" i="11"/>
  <c r="AB37" i="11"/>
  <c r="AI37" i="11"/>
  <c r="AE37" i="11"/>
  <c r="AA37" i="11"/>
  <c r="AG37" i="11"/>
  <c r="AC39" i="11"/>
  <c r="AM39" i="11"/>
  <c r="Z42" i="11"/>
  <c r="AB42" i="11" s="1"/>
  <c r="AM41" i="11"/>
  <c r="Y41" i="11"/>
  <c r="AD50" i="11"/>
  <c r="AD49" i="11" s="1"/>
  <c r="AN46" i="11"/>
  <c r="Z46" i="11"/>
  <c r="AM51" i="11"/>
  <c r="AM54" i="11"/>
  <c r="Y54" i="11"/>
  <c r="Y62" i="11"/>
  <c r="AM59" i="11"/>
  <c r="Y59" i="11"/>
  <c r="AM65" i="11"/>
  <c r="AN10" i="12"/>
  <c r="Y11" i="12"/>
  <c r="AM13" i="12"/>
  <c r="AC17" i="12"/>
  <c r="AM21" i="12"/>
  <c r="Y23" i="12"/>
  <c r="AN22" i="12"/>
  <c r="Z22" i="12"/>
  <c r="AB22" i="12" s="1"/>
  <c r="AM32" i="12"/>
  <c r="Y32" i="12"/>
  <c r="AM39" i="12"/>
  <c r="AV39" i="12" s="1"/>
  <c r="AN37" i="12"/>
  <c r="Z37" i="12"/>
  <c r="AE37" i="12" s="1"/>
  <c r="AM42" i="12"/>
  <c r="AN46" i="12"/>
  <c r="Z48" i="12"/>
  <c r="Y51" i="12"/>
  <c r="AM55" i="12"/>
  <c r="AV55" i="12" s="1"/>
  <c r="Y55" i="12"/>
  <c r="AI60" i="12"/>
  <c r="AN63" i="12"/>
  <c r="Y6" i="13"/>
  <c r="AH13" i="13"/>
  <c r="AN17" i="13"/>
  <c r="Z17" i="13"/>
  <c r="Y64" i="13"/>
  <c r="AM64" i="13"/>
  <c r="Y5" i="14"/>
  <c r="Y3" i="14"/>
  <c r="AB8" i="14"/>
  <c r="AM6" i="8"/>
  <c r="Y8" i="8"/>
  <c r="AN4" i="8"/>
  <c r="Z4" i="8"/>
  <c r="AH4" i="8" s="1"/>
  <c r="AN7" i="8"/>
  <c r="Z7" i="8"/>
  <c r="AE7" i="8" s="1"/>
  <c r="Z14" i="8"/>
  <c r="Z15" i="8"/>
  <c r="AM14" i="8"/>
  <c r="Y14" i="8"/>
  <c r="AM15" i="8"/>
  <c r="Y15" i="8"/>
  <c r="AB37" i="8"/>
  <c r="AN36" i="8"/>
  <c r="Z36" i="8"/>
  <c r="AN41" i="8"/>
  <c r="Z41" i="8"/>
  <c r="AM59" i="8"/>
  <c r="AN55" i="8"/>
  <c r="Z55" i="8"/>
  <c r="AH55" i="8" s="1"/>
  <c r="Y65" i="8"/>
  <c r="O70" i="8"/>
  <c r="AH5" i="9"/>
  <c r="AD5" i="9"/>
  <c r="AC5" i="9"/>
  <c r="AI5" i="9"/>
  <c r="AM13" i="9"/>
  <c r="AM10" i="9"/>
  <c r="Y10" i="9"/>
  <c r="AB16" i="9"/>
  <c r="AG16" i="9"/>
  <c r="AN21" i="9"/>
  <c r="AI39" i="9"/>
  <c r="AE39" i="9"/>
  <c r="AA39" i="9"/>
  <c r="AD39" i="9"/>
  <c r="AM46" i="9"/>
  <c r="Y46" i="9"/>
  <c r="AM2" i="10"/>
  <c r="Z18" i="10"/>
  <c r="AM22" i="10"/>
  <c r="Z33" i="10"/>
  <c r="AM37" i="10"/>
  <c r="Y65" i="10"/>
  <c r="AN6" i="11"/>
  <c r="Z6" i="11"/>
  <c r="AN8" i="11"/>
  <c r="Z8" i="11"/>
  <c r="AM14" i="11"/>
  <c r="Y14" i="11"/>
  <c r="AM15" i="11"/>
  <c r="Y15" i="11"/>
  <c r="AM18" i="11"/>
  <c r="Y18" i="11"/>
  <c r="AD23" i="11"/>
  <c r="AD39" i="11"/>
  <c r="AM38" i="11"/>
  <c r="Y38" i="11"/>
  <c r="AN44" i="11"/>
  <c r="Z44" i="11"/>
  <c r="AE44" i="11" s="1"/>
  <c r="AM55" i="11"/>
  <c r="Y55" i="11"/>
  <c r="Y58" i="11"/>
  <c r="AM58" i="11"/>
  <c r="AN59" i="11"/>
  <c r="Z59" i="11"/>
  <c r="Y4" i="12"/>
  <c r="AE5" i="12"/>
  <c r="AZ2" i="12"/>
  <c r="AM2" i="12"/>
  <c r="AF12" i="12"/>
  <c r="AD17" i="12"/>
  <c r="AM14" i="12"/>
  <c r="Y14" i="12"/>
  <c r="Y24" i="12"/>
  <c r="AM34" i="12"/>
  <c r="AI39" i="12"/>
  <c r="AE39" i="12"/>
  <c r="AH39" i="12"/>
  <c r="AD39" i="12"/>
  <c r="AF39" i="12"/>
  <c r="AM46" i="12"/>
  <c r="Y46" i="12"/>
  <c r="AE60" i="12"/>
  <c r="AM2" i="13"/>
  <c r="Y2" i="13"/>
  <c r="AF10" i="13"/>
  <c r="AB10" i="13"/>
  <c r="AI10" i="13"/>
  <c r="AE10" i="13"/>
  <c r="AA10" i="13"/>
  <c r="AG10" i="13"/>
  <c r="AN18" i="13"/>
  <c r="Z18" i="13"/>
  <c r="AA18" i="13" s="1"/>
  <c r="AB60" i="14"/>
  <c r="AB10" i="14"/>
  <c r="AN19" i="14"/>
  <c r="Z19" i="14"/>
  <c r="Y38" i="14"/>
  <c r="AM38" i="14"/>
  <c r="AN10" i="15"/>
  <c r="Z10" i="15"/>
  <c r="AN13" i="15"/>
  <c r="Z13" i="15"/>
  <c r="AN14" i="15"/>
  <c r="Z14" i="15"/>
  <c r="AN15" i="15"/>
  <c r="Z15" i="15"/>
  <c r="Y20" i="15"/>
  <c r="AM20" i="15"/>
  <c r="Y43" i="15"/>
  <c r="AN55" i="15"/>
  <c r="Z55" i="15"/>
  <c r="AM59" i="15"/>
  <c r="Y59" i="15"/>
  <c r="AA18" i="16"/>
  <c r="AM15" i="16"/>
  <c r="Y15" i="16"/>
  <c r="AB15" i="16" s="1"/>
  <c r="AM39" i="16"/>
  <c r="Y39" i="16"/>
  <c r="AN46" i="16"/>
  <c r="Y10" i="17"/>
  <c r="AN11" i="17"/>
  <c r="Z11" i="17"/>
  <c r="AM13" i="17"/>
  <c r="AV13" i="17" s="1"/>
  <c r="Y24" i="17"/>
  <c r="AN34" i="17"/>
  <c r="Z34" i="17"/>
  <c r="AF41" i="17"/>
  <c r="AG41" i="17"/>
  <c r="AM37" i="17"/>
  <c r="AN42" i="17"/>
  <c r="Z42" i="17"/>
  <c r="Y59" i="17"/>
  <c r="AM11" i="18"/>
  <c r="Y11" i="18"/>
  <c r="AN22" i="18"/>
  <c r="Z22" i="18"/>
  <c r="Z39" i="18"/>
  <c r="AM42" i="18"/>
  <c r="Y42" i="18"/>
  <c r="AM46" i="18"/>
  <c r="AH12" i="19"/>
  <c r="AF12" i="19"/>
  <c r="Y15" i="19"/>
  <c r="Z17" i="19"/>
  <c r="Z19" i="19"/>
  <c r="Y20" i="19"/>
  <c r="AM20" i="19"/>
  <c r="AM33" i="19"/>
  <c r="AN36" i="19"/>
  <c r="Z36" i="19"/>
  <c r="AN37" i="19"/>
  <c r="Z37" i="19"/>
  <c r="AN41" i="19"/>
  <c r="Z41" i="19"/>
  <c r="AE42" i="20"/>
  <c r="AA42" i="20"/>
  <c r="AD42" i="20"/>
  <c r="AC42" i="20"/>
  <c r="AG42" i="20"/>
  <c r="AB42" i="20"/>
  <c r="AC10" i="14"/>
  <c r="AG10" i="14"/>
  <c r="AE13" i="14"/>
  <c r="AF44" i="14"/>
  <c r="AB44" i="14"/>
  <c r="AI44" i="14"/>
  <c r="AE44" i="14"/>
  <c r="AA44" i="14"/>
  <c r="AG44" i="14"/>
  <c r="Y50" i="14"/>
  <c r="AM50" i="14"/>
  <c r="AM53" i="14"/>
  <c r="Y53" i="14"/>
  <c r="AN55" i="14"/>
  <c r="Z55" i="14"/>
  <c r="AC60" i="14"/>
  <c r="Y3" i="15"/>
  <c r="AM17" i="15"/>
  <c r="Y17" i="15"/>
  <c r="AM19" i="15"/>
  <c r="Y19" i="15"/>
  <c r="AM33" i="15"/>
  <c r="Y35" i="15"/>
  <c r="AM36" i="15"/>
  <c r="Y36" i="15"/>
  <c r="Y58" i="15"/>
  <c r="AM58" i="15"/>
  <c r="AN59" i="15"/>
  <c r="Z59" i="15"/>
  <c r="AA60" i="16"/>
  <c r="AH5" i="16"/>
  <c r="AE5" i="16"/>
  <c r="AZ2" i="16"/>
  <c r="AM2" i="16"/>
  <c r="Z12" i="16"/>
  <c r="AM14" i="16"/>
  <c r="Y14" i="16"/>
  <c r="AC14" i="16" s="1"/>
  <c r="AI23" i="16"/>
  <c r="AE23" i="16"/>
  <c r="AA23" i="16"/>
  <c r="AD23" i="16"/>
  <c r="AF23" i="16"/>
  <c r="AM24" i="16"/>
  <c r="Y24" i="16"/>
  <c r="Y37" i="16"/>
  <c r="AM41" i="16"/>
  <c r="Y41" i="16"/>
  <c r="AM65" i="16"/>
  <c r="AN7" i="17"/>
  <c r="Z7" i="17"/>
  <c r="AD7" i="17" s="1"/>
  <c r="Y12" i="17"/>
  <c r="AN22" i="17"/>
  <c r="Z22" i="17"/>
  <c r="AN24" i="17"/>
  <c r="Z24" i="17"/>
  <c r="Y37" i="17"/>
  <c r="AN37" i="17"/>
  <c r="Z37" i="17"/>
  <c r="AM40" i="17"/>
  <c r="Y40" i="17"/>
  <c r="AD60" i="17"/>
  <c r="AM57" i="17"/>
  <c r="AN63" i="17"/>
  <c r="AM4" i="18"/>
  <c r="Y4" i="18"/>
  <c r="AN14" i="18"/>
  <c r="Y12" i="18"/>
  <c r="AN16" i="18"/>
  <c r="Z16" i="18"/>
  <c r="AM24" i="18"/>
  <c r="Y24" i="18"/>
  <c r="Y33" i="18"/>
  <c r="AM34" i="18"/>
  <c r="Y34" i="18"/>
  <c r="Z36" i="18"/>
  <c r="Y41" i="18"/>
  <c r="Y48" i="18"/>
  <c r="AM56" i="18"/>
  <c r="Y56" i="18"/>
  <c r="AM63" i="18"/>
  <c r="Y63" i="18"/>
  <c r="AN5" i="19"/>
  <c r="AF11" i="19"/>
  <c r="AB11" i="19"/>
  <c r="AG11" i="19"/>
  <c r="AA11" i="19"/>
  <c r="AE11" i="19"/>
  <c r="AH11" i="19"/>
  <c r="AN17" i="19"/>
  <c r="AM23" i="19"/>
  <c r="AN39" i="19"/>
  <c r="AM51" i="19"/>
  <c r="Y51" i="19"/>
  <c r="AH50" i="10"/>
  <c r="AH49" i="10" s="1"/>
  <c r="AG12" i="11"/>
  <c r="AC5" i="12"/>
  <c r="AG5" i="12"/>
  <c r="AC16" i="12"/>
  <c r="AG16" i="12"/>
  <c r="AC13" i="13"/>
  <c r="Y21" i="13"/>
  <c r="AM21" i="13"/>
  <c r="Y24" i="13"/>
  <c r="AM24" i="13"/>
  <c r="Y34" i="13"/>
  <c r="AM34" i="13"/>
  <c r="Y37" i="13"/>
  <c r="AM37" i="13"/>
  <c r="Y42" i="13"/>
  <c r="AM42" i="13"/>
  <c r="Y57" i="13"/>
  <c r="AM57" i="13"/>
  <c r="AD10" i="14"/>
  <c r="AH10" i="14"/>
  <c r="AF13" i="14"/>
  <c r="AM17" i="14"/>
  <c r="Y18" i="14"/>
  <c r="AN17" i="14"/>
  <c r="Z17" i="14"/>
  <c r="AG17" i="14" s="1"/>
  <c r="AN18" i="14"/>
  <c r="Z18" i="14"/>
  <c r="AM24" i="14"/>
  <c r="Y24" i="14"/>
  <c r="Z33" i="14"/>
  <c r="AH44" i="14"/>
  <c r="AN41" i="14"/>
  <c r="Z41" i="14"/>
  <c r="AM62" i="14"/>
  <c r="Y62" i="14"/>
  <c r="AM9" i="15"/>
  <c r="Y33" i="15"/>
  <c r="AM39" i="15"/>
  <c r="Z42" i="15"/>
  <c r="AM41" i="15"/>
  <c r="Y41" i="15"/>
  <c r="AN46" i="15"/>
  <c r="Z46" i="15"/>
  <c r="AM51" i="15"/>
  <c r="AM54" i="15"/>
  <c r="Y54" i="15"/>
  <c r="AM62" i="15"/>
  <c r="Z8" i="16"/>
  <c r="AM6" i="16"/>
  <c r="Y6" i="16"/>
  <c r="AG13" i="16"/>
  <c r="AM10" i="16"/>
  <c r="Y10" i="16"/>
  <c r="AF19" i="16"/>
  <c r="AB19" i="16"/>
  <c r="AI19" i="16"/>
  <c r="AA19" i="16"/>
  <c r="AG19" i="16"/>
  <c r="AG23" i="16"/>
  <c r="AN39" i="16"/>
  <c r="AN42" i="16"/>
  <c r="AM54" i="16"/>
  <c r="AM55" i="16"/>
  <c r="Y55" i="16"/>
  <c r="S14" i="17"/>
  <c r="AM2" i="17"/>
  <c r="AZ2" i="17"/>
  <c r="AN5" i="17"/>
  <c r="Z10" i="17"/>
  <c r="AM10" i="17"/>
  <c r="Y13" i="17"/>
  <c r="AH18" i="17"/>
  <c r="AC18" i="17"/>
  <c r="AM15" i="17"/>
  <c r="AH23" i="17"/>
  <c r="AG23" i="17"/>
  <c r="AB23" i="17"/>
  <c r="AF23" i="17"/>
  <c r="AI23" i="17"/>
  <c r="AD41" i="17"/>
  <c r="AM39" i="17"/>
  <c r="AM46" i="17"/>
  <c r="AA56" i="17"/>
  <c r="AM52" i="17"/>
  <c r="Y52" i="17"/>
  <c r="AE60" i="17"/>
  <c r="Z63" i="17"/>
  <c r="AE63" i="17" s="1"/>
  <c r="AM5" i="18"/>
  <c r="AN13" i="18"/>
  <c r="AN17" i="18"/>
  <c r="Z17" i="18"/>
  <c r="AM18" i="18"/>
  <c r="Y32" i="18"/>
  <c r="AM33" i="18"/>
  <c r="AN39" i="18"/>
  <c r="Y49" i="18"/>
  <c r="Z55" i="18"/>
  <c r="Y3" i="19"/>
  <c r="AM3" i="19"/>
  <c r="AA7" i="19"/>
  <c r="AI11" i="19"/>
  <c r="AC12" i="19"/>
  <c r="AM18" i="19"/>
  <c r="Y18" i="19"/>
  <c r="AG24" i="19"/>
  <c r="AN21" i="19"/>
  <c r="AM22" i="19"/>
  <c r="Y33" i="19"/>
  <c r="Y44" i="19"/>
  <c r="AI44" i="19" s="1"/>
  <c r="Y48" i="19"/>
  <c r="AD4" i="20"/>
  <c r="AB4" i="20"/>
  <c r="Y41" i="9"/>
  <c r="AA41" i="9" s="1"/>
  <c r="Z44" i="9"/>
  <c r="Z4" i="10"/>
  <c r="Z11" i="10"/>
  <c r="Z21" i="10"/>
  <c r="Z24" i="10"/>
  <c r="Z37" i="10"/>
  <c r="AG37" i="10" s="1"/>
  <c r="Z42" i="10"/>
  <c r="AC42" i="10" s="1"/>
  <c r="Y44" i="10"/>
  <c r="AA50" i="10"/>
  <c r="AA49" i="10" s="1"/>
  <c r="Z36" i="11"/>
  <c r="Z41" i="11"/>
  <c r="AD48" i="11"/>
  <c r="AD47" i="11" s="1"/>
  <c r="Y53" i="11"/>
  <c r="AD5" i="12"/>
  <c r="AD16" i="12"/>
  <c r="Y36" i="12"/>
  <c r="AG36" i="12" s="1"/>
  <c r="Y41" i="12"/>
  <c r="Z44" i="12"/>
  <c r="Z4" i="13"/>
  <c r="AC4" i="13" s="1"/>
  <c r="Z11" i="13"/>
  <c r="AD13" i="13"/>
  <c r="Z21" i="13"/>
  <c r="Z22" i="13"/>
  <c r="Z24" i="13"/>
  <c r="Z34" i="13"/>
  <c r="Z37" i="13"/>
  <c r="Z42" i="13"/>
  <c r="Y44" i="13"/>
  <c r="Y4" i="14"/>
  <c r="AA8" i="14"/>
  <c r="AA10" i="14"/>
  <c r="AE10" i="14"/>
  <c r="Y11" i="14"/>
  <c r="AB11" i="14" s="1"/>
  <c r="AM11" i="14"/>
  <c r="AB13" i="14"/>
  <c r="AN13" i="14"/>
  <c r="AM18" i="14"/>
  <c r="Z22" i="14"/>
  <c r="AM21" i="14"/>
  <c r="Y21" i="14"/>
  <c r="AG21" i="14" s="1"/>
  <c r="AN33" i="14"/>
  <c r="Y36" i="14"/>
  <c r="AA36" i="14" s="1"/>
  <c r="AM41" i="14"/>
  <c r="AC44" i="14"/>
  <c r="AM49" i="14"/>
  <c r="AM47" i="14"/>
  <c r="Y47" i="14"/>
  <c r="AM54" i="14"/>
  <c r="Y58" i="14"/>
  <c r="AN59" i="14"/>
  <c r="Z59" i="14"/>
  <c r="AM3" i="15"/>
  <c r="AN6" i="15"/>
  <c r="Z6" i="15"/>
  <c r="AN8" i="15"/>
  <c r="Z8" i="15"/>
  <c r="AM16" i="15"/>
  <c r="AM14" i="15"/>
  <c r="Y14" i="15"/>
  <c r="AM15" i="15"/>
  <c r="Y15" i="15"/>
  <c r="AM18" i="15"/>
  <c r="Y18" i="15"/>
  <c r="Z24" i="15"/>
  <c r="AM38" i="15"/>
  <c r="Y38" i="15"/>
  <c r="AN44" i="15"/>
  <c r="Z44" i="15"/>
  <c r="AM55" i="15"/>
  <c r="Y55" i="15"/>
  <c r="AN63" i="15"/>
  <c r="Z63" i="15"/>
  <c r="AM4" i="16"/>
  <c r="AA5" i="16"/>
  <c r="AI5" i="16"/>
  <c r="AI7" i="16"/>
  <c r="AD7" i="16"/>
  <c r="AN4" i="16"/>
  <c r="Z4" i="16"/>
  <c r="AF4" i="16" s="1"/>
  <c r="AM8" i="16"/>
  <c r="Y8" i="16"/>
  <c r="AN11" i="16"/>
  <c r="Z11" i="16"/>
  <c r="AA11" i="16" s="1"/>
  <c r="AH19" i="16"/>
  <c r="AI21" i="16"/>
  <c r="AD21" i="16"/>
  <c r="AB23" i="16"/>
  <c r="Y35" i="16"/>
  <c r="AM35" i="16"/>
  <c r="AM36" i="16"/>
  <c r="Y36" i="16"/>
  <c r="AM44" i="16"/>
  <c r="AN44" i="16"/>
  <c r="Z44" i="16"/>
  <c r="AD44" i="16" s="1"/>
  <c r="AM46" i="16"/>
  <c r="Y46" i="16"/>
  <c r="AC46" i="16" s="1"/>
  <c r="AC45" i="16" s="1"/>
  <c r="Z55" i="16"/>
  <c r="AE60" i="16"/>
  <c r="AM58" i="16"/>
  <c r="Y58" i="16"/>
  <c r="AM59" i="16"/>
  <c r="Y59" i="16"/>
  <c r="AG59" i="16" s="1"/>
  <c r="AN10" i="17"/>
  <c r="AF14" i="17"/>
  <c r="AB14" i="17"/>
  <c r="AA14" i="17"/>
  <c r="AE14" i="17"/>
  <c r="AH14" i="17"/>
  <c r="Y15" i="17"/>
  <c r="AM11" i="17"/>
  <c r="AV11" i="17" s="1"/>
  <c r="AB18" i="17"/>
  <c r="Z16" i="17"/>
  <c r="AM24" i="17"/>
  <c r="AN21" i="17"/>
  <c r="Z21" i="17"/>
  <c r="Z33" i="17"/>
  <c r="AM34" i="17"/>
  <c r="Y34" i="17"/>
  <c r="AN36" i="17"/>
  <c r="Z36" i="17"/>
  <c r="AE41" i="17"/>
  <c r="AM44" i="17"/>
  <c r="Y44" i="17"/>
  <c r="AN46" i="17"/>
  <c r="Z46" i="17"/>
  <c r="AN48" i="17"/>
  <c r="AV48" i="17" s="1"/>
  <c r="AV47" i="17" s="1"/>
  <c r="AM51" i="17"/>
  <c r="AE56" i="17"/>
  <c r="AH56" i="17"/>
  <c r="AD56" i="17"/>
  <c r="AI56" i="17"/>
  <c r="AC56" i="17"/>
  <c r="AG56" i="17"/>
  <c r="AB56" i="17"/>
  <c r="AN5" i="18"/>
  <c r="Z5" i="18"/>
  <c r="Y17" i="18"/>
  <c r="AN18" i="18"/>
  <c r="Z18" i="18"/>
  <c r="Z23" i="18"/>
  <c r="AM32" i="18"/>
  <c r="AN36" i="18"/>
  <c r="AM41" i="18"/>
  <c r="Z44" i="18"/>
  <c r="AM49" i="18"/>
  <c r="Y5" i="19"/>
  <c r="AA5" i="19" s="1"/>
  <c r="AC11" i="19"/>
  <c r="AM7" i="19"/>
  <c r="AM13" i="19"/>
  <c r="Z16" i="19"/>
  <c r="AM14" i="19"/>
  <c r="Y14" i="19"/>
  <c r="AN19" i="19"/>
  <c r="AM17" i="19"/>
  <c r="Y17" i="19"/>
  <c r="Z18" i="19"/>
  <c r="AM19" i="19"/>
  <c r="Y19" i="19"/>
  <c r="AN34" i="19"/>
  <c r="Z34" i="19"/>
  <c r="AM36" i="19"/>
  <c r="Y36" i="19"/>
  <c r="Z42" i="19"/>
  <c r="AM44" i="19"/>
  <c r="AN55" i="19"/>
  <c r="Z55" i="19"/>
  <c r="AA7" i="20"/>
  <c r="AM6" i="20"/>
  <c r="Y6" i="20"/>
  <c r="AI11" i="20"/>
  <c r="AD11" i="20"/>
  <c r="AM8" i="20"/>
  <c r="Y8" i="20"/>
  <c r="AN44" i="20"/>
  <c r="Z44" i="20"/>
  <c r="AM63" i="20"/>
  <c r="Y63" i="20"/>
  <c r="AM4" i="21"/>
  <c r="Y4" i="21"/>
  <c r="AM11" i="21"/>
  <c r="Y11" i="21"/>
  <c r="AN22" i="21"/>
  <c r="Z22" i="21"/>
  <c r="AN37" i="21"/>
  <c r="Z37" i="21"/>
  <c r="AM54" i="21"/>
  <c r="Y54" i="21"/>
  <c r="AN55" i="21"/>
  <c r="Z55" i="21"/>
  <c r="AD55" i="21" s="1"/>
  <c r="AZ2" i="22"/>
  <c r="AM2" i="22"/>
  <c r="Y2" i="22"/>
  <c r="AD4" i="22"/>
  <c r="AM5" i="22"/>
  <c r="AV5" i="22" s="1"/>
  <c r="Y16" i="22"/>
  <c r="Y24" i="22"/>
  <c r="AM24" i="22"/>
  <c r="Z37" i="22"/>
  <c r="AN44" i="22"/>
  <c r="Z44" i="22"/>
  <c r="AD44" i="22" s="1"/>
  <c r="AN55" i="22"/>
  <c r="Z55" i="22"/>
  <c r="AM58" i="22"/>
  <c r="Y58" i="22"/>
  <c r="AA40" i="23"/>
  <c r="AE36" i="23"/>
  <c r="AH5" i="20"/>
  <c r="AD5" i="20"/>
  <c r="AF7" i="20"/>
  <c r="AF11" i="20"/>
  <c r="Z12" i="20"/>
  <c r="AM10" i="20"/>
  <c r="Y10" i="20"/>
  <c r="Y24" i="20"/>
  <c r="AI34" i="20"/>
  <c r="AE34" i="20"/>
  <c r="AA34" i="20"/>
  <c r="AD34" i="20"/>
  <c r="AM35" i="20"/>
  <c r="AN46" i="20"/>
  <c r="AF50" i="20"/>
  <c r="AF49" i="20" s="1"/>
  <c r="AB50" i="20"/>
  <c r="AB49" i="20" s="1"/>
  <c r="AE50" i="20"/>
  <c r="AE49" i="20" s="1"/>
  <c r="AM59" i="20"/>
  <c r="Y59" i="20"/>
  <c r="AN7" i="21"/>
  <c r="Z7" i="21"/>
  <c r="AG7" i="21" s="1"/>
  <c r="AN12" i="21"/>
  <c r="AI14" i="21"/>
  <c r="Z16" i="21"/>
  <c r="AC16" i="21" s="1"/>
  <c r="AN19" i="21"/>
  <c r="Z19" i="21"/>
  <c r="AI19" i="21" s="1"/>
  <c r="AM21" i="21"/>
  <c r="Y21" i="21"/>
  <c r="AM34" i="21"/>
  <c r="Y34" i="21"/>
  <c r="AN39" i="21"/>
  <c r="Z39" i="21"/>
  <c r="AM51" i="21"/>
  <c r="Y51" i="21"/>
  <c r="AM6" i="22"/>
  <c r="Y6" i="22"/>
  <c r="AM8" i="22"/>
  <c r="Y8" i="22"/>
  <c r="AC8" i="22" s="1"/>
  <c r="AM16" i="22"/>
  <c r="Y18" i="22"/>
  <c r="AN37" i="22"/>
  <c r="Y35" i="22"/>
  <c r="AM35" i="22"/>
  <c r="AI36" i="23"/>
  <c r="AC5" i="16"/>
  <c r="AG5" i="16"/>
  <c r="AF60" i="16"/>
  <c r="AM63" i="16"/>
  <c r="Y63" i="16"/>
  <c r="AF6" i="17"/>
  <c r="AM21" i="18"/>
  <c r="Y21" i="18"/>
  <c r="AM37" i="18"/>
  <c r="Y37" i="18"/>
  <c r="AM62" i="18"/>
  <c r="Y62" i="18"/>
  <c r="AN8" i="19"/>
  <c r="Z8" i="19"/>
  <c r="AN10" i="19"/>
  <c r="Z10" i="19"/>
  <c r="AN14" i="19"/>
  <c r="Z14" i="19"/>
  <c r="AN15" i="19"/>
  <c r="Z15" i="19"/>
  <c r="Y54" i="19"/>
  <c r="AN63" i="19"/>
  <c r="Z63" i="19"/>
  <c r="Y2" i="20"/>
  <c r="AE5" i="20"/>
  <c r="Z6" i="20"/>
  <c r="AG7" i="20"/>
  <c r="AB11" i="20"/>
  <c r="AG11" i="20"/>
  <c r="Y16" i="20"/>
  <c r="AM14" i="20"/>
  <c r="Y14" i="20"/>
  <c r="AM15" i="20"/>
  <c r="Y15" i="20"/>
  <c r="Z24" i="20"/>
  <c r="AM24" i="20"/>
  <c r="AF34" i="20"/>
  <c r="AM34" i="20"/>
  <c r="Z39" i="20"/>
  <c r="AM38" i="20"/>
  <c r="Y38" i="20"/>
  <c r="AA50" i="20"/>
  <c r="AA49" i="20" s="1"/>
  <c r="AG50" i="20"/>
  <c r="AG49" i="20" s="1"/>
  <c r="Z55" i="20"/>
  <c r="Y57" i="20"/>
  <c r="Y58" i="20"/>
  <c r="AB60" i="20"/>
  <c r="AJ60" i="20" s="1"/>
  <c r="AN63" i="20"/>
  <c r="Y6" i="21"/>
  <c r="AN17" i="21"/>
  <c r="Z17" i="21"/>
  <c r="AM24" i="21"/>
  <c r="Y24" i="21"/>
  <c r="AN33" i="21"/>
  <c r="AN41" i="21"/>
  <c r="Y44" i="21"/>
  <c r="Y48" i="21"/>
  <c r="AN6" i="22"/>
  <c r="Z6" i="22"/>
  <c r="AM18" i="22"/>
  <c r="AM20" i="22"/>
  <c r="AV20" i="22" s="1"/>
  <c r="Y20" i="22"/>
  <c r="Y23" i="22"/>
  <c r="AN39" i="22"/>
  <c r="Z39" i="22"/>
  <c r="AG39" i="22" s="1"/>
  <c r="AM59" i="22"/>
  <c r="Y59" i="22"/>
  <c r="AM2" i="23"/>
  <c r="AZ2" i="23"/>
  <c r="AM12" i="23"/>
  <c r="Y12" i="23"/>
  <c r="AC13" i="14"/>
  <c r="Y34" i="14"/>
  <c r="Y37" i="14"/>
  <c r="Y42" i="14"/>
  <c r="AC42" i="14" s="1"/>
  <c r="Y57" i="14"/>
  <c r="Z36" i="15"/>
  <c r="Z41" i="15"/>
  <c r="Y53" i="15"/>
  <c r="AD5" i="16"/>
  <c r="AM34" i="16"/>
  <c r="AM38" i="16"/>
  <c r="Y38" i="16"/>
  <c r="AG60" i="16"/>
  <c r="AM6" i="17"/>
  <c r="Y8" i="17"/>
  <c r="AN4" i="17"/>
  <c r="Z4" i="17"/>
  <c r="AN17" i="17"/>
  <c r="AI18" i="17"/>
  <c r="AE18" i="17"/>
  <c r="AA18" i="17"/>
  <c r="AD18" i="17"/>
  <c r="AN19" i="17"/>
  <c r="AM8" i="18"/>
  <c r="AM7" i="18"/>
  <c r="Y7" i="18"/>
  <c r="AM9" i="18"/>
  <c r="Y9" i="18"/>
  <c r="AN15" i="18"/>
  <c r="AM19" i="18"/>
  <c r="AN19" i="18"/>
  <c r="Z19" i="18"/>
  <c r="AM22" i="18"/>
  <c r="Y22" i="18"/>
  <c r="AM47" i="18"/>
  <c r="Y47" i="18"/>
  <c r="AM57" i="18"/>
  <c r="Y57" i="18"/>
  <c r="AN7" i="19"/>
  <c r="AN6" i="19"/>
  <c r="Z6" i="19"/>
  <c r="AN23" i="19"/>
  <c r="AN33" i="19"/>
  <c r="Y40" i="19"/>
  <c r="AM40" i="19"/>
  <c r="Y43" i="19"/>
  <c r="AM43" i="19"/>
  <c r="Y47" i="19"/>
  <c r="AN46" i="19"/>
  <c r="Z46" i="19"/>
  <c r="AF46" i="19" s="1"/>
  <c r="AF45" i="19" s="1"/>
  <c r="AM53" i="19"/>
  <c r="Y53" i="19"/>
  <c r="Y62" i="19"/>
  <c r="AN59" i="19"/>
  <c r="Z59" i="19"/>
  <c r="AM2" i="20"/>
  <c r="AA5" i="20"/>
  <c r="AF5" i="20"/>
  <c r="AM5" i="20"/>
  <c r="AN6" i="20"/>
  <c r="AC7" i="20"/>
  <c r="AH7" i="20"/>
  <c r="AN10" i="20"/>
  <c r="AC11" i="20"/>
  <c r="AH11" i="20"/>
  <c r="AN12" i="20"/>
  <c r="Y17" i="20"/>
  <c r="Y18" i="20"/>
  <c r="AF18" i="20" s="1"/>
  <c r="Y19" i="20"/>
  <c r="Y20" i="20"/>
  <c r="Y21" i="20"/>
  <c r="AN22" i="20"/>
  <c r="Y23" i="20"/>
  <c r="AN24" i="20"/>
  <c r="Y33" i="20"/>
  <c r="AB34" i="20"/>
  <c r="AG34" i="20"/>
  <c r="AN34" i="20"/>
  <c r="AN39" i="20"/>
  <c r="AM36" i="20"/>
  <c r="Y36" i="20"/>
  <c r="AM43" i="20"/>
  <c r="Y45" i="20"/>
  <c r="AM41" i="20"/>
  <c r="Y41" i="20"/>
  <c r="Z48" i="20"/>
  <c r="AC50" i="20"/>
  <c r="AC49" i="20" s="1"/>
  <c r="AH50" i="20"/>
  <c r="AH49" i="20" s="1"/>
  <c r="AM46" i="20"/>
  <c r="Y46" i="20"/>
  <c r="Y51" i="20"/>
  <c r="Y52" i="20"/>
  <c r="AN55" i="20"/>
  <c r="AM57" i="20"/>
  <c r="AM55" i="20"/>
  <c r="Y55" i="20"/>
  <c r="AM2" i="21"/>
  <c r="Y2" i="21"/>
  <c r="AE10" i="21"/>
  <c r="AN18" i="21"/>
  <c r="Z18" i="21"/>
  <c r="AM22" i="21"/>
  <c r="Y22" i="21"/>
  <c r="Z33" i="21"/>
  <c r="Z42" i="21"/>
  <c r="AM44" i="21"/>
  <c r="AI11" i="22"/>
  <c r="AH11" i="22"/>
  <c r="AC11" i="22"/>
  <c r="AI13" i="22"/>
  <c r="AE13" i="22"/>
  <c r="AA13" i="22"/>
  <c r="AH13" i="22"/>
  <c r="AC13" i="22"/>
  <c r="AG13" i="22"/>
  <c r="AB13" i="22"/>
  <c r="AN12" i="22"/>
  <c r="AN46" i="22"/>
  <c r="AN5" i="23"/>
  <c r="Z5" i="23"/>
  <c r="AN7" i="23"/>
  <c r="Z7" i="23"/>
  <c r="Z10" i="23"/>
  <c r="AF10" i="23" s="1"/>
  <c r="AN11" i="23"/>
  <c r="Z11" i="23"/>
  <c r="AE11" i="23" s="1"/>
  <c r="AF19" i="23"/>
  <c r="AB19" i="23"/>
  <c r="AN21" i="23"/>
  <c r="Z21" i="23"/>
  <c r="AD21" i="23" s="1"/>
  <c r="AA36" i="23"/>
  <c r="AG13" i="21"/>
  <c r="AN63" i="21"/>
  <c r="Z63" i="21"/>
  <c r="AM14" i="22"/>
  <c r="Y14" i="22"/>
  <c r="AI14" i="22" s="1"/>
  <c r="AM15" i="22"/>
  <c r="Y15" i="22"/>
  <c r="Z24" i="22"/>
  <c r="AM34" i="22"/>
  <c r="AM32" i="22"/>
  <c r="Y32" i="22"/>
  <c r="AM38" i="22"/>
  <c r="Y38" i="22"/>
  <c r="Y57" i="22"/>
  <c r="AM62" i="22"/>
  <c r="Y8" i="23"/>
  <c r="AN4" i="23"/>
  <c r="Z4" i="23"/>
  <c r="AG36" i="23"/>
  <c r="AM32" i="23"/>
  <c r="AG39" i="23"/>
  <c r="Z46" i="23"/>
  <c r="AM44" i="23"/>
  <c r="Y44" i="23"/>
  <c r="AM57" i="23"/>
  <c r="AM63" i="23"/>
  <c r="Y63" i="23"/>
  <c r="Y6" i="24"/>
  <c r="AC14" i="24"/>
  <c r="Z15" i="24"/>
  <c r="AM11" i="24"/>
  <c r="Y11" i="24"/>
  <c r="AN13" i="24"/>
  <c r="Z13" i="24"/>
  <c r="AM17" i="24"/>
  <c r="Y17" i="24"/>
  <c r="AC22" i="24"/>
  <c r="AM18" i="24"/>
  <c r="Y18" i="24"/>
  <c r="AD24" i="24"/>
  <c r="AC34" i="24"/>
  <c r="AN37" i="24"/>
  <c r="AF42" i="24"/>
  <c r="AB42" i="24"/>
  <c r="AI42" i="24"/>
  <c r="AE42" i="24"/>
  <c r="AA42" i="24"/>
  <c r="AG42" i="24"/>
  <c r="AM41" i="24"/>
  <c r="Y41" i="24"/>
  <c r="AD41" i="24" s="1"/>
  <c r="Y51" i="24"/>
  <c r="AM55" i="24"/>
  <c r="Y55" i="24"/>
  <c r="AN59" i="24"/>
  <c r="Z59" i="24"/>
  <c r="AF12" i="26"/>
  <c r="AD21" i="26"/>
  <c r="AM17" i="26"/>
  <c r="Y17" i="26"/>
  <c r="AM19" i="26"/>
  <c r="Y19" i="26"/>
  <c r="AM36" i="26"/>
  <c r="Y36" i="26"/>
  <c r="AA36" i="26" s="1"/>
  <c r="AM43" i="26"/>
  <c r="Y43" i="26"/>
  <c r="Y52" i="26"/>
  <c r="AM57" i="26"/>
  <c r="Y57" i="26"/>
  <c r="AN59" i="26"/>
  <c r="Z59" i="26"/>
  <c r="AD59" i="26" s="1"/>
  <c r="AM9" i="27"/>
  <c r="Y9" i="27"/>
  <c r="AM16" i="27"/>
  <c r="Z24" i="27"/>
  <c r="AD52" i="19"/>
  <c r="AD51" i="19" s="1"/>
  <c r="Z4" i="21"/>
  <c r="Z11" i="21"/>
  <c r="Z21" i="21"/>
  <c r="Z24" i="21"/>
  <c r="Z34" i="21"/>
  <c r="Y43" i="21"/>
  <c r="AA43" i="21" s="1"/>
  <c r="AM43" i="21"/>
  <c r="Y47" i="21"/>
  <c r="AN46" i="21"/>
  <c r="Z46" i="21"/>
  <c r="AM53" i="21"/>
  <c r="Y53" i="21"/>
  <c r="Y62" i="21"/>
  <c r="AN59" i="21"/>
  <c r="Z59" i="21"/>
  <c r="AI59" i="21" s="1"/>
  <c r="AN10" i="22"/>
  <c r="Y17" i="22"/>
  <c r="Y19" i="22"/>
  <c r="Y21" i="22"/>
  <c r="AG21" i="22" s="1"/>
  <c r="AN22" i="22"/>
  <c r="AN24" i="22"/>
  <c r="Y33" i="22"/>
  <c r="AH33" i="22" s="1"/>
  <c r="AN34" i="22"/>
  <c r="AM36" i="22"/>
  <c r="Y36" i="22"/>
  <c r="AM43" i="22"/>
  <c r="Y45" i="22"/>
  <c r="AM41" i="22"/>
  <c r="Y41" i="22"/>
  <c r="AC41" i="22" s="1"/>
  <c r="Z48" i="22"/>
  <c r="AM46" i="22"/>
  <c r="Y46" i="22"/>
  <c r="Y51" i="22"/>
  <c r="Y52" i="22"/>
  <c r="AM57" i="22"/>
  <c r="AM55" i="22"/>
  <c r="Y55" i="22"/>
  <c r="Y4" i="23"/>
  <c r="AN6" i="23"/>
  <c r="AN22" i="23"/>
  <c r="Z22" i="23"/>
  <c r="AA22" i="23" s="1"/>
  <c r="AN24" i="23"/>
  <c r="Z24" i="23"/>
  <c r="AM37" i="23"/>
  <c r="AN34" i="23"/>
  <c r="Z34" i="23"/>
  <c r="AN37" i="23"/>
  <c r="Z37" i="23"/>
  <c r="AM42" i="23"/>
  <c r="AN42" i="23"/>
  <c r="Z42" i="23"/>
  <c r="AM46" i="23"/>
  <c r="Y46" i="23"/>
  <c r="AM59" i="23"/>
  <c r="Y59" i="23"/>
  <c r="AC59" i="23" s="1"/>
  <c r="AM2" i="24"/>
  <c r="Y2" i="24"/>
  <c r="AN11" i="24"/>
  <c r="Z11" i="24"/>
  <c r="AM15" i="24"/>
  <c r="Y15" i="24"/>
  <c r="AN23" i="24"/>
  <c r="AF24" i="24"/>
  <c r="AB24" i="24"/>
  <c r="AI24" i="24"/>
  <c r="AE24" i="24"/>
  <c r="AA24" i="24"/>
  <c r="AG24" i="24"/>
  <c r="AG37" i="24"/>
  <c r="Y39" i="24"/>
  <c r="AH42" i="24"/>
  <c r="AM44" i="24"/>
  <c r="Y43" i="24"/>
  <c r="Y49" i="24"/>
  <c r="AN55" i="24"/>
  <c r="Z55" i="24"/>
  <c r="Y3" i="26"/>
  <c r="AM45" i="26"/>
  <c r="AM4" i="24"/>
  <c r="Y4" i="24"/>
  <c r="AF14" i="24"/>
  <c r="AB14" i="24"/>
  <c r="AI14" i="24"/>
  <c r="AE14" i="24"/>
  <c r="AA14" i="24"/>
  <c r="AG14" i="24"/>
  <c r="AF22" i="24"/>
  <c r="AB22" i="24"/>
  <c r="AI22" i="24"/>
  <c r="AE22" i="24"/>
  <c r="AA22" i="24"/>
  <c r="AG22" i="24"/>
  <c r="AH24" i="24"/>
  <c r="AF34" i="24"/>
  <c r="AB34" i="24"/>
  <c r="AI34" i="24"/>
  <c r="AE34" i="24"/>
  <c r="AA34" i="24"/>
  <c r="AG34" i="24"/>
  <c r="Y35" i="24"/>
  <c r="AM36" i="24"/>
  <c r="Y36" i="24"/>
  <c r="AM38" i="24"/>
  <c r="Y38" i="24"/>
  <c r="AN46" i="24"/>
  <c r="Z46" i="24"/>
  <c r="Y58" i="24"/>
  <c r="AM58" i="24"/>
  <c r="AM7" i="26"/>
  <c r="Y7" i="26"/>
  <c r="AC7" i="26" s="1"/>
  <c r="AM9" i="26"/>
  <c r="Y9" i="26"/>
  <c r="AN14" i="26"/>
  <c r="Z14" i="26"/>
  <c r="AN15" i="26"/>
  <c r="Z15" i="26"/>
  <c r="AM40" i="26"/>
  <c r="Y40" i="26"/>
  <c r="AM47" i="26"/>
  <c r="Y47" i="26"/>
  <c r="AN4" i="27"/>
  <c r="Z4" i="27"/>
  <c r="AN6" i="27"/>
  <c r="Z6" i="27"/>
  <c r="Z11" i="27"/>
  <c r="AM10" i="22"/>
  <c r="Y10" i="22"/>
  <c r="AA10" i="22" s="1"/>
  <c r="AM63" i="22"/>
  <c r="Y63" i="22"/>
  <c r="AH63" i="22" s="1"/>
  <c r="AI39" i="23"/>
  <c r="AE39" i="23"/>
  <c r="AA39" i="23"/>
  <c r="AH39" i="23"/>
  <c r="AD39" i="23"/>
  <c r="AF39" i="23"/>
  <c r="AM55" i="23"/>
  <c r="Y55" i="23"/>
  <c r="AN7" i="24"/>
  <c r="Z7" i="24"/>
  <c r="AH14" i="24"/>
  <c r="AM13" i="24"/>
  <c r="Y13" i="24"/>
  <c r="AH22" i="24"/>
  <c r="Z23" i="24"/>
  <c r="AM19" i="24"/>
  <c r="Y19" i="24"/>
  <c r="Y20" i="24"/>
  <c r="AM20" i="24"/>
  <c r="AI33" i="24"/>
  <c r="AA33" i="24"/>
  <c r="AD33" i="24"/>
  <c r="AH34" i="24"/>
  <c r="AD42" i="24"/>
  <c r="Y44" i="24"/>
  <c r="AN44" i="24"/>
  <c r="Z44" i="24"/>
  <c r="AM54" i="24"/>
  <c r="Y54" i="24"/>
  <c r="AM59" i="24"/>
  <c r="Y59" i="24"/>
  <c r="AN63" i="24"/>
  <c r="Z63" i="24"/>
  <c r="AB5" i="26"/>
  <c r="AE5" i="26"/>
  <c r="AH5" i="26"/>
  <c r="Z13" i="26"/>
  <c r="AN13" i="26"/>
  <c r="AM18" i="26"/>
  <c r="Y18" i="26"/>
  <c r="Y20" i="26"/>
  <c r="AM20" i="26"/>
  <c r="AF14" i="28"/>
  <c r="AB14" i="28"/>
  <c r="AG14" i="28"/>
  <c r="AA14" i="28"/>
  <c r="AI14" i="28"/>
  <c r="AC14" i="28"/>
  <c r="AH14" i="28"/>
  <c r="AE14" i="28"/>
  <c r="AD14" i="28"/>
  <c r="AM41" i="27"/>
  <c r="Y41" i="27"/>
  <c r="AF50" i="27"/>
  <c r="AF49" i="27" s="1"/>
  <c r="AB50" i="27"/>
  <c r="AB49" i="27" s="1"/>
  <c r="AI50" i="27"/>
  <c r="AI49" i="27" s="1"/>
  <c r="AD50" i="27"/>
  <c r="AD49" i="27" s="1"/>
  <c r="AG50" i="27"/>
  <c r="AG49" i="27" s="1"/>
  <c r="Y54" i="27"/>
  <c r="Z59" i="27"/>
  <c r="AN4" i="28"/>
  <c r="Z4" i="28"/>
  <c r="AH4" i="28" s="1"/>
  <c r="AN8" i="28"/>
  <c r="AN17" i="28"/>
  <c r="Z17" i="28"/>
  <c r="AN18" i="28"/>
  <c r="Z18" i="28"/>
  <c r="AF34" i="28"/>
  <c r="AG34" i="28"/>
  <c r="AC64" i="28"/>
  <c r="AB36" i="23"/>
  <c r="AF36" i="23"/>
  <c r="AG40" i="23"/>
  <c r="Y7" i="24"/>
  <c r="AM7" i="24"/>
  <c r="Y9" i="24"/>
  <c r="AM9" i="24"/>
  <c r="Y32" i="24"/>
  <c r="AM32" i="24"/>
  <c r="Y46" i="24"/>
  <c r="AM46" i="24"/>
  <c r="Y63" i="24"/>
  <c r="AM63" i="24"/>
  <c r="AE4" i="26"/>
  <c r="Y6" i="26"/>
  <c r="AM6" i="26"/>
  <c r="Y8" i="26"/>
  <c r="AM8" i="26"/>
  <c r="Y10" i="26"/>
  <c r="AM10" i="26"/>
  <c r="AI11" i="26"/>
  <c r="AC12" i="26"/>
  <c r="Y14" i="26"/>
  <c r="AM14" i="26"/>
  <c r="Y15" i="26"/>
  <c r="AM15" i="26"/>
  <c r="AA21" i="26"/>
  <c r="AI21" i="26"/>
  <c r="AE22" i="26"/>
  <c r="AA23" i="26"/>
  <c r="Y32" i="26"/>
  <c r="AM32" i="26"/>
  <c r="Z33" i="26"/>
  <c r="AA37" i="26"/>
  <c r="AI37" i="26"/>
  <c r="Z41" i="26"/>
  <c r="AM41" i="26"/>
  <c r="AM42" i="26"/>
  <c r="Y42" i="26"/>
  <c r="AM50" i="26"/>
  <c r="AN55" i="26"/>
  <c r="Y58" i="26"/>
  <c r="AM58" i="26"/>
  <c r="AI59" i="26"/>
  <c r="AI60" i="26"/>
  <c r="AC7" i="27"/>
  <c r="Y12" i="27"/>
  <c r="Y13" i="27"/>
  <c r="AM15" i="27"/>
  <c r="AN17" i="27"/>
  <c r="AN18" i="27"/>
  <c r="AN19" i="27"/>
  <c r="AM17" i="27"/>
  <c r="Y17" i="27"/>
  <c r="AM18" i="27"/>
  <c r="Y18" i="27"/>
  <c r="AD18" i="27" s="1"/>
  <c r="AM19" i="27"/>
  <c r="Y19" i="27"/>
  <c r="AM36" i="27"/>
  <c r="Y36" i="27"/>
  <c r="Y42" i="27"/>
  <c r="AM43" i="27"/>
  <c r="AM45" i="27"/>
  <c r="AA50" i="27"/>
  <c r="AA49" i="27" s="1"/>
  <c r="AH50" i="27"/>
  <c r="AH49" i="27" s="1"/>
  <c r="Y52" i="27"/>
  <c r="AM63" i="27"/>
  <c r="Y63" i="27"/>
  <c r="Y6" i="28"/>
  <c r="Z15" i="28"/>
  <c r="Y13" i="28"/>
  <c r="AD22" i="28"/>
  <c r="AH24" i="28"/>
  <c r="AC24" i="28"/>
  <c r="AI24" i="28"/>
  <c r="AN23" i="28"/>
  <c r="AH37" i="28"/>
  <c r="AI37" i="28"/>
  <c r="AN36" i="28"/>
  <c r="Z36" i="28"/>
  <c r="AF36" i="28" s="1"/>
  <c r="Y48" i="28"/>
  <c r="AD48" i="28" s="1"/>
  <c r="AD47" i="28" s="1"/>
  <c r="AM49" i="28"/>
  <c r="AM47" i="28"/>
  <c r="Y47" i="28"/>
  <c r="Y59" i="28"/>
  <c r="AM62" i="28"/>
  <c r="Y62" i="28"/>
  <c r="AC48" i="30"/>
  <c r="AC47" i="30" s="1"/>
  <c r="AC36" i="23"/>
  <c r="AD40" i="23"/>
  <c r="AF4" i="26"/>
  <c r="Z6" i="26"/>
  <c r="Z8" i="26"/>
  <c r="Z10" i="26"/>
  <c r="AD12" i="26"/>
  <c r="AF21" i="26"/>
  <c r="AF22" i="26"/>
  <c r="AF37" i="26"/>
  <c r="AN41" i="26"/>
  <c r="Y65" i="26"/>
  <c r="AF7" i="27"/>
  <c r="AB7" i="27"/>
  <c r="AD7" i="27"/>
  <c r="AI7" i="27"/>
  <c r="Y34" i="27"/>
  <c r="AM39" i="27"/>
  <c r="AC50" i="27"/>
  <c r="AC49" i="27" s="1"/>
  <c r="AM46" i="27"/>
  <c r="Y46" i="27"/>
  <c r="AM54" i="27"/>
  <c r="AM51" i="27"/>
  <c r="Z8" i="28"/>
  <c r="AG8" i="28" s="1"/>
  <c r="AB10" i="28"/>
  <c r="AM12" i="28"/>
  <c r="AN10" i="28"/>
  <c r="AN15" i="28"/>
  <c r="AN13" i="28"/>
  <c r="Z13" i="28"/>
  <c r="AN19" i="28"/>
  <c r="Z19" i="28"/>
  <c r="Y20" i="28"/>
  <c r="AM20" i="28"/>
  <c r="AN33" i="28"/>
  <c r="AN34" i="28"/>
  <c r="AM40" i="28"/>
  <c r="Y40" i="28"/>
  <c r="AM43" i="28"/>
  <c r="Y43" i="28"/>
  <c r="AN55" i="28"/>
  <c r="Z55" i="28"/>
  <c r="Y58" i="28"/>
  <c r="AM58" i="28"/>
  <c r="AC4" i="26"/>
  <c r="AA12" i="26"/>
  <c r="AI12" i="26"/>
  <c r="AC22" i="26"/>
  <c r="AC37" i="26"/>
  <c r="AA60" i="26"/>
  <c r="AM62" i="26"/>
  <c r="Y62" i="26"/>
  <c r="AN8" i="27"/>
  <c r="Z8" i="27"/>
  <c r="AC8" i="27" s="1"/>
  <c r="AN10" i="27"/>
  <c r="Z10" i="27"/>
  <c r="AC10" i="27" s="1"/>
  <c r="AN14" i="27"/>
  <c r="Z14" i="27"/>
  <c r="AN15" i="27"/>
  <c r="Z15" i="27"/>
  <c r="AE15" i="27" s="1"/>
  <c r="AM34" i="27"/>
  <c r="AM38" i="27"/>
  <c r="Y38" i="27"/>
  <c r="AM42" i="27"/>
  <c r="Z48" i="27"/>
  <c r="AC48" i="27" s="1"/>
  <c r="AC47" i="27" s="1"/>
  <c r="AN48" i="27"/>
  <c r="AM44" i="27"/>
  <c r="AE50" i="27"/>
  <c r="AE49" i="27" s="1"/>
  <c r="AN59" i="27"/>
  <c r="AM55" i="27"/>
  <c r="Y55" i="27"/>
  <c r="AM4" i="28"/>
  <c r="Y12" i="28"/>
  <c r="AN14" i="28"/>
  <c r="AM15" i="28"/>
  <c r="Y15" i="28"/>
  <c r="AB22" i="28"/>
  <c r="AH22" i="28"/>
  <c r="AA22" i="28"/>
  <c r="AI22" i="28"/>
  <c r="Y23" i="28"/>
  <c r="AN41" i="28"/>
  <c r="Z41" i="28"/>
  <c r="AH50" i="28"/>
  <c r="AH49" i="28" s="1"/>
  <c r="AM48" i="28"/>
  <c r="AN63" i="28"/>
  <c r="Z63" i="28"/>
  <c r="AI63" i="28" s="1"/>
  <c r="AN4" i="30"/>
  <c r="Z4" i="30"/>
  <c r="AF4" i="30" s="1"/>
  <c r="AN8" i="30"/>
  <c r="Z8" i="30"/>
  <c r="AF18" i="30"/>
  <c r="AM14" i="30"/>
  <c r="Y14" i="30"/>
  <c r="AN21" i="30"/>
  <c r="Z21" i="30"/>
  <c r="AN24" i="30"/>
  <c r="Z24" i="30"/>
  <c r="AN42" i="30"/>
  <c r="Z42" i="30"/>
  <c r="AH42" i="30" s="1"/>
  <c r="AN44" i="27"/>
  <c r="Z44" i="27"/>
  <c r="AM59" i="27"/>
  <c r="Y59" i="27"/>
  <c r="AN7" i="28"/>
  <c r="Z7" i="28"/>
  <c r="AM36" i="28"/>
  <c r="Y44" i="28"/>
  <c r="AD50" i="28"/>
  <c r="AD49" i="28" s="1"/>
  <c r="AN46" i="28"/>
  <c r="Z46" i="28"/>
  <c r="AI46" i="28" s="1"/>
  <c r="AI45" i="28" s="1"/>
  <c r="AM51" i="28"/>
  <c r="AM53" i="28"/>
  <c r="Y53" i="28"/>
  <c r="AN59" i="28"/>
  <c r="Z59" i="28"/>
  <c r="AN6" i="30"/>
  <c r="Z6" i="30"/>
  <c r="AI16" i="30"/>
  <c r="AI19" i="30"/>
  <c r="AN34" i="30"/>
  <c r="Z34" i="30"/>
  <c r="AN37" i="30"/>
  <c r="Z37" i="30"/>
  <c r="Y53" i="30"/>
  <c r="Y56" i="30"/>
  <c r="Y64" i="30"/>
  <c r="AM64" i="30"/>
  <c r="AN11" i="28"/>
  <c r="Z11" i="28"/>
  <c r="AH11" i="28" s="1"/>
  <c r="AI21" i="28"/>
  <c r="AM17" i="28"/>
  <c r="Y17" i="28"/>
  <c r="AM18" i="28"/>
  <c r="Y18" i="28"/>
  <c r="AM19" i="28"/>
  <c r="Y19" i="28"/>
  <c r="AB39" i="28"/>
  <c r="AG50" i="28"/>
  <c r="AG49" i="28" s="1"/>
  <c r="AC50" i="28"/>
  <c r="AC49" i="28" s="1"/>
  <c r="AE50" i="28"/>
  <c r="AE49" i="28" s="1"/>
  <c r="AN10" i="30"/>
  <c r="Z10" i="30"/>
  <c r="AI10" i="30" s="1"/>
  <c r="AN11" i="30"/>
  <c r="Z11" i="30"/>
  <c r="AF19" i="30"/>
  <c r="AB19" i="30"/>
  <c r="AM15" i="30"/>
  <c r="Y15" i="30"/>
  <c r="Y23" i="30"/>
  <c r="AB23" i="30" s="1"/>
  <c r="Z36" i="30"/>
  <c r="AN36" i="30"/>
  <c r="AM40" i="30"/>
  <c r="Y40" i="30"/>
  <c r="AG40" i="30" s="1"/>
  <c r="Z46" i="30"/>
  <c r="AF46" i="30" s="1"/>
  <c r="AF45" i="30" s="1"/>
  <c r="AN46" i="30"/>
  <c r="AM32" i="30"/>
  <c r="Y32" i="30"/>
  <c r="AN33" i="30"/>
  <c r="Z33" i="30"/>
  <c r="AG33" i="30" s="1"/>
  <c r="AM39" i="30"/>
  <c r="Y39" i="30"/>
  <c r="AN48" i="30"/>
  <c r="AM52" i="30"/>
  <c r="Y52" i="30"/>
  <c r="AD16" i="30"/>
  <c r="AM61" i="30"/>
  <c r="AH62" i="35"/>
  <c r="AC17" i="30"/>
  <c r="AC19" i="30"/>
  <c r="AG19" i="30"/>
  <c r="AB48" i="30"/>
  <c r="AB47" i="30" s="1"/>
  <c r="AM44" i="30"/>
  <c r="Y44" i="30"/>
  <c r="Y55" i="30"/>
  <c r="AH31" i="35"/>
  <c r="AM36" i="35"/>
  <c r="Y36" i="35"/>
  <c r="AM52" i="35"/>
  <c r="Y52" i="35"/>
  <c r="Z7" i="30"/>
  <c r="AE7" i="30" s="1"/>
  <c r="AA17" i="30"/>
  <c r="AA19" i="30"/>
  <c r="AE19" i="30"/>
  <c r="Z22" i="30"/>
  <c r="AC22" i="30" s="1"/>
  <c r="AM37" i="30"/>
  <c r="AM46" i="30"/>
  <c r="AG48" i="30"/>
  <c r="AG47" i="30" s="1"/>
  <c r="AM51" i="30"/>
  <c r="AM57" i="30"/>
  <c r="AM18" i="35"/>
  <c r="Y18" i="35"/>
  <c r="AF5" i="35"/>
  <c r="AB5" i="35"/>
  <c r="AI5" i="35"/>
  <c r="AE5" i="35"/>
  <c r="AA5" i="35"/>
  <c r="AH5" i="35"/>
  <c r="AD5" i="35"/>
  <c r="Y3" i="35"/>
  <c r="AM7" i="35"/>
  <c r="Y7" i="35"/>
  <c r="AE13" i="35"/>
  <c r="AM9" i="35"/>
  <c r="Y9" i="35"/>
  <c r="AF23" i="35"/>
  <c r="AB23" i="35"/>
  <c r="AI23" i="35"/>
  <c r="AE23" i="35"/>
  <c r="AA23" i="35"/>
  <c r="AM19" i="35"/>
  <c r="Y19" i="35"/>
  <c r="Y20" i="35"/>
  <c r="AM20" i="35"/>
  <c r="Y33" i="35"/>
  <c r="AF44" i="35"/>
  <c r="AF43" i="35" s="1"/>
  <c r="AN53" i="35"/>
  <c r="Z53" i="35"/>
  <c r="AD53" i="35" s="1"/>
  <c r="Y63" i="35"/>
  <c r="AM63" i="35"/>
  <c r="AD13" i="35"/>
  <c r="AF16" i="35"/>
  <c r="AI16" i="35"/>
  <c r="AA16" i="35"/>
  <c r="AD16" i="35"/>
  <c r="AN14" i="35"/>
  <c r="Z14" i="35"/>
  <c r="AM17" i="35"/>
  <c r="Y17" i="35"/>
  <c r="AD23" i="35"/>
  <c r="AM33" i="35"/>
  <c r="AM29" i="35"/>
  <c r="Y29" i="35"/>
  <c r="Y41" i="35"/>
  <c r="AN42" i="35"/>
  <c r="Z42" i="35"/>
  <c r="Y48" i="35"/>
  <c r="AM48" i="35"/>
  <c r="S14" i="35"/>
  <c r="AC5" i="35"/>
  <c r="AN15" i="35"/>
  <c r="Z15" i="35"/>
  <c r="AE15" i="35" s="1"/>
  <c r="AH23" i="35"/>
  <c r="Y25" i="35"/>
  <c r="AN26" i="35"/>
  <c r="Z26" i="35"/>
  <c r="AM34" i="35"/>
  <c r="Y34" i="35"/>
  <c r="AM39" i="35"/>
  <c r="Y39" i="35"/>
  <c r="Y56" i="35"/>
  <c r="AM56" i="35"/>
  <c r="AN57" i="35"/>
  <c r="Z57" i="35"/>
  <c r="AM60" i="35"/>
  <c r="Y60" i="35"/>
  <c r="AC11" i="36"/>
  <c r="AN18" i="36"/>
  <c r="Z18" i="36"/>
  <c r="AE18" i="36" s="1"/>
  <c r="AA23" i="36"/>
  <c r="AN29" i="36"/>
  <c r="Z29" i="36"/>
  <c r="AC29" i="36" s="1"/>
  <c r="AN39" i="36"/>
  <c r="AN5" i="37"/>
  <c r="AV5" i="37" s="1"/>
  <c r="Z5" i="37"/>
  <c r="AG5" i="37" s="1"/>
  <c r="AG10" i="35"/>
  <c r="AC44" i="35"/>
  <c r="AC43" i="35" s="1"/>
  <c r="AG44" i="35"/>
  <c r="AG43" i="35" s="1"/>
  <c r="AB48" i="36"/>
  <c r="AB47" i="36" s="1"/>
  <c r="AF23" i="36"/>
  <c r="Z4" i="36"/>
  <c r="AD4" i="36" s="1"/>
  <c r="AN4" i="36"/>
  <c r="AH11" i="36"/>
  <c r="AD14" i="36"/>
  <c r="AI14" i="36"/>
  <c r="AM22" i="36"/>
  <c r="Y22" i="36"/>
  <c r="AM38" i="36"/>
  <c r="Y38" i="36"/>
  <c r="AN46" i="36"/>
  <c r="Y51" i="36"/>
  <c r="S14" i="37"/>
  <c r="Z7" i="37"/>
  <c r="AN7" i="37"/>
  <c r="Z34" i="35"/>
  <c r="Z39" i="35"/>
  <c r="AD44" i="35"/>
  <c r="AD43" i="35" s="1"/>
  <c r="AH44" i="35"/>
  <c r="AH43" i="35" s="1"/>
  <c r="Y51" i="35"/>
  <c r="AM51" i="35"/>
  <c r="Y59" i="35"/>
  <c r="AG48" i="36"/>
  <c r="AG47" i="36" s="1"/>
  <c r="Y3" i="36"/>
  <c r="AA11" i="36"/>
  <c r="AI11" i="36"/>
  <c r="AN16" i="36"/>
  <c r="AB27" i="36"/>
  <c r="Z46" i="36"/>
  <c r="AF46" i="36" s="1"/>
  <c r="AF45" i="36" s="1"/>
  <c r="AF48" i="36"/>
  <c r="AF47" i="36" s="1"/>
  <c r="AM45" i="36"/>
  <c r="Y45" i="36"/>
  <c r="Y50" i="36"/>
  <c r="S26" i="37"/>
  <c r="Y4" i="35"/>
  <c r="Y11" i="35"/>
  <c r="Z17" i="35"/>
  <c r="Z18" i="35"/>
  <c r="Z19" i="35"/>
  <c r="Y21" i="35"/>
  <c r="Y22" i="35"/>
  <c r="AM22" i="35"/>
  <c r="AC23" i="35"/>
  <c r="Y24" i="35"/>
  <c r="Y32" i="35"/>
  <c r="Y35" i="35"/>
  <c r="Y40" i="35"/>
  <c r="AA44" i="35"/>
  <c r="AA43" i="35" s="1"/>
  <c r="AE44" i="35"/>
  <c r="AE43" i="35" s="1"/>
  <c r="Y45" i="35"/>
  <c r="AM45" i="35"/>
  <c r="Y55" i="35"/>
  <c r="Z6" i="36"/>
  <c r="AH6" i="36" s="1"/>
  <c r="Z8" i="36"/>
  <c r="AB11" i="36"/>
  <c r="AF14" i="36"/>
  <c r="Z16" i="36"/>
  <c r="AN17" i="36"/>
  <c r="Z17" i="36"/>
  <c r="AA17" i="36" s="1"/>
  <c r="AN19" i="36"/>
  <c r="Z19" i="36"/>
  <c r="AF27" i="36"/>
  <c r="Z31" i="36"/>
  <c r="AN31" i="36"/>
  <c r="Z39" i="36"/>
  <c r="AG39" i="36" s="1"/>
  <c r="AM51" i="36"/>
  <c r="AI6" i="37"/>
  <c r="AE6" i="37"/>
  <c r="AA6" i="37"/>
  <c r="AH6" i="37"/>
  <c r="AD6" i="37"/>
  <c r="AC6" i="37"/>
  <c r="AB6" i="37"/>
  <c r="AG6" i="37"/>
  <c r="AB13" i="37"/>
  <c r="AD13" i="37"/>
  <c r="AA13" i="37"/>
  <c r="AG27" i="36"/>
  <c r="AH37" i="36"/>
  <c r="AD37" i="36"/>
  <c r="AC37" i="36"/>
  <c r="AI37" i="36"/>
  <c r="Y62" i="36"/>
  <c r="AM62" i="36"/>
  <c r="AI8" i="37"/>
  <c r="AA8" i="37"/>
  <c r="AD8" i="37"/>
  <c r="AI10" i="37"/>
  <c r="AA10" i="37"/>
  <c r="AD10" i="37"/>
  <c r="AI12" i="37"/>
  <c r="AA12" i="37"/>
  <c r="AD12" i="37"/>
  <c r="AH16" i="37"/>
  <c r="AD26" i="37"/>
  <c r="AM22" i="37"/>
  <c r="AV22" i="37" s="1"/>
  <c r="Y22" i="37"/>
  <c r="AD31" i="37"/>
  <c r="AN34" i="37"/>
  <c r="AU34" i="37" s="1"/>
  <c r="Z34" i="37"/>
  <c r="AI34" i="37" s="1"/>
  <c r="AD41" i="37"/>
  <c r="AI44" i="37"/>
  <c r="AI43" i="37" s="1"/>
  <c r="AA44" i="37"/>
  <c r="AA43" i="37" s="1"/>
  <c r="AD44" i="37"/>
  <c r="AD43" i="37" s="1"/>
  <c r="AB44" i="37"/>
  <c r="AB43" i="37" s="1"/>
  <c r="Y21" i="36"/>
  <c r="AM21" i="36"/>
  <c r="AG23" i="36"/>
  <c r="Y24" i="36"/>
  <c r="AM24" i="36"/>
  <c r="AH27" i="36"/>
  <c r="Y32" i="36"/>
  <c r="AM32" i="36"/>
  <c r="Y35" i="36"/>
  <c r="AM35" i="36"/>
  <c r="AE37" i="36"/>
  <c r="AM43" i="36"/>
  <c r="Y54" i="36"/>
  <c r="AM54" i="36"/>
  <c r="AB4" i="37"/>
  <c r="AG8" i="37"/>
  <c r="AG12" i="37"/>
  <c r="AM9" i="37"/>
  <c r="Y9" i="37"/>
  <c r="AN19" i="37"/>
  <c r="Z19" i="37"/>
  <c r="AF42" i="37"/>
  <c r="Z21" i="36"/>
  <c r="Z22" i="36"/>
  <c r="Z24" i="36"/>
  <c r="Y26" i="36"/>
  <c r="AA27" i="36"/>
  <c r="Z32" i="36"/>
  <c r="AA37" i="36"/>
  <c r="AF37" i="36"/>
  <c r="Y43" i="36"/>
  <c r="AM40" i="36"/>
  <c r="Y40" i="36"/>
  <c r="AM55" i="36"/>
  <c r="Y55" i="36"/>
  <c r="AM59" i="36"/>
  <c r="AI4" i="37"/>
  <c r="G9" i="37"/>
  <c r="AM7" i="37"/>
  <c r="AO7" i="37" s="1"/>
  <c r="Y7" i="37"/>
  <c r="AB12" i="37"/>
  <c r="AN13" i="37"/>
  <c r="AQ13" i="37" s="1"/>
  <c r="AF26" i="37"/>
  <c r="AF31" i="37"/>
  <c r="Y46" i="37"/>
  <c r="AM46" i="37"/>
  <c r="AV46" i="37" s="1"/>
  <c r="AV45" i="37" s="1"/>
  <c r="AM45" i="37"/>
  <c r="Y45" i="37"/>
  <c r="AF16" i="37"/>
  <c r="AI16" i="37"/>
  <c r="AA16" i="37"/>
  <c r="AN17" i="37"/>
  <c r="Z17" i="37"/>
  <c r="AN18" i="37"/>
  <c r="Z18" i="37"/>
  <c r="AN29" i="37"/>
  <c r="AS29" i="37" s="1"/>
  <c r="Z29" i="37"/>
  <c r="AF41" i="37"/>
  <c r="AB41" i="37"/>
  <c r="AI41" i="37"/>
  <c r="AE41" i="37"/>
  <c r="AA41" i="37"/>
  <c r="AG41" i="37"/>
  <c r="AC41" i="37"/>
  <c r="AM38" i="37"/>
  <c r="AN39" i="37"/>
  <c r="Z39" i="37"/>
  <c r="AG44" i="37"/>
  <c r="AG43" i="37" s="1"/>
  <c r="AM51" i="37"/>
  <c r="AV51" i="37" s="1"/>
  <c r="Y51" i="37"/>
  <c r="AC26" i="37"/>
  <c r="AG26" i="37"/>
  <c r="AC31" i="37"/>
  <c r="AG31" i="37"/>
  <c r="AC42" i="37"/>
  <c r="AG42" i="37"/>
  <c r="Y54" i="37"/>
  <c r="AB50" i="38"/>
  <c r="AB49" i="38" s="1"/>
  <c r="AB46" i="38"/>
  <c r="AB45" i="38" s="1"/>
  <c r="AF50" i="38"/>
  <c r="AF49" i="38" s="1"/>
  <c r="AF46" i="38"/>
  <c r="AF45" i="38" s="1"/>
  <c r="Y3" i="38"/>
  <c r="AG16" i="38"/>
  <c r="AN14" i="38"/>
  <c r="Z14" i="38"/>
  <c r="AN15" i="38"/>
  <c r="Z15" i="38"/>
  <c r="Y25" i="38"/>
  <c r="AM25" i="38"/>
  <c r="S14" i="38"/>
  <c r="AC11" i="38"/>
  <c r="AM17" i="38"/>
  <c r="Y17" i="38"/>
  <c r="AG22" i="38"/>
  <c r="Y20" i="38"/>
  <c r="AM20" i="38"/>
  <c r="AN26" i="38"/>
  <c r="Z26" i="38"/>
  <c r="AF26" i="38" s="1"/>
  <c r="AM34" i="38"/>
  <c r="Y34" i="38"/>
  <c r="AH48" i="38"/>
  <c r="AH47" i="38" s="1"/>
  <c r="AD48" i="38"/>
  <c r="AD47" i="38" s="1"/>
  <c r="AG48" i="38"/>
  <c r="AG47" i="38" s="1"/>
  <c r="AC48" i="38"/>
  <c r="AC47" i="38" s="1"/>
  <c r="AF48" i="38"/>
  <c r="AF47" i="38" s="1"/>
  <c r="AB48" i="38"/>
  <c r="AB47" i="38" s="1"/>
  <c r="AI48" i="38"/>
  <c r="AI47" i="38" s="1"/>
  <c r="AE48" i="38"/>
  <c r="AE47" i="38" s="1"/>
  <c r="AA48" i="38"/>
  <c r="AA47" i="38" s="1"/>
  <c r="AH48" i="36"/>
  <c r="AH47" i="36" s="1"/>
  <c r="Z14" i="37"/>
  <c r="AE14" i="37" s="1"/>
  <c r="Z15" i="37"/>
  <c r="AH15" i="37" s="1"/>
  <c r="Y17" i="37"/>
  <c r="AD17" i="37" s="1"/>
  <c r="AM17" i="37"/>
  <c r="Y18" i="37"/>
  <c r="AM18" i="37"/>
  <c r="Y19" i="37"/>
  <c r="AG19" i="37" s="1"/>
  <c r="AM19" i="37"/>
  <c r="Y20" i="37"/>
  <c r="AM25" i="37"/>
  <c r="AA26" i="37"/>
  <c r="AE26" i="37"/>
  <c r="AI26" i="37"/>
  <c r="AA31" i="37"/>
  <c r="AE31" i="37"/>
  <c r="AI31" i="37"/>
  <c r="AA42" i="37"/>
  <c r="AE42" i="37"/>
  <c r="AI42" i="37"/>
  <c r="AM48" i="37"/>
  <c r="AM52" i="37"/>
  <c r="Z53" i="37"/>
  <c r="AI53" i="37" s="1"/>
  <c r="Y56" i="37"/>
  <c r="Z57" i="37"/>
  <c r="Y59" i="37"/>
  <c r="AM3" i="38"/>
  <c r="AN6" i="38"/>
  <c r="Z6" i="38"/>
  <c r="AN8" i="38"/>
  <c r="Z8" i="38"/>
  <c r="AN13" i="38"/>
  <c r="AM16" i="38"/>
  <c r="S26" i="38"/>
  <c r="Y31" i="38"/>
  <c r="AM29" i="38"/>
  <c r="Y29" i="38"/>
  <c r="Y33" i="38"/>
  <c r="AE48" i="36"/>
  <c r="AE47" i="36" s="1"/>
  <c r="AC13" i="37"/>
  <c r="AB26" i="37"/>
  <c r="Y29" i="37"/>
  <c r="AB31" i="37"/>
  <c r="AB42" i="37"/>
  <c r="AA50" i="38"/>
  <c r="AA49" i="38" s="1"/>
  <c r="AA46" i="38"/>
  <c r="AA45" i="38" s="1"/>
  <c r="AE50" i="38"/>
  <c r="AE49" i="38" s="1"/>
  <c r="AE46" i="38"/>
  <c r="AE45" i="38" s="1"/>
  <c r="AI50" i="38"/>
  <c r="AI49" i="38" s="1"/>
  <c r="AI46" i="38"/>
  <c r="AI45" i="38" s="1"/>
  <c r="AM5" i="38"/>
  <c r="Y7" i="38"/>
  <c r="Y9" i="38"/>
  <c r="AF11" i="38"/>
  <c r="AB11" i="38"/>
  <c r="AI11" i="38"/>
  <c r="AE11" i="38"/>
  <c r="AA11" i="38"/>
  <c r="AG11" i="38"/>
  <c r="AN10" i="38"/>
  <c r="Z10" i="38"/>
  <c r="AD10" i="38" s="1"/>
  <c r="AI16" i="38"/>
  <c r="AE16" i="38"/>
  <c r="AA16" i="38"/>
  <c r="AH16" i="38"/>
  <c r="AD16" i="38"/>
  <c r="AF16" i="38"/>
  <c r="AM18" i="38"/>
  <c r="Y18" i="38"/>
  <c r="AG23" i="38"/>
  <c r="AM19" i="38"/>
  <c r="Y19" i="38"/>
  <c r="AG27" i="38"/>
  <c r="AI27" i="38"/>
  <c r="AG40" i="38"/>
  <c r="AD40" i="38"/>
  <c r="AF5" i="39"/>
  <c r="AB5" i="39"/>
  <c r="AE5" i="39"/>
  <c r="AG5" i="39"/>
  <c r="AI10" i="39"/>
  <c r="AE10" i="39"/>
  <c r="AA10" i="39"/>
  <c r="AG10" i="39"/>
  <c r="AB10" i="39"/>
  <c r="AF10" i="39"/>
  <c r="AM16" i="39"/>
  <c r="Y16" i="39"/>
  <c r="AN17" i="39"/>
  <c r="Z17" i="39"/>
  <c r="AD26" i="39"/>
  <c r="AA26" i="39"/>
  <c r="Y14" i="38"/>
  <c r="AM14" i="38"/>
  <c r="Y15" i="38"/>
  <c r="AM15" i="38"/>
  <c r="AA22" i="38"/>
  <c r="AE22" i="38"/>
  <c r="AI22" i="38"/>
  <c r="AA23" i="38"/>
  <c r="AE23" i="38"/>
  <c r="AI23" i="38"/>
  <c r="AB27" i="38"/>
  <c r="AF27" i="38"/>
  <c r="AE35" i="38"/>
  <c r="Y36" i="38"/>
  <c r="AM36" i="38"/>
  <c r="Y39" i="38"/>
  <c r="AM39" i="38"/>
  <c r="AA40" i="38"/>
  <c r="AE40" i="38"/>
  <c r="AI40" i="38"/>
  <c r="Y41" i="38"/>
  <c r="Z42" i="38"/>
  <c r="AC42" i="38" s="1"/>
  <c r="AC46" i="38"/>
  <c r="AC45" i="38" s="1"/>
  <c r="AG46" i="38"/>
  <c r="AG45" i="38" s="1"/>
  <c r="AC50" i="38"/>
  <c r="AC49" i="38" s="1"/>
  <c r="AG50" i="38"/>
  <c r="AG49" i="38" s="1"/>
  <c r="Y52" i="38"/>
  <c r="Y53" i="38"/>
  <c r="AM53" i="38"/>
  <c r="AM56" i="38"/>
  <c r="AN61" i="38"/>
  <c r="O68" i="38"/>
  <c r="AC34" i="39"/>
  <c r="AG54" i="39"/>
  <c r="AA5" i="39"/>
  <c r="AH5" i="39"/>
  <c r="AM6" i="39"/>
  <c r="AN7" i="39"/>
  <c r="AM5" i="39"/>
  <c r="AH10" i="39"/>
  <c r="AM7" i="39"/>
  <c r="Y7" i="39"/>
  <c r="AD12" i="39"/>
  <c r="AG13" i="39"/>
  <c r="AM9" i="39"/>
  <c r="Y9" i="39"/>
  <c r="AM11" i="39"/>
  <c r="Y11" i="39"/>
  <c r="AN13" i="39"/>
  <c r="AH26" i="39"/>
  <c r="AB22" i="38"/>
  <c r="AF22" i="38"/>
  <c r="AB23" i="38"/>
  <c r="AF23" i="38"/>
  <c r="AC27" i="38"/>
  <c r="AB35" i="38"/>
  <c r="AB40" i="38"/>
  <c r="AF40" i="38"/>
  <c r="Z44" i="38"/>
  <c r="AH44" i="38" s="1"/>
  <c r="AH43" i="38" s="1"/>
  <c r="AD46" i="38"/>
  <c r="AD45" i="38" s="1"/>
  <c r="AM48" i="38"/>
  <c r="AD50" i="38"/>
  <c r="AD49" i="38" s="1"/>
  <c r="AM52" i="38"/>
  <c r="Z53" i="38"/>
  <c r="AD34" i="39"/>
  <c r="AC5" i="39"/>
  <c r="AI5" i="39"/>
  <c r="Y6" i="39"/>
  <c r="Y2" i="39"/>
  <c r="AZ2" i="39"/>
  <c r="AC10" i="39"/>
  <c r="AH13" i="39"/>
  <c r="AB13" i="39"/>
  <c r="AF13" i="39"/>
  <c r="AA13" i="39"/>
  <c r="AN22" i="39"/>
  <c r="Z22" i="39"/>
  <c r="AC22" i="38"/>
  <c r="AC23" i="38"/>
  <c r="AD27" i="38"/>
  <c r="AC35" i="38"/>
  <c r="AC40" i="38"/>
  <c r="AD5" i="39"/>
  <c r="AM4" i="39"/>
  <c r="Y4" i="39"/>
  <c r="AD10" i="39"/>
  <c r="AI12" i="39"/>
  <c r="AE12" i="39"/>
  <c r="AA12" i="39"/>
  <c r="AH12" i="39"/>
  <c r="AC12" i="39"/>
  <c r="AG12" i="39"/>
  <c r="AB12" i="39"/>
  <c r="AD13" i="39"/>
  <c r="AC15" i="39"/>
  <c r="AN18" i="39"/>
  <c r="Z18" i="39"/>
  <c r="AE18" i="39" s="1"/>
  <c r="AH31" i="39"/>
  <c r="AN29" i="39"/>
  <c r="Z29" i="39"/>
  <c r="AM32" i="39"/>
  <c r="Y32" i="39"/>
  <c r="AG37" i="39"/>
  <c r="AM35" i="39"/>
  <c r="Y35" i="39"/>
  <c r="AM46" i="39"/>
  <c r="Y46" i="39"/>
  <c r="AH46" i="39" s="1"/>
  <c r="AH45" i="39" s="1"/>
  <c r="AI31" i="40"/>
  <c r="AE31" i="40"/>
  <c r="AH31" i="40"/>
  <c r="AD31" i="40"/>
  <c r="AC31" i="40"/>
  <c r="AG31" i="40"/>
  <c r="Y29" i="40"/>
  <c r="AN32" i="40"/>
  <c r="Z35" i="40"/>
  <c r="AC35" i="40" s="1"/>
  <c r="AN35" i="40"/>
  <c r="AM36" i="40"/>
  <c r="Y36" i="40"/>
  <c r="AM24" i="39"/>
  <c r="Y24" i="39"/>
  <c r="Y30" i="39"/>
  <c r="AA31" i="39"/>
  <c r="AI31" i="39"/>
  <c r="AH37" i="39"/>
  <c r="AF37" i="39"/>
  <c r="Z39" i="39"/>
  <c r="AE39" i="39" s="1"/>
  <c r="AN39" i="39"/>
  <c r="AM5" i="40"/>
  <c r="Z8" i="40"/>
  <c r="Y11" i="40"/>
  <c r="AD11" i="40" s="1"/>
  <c r="AD37" i="40"/>
  <c r="AD40" i="40"/>
  <c r="AH46" i="40"/>
  <c r="AH45" i="40" s="1"/>
  <c r="AM42" i="40"/>
  <c r="Y42" i="40"/>
  <c r="AI15" i="39"/>
  <c r="AE15" i="39"/>
  <c r="AA15" i="39"/>
  <c r="AD15" i="39"/>
  <c r="AN19" i="39"/>
  <c r="Z19" i="39"/>
  <c r="AH19" i="39" s="1"/>
  <c r="AD31" i="39"/>
  <c r="AB34" i="39"/>
  <c r="AI34" i="39"/>
  <c r="AE34" i="39"/>
  <c r="AG34" i="39"/>
  <c r="AN42" i="39"/>
  <c r="Z42" i="39"/>
  <c r="AM11" i="40"/>
  <c r="AM21" i="40"/>
  <c r="AV21" i="40" s="1"/>
  <c r="Y21" i="40"/>
  <c r="Z23" i="40"/>
  <c r="AH23" i="40" s="1"/>
  <c r="AM29" i="40"/>
  <c r="AM25" i="40"/>
  <c r="Y25" i="40"/>
  <c r="AF31" i="40"/>
  <c r="AF15" i="39"/>
  <c r="AM21" i="39"/>
  <c r="Y21" i="39"/>
  <c r="AG26" i="39"/>
  <c r="AM22" i="39"/>
  <c r="Y22" i="39"/>
  <c r="AM30" i="39"/>
  <c r="AG31" i="39"/>
  <c r="AN31" i="39"/>
  <c r="AH34" i="39"/>
  <c r="AB37" i="39"/>
  <c r="AN53" i="39"/>
  <c r="Z53" i="39"/>
  <c r="AH53" i="39" s="1"/>
  <c r="AN6" i="40"/>
  <c r="Z6" i="40"/>
  <c r="AI12" i="40"/>
  <c r="AD12" i="40"/>
  <c r="AH12" i="40"/>
  <c r="AB12" i="40"/>
  <c r="AF12" i="40"/>
  <c r="AA12" i="40"/>
  <c r="AM10" i="40"/>
  <c r="Y10" i="40"/>
  <c r="AH17" i="40"/>
  <c r="AH19" i="40"/>
  <c r="AN24" i="40"/>
  <c r="Z24" i="40"/>
  <c r="AD24" i="40" s="1"/>
  <c r="Z32" i="40"/>
  <c r="AM31" i="40"/>
  <c r="AM34" i="40"/>
  <c r="Y34" i="40"/>
  <c r="AM63" i="40"/>
  <c r="Y63" i="40"/>
  <c r="AC13" i="39"/>
  <c r="AB26" i="39"/>
  <c r="AF26" i="39"/>
  <c r="Y29" i="39"/>
  <c r="AM29" i="39"/>
  <c r="AB31" i="39"/>
  <c r="AF31" i="39"/>
  <c r="AC37" i="39"/>
  <c r="Y49" i="39"/>
  <c r="Y52" i="39"/>
  <c r="AC54" i="39"/>
  <c r="AH54" i="39"/>
  <c r="AN61" i="39"/>
  <c r="Z61" i="39"/>
  <c r="AE61" i="39" s="1"/>
  <c r="Y2" i="40"/>
  <c r="AC4" i="40"/>
  <c r="S14" i="40"/>
  <c r="Y9" i="40"/>
  <c r="AN13" i="40"/>
  <c r="Y16" i="40"/>
  <c r="AC17" i="40"/>
  <c r="AM14" i="40"/>
  <c r="AV14" i="40" s="1"/>
  <c r="Y14" i="40"/>
  <c r="AC19" i="40"/>
  <c r="AM15" i="40"/>
  <c r="Y15" i="40"/>
  <c r="AM24" i="40"/>
  <c r="AA46" i="40"/>
  <c r="AA45" i="40" s="1"/>
  <c r="AI46" i="40"/>
  <c r="AI45" i="40" s="1"/>
  <c r="AN61" i="40"/>
  <c r="Z61" i="40"/>
  <c r="Y62" i="40"/>
  <c r="AM16" i="41"/>
  <c r="AN14" i="41"/>
  <c r="Z14" i="41"/>
  <c r="AC26" i="39"/>
  <c r="AC31" i="39"/>
  <c r="AD37" i="39"/>
  <c r="Z40" i="39"/>
  <c r="AA40" i="39" s="1"/>
  <c r="AJ40" i="39" s="1"/>
  <c r="Y42" i="39"/>
  <c r="AM42" i="39"/>
  <c r="AN44" i="39"/>
  <c r="Z44" i="39"/>
  <c r="AH44" i="39" s="1"/>
  <c r="AH43" i="39" s="1"/>
  <c r="AM49" i="39"/>
  <c r="AD54" i="39"/>
  <c r="AM51" i="39"/>
  <c r="Y51" i="39"/>
  <c r="AN57" i="39"/>
  <c r="Z57" i="39"/>
  <c r="AH57" i="39" s="1"/>
  <c r="AM2" i="40"/>
  <c r="AI4" i="40"/>
  <c r="AE4" i="40"/>
  <c r="AA4" i="40"/>
  <c r="AD4" i="40"/>
  <c r="AF17" i="40"/>
  <c r="AB17" i="40"/>
  <c r="AD17" i="40"/>
  <c r="AI17" i="40"/>
  <c r="AF19" i="40"/>
  <c r="AB19" i="40"/>
  <c r="AD19" i="40"/>
  <c r="AI19" i="40"/>
  <c r="AN26" i="40"/>
  <c r="Z26" i="40"/>
  <c r="AF37" i="40"/>
  <c r="AB37" i="40"/>
  <c r="AI37" i="40"/>
  <c r="AE37" i="40"/>
  <c r="AA37" i="40"/>
  <c r="AG37" i="40"/>
  <c r="AF40" i="40"/>
  <c r="AB40" i="40"/>
  <c r="AI40" i="40"/>
  <c r="AE40" i="40"/>
  <c r="AA40" i="40"/>
  <c r="AG40" i="40"/>
  <c r="AM39" i="40"/>
  <c r="AV39" i="40" s="1"/>
  <c r="Y39" i="40"/>
  <c r="AB46" i="40"/>
  <c r="AB45" i="40" s="1"/>
  <c r="AN44" i="40"/>
  <c r="Z44" i="40"/>
  <c r="AM57" i="40"/>
  <c r="AV57" i="40" s="1"/>
  <c r="Y57" i="40"/>
  <c r="AA27" i="41"/>
  <c r="AI27" i="41"/>
  <c r="S26" i="41"/>
  <c r="AF54" i="39"/>
  <c r="AB54" i="39"/>
  <c r="AE54" i="39"/>
  <c r="AM6" i="40"/>
  <c r="Y6" i="40"/>
  <c r="AG12" i="40"/>
  <c r="AM8" i="40"/>
  <c r="Y8" i="40"/>
  <c r="AH37" i="40"/>
  <c r="Y33" i="40"/>
  <c r="AH40" i="40"/>
  <c r="Y41" i="40"/>
  <c r="AE46" i="40"/>
  <c r="AE45" i="40" s="1"/>
  <c r="AM53" i="40"/>
  <c r="Y53" i="40"/>
  <c r="G9" i="41"/>
  <c r="Y16" i="41"/>
  <c r="AI16" i="41" s="1"/>
  <c r="Y20" i="41"/>
  <c r="AE20" i="41" s="1"/>
  <c r="AM20" i="41"/>
  <c r="AF37" i="41"/>
  <c r="AB37" i="41"/>
  <c r="AI37" i="41"/>
  <c r="AE37" i="41"/>
  <c r="AA37" i="41"/>
  <c r="Y33" i="41"/>
  <c r="AF40" i="41"/>
  <c r="AB40" i="41"/>
  <c r="AI40" i="41"/>
  <c r="AE40" i="41"/>
  <c r="AA40" i="41"/>
  <c r="AM39" i="41"/>
  <c r="Y39" i="41"/>
  <c r="Y41" i="41"/>
  <c r="AB61" i="41"/>
  <c r="AB27" i="41"/>
  <c r="AF61" i="41"/>
  <c r="AF27" i="41"/>
  <c r="AI4" i="41"/>
  <c r="AE4" i="41"/>
  <c r="AA4" i="41"/>
  <c r="AF5" i="41"/>
  <c r="AB5" i="41"/>
  <c r="AI5" i="41"/>
  <c r="AE5" i="41"/>
  <c r="AA5" i="41"/>
  <c r="AH5" i="41"/>
  <c r="AD5" i="41"/>
  <c r="AI6" i="41"/>
  <c r="AB8" i="41"/>
  <c r="AI12" i="41"/>
  <c r="AN15" i="41"/>
  <c r="Z15" i="41"/>
  <c r="AI21" i="41"/>
  <c r="AE21" i="41"/>
  <c r="AA21" i="41"/>
  <c r="AM18" i="41"/>
  <c r="Y18" i="41"/>
  <c r="AI32" i="41"/>
  <c r="AE32" i="41"/>
  <c r="AA32" i="41"/>
  <c r="AF35" i="41"/>
  <c r="AB35" i="41"/>
  <c r="AI35" i="41"/>
  <c r="AE35" i="41"/>
  <c r="AA35" i="41"/>
  <c r="AD37" i="41"/>
  <c r="AD40" i="41"/>
  <c r="AM36" i="41"/>
  <c r="Y36" i="41"/>
  <c r="AB44" i="41"/>
  <c r="AB43" i="41" s="1"/>
  <c r="AN57" i="41"/>
  <c r="Z57" i="41"/>
  <c r="AC12" i="40"/>
  <c r="Y30" i="40"/>
  <c r="AM30" i="40"/>
  <c r="Z42" i="40"/>
  <c r="Y44" i="40"/>
  <c r="AM44" i="40"/>
  <c r="AC46" i="40"/>
  <c r="AC45" i="40" s="1"/>
  <c r="Y52" i="40"/>
  <c r="AM56" i="40"/>
  <c r="Y61" i="40"/>
  <c r="AM61" i="40"/>
  <c r="Y3" i="41"/>
  <c r="AD4" i="41"/>
  <c r="S14" i="41"/>
  <c r="AF8" i="41"/>
  <c r="AB10" i="41"/>
  <c r="AI11" i="41"/>
  <c r="AE11" i="41"/>
  <c r="AA11" i="41"/>
  <c r="AD21" i="41"/>
  <c r="AM17" i="41"/>
  <c r="Y17" i="41"/>
  <c r="AI23" i="41"/>
  <c r="AE23" i="41"/>
  <c r="AA23" i="41"/>
  <c r="AM19" i="41"/>
  <c r="Y19" i="41"/>
  <c r="AG24" i="41"/>
  <c r="Y25" i="41"/>
  <c r="AM25" i="41"/>
  <c r="AN26" i="41"/>
  <c r="Z26" i="41"/>
  <c r="AF26" i="41" s="1"/>
  <c r="AD32" i="41"/>
  <c r="AD35" i="41"/>
  <c r="AH37" i="41"/>
  <c r="AM34" i="41"/>
  <c r="Y34" i="41"/>
  <c r="AH40" i="41"/>
  <c r="AM41" i="41"/>
  <c r="AF44" i="41"/>
  <c r="AF43" i="41" s="1"/>
  <c r="Y56" i="41"/>
  <c r="AM56" i="41"/>
  <c r="AD46" i="40"/>
  <c r="AD45" i="40" s="1"/>
  <c r="Z53" i="40"/>
  <c r="Z57" i="40"/>
  <c r="AM3" i="41"/>
  <c r="AH4" i="41"/>
  <c r="AC5" i="41"/>
  <c r="AB6" i="41"/>
  <c r="AI8" i="41"/>
  <c r="AF10" i="41"/>
  <c r="AM7" i="41"/>
  <c r="Y7" i="41"/>
  <c r="AB12" i="41"/>
  <c r="AM9" i="41"/>
  <c r="Y9" i="41"/>
  <c r="AH21" i="41"/>
  <c r="AI24" i="41"/>
  <c r="AE24" i="41"/>
  <c r="AA24" i="41"/>
  <c r="AF31" i="41"/>
  <c r="AB31" i="41"/>
  <c r="AI31" i="41"/>
  <c r="AE31" i="41"/>
  <c r="AA31" i="41"/>
  <c r="AH31" i="41"/>
  <c r="AD31" i="41"/>
  <c r="AH32" i="41"/>
  <c r="AM33" i="41"/>
  <c r="AM29" i="41"/>
  <c r="Y29" i="41"/>
  <c r="AH35" i="41"/>
  <c r="AG37" i="41"/>
  <c r="AG40" i="41"/>
  <c r="AI44" i="41"/>
  <c r="AI43" i="41" s="1"/>
  <c r="AM51" i="41"/>
  <c r="Y51" i="41"/>
  <c r="AM60" i="41"/>
  <c r="Y60" i="41"/>
  <c r="AM63" i="41"/>
  <c r="Y63" i="41"/>
  <c r="AG63" i="41" s="1"/>
  <c r="AC6" i="41"/>
  <c r="AG6" i="41"/>
  <c r="AC8" i="41"/>
  <c r="AG8" i="41"/>
  <c r="AC10" i="41"/>
  <c r="AG10" i="41"/>
  <c r="AC12" i="41"/>
  <c r="AG12" i="41"/>
  <c r="AC44" i="41"/>
  <c r="AC43" i="41" s="1"/>
  <c r="AG44" i="41"/>
  <c r="AG43" i="41" s="1"/>
  <c r="AM52" i="41"/>
  <c r="AB4" i="41"/>
  <c r="AF4" i="41"/>
  <c r="AD6" i="41"/>
  <c r="AH6" i="41"/>
  <c r="AD8" i="41"/>
  <c r="AH8" i="41"/>
  <c r="AD10" i="41"/>
  <c r="AH10" i="41"/>
  <c r="AB11" i="41"/>
  <c r="AF11" i="41"/>
  <c r="AD12" i="41"/>
  <c r="AH12" i="41"/>
  <c r="AB21" i="41"/>
  <c r="AF21" i="41"/>
  <c r="AB23" i="41"/>
  <c r="AF23" i="41"/>
  <c r="AB24" i="41"/>
  <c r="AF24" i="41"/>
  <c r="AC27" i="41"/>
  <c r="AB32" i="41"/>
  <c r="AF32" i="41"/>
  <c r="Z34" i="41"/>
  <c r="Z39" i="41"/>
  <c r="Y43" i="41"/>
  <c r="AM43" i="41"/>
  <c r="AD44" i="41"/>
  <c r="AD43" i="41" s="1"/>
  <c r="AH44" i="41"/>
  <c r="AH43" i="41" s="1"/>
  <c r="AN53" i="41"/>
  <c r="Z53" i="41"/>
  <c r="AF53" i="41" s="1"/>
  <c r="AC4" i="41"/>
  <c r="AA6" i="41"/>
  <c r="AE6" i="41"/>
  <c r="AA8" i="41"/>
  <c r="AE8" i="41"/>
  <c r="AA10" i="41"/>
  <c r="AE10" i="41"/>
  <c r="AC11" i="41"/>
  <c r="AA12" i="41"/>
  <c r="AE12" i="41"/>
  <c r="V16" i="41"/>
  <c r="Z17" i="41"/>
  <c r="Z18" i="41"/>
  <c r="Z19" i="41"/>
  <c r="AC21" i="41"/>
  <c r="Y22" i="41"/>
  <c r="AM22" i="41"/>
  <c r="AC23" i="41"/>
  <c r="AC24" i="41"/>
  <c r="AD27" i="41"/>
  <c r="AC32" i="41"/>
  <c r="AC35" i="41"/>
  <c r="AC37" i="41"/>
  <c r="AC40" i="41"/>
  <c r="AA44" i="41"/>
  <c r="AA43" i="41" s="1"/>
  <c r="AE44" i="41"/>
  <c r="AE43" i="41" s="1"/>
  <c r="Y45" i="41"/>
  <c r="AM45" i="41"/>
  <c r="AI61" i="41"/>
  <c r="AC61" i="41"/>
  <c r="AG61" i="41"/>
  <c r="Y59" i="41"/>
  <c r="AD61" i="41"/>
  <c r="AH61" i="41"/>
  <c r="AA61" i="41"/>
  <c r="AE61" i="41"/>
  <c r="AT15" i="37"/>
  <c r="AP15" i="37"/>
  <c r="AS15" i="37"/>
  <c r="AO15" i="37"/>
  <c r="AR15" i="37"/>
  <c r="AU15" i="37"/>
  <c r="AQ15" i="37"/>
  <c r="AU20" i="37"/>
  <c r="AQ20" i="37"/>
  <c r="AT20" i="37"/>
  <c r="AP20" i="37"/>
  <c r="AS20" i="37"/>
  <c r="AO20" i="37"/>
  <c r="AR20" i="37"/>
  <c r="AU16" i="37"/>
  <c r="AQ16" i="37"/>
  <c r="AT16" i="37"/>
  <c r="AP16" i="37"/>
  <c r="AS16" i="37"/>
  <c r="AO16" i="37"/>
  <c r="AR16" i="37"/>
  <c r="AO4" i="37"/>
  <c r="AS4" i="37"/>
  <c r="AR4" i="37"/>
  <c r="AU4" i="37"/>
  <c r="AQ4" i="37"/>
  <c r="AT4" i="37"/>
  <c r="AP4" i="37"/>
  <c r="G53" i="37"/>
  <c r="G52" i="37" s="1"/>
  <c r="G31" i="37"/>
  <c r="G36" i="37"/>
  <c r="G17" i="37"/>
  <c r="AS18" i="37"/>
  <c r="AR18" i="37"/>
  <c r="AU51" i="37"/>
  <c r="AQ51" i="37"/>
  <c r="AS51" i="37"/>
  <c r="AO51" i="37"/>
  <c r="AS22" i="37"/>
  <c r="AR22" i="37"/>
  <c r="AP22" i="37"/>
  <c r="AS26" i="37"/>
  <c r="AO26" i="37"/>
  <c r="AR26" i="37"/>
  <c r="AU26" i="37"/>
  <c r="AQ26" i="37"/>
  <c r="AT26" i="37"/>
  <c r="AP26" i="37"/>
  <c r="AR44" i="37"/>
  <c r="AR43" i="37" s="1"/>
  <c r="AU44" i="37"/>
  <c r="AU43" i="37" s="1"/>
  <c r="AQ44" i="37"/>
  <c r="AQ43" i="37" s="1"/>
  <c r="AT44" i="37"/>
  <c r="AT43" i="37" s="1"/>
  <c r="AP44" i="37"/>
  <c r="AP43" i="37" s="1"/>
  <c r="AS44" i="37"/>
  <c r="AS43" i="37" s="1"/>
  <c r="AO44" i="37"/>
  <c r="AO43" i="37" s="1"/>
  <c r="G45" i="37"/>
  <c r="G55" i="37"/>
  <c r="M55" i="37" s="1"/>
  <c r="G24" i="37"/>
  <c r="AV16" i="37"/>
  <c r="AO46" i="37"/>
  <c r="AO45" i="37" s="1"/>
  <c r="AU46" i="37"/>
  <c r="AU45" i="37" s="1"/>
  <c r="AQ46" i="37"/>
  <c r="AQ45" i="37" s="1"/>
  <c r="AU24" i="37"/>
  <c r="AQ24" i="37"/>
  <c r="AT24" i="37"/>
  <c r="AP24" i="37"/>
  <c r="AS24" i="37"/>
  <c r="AO24" i="37"/>
  <c r="AR24" i="37"/>
  <c r="AP13" i="37"/>
  <c r="AS13" i="37"/>
  <c r="G10" i="37"/>
  <c r="AS53" i="37"/>
  <c r="AO53" i="37"/>
  <c r="AR53" i="37"/>
  <c r="AU53" i="37"/>
  <c r="AQ53" i="37"/>
  <c r="AT53" i="37"/>
  <c r="AP53" i="37"/>
  <c r="AV20" i="37"/>
  <c r="AV53" i="37"/>
  <c r="AV4" i="37"/>
  <c r="AP19" i="37"/>
  <c r="AO19" i="37"/>
  <c r="AQ19" i="37"/>
  <c r="AS17" i="37"/>
  <c r="AR42" i="37"/>
  <c r="AU42" i="37"/>
  <c r="AQ42" i="37"/>
  <c r="AT42" i="37"/>
  <c r="AP42" i="37"/>
  <c r="AS42" i="37"/>
  <c r="AO42" i="37"/>
  <c r="AS34" i="37"/>
  <c r="AO34" i="37"/>
  <c r="AR34" i="37"/>
  <c r="AT34" i="37"/>
  <c r="AP34" i="37"/>
  <c r="AU31" i="37"/>
  <c r="AQ31" i="37"/>
  <c r="AT31" i="37"/>
  <c r="AP31" i="37"/>
  <c r="AS31" i="37"/>
  <c r="AO31" i="37"/>
  <c r="AR31" i="37"/>
  <c r="AT40" i="37"/>
  <c r="AP40" i="37"/>
  <c r="AS40" i="37"/>
  <c r="AO40" i="37"/>
  <c r="AR40" i="37"/>
  <c r="AU40" i="37"/>
  <c r="AQ40" i="37"/>
  <c r="AS57" i="37"/>
  <c r="AO57" i="37"/>
  <c r="AR57" i="37"/>
  <c r="AU57" i="37"/>
  <c r="AQ57" i="37"/>
  <c r="AT57" i="37"/>
  <c r="AP57" i="37"/>
  <c r="AU12" i="37"/>
  <c r="AQ12" i="37"/>
  <c r="AT12" i="37"/>
  <c r="AP12" i="37"/>
  <c r="AS12" i="37"/>
  <c r="AO12" i="37"/>
  <c r="AR12" i="37"/>
  <c r="G27" i="37"/>
  <c r="AS14" i="37"/>
  <c r="AO14" i="37"/>
  <c r="AR14" i="37"/>
  <c r="AU14" i="37"/>
  <c r="AQ14" i="37"/>
  <c r="AT14" i="37"/>
  <c r="AP14" i="37"/>
  <c r="AT5" i="37"/>
  <c r="AU5" i="37"/>
  <c r="AR5" i="37"/>
  <c r="AQ5" i="37"/>
  <c r="AP5" i="37"/>
  <c r="AS5" i="37"/>
  <c r="AO5" i="37"/>
  <c r="AV7" i="37"/>
  <c r="AV24" i="37"/>
  <c r="AV15" i="37"/>
  <c r="AV34" i="37"/>
  <c r="AV42" i="37"/>
  <c r="AE39" i="36"/>
  <c r="K36" i="37"/>
  <c r="AI46" i="36"/>
  <c r="AI45" i="36" s="1"/>
  <c r="AF11" i="36"/>
  <c r="AD46" i="28"/>
  <c r="AD45" i="28" s="1"/>
  <c r="AE4" i="37"/>
  <c r="AB39" i="23"/>
  <c r="M25" i="40"/>
  <c r="O25" i="40" s="1"/>
  <c r="P25" i="40" s="1"/>
  <c r="M22" i="40"/>
  <c r="O22" i="40" s="1"/>
  <c r="P22" i="40" s="1"/>
  <c r="M26" i="40"/>
  <c r="AD4" i="30"/>
  <c r="AH19" i="21"/>
  <c r="M55" i="38"/>
  <c r="O55" i="38" s="1"/>
  <c r="P55" i="38" s="1"/>
  <c r="M23" i="40"/>
  <c r="O23" i="40" s="1"/>
  <c r="P23" i="40" s="1"/>
  <c r="M46" i="40"/>
  <c r="G51" i="41"/>
  <c r="F50" i="41"/>
  <c r="G66" i="40"/>
  <c r="G51" i="40"/>
  <c r="F50" i="40"/>
  <c r="G58" i="38"/>
  <c r="K60" i="38"/>
  <c r="J60" i="38"/>
  <c r="G51" i="37"/>
  <c r="F50" i="37"/>
  <c r="K60" i="35"/>
  <c r="J60" i="35"/>
  <c r="G51" i="35"/>
  <c r="G50" i="35" s="1"/>
  <c r="F50" i="35"/>
  <c r="K62" i="22"/>
  <c r="J62" i="22"/>
  <c r="K62" i="13"/>
  <c r="J62" i="13"/>
  <c r="G15" i="15"/>
  <c r="K62" i="14"/>
  <c r="J62" i="14"/>
  <c r="G15" i="13"/>
  <c r="M15" i="13" s="1"/>
  <c r="K60" i="40"/>
  <c r="J60" i="40"/>
  <c r="G15" i="40"/>
  <c r="K62" i="23"/>
  <c r="J62" i="23"/>
  <c r="G15" i="22"/>
  <c r="G68" i="20"/>
  <c r="K62" i="15"/>
  <c r="J62" i="15"/>
  <c r="G58" i="41"/>
  <c r="K60" i="41"/>
  <c r="J60" i="41"/>
  <c r="G66" i="38"/>
  <c r="G49" i="38"/>
  <c r="F48" i="38"/>
  <c r="K62" i="20"/>
  <c r="J62" i="20"/>
  <c r="G66" i="41"/>
  <c r="F48" i="41"/>
  <c r="G49" i="41"/>
  <c r="G39" i="41"/>
  <c r="F38" i="41"/>
  <c r="K60" i="37"/>
  <c r="J60" i="37"/>
  <c r="G41" i="13"/>
  <c r="J50" i="40"/>
  <c r="O70" i="12"/>
  <c r="P70" i="12" s="1"/>
  <c r="F8" i="41"/>
  <c r="O70" i="22"/>
  <c r="P70" i="22" s="1"/>
  <c r="AC30" i="41"/>
  <c r="AG30" i="41"/>
  <c r="G9" i="40"/>
  <c r="O70" i="9"/>
  <c r="P68" i="38"/>
  <c r="P70" i="23"/>
  <c r="P70" i="8"/>
  <c r="AE46" i="36"/>
  <c r="AE45" i="36" s="1"/>
  <c r="AI13" i="8"/>
  <c r="AG37" i="36"/>
  <c r="AG46" i="36"/>
  <c r="AG45" i="36" s="1"/>
  <c r="AB46" i="36"/>
  <c r="AB45" i="36" s="1"/>
  <c r="AH15" i="35"/>
  <c r="AG10" i="30"/>
  <c r="AH42" i="23"/>
  <c r="AI37" i="23"/>
  <c r="AI35" i="23" s="1"/>
  <c r="AE21" i="23"/>
  <c r="AI22" i="12"/>
  <c r="AF13" i="8"/>
  <c r="AB14" i="36"/>
  <c r="AH10" i="13"/>
  <c r="AA46" i="36"/>
  <c r="AA45" i="36" s="1"/>
  <c r="AB10" i="30"/>
  <c r="AD37" i="23"/>
  <c r="O70" i="19"/>
  <c r="AD59" i="21"/>
  <c r="O70" i="18"/>
  <c r="AA18" i="36"/>
  <c r="AG29" i="36"/>
  <c r="AD18" i="36"/>
  <c r="AF5" i="37"/>
  <c r="AD6" i="36"/>
  <c r="AE14" i="35"/>
  <c r="AH36" i="28"/>
  <c r="AI41" i="13"/>
  <c r="AH24" i="41"/>
  <c r="AD29" i="36"/>
  <c r="AB4" i="28"/>
  <c r="AI10" i="23"/>
  <c r="AB35" i="40"/>
  <c r="AH18" i="36"/>
  <c r="AD5" i="37"/>
  <c r="AB39" i="22"/>
  <c r="AH15" i="39"/>
  <c r="AH40" i="38"/>
  <c r="AC24" i="19"/>
  <c r="AA26" i="38"/>
  <c r="AI39" i="36"/>
  <c r="AD17" i="36"/>
  <c r="AH34" i="37"/>
  <c r="AC18" i="36"/>
  <c r="AC17" i="36"/>
  <c r="AA5" i="37"/>
  <c r="AA14" i="37"/>
  <c r="AI18" i="36"/>
  <c r="AA46" i="30"/>
  <c r="AA45" i="30" s="1"/>
  <c r="AH46" i="28"/>
  <c r="AH45" i="28" s="1"/>
  <c r="AD10" i="23"/>
  <c r="AI11" i="23"/>
  <c r="AI7" i="8"/>
  <c r="AH22" i="38"/>
  <c r="AD22" i="38"/>
  <c r="AA39" i="28"/>
  <c r="AB33" i="24"/>
  <c r="AB32" i="24" s="1"/>
  <c r="AC33" i="24"/>
  <c r="AC32" i="24" s="1"/>
  <c r="AH4" i="26"/>
  <c r="AD40" i="10"/>
  <c r="AG6" i="17"/>
  <c r="AC6" i="17"/>
  <c r="AH6" i="17"/>
  <c r="AA6" i="17"/>
  <c r="AB12" i="11"/>
  <c r="AG5" i="20"/>
  <c r="AB5" i="20"/>
  <c r="AC18" i="9"/>
  <c r="AH5" i="12"/>
  <c r="AH37" i="8"/>
  <c r="AC23" i="40"/>
  <c r="AA18" i="39"/>
  <c r="AB39" i="36"/>
  <c r="AJ27" i="36"/>
  <c r="AA34" i="37"/>
  <c r="AE5" i="37"/>
  <c r="AC14" i="37"/>
  <c r="AG6" i="36"/>
  <c r="AG57" i="35"/>
  <c r="AD24" i="30"/>
  <c r="AG46" i="30"/>
  <c r="AG45" i="30" s="1"/>
  <c r="AC10" i="30"/>
  <c r="AD4" i="28"/>
  <c r="AE42" i="23"/>
  <c r="AB10" i="23"/>
  <c r="AF11" i="23"/>
  <c r="AB59" i="21"/>
  <c r="AD63" i="17"/>
  <c r="AH22" i="12"/>
  <c r="AC7" i="8"/>
  <c r="AI4" i="8"/>
  <c r="AC16" i="38"/>
  <c r="AB16" i="38"/>
  <c r="AH35" i="38"/>
  <c r="AD35" i="38"/>
  <c r="AH23" i="38"/>
  <c r="AD23" i="38"/>
  <c r="AD11" i="38"/>
  <c r="AG4" i="37"/>
  <c r="AH11" i="26"/>
  <c r="AH7" i="27"/>
  <c r="AA7" i="27"/>
  <c r="AG7" i="27"/>
  <c r="AD23" i="26"/>
  <c r="AF13" i="22"/>
  <c r="AH13" i="14"/>
  <c r="AD13" i="14"/>
  <c r="AI13" i="14"/>
  <c r="AC19" i="16"/>
  <c r="AG21" i="16"/>
  <c r="AG18" i="9"/>
  <c r="AE12" i="12"/>
  <c r="AI12" i="12"/>
  <c r="AI35" i="40"/>
  <c r="AA23" i="40"/>
  <c r="AC34" i="37"/>
  <c r="AG14" i="37"/>
  <c r="AH5" i="37"/>
  <c r="AB5" i="37"/>
  <c r="AD14" i="37"/>
  <c r="AH29" i="36"/>
  <c r="AE24" i="30"/>
  <c r="AE46" i="30"/>
  <c r="AE45" i="30" s="1"/>
  <c r="AD7" i="30"/>
  <c r="AE46" i="28"/>
  <c r="AE45" i="28" s="1"/>
  <c r="AI4" i="28"/>
  <c r="AE10" i="23"/>
  <c r="AF63" i="21"/>
  <c r="AB37" i="23"/>
  <c r="AG11" i="23"/>
  <c r="AD11" i="23"/>
  <c r="AA22" i="12"/>
  <c r="AB19" i="13"/>
  <c r="AG23" i="41"/>
  <c r="AD23" i="41"/>
  <c r="AH23" i="41"/>
  <c r="AE27" i="41"/>
  <c r="AG27" i="41"/>
  <c r="AF4" i="40"/>
  <c r="AI37" i="39"/>
  <c r="AA37" i="39"/>
  <c r="AE37" i="39"/>
  <c r="AG15" i="39"/>
  <c r="AB15" i="39"/>
  <c r="AH42" i="37"/>
  <c r="AD42" i="37"/>
  <c r="AC16" i="35"/>
  <c r="AG16" i="35"/>
  <c r="AB12" i="35"/>
  <c r="AD19" i="30"/>
  <c r="AH19" i="30"/>
  <c r="AH21" i="26"/>
  <c r="AH40" i="23"/>
  <c r="AB40" i="23"/>
  <c r="AF40" i="23"/>
  <c r="AG12" i="26"/>
  <c r="AB12" i="26"/>
  <c r="AH12" i="26"/>
  <c r="AC5" i="26"/>
  <c r="AG5" i="26"/>
  <c r="AI14" i="17"/>
  <c r="AC14" i="17"/>
  <c r="AB7" i="16"/>
  <c r="AG7" i="16"/>
  <c r="AF10" i="14"/>
  <c r="AH24" i="8"/>
  <c r="AB5" i="12"/>
  <c r="AB34" i="37"/>
  <c r="AH14" i="37"/>
  <c r="AB46" i="30"/>
  <c r="AB45" i="30" s="1"/>
  <c r="AC11" i="23"/>
  <c r="AH11" i="23"/>
  <c r="AG19" i="40"/>
  <c r="AA19" i="40"/>
  <c r="AH4" i="40"/>
  <c r="AB4" i="40"/>
  <c r="AG4" i="40"/>
  <c r="AG21" i="28"/>
  <c r="AA21" i="28"/>
  <c r="AH52" i="19"/>
  <c r="AH51" i="19" s="1"/>
  <c r="AB52" i="19"/>
  <c r="AB51" i="19" s="1"/>
  <c r="AC18" i="23"/>
  <c r="AB18" i="23"/>
  <c r="AH18" i="23"/>
  <c r="AG18" i="23"/>
  <c r="AH39" i="13"/>
  <c r="AE39" i="13"/>
  <c r="AB39" i="13"/>
  <c r="AA39" i="13"/>
  <c r="AI39" i="13"/>
  <c r="AF39" i="13"/>
  <c r="AC39" i="12"/>
  <c r="AG39" i="12"/>
  <c r="AD34" i="11"/>
  <c r="AA13" i="21"/>
  <c r="AD7" i="19"/>
  <c r="AI20" i="41"/>
  <c r="AD20" i="41"/>
  <c r="AH16" i="41"/>
  <c r="AG16" i="41"/>
  <c r="AE40" i="39"/>
  <c r="AH40" i="39"/>
  <c r="AF53" i="39"/>
  <c r="AA42" i="40"/>
  <c r="AI11" i="40"/>
  <c r="AE11" i="40"/>
  <c r="AA11" i="40"/>
  <c r="AH11" i="40"/>
  <c r="AC11" i="40"/>
  <c r="AG11" i="40"/>
  <c r="AF11" i="40"/>
  <c r="AJ31" i="39"/>
  <c r="AD46" i="39"/>
  <c r="AD45" i="39" s="1"/>
  <c r="AF46" i="39"/>
  <c r="AF45" i="39" s="1"/>
  <c r="AA46" i="39"/>
  <c r="AA45" i="39" s="1"/>
  <c r="AI46" i="39"/>
  <c r="AI45" i="39" s="1"/>
  <c r="AC46" i="39"/>
  <c r="AC45" i="39" s="1"/>
  <c r="AG46" i="39"/>
  <c r="AG45" i="39" s="1"/>
  <c r="AH15" i="38"/>
  <c r="AD15" i="38"/>
  <c r="AG15" i="38"/>
  <c r="AC15" i="38"/>
  <c r="AI15" i="38"/>
  <c r="AA15" i="38"/>
  <c r="AF15" i="38"/>
  <c r="AE15" i="38"/>
  <c r="AB15" i="38"/>
  <c r="AH19" i="38"/>
  <c r="AD19" i="38"/>
  <c r="AG19" i="38"/>
  <c r="AC19" i="38"/>
  <c r="AF19" i="38"/>
  <c r="AB19" i="38"/>
  <c r="AA19" i="38"/>
  <c r="AI19" i="38"/>
  <c r="AE19" i="38"/>
  <c r="AF7" i="38"/>
  <c r="AB7" i="38"/>
  <c r="AI7" i="38"/>
  <c r="AE7" i="38"/>
  <c r="AA7" i="38"/>
  <c r="AG7" i="38"/>
  <c r="AD7" i="38"/>
  <c r="AC7" i="38"/>
  <c r="AH7" i="38"/>
  <c r="AF31" i="38"/>
  <c r="AB31" i="38"/>
  <c r="AI31" i="38"/>
  <c r="AE31" i="38"/>
  <c r="AA31" i="38"/>
  <c r="AH31" i="38"/>
  <c r="AD31" i="38"/>
  <c r="AG31" i="38"/>
  <c r="AC31" i="38"/>
  <c r="AH19" i="37"/>
  <c r="AD19" i="37"/>
  <c r="AC19" i="37"/>
  <c r="AI19" i="37"/>
  <c r="AE19" i="37"/>
  <c r="AB19" i="37"/>
  <c r="AF19" i="37"/>
  <c r="AH17" i="37"/>
  <c r="AG17" i="37"/>
  <c r="AC17" i="37"/>
  <c r="AF17" i="37"/>
  <c r="AB17" i="37"/>
  <c r="AI17" i="37"/>
  <c r="AA17" i="37"/>
  <c r="AG26" i="38"/>
  <c r="AC26" i="38"/>
  <c r="AI20" i="38"/>
  <c r="AE20" i="38"/>
  <c r="AA20" i="38"/>
  <c r="AH20" i="38"/>
  <c r="AD20" i="38"/>
  <c r="AG20" i="38"/>
  <c r="AC20" i="38"/>
  <c r="AF20" i="38"/>
  <c r="AB20" i="38"/>
  <c r="AI16" i="36"/>
  <c r="AE16" i="36"/>
  <c r="AA16" i="36"/>
  <c r="AH16" i="36"/>
  <c r="AF16" i="36"/>
  <c r="AD16" i="36"/>
  <c r="AB16" i="36"/>
  <c r="AF8" i="36"/>
  <c r="AB8" i="36"/>
  <c r="AI8" i="36"/>
  <c r="AE8" i="36"/>
  <c r="AA8" i="36"/>
  <c r="AC21" i="35"/>
  <c r="AE21" i="35"/>
  <c r="AC8" i="36"/>
  <c r="AH22" i="36"/>
  <c r="AD22" i="36"/>
  <c r="AG22" i="36"/>
  <c r="AC22" i="36"/>
  <c r="AF22" i="36"/>
  <c r="AB22" i="36"/>
  <c r="AI22" i="36"/>
  <c r="AE22" i="36"/>
  <c r="AA22" i="36"/>
  <c r="AJ23" i="36"/>
  <c r="AG4" i="36"/>
  <c r="AF41" i="35"/>
  <c r="AE41" i="35"/>
  <c r="AA41" i="35"/>
  <c r="AC41" i="35"/>
  <c r="AG41" i="35"/>
  <c r="AH44" i="30"/>
  <c r="AD44" i="30"/>
  <c r="AI22" i="30"/>
  <c r="AH22" i="30"/>
  <c r="AG17" i="28"/>
  <c r="AC17" i="28"/>
  <c r="AF17" i="28"/>
  <c r="AA17" i="28"/>
  <c r="AE17" i="28"/>
  <c r="AI17" i="28"/>
  <c r="AH17" i="28"/>
  <c r="AD17" i="28"/>
  <c r="AB17" i="28"/>
  <c r="AI7" i="28"/>
  <c r="AB7" i="28"/>
  <c r="AG59" i="27"/>
  <c r="AC59" i="27"/>
  <c r="AE59" i="27"/>
  <c r="AD59" i="27"/>
  <c r="AI59" i="27"/>
  <c r="AB59" i="27"/>
  <c r="AH59" i="27"/>
  <c r="AA59" i="27"/>
  <c r="AF59" i="27"/>
  <c r="AI8" i="30"/>
  <c r="AA10" i="30"/>
  <c r="AG7" i="28"/>
  <c r="AH7" i="28"/>
  <c r="AF48" i="27"/>
  <c r="AF47" i="27" s="1"/>
  <c r="AA48" i="27"/>
  <c r="AA47" i="27" s="1"/>
  <c r="AH48" i="27"/>
  <c r="AH47" i="27" s="1"/>
  <c r="AE48" i="27"/>
  <c r="AE47" i="27" s="1"/>
  <c r="AD48" i="27"/>
  <c r="AD47" i="27" s="1"/>
  <c r="AI48" i="27"/>
  <c r="AI47" i="27" s="1"/>
  <c r="AB48" i="27"/>
  <c r="AB47" i="27" s="1"/>
  <c r="AD63" i="28"/>
  <c r="AH48" i="28"/>
  <c r="AH47" i="28" s="1"/>
  <c r="AA48" i="28"/>
  <c r="AA47" i="28" s="1"/>
  <c r="AE48" i="28"/>
  <c r="AE47" i="28" s="1"/>
  <c r="AG48" i="28"/>
  <c r="AG47" i="28" s="1"/>
  <c r="AC48" i="28"/>
  <c r="AC47" i="28" s="1"/>
  <c r="AC36" i="28"/>
  <c r="AE36" i="28"/>
  <c r="AF6" i="28"/>
  <c r="AB6" i="28"/>
  <c r="AH6" i="28"/>
  <c r="AC6" i="28"/>
  <c r="AI6" i="28"/>
  <c r="AA6" i="28"/>
  <c r="AG6" i="28"/>
  <c r="AE6" i="28"/>
  <c r="AD6" i="28"/>
  <c r="AG17" i="27"/>
  <c r="AC17" i="27"/>
  <c r="AI17" i="27"/>
  <c r="AD17" i="27"/>
  <c r="AH17" i="27"/>
  <c r="AB17" i="27"/>
  <c r="AF17" i="27"/>
  <c r="AA17" i="27"/>
  <c r="AE17" i="27"/>
  <c r="AA6" i="26"/>
  <c r="AC6" i="26"/>
  <c r="AE7" i="28"/>
  <c r="AF10" i="22"/>
  <c r="AD10" i="22"/>
  <c r="AI36" i="28"/>
  <c r="AC8" i="28"/>
  <c r="AB8" i="28"/>
  <c r="AA11" i="27"/>
  <c r="AF10" i="27"/>
  <c r="AI10" i="27"/>
  <c r="AF8" i="27"/>
  <c r="AI8" i="27"/>
  <c r="AG7" i="26"/>
  <c r="AB7" i="26"/>
  <c r="AI7" i="26"/>
  <c r="AD7" i="26"/>
  <c r="AH7" i="26"/>
  <c r="AH4" i="24"/>
  <c r="AD4" i="24"/>
  <c r="AG4" i="24"/>
  <c r="AC4" i="24"/>
  <c r="AE4" i="24"/>
  <c r="AB4" i="24"/>
  <c r="AI4" i="24"/>
  <c r="AA4" i="24"/>
  <c r="AF4" i="24"/>
  <c r="AG59" i="23"/>
  <c r="AF59" i="23"/>
  <c r="AB59" i="23"/>
  <c r="AD59" i="23"/>
  <c r="AA59" i="23"/>
  <c r="AH59" i="23"/>
  <c r="AE59" i="23"/>
  <c r="AG46" i="23"/>
  <c r="AG45" i="23" s="1"/>
  <c r="AC46" i="23"/>
  <c r="AC45" i="23" s="1"/>
  <c r="AF46" i="23"/>
  <c r="AF45" i="23" s="1"/>
  <c r="AB46" i="23"/>
  <c r="AB45" i="23" s="1"/>
  <c r="AE46" i="23"/>
  <c r="AE45" i="23" s="1"/>
  <c r="AD46" i="23"/>
  <c r="AD45" i="23" s="1"/>
  <c r="AI46" i="23"/>
  <c r="AI45" i="23" s="1"/>
  <c r="AA46" i="23"/>
  <c r="AA45" i="23" s="1"/>
  <c r="AH46" i="23"/>
  <c r="AH45" i="23" s="1"/>
  <c r="AG41" i="22"/>
  <c r="AA41" i="22"/>
  <c r="AI41" i="22"/>
  <c r="AB41" i="22"/>
  <c r="AE41" i="22"/>
  <c r="AE43" i="21"/>
  <c r="AF43" i="21"/>
  <c r="AH43" i="21"/>
  <c r="AC43" i="21"/>
  <c r="AB15" i="27"/>
  <c r="AD15" i="27"/>
  <c r="AG55" i="24"/>
  <c r="AI55" i="24"/>
  <c r="AE14" i="22"/>
  <c r="AB14" i="22"/>
  <c r="AG41" i="20"/>
  <c r="AC41" i="20"/>
  <c r="AI41" i="20"/>
  <c r="AD41" i="20"/>
  <c r="AH41" i="20"/>
  <c r="AB41" i="20"/>
  <c r="AF41" i="20"/>
  <c r="AA41" i="20"/>
  <c r="AE41" i="20"/>
  <c r="AG36" i="20"/>
  <c r="AC36" i="20"/>
  <c r="AE36" i="20"/>
  <c r="AI36" i="20"/>
  <c r="AD36" i="20"/>
  <c r="AH36" i="20"/>
  <c r="AB36" i="20"/>
  <c r="AF36" i="20"/>
  <c r="AA36" i="20"/>
  <c r="AB18" i="20"/>
  <c r="AI18" i="20"/>
  <c r="AD18" i="20"/>
  <c r="AC18" i="20"/>
  <c r="AG18" i="20"/>
  <c r="AA18" i="20"/>
  <c r="AF4" i="17"/>
  <c r="AE4" i="17"/>
  <c r="AG42" i="14"/>
  <c r="AI42" i="14"/>
  <c r="AD42" i="14"/>
  <c r="AI44" i="21"/>
  <c r="AE44" i="21"/>
  <c r="AA44" i="21"/>
  <c r="AD44" i="21"/>
  <c r="AH44" i="21"/>
  <c r="AC44" i="21"/>
  <c r="AG44" i="21"/>
  <c r="AF44" i="21"/>
  <c r="AB44" i="21"/>
  <c r="AH24" i="21"/>
  <c r="AD24" i="21"/>
  <c r="AG24" i="21"/>
  <c r="AC24" i="21"/>
  <c r="AE24" i="21"/>
  <c r="AB24" i="21"/>
  <c r="AI24" i="21"/>
  <c r="AA24" i="21"/>
  <c r="AF24" i="21"/>
  <c r="AG14" i="20"/>
  <c r="AC14" i="20"/>
  <c r="AE14" i="20"/>
  <c r="AI14" i="20"/>
  <c r="AD14" i="20"/>
  <c r="AH14" i="20"/>
  <c r="AB14" i="20"/>
  <c r="AF14" i="20"/>
  <c r="AA14" i="20"/>
  <c r="AI63" i="19"/>
  <c r="AG63" i="19"/>
  <c r="AE63" i="19"/>
  <c r="AF18" i="22"/>
  <c r="AB18" i="22"/>
  <c r="AG18" i="22"/>
  <c r="AA18" i="22"/>
  <c r="AI18" i="22"/>
  <c r="AD18" i="22"/>
  <c r="AH18" i="22"/>
  <c r="AC18" i="22"/>
  <c r="AE18" i="22"/>
  <c r="AD18" i="21"/>
  <c r="AF16" i="21"/>
  <c r="AB16" i="21"/>
  <c r="AD16" i="21"/>
  <c r="AI16" i="21"/>
  <c r="AA16" i="21"/>
  <c r="AH16" i="21"/>
  <c r="AE16" i="21"/>
  <c r="AA7" i="21"/>
  <c r="AF7" i="21"/>
  <c r="AE7" i="21"/>
  <c r="AE24" i="22"/>
  <c r="AB24" i="22"/>
  <c r="AH16" i="22"/>
  <c r="AB16" i="22"/>
  <c r="AE16" i="22"/>
  <c r="AA16" i="22"/>
  <c r="AF16" i="22"/>
  <c r="AG44" i="17"/>
  <c r="AC44" i="17"/>
  <c r="AF44" i="17"/>
  <c r="AA44" i="17"/>
  <c r="AE44" i="17"/>
  <c r="AB44" i="17"/>
  <c r="AI44" i="17"/>
  <c r="AH44" i="17"/>
  <c r="AD44" i="17"/>
  <c r="AH34" i="17"/>
  <c r="AD34" i="17"/>
  <c r="AF34" i="17"/>
  <c r="AA34" i="17"/>
  <c r="AE34" i="17"/>
  <c r="AG34" i="17"/>
  <c r="AC34" i="17"/>
  <c r="AB34" i="17"/>
  <c r="AI34" i="17"/>
  <c r="AF44" i="16"/>
  <c r="AE44" i="16"/>
  <c r="AI36" i="14"/>
  <c r="AE36" i="14"/>
  <c r="AD36" i="14"/>
  <c r="AH36" i="14"/>
  <c r="AC36" i="14"/>
  <c r="AB36" i="14"/>
  <c r="AF36" i="14"/>
  <c r="AG41" i="12"/>
  <c r="AH41" i="12"/>
  <c r="AA41" i="12"/>
  <c r="AC36" i="12"/>
  <c r="AF36" i="12"/>
  <c r="AB36" i="12"/>
  <c r="AD36" i="12"/>
  <c r="AI36" i="12"/>
  <c r="AA36" i="12"/>
  <c r="AD44" i="19"/>
  <c r="AF44" i="19"/>
  <c r="AG4" i="17"/>
  <c r="AH4" i="17"/>
  <c r="AG55" i="16"/>
  <c r="AC55" i="16"/>
  <c r="AE55" i="16"/>
  <c r="AI55" i="16"/>
  <c r="AD55" i="16"/>
  <c r="AF55" i="16"/>
  <c r="AB55" i="16"/>
  <c r="AA55" i="16"/>
  <c r="AH55" i="16"/>
  <c r="AG44" i="16"/>
  <c r="AH44" i="16"/>
  <c r="AB4" i="16"/>
  <c r="AH18" i="14"/>
  <c r="AD18" i="14"/>
  <c r="AF18" i="14"/>
  <c r="AA18" i="14"/>
  <c r="AE18" i="14"/>
  <c r="AI18" i="14"/>
  <c r="AC18" i="14"/>
  <c r="AG18" i="14"/>
  <c r="AB18" i="14"/>
  <c r="AE55" i="21"/>
  <c r="AG55" i="21"/>
  <c r="AH55" i="21"/>
  <c r="AB46" i="19"/>
  <c r="AB45" i="19" s="1"/>
  <c r="AD46" i="19"/>
  <c r="AD45" i="19" s="1"/>
  <c r="AI63" i="17"/>
  <c r="AH63" i="17"/>
  <c r="AH37" i="17"/>
  <c r="AD37" i="17"/>
  <c r="AG37" i="17"/>
  <c r="AB37" i="17"/>
  <c r="AF37" i="17"/>
  <c r="AA37" i="17"/>
  <c r="AE37" i="17"/>
  <c r="AC37" i="17"/>
  <c r="AI37" i="17"/>
  <c r="AF7" i="17"/>
  <c r="AE7" i="17"/>
  <c r="AA7" i="17"/>
  <c r="AI24" i="16"/>
  <c r="AA24" i="16"/>
  <c r="AF24" i="16"/>
  <c r="AD24" i="16"/>
  <c r="AG24" i="16"/>
  <c r="AC24" i="16"/>
  <c r="AB24" i="16"/>
  <c r="AF59" i="17"/>
  <c r="AB59" i="17"/>
  <c r="AI59" i="17"/>
  <c r="AD59" i="17"/>
  <c r="AH59" i="17"/>
  <c r="AC59" i="17"/>
  <c r="AG59" i="17"/>
  <c r="AE59" i="17"/>
  <c r="AA59" i="17"/>
  <c r="AF10" i="17"/>
  <c r="AB10" i="17"/>
  <c r="AI10" i="17"/>
  <c r="AD10" i="17"/>
  <c r="AH10" i="17"/>
  <c r="AC10" i="17"/>
  <c r="AA10" i="17"/>
  <c r="AG10" i="17"/>
  <c r="AE10" i="17"/>
  <c r="AC15" i="16"/>
  <c r="AF15" i="16"/>
  <c r="AA15" i="16"/>
  <c r="AH15" i="16"/>
  <c r="AE11" i="16"/>
  <c r="AF6" i="13"/>
  <c r="AB6" i="13"/>
  <c r="AI6" i="13"/>
  <c r="AE6" i="13"/>
  <c r="AA6" i="13"/>
  <c r="AH6" i="13"/>
  <c r="AG6" i="13"/>
  <c r="AD6" i="13"/>
  <c r="AC6" i="13"/>
  <c r="AH33" i="11"/>
  <c r="AC33" i="11"/>
  <c r="AG55" i="9"/>
  <c r="AC55" i="9"/>
  <c r="AF55" i="9"/>
  <c r="AB55" i="9"/>
  <c r="AH55" i="9"/>
  <c r="AE55" i="9"/>
  <c r="AD55" i="9"/>
  <c r="AI55" i="9"/>
  <c r="AA55" i="9"/>
  <c r="AI13" i="9"/>
  <c r="AE13" i="9"/>
  <c r="AA13" i="9"/>
  <c r="AF13" i="9"/>
  <c r="AD13" i="9"/>
  <c r="AH13" i="9"/>
  <c r="AC13" i="9"/>
  <c r="AG13" i="9"/>
  <c r="AB13" i="9"/>
  <c r="AI11" i="9"/>
  <c r="AE11" i="9"/>
  <c r="AA11" i="9"/>
  <c r="AF11" i="9"/>
  <c r="AD11" i="9"/>
  <c r="AH11" i="9"/>
  <c r="AC11" i="9"/>
  <c r="AG11" i="9"/>
  <c r="AB11" i="9"/>
  <c r="AE55" i="8"/>
  <c r="AG19" i="8"/>
  <c r="AC19" i="8"/>
  <c r="AH19" i="8"/>
  <c r="AB19" i="8"/>
  <c r="AF19" i="8"/>
  <c r="AA19" i="8"/>
  <c r="AE19" i="8"/>
  <c r="AI19" i="8"/>
  <c r="AD19" i="8"/>
  <c r="AG17" i="8"/>
  <c r="AC17" i="8"/>
  <c r="AH17" i="8"/>
  <c r="AB17" i="8"/>
  <c r="AF17" i="8"/>
  <c r="AA17" i="8"/>
  <c r="AE17" i="8"/>
  <c r="AI17" i="8"/>
  <c r="AD17" i="8"/>
  <c r="AG7" i="8"/>
  <c r="AG4" i="8"/>
  <c r="AA7" i="8"/>
  <c r="AF4" i="8"/>
  <c r="AG15" i="9"/>
  <c r="AC15" i="9"/>
  <c r="AH15" i="9"/>
  <c r="AB15" i="9"/>
  <c r="AF15" i="9"/>
  <c r="AA15" i="9"/>
  <c r="AE15" i="9"/>
  <c r="AI15" i="9"/>
  <c r="AD15" i="9"/>
  <c r="AD7" i="8"/>
  <c r="AG22" i="14"/>
  <c r="AC22" i="14"/>
  <c r="AE22" i="14"/>
  <c r="AI22" i="14"/>
  <c r="AD22" i="14"/>
  <c r="AH22" i="14"/>
  <c r="AB22" i="14"/>
  <c r="AA22" i="14"/>
  <c r="AF22" i="14"/>
  <c r="AG7" i="14"/>
  <c r="AC7" i="14"/>
  <c r="AF7" i="14"/>
  <c r="AB7" i="14"/>
  <c r="AI7" i="14"/>
  <c r="AE7" i="14"/>
  <c r="AA7" i="14"/>
  <c r="AH7" i="14"/>
  <c r="AD7" i="14"/>
  <c r="AH18" i="13"/>
  <c r="AG59" i="12"/>
  <c r="AC59" i="12"/>
  <c r="AF59" i="12"/>
  <c r="AB59" i="12"/>
  <c r="AD59" i="12"/>
  <c r="AI59" i="12"/>
  <c r="AA59" i="12"/>
  <c r="AH59" i="12"/>
  <c r="AE59" i="12"/>
  <c r="AE42" i="11"/>
  <c r="AD36" i="11"/>
  <c r="AI36" i="11"/>
  <c r="AG19" i="11"/>
  <c r="AB19" i="11"/>
  <c r="AH19" i="11"/>
  <c r="AI19" i="11"/>
  <c r="AA19" i="11"/>
  <c r="AF17" i="11"/>
  <c r="AB17" i="11"/>
  <c r="AD17" i="11"/>
  <c r="AI17" i="11"/>
  <c r="AG52" i="9"/>
  <c r="AG51" i="9" s="1"/>
  <c r="AC52" i="9"/>
  <c r="AC51" i="9" s="1"/>
  <c r="AF52" i="9"/>
  <c r="AF51" i="9" s="1"/>
  <c r="AB52" i="9"/>
  <c r="AB51" i="9" s="1"/>
  <c r="AD52" i="9"/>
  <c r="AD51" i="9" s="1"/>
  <c r="AI52" i="9"/>
  <c r="AI51" i="9" s="1"/>
  <c r="AA52" i="9"/>
  <c r="AA51" i="9" s="1"/>
  <c r="AH52" i="9"/>
  <c r="AH51" i="9" s="1"/>
  <c r="AE52" i="9"/>
  <c r="AE51" i="9" s="1"/>
  <c r="AG36" i="9"/>
  <c r="AC36" i="9"/>
  <c r="AH36" i="9"/>
  <c r="AB36" i="9"/>
  <c r="AF36" i="9"/>
  <c r="AA36" i="9"/>
  <c r="AI36" i="9"/>
  <c r="AD36" i="9"/>
  <c r="AE36" i="9"/>
  <c r="AI21" i="9"/>
  <c r="AE21" i="9"/>
  <c r="AA21" i="9"/>
  <c r="AG21" i="9"/>
  <c r="AB21" i="9"/>
  <c r="AF21" i="9"/>
  <c r="AD21" i="9"/>
  <c r="AH21" i="9"/>
  <c r="AC21" i="9"/>
  <c r="AI11" i="10"/>
  <c r="AD19" i="13"/>
  <c r="AI19" i="13"/>
  <c r="AH11" i="13"/>
  <c r="AD11" i="13"/>
  <c r="AG11" i="13"/>
  <c r="AI11" i="13"/>
  <c r="AA11" i="13"/>
  <c r="AF11" i="13"/>
  <c r="AB11" i="13"/>
  <c r="AG63" i="12"/>
  <c r="AC63" i="12"/>
  <c r="AF63" i="12"/>
  <c r="AB63" i="12"/>
  <c r="AE63" i="12"/>
  <c r="AD63" i="12"/>
  <c r="AI63" i="12"/>
  <c r="AA63" i="12"/>
  <c r="AH63" i="12"/>
  <c r="AA42" i="12"/>
  <c r="AA21" i="12"/>
  <c r="AJ17" i="12"/>
  <c r="AE13" i="11"/>
  <c r="AF15" i="41"/>
  <c r="AB15" i="41"/>
  <c r="AJ27" i="41"/>
  <c r="AF14" i="41"/>
  <c r="AB14" i="41"/>
  <c r="AE14" i="41"/>
  <c r="AD53" i="41"/>
  <c r="AI53" i="41"/>
  <c r="AH26" i="41"/>
  <c r="AB26" i="41"/>
  <c r="AJ4" i="41"/>
  <c r="AJ40" i="41"/>
  <c r="AH53" i="40"/>
  <c r="AD53" i="40"/>
  <c r="AG53" i="40"/>
  <c r="AC53" i="40"/>
  <c r="AF53" i="40"/>
  <c r="AB53" i="40"/>
  <c r="AE53" i="40"/>
  <c r="AA53" i="40"/>
  <c r="AI53" i="40"/>
  <c r="AG14" i="40"/>
  <c r="AC14" i="40"/>
  <c r="AF14" i="40"/>
  <c r="AA14" i="40"/>
  <c r="AE14" i="40"/>
  <c r="AI14" i="40"/>
  <c r="AD14" i="40"/>
  <c r="AH14" i="40"/>
  <c r="AB14" i="40"/>
  <c r="AH29" i="39"/>
  <c r="AD29" i="39"/>
  <c r="AG29" i="39"/>
  <c r="AC29" i="39"/>
  <c r="AE29" i="39"/>
  <c r="AB29" i="39"/>
  <c r="AI29" i="39"/>
  <c r="AA29" i="39"/>
  <c r="AF29" i="39"/>
  <c r="AH34" i="40"/>
  <c r="AH33" i="40" s="1"/>
  <c r="AD34" i="40"/>
  <c r="AG34" i="40"/>
  <c r="AG33" i="40" s="1"/>
  <c r="AC34" i="40"/>
  <c r="AE34" i="40"/>
  <c r="AE33" i="40" s="1"/>
  <c r="AB34" i="40"/>
  <c r="AB33" i="40" s="1"/>
  <c r="AI34" i="40"/>
  <c r="AI33" i="40" s="1"/>
  <c r="AA34" i="40"/>
  <c r="AF34" i="40"/>
  <c r="AI21" i="40"/>
  <c r="AE21" i="40"/>
  <c r="AA21" i="40"/>
  <c r="AF21" i="40"/>
  <c r="AD21" i="40"/>
  <c r="AH21" i="40"/>
  <c r="AC21" i="40"/>
  <c r="AG21" i="40"/>
  <c r="AB21" i="40"/>
  <c r="AI44" i="38"/>
  <c r="AI43" i="38" s="1"/>
  <c r="AE44" i="38"/>
  <c r="AE43" i="38" s="1"/>
  <c r="AA44" i="38"/>
  <c r="AA43" i="38" s="1"/>
  <c r="AF44" i="38"/>
  <c r="AF43" i="38" s="1"/>
  <c r="AB44" i="38"/>
  <c r="AB43" i="38" s="1"/>
  <c r="AG11" i="39"/>
  <c r="AC11" i="39"/>
  <c r="AH11" i="39"/>
  <c r="AB11" i="39"/>
  <c r="AE11" i="39"/>
  <c r="AD11" i="39"/>
  <c r="AI11" i="39"/>
  <c r="AA11" i="39"/>
  <c r="AF11" i="39"/>
  <c r="AG44" i="38"/>
  <c r="AG43" i="38" s="1"/>
  <c r="AF16" i="39"/>
  <c r="AB16" i="39"/>
  <c r="AE16" i="39"/>
  <c r="AI16" i="39"/>
  <c r="AD16" i="39"/>
  <c r="AG16" i="39"/>
  <c r="AC16" i="39"/>
  <c r="AA16" i="39"/>
  <c r="AH16" i="39"/>
  <c r="AE26" i="38"/>
  <c r="AF10" i="38"/>
  <c r="AE10" i="38"/>
  <c r="AB10" i="38"/>
  <c r="AI10" i="38"/>
  <c r="AA10" i="38"/>
  <c r="AI29" i="37"/>
  <c r="AF42" i="38"/>
  <c r="AJ31" i="37"/>
  <c r="AJ26" i="37"/>
  <c r="AF15" i="37"/>
  <c r="AC15" i="37"/>
  <c r="AB15" i="37"/>
  <c r="AI46" i="37"/>
  <c r="AI45" i="37" s="1"/>
  <c r="AE46" i="37"/>
  <c r="AE45" i="37" s="1"/>
  <c r="AA46" i="37"/>
  <c r="AA45" i="37" s="1"/>
  <c r="AH46" i="37"/>
  <c r="AH45" i="37" s="1"/>
  <c r="AD46" i="37"/>
  <c r="AD45" i="37" s="1"/>
  <c r="AF46" i="37"/>
  <c r="AF45" i="37" s="1"/>
  <c r="AB46" i="37"/>
  <c r="AB45" i="37" s="1"/>
  <c r="AG46" i="37"/>
  <c r="AG45" i="37" s="1"/>
  <c r="AC46" i="37"/>
  <c r="AC45" i="37" s="1"/>
  <c r="AA15" i="37"/>
  <c r="AG26" i="36"/>
  <c r="AC26" i="36"/>
  <c r="AF26" i="36"/>
  <c r="AB26" i="36"/>
  <c r="AI26" i="36"/>
  <c r="AE26" i="36"/>
  <c r="AA26" i="36"/>
  <c r="AH26" i="36"/>
  <c r="AD26" i="36"/>
  <c r="AC16" i="36"/>
  <c r="AC53" i="37"/>
  <c r="AH54" i="36"/>
  <c r="AD54" i="36"/>
  <c r="AG54" i="36"/>
  <c r="AC54" i="36"/>
  <c r="AE54" i="36"/>
  <c r="AB54" i="36"/>
  <c r="AI54" i="36"/>
  <c r="AA54" i="36"/>
  <c r="AF54" i="36"/>
  <c r="AH32" i="36"/>
  <c r="AD32" i="36"/>
  <c r="AG32" i="36"/>
  <c r="AC32" i="36"/>
  <c r="AF32" i="36"/>
  <c r="AB32" i="36"/>
  <c r="AA32" i="36"/>
  <c r="AI32" i="36"/>
  <c r="AE32" i="36"/>
  <c r="AH21" i="36"/>
  <c r="AD21" i="36"/>
  <c r="AG21" i="36"/>
  <c r="AC21" i="36"/>
  <c r="AF21" i="36"/>
  <c r="AB21" i="36"/>
  <c r="AE21" i="36"/>
  <c r="AA21" i="36"/>
  <c r="AI21" i="36"/>
  <c r="AB53" i="37"/>
  <c r="AA53" i="37"/>
  <c r="AJ6" i="37"/>
  <c r="AD39" i="36"/>
  <c r="AC39" i="36"/>
  <c r="AH39" i="36"/>
  <c r="AF17" i="36"/>
  <c r="AB17" i="36"/>
  <c r="AG32" i="35"/>
  <c r="AC32" i="35"/>
  <c r="AF32" i="35"/>
  <c r="AB32" i="35"/>
  <c r="AI32" i="35"/>
  <c r="AE32" i="35"/>
  <c r="AA32" i="35"/>
  <c r="AH32" i="35"/>
  <c r="AD32" i="35"/>
  <c r="AG4" i="35"/>
  <c r="AC4" i="35"/>
  <c r="AF4" i="35"/>
  <c r="AB4" i="35"/>
  <c r="AI4" i="35"/>
  <c r="AE4" i="35"/>
  <c r="AA4" i="35"/>
  <c r="AH4" i="35"/>
  <c r="AD4" i="35"/>
  <c r="AI4" i="36"/>
  <c r="AI17" i="36"/>
  <c r="AC4" i="36"/>
  <c r="AI39" i="35"/>
  <c r="AE39" i="35"/>
  <c r="AA39" i="35"/>
  <c r="AH39" i="35"/>
  <c r="AD39" i="35"/>
  <c r="AG39" i="35"/>
  <c r="AC39" i="35"/>
  <c r="AF39" i="35"/>
  <c r="AB39" i="35"/>
  <c r="AG26" i="35"/>
  <c r="AC26" i="35"/>
  <c r="AB42" i="35"/>
  <c r="AG7" i="35"/>
  <c r="AI7" i="35"/>
  <c r="AD7" i="35"/>
  <c r="F61" i="35"/>
  <c r="AG55" i="30"/>
  <c r="AH55" i="30"/>
  <c r="AH39" i="30"/>
  <c r="AD39" i="30"/>
  <c r="AF39" i="30"/>
  <c r="AA39" i="30"/>
  <c r="AI39" i="30"/>
  <c r="AC39" i="30"/>
  <c r="AG39" i="30"/>
  <c r="AB39" i="30"/>
  <c r="AE39" i="30"/>
  <c r="AB22" i="30"/>
  <c r="AG7" i="30"/>
  <c r="AH7" i="30"/>
  <c r="AG18" i="28"/>
  <c r="AA18" i="28"/>
  <c r="AE18" i="28"/>
  <c r="AB18" i="28"/>
  <c r="AI18" i="28"/>
  <c r="AF14" i="30"/>
  <c r="AB14" i="30"/>
  <c r="AH14" i="30"/>
  <c r="AD14" i="30"/>
  <c r="AG14" i="30"/>
  <c r="AC14" i="30"/>
  <c r="AI14" i="30"/>
  <c r="AE14" i="30"/>
  <c r="AA14" i="30"/>
  <c r="AF12" i="28"/>
  <c r="AB12" i="28"/>
  <c r="AG12" i="28"/>
  <c r="AA12" i="28"/>
  <c r="AE12" i="28"/>
  <c r="AD12" i="28"/>
  <c r="AI12" i="28"/>
  <c r="AC12" i="28"/>
  <c r="AH12" i="28"/>
  <c r="AA7" i="28"/>
  <c r="AB36" i="28"/>
  <c r="AE10" i="30"/>
  <c r="AF63" i="28"/>
  <c r="AD13" i="28"/>
  <c r="AE13" i="28"/>
  <c r="AB13" i="28"/>
  <c r="AG13" i="28"/>
  <c r="AG63" i="27"/>
  <c r="AC63" i="27"/>
  <c r="AI63" i="27"/>
  <c r="AD63" i="27"/>
  <c r="AE63" i="27"/>
  <c r="AB63" i="27"/>
  <c r="AH63" i="27"/>
  <c r="AA63" i="27"/>
  <c r="AF63" i="27"/>
  <c r="AI15" i="26"/>
  <c r="AD15" i="26"/>
  <c r="AB15" i="26"/>
  <c r="AH8" i="26"/>
  <c r="AF8" i="26"/>
  <c r="AC46" i="24"/>
  <c r="AC45" i="24" s="1"/>
  <c r="AI46" i="24"/>
  <c r="AI45" i="24" s="1"/>
  <c r="AG22" i="30"/>
  <c r="AH59" i="24"/>
  <c r="AD59" i="24"/>
  <c r="AG59" i="24"/>
  <c r="AC59" i="24"/>
  <c r="AI59" i="24"/>
  <c r="AA59" i="24"/>
  <c r="AF59" i="24"/>
  <c r="AE59" i="24"/>
  <c r="AB59" i="24"/>
  <c r="AI44" i="24"/>
  <c r="AE44" i="24"/>
  <c r="AA44" i="24"/>
  <c r="AH44" i="24"/>
  <c r="AD44" i="24"/>
  <c r="AG44" i="24"/>
  <c r="AF44" i="24"/>
  <c r="AC44" i="24"/>
  <c r="AB44" i="24"/>
  <c r="AH13" i="24"/>
  <c r="AD13" i="24"/>
  <c r="AG13" i="24"/>
  <c r="AC13" i="24"/>
  <c r="AI13" i="24"/>
  <c r="AA13" i="24"/>
  <c r="AF13" i="24"/>
  <c r="AE13" i="24"/>
  <c r="AB13" i="24"/>
  <c r="AG55" i="23"/>
  <c r="AC55" i="23"/>
  <c r="AF55" i="23"/>
  <c r="AB55" i="23"/>
  <c r="AI55" i="23"/>
  <c r="AA55" i="23"/>
  <c r="AH55" i="23"/>
  <c r="AE55" i="23"/>
  <c r="AD55" i="23"/>
  <c r="AC63" i="22"/>
  <c r="AE63" i="22"/>
  <c r="AF63" i="22"/>
  <c r="AA63" i="22"/>
  <c r="AD8" i="28"/>
  <c r="AI8" i="28"/>
  <c r="AF8" i="28"/>
  <c r="AB10" i="27"/>
  <c r="AD10" i="27"/>
  <c r="AG4" i="27"/>
  <c r="AB8" i="27"/>
  <c r="AD8" i="27"/>
  <c r="AF22" i="23"/>
  <c r="AC22" i="23"/>
  <c r="AH4" i="23"/>
  <c r="AD4" i="23"/>
  <c r="AG4" i="23"/>
  <c r="AB4" i="23"/>
  <c r="AE4" i="23"/>
  <c r="AI4" i="23"/>
  <c r="AC4" i="23"/>
  <c r="AF4" i="23"/>
  <c r="AA4" i="23"/>
  <c r="F63" i="22"/>
  <c r="AC55" i="22"/>
  <c r="AI55" i="22"/>
  <c r="AA55" i="22"/>
  <c r="AE55" i="22"/>
  <c r="AG15" i="27"/>
  <c r="AH15" i="27"/>
  <c r="AB6" i="24"/>
  <c r="AD6" i="24"/>
  <c r="AG22" i="23"/>
  <c r="AE22" i="23"/>
  <c r="AF8" i="23"/>
  <c r="AB8" i="23"/>
  <c r="AH8" i="23"/>
  <c r="AC8" i="23"/>
  <c r="AE8" i="23"/>
  <c r="AI8" i="23"/>
  <c r="AD8" i="23"/>
  <c r="AG8" i="23"/>
  <c r="AA8" i="23"/>
  <c r="AG15" i="22"/>
  <c r="AC15" i="22"/>
  <c r="AH15" i="22"/>
  <c r="AB15" i="22"/>
  <c r="AE15" i="22"/>
  <c r="AI15" i="22"/>
  <c r="AD15" i="22"/>
  <c r="AF15" i="22"/>
  <c r="AA15" i="22"/>
  <c r="AH22" i="21"/>
  <c r="AD22" i="21"/>
  <c r="AG22" i="21"/>
  <c r="AC22" i="21"/>
  <c r="AB22" i="21"/>
  <c r="AI22" i="21"/>
  <c r="AA22" i="21"/>
  <c r="AF22" i="21"/>
  <c r="AE22" i="21"/>
  <c r="AH33" i="20"/>
  <c r="AD33" i="20"/>
  <c r="AD32" i="20" s="1"/>
  <c r="AI33" i="20"/>
  <c r="AI32" i="20" s="1"/>
  <c r="AC33" i="20"/>
  <c r="AG33" i="20"/>
  <c r="AG32" i="20" s="1"/>
  <c r="AB33" i="20"/>
  <c r="AB32" i="20" s="1"/>
  <c r="AF33" i="20"/>
  <c r="AF32" i="20" s="1"/>
  <c r="AA33" i="20"/>
  <c r="AA32" i="20" s="1"/>
  <c r="AE33" i="20"/>
  <c r="AE32" i="20" s="1"/>
  <c r="AF12" i="23"/>
  <c r="AB12" i="23"/>
  <c r="AH12" i="23"/>
  <c r="AC12" i="23"/>
  <c r="AE12" i="23"/>
  <c r="AI12" i="23"/>
  <c r="AD12" i="23"/>
  <c r="AA12" i="23"/>
  <c r="AG12" i="23"/>
  <c r="AD63" i="19"/>
  <c r="AG8" i="22"/>
  <c r="AD8" i="22"/>
  <c r="AH8" i="22"/>
  <c r="AF8" i="22"/>
  <c r="AE8" i="22"/>
  <c r="AH18" i="21"/>
  <c r="AA19" i="21"/>
  <c r="AG6" i="20"/>
  <c r="AC6" i="20"/>
  <c r="AF6" i="20"/>
  <c r="AA6" i="20"/>
  <c r="AE6" i="20"/>
  <c r="AI6" i="20"/>
  <c r="AD6" i="20"/>
  <c r="AH6" i="20"/>
  <c r="AB6" i="20"/>
  <c r="AF14" i="19"/>
  <c r="AI14" i="19"/>
  <c r="AE5" i="19"/>
  <c r="AG5" i="19"/>
  <c r="AF16" i="17"/>
  <c r="AA16" i="17"/>
  <c r="AE16" i="17"/>
  <c r="AB16" i="17"/>
  <c r="AI16" i="17"/>
  <c r="AH16" i="17"/>
  <c r="AD16" i="17"/>
  <c r="AG46" i="16"/>
  <c r="AG45" i="16" s="1"/>
  <c r="AF46" i="16"/>
  <c r="AF45" i="16" s="1"/>
  <c r="AD46" i="16"/>
  <c r="AD45" i="16" s="1"/>
  <c r="AC4" i="16"/>
  <c r="AF21" i="14"/>
  <c r="AA21" i="14"/>
  <c r="AD21" i="14"/>
  <c r="AH21" i="14"/>
  <c r="AC11" i="14"/>
  <c r="AF11" i="14"/>
  <c r="AE11" i="14"/>
  <c r="AA11" i="14"/>
  <c r="AC4" i="17"/>
  <c r="AC44" i="16"/>
  <c r="F63" i="15"/>
  <c r="AC17" i="14"/>
  <c r="AA17" i="14"/>
  <c r="AH42" i="13"/>
  <c r="AC42" i="13"/>
  <c r="AF42" i="13"/>
  <c r="AE42" i="13"/>
  <c r="AA42" i="13"/>
  <c r="AC34" i="13"/>
  <c r="AE34" i="13"/>
  <c r="AG21" i="13"/>
  <c r="AB21" i="13"/>
  <c r="AF55" i="21"/>
  <c r="AC55" i="21"/>
  <c r="AG46" i="19"/>
  <c r="AG45" i="19" s="1"/>
  <c r="AH46" i="19"/>
  <c r="AH45" i="19" s="1"/>
  <c r="AA63" i="17"/>
  <c r="AB63" i="17"/>
  <c r="AG14" i="16"/>
  <c r="AB14" i="16"/>
  <c r="AI14" i="16"/>
  <c r="AE14" i="16"/>
  <c r="AD14" i="16"/>
  <c r="AG4" i="16"/>
  <c r="AE4" i="16"/>
  <c r="AE17" i="14"/>
  <c r="AH15" i="19"/>
  <c r="AD15" i="19"/>
  <c r="AE15" i="19"/>
  <c r="AI15" i="19"/>
  <c r="AC15" i="19"/>
  <c r="AG15" i="19"/>
  <c r="AF15" i="19"/>
  <c r="AB15" i="19"/>
  <c r="AA15" i="19"/>
  <c r="AG46" i="12"/>
  <c r="AG45" i="12" s="1"/>
  <c r="AC46" i="12"/>
  <c r="AC45" i="12" s="1"/>
  <c r="AF46" i="12"/>
  <c r="AF45" i="12" s="1"/>
  <c r="AB46" i="12"/>
  <c r="AB45" i="12" s="1"/>
  <c r="AE46" i="12"/>
  <c r="AE45" i="12" s="1"/>
  <c r="AD46" i="12"/>
  <c r="AD45" i="12" s="1"/>
  <c r="AI46" i="12"/>
  <c r="AI45" i="12" s="1"/>
  <c r="AA46" i="12"/>
  <c r="AA45" i="12" s="1"/>
  <c r="AH46" i="12"/>
  <c r="AH45" i="12" s="1"/>
  <c r="AF6" i="11"/>
  <c r="AE6" i="11"/>
  <c r="AA6" i="11"/>
  <c r="AG10" i="9"/>
  <c r="AC10" i="9"/>
  <c r="AI10" i="9"/>
  <c r="AD10" i="9"/>
  <c r="AH10" i="9"/>
  <c r="AB10" i="9"/>
  <c r="AF10" i="9"/>
  <c r="AA10" i="9"/>
  <c r="AE10" i="9"/>
  <c r="AG15" i="8"/>
  <c r="AC15" i="8"/>
  <c r="AE15" i="8"/>
  <c r="AI15" i="8"/>
  <c r="AD15" i="8"/>
  <c r="AH15" i="8"/>
  <c r="AB15" i="8"/>
  <c r="AF15" i="8"/>
  <c r="AA15" i="8"/>
  <c r="AB18" i="13"/>
  <c r="AB48" i="12"/>
  <c r="AB47" i="12" s="1"/>
  <c r="AI48" i="12"/>
  <c r="AI47" i="12" s="1"/>
  <c r="AA48" i="12"/>
  <c r="AA47" i="12" s="1"/>
  <c r="AE48" i="12"/>
  <c r="AE47" i="12" s="1"/>
  <c r="AD48" i="12"/>
  <c r="AD47" i="12" s="1"/>
  <c r="AI11" i="12"/>
  <c r="AE11" i="12"/>
  <c r="AA11" i="12"/>
  <c r="AH11" i="12"/>
  <c r="AD11" i="12"/>
  <c r="AB11" i="12"/>
  <c r="AG11" i="12"/>
  <c r="AF11" i="12"/>
  <c r="AC11" i="12"/>
  <c r="AG59" i="11"/>
  <c r="AA59" i="11"/>
  <c r="AB18" i="10"/>
  <c r="AG8" i="9"/>
  <c r="AC8" i="9"/>
  <c r="AF8" i="9"/>
  <c r="AA8" i="9"/>
  <c r="AE8" i="9"/>
  <c r="AI8" i="9"/>
  <c r="AD8" i="9"/>
  <c r="AH8" i="9"/>
  <c r="AB8" i="9"/>
  <c r="AD55" i="8"/>
  <c r="AB7" i="8"/>
  <c r="AB4" i="8"/>
  <c r="AA4" i="8"/>
  <c r="AD13" i="8"/>
  <c r="AH7" i="8"/>
  <c r="AE4" i="8"/>
  <c r="AH41" i="13"/>
  <c r="AB41" i="13"/>
  <c r="AH44" i="12"/>
  <c r="AD44" i="12"/>
  <c r="AG44" i="12"/>
  <c r="AC44" i="12"/>
  <c r="AE44" i="12"/>
  <c r="AB44" i="12"/>
  <c r="AI44" i="12"/>
  <c r="AA44" i="12"/>
  <c r="AF44" i="12"/>
  <c r="AG48" i="12"/>
  <c r="AG47" i="12" s="1"/>
  <c r="AG37" i="12"/>
  <c r="AI34" i="12"/>
  <c r="AE34" i="12"/>
  <c r="AA34" i="12"/>
  <c r="AH34" i="12"/>
  <c r="AD34" i="12"/>
  <c r="AC34" i="12"/>
  <c r="AB34" i="12"/>
  <c r="AG34" i="12"/>
  <c r="AF34" i="12"/>
  <c r="AI42" i="11"/>
  <c r="AH21" i="10"/>
  <c r="AC21" i="10"/>
  <c r="AF21" i="10"/>
  <c r="AB21" i="10"/>
  <c r="AH19" i="13"/>
  <c r="AG42" i="12"/>
  <c r="AE42" i="12"/>
  <c r="AG21" i="12"/>
  <c r="AE21" i="12"/>
  <c r="AA4" i="11"/>
  <c r="AF4" i="11"/>
  <c r="AG36" i="13"/>
  <c r="AF22" i="12"/>
  <c r="AH15" i="41"/>
  <c r="AH14" i="41"/>
  <c r="AG7" i="41"/>
  <c r="AG3" i="41" s="1"/>
  <c r="AC7" i="41"/>
  <c r="AC3" i="41" s="1"/>
  <c r="AF7" i="41"/>
  <c r="AF3" i="41" s="1"/>
  <c r="AB7" i="41"/>
  <c r="AB3" i="41" s="1"/>
  <c r="AI7" i="41"/>
  <c r="AI3" i="41" s="1"/>
  <c r="AE7" i="41"/>
  <c r="AE3" i="41" s="1"/>
  <c r="AA7" i="41"/>
  <c r="AA3" i="41" s="1"/>
  <c r="AH7" i="41"/>
  <c r="AH3" i="41" s="1"/>
  <c r="AD7" i="41"/>
  <c r="AD3" i="41" s="1"/>
  <c r="AJ40" i="40"/>
  <c r="AF62" i="40"/>
  <c r="AI62" i="40"/>
  <c r="AA62" i="40"/>
  <c r="AD62" i="40"/>
  <c r="AC62" i="40"/>
  <c r="AG53" i="39"/>
  <c r="AB24" i="40"/>
  <c r="AA24" i="40"/>
  <c r="AJ24" i="40" s="1"/>
  <c r="AI19" i="39"/>
  <c r="AC19" i="39"/>
  <c r="AF19" i="39"/>
  <c r="AB19" i="39"/>
  <c r="AA19" i="39"/>
  <c r="AG19" i="39"/>
  <c r="AJ15" i="39"/>
  <c r="AJ44" i="41"/>
  <c r="AJ43" i="41" s="1"/>
  <c r="AG22" i="41"/>
  <c r="AC22" i="41"/>
  <c r="AF22" i="41"/>
  <c r="AB22" i="41"/>
  <c r="AI22" i="41"/>
  <c r="AE22" i="41"/>
  <c r="AA22" i="41"/>
  <c r="AD22" i="41"/>
  <c r="AH22" i="41"/>
  <c r="AE15" i="41"/>
  <c r="AA14" i="41"/>
  <c r="AJ6" i="41"/>
  <c r="AB53" i="41"/>
  <c r="AD15" i="41"/>
  <c r="AD14" i="41"/>
  <c r="AH53" i="41"/>
  <c r="AG15" i="41"/>
  <c r="AG14" i="41"/>
  <c r="AA26" i="41"/>
  <c r="AH19" i="41"/>
  <c r="AD19" i="41"/>
  <c r="AG19" i="41"/>
  <c r="AC19" i="41"/>
  <c r="AF19" i="41"/>
  <c r="AB19" i="41"/>
  <c r="AE19" i="41"/>
  <c r="AA19" i="41"/>
  <c r="AI19" i="41"/>
  <c r="AJ11" i="41"/>
  <c r="AH61" i="40"/>
  <c r="AD61" i="40"/>
  <c r="AG61" i="40"/>
  <c r="AC61" i="40"/>
  <c r="AF61" i="40"/>
  <c r="AB61" i="40"/>
  <c r="AE61" i="40"/>
  <c r="AA61" i="40"/>
  <c r="AI61" i="40"/>
  <c r="AH18" i="41"/>
  <c r="AD18" i="41"/>
  <c r="AG18" i="41"/>
  <c r="AC18" i="41"/>
  <c r="AF18" i="41"/>
  <c r="AB18" i="41"/>
  <c r="AI18" i="41"/>
  <c r="AE18" i="41"/>
  <c r="AA18" i="41"/>
  <c r="AJ5" i="41"/>
  <c r="AI39" i="41"/>
  <c r="AE39" i="41"/>
  <c r="AA39" i="41"/>
  <c r="AH39" i="41"/>
  <c r="AD39" i="41"/>
  <c r="AG39" i="41"/>
  <c r="AC39" i="41"/>
  <c r="AF39" i="41"/>
  <c r="AB39" i="41"/>
  <c r="AG8" i="40"/>
  <c r="AC8" i="40"/>
  <c r="AE8" i="40"/>
  <c r="AI8" i="40"/>
  <c r="AD8" i="40"/>
  <c r="AH8" i="40"/>
  <c r="AB8" i="40"/>
  <c r="AA8" i="40"/>
  <c r="AJ8" i="40" s="1"/>
  <c r="AF8" i="40"/>
  <c r="AG6" i="40"/>
  <c r="AC6" i="40"/>
  <c r="AH6" i="40"/>
  <c r="AB6" i="40"/>
  <c r="AF6" i="40"/>
  <c r="AA6" i="40"/>
  <c r="AE6" i="40"/>
  <c r="AI6" i="40"/>
  <c r="AD6" i="40"/>
  <c r="AE53" i="39"/>
  <c r="AE44" i="39"/>
  <c r="AE43" i="39" s="1"/>
  <c r="AH39" i="40"/>
  <c r="AD39" i="40"/>
  <c r="AG39" i="40"/>
  <c r="AC39" i="40"/>
  <c r="AE39" i="40"/>
  <c r="AB39" i="40"/>
  <c r="AI39" i="40"/>
  <c r="AA39" i="40"/>
  <c r="AF39" i="40"/>
  <c r="AA35" i="40"/>
  <c r="AF35" i="40"/>
  <c r="AD23" i="40"/>
  <c r="AJ4" i="40"/>
  <c r="AF57" i="39"/>
  <c r="AA57" i="39"/>
  <c r="AJ57" i="39" s="1"/>
  <c r="AC44" i="39"/>
  <c r="AC43" i="39" s="1"/>
  <c r="AG61" i="39"/>
  <c r="AB61" i="39"/>
  <c r="AF61" i="39"/>
  <c r="AA61" i="39"/>
  <c r="AI61" i="39"/>
  <c r="AC61" i="39"/>
  <c r="AD61" i="39"/>
  <c r="AG57" i="39"/>
  <c r="AB53" i="39"/>
  <c r="AG44" i="39"/>
  <c r="AG43" i="39" s="1"/>
  <c r="AI39" i="39"/>
  <c r="AI14" i="41"/>
  <c r="F61" i="40"/>
  <c r="AG24" i="40"/>
  <c r="AE24" i="40"/>
  <c r="AJ12" i="40"/>
  <c r="AG40" i="39"/>
  <c r="AH22" i="39"/>
  <c r="AD22" i="39"/>
  <c r="AG22" i="39"/>
  <c r="AC22" i="39"/>
  <c r="AF22" i="39"/>
  <c r="AE22" i="39"/>
  <c r="AA22" i="39"/>
  <c r="AI22" i="39"/>
  <c r="AB22" i="39"/>
  <c r="AG21" i="39"/>
  <c r="AC21" i="39"/>
  <c r="AF21" i="39"/>
  <c r="AA21" i="39"/>
  <c r="AE21" i="39"/>
  <c r="AH21" i="39"/>
  <c r="AD21" i="39"/>
  <c r="AB21" i="39"/>
  <c r="AI21" i="39"/>
  <c r="AE19" i="39"/>
  <c r="AI53" i="39"/>
  <c r="AI52" i="39" s="1"/>
  <c r="AI55" i="39" s="1"/>
  <c r="AI42" i="38"/>
  <c r="AG7" i="39"/>
  <c r="AC7" i="39"/>
  <c r="AH7" i="39"/>
  <c r="AB7" i="39"/>
  <c r="AI7" i="39"/>
  <c r="AA7" i="39"/>
  <c r="AF7" i="39"/>
  <c r="AE7" i="39"/>
  <c r="AD7" i="39"/>
  <c r="AI53" i="38"/>
  <c r="AE53" i="38"/>
  <c r="AA53" i="38"/>
  <c r="AH53" i="38"/>
  <c r="AD53" i="38"/>
  <c r="AG53" i="38"/>
  <c r="AC53" i="38"/>
  <c r="AF53" i="38"/>
  <c r="AB53" i="38"/>
  <c r="AC44" i="38"/>
  <c r="AC43" i="38" s="1"/>
  <c r="AD42" i="38"/>
  <c r="AI39" i="38"/>
  <c r="AE39" i="38"/>
  <c r="AA39" i="38"/>
  <c r="AH39" i="38"/>
  <c r="AD39" i="38"/>
  <c r="AG39" i="38"/>
  <c r="AC39" i="38"/>
  <c r="AF39" i="38"/>
  <c r="AB39" i="38"/>
  <c r="AJ23" i="38"/>
  <c r="AH14" i="38"/>
  <c r="AD14" i="38"/>
  <c r="AG14" i="38"/>
  <c r="AC14" i="38"/>
  <c r="AB14" i="38"/>
  <c r="AI14" i="38"/>
  <c r="AA14" i="38"/>
  <c r="AJ14" i="38" s="1"/>
  <c r="AF14" i="38"/>
  <c r="AE14" i="38"/>
  <c r="AC10" i="38"/>
  <c r="AJ10" i="39"/>
  <c r="AD26" i="38"/>
  <c r="AI26" i="38"/>
  <c r="AG18" i="38"/>
  <c r="AC18" i="38"/>
  <c r="AF18" i="38"/>
  <c r="AB18" i="38"/>
  <c r="AH18" i="38"/>
  <c r="AE18" i="38"/>
  <c r="AD18" i="38"/>
  <c r="AI18" i="38"/>
  <c r="AA18" i="38"/>
  <c r="AJ42" i="37"/>
  <c r="AH18" i="37"/>
  <c r="AD18" i="37"/>
  <c r="AG18" i="37"/>
  <c r="AC18" i="37"/>
  <c r="AE18" i="37"/>
  <c r="AB18" i="37"/>
  <c r="AI18" i="37"/>
  <c r="AA18" i="37"/>
  <c r="AJ18" i="37" s="1"/>
  <c r="AF18" i="37"/>
  <c r="AG17" i="38"/>
  <c r="AC17" i="38"/>
  <c r="AF17" i="38"/>
  <c r="AB17" i="38"/>
  <c r="AI17" i="38"/>
  <c r="AA17" i="38"/>
  <c r="AH17" i="38"/>
  <c r="AE17" i="38"/>
  <c r="AD17" i="38"/>
  <c r="AJ41" i="37"/>
  <c r="AJ16" i="37"/>
  <c r="AG53" i="37"/>
  <c r="AG34" i="37"/>
  <c r="AG15" i="37"/>
  <c r="AE15" i="37"/>
  <c r="AG7" i="37"/>
  <c r="AC7" i="37"/>
  <c r="AF7" i="37"/>
  <c r="AB7" i="37"/>
  <c r="AH7" i="37"/>
  <c r="AE7" i="37"/>
  <c r="AD7" i="37"/>
  <c r="AA7" i="37"/>
  <c r="AI7" i="37"/>
  <c r="AA39" i="36"/>
  <c r="AF39" i="36"/>
  <c r="AE17" i="36"/>
  <c r="AH24" i="36"/>
  <c r="AD24" i="36"/>
  <c r="AG24" i="36"/>
  <c r="AC24" i="36"/>
  <c r="AF24" i="36"/>
  <c r="AB24" i="36"/>
  <c r="AI24" i="36"/>
  <c r="AE24" i="36"/>
  <c r="AA24" i="36"/>
  <c r="AJ24" i="36" s="1"/>
  <c r="AF53" i="37"/>
  <c r="AE53" i="37"/>
  <c r="AJ44" i="37"/>
  <c r="AJ43" i="37" s="1"/>
  <c r="AF34" i="37"/>
  <c r="AE34" i="37"/>
  <c r="AG22" i="37"/>
  <c r="AC22" i="37"/>
  <c r="AF22" i="37"/>
  <c r="AB22" i="37"/>
  <c r="AH22" i="37"/>
  <c r="AD22" i="37"/>
  <c r="AE22" i="37"/>
  <c r="AA22" i="37"/>
  <c r="AI22" i="37"/>
  <c r="AJ12" i="37"/>
  <c r="AJ8" i="37"/>
  <c r="AJ13" i="37"/>
  <c r="AC5" i="37"/>
  <c r="AI5" i="37"/>
  <c r="AF6" i="36"/>
  <c r="AB6" i="36"/>
  <c r="AI6" i="36"/>
  <c r="AE6" i="36"/>
  <c r="AA6" i="36"/>
  <c r="AE57" i="35"/>
  <c r="AF14" i="37"/>
  <c r="AD46" i="36"/>
  <c r="AD45" i="36" s="1"/>
  <c r="AC46" i="36"/>
  <c r="AC45" i="36" s="1"/>
  <c r="AH46" i="36"/>
  <c r="AH45" i="36" s="1"/>
  <c r="AJ11" i="36"/>
  <c r="AC6" i="36"/>
  <c r="AE4" i="36"/>
  <c r="AH57" i="35"/>
  <c r="AD14" i="35"/>
  <c r="AG38" i="36"/>
  <c r="AC38" i="36"/>
  <c r="AE38" i="36"/>
  <c r="AI38" i="36"/>
  <c r="AD38" i="36"/>
  <c r="AH38" i="36"/>
  <c r="AB38" i="36"/>
  <c r="AA38" i="36"/>
  <c r="AF38" i="36"/>
  <c r="AH4" i="36"/>
  <c r="AC57" i="35"/>
  <c r="AF4" i="36"/>
  <c r="AB15" i="35"/>
  <c r="AI7" i="30"/>
  <c r="AA7" i="30"/>
  <c r="AC7" i="30"/>
  <c r="AF34" i="30"/>
  <c r="AA22" i="30"/>
  <c r="AF22" i="30"/>
  <c r="AD10" i="30"/>
  <c r="AC46" i="30"/>
  <c r="AC45" i="30" s="1"/>
  <c r="AF15" i="30"/>
  <c r="AB15" i="30"/>
  <c r="AH15" i="30"/>
  <c r="AD15" i="30"/>
  <c r="AG15" i="30"/>
  <c r="AC15" i="30"/>
  <c r="AI15" i="30"/>
  <c r="AE15" i="30"/>
  <c r="AA15" i="30"/>
  <c r="AB8" i="30"/>
  <c r="AB7" i="30"/>
  <c r="AG19" i="28"/>
  <c r="AC19" i="28"/>
  <c r="AF19" i="28"/>
  <c r="AA19" i="28"/>
  <c r="AE19" i="28"/>
  <c r="AD19" i="28"/>
  <c r="AB19" i="28"/>
  <c r="AI19" i="28"/>
  <c r="AH19" i="28"/>
  <c r="AA11" i="28"/>
  <c r="AF11" i="28"/>
  <c r="AB11" i="28"/>
  <c r="AI44" i="28"/>
  <c r="AE44" i="28"/>
  <c r="AA44" i="28"/>
  <c r="AF44" i="28"/>
  <c r="AD44" i="28"/>
  <c r="AB44" i="28"/>
  <c r="AH44" i="28"/>
  <c r="AG44" i="28"/>
  <c r="AC44" i="28"/>
  <c r="AE11" i="28"/>
  <c r="AI42" i="30"/>
  <c r="AC42" i="30"/>
  <c r="AA42" i="30"/>
  <c r="AF42" i="30"/>
  <c r="AE4" i="30"/>
  <c r="AG15" i="28"/>
  <c r="AC15" i="28"/>
  <c r="AI15" i="28"/>
  <c r="AD15" i="28"/>
  <c r="AH15" i="28"/>
  <c r="AB15" i="28"/>
  <c r="AE15" i="28"/>
  <c r="AA15" i="28"/>
  <c r="AF15" i="28"/>
  <c r="AF7" i="28"/>
  <c r="AG36" i="28"/>
  <c r="AI11" i="27"/>
  <c r="AH59" i="28"/>
  <c r="AD59" i="28"/>
  <c r="AE59" i="28"/>
  <c r="AI59" i="28"/>
  <c r="AC59" i="28"/>
  <c r="AB59" i="28"/>
  <c r="AA59" i="28"/>
  <c r="AG59" i="28"/>
  <c r="AF59" i="28"/>
  <c r="AB63" i="28"/>
  <c r="AC7" i="28"/>
  <c r="AG36" i="27"/>
  <c r="AC36" i="27"/>
  <c r="AF36" i="27"/>
  <c r="AA36" i="27"/>
  <c r="AH36" i="27"/>
  <c r="AE36" i="27"/>
  <c r="AD36" i="27"/>
  <c r="AI36" i="27"/>
  <c r="AB36" i="27"/>
  <c r="AC18" i="27"/>
  <c r="AI18" i="27"/>
  <c r="AB18" i="27"/>
  <c r="AF18" i="27"/>
  <c r="AH12" i="27"/>
  <c r="AD12" i="27"/>
  <c r="AF12" i="27"/>
  <c r="AA12" i="27"/>
  <c r="AE12" i="27"/>
  <c r="AI12" i="27"/>
  <c r="AC12" i="27"/>
  <c r="AG12" i="27"/>
  <c r="AB12" i="27"/>
  <c r="AI13" i="26"/>
  <c r="AH10" i="26"/>
  <c r="AB10" i="26"/>
  <c r="AH7" i="24"/>
  <c r="AD7" i="24"/>
  <c r="AG7" i="24"/>
  <c r="AC7" i="24"/>
  <c r="AE7" i="24"/>
  <c r="AB7" i="24"/>
  <c r="AI7" i="24"/>
  <c r="AA7" i="24"/>
  <c r="AF7" i="24"/>
  <c r="AG4" i="28"/>
  <c r="AG41" i="27"/>
  <c r="AC41" i="27"/>
  <c r="AE41" i="27"/>
  <c r="AH41" i="27"/>
  <c r="AA41" i="27"/>
  <c r="AF41" i="27"/>
  <c r="AD41" i="27"/>
  <c r="AI41" i="27"/>
  <c r="AB41" i="27"/>
  <c r="AG19" i="24"/>
  <c r="AC19" i="24"/>
  <c r="AF19" i="24"/>
  <c r="AB19" i="24"/>
  <c r="AE19" i="24"/>
  <c r="AD19" i="24"/>
  <c r="AI19" i="24"/>
  <c r="AA19" i="24"/>
  <c r="AH19" i="24"/>
  <c r="AD42" i="23"/>
  <c r="AI42" i="23"/>
  <c r="AG37" i="23"/>
  <c r="AG35" i="23" s="1"/>
  <c r="AE37" i="23"/>
  <c r="AE35" i="23" s="1"/>
  <c r="AE8" i="28"/>
  <c r="AA8" i="28"/>
  <c r="AH11" i="27"/>
  <c r="AG10" i="27"/>
  <c r="AH10" i="27"/>
  <c r="AG8" i="27"/>
  <c r="AH8" i="27"/>
  <c r="AF39" i="24"/>
  <c r="AA39" i="24"/>
  <c r="AD39" i="24"/>
  <c r="AG36" i="22"/>
  <c r="AB36" i="22"/>
  <c r="AE36" i="22"/>
  <c r="AA36" i="22"/>
  <c r="AF36" i="22"/>
  <c r="AF33" i="22"/>
  <c r="AA33" i="22"/>
  <c r="AG33" i="22"/>
  <c r="AB33" i="22"/>
  <c r="AE59" i="21"/>
  <c r="AA59" i="21"/>
  <c r="AA15" i="27"/>
  <c r="AC15" i="27"/>
  <c r="AI36" i="26"/>
  <c r="AE36" i="26"/>
  <c r="AD36" i="26"/>
  <c r="AD35" i="26" s="1"/>
  <c r="AG36" i="26"/>
  <c r="AG35" i="26" s="1"/>
  <c r="AB36" i="26"/>
  <c r="AH11" i="24"/>
  <c r="AD11" i="24"/>
  <c r="AG11" i="24"/>
  <c r="AC11" i="24"/>
  <c r="AB11" i="24"/>
  <c r="AI11" i="24"/>
  <c r="AA11" i="24"/>
  <c r="AF11" i="24"/>
  <c r="AE11" i="24"/>
  <c r="AD22" i="23"/>
  <c r="AI22" i="23"/>
  <c r="AB63" i="21"/>
  <c r="AI63" i="21"/>
  <c r="AG63" i="21"/>
  <c r="AC63" i="21"/>
  <c r="AE63" i="21"/>
  <c r="AC42" i="23"/>
  <c r="AC37" i="23"/>
  <c r="AC35" i="23" s="1"/>
  <c r="AH10" i="23"/>
  <c r="AC10" i="23"/>
  <c r="AG10" i="23"/>
  <c r="AA10" i="23"/>
  <c r="AB11" i="23"/>
  <c r="AA11" i="23"/>
  <c r="AG59" i="21"/>
  <c r="AH59" i="21"/>
  <c r="AC18" i="21"/>
  <c r="AG20" i="20"/>
  <c r="AC20" i="20"/>
  <c r="AE20" i="20"/>
  <c r="AI20" i="20"/>
  <c r="AD20" i="20"/>
  <c r="AH20" i="20"/>
  <c r="AB20" i="20"/>
  <c r="AF20" i="20"/>
  <c r="AA20" i="20"/>
  <c r="AG6" i="19"/>
  <c r="AF8" i="17"/>
  <c r="AB8" i="17"/>
  <c r="AI8" i="17"/>
  <c r="AD8" i="17"/>
  <c r="AH8" i="17"/>
  <c r="AC8" i="17"/>
  <c r="AG8" i="17"/>
  <c r="AE8" i="17"/>
  <c r="AA8" i="17"/>
  <c r="AB18" i="21"/>
  <c r="AH63" i="19"/>
  <c r="AE6" i="19"/>
  <c r="AB39" i="21"/>
  <c r="AI39" i="21"/>
  <c r="AA39" i="21"/>
  <c r="AF39" i="21"/>
  <c r="AE39" i="21"/>
  <c r="AD34" i="21"/>
  <c r="AG34" i="21"/>
  <c r="AC34" i="21"/>
  <c r="AI34" i="21"/>
  <c r="AA34" i="21"/>
  <c r="AF34" i="21"/>
  <c r="AH21" i="21"/>
  <c r="AD21" i="21"/>
  <c r="AG21" i="21"/>
  <c r="AC21" i="21"/>
  <c r="AF21" i="21"/>
  <c r="AE21" i="21"/>
  <c r="AB21" i="21"/>
  <c r="AI21" i="21"/>
  <c r="AA21" i="21"/>
  <c r="AB19" i="21"/>
  <c r="AA18" i="21"/>
  <c r="AG59" i="20"/>
  <c r="AC59" i="20"/>
  <c r="AI59" i="20"/>
  <c r="AD59" i="20"/>
  <c r="AH59" i="20"/>
  <c r="AB59" i="20"/>
  <c r="AF59" i="20"/>
  <c r="AA59" i="20"/>
  <c r="AJ59" i="20" s="1"/>
  <c r="AE59" i="20"/>
  <c r="AI24" i="20"/>
  <c r="AE24" i="20"/>
  <c r="AA24" i="20"/>
  <c r="AG24" i="20"/>
  <c r="AB24" i="20"/>
  <c r="AF24" i="20"/>
  <c r="AD24" i="20"/>
  <c r="AH24" i="20"/>
  <c r="AC24" i="20"/>
  <c r="AJ40" i="23"/>
  <c r="AG19" i="21"/>
  <c r="AE19" i="21"/>
  <c r="AG16" i="21"/>
  <c r="AG8" i="20"/>
  <c r="AC8" i="20"/>
  <c r="AI8" i="20"/>
  <c r="AD8" i="20"/>
  <c r="AH8" i="20"/>
  <c r="AB8" i="20"/>
  <c r="AF8" i="20"/>
  <c r="AA8" i="20"/>
  <c r="AE8" i="20"/>
  <c r="AH36" i="19"/>
  <c r="AD36" i="19"/>
  <c r="AF36" i="19"/>
  <c r="AA36" i="19"/>
  <c r="AE36" i="19"/>
  <c r="AI36" i="19"/>
  <c r="AG36" i="19"/>
  <c r="AC36" i="19"/>
  <c r="AB36" i="19"/>
  <c r="AA4" i="17"/>
  <c r="AC59" i="16"/>
  <c r="AH59" i="16"/>
  <c r="AB59" i="16"/>
  <c r="AA59" i="16"/>
  <c r="AI59" i="16"/>
  <c r="AE59" i="16"/>
  <c r="AG36" i="16"/>
  <c r="AC36" i="16"/>
  <c r="AI36" i="16"/>
  <c r="AH36" i="16"/>
  <c r="AB36" i="16"/>
  <c r="AF36" i="16"/>
  <c r="AA36" i="16"/>
  <c r="AI33" i="19"/>
  <c r="AE33" i="19"/>
  <c r="AA33" i="19"/>
  <c r="AG33" i="19"/>
  <c r="AB33" i="19"/>
  <c r="AF33" i="19"/>
  <c r="AH33" i="19"/>
  <c r="AD33" i="19"/>
  <c r="AC33" i="19"/>
  <c r="AG18" i="19"/>
  <c r="AE18" i="19"/>
  <c r="AD18" i="19"/>
  <c r="AA18" i="19"/>
  <c r="AF18" i="19"/>
  <c r="AI4" i="17"/>
  <c r="AI44" i="16"/>
  <c r="AH24" i="13"/>
  <c r="AC24" i="13"/>
  <c r="AE24" i="13"/>
  <c r="AA24" i="13"/>
  <c r="AF24" i="13"/>
  <c r="AA55" i="21"/>
  <c r="AI55" i="21"/>
  <c r="AC46" i="19"/>
  <c r="AC45" i="19" s="1"/>
  <c r="AG63" i="17"/>
  <c r="AF63" i="17"/>
  <c r="AF12" i="17"/>
  <c r="AB12" i="17"/>
  <c r="AI12" i="17"/>
  <c r="AD12" i="17"/>
  <c r="AH12" i="17"/>
  <c r="AC12" i="17"/>
  <c r="AE12" i="17"/>
  <c r="AA12" i="17"/>
  <c r="AG12" i="17"/>
  <c r="AD4" i="16"/>
  <c r="AD17" i="14"/>
  <c r="AI11" i="17"/>
  <c r="AE11" i="17"/>
  <c r="AC11" i="17"/>
  <c r="AC18" i="13"/>
  <c r="AF18" i="13"/>
  <c r="AD55" i="11"/>
  <c r="AG55" i="11"/>
  <c r="AE55" i="11"/>
  <c r="AB55" i="11"/>
  <c r="AD14" i="11"/>
  <c r="AA14" i="11"/>
  <c r="AE8" i="11"/>
  <c r="AF8" i="11"/>
  <c r="AD37" i="10"/>
  <c r="AI37" i="10"/>
  <c r="AF41" i="8"/>
  <c r="AA41" i="8"/>
  <c r="AI41" i="8"/>
  <c r="AC41" i="8"/>
  <c r="AG41" i="8"/>
  <c r="AB41" i="8"/>
  <c r="AC4" i="8"/>
  <c r="F63" i="13"/>
  <c r="AC37" i="12"/>
  <c r="AF37" i="12"/>
  <c r="AF35" i="12" s="1"/>
  <c r="AH42" i="11"/>
  <c r="AF48" i="9"/>
  <c r="AF47" i="9" s="1"/>
  <c r="AB48" i="9"/>
  <c r="AB47" i="9" s="1"/>
  <c r="AI48" i="9"/>
  <c r="AI47" i="9" s="1"/>
  <c r="AA48" i="9"/>
  <c r="AA47" i="9" s="1"/>
  <c r="AH48" i="9"/>
  <c r="AH47" i="9" s="1"/>
  <c r="AE48" i="9"/>
  <c r="AE47" i="9" s="1"/>
  <c r="AD48" i="9"/>
  <c r="AD47" i="9" s="1"/>
  <c r="AD41" i="8"/>
  <c r="AF39" i="8"/>
  <c r="AB39" i="8"/>
  <c r="AE39" i="8"/>
  <c r="AI39" i="8"/>
  <c r="AD39" i="8"/>
  <c r="AH39" i="8"/>
  <c r="AC39" i="8"/>
  <c r="AG39" i="8"/>
  <c r="AA39" i="8"/>
  <c r="AG18" i="8"/>
  <c r="AC18" i="8"/>
  <c r="AH18" i="8"/>
  <c r="AB18" i="8"/>
  <c r="AF18" i="8"/>
  <c r="AA18" i="8"/>
  <c r="AE18" i="8"/>
  <c r="AI18" i="8"/>
  <c r="AD18" i="8"/>
  <c r="AH33" i="9"/>
  <c r="AD33" i="9"/>
  <c r="AD32" i="9" s="1"/>
  <c r="AF33" i="9"/>
  <c r="AA33" i="9"/>
  <c r="AA32" i="9" s="1"/>
  <c r="AE33" i="9"/>
  <c r="AE32" i="9" s="1"/>
  <c r="AI33" i="9"/>
  <c r="AI32" i="9" s="1"/>
  <c r="AC33" i="9"/>
  <c r="AC32" i="9" s="1"/>
  <c r="AG33" i="9"/>
  <c r="AG32" i="9" s="1"/>
  <c r="AB33" i="9"/>
  <c r="AB32" i="9" s="1"/>
  <c r="AJ23" i="9"/>
  <c r="AI4" i="9"/>
  <c r="AE4" i="9"/>
  <c r="AA4" i="9"/>
  <c r="AG4" i="9"/>
  <c r="AB4" i="9"/>
  <c r="AF4" i="9"/>
  <c r="AD4" i="9"/>
  <c r="AH4" i="9"/>
  <c r="AC4" i="9"/>
  <c r="AA13" i="8"/>
  <c r="AD4" i="8"/>
  <c r="F63" i="14"/>
  <c r="AF41" i="13"/>
  <c r="AH22" i="13"/>
  <c r="AD22" i="13"/>
  <c r="AC22" i="13"/>
  <c r="AB22" i="13"/>
  <c r="AI22" i="13"/>
  <c r="AF22" i="13"/>
  <c r="AE22" i="13"/>
  <c r="AG18" i="13"/>
  <c r="AE18" i="13"/>
  <c r="AB42" i="12"/>
  <c r="AD37" i="12"/>
  <c r="AI37" i="12"/>
  <c r="AC22" i="12"/>
  <c r="AG42" i="11"/>
  <c r="AA19" i="13"/>
  <c r="AD4" i="13"/>
  <c r="AG4" i="13"/>
  <c r="AE4" i="13"/>
  <c r="AB4" i="13"/>
  <c r="AD42" i="12"/>
  <c r="AI42" i="12"/>
  <c r="AD21" i="12"/>
  <c r="AI21" i="12"/>
  <c r="AA44" i="11"/>
  <c r="AE4" i="11"/>
  <c r="AA15" i="41"/>
  <c r="AJ8" i="41"/>
  <c r="AC15" i="41"/>
  <c r="AC14" i="41"/>
  <c r="AH29" i="41"/>
  <c r="AI34" i="41"/>
  <c r="AI33" i="41" s="1"/>
  <c r="AE34" i="41"/>
  <c r="AE33" i="41" s="1"/>
  <c r="AA34" i="41"/>
  <c r="AA33" i="41" s="1"/>
  <c r="AH34" i="41"/>
  <c r="AH33" i="41" s="1"/>
  <c r="AD34" i="41"/>
  <c r="AD33" i="41" s="1"/>
  <c r="AG34" i="41"/>
  <c r="AC34" i="41"/>
  <c r="AC33" i="41" s="1"/>
  <c r="AF34" i="41"/>
  <c r="AF33" i="41" s="1"/>
  <c r="AB34" i="41"/>
  <c r="AB33" i="41" s="1"/>
  <c r="AC26" i="41"/>
  <c r="AG26" i="41"/>
  <c r="AE26" i="41"/>
  <c r="AJ23" i="41"/>
  <c r="AH17" i="41"/>
  <c r="AD17" i="41"/>
  <c r="AG17" i="41"/>
  <c r="AC17" i="41"/>
  <c r="AF17" i="41"/>
  <c r="AB17" i="41"/>
  <c r="AI17" i="41"/>
  <c r="AE17" i="41"/>
  <c r="AA17" i="41"/>
  <c r="AH44" i="40"/>
  <c r="AH43" i="40" s="1"/>
  <c r="AD44" i="40"/>
  <c r="AG44" i="40"/>
  <c r="AG43" i="40" s="1"/>
  <c r="AC44" i="40"/>
  <c r="AC43" i="40" s="1"/>
  <c r="AB44" i="40"/>
  <c r="AB43" i="40" s="1"/>
  <c r="AI44" i="40"/>
  <c r="AI43" i="40" s="1"/>
  <c r="AA44" i="40"/>
  <c r="AA43" i="40" s="1"/>
  <c r="AF44" i="40"/>
  <c r="AF43" i="40" s="1"/>
  <c r="AE44" i="40"/>
  <c r="AE43" i="40" s="1"/>
  <c r="AJ35" i="41"/>
  <c r="AJ32" i="41"/>
  <c r="AJ21" i="41"/>
  <c r="AI15" i="41"/>
  <c r="AD53" i="39"/>
  <c r="AD52" i="39" s="1"/>
  <c r="AD55" i="39" s="1"/>
  <c r="AD44" i="39"/>
  <c r="AD43" i="39" s="1"/>
  <c r="AH57" i="40"/>
  <c r="AD57" i="40"/>
  <c r="AG57" i="40"/>
  <c r="AC57" i="40"/>
  <c r="AF57" i="40"/>
  <c r="AB57" i="40"/>
  <c r="AI57" i="40"/>
  <c r="AE57" i="40"/>
  <c r="AA57" i="40"/>
  <c r="AC53" i="39"/>
  <c r="AC52" i="39" s="1"/>
  <c r="AC55" i="39" s="1"/>
  <c r="AB44" i="39"/>
  <c r="AC40" i="39"/>
  <c r="AC24" i="40"/>
  <c r="AI24" i="40"/>
  <c r="AD19" i="39"/>
  <c r="AD35" i="40"/>
  <c r="AG23" i="40"/>
  <c r="AB23" i="40"/>
  <c r="AH39" i="39"/>
  <c r="AD39" i="39"/>
  <c r="AG18" i="39"/>
  <c r="AC18" i="39"/>
  <c r="AB18" i="39"/>
  <c r="AI18" i="39"/>
  <c r="AJ12" i="39"/>
  <c r="AJ5" i="39"/>
  <c r="F61" i="38"/>
  <c r="AF41" i="38"/>
  <c r="AB41" i="38"/>
  <c r="AI41" i="38"/>
  <c r="AE41" i="38"/>
  <c r="AA41" i="38"/>
  <c r="AH41" i="38"/>
  <c r="AD41" i="38"/>
  <c r="AG41" i="38"/>
  <c r="AC41" i="38"/>
  <c r="AJ22" i="38"/>
  <c r="AJ26" i="39"/>
  <c r="AH26" i="38"/>
  <c r="AB26" i="38"/>
  <c r="AJ11" i="38"/>
  <c r="AJ46" i="38"/>
  <c r="AJ45" i="38" s="1"/>
  <c r="AD15" i="37"/>
  <c r="AI15" i="37"/>
  <c r="AH40" i="36"/>
  <c r="AD40" i="36"/>
  <c r="AG40" i="36"/>
  <c r="AC40" i="36"/>
  <c r="AB40" i="36"/>
  <c r="AI40" i="36"/>
  <c r="AA40" i="36"/>
  <c r="AF40" i="36"/>
  <c r="AE40" i="36"/>
  <c r="AH35" i="36"/>
  <c r="AD35" i="36"/>
  <c r="AG35" i="36"/>
  <c r="AC35" i="36"/>
  <c r="AF35" i="36"/>
  <c r="AB35" i="36"/>
  <c r="AA35" i="36"/>
  <c r="AI35" i="36"/>
  <c r="AE35" i="36"/>
  <c r="AD53" i="37"/>
  <c r="AD34" i="37"/>
  <c r="AD8" i="36"/>
  <c r="AB4" i="36"/>
  <c r="AG24" i="35"/>
  <c r="AI24" i="35"/>
  <c r="AD24" i="35"/>
  <c r="AG22" i="35"/>
  <c r="AC22" i="35"/>
  <c r="AF22" i="35"/>
  <c r="AB22" i="35"/>
  <c r="AI22" i="35"/>
  <c r="AE22" i="35"/>
  <c r="AA22" i="35"/>
  <c r="AD22" i="35"/>
  <c r="AH22" i="35"/>
  <c r="AC11" i="35"/>
  <c r="AF11" i="35"/>
  <c r="AE11" i="35"/>
  <c r="AA11" i="35"/>
  <c r="AG16" i="36"/>
  <c r="AG8" i="36"/>
  <c r="AA4" i="36"/>
  <c r="AF29" i="36"/>
  <c r="AB29" i="36"/>
  <c r="AE29" i="36"/>
  <c r="AA29" i="36"/>
  <c r="AI29" i="36"/>
  <c r="AB18" i="36"/>
  <c r="AF18" i="36"/>
  <c r="AF57" i="35"/>
  <c r="AB57" i="35"/>
  <c r="AG34" i="35"/>
  <c r="AH26" i="35"/>
  <c r="AB26" i="35"/>
  <c r="AI14" i="35"/>
  <c r="AH19" i="35"/>
  <c r="AD19" i="35"/>
  <c r="AG19" i="35"/>
  <c r="AC19" i="35"/>
  <c r="AF19" i="35"/>
  <c r="AB19" i="35"/>
  <c r="AI19" i="35"/>
  <c r="AE19" i="35"/>
  <c r="AA19" i="35"/>
  <c r="AH8" i="36"/>
  <c r="AH18" i="35"/>
  <c r="AD18" i="35"/>
  <c r="AG18" i="35"/>
  <c r="AC18" i="35"/>
  <c r="AF18" i="35"/>
  <c r="AB18" i="35"/>
  <c r="AA18" i="35"/>
  <c r="AI18" i="35"/>
  <c r="AE18" i="35"/>
  <c r="AI33" i="30"/>
  <c r="AE33" i="30"/>
  <c r="AA33" i="30"/>
  <c r="AH33" i="30"/>
  <c r="AD33" i="30"/>
  <c r="AF33" i="30"/>
  <c r="AB33" i="30"/>
  <c r="AE22" i="30"/>
  <c r="AD22" i="30"/>
  <c r="AH10" i="30"/>
  <c r="AD46" i="30"/>
  <c r="AD45" i="30" s="1"/>
  <c r="AI46" i="30"/>
  <c r="AI45" i="30" s="1"/>
  <c r="AH46" i="30"/>
  <c r="AH45" i="30" s="1"/>
  <c r="AH40" i="30"/>
  <c r="AI40" i="30"/>
  <c r="AF23" i="30"/>
  <c r="AA23" i="30"/>
  <c r="AA11" i="30"/>
  <c r="AG8" i="30"/>
  <c r="AF8" i="30"/>
  <c r="AF7" i="30"/>
  <c r="AD11" i="30"/>
  <c r="AB46" i="28"/>
  <c r="AB45" i="28" s="1"/>
  <c r="AA46" i="28"/>
  <c r="AA45" i="28" s="1"/>
  <c r="AG46" i="28"/>
  <c r="AG45" i="28" s="1"/>
  <c r="AF46" i="28"/>
  <c r="AF45" i="28" s="1"/>
  <c r="AC46" i="28"/>
  <c r="AC45" i="28" s="1"/>
  <c r="AG24" i="30"/>
  <c r="AD7" i="28"/>
  <c r="AG55" i="27"/>
  <c r="AC55" i="27"/>
  <c r="AH55" i="27"/>
  <c r="AB55" i="27"/>
  <c r="AF55" i="27"/>
  <c r="AE55" i="27"/>
  <c r="AD55" i="27"/>
  <c r="AI55" i="27"/>
  <c r="AA55" i="27"/>
  <c r="AG55" i="28"/>
  <c r="AF55" i="28"/>
  <c r="AB55" i="28"/>
  <c r="AA55" i="28"/>
  <c r="AA36" i="28"/>
  <c r="AD36" i="28"/>
  <c r="AH20" i="28"/>
  <c r="AD20" i="28"/>
  <c r="AG20" i="28"/>
  <c r="AB20" i="28"/>
  <c r="AF20" i="28"/>
  <c r="AA20" i="28"/>
  <c r="AC20" i="28"/>
  <c r="AI20" i="28"/>
  <c r="AE20" i="28"/>
  <c r="AG46" i="27"/>
  <c r="AG45" i="27" s="1"/>
  <c r="AC46" i="27"/>
  <c r="AC45" i="27" s="1"/>
  <c r="AE46" i="27"/>
  <c r="AE45" i="27" s="1"/>
  <c r="AI46" i="27"/>
  <c r="AI45" i="27" s="1"/>
  <c r="AB46" i="27"/>
  <c r="AB45" i="27" s="1"/>
  <c r="AH46" i="27"/>
  <c r="AH45" i="27" s="1"/>
  <c r="AA46" i="27"/>
  <c r="AA45" i="27" s="1"/>
  <c r="AF46" i="27"/>
  <c r="AF45" i="27" s="1"/>
  <c r="AD46" i="27"/>
  <c r="AD45" i="27" s="1"/>
  <c r="AG48" i="27"/>
  <c r="AG47" i="27" s="1"/>
  <c r="AF34" i="27"/>
  <c r="AB34" i="27"/>
  <c r="AE34" i="27"/>
  <c r="AI34" i="27"/>
  <c r="AD34" i="27"/>
  <c r="AH34" i="27"/>
  <c r="AC34" i="27"/>
  <c r="AG34" i="27"/>
  <c r="AA34" i="27"/>
  <c r="AE8" i="30"/>
  <c r="AG63" i="28"/>
  <c r="AF13" i="27"/>
  <c r="AB13" i="27"/>
  <c r="AG13" i="27"/>
  <c r="AA13" i="27"/>
  <c r="AE13" i="27"/>
  <c r="AI13" i="27"/>
  <c r="AD13" i="27"/>
  <c r="AH13" i="27"/>
  <c r="AC13" i="27"/>
  <c r="AG42" i="26"/>
  <c r="AC42" i="26"/>
  <c r="AI42" i="26"/>
  <c r="AD42" i="26"/>
  <c r="AH42" i="26"/>
  <c r="AB42" i="26"/>
  <c r="AF42" i="26"/>
  <c r="AA42" i="26"/>
  <c r="AE42" i="26"/>
  <c r="AI14" i="26"/>
  <c r="AE14" i="26"/>
  <c r="AA14" i="26"/>
  <c r="AH14" i="26"/>
  <c r="AD14" i="26"/>
  <c r="AG14" i="26"/>
  <c r="AC14" i="26"/>
  <c r="AB14" i="26"/>
  <c r="AF14" i="26"/>
  <c r="AH63" i="24"/>
  <c r="AD63" i="24"/>
  <c r="AG63" i="24"/>
  <c r="AC63" i="24"/>
  <c r="AB63" i="24"/>
  <c r="AI63" i="24"/>
  <c r="AA63" i="24"/>
  <c r="AF63" i="24"/>
  <c r="AE63" i="24"/>
  <c r="AE10" i="27"/>
  <c r="AH8" i="28"/>
  <c r="AA10" i="27"/>
  <c r="AA8" i="27"/>
  <c r="AG15" i="24"/>
  <c r="AC15" i="24"/>
  <c r="AF15" i="24"/>
  <c r="AB15" i="24"/>
  <c r="AE15" i="24"/>
  <c r="AD15" i="24"/>
  <c r="AI15" i="24"/>
  <c r="AA15" i="24"/>
  <c r="AH15" i="24"/>
  <c r="AE21" i="22"/>
  <c r="AA21" i="22"/>
  <c r="AD21" i="22"/>
  <c r="AH21" i="22"/>
  <c r="AF15" i="27"/>
  <c r="AI15" i="27"/>
  <c r="AG59" i="26"/>
  <c r="AB59" i="26"/>
  <c r="AF59" i="26"/>
  <c r="AH59" i="26"/>
  <c r="AC59" i="26"/>
  <c r="AH41" i="24"/>
  <c r="AI41" i="24"/>
  <c r="AB41" i="24"/>
  <c r="AG63" i="23"/>
  <c r="AC63" i="23"/>
  <c r="AF63" i="23"/>
  <c r="AB63" i="23"/>
  <c r="AE63" i="23"/>
  <c r="AD63" i="23"/>
  <c r="AI63" i="23"/>
  <c r="AA63" i="23"/>
  <c r="AH63" i="23"/>
  <c r="AB42" i="23"/>
  <c r="AH22" i="23"/>
  <c r="AC21" i="23"/>
  <c r="AF21" i="23"/>
  <c r="AB21" i="23"/>
  <c r="AC59" i="21"/>
  <c r="AG55" i="20"/>
  <c r="AC55" i="20"/>
  <c r="AF55" i="20"/>
  <c r="AA55" i="20"/>
  <c r="AE55" i="20"/>
  <c r="AI55" i="20"/>
  <c r="AD55" i="20"/>
  <c r="AH55" i="20"/>
  <c r="AB55" i="20"/>
  <c r="AG46" i="20"/>
  <c r="AG45" i="20" s="1"/>
  <c r="AC46" i="20"/>
  <c r="AC45" i="20" s="1"/>
  <c r="AI46" i="20"/>
  <c r="AI45" i="20" s="1"/>
  <c r="AD46" i="20"/>
  <c r="AD45" i="20" s="1"/>
  <c r="AH46" i="20"/>
  <c r="AH45" i="20" s="1"/>
  <c r="AB46" i="20"/>
  <c r="AB45" i="20" s="1"/>
  <c r="AF46" i="20"/>
  <c r="AF45" i="20" s="1"/>
  <c r="AA46" i="20"/>
  <c r="AE46" i="20"/>
  <c r="AE45" i="20" s="1"/>
  <c r="AI21" i="20"/>
  <c r="AE21" i="20"/>
  <c r="AA21" i="20"/>
  <c r="AD21" i="20"/>
  <c r="AH21" i="20"/>
  <c r="AC21" i="20"/>
  <c r="AG21" i="20"/>
  <c r="AB21" i="20"/>
  <c r="AF21" i="20"/>
  <c r="AF17" i="20"/>
  <c r="AB17" i="20"/>
  <c r="AI17" i="20"/>
  <c r="AD17" i="20"/>
  <c r="AH17" i="20"/>
  <c r="AC17" i="20"/>
  <c r="AG17" i="20"/>
  <c r="AA17" i="20"/>
  <c r="AE17" i="20"/>
  <c r="AG37" i="14"/>
  <c r="AC37" i="14"/>
  <c r="AE37" i="14"/>
  <c r="AI37" i="14"/>
  <c r="AD37" i="14"/>
  <c r="AH37" i="14"/>
  <c r="AB37" i="14"/>
  <c r="AA37" i="14"/>
  <c r="AF37" i="14"/>
  <c r="AC39" i="22"/>
  <c r="AH39" i="22"/>
  <c r="AH48" i="21"/>
  <c r="AH47" i="21" s="1"/>
  <c r="AD48" i="21"/>
  <c r="AD47" i="21" s="1"/>
  <c r="AE48" i="21"/>
  <c r="AE47" i="21" s="1"/>
  <c r="AI48" i="21"/>
  <c r="AI47" i="21" s="1"/>
  <c r="AC48" i="21"/>
  <c r="AC47" i="21" s="1"/>
  <c r="AB48" i="21"/>
  <c r="AB47" i="21" s="1"/>
  <c r="AA48" i="21"/>
  <c r="AG48" i="21"/>
  <c r="AG47" i="21" s="1"/>
  <c r="AF48" i="21"/>
  <c r="AF47" i="21" s="1"/>
  <c r="AG15" i="20"/>
  <c r="AC15" i="20"/>
  <c r="AE15" i="20"/>
  <c r="AI15" i="20"/>
  <c r="AD15" i="20"/>
  <c r="AH15" i="20"/>
  <c r="AB15" i="20"/>
  <c r="AF15" i="20"/>
  <c r="AA15" i="20"/>
  <c r="AG6" i="22"/>
  <c r="AA6" i="22"/>
  <c r="AE6" i="22"/>
  <c r="AD6" i="22"/>
  <c r="AB6" i="22"/>
  <c r="AG18" i="21"/>
  <c r="AE18" i="21"/>
  <c r="AG44" i="22"/>
  <c r="AB44" i="22"/>
  <c r="AI44" i="22"/>
  <c r="AC44" i="22"/>
  <c r="AF44" i="22"/>
  <c r="AA44" i="22"/>
  <c r="AD19" i="21"/>
  <c r="AH11" i="21"/>
  <c r="AD11" i="21"/>
  <c r="AG11" i="21"/>
  <c r="AC11" i="21"/>
  <c r="AI11" i="21"/>
  <c r="AA11" i="21"/>
  <c r="AF11" i="21"/>
  <c r="AE11" i="21"/>
  <c r="AB11" i="21"/>
  <c r="AH4" i="21"/>
  <c r="AD4" i="21"/>
  <c r="AG4" i="21"/>
  <c r="AC4" i="21"/>
  <c r="AF4" i="21"/>
  <c r="AE4" i="21"/>
  <c r="AB4" i="21"/>
  <c r="AI4" i="21"/>
  <c r="AA4" i="21"/>
  <c r="F63" i="20"/>
  <c r="AE46" i="19"/>
  <c r="AE45" i="19" s="1"/>
  <c r="AG19" i="19"/>
  <c r="AC19" i="19"/>
  <c r="AE19" i="19"/>
  <c r="AI19" i="19"/>
  <c r="AD19" i="19"/>
  <c r="AA19" i="19"/>
  <c r="AH19" i="19"/>
  <c r="AF19" i="19"/>
  <c r="AB19" i="19"/>
  <c r="AG17" i="19"/>
  <c r="AE17" i="19"/>
  <c r="AD17" i="19"/>
  <c r="AB17" i="19"/>
  <c r="AH17" i="19"/>
  <c r="AH16" i="19"/>
  <c r="AC16" i="19"/>
  <c r="AG16" i="19"/>
  <c r="AF16" i="19"/>
  <c r="AB16" i="19"/>
  <c r="AF33" i="17"/>
  <c r="AF32" i="17" s="1"/>
  <c r="AA33" i="17"/>
  <c r="AA32" i="17" s="1"/>
  <c r="AE33" i="17"/>
  <c r="AE32" i="17" s="1"/>
  <c r="AD33" i="17"/>
  <c r="AD32" i="17" s="1"/>
  <c r="AB33" i="17"/>
  <c r="AI33" i="17"/>
  <c r="AI32" i="17" s="1"/>
  <c r="AH33" i="17"/>
  <c r="AH32" i="17" s="1"/>
  <c r="AA44" i="16"/>
  <c r="AG8" i="16"/>
  <c r="AC8" i="16"/>
  <c r="AF8" i="16"/>
  <c r="AB8" i="16"/>
  <c r="AI8" i="16"/>
  <c r="AA8" i="16"/>
  <c r="AH8" i="16"/>
  <c r="AE8" i="16"/>
  <c r="AD8" i="16"/>
  <c r="AG4" i="14"/>
  <c r="AC4" i="14"/>
  <c r="AF4" i="14"/>
  <c r="AB4" i="14"/>
  <c r="AI4" i="14"/>
  <c r="AE4" i="14"/>
  <c r="AA4" i="14"/>
  <c r="AH4" i="14"/>
  <c r="AD4" i="14"/>
  <c r="AH48" i="19"/>
  <c r="AH47" i="19" s="1"/>
  <c r="AD48" i="19"/>
  <c r="AD47" i="19" s="1"/>
  <c r="AE48" i="19"/>
  <c r="AE47" i="19" s="1"/>
  <c r="AI48" i="19"/>
  <c r="AI47" i="19" s="1"/>
  <c r="AC48" i="19"/>
  <c r="AC47" i="19" s="1"/>
  <c r="AB48" i="19"/>
  <c r="AB47" i="19" s="1"/>
  <c r="AA48" i="19"/>
  <c r="AG48" i="19"/>
  <c r="AG47" i="19" s="1"/>
  <c r="AF48" i="19"/>
  <c r="AF47" i="19" s="1"/>
  <c r="AA46" i="19"/>
  <c r="AA45" i="19" s="1"/>
  <c r="AH13" i="17"/>
  <c r="AD13" i="17"/>
  <c r="AF13" i="17"/>
  <c r="AA13" i="17"/>
  <c r="AE13" i="17"/>
  <c r="AI13" i="17"/>
  <c r="AG13" i="17"/>
  <c r="AC13" i="17"/>
  <c r="AB13" i="17"/>
  <c r="AB4" i="17"/>
  <c r="AD4" i="17"/>
  <c r="AB44" i="16"/>
  <c r="AG10" i="16"/>
  <c r="AC10" i="16"/>
  <c r="AF10" i="16"/>
  <c r="AI10" i="16"/>
  <c r="AA10" i="16"/>
  <c r="AH10" i="16"/>
  <c r="AD10" i="16"/>
  <c r="AH37" i="13"/>
  <c r="AD37" i="13"/>
  <c r="AG37" i="13"/>
  <c r="AC37" i="13"/>
  <c r="AF37" i="13"/>
  <c r="AB37" i="13"/>
  <c r="AE37" i="13"/>
  <c r="AA37" i="13"/>
  <c r="AI37" i="13"/>
  <c r="AB55" i="21"/>
  <c r="AI46" i="19"/>
  <c r="AI45" i="19" s="1"/>
  <c r="AC63" i="17"/>
  <c r="AG33" i="17"/>
  <c r="AG32" i="17" s="1"/>
  <c r="AI22" i="17"/>
  <c r="AC22" i="17"/>
  <c r="AA22" i="17"/>
  <c r="AG22" i="17"/>
  <c r="AF22" i="17"/>
  <c r="AB22" i="17"/>
  <c r="AH4" i="16"/>
  <c r="AH17" i="14"/>
  <c r="AF59" i="21"/>
  <c r="AH24" i="17"/>
  <c r="AD24" i="17"/>
  <c r="AE24" i="17"/>
  <c r="AI24" i="17"/>
  <c r="AC24" i="17"/>
  <c r="AA24" i="17"/>
  <c r="AG24" i="17"/>
  <c r="AF24" i="17"/>
  <c r="AB24" i="17"/>
  <c r="AI39" i="16"/>
  <c r="AE39" i="16"/>
  <c r="AA39" i="16"/>
  <c r="AF39" i="16"/>
  <c r="AD39" i="16"/>
  <c r="AC39" i="16"/>
  <c r="AB39" i="16"/>
  <c r="AH39" i="16"/>
  <c r="AG39" i="16"/>
  <c r="AI24" i="12"/>
  <c r="AE24" i="12"/>
  <c r="AA24" i="12"/>
  <c r="AH24" i="12"/>
  <c r="AD24" i="12"/>
  <c r="AG24" i="12"/>
  <c r="AF24" i="12"/>
  <c r="AC24" i="12"/>
  <c r="AB24" i="12"/>
  <c r="AI4" i="12"/>
  <c r="AE4" i="12"/>
  <c r="AA4" i="12"/>
  <c r="AH4" i="12"/>
  <c r="AD4" i="12"/>
  <c r="AG4" i="12"/>
  <c r="AF4" i="12"/>
  <c r="AC4" i="12"/>
  <c r="AB4" i="12"/>
  <c r="AH15" i="11"/>
  <c r="AD15" i="11"/>
  <c r="AG15" i="11"/>
  <c r="AC15" i="11"/>
  <c r="AF15" i="11"/>
  <c r="AE15" i="11"/>
  <c r="AB15" i="11"/>
  <c r="AI15" i="11"/>
  <c r="AA15" i="11"/>
  <c r="AH6" i="11"/>
  <c r="AG46" i="9"/>
  <c r="AG45" i="9" s="1"/>
  <c r="AC46" i="9"/>
  <c r="AF46" i="9"/>
  <c r="AF45" i="9" s="1"/>
  <c r="AB46" i="9"/>
  <c r="AB45" i="9" s="1"/>
  <c r="AE46" i="9"/>
  <c r="AE45" i="9" s="1"/>
  <c r="AD46" i="9"/>
  <c r="AD45" i="9" s="1"/>
  <c r="AI46" i="9"/>
  <c r="AI45" i="9" s="1"/>
  <c r="AA46" i="9"/>
  <c r="AH46" i="9"/>
  <c r="AH45" i="9" s="1"/>
  <c r="AF55" i="8"/>
  <c r="AA55" i="8"/>
  <c r="AC55" i="8"/>
  <c r="AG55" i="8"/>
  <c r="AB55" i="8"/>
  <c r="AI55" i="8"/>
  <c r="AG14" i="8"/>
  <c r="AC14" i="8"/>
  <c r="AE14" i="8"/>
  <c r="AI14" i="8"/>
  <c r="AD14" i="8"/>
  <c r="AB14" i="8"/>
  <c r="AH14" i="8"/>
  <c r="AF14" i="8"/>
  <c r="AA14" i="8"/>
  <c r="AF8" i="8"/>
  <c r="AB8" i="8"/>
  <c r="AI8" i="8"/>
  <c r="AD8" i="8"/>
  <c r="AH8" i="8"/>
  <c r="AC8" i="8"/>
  <c r="AE8" i="8"/>
  <c r="AG8" i="8"/>
  <c r="AA8" i="8"/>
  <c r="AF5" i="14"/>
  <c r="AB5" i="14"/>
  <c r="AI5" i="14"/>
  <c r="AE5" i="14"/>
  <c r="AA5" i="14"/>
  <c r="AH5" i="14"/>
  <c r="AD5" i="14"/>
  <c r="AG5" i="14"/>
  <c r="AC5" i="14"/>
  <c r="AG55" i="12"/>
  <c r="AC55" i="12"/>
  <c r="AF55" i="12"/>
  <c r="AB55" i="12"/>
  <c r="AH55" i="12"/>
  <c r="AE55" i="12"/>
  <c r="AD55" i="12"/>
  <c r="AI55" i="12"/>
  <c r="AA55" i="12"/>
  <c r="AI23" i="12"/>
  <c r="AE23" i="12"/>
  <c r="AA23" i="12"/>
  <c r="AH23" i="12"/>
  <c r="AD23" i="12"/>
  <c r="AG23" i="12"/>
  <c r="AF23" i="12"/>
  <c r="AC23" i="12"/>
  <c r="AB23" i="12"/>
  <c r="AI46" i="11"/>
  <c r="AI45" i="11" s="1"/>
  <c r="AA46" i="11"/>
  <c r="AA45" i="11" s="1"/>
  <c r="AF46" i="11"/>
  <c r="AF45" i="11" s="1"/>
  <c r="AE46" i="11"/>
  <c r="AE45" i="11" s="1"/>
  <c r="AB46" i="11"/>
  <c r="AB45" i="11" s="1"/>
  <c r="AH41" i="11"/>
  <c r="AD41" i="11"/>
  <c r="AE41" i="11"/>
  <c r="AB41" i="11"/>
  <c r="AF41" i="11"/>
  <c r="AC44" i="11"/>
  <c r="AC42" i="11"/>
  <c r="AD42" i="11"/>
  <c r="AH59" i="8"/>
  <c r="AD59" i="8"/>
  <c r="AF59" i="8"/>
  <c r="AA59" i="8"/>
  <c r="AE59" i="8"/>
  <c r="AG59" i="8"/>
  <c r="AB59" i="8"/>
  <c r="AI59" i="8"/>
  <c r="AC59" i="8"/>
  <c r="AH41" i="8"/>
  <c r="AF7" i="8"/>
  <c r="AF33" i="14"/>
  <c r="AB33" i="14"/>
  <c r="AG33" i="14"/>
  <c r="AA33" i="14"/>
  <c r="AE33" i="14"/>
  <c r="AI33" i="14"/>
  <c r="AD33" i="14"/>
  <c r="AC33" i="14"/>
  <c r="AH33" i="14"/>
  <c r="AE41" i="13"/>
  <c r="AD18" i="13"/>
  <c r="AI18" i="13"/>
  <c r="AF16" i="13"/>
  <c r="AB16" i="13"/>
  <c r="AD16" i="13"/>
  <c r="AI16" i="13"/>
  <c r="AA16" i="13"/>
  <c r="AH16" i="13"/>
  <c r="AE16" i="13"/>
  <c r="AI7" i="13"/>
  <c r="AA7" i="13"/>
  <c r="AF7" i="13"/>
  <c r="AE7" i="13"/>
  <c r="AB7" i="13"/>
  <c r="AH37" i="12"/>
  <c r="AB21" i="12"/>
  <c r="AG15" i="12"/>
  <c r="AC15" i="12"/>
  <c r="AF15" i="12"/>
  <c r="AB15" i="12"/>
  <c r="AE15" i="12"/>
  <c r="AD15" i="12"/>
  <c r="AI15" i="12"/>
  <c r="AA15" i="12"/>
  <c r="AH15" i="12"/>
  <c r="AG8" i="12"/>
  <c r="AC8" i="12"/>
  <c r="AF8" i="12"/>
  <c r="AB8" i="12"/>
  <c r="AE8" i="12"/>
  <c r="AD8" i="12"/>
  <c r="AI8" i="12"/>
  <c r="AA8" i="12"/>
  <c r="AH8" i="12"/>
  <c r="AA42" i="11"/>
  <c r="AF42" i="11"/>
  <c r="AD42" i="10"/>
  <c r="AG42" i="10"/>
  <c r="AF42" i="10"/>
  <c r="AG59" i="9"/>
  <c r="AC59" i="9"/>
  <c r="AF59" i="9"/>
  <c r="AB59" i="9"/>
  <c r="AD59" i="9"/>
  <c r="AI59" i="9"/>
  <c r="AA59" i="9"/>
  <c r="AE59" i="9"/>
  <c r="AH59" i="9"/>
  <c r="AF16" i="14"/>
  <c r="AB16" i="14"/>
  <c r="AE16" i="14"/>
  <c r="AI16" i="14"/>
  <c r="AD16" i="14"/>
  <c r="AH16" i="14"/>
  <c r="AC16" i="14"/>
  <c r="AG16" i="14"/>
  <c r="AA16" i="14"/>
  <c r="AG19" i="13"/>
  <c r="AG16" i="13"/>
  <c r="AG10" i="12"/>
  <c r="AC10" i="12"/>
  <c r="AF10" i="12"/>
  <c r="AB10" i="12"/>
  <c r="AE10" i="12"/>
  <c r="AD10" i="12"/>
  <c r="AI10" i="12"/>
  <c r="AA10" i="12"/>
  <c r="AH10" i="12"/>
  <c r="AE10" i="11"/>
  <c r="AB10" i="11"/>
  <c r="AI10" i="11"/>
  <c r="AA10" i="11"/>
  <c r="AF10" i="11"/>
  <c r="AA13" i="11"/>
  <c r="AH8" i="11"/>
  <c r="O70" i="24"/>
  <c r="P70" i="24" s="1"/>
  <c r="O70" i="20"/>
  <c r="P70" i="20" s="1"/>
  <c r="G50" i="37"/>
  <c r="AJ37" i="39"/>
  <c r="AJ6" i="17"/>
  <c r="M51" i="40"/>
  <c r="O51" i="40" s="1"/>
  <c r="P51" i="40" s="1"/>
  <c r="G50" i="40"/>
  <c r="G50" i="41"/>
  <c r="M62" i="11"/>
  <c r="M62" i="17"/>
  <c r="O62" i="17" s="1"/>
  <c r="P62" i="17" s="1"/>
  <c r="M60" i="37"/>
  <c r="O60" i="37" s="1"/>
  <c r="P60" i="37" s="1"/>
  <c r="G38" i="41"/>
  <c r="G48" i="41"/>
  <c r="M62" i="20"/>
  <c r="O62" i="20" s="1"/>
  <c r="P62" i="20" s="1"/>
  <c r="G48" i="38"/>
  <c r="M60" i="41"/>
  <c r="O60" i="41" s="1"/>
  <c r="P60" i="41" s="1"/>
  <c r="M62" i="15"/>
  <c r="M62" i="8"/>
  <c r="M62" i="23"/>
  <c r="O62" i="23" s="1"/>
  <c r="P62" i="23" s="1"/>
  <c r="M60" i="40"/>
  <c r="M62" i="28"/>
  <c r="O62" i="28" s="1"/>
  <c r="P62" i="28" s="1"/>
  <c r="M62" i="14"/>
  <c r="M62" i="13"/>
  <c r="O62" i="13" s="1"/>
  <c r="P62" i="13" s="1"/>
  <c r="M62" i="19"/>
  <c r="O62" i="19" s="1"/>
  <c r="P62" i="19" s="1"/>
  <c r="M62" i="22"/>
  <c r="O62" i="22" s="1"/>
  <c r="P62" i="22" s="1"/>
  <c r="M60" i="35"/>
  <c r="O60" i="35" s="1"/>
  <c r="P60" i="35" s="1"/>
  <c r="M60" i="38"/>
  <c r="AI3" i="37"/>
  <c r="K50" i="40"/>
  <c r="AA33" i="40"/>
  <c r="AC35" i="12"/>
  <c r="AJ14" i="37"/>
  <c r="AB3" i="37"/>
  <c r="AJ34" i="37"/>
  <c r="AD33" i="40"/>
  <c r="AF33" i="40"/>
  <c r="AI35" i="12"/>
  <c r="AE3" i="37"/>
  <c r="AG3" i="37"/>
  <c r="G61" i="37"/>
  <c r="F61" i="41"/>
  <c r="F63" i="23"/>
  <c r="F61" i="37"/>
  <c r="P70" i="9"/>
  <c r="P70" i="19"/>
  <c r="P70" i="18"/>
  <c r="O64" i="19"/>
  <c r="P64" i="19" s="1"/>
  <c r="AJ16" i="38"/>
  <c r="AJ19" i="40"/>
  <c r="AJ17" i="38"/>
  <c r="AJ18" i="38"/>
  <c r="AJ22" i="39"/>
  <c r="AJ19" i="38"/>
  <c r="AJ59" i="17"/>
  <c r="AJ41" i="20"/>
  <c r="O70" i="10"/>
  <c r="P70" i="10" s="1"/>
  <c r="AJ16" i="39"/>
  <c r="AJ11" i="39"/>
  <c r="AJ7" i="37"/>
  <c r="O68" i="40"/>
  <c r="P68" i="40" s="1"/>
  <c r="AJ46" i="36"/>
  <c r="AJ45" i="36" s="1"/>
  <c r="AJ5" i="37"/>
  <c r="AJ22" i="37"/>
  <c r="AJ7" i="41"/>
  <c r="AJ3" i="41" s="1"/>
  <c r="AJ53" i="40"/>
  <c r="O64" i="13"/>
  <c r="P64" i="13" s="1"/>
  <c r="O69" i="12"/>
  <c r="P69" i="12" s="1"/>
  <c r="O64" i="21"/>
  <c r="P64" i="21" s="1"/>
  <c r="O62" i="37"/>
  <c r="P62" i="37" s="1"/>
  <c r="O64" i="30"/>
  <c r="P64" i="30" s="1"/>
  <c r="AJ39" i="41"/>
  <c r="AJ14" i="40"/>
  <c r="G63" i="13"/>
  <c r="AJ34" i="17"/>
  <c r="AJ44" i="17"/>
  <c r="AJ36" i="20"/>
  <c r="AJ22" i="36"/>
  <c r="AJ16" i="36"/>
  <c r="AJ7" i="38"/>
  <c r="AJ46" i="39"/>
  <c r="AJ45" i="39" s="1"/>
  <c r="AJ11" i="40"/>
  <c r="G61" i="41"/>
  <c r="O68" i="41"/>
  <c r="P68" i="41" s="1"/>
  <c r="O70" i="16"/>
  <c r="P70" i="16" s="1"/>
  <c r="AJ39" i="40"/>
  <c r="AJ19" i="41"/>
  <c r="O70" i="30"/>
  <c r="P70" i="30" s="1"/>
  <c r="AJ6" i="20"/>
  <c r="AJ55" i="23"/>
  <c r="O70" i="26"/>
  <c r="P70" i="26" s="1"/>
  <c r="O68" i="35"/>
  <c r="P68" i="35" s="1"/>
  <c r="AJ21" i="36"/>
  <c r="AJ46" i="37"/>
  <c r="AJ45" i="37" s="1"/>
  <c r="AJ44" i="38"/>
  <c r="AJ43" i="38" s="1"/>
  <c r="AJ14" i="20"/>
  <c r="AJ31" i="38"/>
  <c r="G63" i="14"/>
  <c r="O70" i="27"/>
  <c r="P70" i="27" s="1"/>
  <c r="AJ38" i="36"/>
  <c r="AJ7" i="39"/>
  <c r="AJ21" i="39"/>
  <c r="G61" i="38"/>
  <c r="AJ10" i="17"/>
  <c r="AJ46" i="23"/>
  <c r="AJ45" i="23" s="1"/>
  <c r="AJ17" i="37"/>
  <c r="AJ24" i="20"/>
  <c r="G63" i="23"/>
  <c r="AJ35" i="40"/>
  <c r="AJ6" i="40"/>
  <c r="AJ18" i="41"/>
  <c r="AJ14" i="41"/>
  <c r="AJ22" i="41"/>
  <c r="AJ19" i="39"/>
  <c r="O68" i="39"/>
  <c r="P68" i="39" s="1"/>
  <c r="AJ33" i="20"/>
  <c r="AJ32" i="36"/>
  <c r="AJ21" i="40"/>
  <c r="AJ34" i="40"/>
  <c r="AJ11" i="9"/>
  <c r="AJ8" i="36"/>
  <c r="AJ20" i="38"/>
  <c r="AJ15" i="38"/>
  <c r="G61" i="40"/>
  <c r="O69" i="23"/>
  <c r="P69" i="23" s="1"/>
  <c r="O70" i="11"/>
  <c r="P70" i="11" s="1"/>
  <c r="O70" i="13"/>
  <c r="P70" i="13" s="1"/>
  <c r="O70" i="17"/>
  <c r="P70" i="17" s="1"/>
  <c r="O68" i="36"/>
  <c r="P68" i="36" s="1"/>
  <c r="O70" i="28"/>
  <c r="P70" i="28" s="1"/>
  <c r="O68" i="37"/>
  <c r="P68" i="37" s="1"/>
  <c r="O64" i="14"/>
  <c r="P64" i="14" s="1"/>
  <c r="O70" i="21"/>
  <c r="P70" i="21" s="1"/>
  <c r="O62" i="38"/>
  <c r="P62" i="38" s="1"/>
  <c r="O62" i="39"/>
  <c r="P62" i="39" s="1"/>
  <c r="O70" i="14"/>
  <c r="P70" i="14" s="1"/>
  <c r="O64" i="18"/>
  <c r="P64" i="18" s="1"/>
  <c r="V12" i="28"/>
  <c r="V5" i="22"/>
  <c r="O59" i="14"/>
  <c r="P59" i="14" s="1"/>
  <c r="O66" i="38"/>
  <c r="P66" i="38" s="1"/>
  <c r="O66" i="37"/>
  <c r="P66" i="37" s="1"/>
  <c r="O68" i="19"/>
  <c r="P68" i="19" s="1"/>
  <c r="O68" i="17"/>
  <c r="P68" i="17" s="1"/>
  <c r="O68" i="22"/>
  <c r="P68" i="22" s="1"/>
  <c r="O59" i="26"/>
  <c r="P59" i="26" s="1"/>
  <c r="O68" i="16"/>
  <c r="P68" i="16" s="1"/>
  <c r="O59" i="24"/>
  <c r="P59" i="24" s="1"/>
  <c r="O57" i="39"/>
  <c r="P57" i="39" s="1"/>
  <c r="O68" i="23"/>
  <c r="P68" i="23" s="1"/>
  <c r="O68" i="28"/>
  <c r="P68" i="28" s="1"/>
  <c r="O66" i="35"/>
  <c r="P66" i="35" s="1"/>
  <c r="O68" i="20"/>
  <c r="P68" i="20" s="1"/>
  <c r="O68" i="11"/>
  <c r="P68" i="11" s="1"/>
  <c r="G63" i="15"/>
  <c r="V15" i="24"/>
  <c r="O68" i="13"/>
  <c r="P68" i="13" s="1"/>
  <c r="O68" i="21"/>
  <c r="P68" i="21" s="1"/>
  <c r="O68" i="15"/>
  <c r="P68" i="15" s="1"/>
  <c r="O68" i="30"/>
  <c r="P68" i="30" s="1"/>
  <c r="O68" i="26"/>
  <c r="P68" i="26" s="1"/>
  <c r="O68" i="24"/>
  <c r="P68" i="24" s="1"/>
  <c r="O66" i="36"/>
  <c r="P66" i="36" s="1"/>
  <c r="O68" i="10"/>
  <c r="P68" i="10" s="1"/>
  <c r="O68" i="12"/>
  <c r="P68" i="12" s="1"/>
  <c r="O66" i="39"/>
  <c r="P66" i="39" s="1"/>
  <c r="O68" i="27"/>
  <c r="P68" i="27" s="1"/>
  <c r="O68" i="18"/>
  <c r="P68" i="18" s="1"/>
  <c r="O66" i="41"/>
  <c r="P66" i="41" s="1"/>
  <c r="O68" i="8"/>
  <c r="P68" i="8" s="1"/>
  <c r="O68" i="9"/>
  <c r="P68" i="9" s="1"/>
  <c r="O68" i="14"/>
  <c r="P68" i="14" s="1"/>
  <c r="O62" i="35"/>
  <c r="P62" i="35" s="1"/>
  <c r="O62" i="36"/>
  <c r="P62" i="36" s="1"/>
  <c r="O59" i="15"/>
  <c r="P59" i="15" s="1"/>
  <c r="O59" i="11"/>
  <c r="P59" i="11" s="1"/>
  <c r="O59" i="28"/>
  <c r="P59" i="28" s="1"/>
  <c r="O67" i="41"/>
  <c r="P67" i="41" s="1"/>
  <c r="O64" i="22"/>
  <c r="P64" i="22" s="1"/>
  <c r="O64" i="10"/>
  <c r="P64" i="10" s="1"/>
  <c r="O69" i="24"/>
  <c r="P69" i="24" s="1"/>
  <c r="O64" i="24"/>
  <c r="P64" i="24" s="1"/>
  <c r="O67" i="40"/>
  <c r="P67" i="40" s="1"/>
  <c r="O69" i="30"/>
  <c r="P69" i="30" s="1"/>
  <c r="O62" i="41"/>
  <c r="P62" i="41" s="1"/>
  <c r="O62" i="40"/>
  <c r="P62" i="40" s="1"/>
  <c r="O64" i="9"/>
  <c r="P64" i="9" s="1"/>
  <c r="O64" i="23"/>
  <c r="P64" i="23" s="1"/>
  <c r="O64" i="26"/>
  <c r="P64" i="26" s="1"/>
  <c r="O64" i="17"/>
  <c r="P64" i="17" s="1"/>
  <c r="O26" i="40"/>
  <c r="P26" i="40" s="1"/>
  <c r="G63" i="20"/>
  <c r="O64" i="11"/>
  <c r="P64" i="11" s="1"/>
  <c r="O66" i="40"/>
  <c r="P66" i="40" s="1"/>
  <c r="O64" i="20"/>
  <c r="P64" i="20" s="1"/>
  <c r="O64" i="12"/>
  <c r="P64" i="12" s="1"/>
  <c r="O64" i="15"/>
  <c r="P64" i="15" s="1"/>
  <c r="G63" i="22"/>
  <c r="O64" i="27"/>
  <c r="P64" i="27" s="1"/>
  <c r="O64" i="28"/>
  <c r="P64" i="28" s="1"/>
  <c r="O64" i="16"/>
  <c r="P64" i="16" s="1"/>
  <c r="G61" i="35"/>
  <c r="O69" i="9"/>
  <c r="P69" i="9" s="1"/>
  <c r="O69" i="26"/>
  <c r="P69" i="26" s="1"/>
  <c r="O69" i="18"/>
  <c r="P69" i="18" s="1"/>
  <c r="O69" i="15"/>
  <c r="P69" i="15" s="1"/>
  <c r="O65" i="36"/>
  <c r="P65" i="36" s="1"/>
  <c r="O66" i="10"/>
  <c r="P66" i="10" s="1"/>
  <c r="O67" i="10"/>
  <c r="P67" i="10" s="1"/>
  <c r="O64" i="39"/>
  <c r="O65" i="39"/>
  <c r="P65" i="39" s="1"/>
  <c r="O69" i="16"/>
  <c r="P69" i="16" s="1"/>
  <c r="O67" i="23"/>
  <c r="P67" i="23" s="1"/>
  <c r="O69" i="28"/>
  <c r="P69" i="28" s="1"/>
  <c r="O67" i="12"/>
  <c r="P67" i="12" s="1"/>
  <c r="O69" i="22"/>
  <c r="P69" i="22" s="1"/>
  <c r="O69" i="19"/>
  <c r="P69" i="19" s="1"/>
  <c r="O67" i="37"/>
  <c r="P67" i="37" s="1"/>
  <c r="O69" i="20"/>
  <c r="P69" i="20" s="1"/>
  <c r="O69" i="17"/>
  <c r="P69" i="17" s="1"/>
  <c r="AC5" i="15"/>
  <c r="AD21" i="15"/>
  <c r="AB11" i="15"/>
  <c r="AD11" i="15"/>
  <c r="AI5" i="15"/>
  <c r="AD5" i="15"/>
  <c r="AC21" i="15"/>
  <c r="AF21" i="15"/>
  <c r="AA21" i="15"/>
  <c r="AC63" i="15"/>
  <c r="AD63" i="15"/>
  <c r="AI11" i="15"/>
  <c r="AC11" i="15"/>
  <c r="AE5" i="15"/>
  <c r="AF5" i="15"/>
  <c r="AB5" i="15"/>
  <c r="AB21" i="15"/>
  <c r="AG21" i="15"/>
  <c r="AF44" i="15"/>
  <c r="AC6" i="15"/>
  <c r="AG63" i="15"/>
  <c r="AE11" i="15"/>
  <c r="AH11" i="15"/>
  <c r="AG11" i="15"/>
  <c r="AA5" i="15"/>
  <c r="AI24" i="15"/>
  <c r="AI21" i="15"/>
  <c r="AC42" i="15"/>
  <c r="AG6" i="15"/>
  <c r="AD6" i="15"/>
  <c r="AA11" i="15"/>
  <c r="AH5" i="15"/>
  <c r="AH21" i="15"/>
  <c r="AE21" i="15"/>
  <c r="AF11" i="15"/>
  <c r="AG5" i="15"/>
  <c r="AH42" i="15"/>
  <c r="AI13" i="15"/>
  <c r="AA63" i="15"/>
  <c r="AB6" i="15"/>
  <c r="AH41" i="15"/>
  <c r="AE41" i="15"/>
  <c r="AF41" i="15"/>
  <c r="AI42" i="15"/>
  <c r="AC59" i="15"/>
  <c r="AF59" i="15"/>
  <c r="AD44" i="15"/>
  <c r="AB13" i="15"/>
  <c r="AC55" i="15"/>
  <c r="AI55" i="15"/>
  <c r="AG14" i="15"/>
  <c r="AF14" i="15"/>
  <c r="AH6" i="15"/>
  <c r="AB42" i="15"/>
  <c r="AC17" i="15"/>
  <c r="AE17" i="15"/>
  <c r="AG13" i="15"/>
  <c r="AC18" i="15"/>
  <c r="AE18" i="15"/>
  <c r="AH15" i="15"/>
  <c r="AF15" i="15"/>
  <c r="AA15" i="15"/>
  <c r="AF24" i="15"/>
  <c r="AH13" i="15"/>
  <c r="AH36" i="15"/>
  <c r="AB36" i="15"/>
  <c r="AE36" i="15"/>
  <c r="AI43" i="15"/>
  <c r="AD43" i="15"/>
  <c r="AC43" i="15"/>
  <c r="AF63" i="15"/>
  <c r="AI6" i="15"/>
  <c r="AD41" i="15"/>
  <c r="AB41" i="15"/>
  <c r="AH63" i="15"/>
  <c r="AH59" i="15"/>
  <c r="AB59" i="15"/>
  <c r="AE59" i="15"/>
  <c r="AI44" i="15"/>
  <c r="AH55" i="15"/>
  <c r="AF55" i="15"/>
  <c r="AA55" i="15"/>
  <c r="AC14" i="15"/>
  <c r="AE14" i="15"/>
  <c r="AF17" i="15"/>
  <c r="AD17" i="15"/>
  <c r="AH44" i="15"/>
  <c r="AA13" i="15"/>
  <c r="AD24" i="15"/>
  <c r="AF18" i="15"/>
  <c r="AD18" i="15"/>
  <c r="AD15" i="15"/>
  <c r="AE15" i="15"/>
  <c r="AA42" i="15"/>
  <c r="AA44" i="15"/>
  <c r="AE13" i="15"/>
  <c r="AE24" i="15"/>
  <c r="AD36" i="15"/>
  <c r="AI36" i="15"/>
  <c r="AE43" i="15"/>
  <c r="AB43" i="15"/>
  <c r="AG44" i="15"/>
  <c r="AC20" i="15"/>
  <c r="AE20" i="15"/>
  <c r="AB24" i="15"/>
  <c r="AB63" i="15"/>
  <c r="AE63" i="15"/>
  <c r="AF6" i="15"/>
  <c r="AA6" i="15"/>
  <c r="AG41" i="15"/>
  <c r="AI41" i="15"/>
  <c r="AC44" i="15"/>
  <c r="AD59" i="15"/>
  <c r="AI59" i="15"/>
  <c r="AD55" i="15"/>
  <c r="AE55" i="15"/>
  <c r="AH14" i="15"/>
  <c r="AI14" i="15"/>
  <c r="AB14" i="15"/>
  <c r="AG24" i="15"/>
  <c r="AB17" i="15"/>
  <c r="AI17" i="15"/>
  <c r="AF13" i="15"/>
  <c r="AC24" i="15"/>
  <c r="AB18" i="15"/>
  <c r="AI18" i="15"/>
  <c r="AG15" i="15"/>
  <c r="AB15" i="15"/>
  <c r="AF42" i="15"/>
  <c r="AG36" i="15"/>
  <c r="AA36" i="15"/>
  <c r="AA43" i="15"/>
  <c r="AG43" i="15"/>
  <c r="AH20" i="15"/>
  <c r="AI20" i="15"/>
  <c r="AB20" i="15"/>
  <c r="AD42" i="15"/>
  <c r="AE44" i="15"/>
  <c r="AI63" i="15"/>
  <c r="AE6" i="15"/>
  <c r="AC41" i="15"/>
  <c r="AA41" i="15"/>
  <c r="AB44" i="15"/>
  <c r="AG59" i="15"/>
  <c r="AA59" i="15"/>
  <c r="AD13" i="15"/>
  <c r="AG42" i="15"/>
  <c r="AH17" i="15"/>
  <c r="AA18" i="15"/>
  <c r="AA24" i="15"/>
  <c r="AC36" i="15"/>
  <c r="AA20" i="15"/>
  <c r="AF20" i="15"/>
  <c r="AH18" i="15"/>
  <c r="AE42" i="15"/>
  <c r="AG55" i="15"/>
  <c r="AD14" i="15"/>
  <c r="AA17" i="15"/>
  <c r="AC15" i="15"/>
  <c r="AF36" i="15"/>
  <c r="AH43" i="15"/>
  <c r="AC13" i="15"/>
  <c r="AG17" i="15"/>
  <c r="AG20" i="15"/>
  <c r="AB55" i="15"/>
  <c r="AA14" i="15"/>
  <c r="AG18" i="15"/>
  <c r="AI15" i="15"/>
  <c r="AF43" i="15"/>
  <c r="AD20" i="15"/>
  <c r="O67" i="36"/>
  <c r="P67" i="36" s="1"/>
  <c r="O69" i="10"/>
  <c r="P69" i="10" s="1"/>
  <c r="O67" i="39"/>
  <c r="P67" i="39" s="1"/>
  <c r="P32" i="8"/>
  <c r="P64" i="39"/>
  <c r="O63" i="10"/>
  <c r="P63" i="10" s="1"/>
  <c r="O61" i="39"/>
  <c r="P61" i="39" s="1"/>
  <c r="O67" i="8"/>
  <c r="P67" i="8" s="1"/>
  <c r="O65" i="41"/>
  <c r="O67" i="20"/>
  <c r="P67" i="20" s="1"/>
  <c r="O66" i="12"/>
  <c r="P66" i="12" s="1"/>
  <c r="O67" i="16"/>
  <c r="P67" i="16" s="1"/>
  <c r="O65" i="38"/>
  <c r="P65" i="38" s="1"/>
  <c r="O67" i="11"/>
  <c r="P67" i="11" s="1"/>
  <c r="O69" i="13"/>
  <c r="P69" i="13" s="1"/>
  <c r="O67" i="9"/>
  <c r="P67" i="9" s="1"/>
  <c r="O67" i="22"/>
  <c r="O67" i="15"/>
  <c r="P67" i="15" s="1"/>
  <c r="O65" i="35"/>
  <c r="P65" i="35" s="1"/>
  <c r="O67" i="17"/>
  <c r="P67" i="17" s="1"/>
  <c r="O67" i="24"/>
  <c r="P67" i="24" s="1"/>
  <c r="O67" i="18"/>
  <c r="P67" i="18" s="1"/>
  <c r="O67" i="30"/>
  <c r="P67" i="30" s="1"/>
  <c r="O69" i="14"/>
  <c r="P69" i="14" s="1"/>
  <c r="O65" i="37"/>
  <c r="P65" i="37" s="1"/>
  <c r="O67" i="19"/>
  <c r="P67" i="19" s="1"/>
  <c r="O65" i="40"/>
  <c r="P65" i="40" s="1"/>
  <c r="O67" i="28"/>
  <c r="P67" i="28" s="1"/>
  <c r="O66" i="23"/>
  <c r="P66" i="23" s="1"/>
  <c r="O67" i="26"/>
  <c r="P67" i="26" s="1"/>
  <c r="O64" i="36"/>
  <c r="P64" i="36" s="1"/>
  <c r="O69" i="8"/>
  <c r="P69" i="8" s="1"/>
  <c r="O69" i="11"/>
  <c r="P69" i="11" s="1"/>
  <c r="O67" i="38"/>
  <c r="P67" i="38" s="1"/>
  <c r="O67" i="35"/>
  <c r="P67" i="35" s="1"/>
  <c r="P32" i="22"/>
  <c r="P67" i="22"/>
  <c r="P65" i="41"/>
  <c r="O63" i="23"/>
  <c r="P63" i="23" s="1"/>
  <c r="O63" i="12"/>
  <c r="P63" i="12" s="1"/>
  <c r="O64" i="40"/>
  <c r="P64" i="40" s="1"/>
  <c r="O66" i="22"/>
  <c r="P66" i="22" s="1"/>
  <c r="O66" i="9"/>
  <c r="P66" i="9" s="1"/>
  <c r="O63" i="9"/>
  <c r="P63" i="9" s="1"/>
  <c r="O66" i="16"/>
  <c r="P66" i="16" s="1"/>
  <c r="O66" i="20"/>
  <c r="P66" i="20" s="1"/>
  <c r="O67" i="21"/>
  <c r="P67" i="21" s="1"/>
  <c r="O66" i="26"/>
  <c r="P66" i="26" s="1"/>
  <c r="O63" i="26"/>
  <c r="P63" i="26" s="1"/>
  <c r="O64" i="37"/>
  <c r="P64" i="37" s="1"/>
  <c r="O66" i="30"/>
  <c r="P66" i="30" s="1"/>
  <c r="O66" i="24"/>
  <c r="P66" i="24" s="1"/>
  <c r="O63" i="24"/>
  <c r="P63" i="24" s="1"/>
  <c r="O64" i="35"/>
  <c r="P64" i="35" s="1"/>
  <c r="O66" i="11"/>
  <c r="P66" i="11" s="1"/>
  <c r="O63" i="11"/>
  <c r="P63" i="11" s="1"/>
  <c r="O67" i="27"/>
  <c r="P67" i="27" s="1"/>
  <c r="O66" i="28"/>
  <c r="P66" i="28" s="1"/>
  <c r="O63" i="28"/>
  <c r="P63" i="28" s="1"/>
  <c r="O66" i="19"/>
  <c r="P66" i="19" s="1"/>
  <c r="O67" i="14"/>
  <c r="P67" i="14" s="1"/>
  <c r="O66" i="18"/>
  <c r="P66" i="18" s="1"/>
  <c r="O66" i="17"/>
  <c r="P66" i="17" s="1"/>
  <c r="O66" i="15"/>
  <c r="P66" i="15" s="1"/>
  <c r="O63" i="15"/>
  <c r="O67" i="13"/>
  <c r="P67" i="13" s="1"/>
  <c r="O64" i="38"/>
  <c r="P64" i="38" s="1"/>
  <c r="O64" i="41"/>
  <c r="P64" i="41" s="1"/>
  <c r="O66" i="8"/>
  <c r="P66" i="8" s="1"/>
  <c r="O69" i="21"/>
  <c r="P69" i="21" s="1"/>
  <c r="O69" i="27"/>
  <c r="P69" i="27" s="1"/>
  <c r="P63" i="15"/>
  <c r="O63" i="19"/>
  <c r="P63" i="19" s="1"/>
  <c r="O61" i="41"/>
  <c r="P61" i="41" s="1"/>
  <c r="O63" i="17"/>
  <c r="P63" i="17" s="1"/>
  <c r="O61" i="35"/>
  <c r="P61" i="35" s="1"/>
  <c r="O63" i="30"/>
  <c r="P63" i="30" s="1"/>
  <c r="O63" i="16"/>
  <c r="P63" i="16" s="1"/>
  <c r="O63" i="22"/>
  <c r="P63" i="22" s="1"/>
  <c r="O61" i="38"/>
  <c r="P61" i="38" s="1"/>
  <c r="O63" i="18"/>
  <c r="P63" i="18" s="1"/>
  <c r="O61" i="37"/>
  <c r="P61" i="37" s="1"/>
  <c r="O63" i="20"/>
  <c r="P63" i="20" s="1"/>
  <c r="O61" i="40"/>
  <c r="P61" i="40" s="1"/>
  <c r="O66" i="27"/>
  <c r="O66" i="21"/>
  <c r="P66" i="21" s="1"/>
  <c r="O63" i="21"/>
  <c r="P63" i="21" s="1"/>
  <c r="O66" i="13"/>
  <c r="P66" i="13" s="1"/>
  <c r="O66" i="14"/>
  <c r="P66" i="14" s="1"/>
  <c r="O63" i="14"/>
  <c r="P63" i="14" s="1"/>
  <c r="P66" i="27"/>
  <c r="O63" i="27"/>
  <c r="P63" i="27" s="1"/>
  <c r="O62" i="24"/>
  <c r="P62" i="24" s="1"/>
  <c r="O62" i="15"/>
  <c r="P62" i="15" s="1"/>
  <c r="O60" i="39"/>
  <c r="P60" i="39" s="1"/>
  <c r="O62" i="26"/>
  <c r="P62" i="26" s="1"/>
  <c r="O62" i="18"/>
  <c r="P62" i="18" s="1"/>
  <c r="O62" i="27"/>
  <c r="P62" i="27" s="1"/>
  <c r="O60" i="36"/>
  <c r="P60" i="36" s="1"/>
  <c r="O60" i="40"/>
  <c r="P60" i="40" s="1"/>
  <c r="O62" i="12"/>
  <c r="P62" i="12" s="1"/>
  <c r="O62" i="30"/>
  <c r="P62" i="30" s="1"/>
  <c r="O62" i="10"/>
  <c r="P62" i="10" s="1"/>
  <c r="O62" i="16"/>
  <c r="P62" i="16" s="1"/>
  <c r="O60" i="38"/>
  <c r="P60" i="38" s="1"/>
  <c r="O59" i="19"/>
  <c r="P59" i="19" s="1"/>
  <c r="O59" i="16"/>
  <c r="P59" i="16" s="1"/>
  <c r="O59" i="18"/>
  <c r="P59" i="18" s="1"/>
  <c r="O59" i="27"/>
  <c r="P59" i="27" s="1"/>
  <c r="O59" i="23"/>
  <c r="P59" i="23" s="1"/>
  <c r="O57" i="38"/>
  <c r="P57" i="38" s="1"/>
  <c r="O59" i="30"/>
  <c r="P59" i="30" s="1"/>
  <c r="O59" i="10"/>
  <c r="P59" i="10" s="1"/>
  <c r="O59" i="13"/>
  <c r="P59" i="13" s="1"/>
  <c r="O57" i="36"/>
  <c r="P57" i="36" s="1"/>
  <c r="O57" i="40"/>
  <c r="P57" i="40" s="1"/>
  <c r="O57" i="41"/>
  <c r="P57" i="41" s="1"/>
  <c r="O59" i="17"/>
  <c r="P59" i="17" s="1"/>
  <c r="O59" i="20"/>
  <c r="P59" i="20" s="1"/>
  <c r="O57" i="35"/>
  <c r="P57" i="35" s="1"/>
  <c r="O59" i="12"/>
  <c r="P59" i="12" s="1"/>
  <c r="O57" i="37"/>
  <c r="P57" i="37" s="1"/>
  <c r="O59" i="22"/>
  <c r="P59" i="22" s="1"/>
  <c r="E43" i="14"/>
  <c r="E56" i="15"/>
  <c r="E54" i="15"/>
  <c r="E56" i="8"/>
  <c r="E54" i="8"/>
  <c r="E43" i="8"/>
  <c r="E43" i="22"/>
  <c r="E54" i="41"/>
  <c r="E52" i="41"/>
  <c r="E54" i="22"/>
  <c r="E54" i="37"/>
  <c r="E52" i="37"/>
  <c r="E56" i="13"/>
  <c r="E58" i="13" s="1"/>
  <c r="E56" i="22"/>
  <c r="E54" i="40"/>
  <c r="E52" i="40"/>
  <c r="E54" i="23"/>
  <c r="E43" i="23"/>
  <c r="E52" i="38"/>
  <c r="E56" i="23"/>
  <c r="E52" i="35"/>
  <c r="E54" i="38"/>
  <c r="G54" i="37"/>
  <c r="G54" i="40"/>
  <c r="G54" i="38"/>
  <c r="E56" i="20"/>
  <c r="E54" i="20"/>
  <c r="E43" i="20"/>
  <c r="F56" i="23"/>
  <c r="F54" i="38"/>
  <c r="G52" i="41"/>
  <c r="G54" i="8"/>
  <c r="F54" i="35"/>
  <c r="F54" i="8"/>
  <c r="E54" i="35"/>
  <c r="F56" i="22"/>
  <c r="F54" i="22"/>
  <c r="F54" i="37"/>
  <c r="F52" i="37"/>
  <c r="F54" i="40"/>
  <c r="G56" i="22"/>
  <c r="G54" i="22"/>
  <c r="G54" i="35"/>
  <c r="F54" i="13"/>
  <c r="F52" i="41"/>
  <c r="E56" i="14"/>
  <c r="E54" i="14"/>
  <c r="I43" i="20"/>
  <c r="I43" i="23"/>
  <c r="I54" i="23"/>
  <c r="I54" i="20"/>
  <c r="I43" i="22"/>
  <c r="I43" i="14"/>
  <c r="I43" i="15"/>
  <c r="I43" i="13"/>
  <c r="I43" i="8"/>
  <c r="O46" i="40"/>
  <c r="P46" i="40" s="1"/>
  <c r="I52" i="41"/>
  <c r="I54" i="14"/>
  <c r="I54" i="38"/>
  <c r="I52" i="38"/>
  <c r="I54" i="8"/>
  <c r="I56" i="23"/>
  <c r="I52" i="37"/>
  <c r="I54" i="40"/>
  <c r="I52" i="40"/>
  <c r="K54" i="38"/>
  <c r="K54" i="37"/>
  <c r="I56" i="20"/>
  <c r="I54" i="37"/>
  <c r="I56" i="8"/>
  <c r="I54" i="41"/>
  <c r="I56" i="14"/>
  <c r="J56" i="23"/>
  <c r="I56" i="13"/>
  <c r="I54" i="13"/>
  <c r="I56" i="22"/>
  <c r="I54" i="22"/>
  <c r="J54" i="38"/>
  <c r="I54" i="15"/>
  <c r="K56" i="23"/>
  <c r="I56" i="15"/>
  <c r="M54" i="38"/>
  <c r="O54" i="38" s="1"/>
  <c r="P54" i="38" s="1"/>
  <c r="I54" i="35"/>
  <c r="I52" i="35"/>
  <c r="J54" i="37"/>
  <c r="AV57" i="21" l="1"/>
  <c r="AR17" i="37"/>
  <c r="AS19" i="37"/>
  <c r="AQ17" i="37"/>
  <c r="F21" i="20"/>
  <c r="G21" i="20" s="1"/>
  <c r="AN58" i="35"/>
  <c r="AV58" i="35" s="1"/>
  <c r="AN58" i="40"/>
  <c r="AH42" i="39"/>
  <c r="AR7" i="37"/>
  <c r="AN58" i="37"/>
  <c r="AI44" i="39"/>
  <c r="AI43" i="39" s="1"/>
  <c r="AB16" i="41"/>
  <c r="AI14" i="37"/>
  <c r="AB14" i="37"/>
  <c r="AB42" i="38"/>
  <c r="AQ34" i="37"/>
  <c r="AV13" i="37"/>
  <c r="AU13" i="37"/>
  <c r="AT46" i="37"/>
  <c r="AT45" i="37" s="1"/>
  <c r="AS46" i="37"/>
  <c r="AS45" i="37" s="1"/>
  <c r="AQ22" i="37"/>
  <c r="AP7" i="37"/>
  <c r="AF52" i="39"/>
  <c r="AF55" i="39" s="1"/>
  <c r="AA44" i="39"/>
  <c r="AA43" i="39" s="1"/>
  <c r="AF16" i="41"/>
  <c r="AF18" i="39"/>
  <c r="AC20" i="41"/>
  <c r="AQ18" i="37"/>
  <c r="AC39" i="39"/>
  <c r="AI57" i="39"/>
  <c r="AA39" i="39"/>
  <c r="AE57" i="39"/>
  <c r="F27" i="15"/>
  <c r="G27" i="15" s="1"/>
  <c r="F32" i="35"/>
  <c r="G32" i="35" s="1"/>
  <c r="F20" i="38"/>
  <c r="G20" i="38" s="1"/>
  <c r="AH26" i="37"/>
  <c r="F60" i="27"/>
  <c r="AI42" i="39"/>
  <c r="F33" i="22"/>
  <c r="G33" i="22" s="1"/>
  <c r="AE17" i="37"/>
  <c r="AA19" i="37"/>
  <c r="AJ19" i="37" s="1"/>
  <c r="AF40" i="39"/>
  <c r="AI40" i="39"/>
  <c r="AF44" i="39"/>
  <c r="AF43" i="39" s="1"/>
  <c r="AA16" i="41"/>
  <c r="AJ16" i="41" s="1"/>
  <c r="AF20" i="41"/>
  <c r="AH20" i="41"/>
  <c r="AE35" i="40"/>
  <c r="AG35" i="40"/>
  <c r="AU22" i="37"/>
  <c r="AP51" i="37"/>
  <c r="AR51" i="37"/>
  <c r="AG32" i="41"/>
  <c r="AD40" i="39"/>
  <c r="AC16" i="41"/>
  <c r="AE16" i="41"/>
  <c r="AB20" i="41"/>
  <c r="AA20" i="41"/>
  <c r="AD44" i="38"/>
  <c r="AD43" i="38" s="1"/>
  <c r="AH35" i="40"/>
  <c r="AH61" i="39"/>
  <c r="AD18" i="39"/>
  <c r="AF24" i="40"/>
  <c r="AT51" i="37"/>
  <c r="Z60" i="22"/>
  <c r="Z60" i="24"/>
  <c r="AB60" i="24" s="1"/>
  <c r="AN60" i="28"/>
  <c r="Z60" i="30"/>
  <c r="Z37" i="38"/>
  <c r="Z58" i="38"/>
  <c r="Z58" i="39"/>
  <c r="J33" i="13"/>
  <c r="K33" i="13" s="1"/>
  <c r="J23" i="15"/>
  <c r="K23" i="15" s="1"/>
  <c r="F33" i="15"/>
  <c r="G33" i="15" s="1"/>
  <c r="AH60" i="16"/>
  <c r="J23" i="22"/>
  <c r="K23" i="22" s="1"/>
  <c r="F28" i="23"/>
  <c r="G28" i="23" s="1"/>
  <c r="Z60" i="23"/>
  <c r="AN60" i="26"/>
  <c r="AN60" i="30"/>
  <c r="Z58" i="35"/>
  <c r="Z58" i="37"/>
  <c r="AN58" i="38"/>
  <c r="AF60" i="17"/>
  <c r="Z60" i="21"/>
  <c r="AN60" i="22"/>
  <c r="AN60" i="23"/>
  <c r="Z60" i="27"/>
  <c r="Z58" i="36"/>
  <c r="AN58" i="39"/>
  <c r="Z58" i="40"/>
  <c r="Z58" i="41"/>
  <c r="AU19" i="37"/>
  <c r="AU17" i="37"/>
  <c r="AQ7" i="37"/>
  <c r="AA53" i="39"/>
  <c r="AD16" i="41"/>
  <c r="AH42" i="38"/>
  <c r="AD26" i="41"/>
  <c r="AH24" i="40"/>
  <c r="AE42" i="38"/>
  <c r="AI26" i="41"/>
  <c r="AP17" i="37"/>
  <c r="AQ29" i="37"/>
  <c r="AR13" i="37"/>
  <c r="AP46" i="37"/>
  <c r="AP45" i="37" s="1"/>
  <c r="AR46" i="37"/>
  <c r="AR45" i="37" s="1"/>
  <c r="AU7" i="37"/>
  <c r="AI17" i="30"/>
  <c r="AF42" i="12"/>
  <c r="F59" i="40"/>
  <c r="G59" i="40" s="1"/>
  <c r="AE42" i="40"/>
  <c r="AC23" i="26"/>
  <c r="AB31" i="35"/>
  <c r="AN58" i="41"/>
  <c r="AG33" i="24"/>
  <c r="AE33" i="24"/>
  <c r="AF33" i="24"/>
  <c r="AH33" i="24"/>
  <c r="AI40" i="23"/>
  <c r="AE40" i="23"/>
  <c r="AC40" i="23"/>
  <c r="AI4" i="22"/>
  <c r="AA4" i="22"/>
  <c r="AF4" i="22"/>
  <c r="AG21" i="26"/>
  <c r="AC21" i="26"/>
  <c r="AE21" i="26"/>
  <c r="AB21" i="26"/>
  <c r="AC37" i="24"/>
  <c r="AB37" i="24"/>
  <c r="AE18" i="23"/>
  <c r="AD18" i="23"/>
  <c r="AF18" i="23"/>
  <c r="AE34" i="11"/>
  <c r="AB34" i="11"/>
  <c r="AG34" i="11"/>
  <c r="AG12" i="19"/>
  <c r="AI12" i="19"/>
  <c r="AE12" i="19"/>
  <c r="AB12" i="19"/>
  <c r="AD12" i="19"/>
  <c r="AA12" i="19"/>
  <c r="AF12" i="11"/>
  <c r="AC12" i="11"/>
  <c r="AD12" i="11"/>
  <c r="AA37" i="8"/>
  <c r="AI37" i="8"/>
  <c r="AG37" i="8"/>
  <c r="AF37" i="8"/>
  <c r="AC37" i="8"/>
  <c r="AD37" i="8"/>
  <c r="AD6" i="17"/>
  <c r="AE6" i="17"/>
  <c r="AI6" i="17"/>
  <c r="AB6" i="17"/>
  <c r="AI24" i="8"/>
  <c r="AD24" i="8"/>
  <c r="AE19" i="12"/>
  <c r="AC19" i="12"/>
  <c r="AD19" i="12"/>
  <c r="AF19" i="12"/>
  <c r="AA19" i="12"/>
  <c r="AI19" i="12"/>
  <c r="AH19" i="12"/>
  <c r="AI7" i="11"/>
  <c r="AH7" i="11"/>
  <c r="AF8" i="14"/>
  <c r="AG8" i="14"/>
  <c r="AD8" i="14"/>
  <c r="AH8" i="14"/>
  <c r="AC8" i="14"/>
  <c r="AE8" i="14"/>
  <c r="AA12" i="12"/>
  <c r="AH12" i="12"/>
  <c r="AG12" i="12"/>
  <c r="AC12" i="12"/>
  <c r="AB12" i="12"/>
  <c r="AA16" i="19"/>
  <c r="AE16" i="19"/>
  <c r="AG35" i="38"/>
  <c r="AA35" i="38"/>
  <c r="AF35" i="38"/>
  <c r="AI35" i="38"/>
  <c r="AD4" i="37"/>
  <c r="AD3" i="37" s="1"/>
  <c r="AC12" i="37"/>
  <c r="AE12" i="37"/>
  <c r="AF12" i="37"/>
  <c r="AH12" i="37"/>
  <c r="AB16" i="35"/>
  <c r="AH16" i="35"/>
  <c r="AE16" i="35"/>
  <c r="AH12" i="35"/>
  <c r="AA12" i="35"/>
  <c r="AC10" i="37"/>
  <c r="AH10" i="37"/>
  <c r="AE10" i="37"/>
  <c r="AF10" i="37"/>
  <c r="AG10" i="37"/>
  <c r="AB10" i="37"/>
  <c r="AC27" i="36"/>
  <c r="AE27" i="36"/>
  <c r="AI27" i="36"/>
  <c r="AD27" i="36"/>
  <c r="AC48" i="36"/>
  <c r="AC47" i="36" s="1"/>
  <c r="AD48" i="36"/>
  <c r="AD47" i="36" s="1"/>
  <c r="AI48" i="36"/>
  <c r="AI47" i="36" s="1"/>
  <c r="AA48" i="36"/>
  <c r="AA47" i="36" s="1"/>
  <c r="AE21" i="28"/>
  <c r="AD21" i="28"/>
  <c r="AH21" i="28"/>
  <c r="AC21" i="28"/>
  <c r="AD22" i="26"/>
  <c r="AH22" i="26"/>
  <c r="AA22" i="26"/>
  <c r="AB22" i="26"/>
  <c r="AG22" i="26"/>
  <c r="AI22" i="26"/>
  <c r="AD37" i="26"/>
  <c r="AH37" i="26"/>
  <c r="AG37" i="26"/>
  <c r="AE37" i="26"/>
  <c r="AB37" i="26"/>
  <c r="AG4" i="26"/>
  <c r="AD4" i="26"/>
  <c r="AI4" i="26"/>
  <c r="AB4" i="26"/>
  <c r="AA4" i="26"/>
  <c r="AJ4" i="26" s="1"/>
  <c r="AF39" i="28"/>
  <c r="AH39" i="28"/>
  <c r="AB57" i="39"/>
  <c r="AO18" i="37"/>
  <c r="AI8" i="26"/>
  <c r="AH4" i="37"/>
  <c r="AH3" i="37" s="1"/>
  <c r="AC4" i="37"/>
  <c r="AC3" i="37" s="1"/>
  <c r="AF4" i="37"/>
  <c r="AF3" i="37" s="1"/>
  <c r="AA4" i="37"/>
  <c r="AH44" i="37"/>
  <c r="AH43" i="37" s="1"/>
  <c r="AE44" i="37"/>
  <c r="AE43" i="37" s="1"/>
  <c r="AF44" i="37"/>
  <c r="AF43" i="37" s="1"/>
  <c r="AC44" i="37"/>
  <c r="AC43" i="37" s="1"/>
  <c r="AB16" i="37"/>
  <c r="AG16" i="37"/>
  <c r="AD16" i="37"/>
  <c r="AC16" i="37"/>
  <c r="AE16" i="37"/>
  <c r="AD11" i="36"/>
  <c r="AE11" i="36"/>
  <c r="AG11" i="36"/>
  <c r="AC14" i="36"/>
  <c r="AH14" i="36"/>
  <c r="AE14" i="36"/>
  <c r="AA14" i="36"/>
  <c r="AJ14" i="36" s="1"/>
  <c r="AC10" i="28"/>
  <c r="AG10" i="28"/>
  <c r="AI10" i="28"/>
  <c r="AF5" i="26"/>
  <c r="AA5" i="26"/>
  <c r="AI5" i="26"/>
  <c r="AD5" i="26"/>
  <c r="AE4" i="20"/>
  <c r="AC4" i="20"/>
  <c r="AA4" i="20"/>
  <c r="AG4" i="20"/>
  <c r="AG3" i="20" s="1"/>
  <c r="AI4" i="20"/>
  <c r="AH4" i="20"/>
  <c r="AH3" i="20" s="1"/>
  <c r="AF4" i="20"/>
  <c r="AF3" i="20" s="1"/>
  <c r="AE13" i="16"/>
  <c r="AF13" i="16"/>
  <c r="AA31" i="40"/>
  <c r="AJ31" i="40" s="1"/>
  <c r="AB31" i="40"/>
  <c r="AE13" i="37"/>
  <c r="AF13" i="37"/>
  <c r="AI13" i="37"/>
  <c r="AG13" i="37"/>
  <c r="AB23" i="36"/>
  <c r="AI23" i="36"/>
  <c r="AD23" i="36"/>
  <c r="AE23" i="36"/>
  <c r="AC23" i="36"/>
  <c r="AC34" i="28"/>
  <c r="AD34" i="28"/>
  <c r="AB37" i="28"/>
  <c r="AD37" i="28"/>
  <c r="AA37" i="28"/>
  <c r="AD22" i="17"/>
  <c r="AE22" i="17"/>
  <c r="AH22" i="17"/>
  <c r="AF34" i="39"/>
  <c r="AA34" i="39"/>
  <c r="AJ34" i="39" s="1"/>
  <c r="AE26" i="39"/>
  <c r="AI26" i="39"/>
  <c r="AE8" i="37"/>
  <c r="AF8" i="37"/>
  <c r="AB8" i="37"/>
  <c r="AH8" i="37"/>
  <c r="AD17" i="17"/>
  <c r="AG17" i="17"/>
  <c r="AC17" i="17"/>
  <c r="AA12" i="9"/>
  <c r="AC12" i="9"/>
  <c r="AB12" i="9"/>
  <c r="AH10" i="38"/>
  <c r="AI57" i="35"/>
  <c r="AG44" i="30"/>
  <c r="AF42" i="23"/>
  <c r="AH6" i="19"/>
  <c r="AC17" i="19"/>
  <c r="AC33" i="17"/>
  <c r="AC32" i="17" s="1"/>
  <c r="AI42" i="13"/>
  <c r="AD8" i="11"/>
  <c r="AH13" i="37"/>
  <c r="AC8" i="37"/>
  <c r="AE37" i="28"/>
  <c r="AF11" i="30"/>
  <c r="AV36" i="26"/>
  <c r="AV22" i="21"/>
  <c r="AD36" i="16"/>
  <c r="AG22" i="12"/>
  <c r="AG6" i="11"/>
  <c r="AV21" i="12"/>
  <c r="AG14" i="36"/>
  <c r="Z28" i="38"/>
  <c r="AC11" i="27"/>
  <c r="AF37" i="23"/>
  <c r="AC36" i="22"/>
  <c r="AF18" i="21"/>
  <c r="AV8" i="22"/>
  <c r="AH39" i="21"/>
  <c r="AD16" i="22"/>
  <c r="AC41" i="12"/>
  <c r="AB10" i="16"/>
  <c r="AF17" i="14"/>
  <c r="AE41" i="8"/>
  <c r="AF48" i="12"/>
  <c r="AF47" i="12" s="1"/>
  <c r="AH42" i="12"/>
  <c r="F39" i="8"/>
  <c r="G39" i="8" s="1"/>
  <c r="AF42" i="39"/>
  <c r="AD22" i="12"/>
  <c r="AP18" i="37"/>
  <c r="AT19" i="37"/>
  <c r="AC13" i="28"/>
  <c r="AB46" i="39"/>
  <c r="AB45" i="39" s="1"/>
  <c r="AE46" i="39"/>
  <c r="AE45" i="39" s="1"/>
  <c r="AB11" i="40"/>
  <c r="AB42" i="40"/>
  <c r="AB40" i="39"/>
  <c r="AG20" i="41"/>
  <c r="AG42" i="38"/>
  <c r="AA42" i="38"/>
  <c r="AH18" i="39"/>
  <c r="AC57" i="39"/>
  <c r="AB39" i="39"/>
  <c r="AV18" i="37"/>
  <c r="AO17" i="37"/>
  <c r="AR19" i="37"/>
  <c r="AT13" i="37"/>
  <c r="AT22" i="37"/>
  <c r="AO22" i="37"/>
  <c r="AT7" i="37"/>
  <c r="AU18" i="37"/>
  <c r="AG24" i="13"/>
  <c r="F19" i="40"/>
  <c r="G19" i="40" s="1"/>
  <c r="AA60" i="8"/>
  <c r="AB33" i="16"/>
  <c r="J33" i="20"/>
  <c r="K33" i="20" s="1"/>
  <c r="AD36" i="23"/>
  <c r="AD35" i="23" s="1"/>
  <c r="F13" i="35"/>
  <c r="G13" i="35" s="1"/>
  <c r="AH58" i="37"/>
  <c r="F10" i="38"/>
  <c r="G10" i="38" s="1"/>
  <c r="J11" i="38"/>
  <c r="K11" i="38" s="1"/>
  <c r="F12" i="38"/>
  <c r="G12" i="38" s="1"/>
  <c r="AD57" i="39"/>
  <c r="AA59" i="26"/>
  <c r="AH7" i="17"/>
  <c r="AB17" i="14"/>
  <c r="AC48" i="9"/>
  <c r="AC47" i="9" s="1"/>
  <c r="AH13" i="8"/>
  <c r="AC39" i="13"/>
  <c r="AD39" i="13"/>
  <c r="AH48" i="14"/>
  <c r="AH47" i="14" s="1"/>
  <c r="AC48" i="14"/>
  <c r="AC47" i="14" s="1"/>
  <c r="AI48" i="14"/>
  <c r="AI47" i="14" s="1"/>
  <c r="AD48" i="14"/>
  <c r="AD47" i="14" s="1"/>
  <c r="AE48" i="14"/>
  <c r="AE47" i="14" s="1"/>
  <c r="AF48" i="14"/>
  <c r="AF47" i="14" s="1"/>
  <c r="AA48" i="14"/>
  <c r="AA47" i="14" s="1"/>
  <c r="AG48" i="14"/>
  <c r="AG47" i="14" s="1"/>
  <c r="AE30" i="41"/>
  <c r="AH46" i="24"/>
  <c r="AH45" i="24" s="1"/>
  <c r="AV59" i="22"/>
  <c r="AF21" i="12"/>
  <c r="Y35" i="26"/>
  <c r="Z13" i="19"/>
  <c r="AM7" i="22"/>
  <c r="AN13" i="19"/>
  <c r="AM4" i="14"/>
  <c r="AM45" i="19"/>
  <c r="Z41" i="21"/>
  <c r="AN41" i="22"/>
  <c r="Z22" i="27"/>
  <c r="AM48" i="20"/>
  <c r="F41" i="20"/>
  <c r="G41" i="20" s="1"/>
  <c r="AZ17" i="12"/>
  <c r="Y52" i="18"/>
  <c r="AZ23" i="9"/>
  <c r="Y54" i="8"/>
  <c r="AM46" i="14"/>
  <c r="Y9" i="13"/>
  <c r="Z7" i="9"/>
  <c r="Z23" i="8"/>
  <c r="AF24" i="28"/>
  <c r="AM22" i="20"/>
  <c r="Y45" i="19"/>
  <c r="AM7" i="17"/>
  <c r="AN59" i="23"/>
  <c r="AZ9" i="22"/>
  <c r="Y55" i="14"/>
  <c r="AM54" i="12"/>
  <c r="Z18" i="11"/>
  <c r="BA8" i="12"/>
  <c r="AM55" i="19"/>
  <c r="AZ20" i="8"/>
  <c r="Y20" i="8"/>
  <c r="AM36" i="8"/>
  <c r="AZ36" i="8"/>
  <c r="Z42" i="8"/>
  <c r="AN42" i="8"/>
  <c r="Y63" i="8"/>
  <c r="AD63" i="8" s="1"/>
  <c r="AZ63" i="8"/>
  <c r="Y3" i="9"/>
  <c r="AZ3" i="9"/>
  <c r="BA6" i="9"/>
  <c r="Z6" i="9"/>
  <c r="BA8" i="9"/>
  <c r="AN8" i="9"/>
  <c r="BA18" i="9"/>
  <c r="AN18" i="9"/>
  <c r="Z42" i="9"/>
  <c r="BA42" i="9"/>
  <c r="AZ47" i="9"/>
  <c r="AM47" i="9"/>
  <c r="Y47" i="9"/>
  <c r="AZ50" i="9"/>
  <c r="AM50" i="9"/>
  <c r="Y54" i="9"/>
  <c r="AZ54" i="9"/>
  <c r="AM54" i="9"/>
  <c r="BA59" i="9"/>
  <c r="AN59" i="9"/>
  <c r="AZ63" i="10"/>
  <c r="AM63" i="10"/>
  <c r="AM3" i="11"/>
  <c r="AZ3" i="11"/>
  <c r="AZ21" i="11"/>
  <c r="AM21" i="11"/>
  <c r="AZ47" i="11"/>
  <c r="Y47" i="11"/>
  <c r="AB50" i="11"/>
  <c r="AB49" i="11" s="1"/>
  <c r="BA6" i="12"/>
  <c r="AN6" i="12"/>
  <c r="BA14" i="12"/>
  <c r="AN14" i="12"/>
  <c r="AZ23" i="12"/>
  <c r="AM23" i="12"/>
  <c r="BA44" i="12"/>
  <c r="AN44" i="12"/>
  <c r="Y47" i="12"/>
  <c r="AZ47" i="12"/>
  <c r="AM47" i="12"/>
  <c r="AM6" i="13"/>
  <c r="AZ6" i="13"/>
  <c r="Y8" i="13"/>
  <c r="AZ8" i="13"/>
  <c r="BA19" i="13"/>
  <c r="F24" i="13"/>
  <c r="G24" i="13" s="1"/>
  <c r="Y46" i="13"/>
  <c r="AM46" i="13"/>
  <c r="AZ46" i="13"/>
  <c r="AZ52" i="13"/>
  <c r="Y52" i="13"/>
  <c r="AZ59" i="13"/>
  <c r="Y59" i="13"/>
  <c r="AZ63" i="13"/>
  <c r="AM63" i="13"/>
  <c r="Y63" i="13"/>
  <c r="F10" i="14"/>
  <c r="G10" i="14" s="1"/>
  <c r="AM5" i="14"/>
  <c r="AZ5" i="14"/>
  <c r="F12" i="14"/>
  <c r="G12" i="14" s="1"/>
  <c r="AZ7" i="14"/>
  <c r="BA12" i="14"/>
  <c r="J17" i="14"/>
  <c r="K17" i="14" s="1"/>
  <c r="Z12" i="14"/>
  <c r="F17" i="14"/>
  <c r="G17" i="14" s="1"/>
  <c r="AN12" i="14"/>
  <c r="BA15" i="14"/>
  <c r="J20" i="14"/>
  <c r="K20" i="14" s="1"/>
  <c r="F20" i="14"/>
  <c r="G20" i="14" s="1"/>
  <c r="BA39" i="14"/>
  <c r="AN39" i="14"/>
  <c r="J44" i="14"/>
  <c r="K44" i="14" s="1"/>
  <c r="F44" i="14"/>
  <c r="G44" i="14" s="1"/>
  <c r="Z39" i="14"/>
  <c r="AN48" i="14"/>
  <c r="F53" i="14"/>
  <c r="F52" i="14" s="1"/>
  <c r="AZ59" i="14"/>
  <c r="Y59" i="14"/>
  <c r="AZ8" i="15"/>
  <c r="F13" i="15"/>
  <c r="G13" i="15" s="1"/>
  <c r="BA12" i="15"/>
  <c r="AN12" i="15"/>
  <c r="Z12" i="15"/>
  <c r="BA19" i="15"/>
  <c r="F24" i="15"/>
  <c r="G24" i="15" s="1"/>
  <c r="Z19" i="15"/>
  <c r="J27" i="15"/>
  <c r="K27" i="15" s="1"/>
  <c r="BA22" i="15"/>
  <c r="AN22" i="15"/>
  <c r="F57" i="15"/>
  <c r="F56" i="15" s="1"/>
  <c r="AM52" i="15"/>
  <c r="J57" i="15"/>
  <c r="AZ52" i="15"/>
  <c r="Y52" i="15"/>
  <c r="BA16" i="16"/>
  <c r="Z16" i="16"/>
  <c r="AZ19" i="16"/>
  <c r="AM19" i="16"/>
  <c r="AZ22" i="16"/>
  <c r="Y22" i="16"/>
  <c r="AM37" i="16"/>
  <c r="AZ37" i="16"/>
  <c r="AM4" i="17"/>
  <c r="AZ4" i="17"/>
  <c r="Y5" i="17"/>
  <c r="AZ5" i="17"/>
  <c r="AM5" i="17"/>
  <c r="AZ9" i="17"/>
  <c r="Y9" i="17"/>
  <c r="AM9" i="17"/>
  <c r="AM42" i="17"/>
  <c r="AV42" i="17" s="1"/>
  <c r="AZ42" i="17"/>
  <c r="Y42" i="17"/>
  <c r="Y46" i="17"/>
  <c r="AZ46" i="17"/>
  <c r="AN55" i="17"/>
  <c r="BA55" i="17"/>
  <c r="Z55" i="17"/>
  <c r="AZ58" i="17"/>
  <c r="Y58" i="17"/>
  <c r="Y10" i="18"/>
  <c r="AM10" i="18"/>
  <c r="AZ10" i="18"/>
  <c r="BA41" i="18"/>
  <c r="Z41" i="18"/>
  <c r="AN41" i="18"/>
  <c r="AZ46" i="18"/>
  <c r="Y46" i="18"/>
  <c r="BA48" i="18"/>
  <c r="AN48" i="18"/>
  <c r="Z48" i="18"/>
  <c r="Y10" i="19"/>
  <c r="AM10" i="19"/>
  <c r="AZ10" i="19"/>
  <c r="BA21" i="19"/>
  <c r="Z21" i="19"/>
  <c r="AM32" i="19"/>
  <c r="AZ32" i="19"/>
  <c r="Y32" i="19"/>
  <c r="Y41" i="19"/>
  <c r="AZ41" i="19"/>
  <c r="BA10" i="20"/>
  <c r="Z10" i="20"/>
  <c r="AM12" i="20"/>
  <c r="AZ12" i="20"/>
  <c r="Z16" i="20"/>
  <c r="AN16" i="20"/>
  <c r="BA34" i="20"/>
  <c r="F39" i="20"/>
  <c r="G39" i="20" s="1"/>
  <c r="BA36" i="20"/>
  <c r="AN36" i="20"/>
  <c r="AZ39" i="20"/>
  <c r="Y39" i="20"/>
  <c r="AM39" i="20"/>
  <c r="Y43" i="20"/>
  <c r="F48" i="20"/>
  <c r="G48" i="20" s="1"/>
  <c r="AM58" i="20"/>
  <c r="AZ58" i="20"/>
  <c r="AZ19" i="21"/>
  <c r="AM19" i="21"/>
  <c r="AZ52" i="21"/>
  <c r="AM52" i="21"/>
  <c r="AZ62" i="21"/>
  <c r="AM62" i="21"/>
  <c r="F10" i="22"/>
  <c r="G10" i="22" s="1"/>
  <c r="AZ5" i="22"/>
  <c r="BA12" i="22"/>
  <c r="Z12" i="22"/>
  <c r="AH12" i="22" s="1"/>
  <c r="F17" i="22"/>
  <c r="G17" i="22" s="1"/>
  <c r="BA15" i="22"/>
  <c r="F20" i="22"/>
  <c r="G20" i="22" s="1"/>
  <c r="F23" i="22"/>
  <c r="G23" i="22" s="1"/>
  <c r="AZ18" i="22"/>
  <c r="BA24" i="22"/>
  <c r="F29" i="22"/>
  <c r="G29" i="22" s="1"/>
  <c r="AZ48" i="22"/>
  <c r="Y48" i="22"/>
  <c r="AG48" i="22" s="1"/>
  <c r="AG47" i="22" s="1"/>
  <c r="BA59" i="22"/>
  <c r="Z59" i="22"/>
  <c r="AB59" i="22" s="1"/>
  <c r="BA11" i="23"/>
  <c r="J16" i="23"/>
  <c r="K16" i="23" s="1"/>
  <c r="F16" i="23"/>
  <c r="G16" i="23" s="1"/>
  <c r="Z17" i="23"/>
  <c r="F22" i="23"/>
  <c r="G22" i="23" s="1"/>
  <c r="J22" i="23"/>
  <c r="K22" i="23" s="1"/>
  <c r="AN17" i="23"/>
  <c r="BA17" i="23"/>
  <c r="BA23" i="23"/>
  <c r="J28" i="23"/>
  <c r="K28" i="23" s="1"/>
  <c r="Z23" i="23"/>
  <c r="J34" i="23"/>
  <c r="K34" i="23" s="1"/>
  <c r="F34" i="23"/>
  <c r="G34" i="23" s="1"/>
  <c r="Y34" i="23"/>
  <c r="AG34" i="23" s="1"/>
  <c r="AZ34" i="23"/>
  <c r="AM38" i="23"/>
  <c r="AZ38" i="23"/>
  <c r="BA42" i="23"/>
  <c r="F47" i="23"/>
  <c r="G47" i="23" s="1"/>
  <c r="J47" i="23"/>
  <c r="K47" i="23" s="1"/>
  <c r="BA44" i="23"/>
  <c r="F49" i="23"/>
  <c r="G49" i="23" s="1"/>
  <c r="AZ47" i="23"/>
  <c r="Y47" i="23"/>
  <c r="AZ10" i="24"/>
  <c r="Y10" i="24"/>
  <c r="Y16" i="24"/>
  <c r="AZ16" i="24"/>
  <c r="Z17" i="24"/>
  <c r="AB17" i="24" s="1"/>
  <c r="AN17" i="24"/>
  <c r="BA17" i="24"/>
  <c r="BA21" i="24"/>
  <c r="Z21" i="24"/>
  <c r="AZ43" i="24"/>
  <c r="AM43" i="24"/>
  <c r="AZ45" i="24"/>
  <c r="AM45" i="24"/>
  <c r="AZ48" i="24"/>
  <c r="Y48" i="24"/>
  <c r="AB48" i="24" s="1"/>
  <c r="AB47" i="24" s="1"/>
  <c r="BA39" i="26"/>
  <c r="Z39" i="26"/>
  <c r="AN39" i="26"/>
  <c r="BA48" i="26"/>
  <c r="Z48" i="26"/>
  <c r="Y5" i="27"/>
  <c r="AZ5" i="27"/>
  <c r="AM6" i="27"/>
  <c r="AZ6" i="27"/>
  <c r="Y14" i="27"/>
  <c r="AZ14" i="27"/>
  <c r="BA33" i="27"/>
  <c r="Z33" i="27"/>
  <c r="AN33" i="27"/>
  <c r="Z37" i="27"/>
  <c r="AG37" i="27" s="1"/>
  <c r="AN37" i="27"/>
  <c r="BA37" i="27"/>
  <c r="Y44" i="27"/>
  <c r="AF44" i="27" s="1"/>
  <c r="AZ44" i="27"/>
  <c r="AZ53" i="27"/>
  <c r="Y53" i="27"/>
  <c r="AM53" i="27"/>
  <c r="AM41" i="28"/>
  <c r="Y41" i="28"/>
  <c r="AZ45" i="28"/>
  <c r="AM45" i="28"/>
  <c r="AZ12" i="30"/>
  <c r="Y12" i="30"/>
  <c r="AF12" i="30" s="1"/>
  <c r="AM22" i="30"/>
  <c r="AV22" i="30" s="1"/>
  <c r="AZ22" i="30"/>
  <c r="AM35" i="30"/>
  <c r="AZ35" i="30"/>
  <c r="AZ41" i="30"/>
  <c r="Y41" i="30"/>
  <c r="AZ48" i="30"/>
  <c r="AM48" i="30"/>
  <c r="Y63" i="30"/>
  <c r="AF63" i="30" s="1"/>
  <c r="AZ63" i="30"/>
  <c r="AM63" i="30"/>
  <c r="AM3" i="35"/>
  <c r="AZ3" i="35"/>
  <c r="AZ32" i="35"/>
  <c r="F37" i="35"/>
  <c r="G37" i="35" s="1"/>
  <c r="AZ34" i="35"/>
  <c r="F39" i="35"/>
  <c r="G39" i="35" s="1"/>
  <c r="Z40" i="35"/>
  <c r="BA40" i="35"/>
  <c r="Z10" i="36"/>
  <c r="BA10" i="36"/>
  <c r="AN10" i="36"/>
  <c r="AZ12" i="36"/>
  <c r="Y12" i="36"/>
  <c r="AM12" i="36"/>
  <c r="Y15" i="36"/>
  <c r="AZ15" i="36"/>
  <c r="AM15" i="36"/>
  <c r="AZ19" i="36"/>
  <c r="Y19" i="36"/>
  <c r="AD19" i="36" s="1"/>
  <c r="AZ26" i="36"/>
  <c r="AM26" i="36"/>
  <c r="Y28" i="36"/>
  <c r="AM28" i="36"/>
  <c r="AZ28" i="36"/>
  <c r="AZ31" i="36"/>
  <c r="AM31" i="36"/>
  <c r="Y31" i="36"/>
  <c r="AC31" i="36" s="1"/>
  <c r="AC30" i="36" s="1"/>
  <c r="BA37" i="36"/>
  <c r="AN37" i="36"/>
  <c r="AZ50" i="36"/>
  <c r="AM50" i="36"/>
  <c r="BA53" i="36"/>
  <c r="AN53" i="36"/>
  <c r="AZ57" i="36"/>
  <c r="Y57" i="36"/>
  <c r="J15" i="37"/>
  <c r="K15" i="37" s="1"/>
  <c r="AZ10" i="37"/>
  <c r="AM10" i="37"/>
  <c r="F15" i="37"/>
  <c r="G15" i="37" s="1"/>
  <c r="Z11" i="37"/>
  <c r="BA11" i="37"/>
  <c r="BA13" i="37"/>
  <c r="F18" i="37"/>
  <c r="G18" i="37" s="1"/>
  <c r="F21" i="37"/>
  <c r="G21" i="37" s="1"/>
  <c r="J21" i="37"/>
  <c r="K21" i="37" s="1"/>
  <c r="AZ16" i="37"/>
  <c r="J25" i="37"/>
  <c r="K25" i="37" s="1"/>
  <c r="F25" i="37"/>
  <c r="G25" i="37" s="1"/>
  <c r="AZ20" i="37"/>
  <c r="J26" i="37"/>
  <c r="K26" i="37" s="1"/>
  <c r="AN21" i="37"/>
  <c r="Z21" i="37"/>
  <c r="BA23" i="37"/>
  <c r="AN23" i="37"/>
  <c r="Z23" i="37"/>
  <c r="BA34" i="37"/>
  <c r="J39" i="37"/>
  <c r="K39" i="37" s="1"/>
  <c r="F39" i="37"/>
  <c r="G39" i="37" s="1"/>
  <c r="AM39" i="37"/>
  <c r="J44" i="37"/>
  <c r="K44" i="37" s="1"/>
  <c r="AZ39" i="37"/>
  <c r="F44" i="37"/>
  <c r="G44" i="37" s="1"/>
  <c r="Y39" i="37"/>
  <c r="AG39" i="37" s="1"/>
  <c r="AZ43" i="37"/>
  <c r="AM43" i="37"/>
  <c r="Y43" i="37"/>
  <c r="AZ60" i="37"/>
  <c r="Y60" i="37"/>
  <c r="AN12" i="38"/>
  <c r="F17" i="38"/>
  <c r="G17" i="38" s="1"/>
  <c r="Z12" i="38"/>
  <c r="AB39" i="20"/>
  <c r="AH12" i="36"/>
  <c r="AN19" i="15"/>
  <c r="AN24" i="14"/>
  <c r="Z14" i="12"/>
  <c r="AM50" i="8"/>
  <c r="Z15" i="14"/>
  <c r="AA15" i="14" s="1"/>
  <c r="AM35" i="14"/>
  <c r="AN42" i="11"/>
  <c r="Z6" i="12"/>
  <c r="AN21" i="8"/>
  <c r="Z14" i="9"/>
  <c r="Y58" i="12"/>
  <c r="AB60" i="8"/>
  <c r="AI60" i="8"/>
  <c r="AM35" i="26"/>
  <c r="AN36" i="24"/>
  <c r="AM47" i="23"/>
  <c r="AM20" i="23"/>
  <c r="Z44" i="23"/>
  <c r="AM9" i="22"/>
  <c r="AN21" i="24"/>
  <c r="Y12" i="20"/>
  <c r="Z19" i="17"/>
  <c r="AM63" i="8"/>
  <c r="AM45" i="22"/>
  <c r="AM58" i="17"/>
  <c r="AN18" i="11"/>
  <c r="Z36" i="24"/>
  <c r="AM34" i="23"/>
  <c r="Y36" i="8"/>
  <c r="AZ45" i="30"/>
  <c r="AN48" i="26"/>
  <c r="F17" i="20"/>
  <c r="F68" i="13"/>
  <c r="G68" i="13" s="1"/>
  <c r="Z22" i="15"/>
  <c r="F60" i="14"/>
  <c r="G60" i="14" s="1"/>
  <c r="AZ41" i="28"/>
  <c r="AM6" i="15"/>
  <c r="Z24" i="14"/>
  <c r="Y34" i="9"/>
  <c r="AM45" i="20"/>
  <c r="AV10" i="37"/>
  <c r="AB44" i="35"/>
  <c r="AB43" i="35" s="1"/>
  <c r="AZ26" i="38"/>
  <c r="F31" i="38"/>
  <c r="G31" i="38" s="1"/>
  <c r="AN27" i="39"/>
  <c r="BA27" i="39"/>
  <c r="AN32" i="39"/>
  <c r="Z32" i="39"/>
  <c r="AM52" i="39"/>
  <c r="AZ52" i="39"/>
  <c r="J9" i="40"/>
  <c r="K9" i="40" s="1"/>
  <c r="M9" i="40" s="1"/>
  <c r="AZ4" i="40"/>
  <c r="AM18" i="40"/>
  <c r="AV18" i="40" s="1"/>
  <c r="AZ18" i="40"/>
  <c r="AN19" i="40"/>
  <c r="F24" i="40"/>
  <c r="G24" i="40" s="1"/>
  <c r="Z22" i="40"/>
  <c r="BA22" i="40"/>
  <c r="AN17" i="38"/>
  <c r="AN40" i="19"/>
  <c r="Z20" i="37"/>
  <c r="BA52" i="19"/>
  <c r="AI58" i="39"/>
  <c r="BA48" i="41"/>
  <c r="Z40" i="19"/>
  <c r="AN20" i="41"/>
  <c r="BA43" i="15"/>
  <c r="Z52" i="23"/>
  <c r="AN62" i="37"/>
  <c r="AR62" i="37" s="1"/>
  <c r="F47" i="8"/>
  <c r="G47" i="8" s="1"/>
  <c r="F29" i="40"/>
  <c r="G29" i="40" s="1"/>
  <c r="BA20" i="41"/>
  <c r="AN43" i="23"/>
  <c r="BA52" i="23"/>
  <c r="AN50" i="37"/>
  <c r="AT18" i="37"/>
  <c r="AC42" i="39"/>
  <c r="M43" i="40"/>
  <c r="O43" i="40" s="1"/>
  <c r="P43" i="40" s="1"/>
  <c r="J66" i="27"/>
  <c r="K66" i="27" s="1"/>
  <c r="AD42" i="30"/>
  <c r="AG14" i="11"/>
  <c r="F53" i="12"/>
  <c r="J15" i="40"/>
  <c r="K15" i="40" s="1"/>
  <c r="M15" i="40" s="1"/>
  <c r="O15" i="40" s="1"/>
  <c r="P15" i="40" s="1"/>
  <c r="F57" i="13"/>
  <c r="F56" i="13" s="1"/>
  <c r="J65" i="28"/>
  <c r="K65" i="28" s="1"/>
  <c r="AJ27" i="38"/>
  <c r="AD55" i="22"/>
  <c r="AG8" i="11"/>
  <c r="F34" i="22"/>
  <c r="G34" i="22" s="1"/>
  <c r="F13" i="23"/>
  <c r="G13" i="23" s="1"/>
  <c r="F23" i="37"/>
  <c r="G23" i="37" s="1"/>
  <c r="F32" i="37"/>
  <c r="G32" i="37" s="1"/>
  <c r="F10" i="35"/>
  <c r="G10" i="35" s="1"/>
  <c r="F18" i="35"/>
  <c r="G18" i="35" s="1"/>
  <c r="AD58" i="35"/>
  <c r="AV55" i="35"/>
  <c r="AJ63" i="12"/>
  <c r="AJ59" i="12"/>
  <c r="AJ19" i="12"/>
  <c r="AJ5" i="12"/>
  <c r="AF42" i="40"/>
  <c r="AI42" i="40"/>
  <c r="AG42" i="39"/>
  <c r="AF21" i="13"/>
  <c r="AG41" i="13"/>
  <c r="F11" i="14"/>
  <c r="G11" i="14" s="1"/>
  <c r="Y6" i="14"/>
  <c r="AZ6" i="14"/>
  <c r="AM8" i="14"/>
  <c r="F13" i="14"/>
  <c r="G13" i="14" s="1"/>
  <c r="Y14" i="14"/>
  <c r="AM14" i="14"/>
  <c r="J19" i="14"/>
  <c r="K19" i="14" s="1"/>
  <c r="F19" i="14"/>
  <c r="G19" i="14" s="1"/>
  <c r="AZ14" i="14"/>
  <c r="F42" i="14"/>
  <c r="G42" i="14" s="1"/>
  <c r="AZ37" i="14"/>
  <c r="AZ5" i="15"/>
  <c r="F10" i="15"/>
  <c r="G10" i="15" s="1"/>
  <c r="Y9" i="15"/>
  <c r="AZ9" i="15"/>
  <c r="AZ18" i="15"/>
  <c r="F23" i="15"/>
  <c r="G23" i="15" s="1"/>
  <c r="AM35" i="15"/>
  <c r="AZ35" i="15"/>
  <c r="BA48" i="15"/>
  <c r="AN48" i="15"/>
  <c r="Z48" i="15"/>
  <c r="Y15" i="21"/>
  <c r="AM15" i="21"/>
  <c r="AZ15" i="21"/>
  <c r="AZ35" i="21"/>
  <c r="AM35" i="21"/>
  <c r="AZ34" i="40"/>
  <c r="F39" i="40"/>
  <c r="F47" i="40"/>
  <c r="G47" i="40" s="1"/>
  <c r="AZ42" i="40"/>
  <c r="J47" i="40"/>
  <c r="K47" i="40" s="1"/>
  <c r="F58" i="40"/>
  <c r="AN53" i="40"/>
  <c r="AV53" i="40" s="1"/>
  <c r="AG42" i="40"/>
  <c r="AD42" i="39"/>
  <c r="AV19" i="37"/>
  <c r="AE59" i="26"/>
  <c r="AH34" i="21"/>
  <c r="AF13" i="11"/>
  <c r="AA18" i="23"/>
  <c r="AZ6" i="20"/>
  <c r="F11" i="20"/>
  <c r="G11" i="20" s="1"/>
  <c r="F13" i="20"/>
  <c r="G13" i="20" s="1"/>
  <c r="AZ8" i="20"/>
  <c r="J13" i="20"/>
  <c r="K13" i="20" s="1"/>
  <c r="F19" i="20"/>
  <c r="AZ14" i="20"/>
  <c r="BA19" i="20"/>
  <c r="Z19" i="20"/>
  <c r="AB19" i="20" s="1"/>
  <c r="BA22" i="20"/>
  <c r="Z22" i="20"/>
  <c r="F27" i="20"/>
  <c r="Y37" i="20"/>
  <c r="AB37" i="20" s="1"/>
  <c r="F42" i="20"/>
  <c r="AZ37" i="20"/>
  <c r="AN41" i="20"/>
  <c r="BA41" i="20"/>
  <c r="F46" i="20"/>
  <c r="G46" i="20" s="1"/>
  <c r="J46" i="20"/>
  <c r="K46" i="20" s="1"/>
  <c r="AM52" i="20"/>
  <c r="AZ52" i="20"/>
  <c r="BA59" i="30"/>
  <c r="Z59" i="30"/>
  <c r="BA4" i="35"/>
  <c r="AN4" i="35"/>
  <c r="J9" i="35"/>
  <c r="K9" i="35" s="1"/>
  <c r="M9" i="35" s="1"/>
  <c r="AN6" i="35"/>
  <c r="Z6" i="35"/>
  <c r="BA6" i="35"/>
  <c r="F11" i="35"/>
  <c r="G11" i="35" s="1"/>
  <c r="BA8" i="35"/>
  <c r="Z8" i="35"/>
  <c r="J13" i="35"/>
  <c r="K13" i="35" s="1"/>
  <c r="J16" i="35"/>
  <c r="K16" i="35" s="1"/>
  <c r="F16" i="35"/>
  <c r="G16" i="35" s="1"/>
  <c r="BA14" i="35"/>
  <c r="J19" i="35"/>
  <c r="K19" i="35" s="1"/>
  <c r="F19" i="35"/>
  <c r="G19" i="35" s="1"/>
  <c r="F22" i="35"/>
  <c r="G22" i="35" s="1"/>
  <c r="AZ17" i="35"/>
  <c r="J28" i="35"/>
  <c r="K28" i="35" s="1"/>
  <c r="M28" i="35" s="1"/>
  <c r="O28" i="35" s="1"/>
  <c r="P28" i="35" s="1"/>
  <c r="AZ23" i="35"/>
  <c r="AM27" i="35"/>
  <c r="AZ27" i="35"/>
  <c r="Y27" i="35"/>
  <c r="AD27" i="35" s="1"/>
  <c r="BA31" i="35"/>
  <c r="F36" i="35"/>
  <c r="G36" i="35" s="1"/>
  <c r="J36" i="35"/>
  <c r="K36" i="35" s="1"/>
  <c r="BA35" i="35"/>
  <c r="Z35" i="35"/>
  <c r="AB35" i="35" s="1"/>
  <c r="F40" i="35"/>
  <c r="J45" i="35"/>
  <c r="K45" i="35" s="1"/>
  <c r="F45" i="35"/>
  <c r="G45" i="35" s="1"/>
  <c r="AZ40" i="35"/>
  <c r="BA44" i="35"/>
  <c r="AN44" i="35"/>
  <c r="J49" i="35"/>
  <c r="K49" i="35" s="1"/>
  <c r="F49" i="35"/>
  <c r="BA61" i="35"/>
  <c r="F66" i="35"/>
  <c r="Z5" i="36"/>
  <c r="AB5" i="36" s="1"/>
  <c r="BA5" i="36"/>
  <c r="AN7" i="36"/>
  <c r="Z7" i="36"/>
  <c r="AF7" i="36" s="1"/>
  <c r="BA7" i="36"/>
  <c r="Y13" i="36"/>
  <c r="AF13" i="36" s="1"/>
  <c r="AM13" i="36"/>
  <c r="AZ13" i="36"/>
  <c r="AM25" i="36"/>
  <c r="AZ25" i="36"/>
  <c r="AN42" i="36"/>
  <c r="BA42" i="36"/>
  <c r="Z42" i="36"/>
  <c r="F11" i="40"/>
  <c r="G11" i="40" s="1"/>
  <c r="AZ6" i="40"/>
  <c r="F13" i="40"/>
  <c r="G13" i="40" s="1"/>
  <c r="AZ8" i="40"/>
  <c r="BA16" i="40"/>
  <c r="F21" i="40"/>
  <c r="G21" i="40" s="1"/>
  <c r="Z16" i="40"/>
  <c r="J24" i="40"/>
  <c r="K24" i="40" s="1"/>
  <c r="M24" i="40" s="1"/>
  <c r="O24" i="40" s="1"/>
  <c r="P24" i="40" s="1"/>
  <c r="AZ19" i="40"/>
  <c r="AZ22" i="40"/>
  <c r="J27" i="40"/>
  <c r="K27" i="40" s="1"/>
  <c r="Y22" i="40"/>
  <c r="F27" i="40"/>
  <c r="G27" i="40" s="1"/>
  <c r="F31" i="40"/>
  <c r="G31" i="40" s="1"/>
  <c r="AZ26" i="40"/>
  <c r="J31" i="40"/>
  <c r="K31" i="40" s="1"/>
  <c r="AZ64" i="22"/>
  <c r="AE44" i="22"/>
  <c r="AN11" i="13"/>
  <c r="BA11" i="13"/>
  <c r="AZ38" i="13"/>
  <c r="Y38" i="13"/>
  <c r="AM38" i="13"/>
  <c r="AN42" i="13"/>
  <c r="BA42" i="13"/>
  <c r="F61" i="28"/>
  <c r="G61" i="28" s="1"/>
  <c r="AM56" i="28"/>
  <c r="Y56" i="28"/>
  <c r="AZ54" i="38"/>
  <c r="Y54" i="38"/>
  <c r="AZ56" i="30"/>
  <c r="AM56" i="30"/>
  <c r="AZ56" i="9"/>
  <c r="Y56" i="9"/>
  <c r="AZ57" i="23"/>
  <c r="Y57" i="23"/>
  <c r="AM58" i="40"/>
  <c r="AV58" i="40" s="1"/>
  <c r="Y58" i="40"/>
  <c r="AM58" i="38"/>
  <c r="AZ58" i="38"/>
  <c r="AZ58" i="36"/>
  <c r="AM58" i="36"/>
  <c r="Y58" i="36"/>
  <c r="AZ60" i="30"/>
  <c r="AM60" i="30"/>
  <c r="AV60" i="30" s="1"/>
  <c r="J65" i="27"/>
  <c r="K65" i="27" s="1"/>
  <c r="AM60" i="27"/>
  <c r="AM60" i="23"/>
  <c r="AV60" i="23" s="1"/>
  <c r="Y60" i="23"/>
  <c r="AB60" i="23" s="1"/>
  <c r="AZ60" i="23"/>
  <c r="AM60" i="21"/>
  <c r="AV60" i="21" s="1"/>
  <c r="Y60" i="21"/>
  <c r="AH60" i="21" s="1"/>
  <c r="AM60" i="19"/>
  <c r="AZ60" i="19"/>
  <c r="Y60" i="19"/>
  <c r="AI60" i="19" s="1"/>
  <c r="AZ60" i="17"/>
  <c r="AM60" i="17"/>
  <c r="AZ60" i="15"/>
  <c r="AM60" i="15"/>
  <c r="Y60" i="15"/>
  <c r="AZ60" i="13"/>
  <c r="AM60" i="13"/>
  <c r="Y60" i="13"/>
  <c r="AZ60" i="11"/>
  <c r="Y60" i="11"/>
  <c r="AB60" i="11" s="1"/>
  <c r="Y60" i="9"/>
  <c r="AZ60" i="9"/>
  <c r="AM60" i="9"/>
  <c r="Y62" i="41"/>
  <c r="AC62" i="41" s="1"/>
  <c r="F67" i="41"/>
  <c r="G67" i="41" s="1"/>
  <c r="AM62" i="41"/>
  <c r="Y62" i="39"/>
  <c r="AH62" i="39" s="1"/>
  <c r="AZ62" i="39"/>
  <c r="AM62" i="39"/>
  <c r="Y62" i="37"/>
  <c r="AD62" i="37" s="1"/>
  <c r="AZ62" i="37"/>
  <c r="AM64" i="26"/>
  <c r="Y64" i="26"/>
  <c r="AZ64" i="24"/>
  <c r="Y64" i="24"/>
  <c r="AM64" i="20"/>
  <c r="AZ64" i="20"/>
  <c r="Y64" i="20"/>
  <c r="AZ64" i="16"/>
  <c r="AM64" i="16"/>
  <c r="AZ64" i="12"/>
  <c r="AM64" i="12"/>
  <c r="Y64" i="12"/>
  <c r="AM64" i="10"/>
  <c r="AZ64" i="10"/>
  <c r="AC42" i="40"/>
  <c r="AA42" i="39"/>
  <c r="Y3" i="24"/>
  <c r="AM3" i="24"/>
  <c r="AZ3" i="24"/>
  <c r="Z5" i="24"/>
  <c r="AA5" i="24" s="1"/>
  <c r="BA5" i="24"/>
  <c r="AA60" i="24"/>
  <c r="AI60" i="24"/>
  <c r="Y3" i="30"/>
  <c r="AM3" i="30"/>
  <c r="AZ3" i="30"/>
  <c r="BA5" i="30"/>
  <c r="Z5" i="30"/>
  <c r="AN7" i="30"/>
  <c r="BA7" i="30"/>
  <c r="AM21" i="30"/>
  <c r="Y21" i="30"/>
  <c r="AB21" i="30" s="1"/>
  <c r="AZ21" i="30"/>
  <c r="AM36" i="30"/>
  <c r="Y36" i="30"/>
  <c r="AE36" i="30" s="1"/>
  <c r="AZ36" i="30"/>
  <c r="AM18" i="39"/>
  <c r="AZ18" i="39"/>
  <c r="BA24" i="39"/>
  <c r="AN24" i="39"/>
  <c r="Z24" i="39"/>
  <c r="AD42" i="40"/>
  <c r="AE42" i="39"/>
  <c r="AE39" i="22"/>
  <c r="BA7" i="12"/>
  <c r="Z7" i="12"/>
  <c r="AC7" i="12" s="1"/>
  <c r="Y13" i="12"/>
  <c r="AZ13" i="12"/>
  <c r="Z18" i="12"/>
  <c r="AN18" i="12"/>
  <c r="BA18" i="12"/>
  <c r="Y50" i="12"/>
  <c r="AZ50" i="12"/>
  <c r="Z11" i="18"/>
  <c r="BA11" i="18"/>
  <c r="AZ35" i="18"/>
  <c r="AM35" i="18"/>
  <c r="BA55" i="18"/>
  <c r="AN55" i="18"/>
  <c r="Y2" i="19"/>
  <c r="AZ2" i="19"/>
  <c r="AM2" i="19"/>
  <c r="BA11" i="19"/>
  <c r="AN11" i="19"/>
  <c r="BA23" i="19"/>
  <c r="Z23" i="19"/>
  <c r="AZ39" i="19"/>
  <c r="AM39" i="19"/>
  <c r="Y39" i="19"/>
  <c r="AZ62" i="27"/>
  <c r="AM62" i="27"/>
  <c r="Y62" i="27"/>
  <c r="AZ13" i="28"/>
  <c r="AM13" i="28"/>
  <c r="AM4" i="38"/>
  <c r="Y4" i="38"/>
  <c r="AH4" i="38" s="1"/>
  <c r="AZ4" i="38"/>
  <c r="J9" i="38"/>
  <c r="K9" i="38" s="1"/>
  <c r="F9" i="38"/>
  <c r="G9" i="38" s="1"/>
  <c r="F11" i="38"/>
  <c r="G11" i="38" s="1"/>
  <c r="AZ6" i="38"/>
  <c r="Y6" i="38"/>
  <c r="AD6" i="38" s="1"/>
  <c r="Y8" i="38"/>
  <c r="AZ8" i="38"/>
  <c r="AM8" i="38"/>
  <c r="J13" i="38"/>
  <c r="K13" i="38" s="1"/>
  <c r="F13" i="38"/>
  <c r="G13" i="38" s="1"/>
  <c r="F21" i="38"/>
  <c r="G21" i="38" s="1"/>
  <c r="AN16" i="38"/>
  <c r="F24" i="38"/>
  <c r="G24" i="38" s="1"/>
  <c r="AZ19" i="38"/>
  <c r="F27" i="38"/>
  <c r="G27" i="38" s="1"/>
  <c r="AZ22" i="38"/>
  <c r="AM31" i="38"/>
  <c r="F36" i="38"/>
  <c r="AZ31" i="38"/>
  <c r="BA34" i="38"/>
  <c r="J39" i="38"/>
  <c r="K39" i="38" s="1"/>
  <c r="AN34" i="38"/>
  <c r="F39" i="38"/>
  <c r="Z34" i="38"/>
  <c r="AZ39" i="38"/>
  <c r="F44" i="38"/>
  <c r="G44" i="38" s="1"/>
  <c r="BA42" i="38"/>
  <c r="J47" i="38"/>
  <c r="K47" i="38" s="1"/>
  <c r="F47" i="38"/>
  <c r="G47" i="38" s="1"/>
  <c r="J53" i="38"/>
  <c r="F53" i="38"/>
  <c r="Y58" i="38"/>
  <c r="AH58" i="38" s="1"/>
  <c r="BA20" i="36"/>
  <c r="AN20" i="36"/>
  <c r="BA28" i="37"/>
  <c r="Z28" i="37"/>
  <c r="AN28" i="37"/>
  <c r="BA43" i="27"/>
  <c r="AN43" i="27"/>
  <c r="BA43" i="19"/>
  <c r="AN43" i="19"/>
  <c r="Z43" i="11"/>
  <c r="AI43" i="11" s="1"/>
  <c r="BA43" i="11"/>
  <c r="AN48" i="40"/>
  <c r="F53" i="40"/>
  <c r="J55" i="41"/>
  <c r="J54" i="41" s="1"/>
  <c r="F55" i="41"/>
  <c r="BA50" i="41"/>
  <c r="AZ64" i="26"/>
  <c r="AH42" i="40"/>
  <c r="AB42" i="39"/>
  <c r="AV17" i="37"/>
  <c r="BA63" i="9"/>
  <c r="Z63" i="9"/>
  <c r="AM3" i="10"/>
  <c r="Y3" i="10"/>
  <c r="AZ3" i="10"/>
  <c r="BA5" i="10"/>
  <c r="AN5" i="10"/>
  <c r="Z12" i="10"/>
  <c r="AE12" i="10" s="1"/>
  <c r="BA12" i="10"/>
  <c r="AM18" i="10"/>
  <c r="AZ18" i="10"/>
  <c r="BA24" i="10"/>
  <c r="AN24" i="10"/>
  <c r="AN48" i="10"/>
  <c r="BA48" i="10"/>
  <c r="AM10" i="11"/>
  <c r="AZ10" i="11"/>
  <c r="BA13" i="11"/>
  <c r="AN13" i="11"/>
  <c r="AZ16" i="11"/>
  <c r="Y16" i="11"/>
  <c r="Z21" i="11"/>
  <c r="BA21" i="11"/>
  <c r="Y32" i="11"/>
  <c r="AZ32" i="11"/>
  <c r="BA36" i="11"/>
  <c r="AN36" i="11"/>
  <c r="Y21" i="17"/>
  <c r="AZ21" i="17"/>
  <c r="AZ36" i="17"/>
  <c r="AM36" i="17"/>
  <c r="Y36" i="17"/>
  <c r="AI60" i="17"/>
  <c r="AC60" i="17"/>
  <c r="AG60" i="17"/>
  <c r="BA12" i="27"/>
  <c r="AN12" i="27"/>
  <c r="AN24" i="27"/>
  <c r="BA24" i="27"/>
  <c r="AD60" i="27"/>
  <c r="AZ27" i="41"/>
  <c r="AM27" i="41"/>
  <c r="BA40" i="41"/>
  <c r="F45" i="41"/>
  <c r="G45" i="41" s="1"/>
  <c r="AZ52" i="41"/>
  <c r="Y52" i="41"/>
  <c r="AM57" i="41"/>
  <c r="AZ57" i="41"/>
  <c r="AJ31" i="41"/>
  <c r="AJ30" i="41" s="1"/>
  <c r="BA6" i="16"/>
  <c r="AN6" i="16"/>
  <c r="Z6" i="16"/>
  <c r="Y17" i="16"/>
  <c r="AZ17" i="16"/>
  <c r="AM17" i="16"/>
  <c r="AM23" i="16"/>
  <c r="AZ23" i="16"/>
  <c r="Y34" i="16"/>
  <c r="AZ34" i="16"/>
  <c r="BA42" i="16"/>
  <c r="Z42" i="16"/>
  <c r="AD42" i="16" s="1"/>
  <c r="AZ47" i="16"/>
  <c r="AM47" i="16"/>
  <c r="Y53" i="16"/>
  <c r="AZ53" i="16"/>
  <c r="Z17" i="22"/>
  <c r="BA17" i="22"/>
  <c r="J25" i="22"/>
  <c r="K25" i="22" s="1"/>
  <c r="AZ20" i="22"/>
  <c r="F25" i="22"/>
  <c r="G25" i="22" s="1"/>
  <c r="BA23" i="22"/>
  <c r="F28" i="22"/>
  <c r="G28" i="22" s="1"/>
  <c r="Z23" i="22"/>
  <c r="BA46" i="22"/>
  <c r="F51" i="22"/>
  <c r="Z46" i="22"/>
  <c r="AZ53" i="22"/>
  <c r="Y53" i="22"/>
  <c r="AM53" i="22"/>
  <c r="Y6" i="23"/>
  <c r="J11" i="23"/>
  <c r="K11" i="23" s="1"/>
  <c r="AZ6" i="23"/>
  <c r="F11" i="23"/>
  <c r="G11" i="23" s="1"/>
  <c r="AM14" i="23"/>
  <c r="F19" i="23"/>
  <c r="G19" i="23" s="1"/>
  <c r="Y14" i="23"/>
  <c r="AH14" i="23" s="1"/>
  <c r="AZ14" i="23"/>
  <c r="J38" i="23"/>
  <c r="K38" i="23" s="1"/>
  <c r="AM33" i="23"/>
  <c r="F38" i="23"/>
  <c r="G38" i="23" s="1"/>
  <c r="Y33" i="23"/>
  <c r="AH33" i="23" s="1"/>
  <c r="AH32" i="23" s="1"/>
  <c r="F42" i="23"/>
  <c r="G42" i="23" s="1"/>
  <c r="AZ37" i="23"/>
  <c r="BA41" i="23"/>
  <c r="Z41" i="23"/>
  <c r="F51" i="23"/>
  <c r="AZ46" i="23"/>
  <c r="J51" i="23"/>
  <c r="Y38" i="37"/>
  <c r="AZ38" i="37"/>
  <c r="F47" i="37"/>
  <c r="G47" i="37" s="1"/>
  <c r="AZ42" i="37"/>
  <c r="AZ47" i="37"/>
  <c r="Y47" i="37"/>
  <c r="BA53" i="37"/>
  <c r="F58" i="37"/>
  <c r="G58" i="37" s="1"/>
  <c r="AZ2" i="41"/>
  <c r="Y2" i="41"/>
  <c r="F16" i="41"/>
  <c r="G16" i="41" s="1"/>
  <c r="AN11" i="41"/>
  <c r="BA11" i="41"/>
  <c r="AZ60" i="27"/>
  <c r="AH21" i="12"/>
  <c r="AJ21" i="12" s="1"/>
  <c r="AB37" i="36"/>
  <c r="AJ37" i="36" s="1"/>
  <c r="Y11" i="8"/>
  <c r="AZ11" i="8"/>
  <c r="BA33" i="8"/>
  <c r="Z33" i="8"/>
  <c r="BA37" i="8"/>
  <c r="AN37" i="8"/>
  <c r="Z19" i="9"/>
  <c r="BA19" i="9"/>
  <c r="BA33" i="9"/>
  <c r="AN33" i="9"/>
  <c r="AM3" i="26"/>
  <c r="AZ3" i="26"/>
  <c r="AM13" i="26"/>
  <c r="AZ13" i="26"/>
  <c r="AN18" i="26"/>
  <c r="Z18" i="26"/>
  <c r="BA18" i="26"/>
  <c r="BA44" i="26"/>
  <c r="Z44" i="26"/>
  <c r="AN44" i="26"/>
  <c r="Y50" i="26"/>
  <c r="AZ50" i="26"/>
  <c r="AZ61" i="36"/>
  <c r="AM61" i="36"/>
  <c r="AZ3" i="37"/>
  <c r="Y3" i="37"/>
  <c r="BA5" i="37"/>
  <c r="J10" i="37"/>
  <c r="K10" i="37" s="1"/>
  <c r="M10" i="37" s="1"/>
  <c r="O10" i="37" s="1"/>
  <c r="P10" i="37" s="1"/>
  <c r="BA7" i="37"/>
  <c r="F12" i="37"/>
  <c r="G12" i="37" s="1"/>
  <c r="AZ13" i="37"/>
  <c r="J18" i="37"/>
  <c r="K18" i="37" s="1"/>
  <c r="F26" i="37"/>
  <c r="G26" i="37" s="1"/>
  <c r="AZ21" i="37"/>
  <c r="BA29" i="37"/>
  <c r="J34" i="37"/>
  <c r="K34" i="37" s="1"/>
  <c r="F34" i="37"/>
  <c r="G34" i="37" s="1"/>
  <c r="AZ60" i="21"/>
  <c r="J36" i="14"/>
  <c r="K36" i="14" s="1"/>
  <c r="Z37" i="37"/>
  <c r="F47" i="13"/>
  <c r="G47" i="13" s="1"/>
  <c r="F33" i="14"/>
  <c r="G33" i="14" s="1"/>
  <c r="F17" i="15"/>
  <c r="G17" i="15" s="1"/>
  <c r="F20" i="15"/>
  <c r="G20" i="15" s="1"/>
  <c r="J24" i="23"/>
  <c r="K24" i="23" s="1"/>
  <c r="F27" i="23"/>
  <c r="G27" i="23" s="1"/>
  <c r="J33" i="23"/>
  <c r="K33" i="23" s="1"/>
  <c r="J46" i="23"/>
  <c r="K46" i="23" s="1"/>
  <c r="F60" i="28"/>
  <c r="G60" i="28" s="1"/>
  <c r="F45" i="18"/>
  <c r="G45" i="18" s="1"/>
  <c r="J53" i="40"/>
  <c r="AA62" i="35"/>
  <c r="AG60" i="24"/>
  <c r="AC58" i="41"/>
  <c r="AF64" i="28"/>
  <c r="AB62" i="40"/>
  <c r="AE35" i="28"/>
  <c r="AB62" i="35"/>
  <c r="AB64" i="28"/>
  <c r="AG62" i="40"/>
  <c r="AE62" i="40"/>
  <c r="AF62" i="35"/>
  <c r="AG64" i="28"/>
  <c r="AA62" i="37"/>
  <c r="AN62" i="41"/>
  <c r="AH62" i="40"/>
  <c r="AE64" i="28"/>
  <c r="AG62" i="35"/>
  <c r="F67" i="37"/>
  <c r="G67" i="37" s="1"/>
  <c r="AN62" i="35"/>
  <c r="BA48" i="40"/>
  <c r="Z48" i="37"/>
  <c r="Z48" i="40"/>
  <c r="J53" i="37"/>
  <c r="Y47" i="40"/>
  <c r="AM49" i="27"/>
  <c r="AM47" i="37"/>
  <c r="AM49" i="30"/>
  <c r="Y49" i="28"/>
  <c r="Y49" i="27"/>
  <c r="AM49" i="11"/>
  <c r="AM49" i="17"/>
  <c r="Y47" i="39"/>
  <c r="AZ47" i="39"/>
  <c r="Y49" i="30"/>
  <c r="AM49" i="22"/>
  <c r="AM49" i="8"/>
  <c r="Y49" i="22"/>
  <c r="Y49" i="8"/>
  <c r="AE35" i="26"/>
  <c r="AJ22" i="26"/>
  <c r="AE35" i="14"/>
  <c r="AJ14" i="28"/>
  <c r="AJ59" i="27"/>
  <c r="AA4" i="27"/>
  <c r="AE8" i="27"/>
  <c r="AJ8" i="27" s="1"/>
  <c r="AB4" i="27"/>
  <c r="AC4" i="27"/>
  <c r="S14" i="28"/>
  <c r="AD35" i="28"/>
  <c r="AA35" i="28"/>
  <c r="AJ48" i="27"/>
  <c r="AJ47" i="27" s="1"/>
  <c r="AJ17" i="27"/>
  <c r="AJ36" i="27"/>
  <c r="AJ50" i="27"/>
  <c r="AJ49" i="27" s="1"/>
  <c r="S14" i="16"/>
  <c r="AB5" i="11"/>
  <c r="AA5" i="11"/>
  <c r="AH5" i="11"/>
  <c r="AJ8" i="20"/>
  <c r="AJ15" i="41"/>
  <c r="AJ63" i="17"/>
  <c r="E7" i="15"/>
  <c r="AJ40" i="36"/>
  <c r="AG18" i="36"/>
  <c r="AC5" i="11"/>
  <c r="AA24" i="8"/>
  <c r="AZ27" i="37"/>
  <c r="AZ57" i="16"/>
  <c r="AM57" i="16"/>
  <c r="Y57" i="16"/>
  <c r="BA59" i="41"/>
  <c r="AN59" i="41"/>
  <c r="AN59" i="39"/>
  <c r="BA59" i="39"/>
  <c r="Z59" i="39"/>
  <c r="BA59" i="37"/>
  <c r="Z59" i="37"/>
  <c r="Z59" i="35"/>
  <c r="AN59" i="35"/>
  <c r="AJ10" i="23"/>
  <c r="AG53" i="41"/>
  <c r="AH16" i="9"/>
  <c r="AN59" i="37"/>
  <c r="AE34" i="35"/>
  <c r="AD11" i="27"/>
  <c r="AG32" i="24"/>
  <c r="AC6" i="22"/>
  <c r="AM33" i="9"/>
  <c r="Z22" i="8"/>
  <c r="AH22" i="8" s="1"/>
  <c r="F23" i="41"/>
  <c r="G23" i="41" s="1"/>
  <c r="AZ18" i="41"/>
  <c r="BA24" i="41"/>
  <c r="F29" i="41"/>
  <c r="G29" i="41" s="1"/>
  <c r="Y38" i="41"/>
  <c r="AZ38" i="41"/>
  <c r="Y42" i="41"/>
  <c r="AG42" i="41" s="1"/>
  <c r="F47" i="41"/>
  <c r="G47" i="41" s="1"/>
  <c r="AZ42" i="41"/>
  <c r="BA7" i="35"/>
  <c r="F12" i="35"/>
  <c r="G12" i="35" s="1"/>
  <c r="AZ13" i="35"/>
  <c r="J18" i="35"/>
  <c r="K18" i="35" s="1"/>
  <c r="J23" i="35"/>
  <c r="K23" i="35" s="1"/>
  <c r="F23" i="35"/>
  <c r="G23" i="35" s="1"/>
  <c r="AN18" i="35"/>
  <c r="AM21" i="35"/>
  <c r="F26" i="35"/>
  <c r="G26" i="35" s="1"/>
  <c r="AZ21" i="35"/>
  <c r="J43" i="35"/>
  <c r="K43" i="35" s="1"/>
  <c r="Y38" i="35"/>
  <c r="F43" i="35"/>
  <c r="G43" i="35" s="1"/>
  <c r="J47" i="35"/>
  <c r="K47" i="35" s="1"/>
  <c r="F47" i="35"/>
  <c r="G47" i="35" s="1"/>
  <c r="AM47" i="35"/>
  <c r="AZ47" i="35"/>
  <c r="AN6" i="36"/>
  <c r="BA6" i="36"/>
  <c r="AM11" i="36"/>
  <c r="AZ11" i="36"/>
  <c r="AM27" i="36"/>
  <c r="AZ27" i="36"/>
  <c r="AZ36" i="36"/>
  <c r="Y36" i="36"/>
  <c r="AN40" i="36"/>
  <c r="BA40" i="36"/>
  <c r="BA4" i="37"/>
  <c r="J9" i="37"/>
  <c r="K9" i="37" s="1"/>
  <c r="AN6" i="37"/>
  <c r="BA6" i="37"/>
  <c r="F11" i="37"/>
  <c r="F13" i="37"/>
  <c r="G13" i="37" s="1"/>
  <c r="AN8" i="37"/>
  <c r="AM11" i="37"/>
  <c r="AP11" i="37" s="1"/>
  <c r="J16" i="37"/>
  <c r="K16" i="37" s="1"/>
  <c r="F16" i="37"/>
  <c r="G16" i="37" s="1"/>
  <c r="J22" i="37"/>
  <c r="K22" i="37" s="1"/>
  <c r="F22" i="37"/>
  <c r="G22" i="37" s="1"/>
  <c r="AZ17" i="37"/>
  <c r="AM23" i="37"/>
  <c r="J28" i="37"/>
  <c r="K28" i="37" s="1"/>
  <c r="F28" i="37"/>
  <c r="G28" i="37" s="1"/>
  <c r="AZ23" i="37"/>
  <c r="J32" i="37"/>
  <c r="K32" i="37" s="1"/>
  <c r="Y27" i="37"/>
  <c r="AM27" i="37"/>
  <c r="AM32" i="37"/>
  <c r="F37" i="37"/>
  <c r="AZ32" i="37"/>
  <c r="Y32" i="37"/>
  <c r="J37" i="37"/>
  <c r="AN35" i="37"/>
  <c r="Z35" i="37"/>
  <c r="BA35" i="37"/>
  <c r="J40" i="37"/>
  <c r="F40" i="37"/>
  <c r="Y40" i="37"/>
  <c r="J45" i="37"/>
  <c r="K45" i="37" s="1"/>
  <c r="M45" i="37" s="1"/>
  <c r="O45" i="37" s="1"/>
  <c r="P45" i="37" s="1"/>
  <c r="AZ40" i="37"/>
  <c r="BA44" i="37"/>
  <c r="F49" i="37"/>
  <c r="J49" i="37"/>
  <c r="AP58" i="37"/>
  <c r="AS58" i="37"/>
  <c r="AV58" i="37"/>
  <c r="AO58" i="37"/>
  <c r="AR58" i="37"/>
  <c r="AU58" i="37"/>
  <c r="AQ58" i="37"/>
  <c r="Z61" i="37"/>
  <c r="AN61" i="37"/>
  <c r="F66" i="37"/>
  <c r="G66" i="37" s="1"/>
  <c r="BA61" i="37"/>
  <c r="Y5" i="38"/>
  <c r="AZ5" i="38"/>
  <c r="J10" i="38"/>
  <c r="AZ7" i="38"/>
  <c r="J12" i="38"/>
  <c r="K12" i="38" s="1"/>
  <c r="AM7" i="38"/>
  <c r="AM9" i="38"/>
  <c r="AZ9" i="38"/>
  <c r="AZ15" i="38"/>
  <c r="J20" i="38"/>
  <c r="K20" i="38" s="1"/>
  <c r="AM24" i="38"/>
  <c r="F29" i="38"/>
  <c r="G29" i="38" s="1"/>
  <c r="AZ24" i="38"/>
  <c r="J33" i="38"/>
  <c r="K33" i="38" s="1"/>
  <c r="Y28" i="38"/>
  <c r="F33" i="38"/>
  <c r="G33" i="38" s="1"/>
  <c r="AZ28" i="38"/>
  <c r="J42" i="38"/>
  <c r="K42" i="38" s="1"/>
  <c r="Y37" i="38"/>
  <c r="AZ37" i="38"/>
  <c r="J46" i="38"/>
  <c r="K46" i="38" s="1"/>
  <c r="AZ41" i="38"/>
  <c r="F46" i="38"/>
  <c r="G46" i="38" s="1"/>
  <c r="AZ51" i="38"/>
  <c r="AM51" i="38"/>
  <c r="Y14" i="39"/>
  <c r="AZ14" i="39"/>
  <c r="Z35" i="39"/>
  <c r="BA35" i="39"/>
  <c r="Y50" i="39"/>
  <c r="AZ50" i="39"/>
  <c r="AV58" i="39"/>
  <c r="AM61" i="39"/>
  <c r="AV61" i="39" s="1"/>
  <c r="AZ61" i="39"/>
  <c r="Y5" i="40"/>
  <c r="AZ5" i="40"/>
  <c r="AM9" i="40"/>
  <c r="AZ9" i="40"/>
  <c r="F20" i="40"/>
  <c r="G20" i="40" s="1"/>
  <c r="AZ15" i="40"/>
  <c r="Y32" i="40"/>
  <c r="F37" i="40"/>
  <c r="AN20" i="35"/>
  <c r="F25" i="35"/>
  <c r="G25" i="35" s="1"/>
  <c r="BA20" i="23"/>
  <c r="F25" i="23"/>
  <c r="G25" i="23" s="1"/>
  <c r="AN38" i="37"/>
  <c r="F43" i="37"/>
  <c r="G43" i="37" s="1"/>
  <c r="Z59" i="41"/>
  <c r="AJ53" i="38"/>
  <c r="AJ61" i="40"/>
  <c r="Y51" i="38"/>
  <c r="AN17" i="26"/>
  <c r="Z17" i="26"/>
  <c r="BA17" i="26"/>
  <c r="F25" i="26"/>
  <c r="G25" i="26" s="1"/>
  <c r="J25" i="26"/>
  <c r="K25" i="26" s="1"/>
  <c r="AM39" i="26"/>
  <c r="J44" i="26"/>
  <c r="F44" i="26"/>
  <c r="AZ39" i="26"/>
  <c r="AZ43" i="26"/>
  <c r="J48" i="26"/>
  <c r="K48" i="26" s="1"/>
  <c r="F48" i="26"/>
  <c r="G48" i="26" s="1"/>
  <c r="Y48" i="26"/>
  <c r="F53" i="26"/>
  <c r="J53" i="26"/>
  <c r="AZ48" i="26"/>
  <c r="Y55" i="26"/>
  <c r="F60" i="26"/>
  <c r="AM55" i="26"/>
  <c r="AZ11" i="27"/>
  <c r="F16" i="27"/>
  <c r="G16" i="27" s="1"/>
  <c r="J16" i="27"/>
  <c r="K16" i="27" s="1"/>
  <c r="AZ17" i="27"/>
  <c r="J22" i="27"/>
  <c r="K22" i="27" s="1"/>
  <c r="F22" i="27"/>
  <c r="G22" i="27" s="1"/>
  <c r="AM23" i="27"/>
  <c r="J28" i="27"/>
  <c r="K28" i="27" s="1"/>
  <c r="F28" i="27"/>
  <c r="G28" i="27" s="1"/>
  <c r="J34" i="27"/>
  <c r="K34" i="27" s="1"/>
  <c r="F34" i="27"/>
  <c r="G34" i="27" s="1"/>
  <c r="J39" i="27"/>
  <c r="K39" i="27" s="1"/>
  <c r="F39" i="27"/>
  <c r="G39" i="27" s="1"/>
  <c r="AZ34" i="27"/>
  <c r="AN42" i="27"/>
  <c r="Z42" i="27"/>
  <c r="J64" i="27"/>
  <c r="AZ59" i="27"/>
  <c r="AM2" i="28"/>
  <c r="Y2" i="28"/>
  <c r="J25" i="28"/>
  <c r="K25" i="28" s="1"/>
  <c r="F25" i="28"/>
  <c r="G25" i="28" s="1"/>
  <c r="F39" i="28"/>
  <c r="G39" i="28" s="1"/>
  <c r="J39" i="28"/>
  <c r="K39" i="28" s="1"/>
  <c r="AM34" i="28"/>
  <c r="AZ34" i="28"/>
  <c r="Z42" i="28"/>
  <c r="BA42" i="28"/>
  <c r="BA59" i="35"/>
  <c r="BA18" i="35"/>
  <c r="AZ42" i="35"/>
  <c r="AM62" i="16"/>
  <c r="AZ62" i="16"/>
  <c r="AZ35" i="17"/>
  <c r="Y35" i="17"/>
  <c r="AN39" i="17"/>
  <c r="Z39" i="17"/>
  <c r="BA39" i="17"/>
  <c r="AZ8" i="18"/>
  <c r="Y8" i="18"/>
  <c r="AM4" i="19"/>
  <c r="Y4" i="19"/>
  <c r="AZ4" i="19"/>
  <c r="AZ8" i="19"/>
  <c r="Y8" i="19"/>
  <c r="AE8" i="19" s="1"/>
  <c r="Z22" i="19"/>
  <c r="AC22" i="19" s="1"/>
  <c r="AN22" i="19"/>
  <c r="BA22" i="19"/>
  <c r="Y42" i="19"/>
  <c r="AB42" i="19" s="1"/>
  <c r="AM42" i="19"/>
  <c r="AZ42" i="19"/>
  <c r="AM58" i="19"/>
  <c r="Y58" i="19"/>
  <c r="AZ58" i="19"/>
  <c r="F15" i="20"/>
  <c r="AZ10" i="20"/>
  <c r="BA13" i="20"/>
  <c r="Z13" i="20"/>
  <c r="F18" i="20"/>
  <c r="G18" i="20" s="1"/>
  <c r="J18" i="20"/>
  <c r="K18" i="20" s="1"/>
  <c r="J36" i="20"/>
  <c r="K36" i="20" s="1"/>
  <c r="F36" i="20"/>
  <c r="G36" i="20" s="1"/>
  <c r="AM50" i="20"/>
  <c r="F55" i="20"/>
  <c r="J55" i="20"/>
  <c r="K55" i="20" s="1"/>
  <c r="AZ50" i="20"/>
  <c r="AM17" i="21"/>
  <c r="Y17" i="21"/>
  <c r="AB17" i="21" s="1"/>
  <c r="AZ17" i="21"/>
  <c r="Y23" i="21"/>
  <c r="AF23" i="21" s="1"/>
  <c r="AZ23" i="21"/>
  <c r="AZ58" i="21"/>
  <c r="AM58" i="21"/>
  <c r="F19" i="22"/>
  <c r="G19" i="22" s="1"/>
  <c r="AZ14" i="22"/>
  <c r="BA19" i="22"/>
  <c r="Z19" i="22"/>
  <c r="AF19" i="22" s="1"/>
  <c r="F24" i="22"/>
  <c r="G24" i="22" s="1"/>
  <c r="Z22" i="22"/>
  <c r="BA22" i="22"/>
  <c r="AM37" i="22"/>
  <c r="F42" i="22"/>
  <c r="G42" i="22" s="1"/>
  <c r="Y37" i="22"/>
  <c r="AE37" i="22" s="1"/>
  <c r="AZ37" i="22"/>
  <c r="AM10" i="23"/>
  <c r="F15" i="23"/>
  <c r="G15" i="23" s="1"/>
  <c r="AZ10" i="23"/>
  <c r="Z13" i="23"/>
  <c r="AI13" i="23" s="1"/>
  <c r="AN13" i="23"/>
  <c r="F18" i="23"/>
  <c r="G18" i="23" s="1"/>
  <c r="BA13" i="23"/>
  <c r="J18" i="23"/>
  <c r="K18" i="23" s="1"/>
  <c r="Y16" i="23"/>
  <c r="AZ16" i="23"/>
  <c r="BA21" i="23"/>
  <c r="J26" i="23"/>
  <c r="K26" i="23" s="1"/>
  <c r="F26" i="23"/>
  <c r="G26" i="23" s="1"/>
  <c r="J36" i="23"/>
  <c r="K36" i="23" s="1"/>
  <c r="F36" i="23"/>
  <c r="G36" i="23" s="1"/>
  <c r="AM36" i="23"/>
  <c r="AZ36" i="23"/>
  <c r="AM50" i="23"/>
  <c r="AZ50" i="23"/>
  <c r="AN55" i="23"/>
  <c r="BA55" i="23"/>
  <c r="F60" i="23"/>
  <c r="AM35" i="24"/>
  <c r="AZ35" i="24"/>
  <c r="BA48" i="24"/>
  <c r="AN48" i="24"/>
  <c r="BA8" i="36"/>
  <c r="AM8" i="8"/>
  <c r="AZ8" i="8"/>
  <c r="AZ33" i="8"/>
  <c r="F38" i="8"/>
  <c r="G38" i="8" s="1"/>
  <c r="J38" i="8"/>
  <c r="K38" i="8" s="1"/>
  <c r="F42" i="8"/>
  <c r="G42" i="8" s="1"/>
  <c r="J42" i="8"/>
  <c r="K42" i="8" s="1"/>
  <c r="AZ37" i="8"/>
  <c r="BA41" i="8"/>
  <c r="F46" i="8"/>
  <c r="G46" i="8" s="1"/>
  <c r="Y22" i="9"/>
  <c r="AZ22" i="9"/>
  <c r="AM22" i="9"/>
  <c r="Y37" i="9"/>
  <c r="AC37" i="9" s="1"/>
  <c r="AC35" i="9" s="1"/>
  <c r="AM37" i="9"/>
  <c r="AZ37" i="9"/>
  <c r="BA34" i="10"/>
  <c r="AN34" i="10"/>
  <c r="Y48" i="10"/>
  <c r="AZ48" i="10"/>
  <c r="AN5" i="11"/>
  <c r="BA5" i="11"/>
  <c r="AN7" i="11"/>
  <c r="BA7" i="11"/>
  <c r="F18" i="11"/>
  <c r="AM13" i="11"/>
  <c r="AZ13" i="11"/>
  <c r="F26" i="11"/>
  <c r="Y21" i="11"/>
  <c r="AM50" i="11"/>
  <c r="AZ50" i="11"/>
  <c r="Y63" i="11"/>
  <c r="AD63" i="11" s="1"/>
  <c r="AZ63" i="11"/>
  <c r="AZ9" i="12"/>
  <c r="AM9" i="12"/>
  <c r="AZ18" i="12"/>
  <c r="Y18" i="12"/>
  <c r="AN6" i="13"/>
  <c r="BA6" i="13"/>
  <c r="AN8" i="13"/>
  <c r="Z8" i="13"/>
  <c r="J16" i="13"/>
  <c r="K16" i="13" s="1"/>
  <c r="F16" i="13"/>
  <c r="G16" i="13" s="1"/>
  <c r="AZ11" i="13"/>
  <c r="AM17" i="13"/>
  <c r="Y17" i="13"/>
  <c r="AD17" i="13" s="1"/>
  <c r="Y23" i="13"/>
  <c r="AZ23" i="13"/>
  <c r="AN33" i="13"/>
  <c r="BA33" i="13"/>
  <c r="F38" i="13"/>
  <c r="G38" i="13" s="1"/>
  <c r="AN37" i="13"/>
  <c r="BA37" i="13"/>
  <c r="F42" i="13"/>
  <c r="BA46" i="13"/>
  <c r="F51" i="13"/>
  <c r="AM58" i="13"/>
  <c r="AZ58" i="13"/>
  <c r="AN16" i="14"/>
  <c r="BA16" i="14"/>
  <c r="Y19" i="14"/>
  <c r="AZ19" i="14"/>
  <c r="F24" i="14"/>
  <c r="G24" i="14" s="1"/>
  <c r="F27" i="14"/>
  <c r="G27" i="14" s="1"/>
  <c r="AZ22" i="14"/>
  <c r="F41" i="14"/>
  <c r="AN36" i="14"/>
  <c r="AZ41" i="14"/>
  <c r="F46" i="14"/>
  <c r="G46" i="14" s="1"/>
  <c r="J46" i="14"/>
  <c r="K46" i="14" s="1"/>
  <c r="Y41" i="14"/>
  <c r="AZ45" i="14"/>
  <c r="AM45" i="14"/>
  <c r="AZ51" i="14"/>
  <c r="AM51" i="14"/>
  <c r="AI60" i="14"/>
  <c r="F29" i="15"/>
  <c r="G29" i="15" s="1"/>
  <c r="AZ24" i="15"/>
  <c r="AN34" i="15"/>
  <c r="BA34" i="15"/>
  <c r="J48" i="15"/>
  <c r="K48" i="15" s="1"/>
  <c r="AM43" i="15"/>
  <c r="F48" i="15"/>
  <c r="G48" i="15" s="1"/>
  <c r="BA37" i="16"/>
  <c r="Z37" i="16"/>
  <c r="AA37" i="16" s="1"/>
  <c r="AH6" i="26"/>
  <c r="AH3" i="26" s="1"/>
  <c r="AB13" i="16"/>
  <c r="AM42" i="35"/>
  <c r="AC58" i="35"/>
  <c r="AZ52" i="36"/>
  <c r="F19" i="37"/>
  <c r="G19" i="37" s="1"/>
  <c r="F42" i="38"/>
  <c r="G42" i="38" s="1"/>
  <c r="AZ38" i="35"/>
  <c r="F11" i="13"/>
  <c r="G11" i="13" s="1"/>
  <c r="AZ5" i="12"/>
  <c r="J11" i="37"/>
  <c r="K11" i="37" s="1"/>
  <c r="F68" i="22"/>
  <c r="G68" i="22" s="1"/>
  <c r="F17" i="26"/>
  <c r="G17" i="26" s="1"/>
  <c r="J17" i="26"/>
  <c r="K17" i="26" s="1"/>
  <c r="F20" i="26"/>
  <c r="G20" i="26" s="1"/>
  <c r="J20" i="26"/>
  <c r="K20" i="26" s="1"/>
  <c r="J29" i="26"/>
  <c r="K29" i="26" s="1"/>
  <c r="F29" i="26"/>
  <c r="G29" i="26" s="1"/>
  <c r="J35" i="26"/>
  <c r="K35" i="26" s="1"/>
  <c r="F35" i="26"/>
  <c r="G35" i="26" s="1"/>
  <c r="J25" i="27"/>
  <c r="K25" i="27" s="1"/>
  <c r="F25" i="27"/>
  <c r="G25" i="27" s="1"/>
  <c r="Y39" i="27"/>
  <c r="AG39" i="27" s="1"/>
  <c r="J44" i="27"/>
  <c r="F44" i="27"/>
  <c r="J48" i="27"/>
  <c r="K48" i="27" s="1"/>
  <c r="F48" i="27"/>
  <c r="G48" i="27" s="1"/>
  <c r="F53" i="27"/>
  <c r="J53" i="27"/>
  <c r="G60" i="27"/>
  <c r="J17" i="28"/>
  <c r="K17" i="28" s="1"/>
  <c r="F17" i="28"/>
  <c r="G17" i="28" s="1"/>
  <c r="J20" i="28"/>
  <c r="K20" i="28" s="1"/>
  <c r="F20" i="28"/>
  <c r="G20" i="28" s="1"/>
  <c r="J29" i="28"/>
  <c r="K29" i="28" s="1"/>
  <c r="F29" i="28"/>
  <c r="G29" i="28" s="1"/>
  <c r="F35" i="28"/>
  <c r="G35" i="28" s="1"/>
  <c r="J35" i="28"/>
  <c r="K35" i="28" s="1"/>
  <c r="J44" i="28"/>
  <c r="F44" i="28"/>
  <c r="J48" i="28"/>
  <c r="K48" i="28" s="1"/>
  <c r="F48" i="28"/>
  <c r="G48" i="28" s="1"/>
  <c r="J53" i="28"/>
  <c r="F53" i="28"/>
  <c r="AF46" i="40"/>
  <c r="F10" i="40"/>
  <c r="G10" i="40" s="1"/>
  <c r="AH58" i="41"/>
  <c r="F69" i="26"/>
  <c r="J69" i="26"/>
  <c r="K69" i="26" s="1"/>
  <c r="J57" i="20"/>
  <c r="F10" i="26"/>
  <c r="G10" i="26" s="1"/>
  <c r="J10" i="26"/>
  <c r="K10" i="26" s="1"/>
  <c r="J12" i="26"/>
  <c r="K12" i="26" s="1"/>
  <c r="F12" i="26"/>
  <c r="G12" i="26" s="1"/>
  <c r="J23" i="26"/>
  <c r="K23" i="26" s="1"/>
  <c r="F23" i="26"/>
  <c r="G23" i="26" s="1"/>
  <c r="F36" i="26"/>
  <c r="G36" i="26" s="1"/>
  <c r="J36" i="26"/>
  <c r="K36" i="26" s="1"/>
  <c r="J45" i="26"/>
  <c r="K45" i="26" s="1"/>
  <c r="F45" i="26"/>
  <c r="G45" i="26" s="1"/>
  <c r="J49" i="26"/>
  <c r="K49" i="26" s="1"/>
  <c r="F49" i="26"/>
  <c r="G49" i="26" s="1"/>
  <c r="AM12" i="27"/>
  <c r="J17" i="27"/>
  <c r="K17" i="27" s="1"/>
  <c r="F17" i="27"/>
  <c r="G17" i="27" s="1"/>
  <c r="J20" i="27"/>
  <c r="K20" i="27" s="1"/>
  <c r="F20" i="27"/>
  <c r="G20" i="27" s="1"/>
  <c r="Y24" i="27"/>
  <c r="AH24" i="27" s="1"/>
  <c r="F29" i="27"/>
  <c r="G29" i="27" s="1"/>
  <c r="J29" i="27"/>
  <c r="K29" i="27" s="1"/>
  <c r="J35" i="27"/>
  <c r="K35" i="27" s="1"/>
  <c r="F35" i="27"/>
  <c r="G35" i="27" s="1"/>
  <c r="J10" i="28"/>
  <c r="K10" i="28" s="1"/>
  <c r="F10" i="28"/>
  <c r="G10" i="28" s="1"/>
  <c r="J12" i="28"/>
  <c r="K12" i="28" s="1"/>
  <c r="F12" i="28"/>
  <c r="G12" i="28" s="1"/>
  <c r="F23" i="28"/>
  <c r="G23" i="28" s="1"/>
  <c r="J23" i="28"/>
  <c r="K23" i="28" s="1"/>
  <c r="Z20" i="36"/>
  <c r="AF20" i="36" s="1"/>
  <c r="F34" i="14"/>
  <c r="G34" i="14" s="1"/>
  <c r="J17" i="22"/>
  <c r="K17" i="22" s="1"/>
  <c r="J18" i="26"/>
  <c r="K18" i="26" s="1"/>
  <c r="F18" i="26"/>
  <c r="G18" i="26" s="1"/>
  <c r="J26" i="26"/>
  <c r="K26" i="26" s="1"/>
  <c r="F26" i="26"/>
  <c r="G26" i="26" s="1"/>
  <c r="J41" i="26"/>
  <c r="F41" i="26"/>
  <c r="F55" i="26"/>
  <c r="J55" i="26"/>
  <c r="J10" i="27"/>
  <c r="K10" i="27" s="1"/>
  <c r="F10" i="27"/>
  <c r="G10" i="27" s="1"/>
  <c r="J12" i="27"/>
  <c r="K12" i="27" s="1"/>
  <c r="F12" i="27"/>
  <c r="G12" i="27" s="1"/>
  <c r="J23" i="27"/>
  <c r="K23" i="27" s="1"/>
  <c r="F23" i="27"/>
  <c r="G23" i="27" s="1"/>
  <c r="J36" i="27"/>
  <c r="K36" i="27" s="1"/>
  <c r="F36" i="27"/>
  <c r="G36" i="27" s="1"/>
  <c r="AM40" i="27"/>
  <c r="J45" i="27"/>
  <c r="K45" i="27" s="1"/>
  <c r="F45" i="27"/>
  <c r="G45" i="27" s="1"/>
  <c r="J49" i="27"/>
  <c r="K49" i="27" s="1"/>
  <c r="F49" i="27"/>
  <c r="G49" i="27" s="1"/>
  <c r="J18" i="28"/>
  <c r="K18" i="28" s="1"/>
  <c r="F18" i="28"/>
  <c r="G18" i="28" s="1"/>
  <c r="J26" i="28"/>
  <c r="K26" i="28" s="1"/>
  <c r="F26" i="28"/>
  <c r="G26" i="28" s="1"/>
  <c r="J36" i="28"/>
  <c r="K36" i="28" s="1"/>
  <c r="F36" i="28"/>
  <c r="G36" i="28" s="1"/>
  <c r="J45" i="28"/>
  <c r="K45" i="28" s="1"/>
  <c r="F45" i="28"/>
  <c r="G45" i="28" s="1"/>
  <c r="J49" i="28"/>
  <c r="K49" i="28" s="1"/>
  <c r="F49" i="28"/>
  <c r="G49" i="28" s="1"/>
  <c r="Z52" i="27"/>
  <c r="AZ56" i="28"/>
  <c r="AZ61" i="28"/>
  <c r="J66" i="28"/>
  <c r="K66" i="28" s="1"/>
  <c r="AZ65" i="26"/>
  <c r="F70" i="26"/>
  <c r="G70" i="26" s="1"/>
  <c r="J70" i="26"/>
  <c r="K70" i="26" s="1"/>
  <c r="J25" i="23"/>
  <c r="K25" i="23" s="1"/>
  <c r="J15" i="26"/>
  <c r="F15" i="26"/>
  <c r="G15" i="26" s="1"/>
  <c r="J21" i="26"/>
  <c r="K21" i="26" s="1"/>
  <c r="F21" i="26"/>
  <c r="G21" i="26" s="1"/>
  <c r="Y41" i="26"/>
  <c r="AI41" i="26" s="1"/>
  <c r="J46" i="26"/>
  <c r="K46" i="26" s="1"/>
  <c r="F46" i="26"/>
  <c r="G46" i="26" s="1"/>
  <c r="Y63" i="26"/>
  <c r="AG63" i="26" s="1"/>
  <c r="J68" i="26"/>
  <c r="F68" i="26"/>
  <c r="G68" i="26" s="1"/>
  <c r="J18" i="27"/>
  <c r="K18" i="27" s="1"/>
  <c r="F18" i="27"/>
  <c r="G18" i="27" s="1"/>
  <c r="AM21" i="27"/>
  <c r="F26" i="27"/>
  <c r="G26" i="27" s="1"/>
  <c r="J26" i="27"/>
  <c r="K26" i="27" s="1"/>
  <c r="J41" i="27"/>
  <c r="F41" i="27"/>
  <c r="F55" i="27"/>
  <c r="J55" i="27"/>
  <c r="J68" i="27"/>
  <c r="F68" i="27"/>
  <c r="F15" i="28"/>
  <c r="J15" i="28"/>
  <c r="J21" i="28"/>
  <c r="K21" i="28" s="1"/>
  <c r="F21" i="28"/>
  <c r="G21" i="28" s="1"/>
  <c r="J41" i="28"/>
  <c r="F41" i="28"/>
  <c r="J55" i="28"/>
  <c r="F55" i="28"/>
  <c r="F68" i="28"/>
  <c r="J68" i="28"/>
  <c r="J43" i="37"/>
  <c r="K43" i="37" s="1"/>
  <c r="F35" i="20"/>
  <c r="G35" i="20" s="1"/>
  <c r="F45" i="13"/>
  <c r="G45" i="13" s="1"/>
  <c r="F48" i="22"/>
  <c r="G48" i="22" s="1"/>
  <c r="F57" i="8"/>
  <c r="F56" i="8" s="1"/>
  <c r="M16" i="38"/>
  <c r="O16" i="38" s="1"/>
  <c r="P16" i="38" s="1"/>
  <c r="AD60" i="8"/>
  <c r="J11" i="15"/>
  <c r="K11" i="15" s="1"/>
  <c r="J19" i="15"/>
  <c r="K19" i="15" s="1"/>
  <c r="AZ19" i="26"/>
  <c r="J24" i="26"/>
  <c r="K24" i="26" s="1"/>
  <c r="F24" i="26"/>
  <c r="G24" i="26" s="1"/>
  <c r="F27" i="26"/>
  <c r="G27" i="26" s="1"/>
  <c r="J27" i="26"/>
  <c r="K27" i="26" s="1"/>
  <c r="F33" i="26"/>
  <c r="J33" i="26"/>
  <c r="J38" i="26"/>
  <c r="F38" i="26"/>
  <c r="J42" i="26"/>
  <c r="K42" i="26" s="1"/>
  <c r="F42" i="26"/>
  <c r="G42" i="26" s="1"/>
  <c r="F51" i="26"/>
  <c r="J51" i="26"/>
  <c r="AZ52" i="26"/>
  <c r="J57" i="26"/>
  <c r="F57" i="26"/>
  <c r="AZ10" i="27"/>
  <c r="J15" i="27"/>
  <c r="F15" i="27"/>
  <c r="Y16" i="27"/>
  <c r="F21" i="27"/>
  <c r="G21" i="27" s="1"/>
  <c r="J21" i="27"/>
  <c r="K21" i="27" s="1"/>
  <c r="AZ41" i="27"/>
  <c r="J46" i="27"/>
  <c r="K46" i="27" s="1"/>
  <c r="F46" i="27"/>
  <c r="G46" i="27" s="1"/>
  <c r="J24" i="28"/>
  <c r="K24" i="28" s="1"/>
  <c r="F24" i="28"/>
  <c r="G24" i="28" s="1"/>
  <c r="F27" i="28"/>
  <c r="G27" i="28" s="1"/>
  <c r="J27" i="28"/>
  <c r="K27" i="28" s="1"/>
  <c r="J33" i="28"/>
  <c r="F33" i="28"/>
  <c r="J46" i="28"/>
  <c r="K46" i="28" s="1"/>
  <c r="F46" i="28"/>
  <c r="G46" i="28" s="1"/>
  <c r="J25" i="35"/>
  <c r="K25" i="35" s="1"/>
  <c r="F32" i="41"/>
  <c r="Z52" i="11"/>
  <c r="AB52" i="11" s="1"/>
  <c r="AB51" i="11" s="1"/>
  <c r="AZ56" i="27"/>
  <c r="F61" i="27"/>
  <c r="G61" i="27" s="1"/>
  <c r="J65" i="26"/>
  <c r="K65" i="26" s="1"/>
  <c r="J69" i="28"/>
  <c r="K69" i="28" s="1"/>
  <c r="F69" i="28"/>
  <c r="G69" i="28" s="1"/>
  <c r="AZ64" i="27"/>
  <c r="J69" i="27"/>
  <c r="K69" i="27" s="1"/>
  <c r="F69" i="27"/>
  <c r="G69" i="27" s="1"/>
  <c r="AA16" i="12"/>
  <c r="AH12" i="9"/>
  <c r="AD17" i="16"/>
  <c r="J9" i="26"/>
  <c r="F9" i="26"/>
  <c r="J11" i="26"/>
  <c r="K11" i="26" s="1"/>
  <c r="F11" i="26"/>
  <c r="G11" i="26" s="1"/>
  <c r="J13" i="26"/>
  <c r="K13" i="26" s="1"/>
  <c r="F13" i="26"/>
  <c r="G13" i="26" s="1"/>
  <c r="J19" i="26"/>
  <c r="K19" i="26" s="1"/>
  <c r="F19" i="26"/>
  <c r="G19" i="26" s="1"/>
  <c r="F47" i="26"/>
  <c r="G47" i="26" s="1"/>
  <c r="J47" i="26"/>
  <c r="K47" i="26" s="1"/>
  <c r="F24" i="27"/>
  <c r="G24" i="27" s="1"/>
  <c r="J24" i="27"/>
  <c r="K24" i="27" s="1"/>
  <c r="J27" i="27"/>
  <c r="K27" i="27" s="1"/>
  <c r="F27" i="27"/>
  <c r="G27" i="27" s="1"/>
  <c r="J33" i="27"/>
  <c r="F33" i="27"/>
  <c r="J38" i="27"/>
  <c r="F38" i="27"/>
  <c r="AZ37" i="27"/>
  <c r="F42" i="27"/>
  <c r="G42" i="27" s="1"/>
  <c r="J42" i="27"/>
  <c r="K42" i="27" s="1"/>
  <c r="AZ46" i="27"/>
  <c r="J51" i="27"/>
  <c r="F51" i="27"/>
  <c r="AZ52" i="27"/>
  <c r="J57" i="27"/>
  <c r="F57" i="27"/>
  <c r="F9" i="28"/>
  <c r="J9" i="28"/>
  <c r="F11" i="28"/>
  <c r="G11" i="28" s="1"/>
  <c r="J11" i="28"/>
  <c r="K11" i="28" s="1"/>
  <c r="J13" i="28"/>
  <c r="K13" i="28" s="1"/>
  <c r="F13" i="28"/>
  <c r="G13" i="28" s="1"/>
  <c r="F19" i="28"/>
  <c r="G19" i="28" s="1"/>
  <c r="J19" i="28"/>
  <c r="K19" i="28" s="1"/>
  <c r="J38" i="28"/>
  <c r="F38" i="28"/>
  <c r="J42" i="28"/>
  <c r="K42" i="28" s="1"/>
  <c r="F42" i="28"/>
  <c r="G42" i="28" s="1"/>
  <c r="J51" i="28"/>
  <c r="F51" i="28"/>
  <c r="AN41" i="37"/>
  <c r="AV57" i="37"/>
  <c r="J42" i="13"/>
  <c r="K42" i="13" s="1"/>
  <c r="J25" i="15"/>
  <c r="K25" i="15" s="1"/>
  <c r="J16" i="26"/>
  <c r="K16" i="26" s="1"/>
  <c r="F16" i="26"/>
  <c r="J22" i="26"/>
  <c r="K22" i="26" s="1"/>
  <c r="F22" i="26"/>
  <c r="G22" i="26" s="1"/>
  <c r="F28" i="26"/>
  <c r="G28" i="26" s="1"/>
  <c r="J28" i="26"/>
  <c r="K28" i="26" s="1"/>
  <c r="J34" i="26"/>
  <c r="K34" i="26" s="1"/>
  <c r="F34" i="26"/>
  <c r="G34" i="26" s="1"/>
  <c r="AM34" i="26"/>
  <c r="F39" i="26"/>
  <c r="G39" i="26" s="1"/>
  <c r="J39" i="26"/>
  <c r="K39" i="26" s="1"/>
  <c r="J64" i="26"/>
  <c r="J9" i="27"/>
  <c r="F9" i="27"/>
  <c r="F11" i="27"/>
  <c r="G11" i="27" s="1"/>
  <c r="J11" i="27"/>
  <c r="K11" i="27" s="1"/>
  <c r="J13" i="27"/>
  <c r="K13" i="27" s="1"/>
  <c r="F13" i="27"/>
  <c r="G13" i="27" s="1"/>
  <c r="J19" i="27"/>
  <c r="K19" i="27" s="1"/>
  <c r="F19" i="27"/>
  <c r="G19" i="27" s="1"/>
  <c r="AZ42" i="27"/>
  <c r="F47" i="27"/>
  <c r="G47" i="27" s="1"/>
  <c r="J47" i="27"/>
  <c r="K47" i="27" s="1"/>
  <c r="J16" i="28"/>
  <c r="K16" i="28" s="1"/>
  <c r="F16" i="28"/>
  <c r="G16" i="28" s="1"/>
  <c r="J22" i="28"/>
  <c r="K22" i="28" s="1"/>
  <c r="F22" i="28"/>
  <c r="G22" i="28" s="1"/>
  <c r="J28" i="28"/>
  <c r="K28" i="28" s="1"/>
  <c r="F28" i="28"/>
  <c r="G28" i="28" s="1"/>
  <c r="J34" i="28"/>
  <c r="K34" i="28" s="1"/>
  <c r="F34" i="28"/>
  <c r="G34" i="28" s="1"/>
  <c r="J47" i="28"/>
  <c r="K47" i="28" s="1"/>
  <c r="F47" i="28"/>
  <c r="G47" i="28" s="1"/>
  <c r="J57" i="28"/>
  <c r="F57" i="28"/>
  <c r="J64" i="28"/>
  <c r="K64" i="28" s="1"/>
  <c r="AN52" i="19"/>
  <c r="BA41" i="37"/>
  <c r="F61" i="26"/>
  <c r="G61" i="26" s="1"/>
  <c r="J64" i="41"/>
  <c r="K64" i="41" s="1"/>
  <c r="J64" i="39"/>
  <c r="K64" i="39" s="1"/>
  <c r="AZ61" i="26"/>
  <c r="J66" i="26"/>
  <c r="K66" i="26" s="1"/>
  <c r="AZ65" i="28"/>
  <c r="J70" i="28"/>
  <c r="K70" i="28" s="1"/>
  <c r="F70" i="28"/>
  <c r="G70" i="28" s="1"/>
  <c r="J70" i="27"/>
  <c r="K70" i="27" s="1"/>
  <c r="F70" i="27"/>
  <c r="G70" i="27" s="1"/>
  <c r="AJ24" i="21"/>
  <c r="AJ44" i="21"/>
  <c r="AH53" i="37"/>
  <c r="AM25" i="35"/>
  <c r="AJ12" i="17"/>
  <c r="AJ39" i="36"/>
  <c r="AJ39" i="38"/>
  <c r="E56" i="38"/>
  <c r="AJ20" i="20"/>
  <c r="AG10" i="38"/>
  <c r="AJ10" i="38" s="1"/>
  <c r="AJ6" i="36"/>
  <c r="AJ61" i="41"/>
  <c r="AI30" i="41"/>
  <c r="AJ12" i="23"/>
  <c r="AJ26" i="36"/>
  <c r="AJ4" i="36"/>
  <c r="AG39" i="39"/>
  <c r="AF39" i="39"/>
  <c r="AZ3" i="17"/>
  <c r="AM3" i="17"/>
  <c r="BA5" i="17"/>
  <c r="Z5" i="17"/>
  <c r="BA8" i="39"/>
  <c r="AN8" i="39"/>
  <c r="Z8" i="39"/>
  <c r="Y17" i="39"/>
  <c r="AH17" i="39" s="1"/>
  <c r="AZ17" i="39"/>
  <c r="AM27" i="39"/>
  <c r="Y27" i="39"/>
  <c r="AM45" i="39"/>
  <c r="AZ45" i="39"/>
  <c r="BA7" i="40"/>
  <c r="Z7" i="40"/>
  <c r="AF7" i="40" s="1"/>
  <c r="F12" i="40"/>
  <c r="F18" i="40"/>
  <c r="AZ13" i="40"/>
  <c r="J64" i="36"/>
  <c r="K64" i="36" s="1"/>
  <c r="Y59" i="36"/>
  <c r="AZ61" i="27"/>
  <c r="AM61" i="27"/>
  <c r="Y61" i="27"/>
  <c r="AZ61" i="23"/>
  <c r="AM61" i="23"/>
  <c r="AZ61" i="19"/>
  <c r="Y61" i="19"/>
  <c r="AZ61" i="17"/>
  <c r="AM61" i="17"/>
  <c r="AZ61" i="9"/>
  <c r="AM61" i="9"/>
  <c r="AZ65" i="16"/>
  <c r="Y65" i="16"/>
  <c r="AH34" i="13"/>
  <c r="AA18" i="9"/>
  <c r="AB24" i="8"/>
  <c r="AC24" i="8"/>
  <c r="AC16" i="9"/>
  <c r="AC46" i="14"/>
  <c r="AC45" i="14" s="1"/>
  <c r="Y13" i="40"/>
  <c r="Y3" i="40"/>
  <c r="AM61" i="21"/>
  <c r="AG39" i="13"/>
  <c r="AM57" i="12"/>
  <c r="AM17" i="39"/>
  <c r="Y23" i="39"/>
  <c r="AN5" i="40"/>
  <c r="AM55" i="41"/>
  <c r="AN41" i="12"/>
  <c r="BA41" i="12"/>
  <c r="AM52" i="12"/>
  <c r="AZ52" i="12"/>
  <c r="F12" i="13"/>
  <c r="G12" i="13" s="1"/>
  <c r="AZ7" i="13"/>
  <c r="BA12" i="13"/>
  <c r="Z12" i="13"/>
  <c r="AE12" i="13" s="1"/>
  <c r="Y35" i="13"/>
  <c r="AM35" i="13"/>
  <c r="BA39" i="13"/>
  <c r="F44" i="13"/>
  <c r="G44" i="13" s="1"/>
  <c r="AN48" i="13"/>
  <c r="J53" i="13"/>
  <c r="Z48" i="13"/>
  <c r="F53" i="13"/>
  <c r="BA48" i="13"/>
  <c r="Z55" i="13"/>
  <c r="AE55" i="13" s="1"/>
  <c r="BA55" i="13"/>
  <c r="F60" i="13"/>
  <c r="BA17" i="14"/>
  <c r="F22" i="14"/>
  <c r="G22" i="14" s="1"/>
  <c r="J25" i="14"/>
  <c r="K25" i="14" s="1"/>
  <c r="F25" i="14"/>
  <c r="G25" i="14" s="1"/>
  <c r="AZ20" i="14"/>
  <c r="Z23" i="14"/>
  <c r="AI23" i="14" s="1"/>
  <c r="F28" i="14"/>
  <c r="G28" i="14" s="1"/>
  <c r="F39" i="14"/>
  <c r="G39" i="14" s="1"/>
  <c r="AZ34" i="14"/>
  <c r="AN42" i="14"/>
  <c r="BA42" i="14"/>
  <c r="Z63" i="14"/>
  <c r="AI63" i="14" s="1"/>
  <c r="AN63" i="14"/>
  <c r="BA63" i="14"/>
  <c r="F68" i="14"/>
  <c r="G68" i="14" s="1"/>
  <c r="Y10" i="15"/>
  <c r="J15" i="15"/>
  <c r="K15" i="15" s="1"/>
  <c r="M15" i="15" s="1"/>
  <c r="AZ10" i="15"/>
  <c r="BA13" i="15"/>
  <c r="F18" i="15"/>
  <c r="G18" i="15" s="1"/>
  <c r="J21" i="15"/>
  <c r="K21" i="15" s="1"/>
  <c r="Y16" i="15"/>
  <c r="AZ36" i="15"/>
  <c r="F41" i="15"/>
  <c r="G41" i="15" s="1"/>
  <c r="BA44" i="15"/>
  <c r="F49" i="15"/>
  <c r="G49" i="15" s="1"/>
  <c r="J55" i="15"/>
  <c r="K55" i="15" s="1"/>
  <c r="AM50" i="15"/>
  <c r="F55" i="15"/>
  <c r="Y50" i="15"/>
  <c r="AZ50" i="15"/>
  <c r="Y12" i="16"/>
  <c r="AD12" i="16" s="1"/>
  <c r="AZ12" i="16"/>
  <c r="BA48" i="16"/>
  <c r="Z48" i="16"/>
  <c r="AD48" i="16" s="1"/>
  <c r="AD47" i="16" s="1"/>
  <c r="AN48" i="16"/>
  <c r="Y24" i="37"/>
  <c r="AZ24" i="37"/>
  <c r="F29" i="37"/>
  <c r="G29" i="37" s="1"/>
  <c r="J33" i="37"/>
  <c r="K33" i="37" s="1"/>
  <c r="F33" i="37"/>
  <c r="G33" i="37" s="1"/>
  <c r="AZ28" i="37"/>
  <c r="AM28" i="37"/>
  <c r="AM37" i="37"/>
  <c r="F42" i="37"/>
  <c r="AZ37" i="37"/>
  <c r="J42" i="37"/>
  <c r="J46" i="37"/>
  <c r="K46" i="37" s="1"/>
  <c r="F46" i="37"/>
  <c r="G46" i="37" s="1"/>
  <c r="AZ41" i="37"/>
  <c r="J51" i="37"/>
  <c r="AZ46" i="37"/>
  <c r="Y57" i="37"/>
  <c r="AZ57" i="37"/>
  <c r="J62" i="37"/>
  <c r="K62" i="37" s="1"/>
  <c r="F15" i="38"/>
  <c r="AZ10" i="38"/>
  <c r="Y13" i="38"/>
  <c r="AH13" i="38" s="1"/>
  <c r="AZ13" i="38"/>
  <c r="F18" i="38"/>
  <c r="G18" i="38" s="1"/>
  <c r="AN18" i="38"/>
  <c r="F23" i="38"/>
  <c r="G23" i="38" s="1"/>
  <c r="Y21" i="38"/>
  <c r="AM21" i="38"/>
  <c r="F26" i="38"/>
  <c r="G26" i="38" s="1"/>
  <c r="J26" i="38"/>
  <c r="K26" i="38" s="1"/>
  <c r="AZ21" i="38"/>
  <c r="F34" i="38"/>
  <c r="Z29" i="38"/>
  <c r="AN29" i="38"/>
  <c r="Y38" i="38"/>
  <c r="J43" i="38"/>
  <c r="K43" i="38" s="1"/>
  <c r="F43" i="38"/>
  <c r="F51" i="38"/>
  <c r="BA46" i="38"/>
  <c r="Z57" i="38"/>
  <c r="AH57" i="38" s="1"/>
  <c r="BA57" i="38"/>
  <c r="AN20" i="19"/>
  <c r="Z20" i="19"/>
  <c r="AF20" i="19" s="1"/>
  <c r="BA28" i="40"/>
  <c r="AN28" i="40"/>
  <c r="F33" i="40"/>
  <c r="G33" i="40" s="1"/>
  <c r="BA38" i="41"/>
  <c r="F43" i="41"/>
  <c r="BA43" i="14"/>
  <c r="F48" i="14"/>
  <c r="G48" i="14" s="1"/>
  <c r="J48" i="14"/>
  <c r="K48" i="14" s="1"/>
  <c r="AN48" i="35"/>
  <c r="F53" i="35"/>
  <c r="BA50" i="23"/>
  <c r="F55" i="23"/>
  <c r="Z50" i="23"/>
  <c r="BA50" i="15"/>
  <c r="AN50" i="15"/>
  <c r="Z50" i="36"/>
  <c r="BA50" i="36"/>
  <c r="AI10" i="26"/>
  <c r="AF24" i="8"/>
  <c r="AE16" i="9"/>
  <c r="AD16" i="9"/>
  <c r="AE46" i="14"/>
  <c r="AE45" i="14" s="1"/>
  <c r="AD12" i="12"/>
  <c r="AG17" i="40"/>
  <c r="AA17" i="40"/>
  <c r="AI13" i="39"/>
  <c r="AM61" i="28"/>
  <c r="Y61" i="21"/>
  <c r="AF56" i="17"/>
  <c r="AN7" i="40"/>
  <c r="Z5" i="40"/>
  <c r="Y61" i="9"/>
  <c r="AB55" i="17"/>
  <c r="J18" i="40"/>
  <c r="K18" i="40" s="1"/>
  <c r="Y41" i="10"/>
  <c r="AZ41" i="10"/>
  <c r="AZ11" i="11"/>
  <c r="Y11" i="11"/>
  <c r="AB11" i="11" s="1"/>
  <c r="AM11" i="11"/>
  <c r="F22" i="11"/>
  <c r="AZ17" i="11"/>
  <c r="F28" i="11"/>
  <c r="AZ23" i="11"/>
  <c r="BA15" i="37"/>
  <c r="F20" i="37"/>
  <c r="AG29" i="37"/>
  <c r="AE18" i="9"/>
  <c r="Z4" i="39"/>
  <c r="AV31" i="37"/>
  <c r="Y59" i="38"/>
  <c r="Y61" i="28"/>
  <c r="AF29" i="41"/>
  <c r="AB13" i="13"/>
  <c r="BA5" i="8"/>
  <c r="Z5" i="8"/>
  <c r="AM21" i="8"/>
  <c r="Y21" i="8"/>
  <c r="AZ21" i="8"/>
  <c r="F49" i="8"/>
  <c r="G49" i="8" s="1"/>
  <c r="AZ44" i="8"/>
  <c r="Y44" i="8"/>
  <c r="AM7" i="9"/>
  <c r="Y7" i="9"/>
  <c r="AA7" i="9" s="1"/>
  <c r="AZ9" i="9"/>
  <c r="Y9" i="9"/>
  <c r="BA12" i="9"/>
  <c r="AN12" i="9"/>
  <c r="Z24" i="9"/>
  <c r="BA24" i="9"/>
  <c r="Y44" i="9"/>
  <c r="AZ44" i="9"/>
  <c r="AZ49" i="9"/>
  <c r="Y49" i="9"/>
  <c r="Y8" i="24"/>
  <c r="AZ8" i="24"/>
  <c r="AM8" i="24"/>
  <c r="AN10" i="26"/>
  <c r="BA10" i="26"/>
  <c r="AM22" i="26"/>
  <c r="AZ22" i="26"/>
  <c r="Y33" i="26"/>
  <c r="AZ33" i="26"/>
  <c r="AM37" i="26"/>
  <c r="AZ37" i="26"/>
  <c r="Y46" i="26"/>
  <c r="AZ46" i="26"/>
  <c r="BA21" i="27"/>
  <c r="Z21" i="27"/>
  <c r="AB21" i="27" s="1"/>
  <c r="Y32" i="27"/>
  <c r="AZ32" i="27"/>
  <c r="AZ45" i="27"/>
  <c r="Y45" i="27"/>
  <c r="Y51" i="27"/>
  <c r="AZ51" i="27"/>
  <c r="AC18" i="28"/>
  <c r="AE15" i="26"/>
  <c r="AA24" i="22"/>
  <c r="AF19" i="21"/>
  <c r="AC19" i="21"/>
  <c r="AC18" i="19"/>
  <c r="AG24" i="8"/>
  <c r="AG36" i="11"/>
  <c r="AG35" i="11" s="1"/>
  <c r="Y59" i="40"/>
  <c r="AN4" i="39"/>
  <c r="AM63" i="39"/>
  <c r="AN6" i="39"/>
  <c r="Y61" i="17"/>
  <c r="Y65" i="22"/>
  <c r="AM13" i="40"/>
  <c r="J10" i="20"/>
  <c r="K10" i="20" s="1"/>
  <c r="F10" i="20"/>
  <c r="G10" i="20" s="1"/>
  <c r="AZ5" i="20"/>
  <c r="AM7" i="20"/>
  <c r="F12" i="20"/>
  <c r="G12" i="20" s="1"/>
  <c r="BA15" i="20"/>
  <c r="F20" i="20"/>
  <c r="AN15" i="20"/>
  <c r="F23" i="20"/>
  <c r="AZ18" i="20"/>
  <c r="J23" i="20"/>
  <c r="K23" i="20" s="1"/>
  <c r="BA24" i="20"/>
  <c r="F29" i="20"/>
  <c r="J29" i="20"/>
  <c r="K29" i="20" s="1"/>
  <c r="BA39" i="20"/>
  <c r="J44" i="20"/>
  <c r="K44" i="20" s="1"/>
  <c r="M44" i="20" s="1"/>
  <c r="O44" i="20" s="1"/>
  <c r="P44" i="20" s="1"/>
  <c r="F44" i="20"/>
  <c r="G44" i="20" s="1"/>
  <c r="Y33" i="21"/>
  <c r="AZ33" i="21"/>
  <c r="AM33" i="21"/>
  <c r="AZ37" i="21"/>
  <c r="Y37" i="21"/>
  <c r="AD37" i="21" s="1"/>
  <c r="AZ46" i="21"/>
  <c r="Y46" i="21"/>
  <c r="AF46" i="21" s="1"/>
  <c r="AF45" i="21" s="1"/>
  <c r="BA13" i="22"/>
  <c r="F18" i="22"/>
  <c r="G18" i="22" s="1"/>
  <c r="AN13" i="22"/>
  <c r="AV13" i="22" s="1"/>
  <c r="BA21" i="22"/>
  <c r="J26" i="22"/>
  <c r="K26" i="22" s="1"/>
  <c r="F26" i="22"/>
  <c r="G26" i="22" s="1"/>
  <c r="AM5" i="23"/>
  <c r="AV5" i="23" s="1"/>
  <c r="Y5" i="23"/>
  <c r="AZ5" i="23"/>
  <c r="AM9" i="23"/>
  <c r="Y9" i="23"/>
  <c r="AZ9" i="23"/>
  <c r="BA15" i="23"/>
  <c r="AN15" i="23"/>
  <c r="Z15" i="23"/>
  <c r="F23" i="23"/>
  <c r="G23" i="23" s="1"/>
  <c r="AZ18" i="23"/>
  <c r="BA48" i="23"/>
  <c r="Z48" i="23"/>
  <c r="AD48" i="23" s="1"/>
  <c r="AD47" i="23" s="1"/>
  <c r="F28" i="41"/>
  <c r="G28" i="41" s="1"/>
  <c r="AZ23" i="41"/>
  <c r="F37" i="41"/>
  <c r="AZ32" i="41"/>
  <c r="AH7" i="21"/>
  <c r="AA14" i="19"/>
  <c r="Y63" i="39"/>
  <c r="Y65" i="24"/>
  <c r="AG14" i="17"/>
  <c r="AE24" i="8"/>
  <c r="AM61" i="11"/>
  <c r="AM65" i="12"/>
  <c r="Z6" i="39"/>
  <c r="BA46" i="18"/>
  <c r="AN46" i="18"/>
  <c r="Z46" i="18"/>
  <c r="AN16" i="19"/>
  <c r="BA16" i="19"/>
  <c r="AM37" i="19"/>
  <c r="Y37" i="19"/>
  <c r="AZ37" i="19"/>
  <c r="BA33" i="28"/>
  <c r="Z33" i="28"/>
  <c r="AD33" i="28" s="1"/>
  <c r="AD32" i="28" s="1"/>
  <c r="BA37" i="28"/>
  <c r="AZ42" i="28"/>
  <c r="Y42" i="28"/>
  <c r="AZ52" i="28"/>
  <c r="AM52" i="28"/>
  <c r="AM59" i="28"/>
  <c r="AZ59" i="28"/>
  <c r="Y6" i="30"/>
  <c r="AH6" i="30" s="1"/>
  <c r="AM6" i="30"/>
  <c r="AN19" i="30"/>
  <c r="BA19" i="30"/>
  <c r="Y37" i="30"/>
  <c r="AF37" i="30" s="1"/>
  <c r="AZ37" i="30"/>
  <c r="F17" i="35"/>
  <c r="G17" i="35" s="1"/>
  <c r="AZ12" i="35"/>
  <c r="J29" i="35"/>
  <c r="K29" i="35" s="1"/>
  <c r="AM24" i="35"/>
  <c r="F29" i="35"/>
  <c r="G29" i="35" s="1"/>
  <c r="AZ24" i="35"/>
  <c r="AZ28" i="35"/>
  <c r="AM28" i="35"/>
  <c r="Y28" i="35"/>
  <c r="Y37" i="35"/>
  <c r="AG37" i="35" s="1"/>
  <c r="F42" i="35"/>
  <c r="AM41" i="35"/>
  <c r="F46" i="35"/>
  <c r="G46" i="35" s="1"/>
  <c r="AZ41" i="35"/>
  <c r="Y46" i="35"/>
  <c r="J51" i="35"/>
  <c r="AZ46" i="35"/>
  <c r="AZ53" i="35"/>
  <c r="AM53" i="35"/>
  <c r="AV58" i="36"/>
  <c r="F20" i="41"/>
  <c r="G20" i="41" s="1"/>
  <c r="AZ15" i="41"/>
  <c r="AN17" i="41"/>
  <c r="F22" i="41"/>
  <c r="G22" i="41" s="1"/>
  <c r="AI18" i="9"/>
  <c r="Y36" i="39"/>
  <c r="AG13" i="35"/>
  <c r="AM65" i="24"/>
  <c r="Y65" i="20"/>
  <c r="AM61" i="15"/>
  <c r="Y61" i="11"/>
  <c r="Y65" i="12"/>
  <c r="AM65" i="8"/>
  <c r="BA59" i="17"/>
  <c r="AN59" i="17"/>
  <c r="AM6" i="18"/>
  <c r="AZ6" i="18"/>
  <c r="AM14" i="18"/>
  <c r="AZ14" i="18"/>
  <c r="Y23" i="18"/>
  <c r="AZ23" i="18"/>
  <c r="BA11" i="28"/>
  <c r="AZ20" i="28"/>
  <c r="Z23" i="28"/>
  <c r="BA23" i="28"/>
  <c r="Y13" i="41"/>
  <c r="AD13" i="41" s="1"/>
  <c r="AD9" i="41" s="1"/>
  <c r="F18" i="41"/>
  <c r="G18" i="41" s="1"/>
  <c r="AM13" i="41"/>
  <c r="AZ13" i="41"/>
  <c r="AG41" i="11"/>
  <c r="AB18" i="9"/>
  <c r="AG17" i="11"/>
  <c r="AD4" i="11"/>
  <c r="Y61" i="15"/>
  <c r="Z63" i="16"/>
  <c r="AG63" i="16" s="1"/>
  <c r="Y3" i="17"/>
  <c r="AB48" i="14"/>
  <c r="AB47" i="14" s="1"/>
  <c r="AN40" i="39"/>
  <c r="AN12" i="17"/>
  <c r="BA12" i="17"/>
  <c r="AN15" i="17"/>
  <c r="Z15" i="17"/>
  <c r="BA15" i="17"/>
  <c r="BA48" i="17"/>
  <c r="Z48" i="17"/>
  <c r="AZ24" i="40"/>
  <c r="J29" i="40"/>
  <c r="K29" i="40" s="1"/>
  <c r="M29" i="40" s="1"/>
  <c r="O29" i="40" s="1"/>
  <c r="P29" i="40" s="1"/>
  <c r="Z27" i="40"/>
  <c r="F32" i="40"/>
  <c r="G32" i="40" s="1"/>
  <c r="AN27" i="40"/>
  <c r="BA27" i="40"/>
  <c r="AM32" i="40"/>
  <c r="AV32" i="40" s="1"/>
  <c r="AZ32" i="40"/>
  <c r="J37" i="40"/>
  <c r="K37" i="40" s="1"/>
  <c r="BA40" i="40"/>
  <c r="J45" i="40"/>
  <c r="K45" i="40" s="1"/>
  <c r="F45" i="40"/>
  <c r="BA44" i="40"/>
  <c r="J49" i="40"/>
  <c r="F49" i="40"/>
  <c r="J55" i="40"/>
  <c r="AZ50" i="40"/>
  <c r="AM50" i="40"/>
  <c r="AV50" i="40" s="1"/>
  <c r="AV49" i="40" s="1"/>
  <c r="F15" i="41"/>
  <c r="AZ10" i="41"/>
  <c r="AN50" i="23"/>
  <c r="F25" i="11"/>
  <c r="F27" i="22"/>
  <c r="G27" i="22" s="1"/>
  <c r="J33" i="40"/>
  <c r="K33" i="40" s="1"/>
  <c r="AB5" i="16"/>
  <c r="F49" i="13"/>
  <c r="G49" i="13" s="1"/>
  <c r="J55" i="23"/>
  <c r="J47" i="37"/>
  <c r="K47" i="37" s="1"/>
  <c r="Z38" i="37"/>
  <c r="AN20" i="40"/>
  <c r="J57" i="8"/>
  <c r="K57" i="8" s="1"/>
  <c r="K56" i="8" s="1"/>
  <c r="F34" i="35"/>
  <c r="G34" i="35" s="1"/>
  <c r="J53" i="35"/>
  <c r="J13" i="37"/>
  <c r="K13" i="37" s="1"/>
  <c r="J24" i="37"/>
  <c r="K24" i="37" s="1"/>
  <c r="M24" i="37" s="1"/>
  <c r="O24" i="37" s="1"/>
  <c r="P24" i="37" s="1"/>
  <c r="M28" i="38"/>
  <c r="O28" i="38" s="1"/>
  <c r="P28" i="38" s="1"/>
  <c r="Y18" i="40"/>
  <c r="J21" i="40"/>
  <c r="K21" i="40" s="1"/>
  <c r="M21" i="40" s="1"/>
  <c r="O21" i="40" s="1"/>
  <c r="P21" i="40" s="1"/>
  <c r="G8" i="41"/>
  <c r="J48" i="22"/>
  <c r="K48" i="22" s="1"/>
  <c r="AN23" i="41"/>
  <c r="BA50" i="40"/>
  <c r="AN20" i="23"/>
  <c r="F24" i="11"/>
  <c r="BA50" i="11"/>
  <c r="J17" i="23"/>
  <c r="K17" i="23" s="1"/>
  <c r="J29" i="23"/>
  <c r="K29" i="23" s="1"/>
  <c r="AA29" i="41"/>
  <c r="AC29" i="41"/>
  <c r="AP29" i="37"/>
  <c r="AN29" i="40"/>
  <c r="AD29" i="41"/>
  <c r="AG29" i="41"/>
  <c r="AT29" i="37"/>
  <c r="AN29" i="35"/>
  <c r="AJ29" i="39"/>
  <c r="AU29" i="37"/>
  <c r="AE29" i="41"/>
  <c r="AR29" i="37"/>
  <c r="J34" i="40"/>
  <c r="K34" i="40" s="1"/>
  <c r="AI29" i="41"/>
  <c r="Z29" i="40"/>
  <c r="F34" i="40"/>
  <c r="AB29" i="41"/>
  <c r="AV29" i="37"/>
  <c r="AO29" i="37"/>
  <c r="BA29" i="35"/>
  <c r="Z29" i="35"/>
  <c r="AE29" i="35" s="1"/>
  <c r="AA29" i="37"/>
  <c r="AD29" i="37"/>
  <c r="AH29" i="37"/>
  <c r="AB29" i="37"/>
  <c r="AF29" i="37"/>
  <c r="AC29" i="37"/>
  <c r="AE29" i="37"/>
  <c r="AJ55" i="20"/>
  <c r="AJ48" i="38"/>
  <c r="AJ47" i="38" s="1"/>
  <c r="AB35" i="23"/>
  <c r="AJ26" i="38"/>
  <c r="AJ20" i="41"/>
  <c r="O55" i="37"/>
  <c r="P55" i="37" s="1"/>
  <c r="M54" i="37"/>
  <c r="O54" i="37" s="1"/>
  <c r="P54" i="37" s="1"/>
  <c r="M50" i="40"/>
  <c r="O50" i="40" s="1"/>
  <c r="P50" i="40" s="1"/>
  <c r="AJ21" i="20"/>
  <c r="AJ59" i="26"/>
  <c r="AJ41" i="38"/>
  <c r="AJ54" i="39"/>
  <c r="AJ13" i="39"/>
  <c r="AJ26" i="41"/>
  <c r="AJ54" i="36"/>
  <c r="AJ37" i="41"/>
  <c r="AJ35" i="36"/>
  <c r="AJ11" i="12"/>
  <c r="AJ39" i="13"/>
  <c r="AJ50" i="38"/>
  <c r="AJ49" i="38" s="1"/>
  <c r="AB52" i="39"/>
  <c r="AB55" i="39" s="1"/>
  <c r="AG52" i="39"/>
  <c r="AG55" i="39" s="1"/>
  <c r="AE52" i="39"/>
  <c r="AE55" i="39" s="1"/>
  <c r="Y38" i="12"/>
  <c r="AM36" i="36"/>
  <c r="AM36" i="39"/>
  <c r="AM38" i="12"/>
  <c r="AM38" i="30"/>
  <c r="Y38" i="26"/>
  <c r="Y38" i="30"/>
  <c r="AM38" i="21"/>
  <c r="AZ38" i="26"/>
  <c r="Y38" i="21"/>
  <c r="Y38" i="19"/>
  <c r="Y32" i="23"/>
  <c r="AM32" i="20"/>
  <c r="AZ32" i="13"/>
  <c r="AM32" i="13"/>
  <c r="Y32" i="16"/>
  <c r="AM32" i="16"/>
  <c r="Y32" i="20"/>
  <c r="AM9" i="11"/>
  <c r="AJ14" i="26"/>
  <c r="AJ19" i="35"/>
  <c r="AJ33" i="40"/>
  <c r="AJ18" i="36"/>
  <c r="AB43" i="39"/>
  <c r="AJ44" i="39"/>
  <c r="AJ43" i="39" s="1"/>
  <c r="AD43" i="40"/>
  <c r="AJ44" i="40"/>
  <c r="AJ43" i="40" s="1"/>
  <c r="AF35" i="13"/>
  <c r="AJ8" i="17"/>
  <c r="AJ8" i="23"/>
  <c r="AJ18" i="22"/>
  <c r="AC53" i="41"/>
  <c r="AE23" i="40"/>
  <c r="AJ33" i="24"/>
  <c r="AH21" i="23"/>
  <c r="AI21" i="23"/>
  <c r="AG21" i="23"/>
  <c r="AJ55" i="21"/>
  <c r="AJ11" i="23"/>
  <c r="AJ12" i="27"/>
  <c r="AJ62" i="40"/>
  <c r="AJ44" i="12"/>
  <c r="AJ22" i="21"/>
  <c r="AJ15" i="22"/>
  <c r="AJ4" i="23"/>
  <c r="AJ39" i="35"/>
  <c r="AA53" i="41"/>
  <c r="AT17" i="37"/>
  <c r="AO13" i="37"/>
  <c r="AS7" i="37"/>
  <c r="AD30" i="41"/>
  <c r="AF23" i="40"/>
  <c r="AG19" i="36"/>
  <c r="AJ37" i="26"/>
  <c r="AJ5" i="26"/>
  <c r="AJ6" i="13"/>
  <c r="AJ4" i="24"/>
  <c r="AJ12" i="26"/>
  <c r="AG16" i="17"/>
  <c r="AC16" i="17"/>
  <c r="AH7" i="13"/>
  <c r="AD7" i="13"/>
  <c r="AG7" i="13"/>
  <c r="AC36" i="13"/>
  <c r="AC35" i="13" s="1"/>
  <c r="AE36" i="13"/>
  <c r="AE35" i="13" s="1"/>
  <c r="AA36" i="13"/>
  <c r="AB36" i="13"/>
  <c r="AB35" i="13" s="1"/>
  <c r="S14" i="15"/>
  <c r="AG40" i="16"/>
  <c r="AB40" i="16"/>
  <c r="AC40" i="16"/>
  <c r="AA40" i="16"/>
  <c r="AI40" i="16"/>
  <c r="AH40" i="16"/>
  <c r="AD40" i="16"/>
  <c r="AE40" i="16"/>
  <c r="AF40" i="16"/>
  <c r="AJ4" i="35"/>
  <c r="AJ37" i="17"/>
  <c r="AJ16" i="21"/>
  <c r="AE53" i="41"/>
  <c r="AI17" i="35"/>
  <c r="AJ16" i="35"/>
  <c r="AJ34" i="24"/>
  <c r="AD11" i="17"/>
  <c r="AA11" i="17"/>
  <c r="AH36" i="13"/>
  <c r="AJ10" i="13"/>
  <c r="AV55" i="11"/>
  <c r="AC55" i="24"/>
  <c r="AG35" i="12"/>
  <c r="AD42" i="13"/>
  <c r="AC11" i="13"/>
  <c r="AC55" i="11"/>
  <c r="AE4" i="27"/>
  <c r="AD3" i="20"/>
  <c r="AJ39" i="12"/>
  <c r="AF63" i="19"/>
  <c r="AB15" i="14"/>
  <c r="AH33" i="16"/>
  <c r="AB18" i="16"/>
  <c r="AD18" i="10"/>
  <c r="AH24" i="15"/>
  <c r="AH16" i="30"/>
  <c r="AF13" i="35"/>
  <c r="AA8" i="30"/>
  <c r="AE14" i="21"/>
  <c r="AF41" i="21"/>
  <c r="AI31" i="35"/>
  <c r="AI30" i="35" s="1"/>
  <c r="AB11" i="35"/>
  <c r="AG11" i="26"/>
  <c r="AH21" i="19"/>
  <c r="AC12" i="35"/>
  <c r="J39" i="8"/>
  <c r="F21" i="11"/>
  <c r="G21" i="11" s="1"/>
  <c r="AZ4" i="12"/>
  <c r="J9" i="12"/>
  <c r="K9" i="12" s="1"/>
  <c r="F9" i="12"/>
  <c r="G9" i="12" s="1"/>
  <c r="AD60" i="14"/>
  <c r="J9" i="16"/>
  <c r="K9" i="16" s="1"/>
  <c r="F9" i="16"/>
  <c r="G9" i="16" s="1"/>
  <c r="AE7" i="16"/>
  <c r="AE24" i="16"/>
  <c r="J9" i="19"/>
  <c r="K9" i="19" s="1"/>
  <c r="F9" i="19"/>
  <c r="G9" i="19" s="1"/>
  <c r="J34" i="38"/>
  <c r="K34" i="38" s="1"/>
  <c r="Z61" i="38"/>
  <c r="J13" i="40"/>
  <c r="K13" i="40" s="1"/>
  <c r="M13" i="40" s="1"/>
  <c r="O13" i="40" s="1"/>
  <c r="P13" i="40" s="1"/>
  <c r="AN20" i="38"/>
  <c r="AE53" i="35"/>
  <c r="AB14" i="35"/>
  <c r="AD11" i="28"/>
  <c r="AI15" i="16"/>
  <c r="AE23" i="26"/>
  <c r="AH44" i="22"/>
  <c r="AC19" i="13"/>
  <c r="AA13" i="16"/>
  <c r="AF7" i="26"/>
  <c r="AB6" i="11"/>
  <c r="AI11" i="30"/>
  <c r="AE48" i="30"/>
  <c r="AE47" i="30" s="1"/>
  <c r="AB18" i="30"/>
  <c r="AF21" i="28"/>
  <c r="AC23" i="17"/>
  <c r="G66" i="35"/>
  <c r="AG40" i="35"/>
  <c r="AE11" i="20"/>
  <c r="AG21" i="10"/>
  <c r="AZ12" i="11"/>
  <c r="F17" i="11"/>
  <c r="AZ15" i="11"/>
  <c r="F20" i="11"/>
  <c r="Y22" i="11"/>
  <c r="AE22" i="11" s="1"/>
  <c r="F27" i="11"/>
  <c r="Y24" i="11"/>
  <c r="F29" i="11"/>
  <c r="AE39" i="11"/>
  <c r="AE48" i="11"/>
  <c r="AE47" i="11" s="1"/>
  <c r="AD60" i="12"/>
  <c r="J36" i="15"/>
  <c r="K36" i="15" s="1"/>
  <c r="J49" i="15"/>
  <c r="K49" i="15" s="1"/>
  <c r="J22" i="20"/>
  <c r="K22" i="20" s="1"/>
  <c r="J9" i="21"/>
  <c r="K9" i="21" s="1"/>
  <c r="F9" i="21"/>
  <c r="G9" i="21" s="1"/>
  <c r="F36" i="22"/>
  <c r="F41" i="22"/>
  <c r="AM4" i="23"/>
  <c r="AV4" i="23" s="1"/>
  <c r="J9" i="23"/>
  <c r="K9" i="23" s="1"/>
  <c r="F9" i="23"/>
  <c r="G9" i="23" s="1"/>
  <c r="J9" i="24"/>
  <c r="K9" i="24" s="1"/>
  <c r="F9" i="24"/>
  <c r="G9" i="24" s="1"/>
  <c r="F9" i="30"/>
  <c r="G9" i="30" s="1"/>
  <c r="J9" i="30"/>
  <c r="K9" i="30" s="1"/>
  <c r="J22" i="35"/>
  <c r="K22" i="35" s="1"/>
  <c r="J26" i="35"/>
  <c r="K26" i="35" s="1"/>
  <c r="J32" i="35"/>
  <c r="K32" i="35" s="1"/>
  <c r="J39" i="35"/>
  <c r="K39" i="35" s="1"/>
  <c r="AV58" i="41"/>
  <c r="AA35" i="26"/>
  <c r="AC21" i="13"/>
  <c r="AE4" i="10"/>
  <c r="AH24" i="30"/>
  <c r="AC39" i="28"/>
  <c r="AB13" i="26"/>
  <c r="AB39" i="24"/>
  <c r="AD19" i="16"/>
  <c r="AA4" i="16"/>
  <c r="AE7" i="11"/>
  <c r="AC5" i="20"/>
  <c r="AE55" i="28"/>
  <c r="AA55" i="30"/>
  <c r="AI10" i="24"/>
  <c r="AI6" i="24"/>
  <c r="AD46" i="11"/>
  <c r="AD45" i="11" s="1"/>
  <c r="AE16" i="11"/>
  <c r="AD33" i="10"/>
  <c r="AA26" i="35"/>
  <c r="G31" i="35"/>
  <c r="AG6" i="23"/>
  <c r="AH10" i="21"/>
  <c r="AZ4" i="8"/>
  <c r="J9" i="8"/>
  <c r="K9" i="8" s="1"/>
  <c r="F9" i="8"/>
  <c r="G9" i="8" s="1"/>
  <c r="J9" i="11"/>
  <c r="K9" i="11" s="1"/>
  <c r="F9" i="11"/>
  <c r="G9" i="11" s="1"/>
  <c r="F19" i="11"/>
  <c r="F23" i="11"/>
  <c r="G23" i="11" s="1"/>
  <c r="AF60" i="13"/>
  <c r="J9" i="14"/>
  <c r="K9" i="14" s="1"/>
  <c r="F9" i="14"/>
  <c r="G9" i="14" s="1"/>
  <c r="J9" i="17"/>
  <c r="K9" i="17" s="1"/>
  <c r="F9" i="17"/>
  <c r="G9" i="17" s="1"/>
  <c r="F33" i="20"/>
  <c r="AM4" i="26"/>
  <c r="AH58" i="35"/>
  <c r="J27" i="38"/>
  <c r="K27" i="38" s="1"/>
  <c r="M27" i="38" s="1"/>
  <c r="O27" i="38" s="1"/>
  <c r="P27" i="38" s="1"/>
  <c r="J49" i="38"/>
  <c r="AN41" i="41"/>
  <c r="BA38" i="36"/>
  <c r="Z20" i="40"/>
  <c r="AD24" i="13"/>
  <c r="AC59" i="11"/>
  <c r="AG22" i="13"/>
  <c r="AA63" i="21"/>
  <c r="AD13" i="11"/>
  <c r="AH44" i="11"/>
  <c r="AH34" i="30"/>
  <c r="AE21" i="16"/>
  <c r="AC35" i="35"/>
  <c r="AB34" i="28"/>
  <c r="AI17" i="17"/>
  <c r="AI44" i="35"/>
  <c r="AI43" i="35" s="1"/>
  <c r="AA39" i="26"/>
  <c r="M18" i="35"/>
  <c r="O18" i="35" s="1"/>
  <c r="P18" i="35" s="1"/>
  <c r="AZ4" i="9"/>
  <c r="J9" i="9"/>
  <c r="K9" i="9" s="1"/>
  <c r="F9" i="9"/>
  <c r="G9" i="9" s="1"/>
  <c r="AZ4" i="10"/>
  <c r="J9" i="10"/>
  <c r="K9" i="10" s="1"/>
  <c r="F9" i="10"/>
  <c r="G9" i="10" s="1"/>
  <c r="J9" i="13"/>
  <c r="K9" i="13" s="1"/>
  <c r="F9" i="13"/>
  <c r="G9" i="13" s="1"/>
  <c r="F27" i="13"/>
  <c r="G27" i="13" s="1"/>
  <c r="F33" i="13"/>
  <c r="G33" i="13" s="1"/>
  <c r="J38" i="13"/>
  <c r="K38" i="13" s="1"/>
  <c r="J44" i="13"/>
  <c r="K44" i="13" s="1"/>
  <c r="M44" i="13" s="1"/>
  <c r="F26" i="14"/>
  <c r="G26" i="14" s="1"/>
  <c r="F51" i="14"/>
  <c r="J9" i="15"/>
  <c r="K9" i="15" s="1"/>
  <c r="F9" i="15"/>
  <c r="G9" i="15" s="1"/>
  <c r="J9" i="18"/>
  <c r="K9" i="18" s="1"/>
  <c r="F9" i="18"/>
  <c r="G9" i="18" s="1"/>
  <c r="AD24" i="19"/>
  <c r="J9" i="20"/>
  <c r="K9" i="20" s="1"/>
  <c r="F9" i="20"/>
  <c r="J9" i="22"/>
  <c r="K9" i="22" s="1"/>
  <c r="F9" i="22"/>
  <c r="G9" i="22" s="1"/>
  <c r="AF60" i="24"/>
  <c r="AE60" i="26"/>
  <c r="AH37" i="27"/>
  <c r="AH35" i="27" s="1"/>
  <c r="AG60" i="27"/>
  <c r="AD60" i="30"/>
  <c r="J28" i="41"/>
  <c r="K28" i="41" s="1"/>
  <c r="Z41" i="41"/>
  <c r="Z38" i="40"/>
  <c r="AB41" i="35"/>
  <c r="D36" i="145"/>
  <c r="G16" i="20"/>
  <c r="I7" i="12"/>
  <c r="AG42" i="35"/>
  <c r="AD42" i="35"/>
  <c r="AI42" i="35"/>
  <c r="AC42" i="35"/>
  <c r="AA42" i="35"/>
  <c r="AE42" i="35"/>
  <c r="AH42" i="35"/>
  <c r="AF42" i="35"/>
  <c r="AJ32" i="35"/>
  <c r="AA34" i="35"/>
  <c r="AC34" i="35"/>
  <c r="AH34" i="35"/>
  <c r="AF34" i="35"/>
  <c r="AI34" i="35"/>
  <c r="AB34" i="35"/>
  <c r="AD34" i="35"/>
  <c r="AD17" i="35"/>
  <c r="AB17" i="35"/>
  <c r="AG17" i="35"/>
  <c r="AE17" i="35"/>
  <c r="AC17" i="35"/>
  <c r="AA17" i="35"/>
  <c r="AF17" i="35"/>
  <c r="AC24" i="35"/>
  <c r="AE24" i="35"/>
  <c r="AF24" i="35"/>
  <c r="AA24" i="35"/>
  <c r="AB24" i="35"/>
  <c r="AH24" i="35"/>
  <c r="AF21" i="35"/>
  <c r="AA21" i="35"/>
  <c r="AB21" i="35"/>
  <c r="AD21" i="35"/>
  <c r="AG21" i="35"/>
  <c r="AI21" i="35"/>
  <c r="AH21" i="35"/>
  <c r="AC7" i="35"/>
  <c r="AE7" i="35"/>
  <c r="AF7" i="35"/>
  <c r="AA7" i="35"/>
  <c r="AB7" i="35"/>
  <c r="AH7" i="35"/>
  <c r="AJ5" i="35"/>
  <c r="AD15" i="35"/>
  <c r="AH17" i="35"/>
  <c r="AI15" i="35"/>
  <c r="AF15" i="35"/>
  <c r="AG14" i="35"/>
  <c r="AB53" i="35"/>
  <c r="AE35" i="35"/>
  <c r="AE33" i="35" s="1"/>
  <c r="AA40" i="35"/>
  <c r="AF40" i="35"/>
  <c r="AI12" i="35"/>
  <c r="AI53" i="35"/>
  <c r="AA14" i="35"/>
  <c r="F8" i="35"/>
  <c r="AA15" i="35"/>
  <c r="AG27" i="35"/>
  <c r="AD12" i="35"/>
  <c r="AC10" i="35"/>
  <c r="AF12" i="35"/>
  <c r="AF58" i="35"/>
  <c r="AI13" i="35"/>
  <c r="AC31" i="35"/>
  <c r="AC30" i="35" s="1"/>
  <c r="AA31" i="35"/>
  <c r="AA30" i="35" s="1"/>
  <c r="AF31" i="35"/>
  <c r="AF30" i="35" s="1"/>
  <c r="AE58" i="35"/>
  <c r="E56" i="35"/>
  <c r="AH53" i="35"/>
  <c r="E7" i="35"/>
  <c r="AD11" i="35"/>
  <c r="AI11" i="35"/>
  <c r="AG11" i="35"/>
  <c r="AI26" i="35"/>
  <c r="AG53" i="35"/>
  <c r="AF53" i="35"/>
  <c r="AF14" i="35"/>
  <c r="AD41" i="35"/>
  <c r="AI41" i="35"/>
  <c r="AD35" i="35"/>
  <c r="AI35" i="35"/>
  <c r="AG35" i="35"/>
  <c r="AG33" i="35" s="1"/>
  <c r="AE40" i="35"/>
  <c r="AC40" i="35"/>
  <c r="AD57" i="35"/>
  <c r="AA53" i="35"/>
  <c r="F35" i="35"/>
  <c r="AC13" i="35"/>
  <c r="AE10" i="35"/>
  <c r="AH10" i="35"/>
  <c r="AG12" i="35"/>
  <c r="AH37" i="35"/>
  <c r="AH13" i="35"/>
  <c r="AH14" i="35"/>
  <c r="AB10" i="35"/>
  <c r="AC53" i="35"/>
  <c r="AB13" i="35"/>
  <c r="AG31" i="35"/>
  <c r="AG30" i="35" s="1"/>
  <c r="AE31" i="35"/>
  <c r="AE30" i="35" s="1"/>
  <c r="AE62" i="35"/>
  <c r="AC62" i="35"/>
  <c r="AI27" i="35"/>
  <c r="AA58" i="35"/>
  <c r="AC14" i="35"/>
  <c r="AH11" i="35"/>
  <c r="AD26" i="35"/>
  <c r="AE26" i="35"/>
  <c r="AH30" i="35"/>
  <c r="AB30" i="35"/>
  <c r="AJ44" i="35"/>
  <c r="AJ43" i="35" s="1"/>
  <c r="AH41" i="35"/>
  <c r="AH35" i="35"/>
  <c r="AD40" i="35"/>
  <c r="AI40" i="35"/>
  <c r="AA57" i="35"/>
  <c r="AC15" i="35"/>
  <c r="AE12" i="35"/>
  <c r="AA10" i="35"/>
  <c r="AD10" i="35"/>
  <c r="AF26" i="35"/>
  <c r="AF10" i="35"/>
  <c r="AB58" i="35"/>
  <c r="AF37" i="35"/>
  <c r="AA13" i="35"/>
  <c r="AD31" i="35"/>
  <c r="AD30" i="35" s="1"/>
  <c r="AD62" i="35"/>
  <c r="AI62" i="35"/>
  <c r="AG23" i="35"/>
  <c r="AJ23" i="35" s="1"/>
  <c r="AG11" i="30"/>
  <c r="AC11" i="30"/>
  <c r="AE23" i="30"/>
  <c r="AD23" i="30"/>
  <c r="AA40" i="30"/>
  <c r="AE40" i="30"/>
  <c r="AA4" i="30"/>
  <c r="AA34" i="30"/>
  <c r="AD55" i="30"/>
  <c r="AB55" i="30"/>
  <c r="AA44" i="30"/>
  <c r="AE44" i="30"/>
  <c r="AB34" i="30"/>
  <c r="AI34" i="30"/>
  <c r="AI32" i="30" s="1"/>
  <c r="AD17" i="30"/>
  <c r="AB24" i="30"/>
  <c r="AG4" i="30"/>
  <c r="AD8" i="30"/>
  <c r="AA48" i="30"/>
  <c r="AE18" i="30"/>
  <c r="AC16" i="30"/>
  <c r="AF48" i="30"/>
  <c r="AF47" i="30" s="1"/>
  <c r="AG18" i="30"/>
  <c r="AE16" i="30"/>
  <c r="AG12" i="30"/>
  <c r="AH63" i="30"/>
  <c r="AA60" i="30"/>
  <c r="AH18" i="30"/>
  <c r="AC60" i="30"/>
  <c r="AC24" i="30"/>
  <c r="AH8" i="30"/>
  <c r="AH48" i="30"/>
  <c r="AH47" i="30" s="1"/>
  <c r="AF60" i="30"/>
  <c r="AB60" i="30"/>
  <c r="AC23" i="30"/>
  <c r="AI23" i="30"/>
  <c r="AH23" i="30"/>
  <c r="AF40" i="30"/>
  <c r="AC40" i="30"/>
  <c r="AH32" i="30"/>
  <c r="AI4" i="30"/>
  <c r="AF24" i="30"/>
  <c r="AE55" i="30"/>
  <c r="AI55" i="30"/>
  <c r="AF55" i="30"/>
  <c r="AC8" i="30"/>
  <c r="AF44" i="30"/>
  <c r="AC44" i="30"/>
  <c r="AH11" i="30"/>
  <c r="AG16" i="30"/>
  <c r="AF16" i="30"/>
  <c r="AH17" i="30"/>
  <c r="AD34" i="30"/>
  <c r="AD32" i="30" s="1"/>
  <c r="AH4" i="30"/>
  <c r="AA18" i="30"/>
  <c r="AB12" i="30"/>
  <c r="AI48" i="30"/>
  <c r="AI47" i="30" s="1"/>
  <c r="AC18" i="30"/>
  <c r="AA16" i="30"/>
  <c r="AH60" i="30"/>
  <c r="AC12" i="30"/>
  <c r="AI18" i="30"/>
  <c r="AB17" i="30"/>
  <c r="AD18" i="30"/>
  <c r="AE11" i="30"/>
  <c r="AG23" i="30"/>
  <c r="AD40" i="30"/>
  <c r="AB40" i="30"/>
  <c r="AC4" i="30"/>
  <c r="AA24" i="30"/>
  <c r="AB11" i="30"/>
  <c r="AC55" i="30"/>
  <c r="AG34" i="30"/>
  <c r="AG32" i="30" s="1"/>
  <c r="AI44" i="30"/>
  <c r="AB44" i="30"/>
  <c r="AA37" i="30"/>
  <c r="AE34" i="30"/>
  <c r="AE32" i="30" s="1"/>
  <c r="AB4" i="30"/>
  <c r="AE17" i="30"/>
  <c r="AD48" i="30"/>
  <c r="AD47" i="30" s="1"/>
  <c r="AG17" i="30"/>
  <c r="AH12" i="30"/>
  <c r="AE60" i="30"/>
  <c r="AE12" i="30"/>
  <c r="AF17" i="30"/>
  <c r="AC34" i="30"/>
  <c r="AI12" i="30"/>
  <c r="AE63" i="28"/>
  <c r="AI11" i="28"/>
  <c r="AG11" i="28"/>
  <c r="AF13" i="28"/>
  <c r="AI13" i="28"/>
  <c r="AH13" i="28"/>
  <c r="AD18" i="28"/>
  <c r="AF18" i="28"/>
  <c r="AI48" i="28"/>
  <c r="AI47" i="28" s="1"/>
  <c r="AF48" i="28"/>
  <c r="AF47" i="28" s="1"/>
  <c r="AA63" i="28"/>
  <c r="AC4" i="28"/>
  <c r="AG39" i="28"/>
  <c r="AF4" i="28"/>
  <c r="AE4" i="28"/>
  <c r="AI39" i="28"/>
  <c r="AB21" i="28"/>
  <c r="AJ21" i="28" s="1"/>
  <c r="AI64" i="28"/>
  <c r="AD41" i="28"/>
  <c r="AE34" i="28"/>
  <c r="AH33" i="28"/>
  <c r="AD24" i="28"/>
  <c r="AG22" i="28"/>
  <c r="AF22" i="28"/>
  <c r="AE10" i="28"/>
  <c r="AF10" i="28"/>
  <c r="AG37" i="28"/>
  <c r="AG35" i="28" s="1"/>
  <c r="AF37" i="28"/>
  <c r="AF35" i="28" s="1"/>
  <c r="AA24" i="28"/>
  <c r="AB24" i="28"/>
  <c r="AH64" i="28"/>
  <c r="AI34" i="28"/>
  <c r="AH34" i="28"/>
  <c r="S26" i="28"/>
  <c r="AF33" i="28"/>
  <c r="AF32" i="28" s="1"/>
  <c r="AF50" i="28"/>
  <c r="AF49" i="28" s="1"/>
  <c r="AC63" i="28"/>
  <c r="AC11" i="28"/>
  <c r="AA13" i="28"/>
  <c r="AH63" i="28"/>
  <c r="AB35" i="28"/>
  <c r="AH18" i="28"/>
  <c r="AB48" i="28"/>
  <c r="AB47" i="28" s="1"/>
  <c r="AA4" i="28"/>
  <c r="AI55" i="28"/>
  <c r="AE39" i="28"/>
  <c r="AD39" i="28"/>
  <c r="AA33" i="28"/>
  <c r="AC22" i="28"/>
  <c r="AC55" i="28"/>
  <c r="AA10" i="28"/>
  <c r="AD64" i="28"/>
  <c r="AC37" i="28"/>
  <c r="AC35" i="28" s="1"/>
  <c r="AG24" i="28"/>
  <c r="AA64" i="28"/>
  <c r="AA34" i="28"/>
  <c r="AH44" i="27"/>
  <c r="AE11" i="27"/>
  <c r="AC37" i="27"/>
  <c r="AC35" i="27" s="1"/>
  <c r="AB11" i="27"/>
  <c r="AA37" i="27"/>
  <c r="AA35" i="27" s="1"/>
  <c r="AI21" i="27"/>
  <c r="AF60" i="27"/>
  <c r="AE44" i="27"/>
  <c r="AE18" i="27"/>
  <c r="AH18" i="27"/>
  <c r="AG18" i="27"/>
  <c r="AG44" i="27"/>
  <c r="AB44" i="27"/>
  <c r="AH4" i="27"/>
  <c r="AD37" i="27"/>
  <c r="AD35" i="27" s="1"/>
  <c r="AA44" i="27"/>
  <c r="AD4" i="27"/>
  <c r="AA21" i="27"/>
  <c r="AF11" i="27"/>
  <c r="AF37" i="27"/>
  <c r="AF35" i="27" s="1"/>
  <c r="AE37" i="27"/>
  <c r="AE35" i="27" s="1"/>
  <c r="AD21" i="27"/>
  <c r="AA18" i="27"/>
  <c r="AG35" i="27"/>
  <c r="AI44" i="27"/>
  <c r="AG11" i="27"/>
  <c r="AD44" i="27"/>
  <c r="AE60" i="27"/>
  <c r="AB37" i="27"/>
  <c r="AB35" i="27" s="1"/>
  <c r="AI37" i="27"/>
  <c r="AI35" i="27" s="1"/>
  <c r="AI4" i="27"/>
  <c r="AB60" i="27"/>
  <c r="AC60" i="27"/>
  <c r="AB35" i="26"/>
  <c r="AA10" i="26"/>
  <c r="AC8" i="26"/>
  <c r="AC3" i="26" s="1"/>
  <c r="AA8" i="26"/>
  <c r="AF15" i="26"/>
  <c r="AH15" i="26"/>
  <c r="AG6" i="26"/>
  <c r="AE6" i="26"/>
  <c r="AJ21" i="26"/>
  <c r="AF23" i="26"/>
  <c r="AF11" i="26"/>
  <c r="AE11" i="26"/>
  <c r="AG44" i="26"/>
  <c r="AF44" i="26"/>
  <c r="AF13" i="26"/>
  <c r="AG23" i="26"/>
  <c r="AE39" i="26"/>
  <c r="AG60" i="26"/>
  <c r="AV60" i="26"/>
  <c r="AC10" i="26"/>
  <c r="AF36" i="26"/>
  <c r="AF35" i="26" s="1"/>
  <c r="AH36" i="26"/>
  <c r="AH35" i="26" s="1"/>
  <c r="AG10" i="26"/>
  <c r="AE10" i="26"/>
  <c r="AD13" i="26"/>
  <c r="AG8" i="26"/>
  <c r="AE8" i="26"/>
  <c r="AC15" i="26"/>
  <c r="AA15" i="26"/>
  <c r="AA7" i="26"/>
  <c r="AB6" i="26"/>
  <c r="AD6" i="26"/>
  <c r="AI6" i="26"/>
  <c r="AI3" i="26" s="1"/>
  <c r="AI44" i="26"/>
  <c r="AC50" i="26"/>
  <c r="AC49" i="26" s="1"/>
  <c r="AE63" i="26"/>
  <c r="AH50" i="26"/>
  <c r="AH49" i="26" s="1"/>
  <c r="AC63" i="26"/>
  <c r="AB23" i="26"/>
  <c r="AB11" i="26"/>
  <c r="AH39" i="26"/>
  <c r="AI23" i="26"/>
  <c r="AA11" i="26"/>
  <c r="AH48" i="26"/>
  <c r="AH47" i="26" s="1"/>
  <c r="AC44" i="26"/>
  <c r="AF39" i="26"/>
  <c r="AF60" i="26"/>
  <c r="AH60" i="26"/>
  <c r="AB60" i="26"/>
  <c r="AD60" i="26"/>
  <c r="AE50" i="26"/>
  <c r="AE49" i="26" s="1"/>
  <c r="AI35" i="26"/>
  <c r="AC36" i="26"/>
  <c r="AC35" i="26" s="1"/>
  <c r="AF10" i="26"/>
  <c r="AD10" i="26"/>
  <c r="AG13" i="26"/>
  <c r="AH13" i="26"/>
  <c r="AB8" i="26"/>
  <c r="AD8" i="26"/>
  <c r="AG15" i="26"/>
  <c r="AE7" i="26"/>
  <c r="AF6" i="26"/>
  <c r="AD44" i="26"/>
  <c r="AH23" i="26"/>
  <c r="AD11" i="26"/>
  <c r="AI63" i="26"/>
  <c r="AI39" i="26"/>
  <c r="AF50" i="26"/>
  <c r="AF49" i="26" s="1"/>
  <c r="AB39" i="26"/>
  <c r="AE44" i="26"/>
  <c r="AE41" i="24"/>
  <c r="AC41" i="24"/>
  <c r="AA17" i="24"/>
  <c r="AC17" i="24"/>
  <c r="AG39" i="24"/>
  <c r="AE39" i="24"/>
  <c r="AG6" i="24"/>
  <c r="AA6" i="24"/>
  <c r="AF6" i="24"/>
  <c r="AB46" i="24"/>
  <c r="AB45" i="24" s="1"/>
  <c r="AG46" i="24"/>
  <c r="AG45" i="24" s="1"/>
  <c r="AB55" i="24"/>
  <c r="AD55" i="24"/>
  <c r="AA37" i="24"/>
  <c r="AF37" i="24"/>
  <c r="AD37" i="24"/>
  <c r="AD10" i="24"/>
  <c r="AA10" i="24"/>
  <c r="AF10" i="24"/>
  <c r="AF41" i="24"/>
  <c r="AG41" i="24"/>
  <c r="AD17" i="24"/>
  <c r="AI17" i="24"/>
  <c r="AG17" i="24"/>
  <c r="AH39" i="24"/>
  <c r="AI39" i="24"/>
  <c r="AH6" i="24"/>
  <c r="AE6" i="24"/>
  <c r="AE46" i="24"/>
  <c r="AE45" i="24" s="1"/>
  <c r="AD46" i="24"/>
  <c r="AD45" i="24" s="1"/>
  <c r="AF55" i="24"/>
  <c r="AE55" i="24"/>
  <c r="AH55" i="24"/>
  <c r="AC48" i="24"/>
  <c r="AC47" i="24" s="1"/>
  <c r="AH37" i="24"/>
  <c r="AE37" i="24"/>
  <c r="AI5" i="24"/>
  <c r="AG10" i="24"/>
  <c r="AE10" i="24"/>
  <c r="AA41" i="24"/>
  <c r="AE17" i="24"/>
  <c r="AC39" i="24"/>
  <c r="AC6" i="24"/>
  <c r="AA46" i="24"/>
  <c r="AA45" i="24" s="1"/>
  <c r="AF46" i="24"/>
  <c r="AF45" i="24" s="1"/>
  <c r="AA55" i="24"/>
  <c r="AD48" i="24"/>
  <c r="AD47" i="24" s="1"/>
  <c r="AF5" i="24"/>
  <c r="AD32" i="24"/>
  <c r="AG48" i="24"/>
  <c r="AG47" i="24" s="1"/>
  <c r="AI37" i="24"/>
  <c r="AD5" i="24"/>
  <c r="AH10" i="24"/>
  <c r="AA48" i="24"/>
  <c r="AA47" i="24" s="1"/>
  <c r="AI59" i="23"/>
  <c r="AJ59" i="23" s="1"/>
  <c r="AB22" i="23"/>
  <c r="AJ22" i="23" s="1"/>
  <c r="AI18" i="23"/>
  <c r="AJ18" i="23" s="1"/>
  <c r="AG19" i="23"/>
  <c r="AA19" i="23"/>
  <c r="AG14" i="23"/>
  <c r="AB13" i="23"/>
  <c r="AH13" i="23"/>
  <c r="AC19" i="23"/>
  <c r="AE19" i="23"/>
  <c r="AF14" i="23"/>
  <c r="AG13" i="23"/>
  <c r="AH6" i="23"/>
  <c r="AC23" i="23"/>
  <c r="AH19" i="23"/>
  <c r="AA13" i="23"/>
  <c r="AE13" i="23"/>
  <c r="M18" i="23"/>
  <c r="O18" i="23" s="1"/>
  <c r="P18" i="23" s="1"/>
  <c r="AC24" i="22"/>
  <c r="AG24" i="22"/>
  <c r="AI24" i="22"/>
  <c r="AE12" i="22"/>
  <c r="AF12" i="22"/>
  <c r="AH10" i="22"/>
  <c r="AC10" i="22"/>
  <c r="AH6" i="22"/>
  <c r="AF6" i="22"/>
  <c r="AD23" i="22"/>
  <c r="AE23" i="22"/>
  <c r="AF21" i="22"/>
  <c r="AB21" i="22"/>
  <c r="AI21" i="22"/>
  <c r="AC33" i="22"/>
  <c r="AD33" i="22"/>
  <c r="AD36" i="22"/>
  <c r="AH36" i="22"/>
  <c r="AA48" i="22"/>
  <c r="AA47" i="22" s="1"/>
  <c r="AB48" i="22"/>
  <c r="AB47" i="22" s="1"/>
  <c r="AA8" i="22"/>
  <c r="AI8" i="22"/>
  <c r="AB55" i="22"/>
  <c r="AF55" i="22"/>
  <c r="AG55" i="22"/>
  <c r="AD63" i="22"/>
  <c r="AB63" i="22"/>
  <c r="AG63" i="22"/>
  <c r="AC16" i="22"/>
  <c r="AG16" i="22"/>
  <c r="AH24" i="22"/>
  <c r="AD24" i="22"/>
  <c r="AH14" i="22"/>
  <c r="AD14" i="22"/>
  <c r="AG14" i="22"/>
  <c r="AB19" i="22"/>
  <c r="AH41" i="22"/>
  <c r="AF41" i="22"/>
  <c r="AI10" i="22"/>
  <c r="AE10" i="22"/>
  <c r="AG10" i="22"/>
  <c r="AD11" i="22"/>
  <c r="AF11" i="22"/>
  <c r="AF37" i="22"/>
  <c r="AF35" i="22" s="1"/>
  <c r="AB11" i="22"/>
  <c r="AA11" i="22"/>
  <c r="AG4" i="22"/>
  <c r="AG12" i="22"/>
  <c r="AC4" i="22"/>
  <c r="AE4" i="22"/>
  <c r="AI12" i="22"/>
  <c r="AB12" i="22"/>
  <c r="AF14" i="22"/>
  <c r="AC14" i="22"/>
  <c r="AI6" i="22"/>
  <c r="AF23" i="22"/>
  <c r="AB23" i="22"/>
  <c r="AC21" i="22"/>
  <c r="AE33" i="22"/>
  <c r="AI33" i="22"/>
  <c r="AI36" i="22"/>
  <c r="AD48" i="22"/>
  <c r="AD47" i="22" s="1"/>
  <c r="AH48" i="22"/>
  <c r="AH47" i="22" s="1"/>
  <c r="AB8" i="22"/>
  <c r="AH55" i="22"/>
  <c r="AI63" i="22"/>
  <c r="AI16" i="22"/>
  <c r="AF24" i="22"/>
  <c r="AH59" i="22"/>
  <c r="AA14" i="22"/>
  <c r="AI19" i="22"/>
  <c r="AD41" i="22"/>
  <c r="AB10" i="22"/>
  <c r="AC48" i="22"/>
  <c r="AC47" i="22" s="1"/>
  <c r="AG11" i="22"/>
  <c r="AH4" i="22"/>
  <c r="AD12" i="22"/>
  <c r="AV11" i="22"/>
  <c r="AE35" i="22"/>
  <c r="AB43" i="21"/>
  <c r="AD43" i="21"/>
  <c r="AI43" i="21"/>
  <c r="AD13" i="21"/>
  <c r="AC37" i="21"/>
  <c r="AC13" i="21"/>
  <c r="AI41" i="21"/>
  <c r="AC14" i="21"/>
  <c r="AI10" i="21"/>
  <c r="AG14" i="21"/>
  <c r="AB14" i="21"/>
  <c r="AD14" i="21"/>
  <c r="AE60" i="21"/>
  <c r="AD63" i="21"/>
  <c r="AI13" i="21"/>
  <c r="AC33" i="21"/>
  <c r="AC32" i="21" s="1"/>
  <c r="AH63" i="21"/>
  <c r="AC7" i="21"/>
  <c r="AG41" i="21"/>
  <c r="AB41" i="21"/>
  <c r="AG10" i="21"/>
  <c r="AB10" i="21"/>
  <c r="AH14" i="21"/>
  <c r="AA14" i="21"/>
  <c r="AF14" i="21"/>
  <c r="AC10" i="21"/>
  <c r="AH37" i="21"/>
  <c r="AB60" i="21"/>
  <c r="AE34" i="21"/>
  <c r="AB34" i="21"/>
  <c r="AA33" i="21"/>
  <c r="AA32" i="21" s="1"/>
  <c r="AH33" i="21"/>
  <c r="AH32" i="21" s="1"/>
  <c r="AB7" i="21"/>
  <c r="AI7" i="21"/>
  <c r="AI18" i="21"/>
  <c r="AJ18" i="21" s="1"/>
  <c r="AG43" i="21"/>
  <c r="AE13" i="21"/>
  <c r="AB13" i="21"/>
  <c r="AD7" i="21"/>
  <c r="AA41" i="21"/>
  <c r="AA10" i="21"/>
  <c r="AF10" i="21"/>
  <c r="AH13" i="21"/>
  <c r="AC3" i="20"/>
  <c r="AE7" i="20"/>
  <c r="AE3" i="20" s="1"/>
  <c r="AC37" i="20"/>
  <c r="AB35" i="20"/>
  <c r="AB7" i="20"/>
  <c r="AI5" i="20"/>
  <c r="AA11" i="20"/>
  <c r="AJ11" i="20" s="1"/>
  <c r="AI7" i="20"/>
  <c r="AF42" i="20"/>
  <c r="AH42" i="20"/>
  <c r="AH37" i="20"/>
  <c r="AH35" i="20" s="1"/>
  <c r="AE18" i="20"/>
  <c r="AH18" i="20"/>
  <c r="AG12" i="20"/>
  <c r="AA17" i="19"/>
  <c r="AI17" i="19"/>
  <c r="AC42" i="19"/>
  <c r="AH18" i="19"/>
  <c r="AI18" i="19"/>
  <c r="AI6" i="19"/>
  <c r="AB20" i="19"/>
  <c r="AE20" i="19"/>
  <c r="AH20" i="19"/>
  <c r="AD5" i="19"/>
  <c r="AC5" i="19"/>
  <c r="AI5" i="19"/>
  <c r="AB14" i="19"/>
  <c r="AD14" i="19"/>
  <c r="AG44" i="19"/>
  <c r="AA44" i="19"/>
  <c r="AC63" i="19"/>
  <c r="AF52" i="19"/>
  <c r="AF51" i="19" s="1"/>
  <c r="AB41" i="19"/>
  <c r="AG41" i="19"/>
  <c r="AE52" i="19"/>
  <c r="AE51" i="19" s="1"/>
  <c r="AE41" i="19"/>
  <c r="AC23" i="19"/>
  <c r="AA41" i="19"/>
  <c r="AH24" i="19"/>
  <c r="AB24" i="19"/>
  <c r="AG7" i="19"/>
  <c r="AC52" i="19"/>
  <c r="AC51" i="19" s="1"/>
  <c r="AE23" i="19"/>
  <c r="AF23" i="19"/>
  <c r="AG21" i="19"/>
  <c r="AF21" i="19"/>
  <c r="AB6" i="19"/>
  <c r="AF5" i="19"/>
  <c r="AH5" i="19"/>
  <c r="AC14" i="19"/>
  <c r="AE14" i="19"/>
  <c r="AH14" i="19"/>
  <c r="AC44" i="19"/>
  <c r="AE44" i="19"/>
  <c r="AD6" i="19"/>
  <c r="AI52" i="19"/>
  <c r="AI51" i="19" s="1"/>
  <c r="AG52" i="19"/>
  <c r="AG51" i="19" s="1"/>
  <c r="AE21" i="19"/>
  <c r="AE24" i="19"/>
  <c r="AF24" i="19"/>
  <c r="AH7" i="19"/>
  <c r="AB7" i="19"/>
  <c r="AC41" i="19"/>
  <c r="AA23" i="19"/>
  <c r="AC21" i="19"/>
  <c r="AD23" i="19"/>
  <c r="AF17" i="19"/>
  <c r="AB18" i="19"/>
  <c r="AC6" i="19"/>
  <c r="AG20" i="19"/>
  <c r="AB5" i="19"/>
  <c r="AG14" i="19"/>
  <c r="AB44" i="19"/>
  <c r="AH44" i="19"/>
  <c r="AB63" i="19"/>
  <c r="AC7" i="19"/>
  <c r="AA6" i="19"/>
  <c r="AF6" i="19"/>
  <c r="AA63" i="19"/>
  <c r="AI7" i="19"/>
  <c r="AA24" i="19"/>
  <c r="AI23" i="19"/>
  <c r="AE7" i="19"/>
  <c r="AI21" i="19"/>
  <c r="AD14" i="17"/>
  <c r="AJ14" i="17" s="1"/>
  <c r="AC41" i="17"/>
  <c r="AH17" i="17"/>
  <c r="AA17" i="17"/>
  <c r="AI41" i="17"/>
  <c r="AH41" i="17"/>
  <c r="AF17" i="17"/>
  <c r="AE17" i="17"/>
  <c r="AB32" i="17"/>
  <c r="AA55" i="17"/>
  <c r="AA54" i="17" s="1"/>
  <c r="AA57" i="17" s="1"/>
  <c r="AA23" i="17"/>
  <c r="AD23" i="17"/>
  <c r="AC42" i="17"/>
  <c r="AA41" i="17"/>
  <c r="AB17" i="17"/>
  <c r="AV23" i="17"/>
  <c r="AH11" i="16"/>
  <c r="AE46" i="16"/>
  <c r="AE45" i="16" s="1"/>
  <c r="AB46" i="16"/>
  <c r="AB45" i="16" s="1"/>
  <c r="AG11" i="16"/>
  <c r="AG37" i="16"/>
  <c r="AG35" i="16" s="1"/>
  <c r="AH37" i="16"/>
  <c r="AH35" i="16" s="1"/>
  <c r="AI37" i="16"/>
  <c r="AI35" i="16" s="1"/>
  <c r="AC21" i="16"/>
  <c r="AC13" i="16"/>
  <c r="AH21" i="16"/>
  <c r="AH7" i="16"/>
  <c r="AI33" i="16"/>
  <c r="AG33" i="16"/>
  <c r="AA17" i="16"/>
  <c r="AF17" i="16"/>
  <c r="AD13" i="16"/>
  <c r="AI13" i="16"/>
  <c r="AE18" i="16"/>
  <c r="AC7" i="16"/>
  <c r="AH14" i="16"/>
  <c r="AF14" i="16"/>
  <c r="AH46" i="16"/>
  <c r="AH45" i="16" s="1"/>
  <c r="AG15" i="16"/>
  <c r="AD37" i="16"/>
  <c r="AD35" i="16" s="1"/>
  <c r="AA21" i="16"/>
  <c r="AD18" i="16"/>
  <c r="AA7" i="16"/>
  <c r="AE33" i="16"/>
  <c r="AH18" i="16"/>
  <c r="AH13" i="16"/>
  <c r="AI18" i="16"/>
  <c r="AI11" i="16"/>
  <c r="AI46" i="16"/>
  <c r="AI45" i="16" s="1"/>
  <c r="AD15" i="16"/>
  <c r="AB37" i="16"/>
  <c r="AB35" i="16" s="1"/>
  <c r="AA33" i="16"/>
  <c r="AD33" i="16"/>
  <c r="AE17" i="16"/>
  <c r="AG12" i="16"/>
  <c r="AE10" i="16"/>
  <c r="AJ10" i="16" s="1"/>
  <c r="AI4" i="16"/>
  <c r="AJ4" i="16" s="1"/>
  <c r="AE36" i="16"/>
  <c r="AJ36" i="16" s="1"/>
  <c r="AD59" i="16"/>
  <c r="AF59" i="16"/>
  <c r="AE63" i="16"/>
  <c r="AD11" i="16"/>
  <c r="AB11" i="16"/>
  <c r="AA14" i="16"/>
  <c r="AC11" i="16"/>
  <c r="AF11" i="16"/>
  <c r="AA46" i="16"/>
  <c r="AA45" i="16" s="1"/>
  <c r="AE15" i="16"/>
  <c r="AH24" i="16"/>
  <c r="AJ24" i="16" s="1"/>
  <c r="AF37" i="16"/>
  <c r="AF35" i="16" s="1"/>
  <c r="AE6" i="16"/>
  <c r="AE3" i="16" s="1"/>
  <c r="AD6" i="16"/>
  <c r="AD3" i="16" s="1"/>
  <c r="AC34" i="16"/>
  <c r="AC48" i="16"/>
  <c r="AC47" i="16" s="1"/>
  <c r="AG42" i="16"/>
  <c r="AE42" i="16"/>
  <c r="AF21" i="16"/>
  <c r="AH17" i="16"/>
  <c r="AF7" i="16"/>
  <c r="AF33" i="16"/>
  <c r="AE19" i="16"/>
  <c r="AC18" i="16"/>
  <c r="AI17" i="16"/>
  <c r="AH23" i="16"/>
  <c r="AJ23" i="16" s="1"/>
  <c r="AG18" i="16"/>
  <c r="AB21" i="16"/>
  <c r="AE22" i="15"/>
  <c r="S26" i="15"/>
  <c r="AA22" i="15"/>
  <c r="AE42" i="14"/>
  <c r="AB42" i="14"/>
  <c r="AH11" i="14"/>
  <c r="AI11" i="14"/>
  <c r="AG11" i="14"/>
  <c r="AI21" i="14"/>
  <c r="AC21" i="14"/>
  <c r="AH42" i="14"/>
  <c r="AF42" i="14"/>
  <c r="AA13" i="14"/>
  <c r="AJ13" i="14" s="1"/>
  <c r="AD46" i="14"/>
  <c r="AD45" i="14" s="1"/>
  <c r="AI46" i="14"/>
  <c r="AI45" i="14" s="1"/>
  <c r="AH23" i="14"/>
  <c r="AA60" i="14"/>
  <c r="AC55" i="14"/>
  <c r="AE24" i="14"/>
  <c r="AH55" i="14"/>
  <c r="AG55" i="14"/>
  <c r="AI17" i="14"/>
  <c r="AD11" i="14"/>
  <c r="AB21" i="14"/>
  <c r="AE21" i="14"/>
  <c r="AG36" i="14"/>
  <c r="AJ36" i="14" s="1"/>
  <c r="AA42" i="14"/>
  <c r="AE15" i="14"/>
  <c r="AF46" i="14"/>
  <c r="AF45" i="14" s="1"/>
  <c r="AF60" i="14"/>
  <c r="AE23" i="14"/>
  <c r="AG46" i="14"/>
  <c r="AG45" i="14" s="1"/>
  <c r="AH46" i="14"/>
  <c r="AH45" i="14" s="1"/>
  <c r="AA23" i="14"/>
  <c r="AD23" i="14"/>
  <c r="AV7" i="14"/>
  <c r="S26" i="14"/>
  <c r="AH60" i="14"/>
  <c r="AG60" i="14"/>
  <c r="AC15" i="14"/>
  <c r="AB46" i="14"/>
  <c r="AB45" i="14" s="1"/>
  <c r="AF23" i="14"/>
  <c r="AH35" i="13"/>
  <c r="AH23" i="13"/>
  <c r="AI13" i="13"/>
  <c r="AE21" i="13"/>
  <c r="AD21" i="13"/>
  <c r="AI34" i="13"/>
  <c r="AG34" i="13"/>
  <c r="AA35" i="13"/>
  <c r="AI24" i="13"/>
  <c r="AA21" i="13"/>
  <c r="AH21" i="13"/>
  <c r="AB34" i="13"/>
  <c r="AG42" i="13"/>
  <c r="AI17" i="13"/>
  <c r="AB17" i="13"/>
  <c r="AA48" i="13"/>
  <c r="AA47" i="13" s="1"/>
  <c r="AF48" i="13"/>
  <c r="AF47" i="13" s="1"/>
  <c r="AI8" i="13"/>
  <c r="AH46" i="13"/>
  <c r="AH45" i="13" s="1"/>
  <c r="AB46" i="13"/>
  <c r="AB45" i="13" s="1"/>
  <c r="AA55" i="13"/>
  <c r="AF55" i="13"/>
  <c r="AG48" i="13"/>
  <c r="AG47" i="13" s="1"/>
  <c r="AA4" i="13"/>
  <c r="AF4" i="13"/>
  <c r="AH4" i="13"/>
  <c r="AD34" i="13"/>
  <c r="AG35" i="13"/>
  <c r="AI4" i="13"/>
  <c r="AA22" i="13"/>
  <c r="AJ22" i="13" s="1"/>
  <c r="AA41" i="13"/>
  <c r="AA17" i="13"/>
  <c r="AB24" i="13"/>
  <c r="AJ24" i="13" s="1"/>
  <c r="AI21" i="13"/>
  <c r="AA34" i="13"/>
  <c r="AF34" i="13"/>
  <c r="AB42" i="13"/>
  <c r="AJ42" i="13" s="1"/>
  <c r="AE11" i="13"/>
  <c r="AD41" i="13"/>
  <c r="AG13" i="13"/>
  <c r="AC55" i="13"/>
  <c r="AE48" i="13"/>
  <c r="AE47" i="13" s="1"/>
  <c r="AD36" i="13"/>
  <c r="AI36" i="13"/>
  <c r="AG8" i="13"/>
  <c r="AB8" i="13"/>
  <c r="AA46" i="13"/>
  <c r="AF46" i="13"/>
  <c r="AF45" i="13" s="1"/>
  <c r="AE19" i="13"/>
  <c r="AJ19" i="13" s="1"/>
  <c r="AD8" i="13"/>
  <c r="AI41" i="12"/>
  <c r="AB41" i="12"/>
  <c r="AB37" i="12"/>
  <c r="AB35" i="12" s="1"/>
  <c r="AH60" i="12"/>
  <c r="AG60" i="12"/>
  <c r="AD41" i="12"/>
  <c r="AF41" i="12"/>
  <c r="AC48" i="12"/>
  <c r="AI16" i="12"/>
  <c r="AJ46" i="12"/>
  <c r="AJ45" i="12" s="1"/>
  <c r="AH48" i="12"/>
  <c r="AH47" i="12" s="1"/>
  <c r="AA14" i="12"/>
  <c r="AJ14" i="12" s="1"/>
  <c r="AA37" i="12"/>
  <c r="AA35" i="12" s="1"/>
  <c r="AH36" i="12"/>
  <c r="AE36" i="12"/>
  <c r="AE41" i="12"/>
  <c r="AC42" i="12"/>
  <c r="AJ42" i="12" s="1"/>
  <c r="AC60" i="12"/>
  <c r="AH24" i="11"/>
  <c r="AG7" i="11"/>
  <c r="AB7" i="11"/>
  <c r="AB14" i="11"/>
  <c r="AH14" i="11"/>
  <c r="AI44" i="11"/>
  <c r="AB36" i="11"/>
  <c r="AB35" i="11" s="1"/>
  <c r="AA33" i="11"/>
  <c r="AA41" i="11"/>
  <c r="AC41" i="11"/>
  <c r="AB13" i="11"/>
  <c r="AH13" i="11"/>
  <c r="AI8" i="11"/>
  <c r="AE14" i="11"/>
  <c r="AC14" i="11"/>
  <c r="AA55" i="11"/>
  <c r="AF55" i="11"/>
  <c r="AH55" i="11"/>
  <c r="AI13" i="11"/>
  <c r="AE59" i="11"/>
  <c r="AB59" i="11"/>
  <c r="AH59" i="11"/>
  <c r="AI6" i="11"/>
  <c r="AB4" i="11"/>
  <c r="AD44" i="11"/>
  <c r="AB43" i="11"/>
  <c r="AE43" i="11"/>
  <c r="AE17" i="11"/>
  <c r="AC17" i="11"/>
  <c r="AD19" i="11"/>
  <c r="AF19" i="11"/>
  <c r="AF36" i="11"/>
  <c r="AF35" i="11" s="1"/>
  <c r="AC36" i="11"/>
  <c r="AC35" i="11" s="1"/>
  <c r="AG33" i="11"/>
  <c r="AG32" i="11" s="1"/>
  <c r="AE33" i="11"/>
  <c r="AF44" i="11"/>
  <c r="AH12" i="11"/>
  <c r="AD10" i="11"/>
  <c r="AG48" i="11"/>
  <c r="AG47" i="11" s="1"/>
  <c r="AG10" i="11"/>
  <c r="AC6" i="11"/>
  <c r="AE21" i="11"/>
  <c r="AC16" i="11"/>
  <c r="AI12" i="11"/>
  <c r="AI48" i="11"/>
  <c r="AI47" i="11" s="1"/>
  <c r="AA24" i="11"/>
  <c r="AF24" i="11"/>
  <c r="AB16" i="11"/>
  <c r="AC7" i="11"/>
  <c r="AA34" i="11"/>
  <c r="AF34" i="11"/>
  <c r="AE12" i="11"/>
  <c r="AF5" i="11"/>
  <c r="AE5" i="11"/>
  <c r="AH50" i="11"/>
  <c r="AH49" i="11" s="1"/>
  <c r="AG50" i="11"/>
  <c r="AG49" i="11" s="1"/>
  <c r="AA39" i="11"/>
  <c r="AF39" i="11"/>
  <c r="AA16" i="11"/>
  <c r="AA7" i="11"/>
  <c r="AF7" i="11"/>
  <c r="AA8" i="11"/>
  <c r="AI14" i="11"/>
  <c r="AB44" i="11"/>
  <c r="AI59" i="11"/>
  <c r="AD59" i="11"/>
  <c r="AE36" i="11"/>
  <c r="AE35" i="11" s="1"/>
  <c r="AH36" i="11"/>
  <c r="AH35" i="11" s="1"/>
  <c r="AF33" i="11"/>
  <c r="AC8" i="11"/>
  <c r="AH4" i="11"/>
  <c r="AH3" i="11" s="1"/>
  <c r="AG44" i="11"/>
  <c r="AI41" i="11"/>
  <c r="AG13" i="11"/>
  <c r="AB8" i="11"/>
  <c r="AF14" i="11"/>
  <c r="AI55" i="11"/>
  <c r="AF59" i="11"/>
  <c r="AG4" i="11"/>
  <c r="AC43" i="11"/>
  <c r="AD43" i="11"/>
  <c r="AA17" i="11"/>
  <c r="AH17" i="11"/>
  <c r="AE19" i="11"/>
  <c r="AA36" i="11"/>
  <c r="AA35" i="11" s="1"/>
  <c r="AB33" i="11"/>
  <c r="AB32" i="11" s="1"/>
  <c r="AD33" i="11"/>
  <c r="AD32" i="11" s="1"/>
  <c r="AC34" i="11"/>
  <c r="AC32" i="11" s="1"/>
  <c r="AC48" i="11"/>
  <c r="AC47" i="11" s="1"/>
  <c r="AC10" i="11"/>
  <c r="AE50" i="11"/>
  <c r="AE49" i="11" s="1"/>
  <c r="AI21" i="11"/>
  <c r="AA12" i="11"/>
  <c r="AD7" i="11"/>
  <c r="AH46" i="11"/>
  <c r="AH45" i="11" s="1"/>
  <c r="AA48" i="11"/>
  <c r="AA47" i="11" s="1"/>
  <c r="AH34" i="11"/>
  <c r="AH32" i="11" s="1"/>
  <c r="AE24" i="11"/>
  <c r="AG5" i="11"/>
  <c r="AF48" i="11"/>
  <c r="AF47" i="11" s="1"/>
  <c r="AH39" i="11"/>
  <c r="AD5" i="11"/>
  <c r="AI5" i="11"/>
  <c r="AF16" i="11"/>
  <c r="AH18" i="10"/>
  <c r="AI21" i="10"/>
  <c r="AD21" i="10"/>
  <c r="AC50" i="10"/>
  <c r="AC49" i="10" s="1"/>
  <c r="AB50" i="10"/>
  <c r="AB49" i="10" s="1"/>
  <c r="AC11" i="10"/>
  <c r="AD12" i="9"/>
  <c r="AF7" i="9"/>
  <c r="AG37" i="9"/>
  <c r="AG35" i="9" s="1"/>
  <c r="AG12" i="9"/>
  <c r="AC7" i="9"/>
  <c r="AF37" i="9"/>
  <c r="AF35" i="9" s="1"/>
  <c r="AF39" i="9"/>
  <c r="AD35" i="9"/>
  <c r="AH23" i="8"/>
  <c r="AA65" i="12"/>
  <c r="AC65" i="12"/>
  <c r="AF65" i="12"/>
  <c r="AI65" i="12"/>
  <c r="AG65" i="12"/>
  <c r="AB65" i="12"/>
  <c r="AI63" i="39"/>
  <c r="AC63" i="39"/>
  <c r="AE63" i="39"/>
  <c r="AG63" i="39"/>
  <c r="AA63" i="39"/>
  <c r="AB63" i="39"/>
  <c r="AF63" i="41"/>
  <c r="AA63" i="41"/>
  <c r="AC63" i="41"/>
  <c r="AB63" i="41"/>
  <c r="AH63" i="41"/>
  <c r="AI63" i="41"/>
  <c r="AD63" i="41"/>
  <c r="BA63" i="40"/>
  <c r="Z63" i="40"/>
  <c r="AI63" i="40" s="1"/>
  <c r="AI60" i="40" s="1"/>
  <c r="AN63" i="40"/>
  <c r="BA63" i="39"/>
  <c r="AN63" i="39"/>
  <c r="BA63" i="38"/>
  <c r="Z63" i="38"/>
  <c r="BA63" i="37"/>
  <c r="Z63" i="37"/>
  <c r="AN63" i="37"/>
  <c r="AN63" i="36"/>
  <c r="Z63" i="36"/>
  <c r="BA63" i="36"/>
  <c r="BA63" i="35"/>
  <c r="AN63" i="35"/>
  <c r="Z63" i="35"/>
  <c r="BA65" i="30"/>
  <c r="AN65" i="30"/>
  <c r="Z65" i="30"/>
  <c r="Z65" i="27"/>
  <c r="BA65" i="27"/>
  <c r="AN65" i="27"/>
  <c r="BA65" i="26"/>
  <c r="AN65" i="26"/>
  <c r="BA65" i="24"/>
  <c r="AN65" i="24"/>
  <c r="Z65" i="24"/>
  <c r="BA65" i="23"/>
  <c r="AN65" i="23"/>
  <c r="Z65" i="23"/>
  <c r="Z65" i="22"/>
  <c r="BA65" i="22"/>
  <c r="AN65" i="22"/>
  <c r="BA65" i="21"/>
  <c r="AN65" i="21"/>
  <c r="Z65" i="21"/>
  <c r="AN65" i="20"/>
  <c r="Z65" i="20"/>
  <c r="BA65" i="19"/>
  <c r="AN65" i="19"/>
  <c r="Z65" i="19"/>
  <c r="AH65" i="19" s="1"/>
  <c r="BA65" i="18"/>
  <c r="AN65" i="18"/>
  <c r="BA65" i="17"/>
  <c r="Z65" i="17"/>
  <c r="AA65" i="17" s="1"/>
  <c r="AN65" i="17"/>
  <c r="BA65" i="16"/>
  <c r="Z65" i="16"/>
  <c r="AN65" i="16"/>
  <c r="AN65" i="15"/>
  <c r="Z65" i="15"/>
  <c r="Z65" i="14"/>
  <c r="BA65" i="14"/>
  <c r="AN65" i="14"/>
  <c r="BA65" i="13"/>
  <c r="AN65" i="13"/>
  <c r="AV65" i="13" s="1"/>
  <c r="BA65" i="12"/>
  <c r="AN65" i="12"/>
  <c r="BA65" i="11"/>
  <c r="Z65" i="11"/>
  <c r="AN65" i="11"/>
  <c r="BA65" i="10"/>
  <c r="AN65" i="10"/>
  <c r="Z65" i="10"/>
  <c r="AA65" i="10" s="1"/>
  <c r="BA65" i="9"/>
  <c r="Z65" i="9"/>
  <c r="AF65" i="9" s="1"/>
  <c r="AN65" i="9"/>
  <c r="AE63" i="41"/>
  <c r="AF63" i="39"/>
  <c r="Z65" i="8"/>
  <c r="AN65" i="8"/>
  <c r="Z65" i="13"/>
  <c r="Z65" i="18"/>
  <c r="AH63" i="39"/>
  <c r="AD63" i="39"/>
  <c r="AN63" i="38"/>
  <c r="AD65" i="12"/>
  <c r="AE65" i="12"/>
  <c r="Z65" i="26"/>
  <c r="AH65" i="12"/>
  <c r="BA65" i="20"/>
  <c r="AJ46" i="27"/>
  <c r="AJ45" i="27" s="1"/>
  <c r="AJ44" i="24"/>
  <c r="AB35" i="14"/>
  <c r="AJ52" i="9"/>
  <c r="AJ51" i="9" s="1"/>
  <c r="AJ41" i="8"/>
  <c r="AJ34" i="12"/>
  <c r="E56" i="41"/>
  <c r="E7" i="41"/>
  <c r="AJ4" i="17"/>
  <c r="E58" i="23"/>
  <c r="E58" i="22"/>
  <c r="E7" i="13"/>
  <c r="AJ21" i="15"/>
  <c r="AJ42" i="38"/>
  <c r="AG42" i="30"/>
  <c r="AD55" i="28"/>
  <c r="AD39" i="22"/>
  <c r="AD39" i="21"/>
  <c r="AC39" i="21"/>
  <c r="AA21" i="17"/>
  <c r="AG42" i="17"/>
  <c r="AJ53" i="37"/>
  <c r="AB42" i="30"/>
  <c r="AE42" i="30"/>
  <c r="AH55" i="28"/>
  <c r="AA39" i="22"/>
  <c r="AE32" i="24"/>
  <c r="AF42" i="19"/>
  <c r="AE21" i="17"/>
  <c r="AI42" i="17"/>
  <c r="AE22" i="12"/>
  <c r="AJ22" i="12" s="1"/>
  <c r="AJ61" i="39"/>
  <c r="AI4" i="11"/>
  <c r="AC4" i="11"/>
  <c r="M36" i="37"/>
  <c r="AB30" i="41"/>
  <c r="AJ29" i="36"/>
  <c r="AC13" i="26"/>
  <c r="AF4" i="27"/>
  <c r="AH37" i="23"/>
  <c r="AI39" i="22"/>
  <c r="AF21" i="17"/>
  <c r="AG7" i="17"/>
  <c r="AD37" i="19"/>
  <c r="AB42" i="17"/>
  <c r="AH42" i="17"/>
  <c r="Z15" i="13"/>
  <c r="BA15" i="13"/>
  <c r="J57" i="22"/>
  <c r="K57" i="22" s="1"/>
  <c r="K56" i="22" s="1"/>
  <c r="AM52" i="22"/>
  <c r="J20" i="23"/>
  <c r="K20" i="23" s="1"/>
  <c r="F20" i="23"/>
  <c r="G20" i="23" s="1"/>
  <c r="AN36" i="23"/>
  <c r="BA36" i="23"/>
  <c r="AZ57" i="14"/>
  <c r="AM57" i="14"/>
  <c r="AV57" i="14" s="1"/>
  <c r="AZ57" i="10"/>
  <c r="AM57" i="10"/>
  <c r="AF55" i="26"/>
  <c r="AM53" i="23"/>
  <c r="AM43" i="23"/>
  <c r="F41" i="23"/>
  <c r="AM18" i="13"/>
  <c r="Y50" i="13"/>
  <c r="Z44" i="13"/>
  <c r="AM39" i="13"/>
  <c r="AZ35" i="13"/>
  <c r="AM33" i="13"/>
  <c r="AH60" i="13"/>
  <c r="AM44" i="28"/>
  <c r="F44" i="23"/>
  <c r="F33" i="23"/>
  <c r="Y24" i="23"/>
  <c r="AH24" i="23" s="1"/>
  <c r="F53" i="23"/>
  <c r="F24" i="23"/>
  <c r="G24" i="23" s="1"/>
  <c r="M24" i="23" s="1"/>
  <c r="AZ18" i="13"/>
  <c r="AZ22" i="24"/>
  <c r="AZ15" i="23"/>
  <c r="AN15" i="13"/>
  <c r="AM24" i="23"/>
  <c r="Y7" i="15"/>
  <c r="J12" i="15"/>
  <c r="K12" i="15" s="1"/>
  <c r="F51" i="15"/>
  <c r="AZ46" i="15"/>
  <c r="J49" i="22"/>
  <c r="K49" i="22" s="1"/>
  <c r="F49" i="22"/>
  <c r="G49" i="22" s="1"/>
  <c r="BA23" i="26"/>
  <c r="AN23" i="26"/>
  <c r="AV23" i="26" s="1"/>
  <c r="AZ58" i="27"/>
  <c r="Y58" i="27"/>
  <c r="AD10" i="28"/>
  <c r="AB23" i="23"/>
  <c r="AD22" i="24"/>
  <c r="AJ22" i="24" s="1"/>
  <c r="AF18" i="17"/>
  <c r="AJ18" i="17" s="1"/>
  <c r="AF6" i="14"/>
  <c r="Y34" i="8"/>
  <c r="AE34" i="8" s="1"/>
  <c r="AH34" i="9"/>
  <c r="AH32" i="9" s="1"/>
  <c r="AH36" i="23"/>
  <c r="Y51" i="30"/>
  <c r="AN10" i="24"/>
  <c r="AM39" i="23"/>
  <c r="Z16" i="23"/>
  <c r="AG16" i="23" s="1"/>
  <c r="Y33" i="13"/>
  <c r="AM15" i="23"/>
  <c r="Y40" i="15"/>
  <c r="AM7" i="15"/>
  <c r="AN48" i="22"/>
  <c r="AV48" i="22" s="1"/>
  <c r="AV47" i="22" s="1"/>
  <c r="AN16" i="11"/>
  <c r="AM18" i="12"/>
  <c r="AZ63" i="26"/>
  <c r="Y51" i="23"/>
  <c r="F25" i="15"/>
  <c r="G25" i="15" s="1"/>
  <c r="M25" i="15" s="1"/>
  <c r="AZ14" i="15"/>
  <c r="AZ7" i="15"/>
  <c r="Y9" i="12"/>
  <c r="AZ15" i="15"/>
  <c r="AD60" i="13"/>
  <c r="AZ49" i="12"/>
  <c r="BA41" i="11"/>
  <c r="AZ46" i="30"/>
  <c r="AZ55" i="26"/>
  <c r="AZ41" i="26"/>
  <c r="AE42" i="28"/>
  <c r="AN5" i="27"/>
  <c r="AZ41" i="23"/>
  <c r="F29" i="23"/>
  <c r="G29" i="23" s="1"/>
  <c r="AZ22" i="23"/>
  <c r="F53" i="22"/>
  <c r="F57" i="20"/>
  <c r="Y46" i="15"/>
  <c r="F11" i="15"/>
  <c r="BA5" i="15"/>
  <c r="Y10" i="8"/>
  <c r="AA10" i="8" s="1"/>
  <c r="AZ23" i="27"/>
  <c r="AZ16" i="15"/>
  <c r="AM19" i="23"/>
  <c r="F23" i="13"/>
  <c r="G23" i="13" s="1"/>
  <c r="AZ45" i="26"/>
  <c r="AZ44" i="22"/>
  <c r="Y8" i="15"/>
  <c r="Y3" i="13"/>
  <c r="J27" i="23"/>
  <c r="K27" i="23" s="1"/>
  <c r="M27" i="23" s="1"/>
  <c r="O27" i="23" s="1"/>
  <c r="P27" i="23" s="1"/>
  <c r="BA17" i="9"/>
  <c r="Z17" i="9"/>
  <c r="BA18" i="14"/>
  <c r="J23" i="14"/>
  <c r="K23" i="14" s="1"/>
  <c r="AM18" i="17"/>
  <c r="AV18" i="17" s="1"/>
  <c r="AZ18" i="17"/>
  <c r="BA33" i="17"/>
  <c r="AN33" i="17"/>
  <c r="Y22" i="20"/>
  <c r="AH22" i="20" s="1"/>
  <c r="J27" i="20"/>
  <c r="K27" i="20" s="1"/>
  <c r="AC39" i="23"/>
  <c r="AE48" i="24"/>
  <c r="AE47" i="24" s="1"/>
  <c r="AM45" i="23"/>
  <c r="AH63" i="26"/>
  <c r="AC42" i="24"/>
  <c r="AJ42" i="24" s="1"/>
  <c r="AD12" i="13"/>
  <c r="AF5" i="16"/>
  <c r="AG55" i="13"/>
  <c r="AH24" i="9"/>
  <c r="Y16" i="8"/>
  <c r="AB16" i="8" s="1"/>
  <c r="AM34" i="8"/>
  <c r="AD44" i="14"/>
  <c r="AJ44" i="14" s="1"/>
  <c r="Z21" i="8"/>
  <c r="AE60" i="13"/>
  <c r="AH10" i="36"/>
  <c r="Y23" i="27"/>
  <c r="AE23" i="27" s="1"/>
  <c r="Z34" i="26"/>
  <c r="AN42" i="22"/>
  <c r="AM24" i="24"/>
  <c r="Z5" i="13"/>
  <c r="Y62" i="17"/>
  <c r="AD48" i="26"/>
  <c r="Y12" i="24"/>
  <c r="AC12" i="24" s="1"/>
  <c r="AN34" i="26"/>
  <c r="AM40" i="15"/>
  <c r="Y15" i="23"/>
  <c r="AN37" i="15"/>
  <c r="AH5" i="24"/>
  <c r="Y58" i="23"/>
  <c r="AM51" i="26"/>
  <c r="AZ43" i="23"/>
  <c r="F39" i="23"/>
  <c r="F21" i="23"/>
  <c r="G21" i="23" s="1"/>
  <c r="AZ12" i="23"/>
  <c r="F60" i="22"/>
  <c r="F47" i="22"/>
  <c r="G47" i="22" s="1"/>
  <c r="F19" i="15"/>
  <c r="G19" i="15" s="1"/>
  <c r="F12" i="15"/>
  <c r="G12" i="15" s="1"/>
  <c r="AZ22" i="11"/>
  <c r="AZ39" i="13"/>
  <c r="AZ33" i="13"/>
  <c r="F29" i="13"/>
  <c r="G29" i="13" s="1"/>
  <c r="BA8" i="13"/>
  <c r="F46" i="23"/>
  <c r="G46" i="23" s="1"/>
  <c r="AZ24" i="23"/>
  <c r="F26" i="15"/>
  <c r="G26" i="15" s="1"/>
  <c r="AZ6" i="15"/>
  <c r="AN5" i="15"/>
  <c r="AZ34" i="8"/>
  <c r="AM44" i="15"/>
  <c r="F21" i="15"/>
  <c r="G21" i="15" s="1"/>
  <c r="M21" i="15" s="1"/>
  <c r="F13" i="13"/>
  <c r="G13" i="13" s="1"/>
  <c r="F10" i="13"/>
  <c r="F60" i="20"/>
  <c r="BA22" i="13"/>
  <c r="BA39" i="11"/>
  <c r="AZ44" i="28"/>
  <c r="Y53" i="23"/>
  <c r="AZ52" i="22"/>
  <c r="Z42" i="22"/>
  <c r="Y51" i="11"/>
  <c r="Z5" i="27"/>
  <c r="Y41" i="23"/>
  <c r="AM48" i="11"/>
  <c r="AV48" i="11" s="1"/>
  <c r="AV47" i="11" s="1"/>
  <c r="J45" i="8"/>
  <c r="K45" i="8" s="1"/>
  <c r="F45" i="8"/>
  <c r="G45" i="8" s="1"/>
  <c r="G43" i="8" s="1"/>
  <c r="AZ40" i="8"/>
  <c r="Y58" i="8"/>
  <c r="AZ58" i="8"/>
  <c r="AM62" i="13"/>
  <c r="AZ62" i="13"/>
  <c r="Y43" i="16"/>
  <c r="AZ43" i="16"/>
  <c r="AZ51" i="16"/>
  <c r="Y51" i="16"/>
  <c r="Y5" i="18"/>
  <c r="AZ5" i="18"/>
  <c r="BA15" i="18"/>
  <c r="Z15" i="18"/>
  <c r="BA63" i="20"/>
  <c r="Z63" i="20"/>
  <c r="AM4" i="22"/>
  <c r="AZ4" i="22"/>
  <c r="Y5" i="22"/>
  <c r="J10" i="22"/>
  <c r="K10" i="22" s="1"/>
  <c r="M10" i="22" s="1"/>
  <c r="V8" i="22" s="1"/>
  <c r="AZ51" i="24"/>
  <c r="AM51" i="24"/>
  <c r="Z5" i="28"/>
  <c r="BA5" i="28"/>
  <c r="BA7" i="28"/>
  <c r="BA44" i="36"/>
  <c r="Z44" i="36"/>
  <c r="AT62" i="37"/>
  <c r="AT58" i="37"/>
  <c r="Y24" i="38"/>
  <c r="J29" i="38"/>
  <c r="K29" i="38" s="1"/>
  <c r="M29" i="38" s="1"/>
  <c r="O29" i="38" s="1"/>
  <c r="P29" i="38" s="1"/>
  <c r="BA11" i="40"/>
  <c r="J16" i="40"/>
  <c r="K16" i="40" s="1"/>
  <c r="M16" i="40" s="1"/>
  <c r="O16" i="40" s="1"/>
  <c r="P16" i="40" s="1"/>
  <c r="BA39" i="40"/>
  <c r="J44" i="40"/>
  <c r="AM30" i="41"/>
  <c r="AZ30" i="41"/>
  <c r="BA32" i="41"/>
  <c r="AN32" i="41"/>
  <c r="AN54" i="35"/>
  <c r="Z54" i="35"/>
  <c r="Z56" i="21"/>
  <c r="AN56" i="21"/>
  <c r="BA56" i="21"/>
  <c r="E58" i="12"/>
  <c r="E71" i="12" s="1"/>
  <c r="M28" i="23"/>
  <c r="O28" i="23" s="1"/>
  <c r="P28" i="23" s="1"/>
  <c r="J12" i="14"/>
  <c r="K12" i="14" s="1"/>
  <c r="J13" i="14"/>
  <c r="K13" i="14" s="1"/>
  <c r="M13" i="14" s="1"/>
  <c r="J10" i="16"/>
  <c r="K10" i="16" s="1"/>
  <c r="J49" i="16"/>
  <c r="K49" i="16" s="1"/>
  <c r="J42" i="20"/>
  <c r="K42" i="20" s="1"/>
  <c r="AV53" i="26"/>
  <c r="J66" i="37"/>
  <c r="K66" i="37" s="1"/>
  <c r="Y61" i="37"/>
  <c r="AN52" i="30"/>
  <c r="BA52" i="30"/>
  <c r="F60" i="17"/>
  <c r="F53" i="20"/>
  <c r="J47" i="22"/>
  <c r="K47" i="22" s="1"/>
  <c r="J51" i="22"/>
  <c r="AM61" i="35"/>
  <c r="AV61" i="35" s="1"/>
  <c r="Y61" i="35"/>
  <c r="AV59" i="40"/>
  <c r="J64" i="38"/>
  <c r="K64" i="38" s="1"/>
  <c r="AZ59" i="38"/>
  <c r="J64" i="37"/>
  <c r="K64" i="37" s="1"/>
  <c r="AM59" i="37"/>
  <c r="J64" i="35"/>
  <c r="K64" i="35" s="1"/>
  <c r="AM59" i="35"/>
  <c r="AV59" i="35" s="1"/>
  <c r="AZ61" i="30"/>
  <c r="Y61" i="30"/>
  <c r="AZ63" i="40"/>
  <c r="F68" i="40"/>
  <c r="G68" i="40" s="1"/>
  <c r="AZ63" i="35"/>
  <c r="F68" i="35"/>
  <c r="G68" i="35" s="1"/>
  <c r="J33" i="35"/>
  <c r="K33" i="35" s="1"/>
  <c r="M33" i="35" s="1"/>
  <c r="O33" i="35" s="1"/>
  <c r="P33" i="35" s="1"/>
  <c r="J55" i="35"/>
  <c r="J31" i="37"/>
  <c r="J22" i="38"/>
  <c r="K22" i="38" s="1"/>
  <c r="M22" i="38" s="1"/>
  <c r="O22" i="38" s="1"/>
  <c r="P22" i="38" s="1"/>
  <c r="J31" i="38"/>
  <c r="AN41" i="40"/>
  <c r="Z40" i="11"/>
  <c r="BA40" i="23"/>
  <c r="AN43" i="15"/>
  <c r="Z43" i="23"/>
  <c r="AN52" i="11"/>
  <c r="BA52" i="15"/>
  <c r="AN52" i="27"/>
  <c r="AN38" i="40"/>
  <c r="Z43" i="27"/>
  <c r="AE43" i="27" s="1"/>
  <c r="Z50" i="15"/>
  <c r="BA50" i="27"/>
  <c r="BA20" i="27"/>
  <c r="AN43" i="11"/>
  <c r="AV43" i="11" s="1"/>
  <c r="Z43" i="19"/>
  <c r="AN62" i="39"/>
  <c r="AV62" i="39" s="1"/>
  <c r="BA64" i="28"/>
  <c r="AV54" i="40"/>
  <c r="E7" i="36"/>
  <c r="J46" i="35"/>
  <c r="K46" i="35" s="1"/>
  <c r="M46" i="35" s="1"/>
  <c r="O46" i="35" s="1"/>
  <c r="P46" i="35" s="1"/>
  <c r="J62" i="36"/>
  <c r="J29" i="37"/>
  <c r="K29" i="37" s="1"/>
  <c r="M29" i="37" s="1"/>
  <c r="O29" i="37" s="1"/>
  <c r="P29" i="37" s="1"/>
  <c r="J11" i="40"/>
  <c r="K11" i="40" s="1"/>
  <c r="M11" i="40" s="1"/>
  <c r="O11" i="40" s="1"/>
  <c r="P11" i="40" s="1"/>
  <c r="Z41" i="40"/>
  <c r="BA40" i="15"/>
  <c r="AN40" i="27"/>
  <c r="AN50" i="36"/>
  <c r="BA50" i="19"/>
  <c r="BA20" i="11"/>
  <c r="BA38" i="38"/>
  <c r="F67" i="38"/>
  <c r="G67" i="38" s="1"/>
  <c r="AN62" i="38"/>
  <c r="F67" i="40"/>
  <c r="F67" i="35"/>
  <c r="J45" i="38"/>
  <c r="K45" i="38" s="1"/>
  <c r="M45" i="38" s="1"/>
  <c r="O45" i="38" s="1"/>
  <c r="P45" i="38" s="1"/>
  <c r="J31" i="41"/>
  <c r="J37" i="41"/>
  <c r="K37" i="41" s="1"/>
  <c r="I58" i="12"/>
  <c r="I71" i="12" s="1"/>
  <c r="E7" i="10"/>
  <c r="AW20" i="37"/>
  <c r="AW15" i="37"/>
  <c r="AH52" i="39"/>
  <c r="AH55" i="39" s="1"/>
  <c r="E56" i="37"/>
  <c r="AJ15" i="28"/>
  <c r="AA37" i="23"/>
  <c r="AJ11" i="22"/>
  <c r="AH4" i="10"/>
  <c r="E7" i="22"/>
  <c r="E7" i="23"/>
  <c r="E7" i="40"/>
  <c r="O62" i="11"/>
  <c r="P62" i="11" s="1"/>
  <c r="AJ19" i="24"/>
  <c r="AI35" i="14"/>
  <c r="AJ41" i="22"/>
  <c r="AC33" i="30"/>
  <c r="AA21" i="23"/>
  <c r="E58" i="14"/>
  <c r="E71" i="14" s="1"/>
  <c r="E7" i="38"/>
  <c r="E56" i="40"/>
  <c r="E7" i="37"/>
  <c r="E58" i="15"/>
  <c r="E71" i="15" s="1"/>
  <c r="O62" i="14"/>
  <c r="P62" i="14" s="1"/>
  <c r="AJ33" i="17"/>
  <c r="AJ32" i="17" s="1"/>
  <c r="AA30" i="41"/>
  <c r="AF30" i="41"/>
  <c r="AJ37" i="40"/>
  <c r="AH17" i="36"/>
  <c r="AA6" i="30"/>
  <c r="AJ13" i="22"/>
  <c r="AA33" i="10"/>
  <c r="M18" i="20"/>
  <c r="M18" i="22"/>
  <c r="AB26" i="8"/>
  <c r="AB25" i="8"/>
  <c r="AF26" i="8"/>
  <c r="AF25" i="8"/>
  <c r="AO25" i="8"/>
  <c r="AO26" i="8"/>
  <c r="AS26" i="8"/>
  <c r="AS25" i="8"/>
  <c r="BA29" i="8"/>
  <c r="Z29" i="8"/>
  <c r="AN29" i="8"/>
  <c r="Z31" i="8"/>
  <c r="AN31" i="8"/>
  <c r="BA31" i="8"/>
  <c r="AC26" i="11"/>
  <c r="AC25" i="11"/>
  <c r="AG25" i="11"/>
  <c r="AG26" i="11"/>
  <c r="AP26" i="11"/>
  <c r="AP25" i="11"/>
  <c r="AT26" i="11"/>
  <c r="AT25" i="11"/>
  <c r="BA29" i="11"/>
  <c r="AN29" i="11"/>
  <c r="Z29" i="11"/>
  <c r="AD26" i="12"/>
  <c r="AD25" i="12"/>
  <c r="AH26" i="12"/>
  <c r="AH25" i="12"/>
  <c r="AQ25" i="12"/>
  <c r="AQ26" i="12"/>
  <c r="AU26" i="12"/>
  <c r="AU25" i="12"/>
  <c r="AZ28" i="12"/>
  <c r="AM28" i="12"/>
  <c r="Y28" i="12"/>
  <c r="AM30" i="12"/>
  <c r="AZ30" i="12"/>
  <c r="Y30" i="12"/>
  <c r="AD26" i="13"/>
  <c r="AD25" i="13"/>
  <c r="AH25" i="13"/>
  <c r="AH26" i="13"/>
  <c r="AQ26" i="13"/>
  <c r="AQ25" i="13"/>
  <c r="AU25" i="13"/>
  <c r="AU26" i="13"/>
  <c r="AN28" i="13"/>
  <c r="BA28" i="13"/>
  <c r="Z28" i="13"/>
  <c r="AC26" i="14"/>
  <c r="AC25" i="14"/>
  <c r="AG26" i="14"/>
  <c r="AG25" i="14"/>
  <c r="AP25" i="14"/>
  <c r="AP26" i="14"/>
  <c r="AT25" i="14"/>
  <c r="AT26" i="14"/>
  <c r="BA29" i="14"/>
  <c r="Z29" i="14"/>
  <c r="AN29" i="14"/>
  <c r="BA31" i="14"/>
  <c r="Z31" i="14"/>
  <c r="AN31" i="14"/>
  <c r="AD25" i="15"/>
  <c r="AD26" i="15"/>
  <c r="AH25" i="15"/>
  <c r="AH26" i="15"/>
  <c r="AQ26" i="15"/>
  <c r="AQ25" i="15"/>
  <c r="AU25" i="15"/>
  <c r="AU26" i="15"/>
  <c r="BA29" i="15"/>
  <c r="AN29" i="15"/>
  <c r="Z29" i="15"/>
  <c r="Z31" i="15"/>
  <c r="AN31" i="15"/>
  <c r="BA31" i="15"/>
  <c r="AD25" i="16"/>
  <c r="AD26" i="16"/>
  <c r="AH26" i="16"/>
  <c r="AH25" i="16"/>
  <c r="AQ26" i="16"/>
  <c r="AQ25" i="16"/>
  <c r="AU26" i="16"/>
  <c r="AU25" i="16"/>
  <c r="Z29" i="16"/>
  <c r="AN29" i="16"/>
  <c r="BA29" i="16"/>
  <c r="AC26" i="17"/>
  <c r="AC25" i="17"/>
  <c r="AG25" i="17"/>
  <c r="AG26" i="17"/>
  <c r="AP26" i="17"/>
  <c r="AP25" i="17"/>
  <c r="AT25" i="17"/>
  <c r="AT26" i="17"/>
  <c r="AM28" i="17"/>
  <c r="Y28" i="17"/>
  <c r="AZ28" i="17"/>
  <c r="BA29" i="17"/>
  <c r="Z29" i="17"/>
  <c r="AN29" i="17"/>
  <c r="AQ25" i="18"/>
  <c r="AQ26" i="18"/>
  <c r="AU25" i="18"/>
  <c r="AU26" i="18"/>
  <c r="AM29" i="18"/>
  <c r="AZ29" i="18"/>
  <c r="Y29" i="18"/>
  <c r="Z31" i="18"/>
  <c r="AN31" i="18"/>
  <c r="BA31" i="18"/>
  <c r="AB26" i="19"/>
  <c r="AB25" i="19"/>
  <c r="AF25" i="19"/>
  <c r="AF26" i="19"/>
  <c r="Z28" i="19"/>
  <c r="BA28" i="19"/>
  <c r="AN28" i="19"/>
  <c r="Y31" i="19"/>
  <c r="AZ31" i="19"/>
  <c r="AM31" i="19"/>
  <c r="AD26" i="20"/>
  <c r="AD25" i="20"/>
  <c r="AH25" i="20"/>
  <c r="AH26" i="20"/>
  <c r="M22" i="20"/>
  <c r="O22" i="20" s="1"/>
  <c r="P22" i="20" s="1"/>
  <c r="BA29" i="20"/>
  <c r="AN29" i="20"/>
  <c r="Z29" i="20"/>
  <c r="AN31" i="20"/>
  <c r="Z31" i="20"/>
  <c r="BA31" i="20"/>
  <c r="AC26" i="21"/>
  <c r="AC25" i="21"/>
  <c r="AG26" i="21"/>
  <c r="AG25" i="21"/>
  <c r="AP26" i="21"/>
  <c r="AP25" i="21"/>
  <c r="AT26" i="21"/>
  <c r="AT25" i="21"/>
  <c r="AZ28" i="21"/>
  <c r="AM28" i="21"/>
  <c r="Y28" i="21"/>
  <c r="Y30" i="21"/>
  <c r="AZ30" i="21"/>
  <c r="AM30" i="21"/>
  <c r="AC25" i="22"/>
  <c r="AC26" i="22"/>
  <c r="AG25" i="22"/>
  <c r="AG26" i="22"/>
  <c r="AP25" i="22"/>
  <c r="AP26" i="22"/>
  <c r="AT26" i="22"/>
  <c r="AT25" i="22"/>
  <c r="AZ27" i="22"/>
  <c r="Y27" i="22"/>
  <c r="AM27" i="22"/>
  <c r="AN28" i="22"/>
  <c r="BA28" i="22"/>
  <c r="Z28" i="22"/>
  <c r="AC60" i="23"/>
  <c r="AC25" i="23"/>
  <c r="AC26" i="23"/>
  <c r="AG60" i="23"/>
  <c r="AG25" i="23"/>
  <c r="AG26" i="23"/>
  <c r="AP25" i="23"/>
  <c r="AP26" i="23"/>
  <c r="AT25" i="23"/>
  <c r="AT26" i="23"/>
  <c r="Y27" i="23"/>
  <c r="AM27" i="23"/>
  <c r="AZ27" i="23"/>
  <c r="AM29" i="23"/>
  <c r="Y29" i="23"/>
  <c r="AZ29" i="23"/>
  <c r="AM31" i="23"/>
  <c r="Y31" i="23"/>
  <c r="AZ31" i="23"/>
  <c r="AC26" i="24"/>
  <c r="AC25" i="24"/>
  <c r="AG26" i="24"/>
  <c r="AG25" i="24"/>
  <c r="Y29" i="24"/>
  <c r="AM29" i="24"/>
  <c r="AZ29" i="24"/>
  <c r="Z31" i="24"/>
  <c r="BA31" i="24"/>
  <c r="AN31" i="24"/>
  <c r="AD25" i="26"/>
  <c r="AD26" i="26"/>
  <c r="AH26" i="26"/>
  <c r="AH25" i="26"/>
  <c r="AQ26" i="26"/>
  <c r="AQ25" i="26"/>
  <c r="AU25" i="26"/>
  <c r="AU26" i="26"/>
  <c r="AM28" i="26"/>
  <c r="Y28" i="26"/>
  <c r="AZ28" i="26"/>
  <c r="AM30" i="26"/>
  <c r="AZ30" i="26"/>
  <c r="Y30" i="26"/>
  <c r="AD25" i="27"/>
  <c r="AD26" i="27"/>
  <c r="AH26" i="27"/>
  <c r="AH25" i="27"/>
  <c r="AQ25" i="27"/>
  <c r="AQ26" i="27"/>
  <c r="AU26" i="27"/>
  <c r="AU25" i="27"/>
  <c r="Y27" i="27"/>
  <c r="AM27" i="27"/>
  <c r="AZ27" i="27"/>
  <c r="Y31" i="27"/>
  <c r="AZ31" i="27"/>
  <c r="AM31" i="27"/>
  <c r="AC25" i="28"/>
  <c r="AC26" i="28"/>
  <c r="AG25" i="28"/>
  <c r="AG26" i="28"/>
  <c r="AP26" i="28"/>
  <c r="AP25" i="28"/>
  <c r="AT25" i="28"/>
  <c r="AT26" i="28"/>
  <c r="AZ29" i="28"/>
  <c r="AM29" i="28"/>
  <c r="Y29" i="28"/>
  <c r="AZ31" i="28"/>
  <c r="AM31" i="28"/>
  <c r="Y31" i="28"/>
  <c r="AD25" i="30"/>
  <c r="AD26" i="30"/>
  <c r="AH25" i="30"/>
  <c r="AH26" i="30"/>
  <c r="AQ25" i="30"/>
  <c r="AQ26" i="30"/>
  <c r="AU26" i="30"/>
  <c r="AU25" i="30"/>
  <c r="AM28" i="30"/>
  <c r="Y28" i="30"/>
  <c r="AZ28" i="30"/>
  <c r="AM30" i="30"/>
  <c r="Y30" i="30"/>
  <c r="AZ30" i="30"/>
  <c r="Z30" i="21"/>
  <c r="BA30" i="21"/>
  <c r="AN30" i="21"/>
  <c r="Z30" i="17"/>
  <c r="BA30" i="17"/>
  <c r="AN30" i="17"/>
  <c r="Z30" i="13"/>
  <c r="AN30" i="13"/>
  <c r="BA30" i="13"/>
  <c r="E7" i="27"/>
  <c r="AV40" i="41"/>
  <c r="AA14" i="10"/>
  <c r="AI8" i="14"/>
  <c r="AJ8" i="14" s="1"/>
  <c r="AE24" i="28"/>
  <c r="AE21" i="37"/>
  <c r="G57" i="15"/>
  <c r="M32" i="38"/>
  <c r="M46" i="20"/>
  <c r="M10" i="20"/>
  <c r="O10" i="20" s="1"/>
  <c r="P10" i="20" s="1"/>
  <c r="M45" i="22"/>
  <c r="O45" i="22" s="1"/>
  <c r="P45" i="22" s="1"/>
  <c r="AC25" i="8"/>
  <c r="AC26" i="8"/>
  <c r="AG26" i="8"/>
  <c r="AG25" i="8"/>
  <c r="AP26" i="8"/>
  <c r="AP25" i="8"/>
  <c r="AT26" i="8"/>
  <c r="AT25" i="8"/>
  <c r="J33" i="8"/>
  <c r="AM28" i="8"/>
  <c r="AZ28" i="8"/>
  <c r="Y28" i="8"/>
  <c r="Y30" i="8"/>
  <c r="AM30" i="8"/>
  <c r="AZ30" i="8"/>
  <c r="AA21" i="10"/>
  <c r="AE50" i="10"/>
  <c r="AE49" i="10" s="1"/>
  <c r="AI46" i="10"/>
  <c r="AI45" i="10" s="1"/>
  <c r="AG12" i="10"/>
  <c r="AD26" i="11"/>
  <c r="AD25" i="11"/>
  <c r="AH25" i="11"/>
  <c r="AH26" i="11"/>
  <c r="AQ25" i="11"/>
  <c r="AQ26" i="11"/>
  <c r="AU25" i="11"/>
  <c r="AU26" i="11"/>
  <c r="AZ28" i="11"/>
  <c r="AM28" i="11"/>
  <c r="Y28" i="11"/>
  <c r="AZ30" i="11"/>
  <c r="AM30" i="11"/>
  <c r="Y30" i="11"/>
  <c r="AA26" i="12"/>
  <c r="AA25" i="12"/>
  <c r="AE25" i="12"/>
  <c r="AE26" i="12"/>
  <c r="AI26" i="12"/>
  <c r="AI25" i="12"/>
  <c r="AR25" i="12"/>
  <c r="AR26" i="12"/>
  <c r="AV26" i="12"/>
  <c r="AV25" i="12"/>
  <c r="BA28" i="12"/>
  <c r="AN28" i="12"/>
  <c r="Z28" i="12"/>
  <c r="Y31" i="12"/>
  <c r="AM31" i="12"/>
  <c r="AZ31" i="12"/>
  <c r="AA25" i="13"/>
  <c r="AA26" i="13"/>
  <c r="AE25" i="13"/>
  <c r="AE26" i="13"/>
  <c r="AI25" i="13"/>
  <c r="AI26" i="13"/>
  <c r="AR25" i="13"/>
  <c r="AR26" i="13"/>
  <c r="AV25" i="13"/>
  <c r="AV26" i="13"/>
  <c r="AZ27" i="13"/>
  <c r="Y27" i="13"/>
  <c r="AM27" i="13"/>
  <c r="AM29" i="13"/>
  <c r="Y29" i="13"/>
  <c r="AZ29" i="13"/>
  <c r="AM31" i="13"/>
  <c r="AZ31" i="13"/>
  <c r="Y31" i="13"/>
  <c r="AD26" i="14"/>
  <c r="AD25" i="14"/>
  <c r="AH25" i="14"/>
  <c r="AH26" i="14"/>
  <c r="AQ26" i="14"/>
  <c r="AQ25" i="14"/>
  <c r="AU25" i="14"/>
  <c r="AU26" i="14"/>
  <c r="Y28" i="14"/>
  <c r="AZ28" i="14"/>
  <c r="AM28" i="14"/>
  <c r="J35" i="14"/>
  <c r="K35" i="14" s="1"/>
  <c r="M35" i="14" s="1"/>
  <c r="AZ30" i="14"/>
  <c r="Y30" i="14"/>
  <c r="AM30" i="14"/>
  <c r="AA26" i="15"/>
  <c r="AA25" i="15"/>
  <c r="AE26" i="15"/>
  <c r="AE25" i="15"/>
  <c r="AI26" i="15"/>
  <c r="AI25" i="15"/>
  <c r="AR26" i="15"/>
  <c r="AR25" i="15"/>
  <c r="AV26" i="15"/>
  <c r="AV25" i="15"/>
  <c r="J33" i="15"/>
  <c r="Y28" i="15"/>
  <c r="AM28" i="15"/>
  <c r="AZ28" i="15"/>
  <c r="J35" i="15"/>
  <c r="K35" i="15" s="1"/>
  <c r="M35" i="15" s="1"/>
  <c r="Y30" i="15"/>
  <c r="AZ30" i="15"/>
  <c r="AM30" i="15"/>
  <c r="J51" i="15"/>
  <c r="AA26" i="16"/>
  <c r="AA25" i="16"/>
  <c r="AE26" i="16"/>
  <c r="AE25" i="16"/>
  <c r="AI25" i="16"/>
  <c r="AI26" i="16"/>
  <c r="AR26" i="16"/>
  <c r="AR25" i="16"/>
  <c r="AV26" i="16"/>
  <c r="AV25" i="16"/>
  <c r="J33" i="16"/>
  <c r="AM28" i="16"/>
  <c r="Y28" i="16"/>
  <c r="AZ28" i="16"/>
  <c r="AM30" i="16"/>
  <c r="AZ30" i="16"/>
  <c r="Y30" i="16"/>
  <c r="AD25" i="17"/>
  <c r="AD26" i="17"/>
  <c r="AH26" i="17"/>
  <c r="AH25" i="17"/>
  <c r="AQ25" i="17"/>
  <c r="AQ26" i="17"/>
  <c r="AU26" i="17"/>
  <c r="AU25" i="17"/>
  <c r="AN28" i="17"/>
  <c r="Z28" i="17"/>
  <c r="BA28" i="17"/>
  <c r="Y30" i="17"/>
  <c r="AZ30" i="17"/>
  <c r="AM30" i="17"/>
  <c r="AR26" i="18"/>
  <c r="AR25" i="18"/>
  <c r="AV26" i="18"/>
  <c r="AV25" i="18"/>
  <c r="BA29" i="18"/>
  <c r="AN29" i="18"/>
  <c r="Z29" i="18"/>
  <c r="AC26" i="19"/>
  <c r="AC25" i="19"/>
  <c r="AG26" i="19"/>
  <c r="AG25" i="19"/>
  <c r="AZ27" i="19"/>
  <c r="Y27" i="19"/>
  <c r="AM27" i="19"/>
  <c r="AM29" i="19"/>
  <c r="Y29" i="19"/>
  <c r="AZ29" i="19"/>
  <c r="BA31" i="19"/>
  <c r="AN31" i="19"/>
  <c r="Z31" i="19"/>
  <c r="AA25" i="20"/>
  <c r="AA26" i="20"/>
  <c r="AE26" i="20"/>
  <c r="AE25" i="20"/>
  <c r="AI26" i="20"/>
  <c r="AI25" i="20"/>
  <c r="AM28" i="20"/>
  <c r="Y28" i="20"/>
  <c r="AZ28" i="20"/>
  <c r="AZ30" i="20"/>
  <c r="Y30" i="20"/>
  <c r="AM30" i="20"/>
  <c r="AD26" i="21"/>
  <c r="AD25" i="21"/>
  <c r="AH25" i="21"/>
  <c r="AH26" i="21"/>
  <c r="AQ26" i="21"/>
  <c r="AQ25" i="21"/>
  <c r="AU26" i="21"/>
  <c r="AU25" i="21"/>
  <c r="Z28" i="21"/>
  <c r="AN28" i="21"/>
  <c r="BA28" i="21"/>
  <c r="AZ31" i="21"/>
  <c r="Y31" i="21"/>
  <c r="AM31" i="21"/>
  <c r="AD25" i="22"/>
  <c r="AD26" i="22"/>
  <c r="AH25" i="22"/>
  <c r="AH26" i="22"/>
  <c r="AQ26" i="22"/>
  <c r="AQ25" i="22"/>
  <c r="AU26" i="22"/>
  <c r="AU25" i="22"/>
  <c r="M25" i="22"/>
  <c r="O25" i="22" s="1"/>
  <c r="P25" i="22" s="1"/>
  <c r="AZ29" i="22"/>
  <c r="AM29" i="22"/>
  <c r="Y29" i="22"/>
  <c r="AZ31" i="22"/>
  <c r="Y31" i="22"/>
  <c r="AM31" i="22"/>
  <c r="AD25" i="23"/>
  <c r="AD26" i="23"/>
  <c r="AH25" i="23"/>
  <c r="AH26" i="23"/>
  <c r="AQ25" i="23"/>
  <c r="AQ26" i="23"/>
  <c r="AU25" i="23"/>
  <c r="AU26" i="23"/>
  <c r="AN29" i="23"/>
  <c r="Z29" i="23"/>
  <c r="BA29" i="23"/>
  <c r="AN31" i="23"/>
  <c r="Z31" i="23"/>
  <c r="BA31" i="23"/>
  <c r="AD60" i="24"/>
  <c r="AD25" i="24"/>
  <c r="AD26" i="24"/>
  <c r="AH60" i="24"/>
  <c r="AH25" i="24"/>
  <c r="AH26" i="24"/>
  <c r="BA29" i="24"/>
  <c r="Z29" i="24"/>
  <c r="AN29" i="24"/>
  <c r="AA25" i="26"/>
  <c r="AA26" i="26"/>
  <c r="AE25" i="26"/>
  <c r="AE26" i="26"/>
  <c r="AI26" i="26"/>
  <c r="AI25" i="26"/>
  <c r="AR26" i="26"/>
  <c r="AR25" i="26"/>
  <c r="AV26" i="26"/>
  <c r="AV25" i="26"/>
  <c r="AZ27" i="26"/>
  <c r="Y27" i="26"/>
  <c r="AM27" i="26"/>
  <c r="AN28" i="26"/>
  <c r="Z28" i="26"/>
  <c r="BA28" i="26"/>
  <c r="AZ31" i="26"/>
  <c r="Y31" i="26"/>
  <c r="AM31" i="26"/>
  <c r="AA25" i="27"/>
  <c r="AA26" i="27"/>
  <c r="AE26" i="27"/>
  <c r="AE25" i="27"/>
  <c r="AI25" i="27"/>
  <c r="AI26" i="27"/>
  <c r="AR26" i="27"/>
  <c r="AR25" i="27"/>
  <c r="AV25" i="27"/>
  <c r="AV26" i="27"/>
  <c r="Y29" i="27"/>
  <c r="AZ29" i="27"/>
  <c r="AM29" i="27"/>
  <c r="AN31" i="27"/>
  <c r="Z31" i="27"/>
  <c r="BA31" i="27"/>
  <c r="AD25" i="28"/>
  <c r="AD26" i="28"/>
  <c r="AH25" i="28"/>
  <c r="AH26" i="28"/>
  <c r="AQ26" i="28"/>
  <c r="AQ25" i="28"/>
  <c r="AU25" i="28"/>
  <c r="AU26" i="28"/>
  <c r="Y28" i="28"/>
  <c r="AZ28" i="28"/>
  <c r="AM28" i="28"/>
  <c r="BA29" i="28"/>
  <c r="AN29" i="28"/>
  <c r="Z29" i="28"/>
  <c r="BA31" i="28"/>
  <c r="AN31" i="28"/>
  <c r="Z31" i="28"/>
  <c r="AA26" i="30"/>
  <c r="AA25" i="30"/>
  <c r="AE26" i="30"/>
  <c r="AE25" i="30"/>
  <c r="AI25" i="30"/>
  <c r="AI26" i="30"/>
  <c r="AR25" i="30"/>
  <c r="AR26" i="30"/>
  <c r="AV25" i="30"/>
  <c r="AV26" i="30"/>
  <c r="BA28" i="30"/>
  <c r="AN28" i="30"/>
  <c r="Z28" i="30"/>
  <c r="AM31" i="30"/>
  <c r="Y31" i="30"/>
  <c r="AZ31" i="30"/>
  <c r="J15" i="38"/>
  <c r="K15" i="38" s="1"/>
  <c r="J19" i="38"/>
  <c r="K19" i="38" s="1"/>
  <c r="M19" i="38" s="1"/>
  <c r="O19" i="38" s="1"/>
  <c r="P19" i="38" s="1"/>
  <c r="J44" i="38"/>
  <c r="J12" i="40"/>
  <c r="K12" i="40" s="1"/>
  <c r="AN48" i="38"/>
  <c r="BA20" i="38"/>
  <c r="Z38" i="38"/>
  <c r="BA30" i="28"/>
  <c r="AN30" i="28"/>
  <c r="Z30" i="28"/>
  <c r="AN30" i="24"/>
  <c r="Z30" i="24"/>
  <c r="BA30" i="24"/>
  <c r="AN30" i="20"/>
  <c r="Z30" i="20"/>
  <c r="BA30" i="20"/>
  <c r="Z30" i="16"/>
  <c r="AN30" i="16"/>
  <c r="BA30" i="16"/>
  <c r="Z30" i="12"/>
  <c r="AN30" i="12"/>
  <c r="BA30" i="12"/>
  <c r="Z30" i="8"/>
  <c r="AN30" i="8"/>
  <c r="BA30" i="8"/>
  <c r="AV44" i="37"/>
  <c r="AV4" i="38"/>
  <c r="AH16" i="12"/>
  <c r="AH18" i="12"/>
  <c r="AV46" i="41"/>
  <c r="AV45" i="41" s="1"/>
  <c r="G57" i="23"/>
  <c r="G56" i="23" s="1"/>
  <c r="M22" i="23"/>
  <c r="O22" i="23" s="1"/>
  <c r="P22" i="23" s="1"/>
  <c r="AD25" i="8"/>
  <c r="AD26" i="8"/>
  <c r="AH25" i="8"/>
  <c r="AH26" i="8"/>
  <c r="AQ26" i="8"/>
  <c r="AQ25" i="8"/>
  <c r="AU26" i="8"/>
  <c r="AU25" i="8"/>
  <c r="AM27" i="8"/>
  <c r="AZ27" i="8"/>
  <c r="Y27" i="8"/>
  <c r="Z28" i="8"/>
  <c r="AN28" i="8"/>
  <c r="BA28" i="8"/>
  <c r="AA25" i="11"/>
  <c r="AA26" i="11"/>
  <c r="AE25" i="11"/>
  <c r="AE26" i="11"/>
  <c r="AI26" i="11"/>
  <c r="AI25" i="11"/>
  <c r="AR25" i="11"/>
  <c r="AR26" i="11"/>
  <c r="AV26" i="11"/>
  <c r="AV25" i="11"/>
  <c r="BA28" i="11"/>
  <c r="AN28" i="11"/>
  <c r="Z28" i="11"/>
  <c r="AZ31" i="11"/>
  <c r="AM31" i="11"/>
  <c r="Y31" i="11"/>
  <c r="AV60" i="11"/>
  <c r="AB26" i="12"/>
  <c r="AB25" i="12"/>
  <c r="AF25" i="12"/>
  <c r="AF26" i="12"/>
  <c r="AO25" i="12"/>
  <c r="AO26" i="12"/>
  <c r="AS26" i="12"/>
  <c r="AS25" i="12"/>
  <c r="AZ27" i="12"/>
  <c r="Y27" i="12"/>
  <c r="AM27" i="12"/>
  <c r="AZ29" i="12"/>
  <c r="Y29" i="12"/>
  <c r="AM29" i="12"/>
  <c r="Z31" i="12"/>
  <c r="AN31" i="12"/>
  <c r="BA31" i="12"/>
  <c r="AB26" i="13"/>
  <c r="AB25" i="13"/>
  <c r="AF26" i="13"/>
  <c r="AF25" i="13"/>
  <c r="AO25" i="13"/>
  <c r="AO26" i="13"/>
  <c r="AS26" i="13"/>
  <c r="AS25" i="13"/>
  <c r="J20" i="13"/>
  <c r="K20" i="13" s="1"/>
  <c r="F22" i="13"/>
  <c r="G22" i="13" s="1"/>
  <c r="AN29" i="13"/>
  <c r="Z29" i="13"/>
  <c r="BA29" i="13"/>
  <c r="Z31" i="13"/>
  <c r="AN31" i="13"/>
  <c r="BA31" i="13"/>
  <c r="J41" i="13"/>
  <c r="AA26" i="14"/>
  <c r="AA25" i="14"/>
  <c r="AE26" i="14"/>
  <c r="AE25" i="14"/>
  <c r="AI26" i="14"/>
  <c r="AI25" i="14"/>
  <c r="AR26" i="14"/>
  <c r="AR25" i="14"/>
  <c r="AV26" i="14"/>
  <c r="AV25" i="14"/>
  <c r="J26" i="14"/>
  <c r="K26" i="14" s="1"/>
  <c r="M26" i="14" s="1"/>
  <c r="AZ27" i="14"/>
  <c r="Y27" i="14"/>
  <c r="AM27" i="14"/>
  <c r="AN28" i="14"/>
  <c r="BA28" i="14"/>
  <c r="Z28" i="14"/>
  <c r="AV60" i="14"/>
  <c r="J68" i="14"/>
  <c r="AB25" i="15"/>
  <c r="AB26" i="15"/>
  <c r="AF26" i="15"/>
  <c r="AF25" i="15"/>
  <c r="AO26" i="15"/>
  <c r="AO25" i="15"/>
  <c r="AS26" i="15"/>
  <c r="AS25" i="15"/>
  <c r="F22" i="15"/>
  <c r="G22" i="15" s="1"/>
  <c r="BA28" i="15"/>
  <c r="Z28" i="15"/>
  <c r="AN28" i="15"/>
  <c r="AB25" i="16"/>
  <c r="AB26" i="16"/>
  <c r="AF25" i="16"/>
  <c r="AF26" i="16"/>
  <c r="AO26" i="16"/>
  <c r="AO25" i="16"/>
  <c r="AS26" i="16"/>
  <c r="AS25" i="16"/>
  <c r="Z28" i="16"/>
  <c r="BA28" i="16"/>
  <c r="AN28" i="16"/>
  <c r="Y31" i="16"/>
  <c r="AM31" i="16"/>
  <c r="AZ31" i="16"/>
  <c r="AA25" i="17"/>
  <c r="AA26" i="17"/>
  <c r="AE25" i="17"/>
  <c r="AE26" i="17"/>
  <c r="AI25" i="17"/>
  <c r="AI26" i="17"/>
  <c r="AR26" i="17"/>
  <c r="AR25" i="17"/>
  <c r="AV60" i="17"/>
  <c r="AV25" i="17"/>
  <c r="AV26" i="17"/>
  <c r="J10" i="17"/>
  <c r="AZ27" i="17"/>
  <c r="Y27" i="17"/>
  <c r="AM27" i="17"/>
  <c r="AM31" i="17"/>
  <c r="AZ31" i="17"/>
  <c r="Y31" i="17"/>
  <c r="AO25" i="18"/>
  <c r="AO26" i="18"/>
  <c r="AS25" i="18"/>
  <c r="AS26" i="18"/>
  <c r="F33" i="18"/>
  <c r="AZ28" i="18"/>
  <c r="AM28" i="18"/>
  <c r="Y28" i="18"/>
  <c r="Y30" i="18"/>
  <c r="AM30" i="18"/>
  <c r="AZ30" i="18"/>
  <c r="AD25" i="19"/>
  <c r="AD26" i="19"/>
  <c r="AH25" i="19"/>
  <c r="AH26" i="19"/>
  <c r="AN29" i="19"/>
  <c r="Z29" i="19"/>
  <c r="BA29" i="19"/>
  <c r="AB25" i="20"/>
  <c r="AB26" i="20"/>
  <c r="AF25" i="20"/>
  <c r="AF26" i="20"/>
  <c r="J12" i="20"/>
  <c r="K12" i="20" s="1"/>
  <c r="M12" i="20" s="1"/>
  <c r="O12" i="20" s="1"/>
  <c r="P12" i="20" s="1"/>
  <c r="J19" i="20"/>
  <c r="K19" i="20" s="1"/>
  <c r="Z28" i="20"/>
  <c r="AN28" i="20"/>
  <c r="BA28" i="20"/>
  <c r="F51" i="20"/>
  <c r="AA26" i="21"/>
  <c r="AA25" i="21"/>
  <c r="AE26" i="21"/>
  <c r="AE25" i="21"/>
  <c r="AI26" i="21"/>
  <c r="AI25" i="21"/>
  <c r="AR26" i="21"/>
  <c r="AR25" i="21"/>
  <c r="AV26" i="21"/>
  <c r="AV25" i="21"/>
  <c r="AM27" i="21"/>
  <c r="Y27" i="21"/>
  <c r="AZ27" i="21"/>
  <c r="AM29" i="21"/>
  <c r="AZ29" i="21"/>
  <c r="Y29" i="21"/>
  <c r="AN31" i="21"/>
  <c r="Z31" i="21"/>
  <c r="BA31" i="21"/>
  <c r="AA25" i="22"/>
  <c r="AA26" i="22"/>
  <c r="AE25" i="22"/>
  <c r="AE26" i="22"/>
  <c r="AI26" i="22"/>
  <c r="AI25" i="22"/>
  <c r="AR26" i="22"/>
  <c r="AR25" i="22"/>
  <c r="AV26" i="22"/>
  <c r="AV25" i="22"/>
  <c r="J20" i="22"/>
  <c r="K20" i="22" s="1"/>
  <c r="M20" i="22" s="1"/>
  <c r="O20" i="22" s="1"/>
  <c r="P20" i="22" s="1"/>
  <c r="Z29" i="22"/>
  <c r="AN29" i="22"/>
  <c r="BA29" i="22"/>
  <c r="BA31" i="22"/>
  <c r="Z31" i="22"/>
  <c r="AN31" i="22"/>
  <c r="AA25" i="23"/>
  <c r="AA26" i="23"/>
  <c r="AE25" i="23"/>
  <c r="AE26" i="23"/>
  <c r="AI25" i="23"/>
  <c r="AI26" i="23"/>
  <c r="AR25" i="23"/>
  <c r="AR26" i="23"/>
  <c r="AV26" i="23"/>
  <c r="AV25" i="23"/>
  <c r="Y28" i="23"/>
  <c r="AM28" i="23"/>
  <c r="AZ28" i="23"/>
  <c r="J35" i="23"/>
  <c r="K35" i="23" s="1"/>
  <c r="AM30" i="23"/>
  <c r="Y30" i="23"/>
  <c r="AZ30" i="23"/>
  <c r="AA26" i="24"/>
  <c r="AA25" i="24"/>
  <c r="AE26" i="24"/>
  <c r="AE25" i="24"/>
  <c r="AI25" i="24"/>
  <c r="AI26" i="24"/>
  <c r="AM28" i="24"/>
  <c r="Y28" i="24"/>
  <c r="AZ28" i="24"/>
  <c r="AM30" i="24"/>
  <c r="Y30" i="24"/>
  <c r="AZ30" i="24"/>
  <c r="AB25" i="26"/>
  <c r="AB26" i="26"/>
  <c r="AF25" i="26"/>
  <c r="AF26" i="26"/>
  <c r="AO26" i="26"/>
  <c r="AO25" i="26"/>
  <c r="AS26" i="26"/>
  <c r="AS25" i="26"/>
  <c r="Y29" i="26"/>
  <c r="AZ29" i="26"/>
  <c r="AM29" i="26"/>
  <c r="Z31" i="26"/>
  <c r="AN31" i="26"/>
  <c r="BA31" i="26"/>
  <c r="AB26" i="27"/>
  <c r="AB25" i="27"/>
  <c r="AF25" i="27"/>
  <c r="AF26" i="27"/>
  <c r="AO25" i="27"/>
  <c r="AO26" i="27"/>
  <c r="AS25" i="27"/>
  <c r="AS26" i="27"/>
  <c r="Y28" i="27"/>
  <c r="AZ28" i="27"/>
  <c r="AM28" i="27"/>
  <c r="AN29" i="27"/>
  <c r="Z29" i="27"/>
  <c r="BA29" i="27"/>
  <c r="AA26" i="28"/>
  <c r="AA25" i="28"/>
  <c r="AE26" i="28"/>
  <c r="AE25" i="28"/>
  <c r="AI25" i="28"/>
  <c r="AI26" i="28"/>
  <c r="AR26" i="28"/>
  <c r="AR25" i="28"/>
  <c r="AV26" i="28"/>
  <c r="AV25" i="28"/>
  <c r="Z28" i="28"/>
  <c r="BA28" i="28"/>
  <c r="AN28" i="28"/>
  <c r="AZ30" i="28"/>
  <c r="AM30" i="28"/>
  <c r="Y30" i="28"/>
  <c r="AB25" i="30"/>
  <c r="AB26" i="30"/>
  <c r="AF25" i="30"/>
  <c r="AF26" i="30"/>
  <c r="AO26" i="30"/>
  <c r="AO25" i="30"/>
  <c r="AS25" i="30"/>
  <c r="AS26" i="30"/>
  <c r="AZ27" i="30"/>
  <c r="Y27" i="30"/>
  <c r="AM27" i="30"/>
  <c r="AZ29" i="30"/>
  <c r="Y29" i="30"/>
  <c r="AM29" i="30"/>
  <c r="AN31" i="30"/>
  <c r="Z31" i="30"/>
  <c r="BA31" i="30"/>
  <c r="J17" i="37"/>
  <c r="K17" i="37" s="1"/>
  <c r="M17" i="37" s="1"/>
  <c r="O17" i="37" s="1"/>
  <c r="P17" i="37" s="1"/>
  <c r="AM55" i="37"/>
  <c r="J25" i="38"/>
  <c r="K25" i="38" s="1"/>
  <c r="M25" i="38" s="1"/>
  <c r="O25" i="38" s="1"/>
  <c r="P25" i="38" s="1"/>
  <c r="J51" i="38"/>
  <c r="J66" i="38"/>
  <c r="Z10" i="40"/>
  <c r="J43" i="41"/>
  <c r="K43" i="41" s="1"/>
  <c r="Y46" i="41"/>
  <c r="AN48" i="37"/>
  <c r="BA48" i="38"/>
  <c r="Z50" i="37"/>
  <c r="Z30" i="27"/>
  <c r="BA30" i="27"/>
  <c r="AN30" i="27"/>
  <c r="Z30" i="23"/>
  <c r="BA30" i="23"/>
  <c r="AN30" i="23"/>
  <c r="Z30" i="19"/>
  <c r="BA30" i="19"/>
  <c r="AN30" i="19"/>
  <c r="AN30" i="15"/>
  <c r="BA30" i="15"/>
  <c r="Z30" i="15"/>
  <c r="BA30" i="11"/>
  <c r="AN30" i="11"/>
  <c r="Z30" i="11"/>
  <c r="AN62" i="40"/>
  <c r="AV62" i="40" s="1"/>
  <c r="AN62" i="36"/>
  <c r="AN64" i="28"/>
  <c r="AV64" i="28" s="1"/>
  <c r="BA62" i="41"/>
  <c r="BA62" i="40"/>
  <c r="BA62" i="39"/>
  <c r="BA62" i="38"/>
  <c r="BA62" i="37"/>
  <c r="BA62" i="36"/>
  <c r="BA62" i="35"/>
  <c r="J63" i="41"/>
  <c r="K63" i="41" s="1"/>
  <c r="J63" i="40"/>
  <c r="K63" i="40" s="1"/>
  <c r="J63" i="38"/>
  <c r="K63" i="38" s="1"/>
  <c r="J63" i="36"/>
  <c r="K63" i="36" s="1"/>
  <c r="J63" i="35"/>
  <c r="K63" i="35" s="1"/>
  <c r="E7" i="11"/>
  <c r="E7" i="17"/>
  <c r="E56" i="36"/>
  <c r="M36" i="20"/>
  <c r="M16" i="15"/>
  <c r="O16" i="15" s="1"/>
  <c r="P16" i="15" s="1"/>
  <c r="M17" i="14"/>
  <c r="O17" i="14" s="1"/>
  <c r="P17" i="14" s="1"/>
  <c r="M46" i="14"/>
  <c r="AA26" i="8"/>
  <c r="AA25" i="8"/>
  <c r="AE26" i="8"/>
  <c r="AE25" i="8"/>
  <c r="AI26" i="8"/>
  <c r="AI25" i="8"/>
  <c r="AR25" i="8"/>
  <c r="AR26" i="8"/>
  <c r="AV26" i="8"/>
  <c r="AV25" i="8"/>
  <c r="Y29" i="8"/>
  <c r="AM29" i="8"/>
  <c r="AZ29" i="8"/>
  <c r="AM31" i="8"/>
  <c r="AZ31" i="8"/>
  <c r="Y31" i="8"/>
  <c r="AB25" i="11"/>
  <c r="AB26" i="11"/>
  <c r="AF25" i="11"/>
  <c r="AF26" i="11"/>
  <c r="AO26" i="11"/>
  <c r="AO25" i="11"/>
  <c r="AS26" i="11"/>
  <c r="AS25" i="11"/>
  <c r="AZ27" i="11"/>
  <c r="Y27" i="11"/>
  <c r="AM27" i="11"/>
  <c r="AZ29" i="11"/>
  <c r="AM29" i="11"/>
  <c r="Y29" i="11"/>
  <c r="BA31" i="11"/>
  <c r="AN31" i="11"/>
  <c r="Z31" i="11"/>
  <c r="AC25" i="12"/>
  <c r="AC26" i="12"/>
  <c r="AG25" i="12"/>
  <c r="AG26" i="12"/>
  <c r="AP26" i="12"/>
  <c r="AP25" i="12"/>
  <c r="AT26" i="12"/>
  <c r="AT25" i="12"/>
  <c r="AN29" i="12"/>
  <c r="BA29" i="12"/>
  <c r="Z29" i="12"/>
  <c r="F60" i="12"/>
  <c r="AC26" i="13"/>
  <c r="AC25" i="13"/>
  <c r="AG25" i="13"/>
  <c r="AG26" i="13"/>
  <c r="AP25" i="13"/>
  <c r="AP26" i="13"/>
  <c r="AT25" i="13"/>
  <c r="AT26" i="13"/>
  <c r="F19" i="13"/>
  <c r="G19" i="13" s="1"/>
  <c r="AZ28" i="13"/>
  <c r="AM28" i="13"/>
  <c r="Y28" i="13"/>
  <c r="J35" i="13"/>
  <c r="K35" i="13" s="1"/>
  <c r="M35" i="13" s="1"/>
  <c r="AM30" i="13"/>
  <c r="AZ30" i="13"/>
  <c r="Y30" i="13"/>
  <c r="Y62" i="13"/>
  <c r="AB26" i="14"/>
  <c r="AB25" i="14"/>
  <c r="AF26" i="14"/>
  <c r="AF25" i="14"/>
  <c r="AO25" i="14"/>
  <c r="AO26" i="14"/>
  <c r="AS25" i="14"/>
  <c r="AS26" i="14"/>
  <c r="J21" i="14"/>
  <c r="K21" i="14" s="1"/>
  <c r="M21" i="14" s="1"/>
  <c r="AZ29" i="14"/>
  <c r="Y29" i="14"/>
  <c r="AM29" i="14"/>
  <c r="AZ31" i="14"/>
  <c r="Y31" i="14"/>
  <c r="AM31" i="14"/>
  <c r="J49" i="14"/>
  <c r="K49" i="14" s="1"/>
  <c r="M49" i="14" s="1"/>
  <c r="O49" i="14" s="1"/>
  <c r="P49" i="14" s="1"/>
  <c r="AC26" i="15"/>
  <c r="AC25" i="15"/>
  <c r="AG26" i="15"/>
  <c r="AG25" i="15"/>
  <c r="AP26" i="15"/>
  <c r="AP25" i="15"/>
  <c r="AT26" i="15"/>
  <c r="AT25" i="15"/>
  <c r="Y27" i="15"/>
  <c r="AM27" i="15"/>
  <c r="AZ27" i="15"/>
  <c r="Y29" i="15"/>
  <c r="AZ29" i="15"/>
  <c r="AM29" i="15"/>
  <c r="AM31" i="15"/>
  <c r="AZ31" i="15"/>
  <c r="Y31" i="15"/>
  <c r="J53" i="15"/>
  <c r="F60" i="15"/>
  <c r="AC60" i="16"/>
  <c r="AJ60" i="16" s="1"/>
  <c r="AC26" i="16"/>
  <c r="AC25" i="16"/>
  <c r="AG26" i="16"/>
  <c r="AG25" i="16"/>
  <c r="AP26" i="16"/>
  <c r="AP25" i="16"/>
  <c r="AT26" i="16"/>
  <c r="AT25" i="16"/>
  <c r="AM27" i="16"/>
  <c r="AZ27" i="16"/>
  <c r="Y27" i="16"/>
  <c r="Y29" i="16"/>
  <c r="AM29" i="16"/>
  <c r="AZ29" i="16"/>
  <c r="AN31" i="16"/>
  <c r="BA31" i="16"/>
  <c r="Z31" i="16"/>
  <c r="AB25" i="17"/>
  <c r="AB26" i="17"/>
  <c r="AF25" i="17"/>
  <c r="AF26" i="17"/>
  <c r="AO26" i="17"/>
  <c r="AO25" i="17"/>
  <c r="AS26" i="17"/>
  <c r="AS25" i="17"/>
  <c r="Y29" i="17"/>
  <c r="AM29" i="17"/>
  <c r="AZ29" i="17"/>
  <c r="Z31" i="17"/>
  <c r="AN31" i="17"/>
  <c r="BA31" i="17"/>
  <c r="AH60" i="17"/>
  <c r="AJ60" i="17" s="1"/>
  <c r="AP26" i="18"/>
  <c r="AP25" i="18"/>
  <c r="AT26" i="18"/>
  <c r="AT25" i="18"/>
  <c r="AM27" i="18"/>
  <c r="Y27" i="18"/>
  <c r="AZ27" i="18"/>
  <c r="Z28" i="18"/>
  <c r="BA28" i="18"/>
  <c r="AN28" i="18"/>
  <c r="Y31" i="18"/>
  <c r="AZ31" i="18"/>
  <c r="AM31" i="18"/>
  <c r="AA26" i="19"/>
  <c r="AA25" i="19"/>
  <c r="AE25" i="19"/>
  <c r="AE26" i="19"/>
  <c r="AI26" i="19"/>
  <c r="AI25" i="19"/>
  <c r="AZ28" i="19"/>
  <c r="AM28" i="19"/>
  <c r="Y28" i="19"/>
  <c r="AM30" i="19"/>
  <c r="Y30" i="19"/>
  <c r="AZ30" i="19"/>
  <c r="AC26" i="20"/>
  <c r="AC25" i="20"/>
  <c r="AG26" i="20"/>
  <c r="AG25" i="20"/>
  <c r="AM27" i="20"/>
  <c r="AZ27" i="20"/>
  <c r="Y27" i="20"/>
  <c r="Y29" i="20"/>
  <c r="AM29" i="20"/>
  <c r="AZ29" i="20"/>
  <c r="AM31" i="20"/>
  <c r="Y31" i="20"/>
  <c r="AZ31" i="20"/>
  <c r="J38" i="20"/>
  <c r="K38" i="20" s="1"/>
  <c r="AB26" i="21"/>
  <c r="AB25" i="21"/>
  <c r="AF26" i="21"/>
  <c r="AF25" i="21"/>
  <c r="AO26" i="21"/>
  <c r="AO25" i="21"/>
  <c r="AS26" i="21"/>
  <c r="AS25" i="21"/>
  <c r="Z29" i="21"/>
  <c r="AN29" i="21"/>
  <c r="BA29" i="21"/>
  <c r="AB25" i="22"/>
  <c r="AB26" i="22"/>
  <c r="AF26" i="22"/>
  <c r="AF25" i="22"/>
  <c r="AO26" i="22"/>
  <c r="AO25" i="22"/>
  <c r="AS25" i="22"/>
  <c r="AS26" i="22"/>
  <c r="F11" i="22"/>
  <c r="G11" i="22" s="1"/>
  <c r="AM28" i="22"/>
  <c r="Y28" i="22"/>
  <c r="AZ28" i="22"/>
  <c r="J35" i="22"/>
  <c r="K35" i="22" s="1"/>
  <c r="M35" i="22" s="1"/>
  <c r="AZ30" i="22"/>
  <c r="Y30" i="22"/>
  <c r="AM30" i="22"/>
  <c r="AB25" i="23"/>
  <c r="AB26" i="23"/>
  <c r="AF25" i="23"/>
  <c r="AF26" i="23"/>
  <c r="AO26" i="23"/>
  <c r="AO25" i="23"/>
  <c r="AS25" i="23"/>
  <c r="AS26" i="23"/>
  <c r="BA28" i="23"/>
  <c r="Z28" i="23"/>
  <c r="AN28" i="23"/>
  <c r="J53" i="23"/>
  <c r="F68" i="23"/>
  <c r="G68" i="23" s="1"/>
  <c r="AB26" i="24"/>
  <c r="AB25" i="24"/>
  <c r="AF26" i="24"/>
  <c r="AF25" i="24"/>
  <c r="F26" i="24"/>
  <c r="G26" i="24" s="1"/>
  <c r="AZ27" i="24"/>
  <c r="Y27" i="24"/>
  <c r="AM27" i="24"/>
  <c r="BA28" i="24"/>
  <c r="AN28" i="24"/>
  <c r="Z28" i="24"/>
  <c r="Y31" i="24"/>
  <c r="AZ31" i="24"/>
  <c r="AM31" i="24"/>
  <c r="AC25" i="26"/>
  <c r="AC26" i="26"/>
  <c r="AG25" i="26"/>
  <c r="AG26" i="26"/>
  <c r="AP25" i="26"/>
  <c r="AP26" i="26"/>
  <c r="AT25" i="26"/>
  <c r="AT26" i="26"/>
  <c r="Z29" i="26"/>
  <c r="BA29" i="26"/>
  <c r="AN29" i="26"/>
  <c r="AC25" i="27"/>
  <c r="AC26" i="27"/>
  <c r="AG25" i="27"/>
  <c r="AG26" i="27"/>
  <c r="AP25" i="27"/>
  <c r="AP26" i="27"/>
  <c r="AT25" i="27"/>
  <c r="AT26" i="27"/>
  <c r="Z28" i="27"/>
  <c r="BA28" i="27"/>
  <c r="AN28" i="27"/>
  <c r="Y30" i="27"/>
  <c r="AZ30" i="27"/>
  <c r="AM30" i="27"/>
  <c r="AB26" i="28"/>
  <c r="AB25" i="28"/>
  <c r="AF25" i="28"/>
  <c r="AF26" i="28"/>
  <c r="AO26" i="28"/>
  <c r="AO25" i="28"/>
  <c r="AS25" i="28"/>
  <c r="AS26" i="28"/>
  <c r="Y27" i="28"/>
  <c r="AM27" i="28"/>
  <c r="AZ27" i="28"/>
  <c r="AC25" i="30"/>
  <c r="AC26" i="30"/>
  <c r="AG25" i="30"/>
  <c r="AG26" i="30"/>
  <c r="AP25" i="30"/>
  <c r="AP26" i="30"/>
  <c r="AT26" i="30"/>
  <c r="AT25" i="30"/>
  <c r="BA29" i="30"/>
  <c r="Z29" i="30"/>
  <c r="AN29" i="30"/>
  <c r="J40" i="35"/>
  <c r="K40" i="35" s="1"/>
  <c r="K38" i="35" s="1"/>
  <c r="J44" i="35"/>
  <c r="Y2" i="36"/>
  <c r="J36" i="40"/>
  <c r="J45" i="41"/>
  <c r="J51" i="41"/>
  <c r="BA50" i="38"/>
  <c r="AN28" i="38"/>
  <c r="AN41" i="38"/>
  <c r="BA30" i="30"/>
  <c r="AN30" i="30"/>
  <c r="Z30" i="30"/>
  <c r="AN30" i="26"/>
  <c r="BA30" i="26"/>
  <c r="Z30" i="26"/>
  <c r="AN30" i="22"/>
  <c r="BA30" i="22"/>
  <c r="Z30" i="22"/>
  <c r="AN30" i="18"/>
  <c r="BA30" i="18"/>
  <c r="Z30" i="18"/>
  <c r="AN30" i="14"/>
  <c r="BA30" i="14"/>
  <c r="Z30" i="14"/>
  <c r="AN54" i="36"/>
  <c r="BA54" i="40"/>
  <c r="Z54" i="40"/>
  <c r="F61" i="24"/>
  <c r="G61" i="24" s="1"/>
  <c r="E7" i="12"/>
  <c r="I7" i="16"/>
  <c r="AA32" i="24"/>
  <c r="AJ39" i="24"/>
  <c r="AJ13" i="24"/>
  <c r="AH32" i="24"/>
  <c r="S26" i="20"/>
  <c r="D2" i="145"/>
  <c r="D6" i="145"/>
  <c r="D10" i="145"/>
  <c r="D14" i="145"/>
  <c r="D18" i="145"/>
  <c r="D3" i="145"/>
  <c r="D11" i="145"/>
  <c r="D15" i="145"/>
  <c r="D19" i="145"/>
  <c r="D27" i="145"/>
  <c r="D4" i="145"/>
  <c r="D8" i="145"/>
  <c r="D16" i="145"/>
  <c r="D20" i="145"/>
  <c r="D5" i="145"/>
  <c r="D13" i="145"/>
  <c r="D17" i="145"/>
  <c r="S26" i="27"/>
  <c r="V12" i="20"/>
  <c r="I58" i="13"/>
  <c r="I71" i="13" s="1"/>
  <c r="AJ39" i="30"/>
  <c r="M44" i="8"/>
  <c r="AE32" i="11"/>
  <c r="AI32" i="11"/>
  <c r="AJ37" i="11"/>
  <c r="AJ23" i="11"/>
  <c r="AD35" i="11"/>
  <c r="AI35" i="11"/>
  <c r="AG5" i="10"/>
  <c r="AE5" i="10"/>
  <c r="AC22" i="10"/>
  <c r="AF22" i="10"/>
  <c r="AH22" i="10"/>
  <c r="AB22" i="10"/>
  <c r="AE22" i="10"/>
  <c r="AG22" i="10"/>
  <c r="AD22" i="10"/>
  <c r="AI22" i="10"/>
  <c r="AA22" i="10"/>
  <c r="AE48" i="10"/>
  <c r="AE47" i="10" s="1"/>
  <c r="AA48" i="10"/>
  <c r="AA47" i="10" s="1"/>
  <c r="AC48" i="10"/>
  <c r="AC47" i="10" s="1"/>
  <c r="AF48" i="10"/>
  <c r="AF47" i="10" s="1"/>
  <c r="AG48" i="10"/>
  <c r="AG47" i="10" s="1"/>
  <c r="AB48" i="10"/>
  <c r="AB47" i="10" s="1"/>
  <c r="AI48" i="10"/>
  <c r="AI47" i="10" s="1"/>
  <c r="AA42" i="10"/>
  <c r="AG33" i="10"/>
  <c r="AF4" i="10"/>
  <c r="AE37" i="10"/>
  <c r="AB37" i="10"/>
  <c r="AH37" i="10"/>
  <c r="AB11" i="10"/>
  <c r="AG11" i="10"/>
  <c r="AE33" i="10"/>
  <c r="Z34" i="10"/>
  <c r="AG4" i="10"/>
  <c r="AE18" i="10"/>
  <c r="Y24" i="10"/>
  <c r="AC24" i="10" s="1"/>
  <c r="AM4" i="10"/>
  <c r="AG40" i="10"/>
  <c r="AI12" i="10"/>
  <c r="Y43" i="10"/>
  <c r="AM48" i="10"/>
  <c r="Y52" i="10"/>
  <c r="BA55" i="10"/>
  <c r="AM32" i="10"/>
  <c r="AM58" i="10"/>
  <c r="AI18" i="10"/>
  <c r="AD4" i="10"/>
  <c r="AF37" i="10"/>
  <c r="AC37" i="10"/>
  <c r="AF11" i="10"/>
  <c r="AD11" i="10"/>
  <c r="AF33" i="10"/>
  <c r="AH33" i="10"/>
  <c r="AI10" i="10"/>
  <c r="AI40" i="10"/>
  <c r="AM24" i="10"/>
  <c r="AQ24" i="10" s="1"/>
  <c r="Z36" i="10"/>
  <c r="AC36" i="10" s="1"/>
  <c r="AE46" i="10"/>
  <c r="AE45" i="10" s="1"/>
  <c r="AD12" i="10"/>
  <c r="AB12" i="10"/>
  <c r="AN36" i="10"/>
  <c r="AH5" i="10"/>
  <c r="Y32" i="10"/>
  <c r="AZ22" i="10"/>
  <c r="AZ43" i="10"/>
  <c r="AZ58" i="10"/>
  <c r="AA4" i="10"/>
  <c r="AA37" i="10"/>
  <c r="AA11" i="10"/>
  <c r="AH11" i="10"/>
  <c r="AA40" i="10"/>
  <c r="Y6" i="10"/>
  <c r="AB6" i="10" s="1"/>
  <c r="AM12" i="10"/>
  <c r="AU12" i="10" s="1"/>
  <c r="Y39" i="10"/>
  <c r="AI39" i="10" s="1"/>
  <c r="AZ39" i="10"/>
  <c r="AF14" i="10"/>
  <c r="AM6" i="10"/>
  <c r="Y15" i="10"/>
  <c r="AE15" i="10" s="1"/>
  <c r="AZ12" i="10"/>
  <c r="AC10" i="10"/>
  <c r="AD5" i="10"/>
  <c r="AC18" i="10"/>
  <c r="AC65" i="10"/>
  <c r="AH12" i="10"/>
  <c r="AE13" i="10"/>
  <c r="AA13" i="10"/>
  <c r="AD13" i="10"/>
  <c r="AC13" i="10"/>
  <c r="AF13" i="10"/>
  <c r="AB42" i="10"/>
  <c r="AI42" i="10"/>
  <c r="AH42" i="10"/>
  <c r="AI4" i="10"/>
  <c r="AC4" i="10"/>
  <c r="AF18" i="10"/>
  <c r="AF10" i="10"/>
  <c r="Z17" i="10"/>
  <c r="AF17" i="10" s="1"/>
  <c r="AI5" i="10"/>
  <c r="AI14" i="10"/>
  <c r="AB5" i="10"/>
  <c r="Y34" i="10"/>
  <c r="Y64" i="10"/>
  <c r="AN13" i="10"/>
  <c r="AZ20" i="10"/>
  <c r="AN60" i="10"/>
  <c r="AV60" i="10" s="1"/>
  <c r="AE42" i="10"/>
  <c r="AB4" i="10"/>
  <c r="AG18" i="10"/>
  <c r="AE21" i="10"/>
  <c r="AE11" i="10"/>
  <c r="AD50" i="10"/>
  <c r="AD49" i="10" s="1"/>
  <c r="AD46" i="10"/>
  <c r="AD45" i="10" s="1"/>
  <c r="AA10" i="10"/>
  <c r="AH48" i="10"/>
  <c r="AH47" i="10" s="1"/>
  <c r="AN17" i="10"/>
  <c r="AH40" i="10"/>
  <c r="AB14" i="10"/>
  <c r="AM36" i="10"/>
  <c r="BA13" i="10"/>
  <c r="Z44" i="10"/>
  <c r="AD44" i="10" s="1"/>
  <c r="Y20" i="10"/>
  <c r="I7" i="10"/>
  <c r="AE10" i="10"/>
  <c r="AH14" i="10"/>
  <c r="AG14" i="10"/>
  <c r="AC14" i="10"/>
  <c r="Z23" i="10"/>
  <c r="AN44" i="10"/>
  <c r="AR44" i="10" s="1"/>
  <c r="Z60" i="10"/>
  <c r="AB60" i="10" s="1"/>
  <c r="AF5" i="10"/>
  <c r="AA5" i="10"/>
  <c r="AC5" i="10"/>
  <c r="AE14" i="10"/>
  <c r="AA18" i="10"/>
  <c r="Z29" i="10"/>
  <c r="AN29" i="10"/>
  <c r="BA29" i="10"/>
  <c r="AZ38" i="10"/>
  <c r="AM38" i="10"/>
  <c r="BA42" i="10"/>
  <c r="AN42" i="10"/>
  <c r="AZ47" i="10"/>
  <c r="Y47" i="10"/>
  <c r="Y51" i="10"/>
  <c r="AM51" i="10"/>
  <c r="Y55" i="10"/>
  <c r="AZ55" i="10"/>
  <c r="Y59" i="10"/>
  <c r="AE59" i="10" s="1"/>
  <c r="AZ59" i="10"/>
  <c r="AM59" i="10"/>
  <c r="AZ62" i="10"/>
  <c r="Y62" i="10"/>
  <c r="AF50" i="10"/>
  <c r="AF49" i="10" s="1"/>
  <c r="AI50" i="10"/>
  <c r="AI49" i="10" s="1"/>
  <c r="AA25" i="10"/>
  <c r="AA26" i="10"/>
  <c r="AE25" i="10"/>
  <c r="AE26" i="10"/>
  <c r="AI26" i="10"/>
  <c r="AI25" i="10"/>
  <c r="AR26" i="10"/>
  <c r="AR25" i="10"/>
  <c r="AV26" i="10"/>
  <c r="AV25" i="10"/>
  <c r="AZ5" i="10"/>
  <c r="AM5" i="10"/>
  <c r="Y7" i="10"/>
  <c r="AM7" i="10"/>
  <c r="AT7" i="10" s="1"/>
  <c r="Y8" i="10"/>
  <c r="AH8" i="10" s="1"/>
  <c r="AZ8" i="10"/>
  <c r="AM8" i="10"/>
  <c r="AZ9" i="10"/>
  <c r="Y9" i="10"/>
  <c r="AF12" i="10"/>
  <c r="AA12" i="10"/>
  <c r="AC12" i="10"/>
  <c r="BA16" i="10"/>
  <c r="Z16" i="10"/>
  <c r="AM19" i="10"/>
  <c r="Y19" i="10"/>
  <c r="AE19" i="10" s="1"/>
  <c r="AZ61" i="10"/>
  <c r="AM61" i="10"/>
  <c r="AF40" i="10"/>
  <c r="AE40" i="10"/>
  <c r="AB33" i="10"/>
  <c r="AI33" i="10"/>
  <c r="AI13" i="10"/>
  <c r="AB13" i="10"/>
  <c r="AH13" i="10"/>
  <c r="AG13" i="10"/>
  <c r="AH10" i="10"/>
  <c r="AD10" i="10"/>
  <c r="AB10" i="10"/>
  <c r="AG10" i="10"/>
  <c r="Z28" i="10"/>
  <c r="AN28" i="10"/>
  <c r="BA28" i="10"/>
  <c r="Y31" i="10"/>
  <c r="AZ31" i="10"/>
  <c r="AM31" i="10"/>
  <c r="AZ33" i="10"/>
  <c r="AM33" i="10"/>
  <c r="AZ35" i="10"/>
  <c r="Y35" i="10"/>
  <c r="BA39" i="10"/>
  <c r="AN39" i="10"/>
  <c r="AR39" i="10" s="1"/>
  <c r="Z41" i="10"/>
  <c r="AN41" i="10"/>
  <c r="AR41" i="10" s="1"/>
  <c r="AF46" i="10"/>
  <c r="AF45" i="10" s="1"/>
  <c r="AA46" i="10"/>
  <c r="AA45" i="10" s="1"/>
  <c r="AC46" i="10"/>
  <c r="AC45" i="10" s="1"/>
  <c r="AZ53" i="10"/>
  <c r="Y53" i="10"/>
  <c r="Z63" i="10"/>
  <c r="AB63" i="10" s="1"/>
  <c r="BA63" i="10"/>
  <c r="AC25" i="10"/>
  <c r="AC26" i="10"/>
  <c r="AG26" i="10"/>
  <c r="AG25" i="10"/>
  <c r="AP25" i="10"/>
  <c r="AP26" i="10"/>
  <c r="AT26" i="10"/>
  <c r="AT25" i="10"/>
  <c r="AZ2" i="10"/>
  <c r="Y2" i="10"/>
  <c r="AM10" i="10"/>
  <c r="AZ10" i="10"/>
  <c r="AZ13" i="10"/>
  <c r="AM13" i="10"/>
  <c r="AM17" i="10"/>
  <c r="AU17" i="10" s="1"/>
  <c r="AZ17" i="10"/>
  <c r="BA18" i="10"/>
  <c r="AN18" i="10"/>
  <c r="AZ23" i="10"/>
  <c r="AM23" i="10"/>
  <c r="Y23" i="10"/>
  <c r="AZ27" i="10"/>
  <c r="Y27" i="10"/>
  <c r="AM27" i="10"/>
  <c r="Z30" i="10"/>
  <c r="AN30" i="10"/>
  <c r="BA30" i="10"/>
  <c r="AC33" i="10"/>
  <c r="AD26" i="10"/>
  <c r="AD25" i="10"/>
  <c r="AH26" i="10"/>
  <c r="AH25" i="10"/>
  <c r="AQ26" i="10"/>
  <c r="AQ25" i="10"/>
  <c r="AU25" i="10"/>
  <c r="AU26" i="10"/>
  <c r="Y29" i="10"/>
  <c r="AZ29" i="10"/>
  <c r="AM29" i="10"/>
  <c r="Z31" i="10"/>
  <c r="AN31" i="10"/>
  <c r="BA31" i="10"/>
  <c r="AB26" i="10"/>
  <c r="AB25" i="10"/>
  <c r="AF25" i="10"/>
  <c r="AF26" i="10"/>
  <c r="AO25" i="10"/>
  <c r="AO26" i="10"/>
  <c r="AS26" i="10"/>
  <c r="AS25" i="10"/>
  <c r="Y28" i="10"/>
  <c r="AM28" i="10"/>
  <c r="AZ28" i="10"/>
  <c r="Y30" i="10"/>
  <c r="AZ30" i="10"/>
  <c r="AM30" i="10"/>
  <c r="S26" i="10"/>
  <c r="AJ34" i="30"/>
  <c r="AB32" i="30"/>
  <c r="AJ19" i="30"/>
  <c r="AJ17" i="30"/>
  <c r="AJ60" i="30"/>
  <c r="AJ40" i="30"/>
  <c r="AJ14" i="30"/>
  <c r="AJ44" i="30"/>
  <c r="AJ23" i="30"/>
  <c r="AJ15" i="30"/>
  <c r="AJ33" i="30"/>
  <c r="AJ7" i="30"/>
  <c r="AJ4" i="30"/>
  <c r="AA32" i="30"/>
  <c r="AF32" i="30"/>
  <c r="AJ17" i="8"/>
  <c r="AJ19" i="8"/>
  <c r="AJ15" i="8"/>
  <c r="AJ18" i="8"/>
  <c r="AJ39" i="8"/>
  <c r="AJ4" i="8"/>
  <c r="AJ55" i="8"/>
  <c r="AJ7" i="8"/>
  <c r="G57" i="8"/>
  <c r="M48" i="8"/>
  <c r="AJ8" i="9"/>
  <c r="AF3" i="9"/>
  <c r="AJ48" i="9"/>
  <c r="AJ47" i="9" s="1"/>
  <c r="AA44" i="9"/>
  <c r="AD41" i="9"/>
  <c r="AF41" i="9"/>
  <c r="AI41" i="9"/>
  <c r="AC41" i="9"/>
  <c r="AC60" i="9"/>
  <c r="AC25" i="9"/>
  <c r="AC26" i="9"/>
  <c r="AG25" i="9"/>
  <c r="AG26" i="9"/>
  <c r="AP25" i="9"/>
  <c r="AP26" i="9"/>
  <c r="AT25" i="9"/>
  <c r="AT26" i="9"/>
  <c r="AZ28" i="9"/>
  <c r="Y28" i="9"/>
  <c r="AM28" i="9"/>
  <c r="AM30" i="9"/>
  <c r="AZ30" i="9"/>
  <c r="Y30" i="9"/>
  <c r="AA3" i="9"/>
  <c r="AB41" i="9"/>
  <c r="AE41" i="9"/>
  <c r="AG41" i="9"/>
  <c r="AD25" i="9"/>
  <c r="AD26" i="9"/>
  <c r="AH25" i="9"/>
  <c r="AH26" i="9"/>
  <c r="AQ25" i="9"/>
  <c r="AQ26" i="9"/>
  <c r="AU25" i="9"/>
  <c r="AU26" i="9"/>
  <c r="AZ27" i="9"/>
  <c r="Y27" i="9"/>
  <c r="AM27" i="9"/>
  <c r="BA28" i="9"/>
  <c r="Z28" i="9"/>
  <c r="AN28" i="9"/>
  <c r="Y31" i="9"/>
  <c r="AM31" i="9"/>
  <c r="AZ31" i="9"/>
  <c r="AH41" i="9"/>
  <c r="AD18" i="9"/>
  <c r="AJ18" i="9" s="1"/>
  <c r="AA25" i="9"/>
  <c r="AA26" i="9"/>
  <c r="AE25" i="9"/>
  <c r="AE26" i="9"/>
  <c r="AI25" i="9"/>
  <c r="AI26" i="9"/>
  <c r="AR26" i="9"/>
  <c r="AR25" i="9"/>
  <c r="AV25" i="9"/>
  <c r="AV26" i="9"/>
  <c r="Y29" i="9"/>
  <c r="AM29" i="9"/>
  <c r="AZ29" i="9"/>
  <c r="Z31" i="9"/>
  <c r="AN31" i="9"/>
  <c r="BA31" i="9"/>
  <c r="AN30" i="9"/>
  <c r="BA30" i="9"/>
  <c r="Z30" i="9"/>
  <c r="AB25" i="9"/>
  <c r="AB26" i="9"/>
  <c r="AF25" i="9"/>
  <c r="AF26" i="9"/>
  <c r="AO25" i="9"/>
  <c r="AO26" i="9"/>
  <c r="AS25" i="9"/>
  <c r="AS26" i="9"/>
  <c r="AN29" i="9"/>
  <c r="BA29" i="9"/>
  <c r="Z29" i="9"/>
  <c r="J56" i="8"/>
  <c r="S26" i="8"/>
  <c r="S26" i="24"/>
  <c r="J54" i="22"/>
  <c r="M57" i="22"/>
  <c r="M56" i="22" s="1"/>
  <c r="O56" i="22" s="1"/>
  <c r="P56" i="22" s="1"/>
  <c r="S26" i="22"/>
  <c r="K54" i="22"/>
  <c r="M55" i="22"/>
  <c r="J54" i="20"/>
  <c r="K54" i="20"/>
  <c r="O46" i="20"/>
  <c r="P46" i="20" s="1"/>
  <c r="S26" i="19"/>
  <c r="S26" i="16"/>
  <c r="K54" i="15"/>
  <c r="J54" i="15"/>
  <c r="AC35" i="14"/>
  <c r="AH35" i="14"/>
  <c r="AD35" i="14"/>
  <c r="AA35" i="14"/>
  <c r="F54" i="14"/>
  <c r="AJ48" i="14"/>
  <c r="AJ47" i="14" s="1"/>
  <c r="AJ18" i="14"/>
  <c r="AF35" i="14"/>
  <c r="G53" i="14"/>
  <c r="G52" i="14" s="1"/>
  <c r="AG35" i="14"/>
  <c r="AJ7" i="14"/>
  <c r="AJ22" i="14"/>
  <c r="G57" i="14"/>
  <c r="G56" i="14" s="1"/>
  <c r="AJ10" i="14"/>
  <c r="F8" i="14"/>
  <c r="O44" i="13"/>
  <c r="P44" i="13" s="1"/>
  <c r="M18" i="13"/>
  <c r="S26" i="11"/>
  <c r="J54" i="14"/>
  <c r="S26" i="12"/>
  <c r="S26" i="18"/>
  <c r="S26" i="30"/>
  <c r="I7" i="30"/>
  <c r="S26" i="21"/>
  <c r="AJ21" i="22"/>
  <c r="AJ11" i="19"/>
  <c r="AD35" i="19"/>
  <c r="AJ5" i="19"/>
  <c r="AJ36" i="19"/>
  <c r="K13" i="41"/>
  <c r="M13" i="41" s="1"/>
  <c r="O13" i="41" s="1"/>
  <c r="P13" i="41" s="1"/>
  <c r="AJ18" i="28"/>
  <c r="AJ34" i="27"/>
  <c r="AJ10" i="27"/>
  <c r="M16" i="20"/>
  <c r="E7" i="19"/>
  <c r="AJ34" i="13"/>
  <c r="G57" i="13"/>
  <c r="G56" i="13" s="1"/>
  <c r="AI35" i="28"/>
  <c r="AH35" i="28"/>
  <c r="AJ8" i="28"/>
  <c r="AJ33" i="22"/>
  <c r="AJ36" i="22"/>
  <c r="AJ48" i="22"/>
  <c r="AJ47" i="22" s="1"/>
  <c r="M23" i="22"/>
  <c r="S26" i="17"/>
  <c r="AD35" i="12"/>
  <c r="O10" i="22"/>
  <c r="P10" i="22" s="1"/>
  <c r="M23" i="15"/>
  <c r="O23" i="15" s="1"/>
  <c r="P23" i="15" s="1"/>
  <c r="O18" i="20"/>
  <c r="P18" i="20" s="1"/>
  <c r="O18" i="22"/>
  <c r="P18" i="22" s="1"/>
  <c r="M17" i="28"/>
  <c r="O17" i="28" s="1"/>
  <c r="P17" i="28" s="1"/>
  <c r="K46" i="41"/>
  <c r="M46" i="41" s="1"/>
  <c r="O46" i="41" s="1"/>
  <c r="P46" i="41" s="1"/>
  <c r="AJ22" i="17"/>
  <c r="AI24" i="30"/>
  <c r="AJ24" i="30" s="1"/>
  <c r="AA13" i="26"/>
  <c r="AF32" i="24"/>
  <c r="AV10" i="22"/>
  <c r="AV34" i="22"/>
  <c r="AG11" i="17"/>
  <c r="AB11" i="17"/>
  <c r="AH11" i="17"/>
  <c r="AF11" i="17"/>
  <c r="AI16" i="19"/>
  <c r="AD16" i="19"/>
  <c r="AD16" i="27"/>
  <c r="Y42" i="8"/>
  <c r="J47" i="8"/>
  <c r="K47" i="8" s="1"/>
  <c r="M47" i="8" s="1"/>
  <c r="AM46" i="8"/>
  <c r="AV46" i="8" s="1"/>
  <c r="AV45" i="8" s="1"/>
  <c r="J51" i="8"/>
  <c r="J36" i="13"/>
  <c r="K36" i="13" s="1"/>
  <c r="Z33" i="15"/>
  <c r="J38" i="15"/>
  <c r="K38" i="15" s="1"/>
  <c r="BA33" i="15"/>
  <c r="Y37" i="15"/>
  <c r="F42" i="15"/>
  <c r="AZ37" i="15"/>
  <c r="BA39" i="15"/>
  <c r="J44" i="15"/>
  <c r="K44" i="15" s="1"/>
  <c r="BA41" i="15"/>
  <c r="F46" i="15"/>
  <c r="G46" i="15" s="1"/>
  <c r="Y51" i="15"/>
  <c r="AZ51" i="15"/>
  <c r="AZ57" i="17"/>
  <c r="Y57" i="17"/>
  <c r="Y60" i="28"/>
  <c r="AM60" i="28"/>
  <c r="AV60" i="28" s="1"/>
  <c r="Z61" i="30"/>
  <c r="BA61" i="30"/>
  <c r="AN61" i="30"/>
  <c r="AQ61" i="30" s="1"/>
  <c r="BA61" i="23"/>
  <c r="AN61" i="23"/>
  <c r="AV61" i="23" s="1"/>
  <c r="Z61" i="23"/>
  <c r="BA61" i="15"/>
  <c r="Z61" i="15"/>
  <c r="AN61" i="15"/>
  <c r="AN61" i="12"/>
  <c r="BA61" i="12"/>
  <c r="Z61" i="12"/>
  <c r="AN65" i="28"/>
  <c r="Z65" i="28"/>
  <c r="BA65" i="28"/>
  <c r="AZ65" i="27"/>
  <c r="AM65" i="27"/>
  <c r="F70" i="23"/>
  <c r="G70" i="23" s="1"/>
  <c r="AM65" i="23"/>
  <c r="AZ65" i="21"/>
  <c r="Y65" i="21"/>
  <c r="AZ65" i="19"/>
  <c r="AM65" i="19"/>
  <c r="AM65" i="18"/>
  <c r="AV65" i="18" s="1"/>
  <c r="AZ65" i="18"/>
  <c r="AZ65" i="17"/>
  <c r="AM65" i="17"/>
  <c r="AZ65" i="15"/>
  <c r="F70" i="15"/>
  <c r="G70" i="15" s="1"/>
  <c r="AZ65" i="14"/>
  <c r="F70" i="14"/>
  <c r="G70" i="14" s="1"/>
  <c r="AF41" i="14"/>
  <c r="AC13" i="8"/>
  <c r="AE7" i="27"/>
  <c r="AJ7" i="27" s="1"/>
  <c r="AD55" i="17"/>
  <c r="AD41" i="21"/>
  <c r="AF42" i="16"/>
  <c r="AG22" i="27"/>
  <c r="AZ11" i="17"/>
  <c r="AM48" i="15"/>
  <c r="Z39" i="15"/>
  <c r="F20" i="13"/>
  <c r="G20" i="13" s="1"/>
  <c r="AC13" i="12"/>
  <c r="AH39" i="9"/>
  <c r="AJ39" i="9" s="1"/>
  <c r="F25" i="13"/>
  <c r="G25" i="13" s="1"/>
  <c r="AE12" i="9"/>
  <c r="AN63" i="16"/>
  <c r="AM42" i="8"/>
  <c r="BA39" i="16"/>
  <c r="BA6" i="8"/>
  <c r="Z6" i="8"/>
  <c r="J41" i="8"/>
  <c r="F41" i="8"/>
  <c r="BA13" i="14"/>
  <c r="F18" i="14"/>
  <c r="G18" i="14" s="1"/>
  <c r="J17" i="15"/>
  <c r="K17" i="15" s="1"/>
  <c r="M17" i="15" s="1"/>
  <c r="AZ12" i="15"/>
  <c r="Y12" i="15"/>
  <c r="F28" i="15"/>
  <c r="Z23" i="15"/>
  <c r="J28" i="15"/>
  <c r="K28" i="15" s="1"/>
  <c r="J34" i="15"/>
  <c r="K34" i="15" s="1"/>
  <c r="M34" i="15" s="1"/>
  <c r="F36" i="15"/>
  <c r="BA4" i="26"/>
  <c r="AN4" i="26"/>
  <c r="BA18" i="28"/>
  <c r="Z13" i="30"/>
  <c r="BA13" i="30"/>
  <c r="AG50" i="26"/>
  <c r="AF48" i="24"/>
  <c r="AF47" i="24" s="1"/>
  <c r="AC17" i="16"/>
  <c r="AN48" i="8"/>
  <c r="AM3" i="8"/>
  <c r="AM65" i="26"/>
  <c r="Y52" i="16"/>
  <c r="AN41" i="16"/>
  <c r="Z12" i="8"/>
  <c r="F44" i="15"/>
  <c r="M19" i="15"/>
  <c r="F34" i="13"/>
  <c r="AZ46" i="8"/>
  <c r="AZ20" i="13"/>
  <c r="AZ49" i="16"/>
  <c r="AD14" i="24"/>
  <c r="AJ14" i="24" s="1"/>
  <c r="AN55" i="16"/>
  <c r="AU55" i="16" s="1"/>
  <c r="AZ48" i="15"/>
  <c r="Y46" i="8"/>
  <c r="BA59" i="12"/>
  <c r="AN59" i="12"/>
  <c r="AZ62" i="12"/>
  <c r="AM62" i="12"/>
  <c r="J48" i="13"/>
  <c r="K48" i="13" s="1"/>
  <c r="F48" i="13"/>
  <c r="G48" i="13" s="1"/>
  <c r="AM43" i="13"/>
  <c r="AZ43" i="13"/>
  <c r="F36" i="14"/>
  <c r="Y65" i="23"/>
  <c r="AG65" i="23" s="1"/>
  <c r="AZ49" i="24"/>
  <c r="AM49" i="24"/>
  <c r="AZ65" i="23"/>
  <c r="AH21" i="17"/>
  <c r="AC13" i="11"/>
  <c r="AB13" i="8"/>
  <c r="AE13" i="8"/>
  <c r="AB23" i="21"/>
  <c r="AF65" i="17"/>
  <c r="AF22" i="9"/>
  <c r="AC33" i="16"/>
  <c r="AD48" i="10"/>
  <c r="AF13" i="13"/>
  <c r="AC56" i="9"/>
  <c r="AD22" i="19"/>
  <c r="AC22" i="20"/>
  <c r="AF33" i="8"/>
  <c r="Y3" i="8"/>
  <c r="AH21" i="27"/>
  <c r="AM52" i="16"/>
  <c r="AM65" i="9"/>
  <c r="Z41" i="16"/>
  <c r="AN12" i="8"/>
  <c r="F38" i="15"/>
  <c r="G38" i="15" s="1"/>
  <c r="F36" i="13"/>
  <c r="G36" i="13" s="1"/>
  <c r="Y15" i="13"/>
  <c r="AZ52" i="8"/>
  <c r="F51" i="8"/>
  <c r="AZ42" i="8"/>
  <c r="F53" i="15"/>
  <c r="AN39" i="15"/>
  <c r="J46" i="15"/>
  <c r="K46" i="15" s="1"/>
  <c r="Y3" i="12"/>
  <c r="AZ3" i="12"/>
  <c r="BA33" i="12"/>
  <c r="Z33" i="12"/>
  <c r="AN33" i="12"/>
  <c r="AV33" i="12" s="1"/>
  <c r="BA5" i="21"/>
  <c r="AN5" i="21"/>
  <c r="Z5" i="21"/>
  <c r="F12" i="22"/>
  <c r="Y7" i="22"/>
  <c r="J12" i="22"/>
  <c r="K12" i="22" s="1"/>
  <c r="J13" i="22"/>
  <c r="K13" i="22" s="1"/>
  <c r="F13" i="22"/>
  <c r="G13" i="22" s="1"/>
  <c r="AZ60" i="28"/>
  <c r="AN14" i="8"/>
  <c r="AR14" i="8" s="1"/>
  <c r="AM35" i="8"/>
  <c r="AG5" i="9"/>
  <c r="AJ5" i="9" s="1"/>
  <c r="AV60" i="13"/>
  <c r="J12" i="13"/>
  <c r="K12" i="13" s="1"/>
  <c r="M12" i="13" s="1"/>
  <c r="J13" i="13"/>
  <c r="K13" i="13" s="1"/>
  <c r="M13" i="13" s="1"/>
  <c r="Z14" i="13"/>
  <c r="J24" i="13"/>
  <c r="K24" i="13" s="1"/>
  <c r="M24" i="13" s="1"/>
  <c r="J39" i="14"/>
  <c r="K39" i="14" s="1"/>
  <c r="M39" i="14" s="1"/>
  <c r="AN8" i="16"/>
  <c r="AR8" i="16" s="1"/>
  <c r="BA8" i="16"/>
  <c r="AZ54" i="23"/>
  <c r="Y54" i="23"/>
  <c r="BA20" i="24"/>
  <c r="Z20" i="24"/>
  <c r="AN20" i="24"/>
  <c r="Z20" i="16"/>
  <c r="BA20" i="16"/>
  <c r="BA40" i="28"/>
  <c r="Z40" i="28"/>
  <c r="AN40" i="28"/>
  <c r="AN40" i="16"/>
  <c r="AS40" i="16" s="1"/>
  <c r="BA40" i="16"/>
  <c r="Z43" i="28"/>
  <c r="BA43" i="28"/>
  <c r="AN43" i="20"/>
  <c r="BA43" i="20"/>
  <c r="AI50" i="20"/>
  <c r="AI49" i="20" s="1"/>
  <c r="BA50" i="8"/>
  <c r="Z50" i="8"/>
  <c r="AN50" i="8"/>
  <c r="Z56" i="10"/>
  <c r="BA56" i="10"/>
  <c r="AN56" i="10"/>
  <c r="AU56" i="10" s="1"/>
  <c r="BA56" i="8"/>
  <c r="AN56" i="8"/>
  <c r="AQ56" i="8" s="1"/>
  <c r="AZ57" i="24"/>
  <c r="AM57" i="24"/>
  <c r="Y2" i="9"/>
  <c r="J64" i="9"/>
  <c r="AV60" i="16"/>
  <c r="AZ3" i="20"/>
  <c r="AM3" i="20"/>
  <c r="AD15" i="21"/>
  <c r="AN15" i="30"/>
  <c r="BA15" i="30"/>
  <c r="AN43" i="8"/>
  <c r="M45" i="23"/>
  <c r="AV60" i="15"/>
  <c r="J15" i="22"/>
  <c r="BA10" i="22"/>
  <c r="AN56" i="23"/>
  <c r="AV56" i="23" s="1"/>
  <c r="Z56" i="23"/>
  <c r="Z56" i="19"/>
  <c r="BA56" i="19"/>
  <c r="AN56" i="19"/>
  <c r="AN56" i="17"/>
  <c r="BA56" i="17"/>
  <c r="Z56" i="15"/>
  <c r="BA56" i="15"/>
  <c r="BA56" i="13"/>
  <c r="Z56" i="13"/>
  <c r="AN56" i="13"/>
  <c r="J20" i="20"/>
  <c r="K20" i="20" s="1"/>
  <c r="J48" i="20"/>
  <c r="K48" i="20" s="1"/>
  <c r="M48" i="20" s="1"/>
  <c r="F19" i="21"/>
  <c r="G19" i="21" s="1"/>
  <c r="J64" i="21"/>
  <c r="J27" i="22"/>
  <c r="K27" i="22" s="1"/>
  <c r="M27" i="22" s="1"/>
  <c r="J29" i="22"/>
  <c r="K29" i="22" s="1"/>
  <c r="M29" i="22" s="1"/>
  <c r="J19" i="23"/>
  <c r="K19" i="23" s="1"/>
  <c r="M19" i="23" s="1"/>
  <c r="J21" i="24"/>
  <c r="K21" i="24" s="1"/>
  <c r="AM35" i="28"/>
  <c r="J35" i="20"/>
  <c r="J20" i="15"/>
  <c r="K20" i="15" s="1"/>
  <c r="M20" i="15" s="1"/>
  <c r="J26" i="15"/>
  <c r="K26" i="15" s="1"/>
  <c r="J39" i="20"/>
  <c r="J42" i="22"/>
  <c r="J53" i="22"/>
  <c r="J15" i="23"/>
  <c r="K15" i="23" s="1"/>
  <c r="J45" i="24"/>
  <c r="K45" i="24" s="1"/>
  <c r="M35" i="28"/>
  <c r="F61" i="21"/>
  <c r="F61" i="19"/>
  <c r="F61" i="17"/>
  <c r="AJ63" i="15"/>
  <c r="AJ14" i="8"/>
  <c r="AJ8" i="8"/>
  <c r="AJ59" i="21"/>
  <c r="AG42" i="23"/>
  <c r="AF10" i="30"/>
  <c r="AA42" i="23"/>
  <c r="AE10" i="19"/>
  <c r="AD10" i="19"/>
  <c r="AC7" i="17"/>
  <c r="AH34" i="20"/>
  <c r="AH32" i="20" s="1"/>
  <c r="AC34" i="20"/>
  <c r="AI7" i="17"/>
  <c r="AV41" i="14"/>
  <c r="AG46" i="11"/>
  <c r="AG45" i="11" s="1"/>
  <c r="AF12" i="13"/>
  <c r="AA12" i="13"/>
  <c r="AC12" i="13"/>
  <c r="AB12" i="13"/>
  <c r="AH12" i="13"/>
  <c r="AI12" i="13"/>
  <c r="AG12" i="13"/>
  <c r="AB7" i="17"/>
  <c r="AD6" i="11"/>
  <c r="AC46" i="11"/>
  <c r="AC45" i="11" s="1"/>
  <c r="AF63" i="26"/>
  <c r="AB23" i="13"/>
  <c r="AE23" i="13"/>
  <c r="AF23" i="13"/>
  <c r="AA23" i="13"/>
  <c r="AI23" i="13"/>
  <c r="J25" i="20"/>
  <c r="K25" i="20" s="1"/>
  <c r="F25" i="20"/>
  <c r="G25" i="20" s="1"/>
  <c r="AZ20" i="20"/>
  <c r="BA21" i="20"/>
  <c r="AN21" i="20"/>
  <c r="BA23" i="20"/>
  <c r="J28" i="20"/>
  <c r="K28" i="20" s="1"/>
  <c r="M28" i="20" s="1"/>
  <c r="AN42" i="20"/>
  <c r="J47" i="20"/>
  <c r="BA42" i="20"/>
  <c r="J49" i="20"/>
  <c r="K49" i="20" s="1"/>
  <c r="F49" i="20"/>
  <c r="G49" i="20" s="1"/>
  <c r="AM54" i="20"/>
  <c r="AZ54" i="20"/>
  <c r="AZ12" i="21"/>
  <c r="Y12" i="21"/>
  <c r="BA63" i="22"/>
  <c r="AN63" i="22"/>
  <c r="AT63" i="22" s="1"/>
  <c r="AZ3" i="23"/>
  <c r="Y3" i="23"/>
  <c r="AM3" i="23"/>
  <c r="BA5" i="23"/>
  <c r="J10" i="23"/>
  <c r="K10" i="23" s="1"/>
  <c r="J12" i="23"/>
  <c r="K12" i="23" s="1"/>
  <c r="F12" i="23"/>
  <c r="G12" i="23" s="1"/>
  <c r="AZ7" i="23"/>
  <c r="J13" i="23"/>
  <c r="K13" i="23" s="1"/>
  <c r="M13" i="23" s="1"/>
  <c r="AZ8" i="23"/>
  <c r="J28" i="24"/>
  <c r="K28" i="24" s="1"/>
  <c r="AM23" i="24"/>
  <c r="J35" i="24"/>
  <c r="K35" i="24" s="1"/>
  <c r="AM16" i="28"/>
  <c r="AV16" i="28" s="1"/>
  <c r="Y16" i="28"/>
  <c r="BA17" i="28"/>
  <c r="AH7" i="9"/>
  <c r="AH3" i="9" s="1"/>
  <c r="AE7" i="9"/>
  <c r="AE3" i="9" s="1"/>
  <c r="AH22" i="27"/>
  <c r="AG5" i="24"/>
  <c r="AG21" i="27"/>
  <c r="AB50" i="28"/>
  <c r="AB49" i="28" s="1"/>
  <c r="AI50" i="28"/>
  <c r="AI49" i="28" s="1"/>
  <c r="AE21" i="27"/>
  <c r="AB48" i="11"/>
  <c r="AH33" i="8"/>
  <c r="AH8" i="13"/>
  <c r="AA13" i="13"/>
  <c r="AV19" i="12"/>
  <c r="AF34" i="9"/>
  <c r="AE37" i="8"/>
  <c r="AJ37" i="8" s="1"/>
  <c r="AF12" i="9"/>
  <c r="Y21" i="24"/>
  <c r="AN18" i="24"/>
  <c r="AM8" i="23"/>
  <c r="AZ40" i="27"/>
  <c r="AZ24" i="27"/>
  <c r="M45" i="20"/>
  <c r="M34" i="20"/>
  <c r="M19" i="14"/>
  <c r="Y48" i="20"/>
  <c r="AC48" i="20" s="1"/>
  <c r="AC47" i="20" s="1"/>
  <c r="AZ16" i="28"/>
  <c r="AZ23" i="24"/>
  <c r="M26" i="22"/>
  <c r="AN24" i="24"/>
  <c r="AZ20" i="21"/>
  <c r="AZ44" i="20"/>
  <c r="F26" i="20"/>
  <c r="J47" i="15"/>
  <c r="J55" i="8"/>
  <c r="AZ50" i="8"/>
  <c r="Y34" i="19"/>
  <c r="AZ34" i="19"/>
  <c r="BA39" i="19"/>
  <c r="Z39" i="19"/>
  <c r="AZ19" i="20"/>
  <c r="F24" i="20"/>
  <c r="AB7" i="9"/>
  <c r="AD7" i="9"/>
  <c r="AD3" i="9" s="1"/>
  <c r="AI7" i="9"/>
  <c r="AI3" i="9" s="1"/>
  <c r="AC16" i="24"/>
  <c r="AE16" i="12"/>
  <c r="Y36" i="21"/>
  <c r="AE13" i="13"/>
  <c r="AV36" i="12"/>
  <c r="AG13" i="12"/>
  <c r="AM20" i="21"/>
  <c r="AM7" i="23"/>
  <c r="Z23" i="20"/>
  <c r="AN16" i="21"/>
  <c r="AS16" i="21" s="1"/>
  <c r="AM46" i="21"/>
  <c r="AO46" i="21" s="1"/>
  <c r="Y40" i="27"/>
  <c r="Z18" i="24"/>
  <c r="AC6" i="23"/>
  <c r="F47" i="20"/>
  <c r="AZ33" i="20"/>
  <c r="Y23" i="24"/>
  <c r="AC23" i="24" s="1"/>
  <c r="AZ63" i="23"/>
  <c r="AZ42" i="21"/>
  <c r="AZ46" i="20"/>
  <c r="Y44" i="20"/>
  <c r="AM12" i="21"/>
  <c r="AV12" i="21" s="1"/>
  <c r="J53" i="20"/>
  <c r="Y7" i="23"/>
  <c r="Y8" i="21"/>
  <c r="AZ4" i="15"/>
  <c r="Y4" i="15"/>
  <c r="M9" i="15"/>
  <c r="BA24" i="15"/>
  <c r="J29" i="15"/>
  <c r="K29" i="15" s="1"/>
  <c r="Z34" i="15"/>
  <c r="F39" i="15"/>
  <c r="J68" i="15"/>
  <c r="F68" i="15"/>
  <c r="G68" i="15" s="1"/>
  <c r="BA22" i="16"/>
  <c r="Z22" i="16"/>
  <c r="AN24" i="16"/>
  <c r="BA24" i="16"/>
  <c r="BA33" i="16"/>
  <c r="AN33" i="16"/>
  <c r="AQ33" i="16" s="1"/>
  <c r="AM12" i="17"/>
  <c r="AZ12" i="17"/>
  <c r="AN16" i="17"/>
  <c r="BA16" i="17"/>
  <c r="Y19" i="17"/>
  <c r="AM19" i="17"/>
  <c r="AV19" i="17" s="1"/>
  <c r="AZ19" i="17"/>
  <c r="AM20" i="17"/>
  <c r="AZ20" i="17"/>
  <c r="J64" i="17"/>
  <c r="AM59" i="17"/>
  <c r="AV59" i="17" s="1"/>
  <c r="AZ59" i="17"/>
  <c r="Z13" i="18"/>
  <c r="BA13" i="18"/>
  <c r="AG7" i="9"/>
  <c r="AD19" i="23"/>
  <c r="AJ19" i="23" s="1"/>
  <c r="Z6" i="21"/>
  <c r="AB16" i="12"/>
  <c r="Y54" i="20"/>
  <c r="AM36" i="21"/>
  <c r="AD50" i="20"/>
  <c r="AN23" i="20"/>
  <c r="AF16" i="12"/>
  <c r="AM44" i="20"/>
  <c r="Z19" i="27"/>
  <c r="AN22" i="27"/>
  <c r="F10" i="23"/>
  <c r="M17" i="22"/>
  <c r="F38" i="20"/>
  <c r="AZ21" i="24"/>
  <c r="Y42" i="21"/>
  <c r="AB42" i="21" s="1"/>
  <c r="M25" i="23"/>
  <c r="BA10" i="21"/>
  <c r="AM51" i="20"/>
  <c r="J26" i="20"/>
  <c r="K26" i="20" s="1"/>
  <c r="AZ45" i="10"/>
  <c r="AM45" i="10"/>
  <c r="F17" i="13"/>
  <c r="J17" i="13"/>
  <c r="K17" i="13" s="1"/>
  <c r="Y14" i="13"/>
  <c r="AZ14" i="13"/>
  <c r="J19" i="13"/>
  <c r="K19" i="13" s="1"/>
  <c r="BA17" i="13"/>
  <c r="J22" i="13"/>
  <c r="K22" i="13" s="1"/>
  <c r="M22" i="13" s="1"/>
  <c r="Y20" i="13"/>
  <c r="J25" i="13"/>
  <c r="K25" i="13" s="1"/>
  <c r="BA23" i="13"/>
  <c r="F28" i="13"/>
  <c r="G28" i="13" s="1"/>
  <c r="J34" i="13"/>
  <c r="K34" i="13" s="1"/>
  <c r="J39" i="13"/>
  <c r="F39" i="13"/>
  <c r="J46" i="13"/>
  <c r="K46" i="13" s="1"/>
  <c r="F46" i="13"/>
  <c r="AZ41" i="13"/>
  <c r="AN44" i="13"/>
  <c r="J49" i="13"/>
  <c r="K49" i="13" s="1"/>
  <c r="M49" i="13" s="1"/>
  <c r="J55" i="13"/>
  <c r="AM50" i="13"/>
  <c r="AZ54" i="13"/>
  <c r="Y54" i="13"/>
  <c r="J15" i="14"/>
  <c r="F15" i="14"/>
  <c r="AZ10" i="14"/>
  <c r="BA11" i="14"/>
  <c r="AN11" i="14"/>
  <c r="F29" i="14"/>
  <c r="G29" i="14" s="1"/>
  <c r="AZ24" i="14"/>
  <c r="BA33" i="14"/>
  <c r="F38" i="14"/>
  <c r="J45" i="14"/>
  <c r="F45" i="14"/>
  <c r="F47" i="14"/>
  <c r="G47" i="14" s="1"/>
  <c r="J47" i="14"/>
  <c r="K47" i="14" s="1"/>
  <c r="AM42" i="14"/>
  <c r="AZ42" i="14"/>
  <c r="J53" i="14"/>
  <c r="BA48" i="14"/>
  <c r="AZ47" i="21"/>
  <c r="AM47" i="21"/>
  <c r="BA11" i="22"/>
  <c r="J16" i="22"/>
  <c r="K16" i="22" s="1"/>
  <c r="F16" i="22"/>
  <c r="J21" i="22"/>
  <c r="K21" i="22" s="1"/>
  <c r="F21" i="22"/>
  <c r="G21" i="22" s="1"/>
  <c r="AN17" i="22"/>
  <c r="AP17" i="22" s="1"/>
  <c r="F22" i="22"/>
  <c r="G22" i="22" s="1"/>
  <c r="AM23" i="22"/>
  <c r="J28" i="22"/>
  <c r="K28" i="22" s="1"/>
  <c r="M28" i="22" s="1"/>
  <c r="F38" i="22"/>
  <c r="AZ33" i="22"/>
  <c r="BA39" i="22"/>
  <c r="F44" i="22"/>
  <c r="BA41" i="22"/>
  <c r="F46" i="22"/>
  <c r="G46" i="22" s="1"/>
  <c r="AV60" i="8"/>
  <c r="J29" i="14"/>
  <c r="K29" i="14" s="1"/>
  <c r="AZ57" i="27"/>
  <c r="AM57" i="27"/>
  <c r="AV57" i="27" s="1"/>
  <c r="Y57" i="27"/>
  <c r="M48" i="22"/>
  <c r="Z6" i="18"/>
  <c r="BA6" i="18"/>
  <c r="Z40" i="21"/>
  <c r="AD40" i="21" s="1"/>
  <c r="Z56" i="26"/>
  <c r="BA56" i="26"/>
  <c r="AN56" i="26"/>
  <c r="Z56" i="24"/>
  <c r="AC56" i="24" s="1"/>
  <c r="AC54" i="24" s="1"/>
  <c r="AC57" i="24" s="1"/>
  <c r="AN56" i="24"/>
  <c r="BA56" i="24"/>
  <c r="Z56" i="22"/>
  <c r="AN56" i="22"/>
  <c r="AV56" i="22" s="1"/>
  <c r="Z56" i="20"/>
  <c r="AN56" i="20"/>
  <c r="Z56" i="18"/>
  <c r="BA56" i="18"/>
  <c r="BA56" i="16"/>
  <c r="AN56" i="16"/>
  <c r="AV56" i="16" s="1"/>
  <c r="Z56" i="16"/>
  <c r="Z56" i="14"/>
  <c r="AN56" i="14"/>
  <c r="AV56" i="14" s="1"/>
  <c r="BA56" i="12"/>
  <c r="AN56" i="12"/>
  <c r="Z56" i="12"/>
  <c r="AF56" i="12" s="1"/>
  <c r="F61" i="10"/>
  <c r="AZ56" i="10"/>
  <c r="J16" i="14"/>
  <c r="K16" i="14" s="1"/>
  <c r="M16" i="14" s="1"/>
  <c r="J13" i="15"/>
  <c r="K13" i="15" s="1"/>
  <c r="M13" i="15" s="1"/>
  <c r="AN20" i="21"/>
  <c r="Z20" i="21"/>
  <c r="AD20" i="21" s="1"/>
  <c r="Z20" i="17"/>
  <c r="AN20" i="17"/>
  <c r="BA20" i="17"/>
  <c r="BA20" i="13"/>
  <c r="Z20" i="13"/>
  <c r="Z20" i="9"/>
  <c r="BA20" i="9"/>
  <c r="AN40" i="17"/>
  <c r="Z40" i="17"/>
  <c r="AN40" i="13"/>
  <c r="BA40" i="13"/>
  <c r="AN43" i="21"/>
  <c r="BA43" i="21"/>
  <c r="BA43" i="17"/>
  <c r="Z43" i="17"/>
  <c r="AN43" i="17"/>
  <c r="AU43" i="17" s="1"/>
  <c r="BA43" i="13"/>
  <c r="Z43" i="13"/>
  <c r="AN43" i="13"/>
  <c r="Z43" i="9"/>
  <c r="AN43" i="9"/>
  <c r="BA50" i="21"/>
  <c r="AN50" i="21"/>
  <c r="Z50" i="21"/>
  <c r="AF50" i="21" s="1"/>
  <c r="AF49" i="21" s="1"/>
  <c r="Z50" i="17"/>
  <c r="BA50" i="17"/>
  <c r="BA50" i="13"/>
  <c r="Z50" i="13"/>
  <c r="AN50" i="13"/>
  <c r="AN50" i="9"/>
  <c r="BA50" i="9"/>
  <c r="AN52" i="21"/>
  <c r="Z52" i="21"/>
  <c r="Z52" i="17"/>
  <c r="BA52" i="17"/>
  <c r="AN52" i="17"/>
  <c r="Z52" i="13"/>
  <c r="BA52" i="13"/>
  <c r="AN52" i="13"/>
  <c r="BA52" i="9"/>
  <c r="AN52" i="9"/>
  <c r="J41" i="23"/>
  <c r="K41" i="23" s="1"/>
  <c r="BA20" i="12"/>
  <c r="Z20" i="12"/>
  <c r="AD20" i="12" s="1"/>
  <c r="Z20" i="8"/>
  <c r="AN20" i="8"/>
  <c r="AS20" i="8" s="1"/>
  <c r="BA40" i="24"/>
  <c r="Z40" i="24"/>
  <c r="Z40" i="20"/>
  <c r="AN40" i="20"/>
  <c r="BA40" i="8"/>
  <c r="Z40" i="8"/>
  <c r="BA43" i="24"/>
  <c r="Z43" i="24"/>
  <c r="AN43" i="24"/>
  <c r="BA43" i="16"/>
  <c r="AN43" i="16"/>
  <c r="Z43" i="12"/>
  <c r="BA43" i="12"/>
  <c r="BA50" i="24"/>
  <c r="Z50" i="24"/>
  <c r="AN50" i="24"/>
  <c r="BA50" i="16"/>
  <c r="AN50" i="16"/>
  <c r="AN52" i="8"/>
  <c r="AP52" i="8" s="1"/>
  <c r="AP51" i="8" s="1"/>
  <c r="Z52" i="8"/>
  <c r="J49" i="8"/>
  <c r="K49" i="8" s="1"/>
  <c r="M49" i="8" s="1"/>
  <c r="J27" i="13"/>
  <c r="K27" i="13" s="1"/>
  <c r="M27" i="13" s="1"/>
  <c r="J45" i="13"/>
  <c r="K45" i="13" s="1"/>
  <c r="M45" i="13" s="1"/>
  <c r="J51" i="13"/>
  <c r="J10" i="14"/>
  <c r="K10" i="14" s="1"/>
  <c r="M10" i="14" s="1"/>
  <c r="J33" i="14"/>
  <c r="J41" i="14"/>
  <c r="K41" i="14" s="1"/>
  <c r="F18" i="16"/>
  <c r="G18" i="16" s="1"/>
  <c r="F12" i="17"/>
  <c r="G12" i="17" s="1"/>
  <c r="F51" i="17"/>
  <c r="F50" i="17" s="1"/>
  <c r="J64" i="19"/>
  <c r="K64" i="19" s="1"/>
  <c r="J11" i="20"/>
  <c r="Y56" i="23"/>
  <c r="F18" i="24"/>
  <c r="G18" i="24" s="1"/>
  <c r="J48" i="24"/>
  <c r="K48" i="24" s="1"/>
  <c r="J55" i="24"/>
  <c r="J54" i="24" s="1"/>
  <c r="Z43" i="8"/>
  <c r="AN40" i="12"/>
  <c r="BA40" i="20"/>
  <c r="AN50" i="28"/>
  <c r="Z50" i="16"/>
  <c r="AC50" i="16" s="1"/>
  <c r="AC49" i="16" s="1"/>
  <c r="BA56" i="27"/>
  <c r="Z56" i="27"/>
  <c r="Z61" i="28"/>
  <c r="BA61" i="28"/>
  <c r="Z64" i="27"/>
  <c r="BA64" i="27"/>
  <c r="AN64" i="27"/>
  <c r="J21" i="13"/>
  <c r="K21" i="13" s="1"/>
  <c r="M21" i="13" s="1"/>
  <c r="J57" i="13"/>
  <c r="J34" i="14"/>
  <c r="K34" i="14" s="1"/>
  <c r="J38" i="14"/>
  <c r="J64" i="14"/>
  <c r="J24" i="15"/>
  <c r="K24" i="15" s="1"/>
  <c r="M24" i="15" s="1"/>
  <c r="AM56" i="19"/>
  <c r="J21" i="20"/>
  <c r="K21" i="20" s="1"/>
  <c r="M21" i="20" s="1"/>
  <c r="J48" i="21"/>
  <c r="K48" i="21" s="1"/>
  <c r="AM56" i="21"/>
  <c r="AV56" i="21" s="1"/>
  <c r="J44" i="22"/>
  <c r="J46" i="22"/>
  <c r="K46" i="22" s="1"/>
  <c r="J21" i="23"/>
  <c r="K21" i="23" s="1"/>
  <c r="J49" i="23"/>
  <c r="K49" i="23" s="1"/>
  <c r="M49" i="23" s="1"/>
  <c r="M34" i="28"/>
  <c r="Z43" i="16"/>
  <c r="AN20" i="12"/>
  <c r="Z40" i="12"/>
  <c r="AN40" i="24"/>
  <c r="Z52" i="24"/>
  <c r="BA50" i="28"/>
  <c r="AN20" i="16"/>
  <c r="Z61" i="27"/>
  <c r="BA61" i="27"/>
  <c r="AN61" i="27"/>
  <c r="AV61" i="27" s="1"/>
  <c r="Z61" i="17"/>
  <c r="AN61" i="17"/>
  <c r="AV61" i="17" s="1"/>
  <c r="Z61" i="11"/>
  <c r="BA61" i="11"/>
  <c r="AN61" i="11"/>
  <c r="BA61" i="9"/>
  <c r="AN61" i="9"/>
  <c r="AV61" i="9" s="1"/>
  <c r="Z61" i="9"/>
  <c r="F70" i="22"/>
  <c r="G70" i="22" s="1"/>
  <c r="AZ65" i="22"/>
  <c r="AZ65" i="20"/>
  <c r="F70" i="20"/>
  <c r="G70" i="20" s="1"/>
  <c r="AZ65" i="13"/>
  <c r="F70" i="13"/>
  <c r="G70" i="13" s="1"/>
  <c r="F61" i="22"/>
  <c r="F61" i="20"/>
  <c r="F61" i="12"/>
  <c r="AJ11" i="30"/>
  <c r="AJ43" i="15"/>
  <c r="AJ44" i="22"/>
  <c r="S14" i="12"/>
  <c r="AJ40" i="38"/>
  <c r="AW7" i="37"/>
  <c r="AW16" i="37"/>
  <c r="AF35" i="23"/>
  <c r="AV60" i="9"/>
  <c r="AJ35" i="38"/>
  <c r="AW18" i="37"/>
  <c r="AW4" i="37"/>
  <c r="AH30" i="41"/>
  <c r="S26" i="39"/>
  <c r="AJ11" i="15"/>
  <c r="AJ41" i="15"/>
  <c r="AJ15" i="27"/>
  <c r="AJ11" i="35"/>
  <c r="AJ15" i="37"/>
  <c r="AJ59" i="8"/>
  <c r="AJ15" i="11"/>
  <c r="AJ13" i="17"/>
  <c r="AJ22" i="30"/>
  <c r="AC3" i="9"/>
  <c r="AC33" i="40"/>
  <c r="AW42" i="37"/>
  <c r="AJ13" i="9"/>
  <c r="AJ17" i="40"/>
  <c r="AE13" i="26"/>
  <c r="AI32" i="24"/>
  <c r="AF39" i="22"/>
  <c r="AB54" i="17"/>
  <c r="AB57" i="17" s="1"/>
  <c r="AV46" i="17"/>
  <c r="AV45" i="17" s="1"/>
  <c r="AV24" i="22"/>
  <c r="AV44" i="16"/>
  <c r="AV42" i="30"/>
  <c r="AD14" i="10"/>
  <c r="AV48" i="12"/>
  <c r="AV47" i="12" s="1"/>
  <c r="AV36" i="30"/>
  <c r="AV55" i="26"/>
  <c r="AV19" i="21"/>
  <c r="M23" i="14"/>
  <c r="AB4" i="22"/>
  <c r="AV8" i="17"/>
  <c r="AC63" i="14"/>
  <c r="AV15" i="14"/>
  <c r="AH22" i="11"/>
  <c r="AV33" i="30"/>
  <c r="AV44" i="22"/>
  <c r="M49" i="15"/>
  <c r="M24" i="35"/>
  <c r="O24" i="35" s="1"/>
  <c r="P24" i="35" s="1"/>
  <c r="M42" i="40"/>
  <c r="AV33" i="22"/>
  <c r="AV13" i="30"/>
  <c r="M11" i="23"/>
  <c r="V5" i="23" s="1"/>
  <c r="AV42" i="22"/>
  <c r="AV8" i="14"/>
  <c r="AV16" i="30"/>
  <c r="M34" i="37"/>
  <c r="O34" i="37" s="1"/>
  <c r="P34" i="37" s="1"/>
  <c r="M29" i="35"/>
  <c r="O29" i="35" s="1"/>
  <c r="P29" i="35" s="1"/>
  <c r="M16" i="35"/>
  <c r="O16" i="35" s="1"/>
  <c r="P16" i="35" s="1"/>
  <c r="AV24" i="30"/>
  <c r="AV4" i="11"/>
  <c r="AV4" i="14"/>
  <c r="AV40" i="37"/>
  <c r="AV6" i="11"/>
  <c r="AV42" i="11"/>
  <c r="M45" i="15"/>
  <c r="M27" i="15"/>
  <c r="M21" i="37"/>
  <c r="O21" i="37" s="1"/>
  <c r="P21" i="37" s="1"/>
  <c r="M27" i="28"/>
  <c r="M13" i="35"/>
  <c r="O13" i="35" s="1"/>
  <c r="P13" i="35" s="1"/>
  <c r="M32" i="35"/>
  <c r="O32" i="35" s="1"/>
  <c r="P32" i="35" s="1"/>
  <c r="F60" i="8"/>
  <c r="BA15" i="12"/>
  <c r="J10" i="13"/>
  <c r="J23" i="13"/>
  <c r="K23" i="13" s="1"/>
  <c r="M23" i="13" s="1"/>
  <c r="J47" i="13"/>
  <c r="J68" i="13"/>
  <c r="J22" i="14"/>
  <c r="K22" i="14" s="1"/>
  <c r="M22" i="14" s="1"/>
  <c r="J24" i="14"/>
  <c r="K24" i="14" s="1"/>
  <c r="M24" i="14" s="1"/>
  <c r="J27" i="14"/>
  <c r="K27" i="14" s="1"/>
  <c r="M27" i="14" s="1"/>
  <c r="BA23" i="14"/>
  <c r="J20" i="16"/>
  <c r="K20" i="16" s="1"/>
  <c r="J22" i="22"/>
  <c r="K22" i="22" s="1"/>
  <c r="J39" i="22"/>
  <c r="K39" i="22" s="1"/>
  <c r="M39" i="22" s="1"/>
  <c r="Y34" i="22"/>
  <c r="M47" i="23"/>
  <c r="M26" i="23"/>
  <c r="AV11" i="30"/>
  <c r="J32" i="23"/>
  <c r="AV11" i="12"/>
  <c r="J11" i="13"/>
  <c r="K11" i="13" s="1"/>
  <c r="M11" i="13" s="1"/>
  <c r="J29" i="13"/>
  <c r="K29" i="13" s="1"/>
  <c r="J11" i="14"/>
  <c r="Y52" i="14"/>
  <c r="J57" i="14"/>
  <c r="J24" i="20"/>
  <c r="K24" i="20" s="1"/>
  <c r="J18" i="21"/>
  <c r="K18" i="21" s="1"/>
  <c r="J11" i="22"/>
  <c r="K11" i="22" s="1"/>
  <c r="J33" i="22"/>
  <c r="M34" i="23"/>
  <c r="AV23" i="12"/>
  <c r="J46" i="8"/>
  <c r="J64" i="8"/>
  <c r="AV57" i="10"/>
  <c r="J64" i="10"/>
  <c r="J26" i="13"/>
  <c r="K26" i="13" s="1"/>
  <c r="M26" i="13" s="1"/>
  <c r="J28" i="13"/>
  <c r="K28" i="13" s="1"/>
  <c r="J18" i="14"/>
  <c r="J28" i="14"/>
  <c r="K28" i="14" s="1"/>
  <c r="M28" i="14" s="1"/>
  <c r="J64" i="16"/>
  <c r="J19" i="22"/>
  <c r="K19" i="22" s="1"/>
  <c r="M19" i="22" s="1"/>
  <c r="J34" i="22"/>
  <c r="K34" i="22" s="1"/>
  <c r="M34" i="22" s="1"/>
  <c r="J39" i="23"/>
  <c r="J37" i="23" s="1"/>
  <c r="J64" i="23"/>
  <c r="BA15" i="40"/>
  <c r="Z15" i="40"/>
  <c r="BA23" i="40"/>
  <c r="AN23" i="40"/>
  <c r="AV23" i="40" s="1"/>
  <c r="Y26" i="40"/>
  <c r="AM26" i="40"/>
  <c r="AV26" i="40" s="1"/>
  <c r="AZ63" i="38"/>
  <c r="F68" i="38"/>
  <c r="AZ63" i="37"/>
  <c r="Y63" i="37"/>
  <c r="F68" i="37"/>
  <c r="Z64" i="26"/>
  <c r="BA64" i="26"/>
  <c r="AN64" i="26"/>
  <c r="AV64" i="26" s="1"/>
  <c r="Z64" i="24"/>
  <c r="AB64" i="24" s="1"/>
  <c r="AN64" i="24"/>
  <c r="BA64" i="24"/>
  <c r="Z64" i="23"/>
  <c r="AN64" i="23"/>
  <c r="AP64" i="23" s="1"/>
  <c r="F69" i="23"/>
  <c r="BA64" i="23"/>
  <c r="AN64" i="22"/>
  <c r="AV64" i="22" s="1"/>
  <c r="Z64" i="22"/>
  <c r="F69" i="22"/>
  <c r="BA64" i="22"/>
  <c r="AN64" i="21"/>
  <c r="AV64" i="21" s="1"/>
  <c r="Z64" i="21"/>
  <c r="BA64" i="21"/>
  <c r="Z64" i="20"/>
  <c r="BA64" i="20"/>
  <c r="F69" i="20"/>
  <c r="Z64" i="19"/>
  <c r="AE64" i="19" s="1"/>
  <c r="AN64" i="19"/>
  <c r="BA64" i="19"/>
  <c r="Z64" i="18"/>
  <c r="BA64" i="18"/>
  <c r="Z64" i="17"/>
  <c r="BA64" i="17"/>
  <c r="AN64" i="17"/>
  <c r="AV64" i="17" s="1"/>
  <c r="BA64" i="16"/>
  <c r="AN64" i="16"/>
  <c r="AV64" i="16" s="1"/>
  <c r="Z64" i="16"/>
  <c r="Z64" i="15"/>
  <c r="BA64" i="15"/>
  <c r="F69" i="15"/>
  <c r="AN64" i="15"/>
  <c r="AP64" i="15" s="1"/>
  <c r="Z64" i="14"/>
  <c r="AG64" i="14" s="1"/>
  <c r="AN64" i="14"/>
  <c r="F69" i="14"/>
  <c r="BA64" i="14"/>
  <c r="Z64" i="13"/>
  <c r="F69" i="13"/>
  <c r="AN64" i="13"/>
  <c r="BA64" i="13"/>
  <c r="Z64" i="12"/>
  <c r="BA64" i="12"/>
  <c r="AN64" i="12"/>
  <c r="AV64" i="12" s="1"/>
  <c r="BA64" i="11"/>
  <c r="Z64" i="11"/>
  <c r="Z64" i="10"/>
  <c r="AN64" i="10"/>
  <c r="AQ64" i="10" s="1"/>
  <c r="BA64" i="10"/>
  <c r="Z64" i="9"/>
  <c r="BA64" i="9"/>
  <c r="AN64" i="9"/>
  <c r="AV64" i="9" s="1"/>
  <c r="AN64" i="8"/>
  <c r="BA64" i="8"/>
  <c r="Z64" i="8"/>
  <c r="F39" i="17"/>
  <c r="G39" i="17" s="1"/>
  <c r="AV60" i="18"/>
  <c r="J38" i="22"/>
  <c r="J23" i="23"/>
  <c r="K23" i="23" s="1"/>
  <c r="M23" i="23" s="1"/>
  <c r="M35" i="23"/>
  <c r="Z19" i="26"/>
  <c r="AZ47" i="27"/>
  <c r="M13" i="28"/>
  <c r="BA12" i="38"/>
  <c r="J17" i="38"/>
  <c r="K17" i="38" s="1"/>
  <c r="M17" i="38" s="1"/>
  <c r="O17" i="38" s="1"/>
  <c r="P17" i="38" s="1"/>
  <c r="Y55" i="40"/>
  <c r="AN64" i="20"/>
  <c r="J12" i="35"/>
  <c r="K12" i="35" s="1"/>
  <c r="M12" i="35" s="1"/>
  <c r="O12" i="35" s="1"/>
  <c r="P12" i="35" s="1"/>
  <c r="J15" i="35"/>
  <c r="K15" i="35" s="1"/>
  <c r="M15" i="35" s="1"/>
  <c r="O15" i="35" s="1"/>
  <c r="P15" i="35" s="1"/>
  <c r="J20" i="35"/>
  <c r="K20" i="35" s="1"/>
  <c r="M20" i="35" s="1"/>
  <c r="O20" i="35" s="1"/>
  <c r="P20" i="35" s="1"/>
  <c r="J21" i="35"/>
  <c r="K21" i="35" s="1"/>
  <c r="M21" i="35" s="1"/>
  <c r="O21" i="35" s="1"/>
  <c r="P21" i="35" s="1"/>
  <c r="Z20" i="35"/>
  <c r="AN64" i="18"/>
  <c r="AU64" i="18" s="1"/>
  <c r="AN64" i="11"/>
  <c r="AV64" i="11" s="1"/>
  <c r="J42" i="14"/>
  <c r="J10" i="15"/>
  <c r="J41" i="15"/>
  <c r="K41" i="15" s="1"/>
  <c r="M41" i="15" s="1"/>
  <c r="J18" i="18"/>
  <c r="K18" i="18" s="1"/>
  <c r="J51" i="20"/>
  <c r="F11" i="24"/>
  <c r="G11" i="24" s="1"/>
  <c r="F60" i="24"/>
  <c r="M10" i="28"/>
  <c r="M11" i="28"/>
  <c r="J64" i="30"/>
  <c r="J34" i="35"/>
  <c r="K34" i="35" s="1"/>
  <c r="J62" i="35"/>
  <c r="F58" i="36"/>
  <c r="G58" i="36" s="1"/>
  <c r="J12" i="37"/>
  <c r="J20" i="37"/>
  <c r="K20" i="37" s="1"/>
  <c r="AM63" i="37"/>
  <c r="AT63" i="37" s="1"/>
  <c r="J37" i="38"/>
  <c r="K37" i="38" s="1"/>
  <c r="M37" i="38" s="1"/>
  <c r="O37" i="38" s="1"/>
  <c r="P37" i="38" s="1"/>
  <c r="Y32" i="38"/>
  <c r="BA14" i="39"/>
  <c r="Z14" i="39"/>
  <c r="J20" i="40"/>
  <c r="K20" i="40" s="1"/>
  <c r="M20" i="40" s="1"/>
  <c r="O20" i="40" s="1"/>
  <c r="P20" i="40" s="1"/>
  <c r="BA20" i="39"/>
  <c r="AN20" i="39"/>
  <c r="Z20" i="30"/>
  <c r="AI20" i="30" s="1"/>
  <c r="BA20" i="30"/>
  <c r="AN20" i="30"/>
  <c r="AN20" i="26"/>
  <c r="Z20" i="26"/>
  <c r="Z20" i="22"/>
  <c r="BA20" i="22"/>
  <c r="BA20" i="18"/>
  <c r="AN20" i="18"/>
  <c r="AO20" i="18" s="1"/>
  <c r="BA20" i="14"/>
  <c r="AN20" i="14"/>
  <c r="AV20" i="14" s="1"/>
  <c r="Z20" i="14"/>
  <c r="AN20" i="10"/>
  <c r="AO20" i="10" s="1"/>
  <c r="Z20" i="10"/>
  <c r="Z28" i="39"/>
  <c r="BA28" i="39"/>
  <c r="Z28" i="35"/>
  <c r="BA28" i="35"/>
  <c r="AN28" i="35"/>
  <c r="Z38" i="39"/>
  <c r="BA38" i="39"/>
  <c r="BA38" i="35"/>
  <c r="Z38" i="35"/>
  <c r="AN38" i="35"/>
  <c r="BA40" i="30"/>
  <c r="AN40" i="30"/>
  <c r="AV40" i="30" s="1"/>
  <c r="AN40" i="26"/>
  <c r="Z40" i="26"/>
  <c r="BA40" i="26"/>
  <c r="Z40" i="22"/>
  <c r="BA40" i="22"/>
  <c r="AN40" i="22"/>
  <c r="AN40" i="18"/>
  <c r="Z40" i="18"/>
  <c r="BA40" i="18"/>
  <c r="BA40" i="14"/>
  <c r="Z40" i="14"/>
  <c r="BA40" i="10"/>
  <c r="AN40" i="10"/>
  <c r="AU40" i="10" s="1"/>
  <c r="BA41" i="39"/>
  <c r="AN41" i="39"/>
  <c r="Z41" i="39"/>
  <c r="AN41" i="35"/>
  <c r="BA41" i="35"/>
  <c r="AN43" i="26"/>
  <c r="Z43" i="26"/>
  <c r="Z43" i="22"/>
  <c r="AN43" i="22"/>
  <c r="AU43" i="22" s="1"/>
  <c r="AN43" i="18"/>
  <c r="BA43" i="18"/>
  <c r="AN43" i="10"/>
  <c r="AQ43" i="10" s="1"/>
  <c r="Z43" i="10"/>
  <c r="BA48" i="39"/>
  <c r="AN48" i="39"/>
  <c r="Z50" i="30"/>
  <c r="BA50" i="30"/>
  <c r="AN50" i="30"/>
  <c r="BA50" i="26"/>
  <c r="AN50" i="26"/>
  <c r="AT50" i="26" s="1"/>
  <c r="AT49" i="26" s="1"/>
  <c r="AN50" i="22"/>
  <c r="Z50" i="22"/>
  <c r="AI50" i="22" s="1"/>
  <c r="AI49" i="22" s="1"/>
  <c r="Z50" i="18"/>
  <c r="BA50" i="18"/>
  <c r="Z50" i="14"/>
  <c r="BA50" i="14"/>
  <c r="AN50" i="14"/>
  <c r="BA50" i="10"/>
  <c r="AN50" i="10"/>
  <c r="AV50" i="10" s="1"/>
  <c r="AV49" i="10" s="1"/>
  <c r="Z50" i="39"/>
  <c r="BA50" i="39"/>
  <c r="Z50" i="35"/>
  <c r="BA50" i="35"/>
  <c r="AN50" i="35"/>
  <c r="BA52" i="26"/>
  <c r="Z52" i="26"/>
  <c r="AN52" i="26"/>
  <c r="Z52" i="22"/>
  <c r="BA52" i="22"/>
  <c r="BA52" i="18"/>
  <c r="AN52" i="18"/>
  <c r="AN52" i="14"/>
  <c r="BA52" i="14"/>
  <c r="BA52" i="10"/>
  <c r="Z52" i="10"/>
  <c r="Z54" i="41"/>
  <c r="AN54" i="41"/>
  <c r="F59" i="41"/>
  <c r="Z54" i="37"/>
  <c r="BA54" i="37"/>
  <c r="Z56" i="30"/>
  <c r="BA56" i="30"/>
  <c r="J63" i="39"/>
  <c r="K63" i="39" s="1"/>
  <c r="AZ58" i="39"/>
  <c r="Z61" i="26"/>
  <c r="AN61" i="26"/>
  <c r="AV61" i="26" s="1"/>
  <c r="BA61" i="24"/>
  <c r="Z61" i="24"/>
  <c r="AN61" i="24"/>
  <c r="Z61" i="22"/>
  <c r="AN61" i="22"/>
  <c r="AV61" i="22" s="1"/>
  <c r="BA61" i="22"/>
  <c r="Z61" i="21"/>
  <c r="BA61" i="21"/>
  <c r="BA61" i="20"/>
  <c r="AN61" i="20"/>
  <c r="Z61" i="19"/>
  <c r="BA61" i="19"/>
  <c r="Z61" i="18"/>
  <c r="AN61" i="18"/>
  <c r="AV61" i="18" s="1"/>
  <c r="BA61" i="18"/>
  <c r="Z61" i="16"/>
  <c r="BA61" i="16"/>
  <c r="AN61" i="16"/>
  <c r="AV61" i="16" s="1"/>
  <c r="Z61" i="14"/>
  <c r="AN61" i="14"/>
  <c r="AV61" i="14" s="1"/>
  <c r="Z61" i="13"/>
  <c r="BA61" i="13"/>
  <c r="Z61" i="10"/>
  <c r="AN61" i="10"/>
  <c r="BA61" i="8"/>
  <c r="Z61" i="8"/>
  <c r="AN61" i="8"/>
  <c r="F68" i="41"/>
  <c r="BA63" i="41"/>
  <c r="J36" i="38"/>
  <c r="J17" i="40"/>
  <c r="J19" i="40"/>
  <c r="K19" i="40" s="1"/>
  <c r="M19" i="40" s="1"/>
  <c r="O19" i="40" s="1"/>
  <c r="P19" i="40" s="1"/>
  <c r="J28" i="40"/>
  <c r="K28" i="40" s="1"/>
  <c r="M28" i="40" s="1"/>
  <c r="O28" i="40" s="1"/>
  <c r="P28" i="40" s="1"/>
  <c r="J40" i="40"/>
  <c r="J10" i="41"/>
  <c r="J17" i="41"/>
  <c r="J23" i="41"/>
  <c r="J24" i="41"/>
  <c r="J42" i="41"/>
  <c r="J44" i="41"/>
  <c r="BA20" i="28"/>
  <c r="AN20" i="28"/>
  <c r="BA20" i="20"/>
  <c r="AN20" i="20"/>
  <c r="AN28" i="41"/>
  <c r="Z28" i="41"/>
  <c r="AN50" i="20"/>
  <c r="BA50" i="20"/>
  <c r="BA50" i="12"/>
  <c r="AN50" i="12"/>
  <c r="AV50" i="12" s="1"/>
  <c r="AV49" i="12" s="1"/>
  <c r="AN50" i="41"/>
  <c r="Z50" i="41"/>
  <c r="Z52" i="28"/>
  <c r="AN52" i="28"/>
  <c r="Z52" i="20"/>
  <c r="BA52" i="20"/>
  <c r="BA52" i="16"/>
  <c r="Z52" i="16"/>
  <c r="Z52" i="12"/>
  <c r="AN52" i="12"/>
  <c r="AN54" i="37"/>
  <c r="BA54" i="35"/>
  <c r="Z56" i="8"/>
  <c r="J19" i="37"/>
  <c r="K19" i="37" s="1"/>
  <c r="M19" i="37" s="1"/>
  <c r="O19" i="37" s="1"/>
  <c r="P19" i="37" s="1"/>
  <c r="J24" i="38"/>
  <c r="K24" i="38" s="1"/>
  <c r="M24" i="38" s="1"/>
  <c r="O24" i="38" s="1"/>
  <c r="P24" i="38" s="1"/>
  <c r="J62" i="38"/>
  <c r="J15" i="41"/>
  <c r="J29" i="41"/>
  <c r="J32" i="41"/>
  <c r="J39" i="41"/>
  <c r="AN54" i="39"/>
  <c r="AV54" i="39" s="1"/>
  <c r="Z56" i="28"/>
  <c r="BA56" i="28"/>
  <c r="AN56" i="28"/>
  <c r="AV56" i="28" s="1"/>
  <c r="F59" i="38"/>
  <c r="Z54" i="38"/>
  <c r="AN54" i="38"/>
  <c r="AZ56" i="24"/>
  <c r="F61" i="16"/>
  <c r="AZ56" i="16"/>
  <c r="F61" i="14"/>
  <c r="AZ56" i="14"/>
  <c r="BA56" i="11"/>
  <c r="Z56" i="11"/>
  <c r="J64" i="40"/>
  <c r="K64" i="40" s="1"/>
  <c r="AZ59" i="40"/>
  <c r="Z64" i="30"/>
  <c r="BA64" i="30"/>
  <c r="F61" i="8"/>
  <c r="J68" i="37"/>
  <c r="K68" i="37" s="1"/>
  <c r="F59" i="37"/>
  <c r="J68" i="41"/>
  <c r="J69" i="24"/>
  <c r="K69" i="24" s="1"/>
  <c r="J69" i="12"/>
  <c r="K69" i="12" s="1"/>
  <c r="AW29" i="37"/>
  <c r="AW24" i="37"/>
  <c r="AW53" i="37"/>
  <c r="AW46" i="37"/>
  <c r="AW34" i="37"/>
  <c r="AW45" i="37"/>
  <c r="AW51" i="37"/>
  <c r="AW58" i="37"/>
  <c r="AW13" i="37"/>
  <c r="AW19" i="37"/>
  <c r="AW12" i="37"/>
  <c r="AW57" i="37"/>
  <c r="AW22" i="37"/>
  <c r="AW26" i="37"/>
  <c r="AW17" i="37"/>
  <c r="S14" i="11"/>
  <c r="S14" i="14"/>
  <c r="AJ21" i="9"/>
  <c r="AJ10" i="37"/>
  <c r="AJ24" i="24"/>
  <c r="AJ59" i="15"/>
  <c r="AJ42" i="26"/>
  <c r="AJ17" i="41"/>
  <c r="AJ44" i="28"/>
  <c r="AJ15" i="9"/>
  <c r="AJ24" i="41"/>
  <c r="AJ24" i="15"/>
  <c r="AJ20" i="28"/>
  <c r="AJ10" i="41"/>
  <c r="AJ24" i="19"/>
  <c r="AJ17" i="14"/>
  <c r="AJ63" i="39"/>
  <c r="S14" i="30"/>
  <c r="S14" i="27"/>
  <c r="S14" i="39"/>
  <c r="AJ4" i="21"/>
  <c r="AG33" i="41"/>
  <c r="AJ34" i="41"/>
  <c r="AJ33" i="41" s="1"/>
  <c r="AJ37" i="24"/>
  <c r="AJ7" i="24"/>
  <c r="AJ12" i="19"/>
  <c r="AJ41" i="24"/>
  <c r="AJ19" i="21"/>
  <c r="AJ10" i="9"/>
  <c r="AJ6" i="24"/>
  <c r="AJ59" i="24"/>
  <c r="S14" i="22"/>
  <c r="AJ15" i="12"/>
  <c r="AJ18" i="39"/>
  <c r="AJ57" i="40"/>
  <c r="AJ21" i="10"/>
  <c r="AJ44" i="16"/>
  <c r="S14" i="8"/>
  <c r="S14" i="13"/>
  <c r="S14" i="18"/>
  <c r="S14" i="20"/>
  <c r="S14" i="23"/>
  <c r="S14" i="36"/>
  <c r="AJ46" i="30"/>
  <c r="AJ45" i="30" s="1"/>
  <c r="AJ17" i="19"/>
  <c r="AJ6" i="22"/>
  <c r="S14" i="9"/>
  <c r="S14" i="10"/>
  <c r="S14" i="21"/>
  <c r="AJ24" i="17"/>
  <c r="AJ42" i="11"/>
  <c r="AJ8" i="12"/>
  <c r="AJ19" i="19"/>
  <c r="AJ32" i="24"/>
  <c r="AJ13" i="27"/>
  <c r="AJ18" i="35"/>
  <c r="AJ18" i="19"/>
  <c r="AJ11" i="24"/>
  <c r="AJ17" i="24"/>
  <c r="AJ59" i="28"/>
  <c r="AJ13" i="28"/>
  <c r="AJ7" i="28"/>
  <c r="AJ21" i="21"/>
  <c r="AJ17" i="28"/>
  <c r="AJ12" i="41"/>
  <c r="AA65" i="22"/>
  <c r="F70" i="21"/>
  <c r="G70" i="21" s="1"/>
  <c r="J70" i="19"/>
  <c r="K70" i="19" s="1"/>
  <c r="J70" i="17"/>
  <c r="K70" i="17" s="1"/>
  <c r="J70" i="14"/>
  <c r="K70" i="14" s="1"/>
  <c r="AB63" i="40"/>
  <c r="AB60" i="40" s="1"/>
  <c r="AD63" i="40"/>
  <c r="AD60" i="40" s="1"/>
  <c r="J68" i="38"/>
  <c r="K68" i="38" s="1"/>
  <c r="J68" i="35"/>
  <c r="K68" i="35" s="1"/>
  <c r="J70" i="8"/>
  <c r="K70" i="8" s="1"/>
  <c r="AC62" i="38"/>
  <c r="AG62" i="38"/>
  <c r="AA62" i="38"/>
  <c r="AB62" i="38"/>
  <c r="AF62" i="38"/>
  <c r="AE62" i="38"/>
  <c r="AH62" i="38"/>
  <c r="AI62" i="38"/>
  <c r="AD62" i="38"/>
  <c r="AD62" i="36"/>
  <c r="AA62" i="36"/>
  <c r="AG62" i="36"/>
  <c r="AF62" i="36"/>
  <c r="AC62" i="36"/>
  <c r="AE62" i="36"/>
  <c r="AH62" i="36"/>
  <c r="AI62" i="36"/>
  <c r="AB62" i="36"/>
  <c r="J69" i="16"/>
  <c r="K69" i="16" s="1"/>
  <c r="J69" i="15"/>
  <c r="K69" i="15" s="1"/>
  <c r="J69" i="14"/>
  <c r="K69" i="14" s="1"/>
  <c r="J69" i="8"/>
  <c r="K69" i="8" s="1"/>
  <c r="J67" i="41"/>
  <c r="J67" i="40"/>
  <c r="K67" i="40" s="1"/>
  <c r="E58" i="8"/>
  <c r="E71" i="8" s="1"/>
  <c r="AJ36" i="9"/>
  <c r="AJ4" i="9"/>
  <c r="AJ59" i="9"/>
  <c r="AJ55" i="9"/>
  <c r="AJ33" i="9"/>
  <c r="S26" i="9"/>
  <c r="E58" i="9"/>
  <c r="E71" i="9" s="1"/>
  <c r="E7" i="9"/>
  <c r="M38" i="13"/>
  <c r="G54" i="13"/>
  <c r="AJ16" i="13"/>
  <c r="AJ7" i="13"/>
  <c r="M9" i="13"/>
  <c r="M16" i="13"/>
  <c r="M33" i="13"/>
  <c r="S26" i="13"/>
  <c r="M44" i="14"/>
  <c r="G54" i="14"/>
  <c r="M55" i="14"/>
  <c r="M20" i="14"/>
  <c r="V12" i="14" s="1"/>
  <c r="AJ5" i="14"/>
  <c r="AJ4" i="14"/>
  <c r="AJ37" i="14"/>
  <c r="AJ39" i="16"/>
  <c r="AJ55" i="16"/>
  <c r="I58" i="16"/>
  <c r="E7" i="16"/>
  <c r="E7" i="18"/>
  <c r="E58" i="18"/>
  <c r="E71" i="18" s="1"/>
  <c r="AJ15" i="19"/>
  <c r="AJ33" i="19"/>
  <c r="AJ63" i="19"/>
  <c r="AJ46" i="19"/>
  <c r="AJ45" i="19" s="1"/>
  <c r="S14" i="19"/>
  <c r="E58" i="21"/>
  <c r="K32" i="23"/>
  <c r="K48" i="23"/>
  <c r="M48" i="23" s="1"/>
  <c r="M46" i="23"/>
  <c r="M9" i="23"/>
  <c r="S26" i="23"/>
  <c r="M57" i="23"/>
  <c r="M29" i="23"/>
  <c r="M17" i="23"/>
  <c r="S14" i="24"/>
  <c r="AJ63" i="24"/>
  <c r="E58" i="24"/>
  <c r="S26" i="26"/>
  <c r="S14" i="26"/>
  <c r="E7" i="26"/>
  <c r="I7" i="26"/>
  <c r="AJ41" i="27"/>
  <c r="AJ63" i="27"/>
  <c r="M36" i="28"/>
  <c r="AJ19" i="28"/>
  <c r="AJ36" i="28"/>
  <c r="AJ12" i="28"/>
  <c r="AJ11" i="28"/>
  <c r="AJ6" i="28"/>
  <c r="E7" i="28"/>
  <c r="V11" i="28"/>
  <c r="E7" i="30"/>
  <c r="E58" i="30"/>
  <c r="K48" i="35"/>
  <c r="M47" i="35"/>
  <c r="M19" i="35"/>
  <c r="O19" i="35" s="1"/>
  <c r="P19" i="35" s="1"/>
  <c r="M25" i="35"/>
  <c r="O25" i="35" s="1"/>
  <c r="P25" i="35" s="1"/>
  <c r="M39" i="35"/>
  <c r="J48" i="35"/>
  <c r="S26" i="35"/>
  <c r="M22" i="35"/>
  <c r="O22" i="35" s="1"/>
  <c r="P22" i="35" s="1"/>
  <c r="S26" i="36"/>
  <c r="V16" i="36"/>
  <c r="I7" i="36"/>
  <c r="V11" i="37"/>
  <c r="I56" i="37"/>
  <c r="I7" i="37"/>
  <c r="M9" i="37"/>
  <c r="O9" i="37" s="1"/>
  <c r="P9" i="37" s="1"/>
  <c r="M13" i="37"/>
  <c r="O13" i="37" s="1"/>
  <c r="P13" i="37" s="1"/>
  <c r="M20" i="38"/>
  <c r="O20" i="38" s="1"/>
  <c r="P20" i="38" s="1"/>
  <c r="M13" i="38"/>
  <c r="O13" i="38" s="1"/>
  <c r="P13" i="38" s="1"/>
  <c r="E7" i="39"/>
  <c r="I56" i="35"/>
  <c r="I58" i="15"/>
  <c r="I56" i="41"/>
  <c r="I58" i="23"/>
  <c r="I7" i="22"/>
  <c r="E7" i="14"/>
  <c r="AJ42" i="15"/>
  <c r="I7" i="23"/>
  <c r="AJ17" i="15"/>
  <c r="AJ18" i="15"/>
  <c r="I58" i="22"/>
  <c r="I56" i="40"/>
  <c r="I56" i="38"/>
  <c r="E7" i="8"/>
  <c r="E71" i="13"/>
  <c r="AJ15" i="15"/>
  <c r="AJ6" i="15"/>
  <c r="O15" i="13"/>
  <c r="P15" i="13" s="1"/>
  <c r="I58" i="14"/>
  <c r="I58" i="8"/>
  <c r="AJ14" i="15"/>
  <c r="AJ44" i="15"/>
  <c r="AJ20" i="15"/>
  <c r="AJ36" i="15"/>
  <c r="AJ55" i="15"/>
  <c r="O9" i="35"/>
  <c r="P9" i="35" s="1"/>
  <c r="AH35" i="12"/>
  <c r="AJ23" i="12"/>
  <c r="AJ55" i="12"/>
  <c r="AJ11" i="21"/>
  <c r="AA47" i="21"/>
  <c r="AJ48" i="21"/>
  <c r="AJ47" i="21" s="1"/>
  <c r="AJ17" i="20"/>
  <c r="AJ63" i="23"/>
  <c r="AJ33" i="14"/>
  <c r="AJ16" i="14"/>
  <c r="AA45" i="9"/>
  <c r="AJ46" i="9"/>
  <c r="AJ45" i="9" s="1"/>
  <c r="AJ24" i="12"/>
  <c r="AJ37" i="13"/>
  <c r="AA47" i="19"/>
  <c r="AJ48" i="19"/>
  <c r="AJ47" i="19" s="1"/>
  <c r="AJ15" i="20"/>
  <c r="AJ21" i="23"/>
  <c r="AJ55" i="27"/>
  <c r="AJ5" i="15"/>
  <c r="AJ13" i="15"/>
  <c r="AJ10" i="12"/>
  <c r="O9" i="40"/>
  <c r="P9" i="40" s="1"/>
  <c r="AJ18" i="13"/>
  <c r="AC45" i="9"/>
  <c r="AC3" i="12"/>
  <c r="AJ4" i="12"/>
  <c r="AI35" i="13"/>
  <c r="AA45" i="20"/>
  <c r="AJ46" i="20"/>
  <c r="AJ45" i="20" s="1"/>
  <c r="AJ8" i="30"/>
  <c r="AJ22" i="35"/>
  <c r="AJ24" i="35"/>
  <c r="AW5" i="37"/>
  <c r="AC32" i="30"/>
  <c r="AJ15" i="24"/>
  <c r="AJ8" i="16"/>
  <c r="AJ46" i="28"/>
  <c r="AJ45" i="28" s="1"/>
  <c r="AW14" i="37"/>
  <c r="V12" i="13"/>
  <c r="M12" i="14"/>
  <c r="G8" i="14"/>
  <c r="M12" i="38"/>
  <c r="M38" i="23"/>
  <c r="AW31" i="37"/>
  <c r="AT19" i="41"/>
  <c r="AP19" i="41"/>
  <c r="AS19" i="41"/>
  <c r="AO19" i="41"/>
  <c r="AR19" i="41"/>
  <c r="AU19" i="41"/>
  <c r="AQ19" i="41"/>
  <c r="AV19" i="41"/>
  <c r="AU61" i="40"/>
  <c r="AQ61" i="40"/>
  <c r="AT61" i="40"/>
  <c r="AP61" i="40"/>
  <c r="AS61" i="40"/>
  <c r="AO61" i="40"/>
  <c r="AR61" i="40"/>
  <c r="AV61" i="40"/>
  <c r="AS18" i="41"/>
  <c r="AO18" i="41"/>
  <c r="AR18" i="41"/>
  <c r="AU18" i="41"/>
  <c r="AQ18" i="41"/>
  <c r="AT18" i="41"/>
  <c r="AP18" i="41"/>
  <c r="AV18" i="41"/>
  <c r="AS8" i="40"/>
  <c r="AO8" i="40"/>
  <c r="AR8" i="40"/>
  <c r="AU8" i="40"/>
  <c r="AQ8" i="40"/>
  <c r="AT8" i="40"/>
  <c r="AP8" i="40"/>
  <c r="AV8" i="40"/>
  <c r="AT42" i="39"/>
  <c r="AP42" i="39"/>
  <c r="AS42" i="39"/>
  <c r="AO42" i="39"/>
  <c r="AR42" i="39"/>
  <c r="AU42" i="39"/>
  <c r="AQ42" i="39"/>
  <c r="AV42" i="39"/>
  <c r="AS15" i="40"/>
  <c r="AO15" i="40"/>
  <c r="AR15" i="40"/>
  <c r="AU15" i="40"/>
  <c r="AQ15" i="40"/>
  <c r="AT15" i="40"/>
  <c r="AP15" i="40"/>
  <c r="AV15" i="40"/>
  <c r="AS29" i="39"/>
  <c r="AO29" i="39"/>
  <c r="AR29" i="39"/>
  <c r="AU29" i="39"/>
  <c r="AQ29" i="39"/>
  <c r="AT29" i="39"/>
  <c r="AP29" i="39"/>
  <c r="AV29" i="39"/>
  <c r="AR10" i="40"/>
  <c r="AU10" i="40"/>
  <c r="AQ10" i="40"/>
  <c r="AT10" i="40"/>
  <c r="AP10" i="40"/>
  <c r="AS10" i="40"/>
  <c r="AO10" i="40"/>
  <c r="AS32" i="39"/>
  <c r="AO32" i="39"/>
  <c r="AR32" i="39"/>
  <c r="AU32" i="39"/>
  <c r="AQ32" i="39"/>
  <c r="AT32" i="39"/>
  <c r="AP32" i="39"/>
  <c r="AV32" i="39"/>
  <c r="AR7" i="39"/>
  <c r="AU7" i="39"/>
  <c r="AQ7" i="39"/>
  <c r="AT7" i="39"/>
  <c r="AP7" i="39"/>
  <c r="AS7" i="39"/>
  <c r="AO7" i="39"/>
  <c r="AV7" i="39"/>
  <c r="AU6" i="39"/>
  <c r="AQ6" i="39"/>
  <c r="AT6" i="39"/>
  <c r="AP6" i="39"/>
  <c r="AS6" i="39"/>
  <c r="AO6" i="39"/>
  <c r="AR6" i="39"/>
  <c r="AV6" i="39"/>
  <c r="AT14" i="38"/>
  <c r="AP14" i="38"/>
  <c r="AS14" i="38"/>
  <c r="AO14" i="38"/>
  <c r="AR14" i="38"/>
  <c r="AU14" i="38"/>
  <c r="AQ14" i="38"/>
  <c r="AV14" i="38"/>
  <c r="AS16" i="39"/>
  <c r="AO16" i="39"/>
  <c r="AR16" i="39"/>
  <c r="AU16" i="39"/>
  <c r="AQ16" i="39"/>
  <c r="AT16" i="39"/>
  <c r="AP16" i="39"/>
  <c r="AV16" i="39"/>
  <c r="AT18" i="38"/>
  <c r="AP18" i="38"/>
  <c r="AS18" i="38"/>
  <c r="AO18" i="38"/>
  <c r="AR18" i="38"/>
  <c r="AU18" i="38"/>
  <c r="AQ18" i="38"/>
  <c r="AV18" i="38"/>
  <c r="AT5" i="38"/>
  <c r="AP5" i="38"/>
  <c r="AS5" i="38"/>
  <c r="AO5" i="38"/>
  <c r="AR5" i="38"/>
  <c r="AU5" i="38"/>
  <c r="AQ5" i="38"/>
  <c r="AV5" i="38"/>
  <c r="AS29" i="38"/>
  <c r="AO29" i="38"/>
  <c r="AR29" i="38"/>
  <c r="AU29" i="38"/>
  <c r="AQ29" i="38"/>
  <c r="AT29" i="38"/>
  <c r="AP29" i="38"/>
  <c r="AV29" i="38"/>
  <c r="AT34" i="38"/>
  <c r="AP34" i="38"/>
  <c r="AS34" i="38"/>
  <c r="AO34" i="38"/>
  <c r="AR34" i="38"/>
  <c r="AU34" i="38"/>
  <c r="AQ34" i="38"/>
  <c r="AV34" i="38"/>
  <c r="AT59" i="36"/>
  <c r="AP59" i="36"/>
  <c r="AS59" i="36"/>
  <c r="AO59" i="36"/>
  <c r="AR59" i="36"/>
  <c r="AU59" i="36"/>
  <c r="AQ59" i="36"/>
  <c r="AV59" i="36"/>
  <c r="AT55" i="36"/>
  <c r="AP55" i="36"/>
  <c r="AR55" i="36"/>
  <c r="AQ55" i="36"/>
  <c r="AO55" i="36"/>
  <c r="AU55" i="36"/>
  <c r="AS55" i="36"/>
  <c r="AV55" i="36"/>
  <c r="AG17" i="36"/>
  <c r="AJ17" i="36" s="1"/>
  <c r="AS39" i="35"/>
  <c r="AO39" i="35"/>
  <c r="AR39" i="35"/>
  <c r="AU39" i="35"/>
  <c r="AQ39" i="35"/>
  <c r="AT39" i="35"/>
  <c r="AP39" i="35"/>
  <c r="AV39" i="35"/>
  <c r="AS29" i="35"/>
  <c r="AO29" i="35"/>
  <c r="AR29" i="35"/>
  <c r="AU29" i="35"/>
  <c r="AQ29" i="35"/>
  <c r="AT29" i="35"/>
  <c r="AP29" i="35"/>
  <c r="AV29" i="35"/>
  <c r="AU17" i="35"/>
  <c r="AQ17" i="35"/>
  <c r="AT17" i="35"/>
  <c r="AP17" i="35"/>
  <c r="AS17" i="35"/>
  <c r="AO17" i="35"/>
  <c r="AR17" i="35"/>
  <c r="AV17" i="35"/>
  <c r="AT20" i="35"/>
  <c r="AP20" i="35"/>
  <c r="AS20" i="35"/>
  <c r="AO20" i="35"/>
  <c r="AR20" i="35"/>
  <c r="AU20" i="35"/>
  <c r="AQ20" i="35"/>
  <c r="AV20" i="35"/>
  <c r="AR18" i="35"/>
  <c r="AU18" i="35"/>
  <c r="AQ18" i="35"/>
  <c r="AT18" i="35"/>
  <c r="AP18" i="35"/>
  <c r="AS18" i="35"/>
  <c r="AO18" i="35"/>
  <c r="AV18" i="35"/>
  <c r="AR61" i="30"/>
  <c r="AS52" i="30"/>
  <c r="AS51" i="30" s="1"/>
  <c r="AO52" i="30"/>
  <c r="AR52" i="30"/>
  <c r="AR51" i="30" s="1"/>
  <c r="AT52" i="30"/>
  <c r="AT51" i="30" s="1"/>
  <c r="AQ52" i="30"/>
  <c r="AQ51" i="30" s="1"/>
  <c r="AP52" i="30"/>
  <c r="AP51" i="30" s="1"/>
  <c r="AU52" i="30"/>
  <c r="AU51" i="30" s="1"/>
  <c r="AS39" i="30"/>
  <c r="AO39" i="30"/>
  <c r="AR39" i="30"/>
  <c r="AU39" i="30"/>
  <c r="AQ39" i="30"/>
  <c r="AT39" i="30"/>
  <c r="AP39" i="30"/>
  <c r="AU19" i="28"/>
  <c r="AQ19" i="28"/>
  <c r="AT19" i="28"/>
  <c r="AP19" i="28"/>
  <c r="AS19" i="28"/>
  <c r="AO19" i="28"/>
  <c r="AR19" i="28"/>
  <c r="AV19" i="28"/>
  <c r="AS17" i="28"/>
  <c r="AO17" i="28"/>
  <c r="AR17" i="28"/>
  <c r="AU17" i="28"/>
  <c r="AQ17" i="28"/>
  <c r="AT17" i="28"/>
  <c r="AP17" i="28"/>
  <c r="AV17" i="28"/>
  <c r="AU64" i="30"/>
  <c r="AQ64" i="30"/>
  <c r="AS64" i="30"/>
  <c r="AO64" i="30"/>
  <c r="AT64" i="30"/>
  <c r="AR64" i="30"/>
  <c r="AP64" i="30"/>
  <c r="AU53" i="28"/>
  <c r="AQ53" i="28"/>
  <c r="AT53" i="28"/>
  <c r="AP53" i="28"/>
  <c r="AS53" i="28"/>
  <c r="AO53" i="28"/>
  <c r="AR53" i="28"/>
  <c r="AV53" i="28"/>
  <c r="AU59" i="27"/>
  <c r="AQ59" i="27"/>
  <c r="AT59" i="27"/>
  <c r="AP59" i="27"/>
  <c r="AS59" i="27"/>
  <c r="AO59" i="27"/>
  <c r="AR59" i="27"/>
  <c r="AV59" i="27"/>
  <c r="AR14" i="30"/>
  <c r="AU14" i="30"/>
  <c r="AQ14" i="30"/>
  <c r="AT14" i="30"/>
  <c r="AP14" i="30"/>
  <c r="AS14" i="30"/>
  <c r="AO14" i="30"/>
  <c r="AV14" i="30"/>
  <c r="AR55" i="27"/>
  <c r="AU55" i="27"/>
  <c r="AQ55" i="27"/>
  <c r="AT55" i="27"/>
  <c r="AP55" i="27"/>
  <c r="AO55" i="27"/>
  <c r="AS55" i="27"/>
  <c r="AV55" i="27"/>
  <c r="AR44" i="27"/>
  <c r="AU44" i="27"/>
  <c r="AQ44" i="27"/>
  <c r="AT44" i="27"/>
  <c r="AP44" i="27"/>
  <c r="AS44" i="27"/>
  <c r="AO44" i="27"/>
  <c r="AV44" i="27"/>
  <c r="AT42" i="27"/>
  <c r="AP42" i="27"/>
  <c r="AS42" i="27"/>
  <c r="AO42" i="27"/>
  <c r="AR42" i="27"/>
  <c r="AU42" i="27"/>
  <c r="AQ42" i="27"/>
  <c r="AV42" i="27"/>
  <c r="AR12" i="28"/>
  <c r="AU12" i="28"/>
  <c r="AQ12" i="28"/>
  <c r="AT12" i="28"/>
  <c r="AP12" i="28"/>
  <c r="AS12" i="28"/>
  <c r="AO12" i="28"/>
  <c r="AV12" i="28"/>
  <c r="AT36" i="27"/>
  <c r="AP36" i="27"/>
  <c r="AS36" i="27"/>
  <c r="AO36" i="27"/>
  <c r="AR36" i="27"/>
  <c r="AU36" i="27"/>
  <c r="AQ36" i="27"/>
  <c r="AV36" i="27"/>
  <c r="AS15" i="26"/>
  <c r="AO15" i="26"/>
  <c r="AR15" i="26"/>
  <c r="AU15" i="26"/>
  <c r="AQ15" i="26"/>
  <c r="AT15" i="26"/>
  <c r="AP15" i="26"/>
  <c r="AR55" i="23"/>
  <c r="AU55" i="23"/>
  <c r="AQ55" i="23"/>
  <c r="AT55" i="23"/>
  <c r="AP55" i="23"/>
  <c r="AS55" i="23"/>
  <c r="AO55" i="23"/>
  <c r="AV55" i="23"/>
  <c r="AT42" i="23"/>
  <c r="AP42" i="23"/>
  <c r="AS42" i="23"/>
  <c r="AO42" i="23"/>
  <c r="AR42" i="23"/>
  <c r="AU42" i="23"/>
  <c r="AQ42" i="23"/>
  <c r="AV42" i="23"/>
  <c r="AR46" i="22"/>
  <c r="AR45" i="22" s="1"/>
  <c r="AU46" i="22"/>
  <c r="AU45" i="22" s="1"/>
  <c r="AQ46" i="22"/>
  <c r="AQ45" i="22" s="1"/>
  <c r="AT46" i="22"/>
  <c r="AT45" i="22" s="1"/>
  <c r="AP46" i="22"/>
  <c r="AP45" i="22" s="1"/>
  <c r="AO46" i="22"/>
  <c r="AS46" i="22"/>
  <c r="AS45" i="22" s="1"/>
  <c r="AV46" i="22"/>
  <c r="AV45" i="22" s="1"/>
  <c r="AU16" i="27"/>
  <c r="AQ16" i="27"/>
  <c r="AT16" i="27"/>
  <c r="AP16" i="27"/>
  <c r="AS16" i="27"/>
  <c r="AO16" i="27"/>
  <c r="AR16" i="27"/>
  <c r="AV16" i="27"/>
  <c r="AS19" i="26"/>
  <c r="AO19" i="26"/>
  <c r="AR19" i="26"/>
  <c r="AU19" i="26"/>
  <c r="AQ19" i="26"/>
  <c r="AT19" i="26"/>
  <c r="AP19" i="26"/>
  <c r="AV19" i="26"/>
  <c r="AU17" i="26"/>
  <c r="AQ17" i="26"/>
  <c r="AT17" i="26"/>
  <c r="AP17" i="26"/>
  <c r="AS17" i="26"/>
  <c r="AO17" i="26"/>
  <c r="AR17" i="26"/>
  <c r="AR44" i="23"/>
  <c r="AU44" i="23"/>
  <c r="AQ44" i="23"/>
  <c r="AT44" i="23"/>
  <c r="AP44" i="23"/>
  <c r="AS44" i="23"/>
  <c r="AO44" i="23"/>
  <c r="AV44" i="23"/>
  <c r="AS15" i="22"/>
  <c r="AO15" i="22"/>
  <c r="AR15" i="22"/>
  <c r="AU15" i="22"/>
  <c r="AQ15" i="22"/>
  <c r="AT15" i="22"/>
  <c r="AP15" i="22"/>
  <c r="AR57" i="18"/>
  <c r="AU57" i="18"/>
  <c r="AQ57" i="18"/>
  <c r="AT57" i="18"/>
  <c r="AP57" i="18"/>
  <c r="AS57" i="18"/>
  <c r="AO57" i="18"/>
  <c r="AV57" i="18"/>
  <c r="AS34" i="16"/>
  <c r="AO34" i="16"/>
  <c r="AR34" i="16"/>
  <c r="AU34" i="16"/>
  <c r="AQ34" i="16"/>
  <c r="AT34" i="16"/>
  <c r="AP34" i="16"/>
  <c r="AS24" i="21"/>
  <c r="AO24" i="21"/>
  <c r="AR24" i="21"/>
  <c r="AU24" i="21"/>
  <c r="AQ24" i="21"/>
  <c r="AT24" i="21"/>
  <c r="AP24" i="21"/>
  <c r="AV24" i="21"/>
  <c r="AU6" i="22"/>
  <c r="AQ6" i="22"/>
  <c r="AT6" i="22"/>
  <c r="AP6" i="22"/>
  <c r="AS6" i="22"/>
  <c r="AO6" i="22"/>
  <c r="AR6" i="22"/>
  <c r="AV6" i="22"/>
  <c r="AU34" i="17"/>
  <c r="AQ34" i="17"/>
  <c r="AT34" i="17"/>
  <c r="AP34" i="17"/>
  <c r="AS34" i="17"/>
  <c r="AO34" i="17"/>
  <c r="AR34" i="17"/>
  <c r="AR59" i="16"/>
  <c r="AU59" i="16"/>
  <c r="AQ59" i="16"/>
  <c r="AT59" i="16"/>
  <c r="AP59" i="16"/>
  <c r="AO59" i="16"/>
  <c r="AS59" i="16"/>
  <c r="AT46" i="16"/>
  <c r="AT45" i="16" s="1"/>
  <c r="AP46" i="16"/>
  <c r="AP45" i="16" s="1"/>
  <c r="AS46" i="16"/>
  <c r="AS45" i="16" s="1"/>
  <c r="AO46" i="16"/>
  <c r="AR46" i="16"/>
  <c r="AR45" i="16" s="1"/>
  <c r="AU46" i="16"/>
  <c r="AU45" i="16" s="1"/>
  <c r="AQ46" i="16"/>
  <c r="AQ45" i="16" s="1"/>
  <c r="AV46" i="16"/>
  <c r="AV45" i="16" s="1"/>
  <c r="AT15" i="15"/>
  <c r="AP15" i="15"/>
  <c r="AS15" i="15"/>
  <c r="AO15" i="15"/>
  <c r="AR15" i="15"/>
  <c r="AU15" i="15"/>
  <c r="AQ15" i="15"/>
  <c r="AV15" i="15"/>
  <c r="AU39" i="17"/>
  <c r="AQ39" i="17"/>
  <c r="AT39" i="17"/>
  <c r="AP39" i="17"/>
  <c r="AS39" i="17"/>
  <c r="AO39" i="17"/>
  <c r="AR39" i="17"/>
  <c r="AU6" i="16"/>
  <c r="AQ6" i="16"/>
  <c r="AT6" i="16"/>
  <c r="AP6" i="16"/>
  <c r="AS6" i="16"/>
  <c r="AO6" i="16"/>
  <c r="AR6" i="16"/>
  <c r="AV6" i="16"/>
  <c r="AS57" i="13"/>
  <c r="AO57" i="13"/>
  <c r="AR57" i="13"/>
  <c r="AU57" i="13"/>
  <c r="AQ57" i="13"/>
  <c r="AT57" i="13"/>
  <c r="AP57" i="13"/>
  <c r="AV57" i="13"/>
  <c r="AU34" i="13"/>
  <c r="AQ34" i="13"/>
  <c r="AT34" i="13"/>
  <c r="AP34" i="13"/>
  <c r="AS34" i="13"/>
  <c r="AO34" i="13"/>
  <c r="AR34" i="13"/>
  <c r="AV34" i="13"/>
  <c r="AR63" i="18"/>
  <c r="AU63" i="18"/>
  <c r="AQ63" i="18"/>
  <c r="AT63" i="18"/>
  <c r="AP63" i="18"/>
  <c r="AS63" i="18"/>
  <c r="AO63" i="18"/>
  <c r="AV63" i="18"/>
  <c r="AS34" i="18"/>
  <c r="AO34" i="18"/>
  <c r="AR34" i="18"/>
  <c r="AU34" i="18"/>
  <c r="AQ34" i="18"/>
  <c r="AT34" i="18"/>
  <c r="AP34" i="18"/>
  <c r="AV34" i="18"/>
  <c r="AO4" i="18"/>
  <c r="AS4" i="18"/>
  <c r="AR4" i="18"/>
  <c r="AU4" i="18"/>
  <c r="AQ4" i="18"/>
  <c r="AT4" i="18"/>
  <c r="AP4" i="18"/>
  <c r="AV4" i="18"/>
  <c r="AS57" i="17"/>
  <c r="AO57" i="17"/>
  <c r="AR57" i="17"/>
  <c r="AU57" i="17"/>
  <c r="AQ57" i="17"/>
  <c r="AP57" i="17"/>
  <c r="AT57" i="17"/>
  <c r="AS65" i="16"/>
  <c r="AO65" i="16"/>
  <c r="AR65" i="16"/>
  <c r="AU65" i="16"/>
  <c r="AQ65" i="16"/>
  <c r="AT65" i="16"/>
  <c r="AP65" i="16"/>
  <c r="AR46" i="18"/>
  <c r="AR45" i="18" s="1"/>
  <c r="AU46" i="18"/>
  <c r="AU45" i="18" s="1"/>
  <c r="AQ46" i="18"/>
  <c r="AQ45" i="18" s="1"/>
  <c r="AT46" i="18"/>
  <c r="AT45" i="18" s="1"/>
  <c r="AP46" i="18"/>
  <c r="AP45" i="18" s="1"/>
  <c r="AS46" i="18"/>
  <c r="AS45" i="18" s="1"/>
  <c r="AO46" i="18"/>
  <c r="AV46" i="18"/>
  <c r="AV45" i="18" s="1"/>
  <c r="AU15" i="16"/>
  <c r="AQ15" i="16"/>
  <c r="AT15" i="16"/>
  <c r="AP15" i="16"/>
  <c r="AS15" i="16"/>
  <c r="AO15" i="16"/>
  <c r="AR15" i="16"/>
  <c r="AT46" i="12"/>
  <c r="AT45" i="12" s="1"/>
  <c r="AP46" i="12"/>
  <c r="AP45" i="12" s="1"/>
  <c r="AS46" i="12"/>
  <c r="AS45" i="12" s="1"/>
  <c r="AO46" i="12"/>
  <c r="AR46" i="12"/>
  <c r="AR45" i="12" s="1"/>
  <c r="AU46" i="12"/>
  <c r="AU45" i="12" s="1"/>
  <c r="AQ46" i="12"/>
  <c r="AQ45" i="12" s="1"/>
  <c r="AT14" i="12"/>
  <c r="AP14" i="12"/>
  <c r="AS14" i="12"/>
  <c r="AO14" i="12"/>
  <c r="AR14" i="12"/>
  <c r="AU14" i="12"/>
  <c r="AQ14" i="12"/>
  <c r="AR18" i="11"/>
  <c r="AT18" i="11"/>
  <c r="AO18" i="11"/>
  <c r="AS18" i="11"/>
  <c r="AQ18" i="11"/>
  <c r="AU18" i="11"/>
  <c r="AP18" i="11"/>
  <c r="AS15" i="11"/>
  <c r="AO15" i="11"/>
  <c r="AT15" i="11"/>
  <c r="AR15" i="11"/>
  <c r="AQ15" i="11"/>
  <c r="AU15" i="11"/>
  <c r="AP15" i="11"/>
  <c r="AV15" i="11"/>
  <c r="AT10" i="9"/>
  <c r="AP10" i="9"/>
  <c r="AR10" i="9"/>
  <c r="AQ10" i="9"/>
  <c r="AO10" i="9"/>
  <c r="AU10" i="9"/>
  <c r="AS10" i="9"/>
  <c r="AV10" i="9"/>
  <c r="AU6" i="8"/>
  <c r="AQ6" i="8"/>
  <c r="AT6" i="8"/>
  <c r="AP6" i="8"/>
  <c r="AS6" i="8"/>
  <c r="AO6" i="8"/>
  <c r="AR6" i="8"/>
  <c r="AV6" i="8"/>
  <c r="AO24" i="10"/>
  <c r="AP24" i="10"/>
  <c r="AR24" i="10"/>
  <c r="AS8" i="9"/>
  <c r="AO8" i="9"/>
  <c r="AR8" i="9"/>
  <c r="AU8" i="9"/>
  <c r="AQ8" i="9"/>
  <c r="AT8" i="9"/>
  <c r="AP8" i="9"/>
  <c r="AV8" i="9"/>
  <c r="AS18" i="8"/>
  <c r="AO18" i="8"/>
  <c r="AR18" i="8"/>
  <c r="AU18" i="8"/>
  <c r="AQ18" i="8"/>
  <c r="AT18" i="8"/>
  <c r="AP18" i="8"/>
  <c r="AV18" i="8"/>
  <c r="AU16" i="8"/>
  <c r="AQ16" i="8"/>
  <c r="AT16" i="8"/>
  <c r="AP16" i="8"/>
  <c r="AS16" i="8"/>
  <c r="AO16" i="8"/>
  <c r="AR16" i="8"/>
  <c r="AV16" i="8"/>
  <c r="AS10" i="8"/>
  <c r="AO10" i="8"/>
  <c r="AU10" i="8"/>
  <c r="AQ10" i="8"/>
  <c r="AP10" i="8"/>
  <c r="AT10" i="8"/>
  <c r="AR10" i="8"/>
  <c r="AV10" i="8"/>
  <c r="AT5" i="9"/>
  <c r="AP5" i="9"/>
  <c r="AS5" i="9"/>
  <c r="AO5" i="9"/>
  <c r="AR5" i="9"/>
  <c r="AU5" i="9"/>
  <c r="AQ5" i="9"/>
  <c r="AV5" i="9"/>
  <c r="AR22" i="14"/>
  <c r="AU22" i="14"/>
  <c r="AQ22" i="14"/>
  <c r="AT22" i="14"/>
  <c r="AP22" i="14"/>
  <c r="AS22" i="14"/>
  <c r="AO22" i="14"/>
  <c r="AU61" i="13"/>
  <c r="AQ61" i="13"/>
  <c r="AT61" i="13"/>
  <c r="AP61" i="13"/>
  <c r="AS61" i="13"/>
  <c r="AO61" i="13"/>
  <c r="AR61" i="13"/>
  <c r="AV61" i="13"/>
  <c r="AS8" i="13"/>
  <c r="AO8" i="13"/>
  <c r="AR8" i="13"/>
  <c r="AU8" i="13"/>
  <c r="AQ8" i="13"/>
  <c r="AT8" i="13"/>
  <c r="AP8" i="13"/>
  <c r="AV8" i="13"/>
  <c r="AT36" i="11"/>
  <c r="AP36" i="11"/>
  <c r="AS36" i="11"/>
  <c r="AO36" i="11"/>
  <c r="AR36" i="11"/>
  <c r="AU36" i="11"/>
  <c r="AQ36" i="11"/>
  <c r="AS19" i="11"/>
  <c r="AO19" i="11"/>
  <c r="AR19" i="11"/>
  <c r="AQ19" i="11"/>
  <c r="AU19" i="11"/>
  <c r="AP19" i="11"/>
  <c r="AT19" i="11"/>
  <c r="AU17" i="11"/>
  <c r="AQ17" i="11"/>
  <c r="AP17" i="11"/>
  <c r="AT17" i="11"/>
  <c r="AO17" i="11"/>
  <c r="AS17" i="11"/>
  <c r="AR17" i="11"/>
  <c r="AV17" i="11"/>
  <c r="AS59" i="9"/>
  <c r="AO59" i="9"/>
  <c r="AR59" i="9"/>
  <c r="AU59" i="9"/>
  <c r="AQ59" i="9"/>
  <c r="AT59" i="9"/>
  <c r="AP59" i="9"/>
  <c r="AV59" i="9"/>
  <c r="AQ20" i="8"/>
  <c r="AT16" i="14"/>
  <c r="AP16" i="14"/>
  <c r="AS16" i="14"/>
  <c r="AO16" i="14"/>
  <c r="AR16" i="14"/>
  <c r="AU16" i="14"/>
  <c r="AQ16" i="14"/>
  <c r="AT10" i="12"/>
  <c r="AP10" i="12"/>
  <c r="AS10" i="12"/>
  <c r="AO10" i="12"/>
  <c r="AR10" i="12"/>
  <c r="AU10" i="12"/>
  <c r="AQ10" i="12"/>
  <c r="AV10" i="12"/>
  <c r="AR22" i="40"/>
  <c r="AU22" i="40"/>
  <c r="AQ22" i="40"/>
  <c r="AT22" i="40"/>
  <c r="AP22" i="40"/>
  <c r="AS22" i="40"/>
  <c r="AO22" i="40"/>
  <c r="AV22" i="40"/>
  <c r="AU48" i="40"/>
  <c r="AU47" i="40" s="1"/>
  <c r="AQ48" i="40"/>
  <c r="AQ47" i="40" s="1"/>
  <c r="AT48" i="40"/>
  <c r="AT47" i="40" s="1"/>
  <c r="AP48" i="40"/>
  <c r="AP47" i="40" s="1"/>
  <c r="AS48" i="40"/>
  <c r="AS47" i="40" s="1"/>
  <c r="AO48" i="40"/>
  <c r="AR48" i="40"/>
  <c r="AR47" i="40" s="1"/>
  <c r="AS19" i="40"/>
  <c r="AO19" i="40"/>
  <c r="AR19" i="40"/>
  <c r="AU19" i="40"/>
  <c r="AQ19" i="40"/>
  <c r="AT19" i="40"/>
  <c r="AP19" i="40"/>
  <c r="AT12" i="40"/>
  <c r="AP12" i="40"/>
  <c r="AS12" i="40"/>
  <c r="AO12" i="40"/>
  <c r="AR12" i="40"/>
  <c r="AU12" i="40"/>
  <c r="AQ12" i="40"/>
  <c r="AV12" i="40"/>
  <c r="AR19" i="39"/>
  <c r="AU19" i="39"/>
  <c r="AQ19" i="39"/>
  <c r="AT19" i="39"/>
  <c r="AP19" i="39"/>
  <c r="AS19" i="39"/>
  <c r="AO19" i="39"/>
  <c r="AV19" i="39"/>
  <c r="AU37" i="38"/>
  <c r="AQ37" i="38"/>
  <c r="AT37" i="38"/>
  <c r="AP37" i="38"/>
  <c r="AS37" i="38"/>
  <c r="AO37" i="38"/>
  <c r="AR37" i="38"/>
  <c r="AV37" i="38"/>
  <c r="AU63" i="39"/>
  <c r="AQ63" i="39"/>
  <c r="AT63" i="39"/>
  <c r="AP63" i="39"/>
  <c r="AS63" i="39"/>
  <c r="AO63" i="39"/>
  <c r="AR63" i="39"/>
  <c r="AV63" i="39"/>
  <c r="AU32" i="38"/>
  <c r="AQ32" i="38"/>
  <c r="AT32" i="38"/>
  <c r="AP32" i="38"/>
  <c r="AS32" i="38"/>
  <c r="AO32" i="38"/>
  <c r="AR32" i="38"/>
  <c r="AV32" i="38"/>
  <c r="AR57" i="36"/>
  <c r="AU57" i="36"/>
  <c r="AQ57" i="36"/>
  <c r="AT57" i="36"/>
  <c r="AP57" i="36"/>
  <c r="AS57" i="36"/>
  <c r="AO57" i="36"/>
  <c r="AV57" i="36"/>
  <c r="AR17" i="36"/>
  <c r="AU17" i="36"/>
  <c r="AQ17" i="36"/>
  <c r="AT17" i="36"/>
  <c r="AP17" i="36"/>
  <c r="AS17" i="36"/>
  <c r="AO17" i="36"/>
  <c r="AV17" i="36"/>
  <c r="AT44" i="36"/>
  <c r="AT43" i="36" s="1"/>
  <c r="AP44" i="36"/>
  <c r="AP43" i="36" s="1"/>
  <c r="AS44" i="36"/>
  <c r="AS43" i="36" s="1"/>
  <c r="AO44" i="36"/>
  <c r="AR44" i="36"/>
  <c r="AR43" i="36" s="1"/>
  <c r="AQ44" i="36"/>
  <c r="AQ43" i="36" s="1"/>
  <c r="AU44" i="36"/>
  <c r="AU43" i="36" s="1"/>
  <c r="AV44" i="36"/>
  <c r="AV43" i="36" s="1"/>
  <c r="AU6" i="36"/>
  <c r="AQ6" i="36"/>
  <c r="AT6" i="36"/>
  <c r="AP6" i="36"/>
  <c r="AS6" i="36"/>
  <c r="AO6" i="36"/>
  <c r="AR6" i="36"/>
  <c r="AV6" i="36"/>
  <c r="AR54" i="35"/>
  <c r="AU54" i="35"/>
  <c r="AQ54" i="35"/>
  <c r="AT54" i="35"/>
  <c r="AP54" i="35"/>
  <c r="AS54" i="35"/>
  <c r="AO54" i="35"/>
  <c r="AV54" i="35"/>
  <c r="AU35" i="35"/>
  <c r="AQ35" i="35"/>
  <c r="AT35" i="35"/>
  <c r="AP35" i="35"/>
  <c r="AS35" i="35"/>
  <c r="AO35" i="35"/>
  <c r="AR35" i="35"/>
  <c r="AV35" i="35"/>
  <c r="AU11" i="28"/>
  <c r="AQ11" i="28"/>
  <c r="AT11" i="28"/>
  <c r="AP11" i="28"/>
  <c r="AS11" i="28"/>
  <c r="AO11" i="28"/>
  <c r="AR11" i="28"/>
  <c r="AV11" i="28"/>
  <c r="AO4" i="27"/>
  <c r="AU4" i="27"/>
  <c r="AQ4" i="27"/>
  <c r="AT4" i="27"/>
  <c r="AP4" i="27"/>
  <c r="AS4" i="27"/>
  <c r="AR4" i="27"/>
  <c r="AV4" i="27"/>
  <c r="AR48" i="26"/>
  <c r="AR47" i="26" s="1"/>
  <c r="AU48" i="26"/>
  <c r="AU47" i="26" s="1"/>
  <c r="AQ48" i="26"/>
  <c r="AQ47" i="26" s="1"/>
  <c r="AT48" i="26"/>
  <c r="AT47" i="26" s="1"/>
  <c r="AP48" i="26"/>
  <c r="AP47" i="26" s="1"/>
  <c r="AO48" i="26"/>
  <c r="AS48" i="26"/>
  <c r="AS47" i="26" s="1"/>
  <c r="AS19" i="30"/>
  <c r="AO19" i="30"/>
  <c r="AR19" i="30"/>
  <c r="AU19" i="30"/>
  <c r="AQ19" i="30"/>
  <c r="AT19" i="30"/>
  <c r="AP19" i="30"/>
  <c r="AT63" i="28"/>
  <c r="AP63" i="28"/>
  <c r="AS63" i="28"/>
  <c r="AO63" i="28"/>
  <c r="AR63" i="28"/>
  <c r="AU63" i="28"/>
  <c r="AQ63" i="28"/>
  <c r="AV63" i="28"/>
  <c r="AR24" i="28"/>
  <c r="AU24" i="28"/>
  <c r="AQ24" i="28"/>
  <c r="AT24" i="28"/>
  <c r="AP24" i="28"/>
  <c r="AS24" i="28"/>
  <c r="AO24" i="28"/>
  <c r="AV24" i="28"/>
  <c r="AS14" i="27"/>
  <c r="AO14" i="27"/>
  <c r="AR14" i="27"/>
  <c r="AU14" i="27"/>
  <c r="AQ14" i="27"/>
  <c r="AT14" i="27"/>
  <c r="AP14" i="27"/>
  <c r="AV14" i="27"/>
  <c r="AU17" i="22"/>
  <c r="AT17" i="22"/>
  <c r="AS17" i="22"/>
  <c r="AR17" i="22"/>
  <c r="AR40" i="21"/>
  <c r="AU40" i="21"/>
  <c r="AQ40" i="21"/>
  <c r="AT40" i="21"/>
  <c r="AP40" i="21"/>
  <c r="AS40" i="21"/>
  <c r="AO40" i="21"/>
  <c r="AV40" i="21"/>
  <c r="AU18" i="21"/>
  <c r="AQ18" i="21"/>
  <c r="AT18" i="21"/>
  <c r="AP18" i="21"/>
  <c r="AS18" i="21"/>
  <c r="AO18" i="21"/>
  <c r="AR18" i="21"/>
  <c r="AS22" i="23"/>
  <c r="AO22" i="23"/>
  <c r="AR22" i="23"/>
  <c r="AU22" i="23"/>
  <c r="AQ22" i="23"/>
  <c r="AT22" i="23"/>
  <c r="AP22" i="23"/>
  <c r="AV22" i="23"/>
  <c r="AU16" i="21"/>
  <c r="AV16" i="21"/>
  <c r="AV64" i="18"/>
  <c r="AR33" i="16"/>
  <c r="AU33" i="16"/>
  <c r="AT33" i="16"/>
  <c r="AP33" i="16"/>
  <c r="AS33" i="16"/>
  <c r="AT59" i="18"/>
  <c r="AP59" i="18"/>
  <c r="AS59" i="18"/>
  <c r="AO59" i="18"/>
  <c r="AR59" i="18"/>
  <c r="AU59" i="18"/>
  <c r="AQ59" i="18"/>
  <c r="AV59" i="18"/>
  <c r="AS21" i="16"/>
  <c r="AO21" i="16"/>
  <c r="AR21" i="16"/>
  <c r="AU21" i="16"/>
  <c r="AQ21" i="16"/>
  <c r="AT21" i="16"/>
  <c r="AP21" i="16"/>
  <c r="AT11" i="15"/>
  <c r="AP11" i="15"/>
  <c r="AS11" i="15"/>
  <c r="AO11" i="15"/>
  <c r="AR11" i="15"/>
  <c r="AU11" i="15"/>
  <c r="AQ11" i="15"/>
  <c r="AV11" i="15"/>
  <c r="AU64" i="14"/>
  <c r="AQ64" i="14"/>
  <c r="AT64" i="14"/>
  <c r="AP64" i="14"/>
  <c r="AS64" i="14"/>
  <c r="AO64" i="14"/>
  <c r="AR64" i="14"/>
  <c r="AV64" i="14"/>
  <c r="AU11" i="9"/>
  <c r="AQ11" i="9"/>
  <c r="AS11" i="9"/>
  <c r="AO11" i="9"/>
  <c r="AR11" i="9"/>
  <c r="AP11" i="9"/>
  <c r="AT11" i="9"/>
  <c r="AV11" i="9"/>
  <c r="AR16" i="16"/>
  <c r="AU16" i="16"/>
  <c r="AQ16" i="16"/>
  <c r="AT16" i="16"/>
  <c r="AP16" i="16"/>
  <c r="AS16" i="16"/>
  <c r="AO16" i="16"/>
  <c r="AS64" i="15"/>
  <c r="AT42" i="15"/>
  <c r="AP42" i="15"/>
  <c r="AS42" i="15"/>
  <c r="AO42" i="15"/>
  <c r="AR42" i="15"/>
  <c r="AU42" i="15"/>
  <c r="AQ42" i="15"/>
  <c r="AV42" i="15"/>
  <c r="AU34" i="11"/>
  <c r="AQ34" i="11"/>
  <c r="AT34" i="11"/>
  <c r="AP34" i="11"/>
  <c r="AS34" i="11"/>
  <c r="AO34" i="11"/>
  <c r="AR34" i="11"/>
  <c r="AV34" i="11"/>
  <c r="AR22" i="11"/>
  <c r="AS22" i="11"/>
  <c r="AQ22" i="11"/>
  <c r="AU22" i="11"/>
  <c r="AP22" i="11"/>
  <c r="AT22" i="11"/>
  <c r="AO22" i="11"/>
  <c r="AO12" i="10"/>
  <c r="AR12" i="10"/>
  <c r="AS7" i="10"/>
  <c r="AS48" i="9"/>
  <c r="AS47" i="9" s="1"/>
  <c r="AO48" i="9"/>
  <c r="AR48" i="9"/>
  <c r="AR47" i="9" s="1"/>
  <c r="AU48" i="9"/>
  <c r="AU47" i="9" s="1"/>
  <c r="AQ48" i="9"/>
  <c r="AQ47" i="9" s="1"/>
  <c r="AT48" i="9"/>
  <c r="AT47" i="9" s="1"/>
  <c r="AP48" i="9"/>
  <c r="AP47" i="9" s="1"/>
  <c r="AV48" i="9"/>
  <c r="AV47" i="9" s="1"/>
  <c r="AQ44" i="10"/>
  <c r="AP44" i="10"/>
  <c r="AV44" i="10"/>
  <c r="AR22" i="22"/>
  <c r="AU22" i="22"/>
  <c r="AQ22" i="22"/>
  <c r="AT22" i="22"/>
  <c r="AP22" i="22"/>
  <c r="AS22" i="22"/>
  <c r="AO22" i="22"/>
  <c r="AV22" i="22"/>
  <c r="AS20" i="18"/>
  <c r="AS22" i="15"/>
  <c r="AO22" i="15"/>
  <c r="AR22" i="15"/>
  <c r="AU22" i="15"/>
  <c r="AQ22" i="15"/>
  <c r="AT22" i="15"/>
  <c r="AP22" i="15"/>
  <c r="AV22" i="15"/>
  <c r="AS34" i="14"/>
  <c r="AO34" i="14"/>
  <c r="AR34" i="14"/>
  <c r="AU34" i="14"/>
  <c r="AQ34" i="14"/>
  <c r="AT34" i="14"/>
  <c r="AP34" i="14"/>
  <c r="AT18" i="9"/>
  <c r="AP18" i="9"/>
  <c r="AR18" i="9"/>
  <c r="AQ18" i="9"/>
  <c r="AO18" i="9"/>
  <c r="AU18" i="9"/>
  <c r="AS18" i="9"/>
  <c r="AV18" i="9"/>
  <c r="AU63" i="11"/>
  <c r="AQ63" i="11"/>
  <c r="AT63" i="11"/>
  <c r="AP63" i="11"/>
  <c r="AS63" i="11"/>
  <c r="AO63" i="11"/>
  <c r="AR63" i="11"/>
  <c r="AU39" i="8"/>
  <c r="AQ39" i="8"/>
  <c r="AT39" i="8"/>
  <c r="AP39" i="8"/>
  <c r="AS39" i="8"/>
  <c r="AR39" i="8"/>
  <c r="AO39" i="8"/>
  <c r="AV39" i="8"/>
  <c r="AO4" i="8"/>
  <c r="AS4" i="8"/>
  <c r="AR4" i="8"/>
  <c r="AU4" i="8"/>
  <c r="AQ4" i="8"/>
  <c r="AT4" i="8"/>
  <c r="AP4" i="8"/>
  <c r="AV4" i="8"/>
  <c r="AS37" i="14"/>
  <c r="AO37" i="14"/>
  <c r="AR37" i="14"/>
  <c r="AU37" i="14"/>
  <c r="AQ37" i="14"/>
  <c r="AT37" i="14"/>
  <c r="AP37" i="14"/>
  <c r="AV37" i="14"/>
  <c r="AR48" i="10"/>
  <c r="AR47" i="10" s="1"/>
  <c r="AU48" i="10"/>
  <c r="AU47" i="10" s="1"/>
  <c r="AQ48" i="10"/>
  <c r="AQ47" i="10" s="1"/>
  <c r="AT48" i="10"/>
  <c r="AT47" i="10" s="1"/>
  <c r="AP48" i="10"/>
  <c r="AP47" i="10" s="1"/>
  <c r="AS48" i="10"/>
  <c r="AS47" i="10" s="1"/>
  <c r="AO48" i="10"/>
  <c r="AV48" i="10"/>
  <c r="AV47" i="10" s="1"/>
  <c r="AP17" i="10"/>
  <c r="AS16" i="13"/>
  <c r="AO16" i="13"/>
  <c r="AR16" i="13"/>
  <c r="AU16" i="13"/>
  <c r="AQ16" i="13"/>
  <c r="AT16" i="13"/>
  <c r="AP16" i="13"/>
  <c r="AV16" i="13"/>
  <c r="AT57" i="12"/>
  <c r="AP57" i="12"/>
  <c r="AS57" i="12"/>
  <c r="AO57" i="12"/>
  <c r="AR57" i="12"/>
  <c r="AU57" i="12"/>
  <c r="AQ57" i="12"/>
  <c r="AS53" i="10"/>
  <c r="AO53" i="10"/>
  <c r="AR53" i="10"/>
  <c r="AU53" i="10"/>
  <c r="AQ53" i="10"/>
  <c r="AT53" i="10"/>
  <c r="AP53" i="10"/>
  <c r="AV53" i="10"/>
  <c r="AT5" i="12"/>
  <c r="AP5" i="12"/>
  <c r="AS5" i="12"/>
  <c r="AO5" i="12"/>
  <c r="AR5" i="12"/>
  <c r="AU5" i="12"/>
  <c r="AQ5" i="12"/>
  <c r="AR31" i="41"/>
  <c r="AU31" i="41"/>
  <c r="AQ31" i="41"/>
  <c r="AT31" i="41"/>
  <c r="AP31" i="41"/>
  <c r="AS31" i="41"/>
  <c r="AO31" i="41"/>
  <c r="AV31" i="41"/>
  <c r="AU27" i="41"/>
  <c r="AQ27" i="41"/>
  <c r="AT27" i="41"/>
  <c r="AP27" i="41"/>
  <c r="AS27" i="41"/>
  <c r="AO27" i="41"/>
  <c r="AR27" i="41"/>
  <c r="AV27" i="41"/>
  <c r="AT17" i="39"/>
  <c r="AP17" i="39"/>
  <c r="AS17" i="39"/>
  <c r="AO17" i="39"/>
  <c r="AR17" i="39"/>
  <c r="AU17" i="39"/>
  <c r="AQ17" i="39"/>
  <c r="AV17" i="39"/>
  <c r="AS8" i="35"/>
  <c r="AO8" i="35"/>
  <c r="AR8" i="35"/>
  <c r="AU8" i="35"/>
  <c r="AQ8" i="35"/>
  <c r="AT8" i="35"/>
  <c r="AP8" i="35"/>
  <c r="AV8" i="35"/>
  <c r="AR7" i="28"/>
  <c r="AU7" i="28"/>
  <c r="AQ7" i="28"/>
  <c r="AT7" i="28"/>
  <c r="AP7" i="28"/>
  <c r="AS7" i="28"/>
  <c r="AO7" i="28"/>
  <c r="AV7" i="28"/>
  <c r="AS18" i="36"/>
  <c r="AO18" i="36"/>
  <c r="AR18" i="36"/>
  <c r="AU18" i="36"/>
  <c r="AQ18" i="36"/>
  <c r="AT18" i="36"/>
  <c r="AP18" i="36"/>
  <c r="AV18" i="36"/>
  <c r="AO4" i="35"/>
  <c r="AU4" i="35"/>
  <c r="AQ4" i="35"/>
  <c r="AS4" i="35"/>
  <c r="AR4" i="35"/>
  <c r="AT4" i="35"/>
  <c r="AP4" i="35"/>
  <c r="AV4" i="35"/>
  <c r="AS34" i="30"/>
  <c r="AO34" i="30"/>
  <c r="AR34" i="30"/>
  <c r="AU34" i="30"/>
  <c r="AQ34" i="30"/>
  <c r="AT34" i="30"/>
  <c r="AP34" i="30"/>
  <c r="AV34" i="30"/>
  <c r="AV32" i="30" s="1"/>
  <c r="AT5" i="27"/>
  <c r="AP5" i="27"/>
  <c r="AS5" i="27"/>
  <c r="AO5" i="27"/>
  <c r="AR5" i="27"/>
  <c r="AU5" i="27"/>
  <c r="AQ5" i="27"/>
  <c r="AV5" i="27"/>
  <c r="AT23" i="23"/>
  <c r="AP23" i="23"/>
  <c r="AS23" i="23"/>
  <c r="AO23" i="23"/>
  <c r="AR23" i="23"/>
  <c r="AU23" i="23"/>
  <c r="AQ23" i="23"/>
  <c r="AV23" i="23"/>
  <c r="AR7" i="16"/>
  <c r="AU7" i="16"/>
  <c r="AQ7" i="16"/>
  <c r="AT7" i="16"/>
  <c r="AP7" i="16"/>
  <c r="AS7" i="16"/>
  <c r="AO7" i="16"/>
  <c r="AV7" i="16"/>
  <c r="AS19" i="14"/>
  <c r="AO19" i="14"/>
  <c r="AR19" i="14"/>
  <c r="AU19" i="14"/>
  <c r="AQ19" i="14"/>
  <c r="AT19" i="14"/>
  <c r="AP19" i="14"/>
  <c r="AT52" i="13"/>
  <c r="AT51" i="13" s="1"/>
  <c r="AP52" i="13"/>
  <c r="AP51" i="13" s="1"/>
  <c r="AS52" i="13"/>
  <c r="AS51" i="13" s="1"/>
  <c r="AO52" i="13"/>
  <c r="AR52" i="13"/>
  <c r="AR51" i="13" s="1"/>
  <c r="AU52" i="13"/>
  <c r="AU51" i="13" s="1"/>
  <c r="AQ52" i="13"/>
  <c r="AQ51" i="13" s="1"/>
  <c r="AV52" i="13"/>
  <c r="AV51" i="13" s="1"/>
  <c r="AS8" i="8"/>
  <c r="AO8" i="8"/>
  <c r="AR8" i="8"/>
  <c r="AU8" i="8"/>
  <c r="AQ8" i="8"/>
  <c r="AT8" i="8"/>
  <c r="AP8" i="8"/>
  <c r="AV8" i="8"/>
  <c r="AS53" i="18"/>
  <c r="AO53" i="18"/>
  <c r="AR53" i="18"/>
  <c r="AU53" i="18"/>
  <c r="AQ53" i="18"/>
  <c r="AT53" i="18"/>
  <c r="AP53" i="18"/>
  <c r="AV53" i="18"/>
  <c r="AR7" i="8"/>
  <c r="AU7" i="8"/>
  <c r="AQ7" i="8"/>
  <c r="AT7" i="8"/>
  <c r="AP7" i="8"/>
  <c r="AS7" i="8"/>
  <c r="AO7" i="8"/>
  <c r="AV7" i="8"/>
  <c r="AR46" i="21"/>
  <c r="AR45" i="21" s="1"/>
  <c r="AQ46" i="21"/>
  <c r="AQ45" i="21" s="1"/>
  <c r="AR7" i="17"/>
  <c r="AU7" i="17"/>
  <c r="AQ7" i="17"/>
  <c r="AT7" i="17"/>
  <c r="AP7" i="17"/>
  <c r="AS7" i="17"/>
  <c r="AO7" i="17"/>
  <c r="AP40" i="16"/>
  <c r="AU40" i="16"/>
  <c r="AR21" i="15"/>
  <c r="AU21" i="15"/>
  <c r="AQ21" i="15"/>
  <c r="AT21" i="15"/>
  <c r="AP21" i="15"/>
  <c r="AS21" i="15"/>
  <c r="AO21" i="15"/>
  <c r="AV21" i="15"/>
  <c r="AU55" i="40"/>
  <c r="AQ55" i="40"/>
  <c r="AT55" i="40"/>
  <c r="AP55" i="40"/>
  <c r="AS55" i="40"/>
  <c r="AO55" i="40"/>
  <c r="AR55" i="40"/>
  <c r="AV55" i="40"/>
  <c r="AR59" i="39"/>
  <c r="AU59" i="39"/>
  <c r="AQ59" i="39"/>
  <c r="AT59" i="39"/>
  <c r="AP59" i="39"/>
  <c r="AO59" i="39"/>
  <c r="AS59" i="39"/>
  <c r="AV59" i="39"/>
  <c r="AR65" i="21"/>
  <c r="AU65" i="21"/>
  <c r="AQ65" i="21"/>
  <c r="AT65" i="21"/>
  <c r="AP65" i="21"/>
  <c r="AS65" i="21"/>
  <c r="AO65" i="21"/>
  <c r="AV65" i="21"/>
  <c r="AT59" i="41"/>
  <c r="AP59" i="41"/>
  <c r="AS59" i="41"/>
  <c r="AO59" i="41"/>
  <c r="AR59" i="41"/>
  <c r="AU59" i="41"/>
  <c r="AQ59" i="41"/>
  <c r="AV59" i="41"/>
  <c r="AS64" i="23"/>
  <c r="AO64" i="23"/>
  <c r="AR64" i="23"/>
  <c r="AV64" i="23"/>
  <c r="AT23" i="36"/>
  <c r="AP23" i="36"/>
  <c r="AS23" i="36"/>
  <c r="AO23" i="36"/>
  <c r="AR23" i="36"/>
  <c r="AU23" i="36"/>
  <c r="AQ23" i="36"/>
  <c r="AV23" i="36"/>
  <c r="AT15" i="36"/>
  <c r="AP15" i="36"/>
  <c r="AS15" i="36"/>
  <c r="AO15" i="36"/>
  <c r="AR15" i="36"/>
  <c r="AU15" i="36"/>
  <c r="AQ15" i="36"/>
  <c r="AV15" i="36"/>
  <c r="AR10" i="30"/>
  <c r="AU10" i="30"/>
  <c r="AQ10" i="30"/>
  <c r="AT10" i="30"/>
  <c r="AP10" i="30"/>
  <c r="AS10" i="30"/>
  <c r="AO10" i="30"/>
  <c r="AR31" i="36"/>
  <c r="AU31" i="36"/>
  <c r="AQ31" i="36"/>
  <c r="AT31" i="36"/>
  <c r="AP31" i="36"/>
  <c r="AS31" i="36"/>
  <c r="AO31" i="36"/>
  <c r="AV31" i="36"/>
  <c r="AR42" i="35"/>
  <c r="AU42" i="35"/>
  <c r="AQ42" i="35"/>
  <c r="AT42" i="35"/>
  <c r="AP42" i="35"/>
  <c r="AS42" i="35"/>
  <c r="AO42" i="35"/>
  <c r="AV42" i="35"/>
  <c r="AU21" i="30"/>
  <c r="AQ21" i="30"/>
  <c r="AT21" i="30"/>
  <c r="AP21" i="30"/>
  <c r="AS21" i="30"/>
  <c r="AO21" i="30"/>
  <c r="AR21" i="30"/>
  <c r="AV21" i="30"/>
  <c r="AU37" i="21"/>
  <c r="AQ37" i="21"/>
  <c r="AT37" i="21"/>
  <c r="AP37" i="21"/>
  <c r="AS37" i="21"/>
  <c r="AO37" i="21"/>
  <c r="AR37" i="21"/>
  <c r="AR7" i="30"/>
  <c r="AU7" i="30"/>
  <c r="AQ7" i="30"/>
  <c r="AT7" i="30"/>
  <c r="AP7" i="30"/>
  <c r="AS7" i="30"/>
  <c r="AO7" i="30"/>
  <c r="AU14" i="13"/>
  <c r="AQ14" i="13"/>
  <c r="AT14" i="13"/>
  <c r="AP14" i="13"/>
  <c r="AS14" i="13"/>
  <c r="AO14" i="13"/>
  <c r="AR14" i="13"/>
  <c r="AV14" i="13"/>
  <c r="AU21" i="11"/>
  <c r="AQ21" i="11"/>
  <c r="AT21" i="11"/>
  <c r="AO21" i="11"/>
  <c r="AS21" i="11"/>
  <c r="AR21" i="11"/>
  <c r="AP21" i="11"/>
  <c r="AS8" i="11"/>
  <c r="AO8" i="11"/>
  <c r="AR8" i="11"/>
  <c r="AU8" i="11"/>
  <c r="AQ8" i="11"/>
  <c r="AT8" i="11"/>
  <c r="AP8" i="11"/>
  <c r="AV8" i="11"/>
  <c r="AR44" i="8"/>
  <c r="AU44" i="8"/>
  <c r="AQ44" i="8"/>
  <c r="AP44" i="8"/>
  <c r="AO44" i="8"/>
  <c r="AT44" i="8"/>
  <c r="AS44" i="8"/>
  <c r="AV44" i="8"/>
  <c r="AS37" i="22"/>
  <c r="AO37" i="22"/>
  <c r="AR37" i="22"/>
  <c r="AU37" i="22"/>
  <c r="AQ37" i="22"/>
  <c r="AT37" i="22"/>
  <c r="AP37" i="22"/>
  <c r="AV37" i="22"/>
  <c r="AT36" i="17"/>
  <c r="AP36" i="17"/>
  <c r="AS36" i="17"/>
  <c r="AO36" i="17"/>
  <c r="AR36" i="17"/>
  <c r="AU36" i="17"/>
  <c r="AQ36" i="17"/>
  <c r="AV36" i="17"/>
  <c r="AR7" i="15"/>
  <c r="AU7" i="15"/>
  <c r="AQ7" i="15"/>
  <c r="AT7" i="15"/>
  <c r="AP7" i="15"/>
  <c r="AS7" i="15"/>
  <c r="AO7" i="15"/>
  <c r="AV7" i="15"/>
  <c r="AS41" i="23"/>
  <c r="AO41" i="23"/>
  <c r="AR41" i="23"/>
  <c r="AU41" i="23"/>
  <c r="AQ41" i="23"/>
  <c r="AT41" i="23"/>
  <c r="AP41" i="23"/>
  <c r="AV41" i="23"/>
  <c r="AU16" i="23"/>
  <c r="AQ16" i="23"/>
  <c r="AT16" i="23"/>
  <c r="AP16" i="23"/>
  <c r="AS16" i="23"/>
  <c r="AO16" i="23"/>
  <c r="AR16" i="23"/>
  <c r="AV16" i="23"/>
  <c r="AR42" i="16"/>
  <c r="AU42" i="16"/>
  <c r="AQ42" i="16"/>
  <c r="AT42" i="16"/>
  <c r="AP42" i="16"/>
  <c r="AS42" i="16"/>
  <c r="AO42" i="16"/>
  <c r="AV42" i="16"/>
  <c r="AT48" i="16"/>
  <c r="AT47" i="16" s="1"/>
  <c r="AP48" i="16"/>
  <c r="AP47" i="16" s="1"/>
  <c r="AS48" i="16"/>
  <c r="AS47" i="16" s="1"/>
  <c r="AO48" i="16"/>
  <c r="AR48" i="16"/>
  <c r="AR47" i="16" s="1"/>
  <c r="AU48" i="16"/>
  <c r="AU47" i="16" s="1"/>
  <c r="AQ48" i="16"/>
  <c r="AQ47" i="16" s="1"/>
  <c r="AR12" i="16"/>
  <c r="AU12" i="16"/>
  <c r="AQ12" i="16"/>
  <c r="AT12" i="16"/>
  <c r="AP12" i="16"/>
  <c r="AS12" i="16"/>
  <c r="AO12" i="16"/>
  <c r="AV12" i="16"/>
  <c r="AT18" i="12"/>
  <c r="AP18" i="12"/>
  <c r="AS18" i="12"/>
  <c r="AO18" i="12"/>
  <c r="AR18" i="12"/>
  <c r="AU18" i="12"/>
  <c r="AQ18" i="12"/>
  <c r="AV18" i="12"/>
  <c r="AU13" i="40"/>
  <c r="AQ13" i="40"/>
  <c r="AT13" i="40"/>
  <c r="AP13" i="40"/>
  <c r="AS13" i="40"/>
  <c r="AO13" i="40"/>
  <c r="AR13" i="40"/>
  <c r="AS8" i="39"/>
  <c r="AO8" i="39"/>
  <c r="AR8" i="39"/>
  <c r="AU8" i="39"/>
  <c r="AQ8" i="39"/>
  <c r="AT8" i="39"/>
  <c r="AP8" i="39"/>
  <c r="AV8" i="39"/>
  <c r="AU27" i="38"/>
  <c r="AQ27" i="38"/>
  <c r="AT27" i="38"/>
  <c r="AP27" i="38"/>
  <c r="AS27" i="38"/>
  <c r="AO27" i="38"/>
  <c r="AR27" i="38"/>
  <c r="AV27" i="38"/>
  <c r="AR21" i="27"/>
  <c r="AU21" i="27"/>
  <c r="AQ21" i="27"/>
  <c r="AT21" i="27"/>
  <c r="AP21" i="27"/>
  <c r="AS21" i="27"/>
  <c r="AO21" i="27"/>
  <c r="AV21" i="27"/>
  <c r="AQ43" i="17"/>
  <c r="AT43" i="17"/>
  <c r="AP43" i="17"/>
  <c r="AO43" i="17"/>
  <c r="AR43" i="17"/>
  <c r="AV43" i="17"/>
  <c r="AT23" i="15"/>
  <c r="AP23" i="15"/>
  <c r="AS23" i="15"/>
  <c r="AO23" i="15"/>
  <c r="AR23" i="15"/>
  <c r="AU23" i="15"/>
  <c r="AQ23" i="15"/>
  <c r="AV23" i="15"/>
  <c r="AR14" i="14"/>
  <c r="AU14" i="14"/>
  <c r="AQ14" i="14"/>
  <c r="AT14" i="14"/>
  <c r="AP14" i="14"/>
  <c r="AS14" i="14"/>
  <c r="AO14" i="14"/>
  <c r="AU18" i="13"/>
  <c r="AQ18" i="13"/>
  <c r="AT18" i="13"/>
  <c r="AP18" i="13"/>
  <c r="AS18" i="13"/>
  <c r="AO18" i="13"/>
  <c r="AR18" i="13"/>
  <c r="AV18" i="13"/>
  <c r="AT12" i="14"/>
  <c r="AP12" i="14"/>
  <c r="AS12" i="14"/>
  <c r="AO12" i="14"/>
  <c r="AR12" i="14"/>
  <c r="AU12" i="14"/>
  <c r="AQ12" i="14"/>
  <c r="AV12" i="14"/>
  <c r="AS55" i="10"/>
  <c r="AO55" i="10"/>
  <c r="AR55" i="10"/>
  <c r="AU55" i="10"/>
  <c r="AQ55" i="10"/>
  <c r="AT55" i="10"/>
  <c r="AP55" i="10"/>
  <c r="AV55" i="10"/>
  <c r="AU43" i="10"/>
  <c r="AT43" i="10"/>
  <c r="AP43" i="10"/>
  <c r="AS43" i="10"/>
  <c r="AO43" i="10"/>
  <c r="AV43" i="10"/>
  <c r="AS53" i="39"/>
  <c r="AO53" i="39"/>
  <c r="AR53" i="39"/>
  <c r="AU53" i="39"/>
  <c r="AQ53" i="39"/>
  <c r="AT53" i="39"/>
  <c r="AP53" i="39"/>
  <c r="AV53" i="39"/>
  <c r="AR28" i="39"/>
  <c r="AU28" i="39"/>
  <c r="AQ28" i="39"/>
  <c r="AT28" i="39"/>
  <c r="AP28" i="39"/>
  <c r="AO28" i="39"/>
  <c r="AS28" i="39"/>
  <c r="AV28" i="39"/>
  <c r="AT61" i="36"/>
  <c r="AP61" i="36"/>
  <c r="AS61" i="36"/>
  <c r="AO61" i="36"/>
  <c r="AR61" i="36"/>
  <c r="AU61" i="36"/>
  <c r="AQ61" i="36"/>
  <c r="AV61" i="36"/>
  <c r="AS53" i="30"/>
  <c r="AO53" i="30"/>
  <c r="AR53" i="30"/>
  <c r="AU53" i="30"/>
  <c r="AQ53" i="30"/>
  <c r="AP53" i="30"/>
  <c r="AT53" i="30"/>
  <c r="AS34" i="28"/>
  <c r="AO34" i="28"/>
  <c r="AR34" i="28"/>
  <c r="AU34" i="28"/>
  <c r="AQ34" i="28"/>
  <c r="AT34" i="28"/>
  <c r="AP34" i="28"/>
  <c r="AV34" i="28"/>
  <c r="AR53" i="27"/>
  <c r="AU53" i="27"/>
  <c r="AQ53" i="27"/>
  <c r="AT53" i="27"/>
  <c r="AP53" i="27"/>
  <c r="AS53" i="27"/>
  <c r="AO53" i="27"/>
  <c r="AV53" i="27"/>
  <c r="AU50" i="23"/>
  <c r="AU49" i="23" s="1"/>
  <c r="AQ50" i="23"/>
  <c r="AQ49" i="23" s="1"/>
  <c r="AT50" i="23"/>
  <c r="AT49" i="23" s="1"/>
  <c r="AP50" i="23"/>
  <c r="AP49" i="23" s="1"/>
  <c r="AS50" i="23"/>
  <c r="AS49" i="23" s="1"/>
  <c r="AO50" i="23"/>
  <c r="AR50" i="23"/>
  <c r="AR49" i="23" s="1"/>
  <c r="AV50" i="23"/>
  <c r="AV49" i="23" s="1"/>
  <c r="AT23" i="27"/>
  <c r="AP23" i="27"/>
  <c r="AS23" i="27"/>
  <c r="AO23" i="27"/>
  <c r="AR23" i="27"/>
  <c r="AU23" i="27"/>
  <c r="AQ23" i="27"/>
  <c r="AV23" i="27"/>
  <c r="AU23" i="16"/>
  <c r="AQ23" i="16"/>
  <c r="AT23" i="16"/>
  <c r="AP23" i="16"/>
  <c r="AS23" i="16"/>
  <c r="AO23" i="16"/>
  <c r="AR23" i="16"/>
  <c r="AS13" i="16"/>
  <c r="AO13" i="16"/>
  <c r="AR13" i="16"/>
  <c r="AU13" i="16"/>
  <c r="AQ13" i="16"/>
  <c r="AT13" i="16"/>
  <c r="AP13" i="16"/>
  <c r="AU37" i="9"/>
  <c r="AQ37" i="9"/>
  <c r="AT37" i="9"/>
  <c r="AP37" i="9"/>
  <c r="AS37" i="9"/>
  <c r="AO37" i="9"/>
  <c r="AR37" i="9"/>
  <c r="AV37" i="9"/>
  <c r="AU6" i="41"/>
  <c r="AQ6" i="41"/>
  <c r="AT6" i="41"/>
  <c r="AP6" i="41"/>
  <c r="AS6" i="41"/>
  <c r="AO6" i="41"/>
  <c r="AR6" i="41"/>
  <c r="AV6" i="41"/>
  <c r="AT40" i="38"/>
  <c r="AP40" i="38"/>
  <c r="AS40" i="38"/>
  <c r="AO40" i="38"/>
  <c r="AR40" i="38"/>
  <c r="AU40" i="38"/>
  <c r="AQ40" i="38"/>
  <c r="AV40" i="38"/>
  <c r="AU12" i="36"/>
  <c r="AQ12" i="36"/>
  <c r="AT12" i="36"/>
  <c r="AP12" i="36"/>
  <c r="AS12" i="36"/>
  <c r="AO12" i="36"/>
  <c r="AR12" i="36"/>
  <c r="AV12" i="36"/>
  <c r="AT33" i="23"/>
  <c r="AP33" i="23"/>
  <c r="AS33" i="23"/>
  <c r="AO33" i="23"/>
  <c r="AR33" i="23"/>
  <c r="AU33" i="23"/>
  <c r="AQ33" i="23"/>
  <c r="AV33" i="23"/>
  <c r="AS46" i="38"/>
  <c r="AS45" i="38" s="1"/>
  <c r="AO46" i="38"/>
  <c r="AR46" i="38"/>
  <c r="AR45" i="38" s="1"/>
  <c r="AU46" i="38"/>
  <c r="AU45" i="38" s="1"/>
  <c r="AQ46" i="38"/>
  <c r="AQ45" i="38" s="1"/>
  <c r="AT46" i="38"/>
  <c r="AT45" i="38" s="1"/>
  <c r="AP46" i="38"/>
  <c r="AP45" i="38" s="1"/>
  <c r="AV46" i="38"/>
  <c r="AV45" i="38" s="1"/>
  <c r="AR28" i="38"/>
  <c r="AU28" i="38"/>
  <c r="AQ28" i="38"/>
  <c r="AT28" i="38"/>
  <c r="AP28" i="38"/>
  <c r="AS28" i="38"/>
  <c r="AO28" i="38"/>
  <c r="AV28" i="38"/>
  <c r="AU50" i="36"/>
  <c r="AU49" i="36" s="1"/>
  <c r="AT50" i="36"/>
  <c r="AT49" i="36" s="1"/>
  <c r="AP50" i="36"/>
  <c r="AP49" i="36" s="1"/>
  <c r="AS50" i="36"/>
  <c r="AS49" i="36" s="1"/>
  <c r="AO50" i="36"/>
  <c r="AR50" i="36"/>
  <c r="AR49" i="36" s="1"/>
  <c r="AQ50" i="36"/>
  <c r="AQ49" i="36" s="1"/>
  <c r="AV50" i="36"/>
  <c r="AV49" i="36" s="1"/>
  <c r="AU39" i="36"/>
  <c r="AQ39" i="36"/>
  <c r="AT39" i="36"/>
  <c r="AP39" i="36"/>
  <c r="AS39" i="36"/>
  <c r="AO39" i="36"/>
  <c r="AR39" i="36"/>
  <c r="AV39" i="36"/>
  <c r="AO4" i="22"/>
  <c r="AS4" i="22"/>
  <c r="AR4" i="22"/>
  <c r="AU4" i="22"/>
  <c r="AQ4" i="22"/>
  <c r="AT4" i="22"/>
  <c r="AP4" i="22"/>
  <c r="AV4" i="22"/>
  <c r="AO4" i="17"/>
  <c r="AU4" i="17"/>
  <c r="AQ4" i="17"/>
  <c r="AT4" i="17"/>
  <c r="AP4" i="17"/>
  <c r="AS4" i="17"/>
  <c r="AR4" i="17"/>
  <c r="AV4" i="17"/>
  <c r="AS41" i="13"/>
  <c r="AO41" i="13"/>
  <c r="AR41" i="13"/>
  <c r="AU41" i="13"/>
  <c r="AQ41" i="13"/>
  <c r="AT41" i="13"/>
  <c r="AP41" i="13"/>
  <c r="AV41" i="13"/>
  <c r="AT5" i="11"/>
  <c r="AP5" i="11"/>
  <c r="AS5" i="11"/>
  <c r="AO5" i="11"/>
  <c r="AR5" i="11"/>
  <c r="AU5" i="11"/>
  <c r="AQ5" i="11"/>
  <c r="AV5" i="11"/>
  <c r="AQ39" i="10"/>
  <c r="AT44" i="18"/>
  <c r="AP44" i="18"/>
  <c r="AS44" i="18"/>
  <c r="AO44" i="18"/>
  <c r="AR44" i="18"/>
  <c r="AU44" i="18"/>
  <c r="AQ44" i="18"/>
  <c r="AV44" i="18"/>
  <c r="AR31" i="39"/>
  <c r="AR30" i="39" s="1"/>
  <c r="AU31" i="39"/>
  <c r="AU30" i="39" s="1"/>
  <c r="AQ31" i="39"/>
  <c r="AT31" i="39"/>
  <c r="AT30" i="39" s="1"/>
  <c r="AP31" i="39"/>
  <c r="AP30" i="39" s="1"/>
  <c r="AS31" i="39"/>
  <c r="AS30" i="39" s="1"/>
  <c r="AO31" i="39"/>
  <c r="AV31" i="39"/>
  <c r="AV30" i="39" s="1"/>
  <c r="AU23" i="38"/>
  <c r="AQ23" i="38"/>
  <c r="AT23" i="38"/>
  <c r="AP23" i="38"/>
  <c r="AS23" i="38"/>
  <c r="AO23" i="38"/>
  <c r="AR23" i="38"/>
  <c r="AV23" i="38"/>
  <c r="AT16" i="40"/>
  <c r="AP16" i="40"/>
  <c r="AS16" i="40"/>
  <c r="AO16" i="40"/>
  <c r="AR16" i="40"/>
  <c r="AU16" i="40"/>
  <c r="AQ16" i="40"/>
  <c r="AS20" i="39"/>
  <c r="AO20" i="39"/>
  <c r="AR20" i="39"/>
  <c r="AU20" i="39"/>
  <c r="AQ20" i="39"/>
  <c r="AT20" i="39"/>
  <c r="AP20" i="39"/>
  <c r="AV20" i="39"/>
  <c r="AS8" i="38"/>
  <c r="AO8" i="38"/>
  <c r="AR8" i="38"/>
  <c r="AU8" i="38"/>
  <c r="AQ8" i="38"/>
  <c r="AT8" i="38"/>
  <c r="AP8" i="38"/>
  <c r="AV8" i="38"/>
  <c r="AU6" i="30"/>
  <c r="AQ6" i="30"/>
  <c r="AT6" i="30"/>
  <c r="AP6" i="30"/>
  <c r="AS6" i="30"/>
  <c r="AO6" i="30"/>
  <c r="AR6" i="30"/>
  <c r="AV23" i="14"/>
  <c r="AV21" i="22"/>
  <c r="AV17" i="16"/>
  <c r="AV55" i="14"/>
  <c r="AV19" i="40"/>
  <c r="AV48" i="40"/>
  <c r="AV47" i="40" s="1"/>
  <c r="AV15" i="22"/>
  <c r="AV43" i="22"/>
  <c r="AV5" i="12"/>
  <c r="AV57" i="12"/>
  <c r="AV19" i="11"/>
  <c r="AV22" i="11"/>
  <c r="AV7" i="30"/>
  <c r="AV7" i="17"/>
  <c r="AV34" i="17"/>
  <c r="AV57" i="17"/>
  <c r="AV15" i="16"/>
  <c r="AV16" i="16"/>
  <c r="AV13" i="16"/>
  <c r="AV48" i="16"/>
  <c r="AV47" i="16" s="1"/>
  <c r="AV22" i="14"/>
  <c r="AS48" i="13"/>
  <c r="AS47" i="13" s="1"/>
  <c r="AO48" i="13"/>
  <c r="AR48" i="13"/>
  <c r="AR47" i="13" s="1"/>
  <c r="AU48" i="13"/>
  <c r="AU47" i="13" s="1"/>
  <c r="AQ48" i="13"/>
  <c r="AQ47" i="13" s="1"/>
  <c r="AT48" i="13"/>
  <c r="AT47" i="13" s="1"/>
  <c r="AP48" i="13"/>
  <c r="AP47" i="13" s="1"/>
  <c r="AV48" i="13"/>
  <c r="AV47" i="13" s="1"/>
  <c r="AR34" i="41"/>
  <c r="AU34" i="41"/>
  <c r="AQ34" i="41"/>
  <c r="AT34" i="41"/>
  <c r="AP34" i="41"/>
  <c r="AS34" i="41"/>
  <c r="AO34" i="41"/>
  <c r="AV34" i="41"/>
  <c r="AR17" i="41"/>
  <c r="AU17" i="41"/>
  <c r="AQ17" i="41"/>
  <c r="AT17" i="41"/>
  <c r="AP17" i="41"/>
  <c r="AS17" i="41"/>
  <c r="AO17" i="41"/>
  <c r="AV17" i="41"/>
  <c r="AS39" i="41"/>
  <c r="AO39" i="41"/>
  <c r="AT39" i="41"/>
  <c r="AR39" i="41"/>
  <c r="AQ39" i="41"/>
  <c r="AU39" i="41"/>
  <c r="AP39" i="41"/>
  <c r="AV39" i="41"/>
  <c r="AU20" i="41"/>
  <c r="AQ20" i="41"/>
  <c r="AT20" i="41"/>
  <c r="AP20" i="41"/>
  <c r="AS20" i="41"/>
  <c r="AO20" i="41"/>
  <c r="AR20" i="41"/>
  <c r="AV20" i="41"/>
  <c r="AU57" i="40"/>
  <c r="AQ57" i="40"/>
  <c r="AT57" i="40"/>
  <c r="AP57" i="40"/>
  <c r="AS57" i="40"/>
  <c r="AO57" i="40"/>
  <c r="AR57" i="40"/>
  <c r="AU39" i="40"/>
  <c r="AQ39" i="40"/>
  <c r="AT39" i="40"/>
  <c r="AO39" i="40"/>
  <c r="AS39" i="40"/>
  <c r="AR39" i="40"/>
  <c r="AP39" i="40"/>
  <c r="AT24" i="40"/>
  <c r="AP24" i="40"/>
  <c r="AS24" i="40"/>
  <c r="AO24" i="40"/>
  <c r="AR24" i="40"/>
  <c r="AU24" i="40"/>
  <c r="AQ24" i="40"/>
  <c r="AS11" i="40"/>
  <c r="AO11" i="40"/>
  <c r="AR11" i="40"/>
  <c r="AU11" i="40"/>
  <c r="AQ11" i="40"/>
  <c r="AT11" i="40"/>
  <c r="AP11" i="40"/>
  <c r="AV11" i="40"/>
  <c r="AS35" i="39"/>
  <c r="AO35" i="39"/>
  <c r="AR35" i="39"/>
  <c r="AU35" i="39"/>
  <c r="AQ35" i="39"/>
  <c r="AT35" i="39"/>
  <c r="AP35" i="39"/>
  <c r="AV35" i="39"/>
  <c r="AV33" i="39" s="1"/>
  <c r="AO4" i="39"/>
  <c r="AS4" i="39"/>
  <c r="AU4" i="39"/>
  <c r="AQ4" i="39"/>
  <c r="AT4" i="39"/>
  <c r="AP4" i="39"/>
  <c r="AR4" i="39"/>
  <c r="AV4" i="39"/>
  <c r="AS48" i="38"/>
  <c r="AS47" i="38" s="1"/>
  <c r="AO48" i="38"/>
  <c r="AR48" i="38"/>
  <c r="AR47" i="38" s="1"/>
  <c r="AU48" i="38"/>
  <c r="AU47" i="38" s="1"/>
  <c r="AQ48" i="38"/>
  <c r="AQ47" i="38" s="1"/>
  <c r="AT48" i="38"/>
  <c r="AT47" i="38" s="1"/>
  <c r="AP48" i="38"/>
  <c r="AP47" i="38" s="1"/>
  <c r="AV48" i="38"/>
  <c r="AV47" i="38" s="1"/>
  <c r="AR11" i="39"/>
  <c r="AU11" i="39"/>
  <c r="AQ11" i="39"/>
  <c r="AT11" i="39"/>
  <c r="AP11" i="39"/>
  <c r="AS11" i="39"/>
  <c r="AO11" i="39"/>
  <c r="AV11" i="39"/>
  <c r="AS39" i="38"/>
  <c r="AO39" i="38"/>
  <c r="AR39" i="38"/>
  <c r="AU39" i="38"/>
  <c r="AQ39" i="38"/>
  <c r="AT39" i="38"/>
  <c r="AP39" i="38"/>
  <c r="AV39" i="38"/>
  <c r="AU19" i="38"/>
  <c r="AQ19" i="38"/>
  <c r="AT19" i="38"/>
  <c r="AP19" i="38"/>
  <c r="AS19" i="38"/>
  <c r="AO19" i="38"/>
  <c r="AR19" i="38"/>
  <c r="AV19" i="38"/>
  <c r="AR16" i="38"/>
  <c r="AU16" i="38"/>
  <c r="AQ16" i="38"/>
  <c r="AT16" i="38"/>
  <c r="AP16" i="38"/>
  <c r="AS16" i="38"/>
  <c r="AO16" i="38"/>
  <c r="AV16" i="38"/>
  <c r="AU54" i="36"/>
  <c r="AQ54" i="36"/>
  <c r="AT54" i="36"/>
  <c r="AP54" i="36"/>
  <c r="AS54" i="36"/>
  <c r="AO54" i="36"/>
  <c r="AR54" i="36"/>
  <c r="AV54" i="36"/>
  <c r="AS35" i="36"/>
  <c r="AO35" i="36"/>
  <c r="AR35" i="36"/>
  <c r="AU35" i="36"/>
  <c r="AQ35" i="36"/>
  <c r="AT35" i="36"/>
  <c r="AP35" i="36"/>
  <c r="AV35" i="36"/>
  <c r="AR22" i="35"/>
  <c r="AU22" i="35"/>
  <c r="AQ22" i="35"/>
  <c r="AT22" i="35"/>
  <c r="AP22" i="35"/>
  <c r="AS22" i="35"/>
  <c r="AO22" i="35"/>
  <c r="AV22" i="35"/>
  <c r="AR51" i="35"/>
  <c r="AU51" i="35"/>
  <c r="AQ51" i="35"/>
  <c r="AT51" i="35"/>
  <c r="AP51" i="35"/>
  <c r="AS51" i="35"/>
  <c r="AO51" i="35"/>
  <c r="AV51" i="35"/>
  <c r="AT63" i="35"/>
  <c r="AP63" i="35"/>
  <c r="AS63" i="35"/>
  <c r="AO63" i="35"/>
  <c r="AR63" i="35"/>
  <c r="AU63" i="35"/>
  <c r="AQ63" i="35"/>
  <c r="AV63" i="35"/>
  <c r="AR7" i="35"/>
  <c r="AU7" i="35"/>
  <c r="AQ7" i="35"/>
  <c r="AT7" i="35"/>
  <c r="AP7" i="35"/>
  <c r="AS7" i="35"/>
  <c r="AO7" i="35"/>
  <c r="AV7" i="35"/>
  <c r="AR57" i="30"/>
  <c r="AT57" i="30"/>
  <c r="AP57" i="30"/>
  <c r="AO57" i="30"/>
  <c r="AU57" i="30"/>
  <c r="AS57" i="30"/>
  <c r="AQ57" i="30"/>
  <c r="AV57" i="30"/>
  <c r="AS37" i="30"/>
  <c r="AO37" i="30"/>
  <c r="AR37" i="30"/>
  <c r="AU37" i="30"/>
  <c r="AQ37" i="30"/>
  <c r="AT37" i="30"/>
  <c r="AP37" i="30"/>
  <c r="AV37" i="30"/>
  <c r="AT48" i="28"/>
  <c r="AT47" i="28" s="1"/>
  <c r="AP48" i="28"/>
  <c r="AP47" i="28" s="1"/>
  <c r="AS48" i="28"/>
  <c r="AS47" i="28" s="1"/>
  <c r="AO48" i="28"/>
  <c r="AR48" i="28"/>
  <c r="AR47" i="28" s="1"/>
  <c r="AU48" i="28"/>
  <c r="AU47" i="28" s="1"/>
  <c r="AQ48" i="28"/>
  <c r="AQ47" i="28" s="1"/>
  <c r="AV48" i="28"/>
  <c r="AV47" i="28" s="1"/>
  <c r="AU43" i="27"/>
  <c r="AQ43" i="27"/>
  <c r="AT43" i="27"/>
  <c r="AP43" i="27"/>
  <c r="AS43" i="27"/>
  <c r="AO43" i="27"/>
  <c r="AR43" i="27"/>
  <c r="AV43" i="27"/>
  <c r="AR17" i="27"/>
  <c r="AU17" i="27"/>
  <c r="AQ17" i="27"/>
  <c r="AT17" i="27"/>
  <c r="AP17" i="27"/>
  <c r="AS17" i="27"/>
  <c r="AO17" i="27"/>
  <c r="AV17" i="27"/>
  <c r="AQ50" i="26"/>
  <c r="AQ49" i="26" s="1"/>
  <c r="AO50" i="26"/>
  <c r="AR10" i="26"/>
  <c r="AU10" i="26"/>
  <c r="AQ10" i="26"/>
  <c r="AT10" i="26"/>
  <c r="AP10" i="26"/>
  <c r="AS10" i="26"/>
  <c r="AO10" i="26"/>
  <c r="AU6" i="26"/>
  <c r="AQ6" i="26"/>
  <c r="AT6" i="26"/>
  <c r="AP6" i="26"/>
  <c r="AS6" i="26"/>
  <c r="AO6" i="26"/>
  <c r="AR6" i="26"/>
  <c r="AS41" i="27"/>
  <c r="AO41" i="27"/>
  <c r="AR41" i="27"/>
  <c r="AU41" i="27"/>
  <c r="AQ41" i="27"/>
  <c r="AT41" i="27"/>
  <c r="AP41" i="27"/>
  <c r="AV41" i="27"/>
  <c r="AR18" i="26"/>
  <c r="AU18" i="26"/>
  <c r="AQ18" i="26"/>
  <c r="AT18" i="26"/>
  <c r="AP18" i="26"/>
  <c r="AS18" i="26"/>
  <c r="AO18" i="26"/>
  <c r="AR7" i="26"/>
  <c r="AU7" i="26"/>
  <c r="AQ7" i="26"/>
  <c r="AT7" i="26"/>
  <c r="AP7" i="26"/>
  <c r="AS7" i="26"/>
  <c r="AO7" i="26"/>
  <c r="AU46" i="23"/>
  <c r="AU45" i="23" s="1"/>
  <c r="AQ46" i="23"/>
  <c r="AQ45" i="23" s="1"/>
  <c r="AT46" i="23"/>
  <c r="AT45" i="23" s="1"/>
  <c r="AP46" i="23"/>
  <c r="AP45" i="23" s="1"/>
  <c r="AS46" i="23"/>
  <c r="AS45" i="23" s="1"/>
  <c r="AO46" i="23"/>
  <c r="AR46" i="23"/>
  <c r="AR45" i="23" s="1"/>
  <c r="AV46" i="23"/>
  <c r="AV45" i="23" s="1"/>
  <c r="AS55" i="22"/>
  <c r="AO55" i="22"/>
  <c r="AR55" i="22"/>
  <c r="AU55" i="22"/>
  <c r="AQ55" i="22"/>
  <c r="AT55" i="22"/>
  <c r="AP55" i="22"/>
  <c r="AU43" i="21"/>
  <c r="AQ43" i="21"/>
  <c r="AT43" i="21"/>
  <c r="AP43" i="21"/>
  <c r="AS43" i="21"/>
  <c r="AO43" i="21"/>
  <c r="AR43" i="21"/>
  <c r="AS43" i="26"/>
  <c r="AO43" i="26"/>
  <c r="AR43" i="26"/>
  <c r="AU43" i="26"/>
  <c r="AQ43" i="26"/>
  <c r="AT43" i="26"/>
  <c r="AP43" i="26"/>
  <c r="AV43" i="26"/>
  <c r="AU57" i="23"/>
  <c r="AQ57" i="23"/>
  <c r="AT57" i="23"/>
  <c r="AS57" i="23"/>
  <c r="AO57" i="23"/>
  <c r="AR57" i="23"/>
  <c r="AP57" i="23"/>
  <c r="AV57" i="23"/>
  <c r="AR44" i="21"/>
  <c r="AU44" i="21"/>
  <c r="AQ44" i="21"/>
  <c r="AT44" i="21"/>
  <c r="AP44" i="21"/>
  <c r="AS44" i="21"/>
  <c r="AO44" i="21"/>
  <c r="AV44" i="21"/>
  <c r="AR22" i="18"/>
  <c r="AU22" i="18"/>
  <c r="AQ22" i="18"/>
  <c r="AT22" i="18"/>
  <c r="AP22" i="18"/>
  <c r="AS22" i="18"/>
  <c r="AO22" i="18"/>
  <c r="AV22" i="18"/>
  <c r="AR7" i="18"/>
  <c r="AU7" i="18"/>
  <c r="AQ7" i="18"/>
  <c r="AT7" i="18"/>
  <c r="AP7" i="18"/>
  <c r="AS7" i="18"/>
  <c r="AO7" i="18"/>
  <c r="AV7" i="18"/>
  <c r="AU6" i="17"/>
  <c r="AQ6" i="17"/>
  <c r="AT6" i="17"/>
  <c r="AP6" i="17"/>
  <c r="AS6" i="17"/>
  <c r="AO6" i="17"/>
  <c r="AR6" i="17"/>
  <c r="AV6" i="17"/>
  <c r="AT59" i="22"/>
  <c r="AP59" i="22"/>
  <c r="AS59" i="22"/>
  <c r="AO59" i="22"/>
  <c r="AR59" i="22"/>
  <c r="AU59" i="22"/>
  <c r="AQ59" i="22"/>
  <c r="AS8" i="22"/>
  <c r="AO8" i="22"/>
  <c r="AR8" i="22"/>
  <c r="AU8" i="22"/>
  <c r="AQ8" i="22"/>
  <c r="AT8" i="22"/>
  <c r="AP8" i="22"/>
  <c r="AR11" i="21"/>
  <c r="AU11" i="21"/>
  <c r="AQ11" i="21"/>
  <c r="AT11" i="21"/>
  <c r="AP11" i="21"/>
  <c r="AS11" i="21"/>
  <c r="AO11" i="21"/>
  <c r="AO4" i="21"/>
  <c r="AU4" i="21"/>
  <c r="AQ4" i="21"/>
  <c r="AT4" i="21"/>
  <c r="AP4" i="21"/>
  <c r="AS4" i="21"/>
  <c r="AR4" i="21"/>
  <c r="AV4" i="21"/>
  <c r="AS24" i="17"/>
  <c r="AO24" i="17"/>
  <c r="AR24" i="17"/>
  <c r="AU24" i="17"/>
  <c r="AQ24" i="17"/>
  <c r="AT24" i="17"/>
  <c r="AP24" i="17"/>
  <c r="AT44" i="16"/>
  <c r="AP44" i="16"/>
  <c r="AS44" i="16"/>
  <c r="AO44" i="16"/>
  <c r="AR44" i="16"/>
  <c r="AU44" i="16"/>
  <c r="AQ44" i="16"/>
  <c r="AS8" i="16"/>
  <c r="AO8" i="16"/>
  <c r="AQ8" i="16"/>
  <c r="AT8" i="16"/>
  <c r="AO4" i="16"/>
  <c r="AS4" i="16"/>
  <c r="AR4" i="16"/>
  <c r="AU4" i="16"/>
  <c r="AQ4" i="16"/>
  <c r="AT4" i="16"/>
  <c r="AP4" i="16"/>
  <c r="AR55" i="15"/>
  <c r="AU55" i="15"/>
  <c r="AQ55" i="15"/>
  <c r="AT55" i="15"/>
  <c r="AP55" i="15"/>
  <c r="AS55" i="15"/>
  <c r="AO55" i="15"/>
  <c r="AV55" i="15"/>
  <c r="AU21" i="14"/>
  <c r="AQ21" i="14"/>
  <c r="AT21" i="14"/>
  <c r="AP21" i="14"/>
  <c r="AS21" i="14"/>
  <c r="AO21" i="14"/>
  <c r="AR21" i="14"/>
  <c r="AV21" i="14"/>
  <c r="AT5" i="18"/>
  <c r="AP5" i="18"/>
  <c r="AS5" i="18"/>
  <c r="AO5" i="18"/>
  <c r="AR5" i="18"/>
  <c r="AU5" i="18"/>
  <c r="AQ5" i="18"/>
  <c r="AV5" i="18"/>
  <c r="AT55" i="16"/>
  <c r="AP55" i="16"/>
  <c r="AR55" i="16"/>
  <c r="AT10" i="16"/>
  <c r="AP10" i="16"/>
  <c r="AS10" i="16"/>
  <c r="AO10" i="16"/>
  <c r="AR10" i="16"/>
  <c r="AU10" i="16"/>
  <c r="AQ10" i="16"/>
  <c r="AV10" i="16"/>
  <c r="AS41" i="15"/>
  <c r="AO41" i="15"/>
  <c r="AR41" i="15"/>
  <c r="AU41" i="15"/>
  <c r="AQ41" i="15"/>
  <c r="AT41" i="15"/>
  <c r="AP41" i="15"/>
  <c r="AV41" i="15"/>
  <c r="AU17" i="14"/>
  <c r="AQ17" i="14"/>
  <c r="AT17" i="14"/>
  <c r="AP17" i="14"/>
  <c r="AS17" i="14"/>
  <c r="AO17" i="14"/>
  <c r="AR17" i="14"/>
  <c r="AV17" i="14"/>
  <c r="AT33" i="15"/>
  <c r="AP33" i="15"/>
  <c r="AS33" i="15"/>
  <c r="AO33" i="15"/>
  <c r="AR33" i="15"/>
  <c r="AU33" i="15"/>
  <c r="AQ33" i="15"/>
  <c r="AV33" i="15"/>
  <c r="AT19" i="15"/>
  <c r="AP19" i="15"/>
  <c r="AS19" i="15"/>
  <c r="AO19" i="15"/>
  <c r="AR19" i="15"/>
  <c r="AU19" i="15"/>
  <c r="AQ19" i="15"/>
  <c r="AV19" i="15"/>
  <c r="AR50" i="14"/>
  <c r="AR49" i="14" s="1"/>
  <c r="AU50" i="14"/>
  <c r="AU49" i="14" s="1"/>
  <c r="AQ50" i="14"/>
  <c r="AQ49" i="14" s="1"/>
  <c r="AT50" i="14"/>
  <c r="AT49" i="14" s="1"/>
  <c r="AP50" i="14"/>
  <c r="AP49" i="14" s="1"/>
  <c r="AS50" i="14"/>
  <c r="AS49" i="14" s="1"/>
  <c r="AO50" i="14"/>
  <c r="AU59" i="15"/>
  <c r="AQ59" i="15"/>
  <c r="AT59" i="15"/>
  <c r="AP59" i="15"/>
  <c r="AS59" i="15"/>
  <c r="AO59" i="15"/>
  <c r="AR59" i="15"/>
  <c r="AV59" i="15"/>
  <c r="AS37" i="10"/>
  <c r="AO37" i="10"/>
  <c r="AR37" i="10"/>
  <c r="AU37" i="10"/>
  <c r="AQ37" i="10"/>
  <c r="AT37" i="10"/>
  <c r="AP37" i="10"/>
  <c r="AV37" i="10"/>
  <c r="AS13" i="9"/>
  <c r="AO13" i="9"/>
  <c r="AU13" i="9"/>
  <c r="AQ13" i="9"/>
  <c r="AT13" i="9"/>
  <c r="AR13" i="9"/>
  <c r="AP13" i="9"/>
  <c r="AV13" i="9"/>
  <c r="AD11" i="8"/>
  <c r="AR42" i="12"/>
  <c r="AU42" i="12"/>
  <c r="AQ42" i="12"/>
  <c r="AT42" i="12"/>
  <c r="AP42" i="12"/>
  <c r="AS42" i="12"/>
  <c r="AO42" i="12"/>
  <c r="AV42" i="12"/>
  <c r="AS21" i="12"/>
  <c r="AO21" i="12"/>
  <c r="AR21" i="12"/>
  <c r="AU21" i="12"/>
  <c r="AQ21" i="12"/>
  <c r="AT21" i="12"/>
  <c r="AP21" i="12"/>
  <c r="AS52" i="10"/>
  <c r="AS51" i="10" s="1"/>
  <c r="AO52" i="10"/>
  <c r="AR52" i="10"/>
  <c r="AR51" i="10" s="1"/>
  <c r="AU52" i="10"/>
  <c r="AU51" i="10" s="1"/>
  <c r="AQ52" i="10"/>
  <c r="AQ51" i="10" s="1"/>
  <c r="AP52" i="10"/>
  <c r="AP51" i="10" s="1"/>
  <c r="AT52" i="10"/>
  <c r="AT51" i="10" s="1"/>
  <c r="AV52" i="10"/>
  <c r="AV51" i="10" s="1"/>
  <c r="AR46" i="10"/>
  <c r="AR45" i="10" s="1"/>
  <c r="AU46" i="10"/>
  <c r="AU45" i="10" s="1"/>
  <c r="AQ46" i="10"/>
  <c r="AQ45" i="10" s="1"/>
  <c r="AT46" i="10"/>
  <c r="AT45" i="10" s="1"/>
  <c r="AP46" i="10"/>
  <c r="AP45" i="10" s="1"/>
  <c r="AS46" i="10"/>
  <c r="AS45" i="10" s="1"/>
  <c r="AO46" i="10"/>
  <c r="AV46" i="10"/>
  <c r="AV45" i="10" s="1"/>
  <c r="AR42" i="9"/>
  <c r="AU42" i="9"/>
  <c r="AQ42" i="9"/>
  <c r="AP42" i="9"/>
  <c r="AO42" i="9"/>
  <c r="AT42" i="9"/>
  <c r="AS42" i="9"/>
  <c r="AV42" i="9"/>
  <c r="AS17" i="9"/>
  <c r="AO17" i="9"/>
  <c r="AU17" i="9"/>
  <c r="AQ17" i="9"/>
  <c r="AP17" i="9"/>
  <c r="AT17" i="9"/>
  <c r="AR17" i="9"/>
  <c r="AV17" i="9"/>
  <c r="AO4" i="9"/>
  <c r="AU4" i="9"/>
  <c r="AQ4" i="9"/>
  <c r="AT4" i="9"/>
  <c r="AP4" i="9"/>
  <c r="AS4" i="9"/>
  <c r="AR4" i="9"/>
  <c r="AV4" i="9"/>
  <c r="AU56" i="8"/>
  <c r="AS56" i="8"/>
  <c r="AT19" i="8"/>
  <c r="AP19" i="8"/>
  <c r="AS19" i="8"/>
  <c r="AO19" i="8"/>
  <c r="AR19" i="8"/>
  <c r="AU19" i="8"/>
  <c r="AQ19" i="8"/>
  <c r="AV19" i="8"/>
  <c r="AU53" i="8"/>
  <c r="AQ53" i="8"/>
  <c r="AT53" i="8"/>
  <c r="AP53" i="8"/>
  <c r="AS53" i="8"/>
  <c r="AO53" i="8"/>
  <c r="AR53" i="8"/>
  <c r="AV53" i="8"/>
  <c r="AU43" i="8"/>
  <c r="AQ43" i="8"/>
  <c r="AT43" i="8"/>
  <c r="AP43" i="8"/>
  <c r="AO43" i="8"/>
  <c r="AS43" i="8"/>
  <c r="AR43" i="8"/>
  <c r="AV43" i="8"/>
  <c r="AT14" i="9"/>
  <c r="AP14" i="9"/>
  <c r="AR14" i="9"/>
  <c r="AU14" i="9"/>
  <c r="AS14" i="9"/>
  <c r="AQ14" i="9"/>
  <c r="AO14" i="9"/>
  <c r="AV14" i="9"/>
  <c r="AU65" i="14"/>
  <c r="AQ65" i="14"/>
  <c r="AT65" i="14"/>
  <c r="AP65" i="14"/>
  <c r="AS65" i="14"/>
  <c r="AO65" i="14"/>
  <c r="AR65" i="14"/>
  <c r="AT53" i="13"/>
  <c r="AP53" i="13"/>
  <c r="AS53" i="13"/>
  <c r="AO53" i="13"/>
  <c r="AR53" i="13"/>
  <c r="AU53" i="13"/>
  <c r="AQ53" i="13"/>
  <c r="AV53" i="13"/>
  <c r="AR59" i="12"/>
  <c r="AU59" i="12"/>
  <c r="AQ59" i="12"/>
  <c r="AT59" i="12"/>
  <c r="AP59" i="12"/>
  <c r="AS59" i="12"/>
  <c r="AO59" i="12"/>
  <c r="AV59" i="12"/>
  <c r="AU15" i="12"/>
  <c r="AQ15" i="12"/>
  <c r="AT15" i="12"/>
  <c r="AP15" i="12"/>
  <c r="AS15" i="12"/>
  <c r="AO15" i="12"/>
  <c r="AR15" i="12"/>
  <c r="AS8" i="12"/>
  <c r="AO8" i="12"/>
  <c r="AR8" i="12"/>
  <c r="AU8" i="12"/>
  <c r="AQ8" i="12"/>
  <c r="AT8" i="12"/>
  <c r="AP8" i="12"/>
  <c r="AV8" i="12"/>
  <c r="AO4" i="12"/>
  <c r="AS4" i="12"/>
  <c r="AR4" i="12"/>
  <c r="AU4" i="12"/>
  <c r="AQ4" i="12"/>
  <c r="AT4" i="12"/>
  <c r="AP4" i="12"/>
  <c r="AU65" i="10"/>
  <c r="AQ65" i="10"/>
  <c r="AT65" i="10"/>
  <c r="AP65" i="10"/>
  <c r="AS65" i="10"/>
  <c r="AO65" i="10"/>
  <c r="AR65" i="10"/>
  <c r="AV65" i="10"/>
  <c r="AT36" i="9"/>
  <c r="AP36" i="9"/>
  <c r="AS36" i="9"/>
  <c r="AO36" i="9"/>
  <c r="AR36" i="9"/>
  <c r="AU36" i="9"/>
  <c r="AQ36" i="9"/>
  <c r="AQ35" i="9" s="1"/>
  <c r="AV36" i="9"/>
  <c r="AR40" i="8"/>
  <c r="AU40" i="8"/>
  <c r="AQ40" i="8"/>
  <c r="AT40" i="8"/>
  <c r="AS40" i="8"/>
  <c r="AP40" i="8"/>
  <c r="AO40" i="8"/>
  <c r="AV40" i="8"/>
  <c r="AR11" i="10"/>
  <c r="AQ11" i="10"/>
  <c r="AU11" i="10"/>
  <c r="AP11" i="10"/>
  <c r="AT11" i="10"/>
  <c r="AO11" i="10"/>
  <c r="AS11" i="10"/>
  <c r="AV11" i="10"/>
  <c r="AU12" i="8"/>
  <c r="AQ12" i="8"/>
  <c r="AS12" i="8"/>
  <c r="AO12" i="8"/>
  <c r="AR12" i="8"/>
  <c r="AP12" i="8"/>
  <c r="AT12" i="8"/>
  <c r="AV12" i="8"/>
  <c r="AR11" i="13"/>
  <c r="AU11" i="13"/>
  <c r="AQ11" i="13"/>
  <c r="AT11" i="13"/>
  <c r="AP11" i="13"/>
  <c r="AS11" i="13"/>
  <c r="AO11" i="13"/>
  <c r="AV11" i="13"/>
  <c r="AR61" i="10"/>
  <c r="AP61" i="10"/>
  <c r="AS34" i="10"/>
  <c r="AO34" i="10"/>
  <c r="AR34" i="10"/>
  <c r="AU34" i="10"/>
  <c r="AQ34" i="10"/>
  <c r="AT34" i="10"/>
  <c r="AP34" i="10"/>
  <c r="AV34" i="10"/>
  <c r="AR21" i="41"/>
  <c r="AU21" i="41"/>
  <c r="AQ21" i="41"/>
  <c r="AT21" i="41"/>
  <c r="AP21" i="41"/>
  <c r="AS21" i="41"/>
  <c r="AO21" i="41"/>
  <c r="AV21" i="41"/>
  <c r="AS8" i="41"/>
  <c r="AO8" i="41"/>
  <c r="AR8" i="41"/>
  <c r="AU8" i="41"/>
  <c r="AQ8" i="41"/>
  <c r="AT8" i="41"/>
  <c r="AP8" i="41"/>
  <c r="AV8" i="41"/>
  <c r="AT13" i="39"/>
  <c r="AP13" i="39"/>
  <c r="AS13" i="39"/>
  <c r="AO13" i="39"/>
  <c r="AR13" i="39"/>
  <c r="AU13" i="39"/>
  <c r="AQ13" i="39"/>
  <c r="AV13" i="39"/>
  <c r="AR7" i="40"/>
  <c r="AU7" i="40"/>
  <c r="AQ7" i="40"/>
  <c r="AT7" i="40"/>
  <c r="AP7" i="40"/>
  <c r="AS7" i="40"/>
  <c r="AO7" i="40"/>
  <c r="AR48" i="39"/>
  <c r="AR47" i="39" s="1"/>
  <c r="AU48" i="39"/>
  <c r="AU47" i="39" s="1"/>
  <c r="AQ48" i="39"/>
  <c r="AQ47" i="39" s="1"/>
  <c r="AT48" i="39"/>
  <c r="AT47" i="39" s="1"/>
  <c r="AP48" i="39"/>
  <c r="AP47" i="39" s="1"/>
  <c r="AS48" i="39"/>
  <c r="AS47" i="39" s="1"/>
  <c r="AO48" i="39"/>
  <c r="AV48" i="39"/>
  <c r="AV47" i="39" s="1"/>
  <c r="AS12" i="39"/>
  <c r="AO12" i="39"/>
  <c r="AR12" i="39"/>
  <c r="AU12" i="39"/>
  <c r="AQ12" i="39"/>
  <c r="AT12" i="39"/>
  <c r="AP12" i="39"/>
  <c r="AV12" i="39"/>
  <c r="AU6" i="38"/>
  <c r="AQ6" i="38"/>
  <c r="AT6" i="38"/>
  <c r="AP6" i="38"/>
  <c r="AS6" i="38"/>
  <c r="AO6" i="38"/>
  <c r="AR6" i="38"/>
  <c r="AV6" i="38"/>
  <c r="AR12" i="38"/>
  <c r="AU12" i="38"/>
  <c r="AQ12" i="38"/>
  <c r="AT12" i="38"/>
  <c r="AP12" i="38"/>
  <c r="AS12" i="38"/>
  <c r="AO12" i="38"/>
  <c r="AV12" i="38"/>
  <c r="AT22" i="38"/>
  <c r="AP22" i="38"/>
  <c r="AS22" i="38"/>
  <c r="AO22" i="38"/>
  <c r="AR22" i="38"/>
  <c r="AU22" i="38"/>
  <c r="AQ22" i="38"/>
  <c r="AV22" i="38"/>
  <c r="AU44" i="35"/>
  <c r="AU43" i="35" s="1"/>
  <c r="AQ44" i="35"/>
  <c r="AQ43" i="35" s="1"/>
  <c r="AT44" i="35"/>
  <c r="AT43" i="35" s="1"/>
  <c r="AP44" i="35"/>
  <c r="AP43" i="35" s="1"/>
  <c r="AS44" i="35"/>
  <c r="AS43" i="35" s="1"/>
  <c r="AO44" i="35"/>
  <c r="AR44" i="35"/>
  <c r="AR43" i="35" s="1"/>
  <c r="AV44" i="35"/>
  <c r="AV43" i="35" s="1"/>
  <c r="AT16" i="35"/>
  <c r="AP16" i="35"/>
  <c r="AS16" i="35"/>
  <c r="AO16" i="35"/>
  <c r="AR16" i="35"/>
  <c r="AU16" i="35"/>
  <c r="AQ16" i="35"/>
  <c r="AV16" i="35"/>
  <c r="AR50" i="35"/>
  <c r="AR49" i="35" s="1"/>
  <c r="AU50" i="35"/>
  <c r="AU49" i="35" s="1"/>
  <c r="AQ50" i="35"/>
  <c r="AQ49" i="35" s="1"/>
  <c r="AO50" i="35"/>
  <c r="AT50" i="35"/>
  <c r="AT49" i="35" s="1"/>
  <c r="AS50" i="35"/>
  <c r="AS49" i="35" s="1"/>
  <c r="AP50" i="35"/>
  <c r="AP49" i="35" s="1"/>
  <c r="AV50" i="35"/>
  <c r="AV49" i="35" s="1"/>
  <c r="AR38" i="35"/>
  <c r="AU38" i="35"/>
  <c r="AQ38" i="35"/>
  <c r="AT38" i="35"/>
  <c r="AP38" i="35"/>
  <c r="AS38" i="35"/>
  <c r="AO38" i="35"/>
  <c r="AV38" i="35"/>
  <c r="AS63" i="36"/>
  <c r="AO63" i="36"/>
  <c r="AR63" i="36"/>
  <c r="AU63" i="36"/>
  <c r="AQ63" i="36"/>
  <c r="AT63" i="36"/>
  <c r="AP63" i="36"/>
  <c r="AV63" i="36"/>
  <c r="AU62" i="35"/>
  <c r="AQ62" i="35"/>
  <c r="AT62" i="35"/>
  <c r="AP62" i="35"/>
  <c r="AS62" i="35"/>
  <c r="AO62" i="35"/>
  <c r="AR62" i="35"/>
  <c r="AV62" i="35"/>
  <c r="AT14" i="28"/>
  <c r="AP14" i="28"/>
  <c r="AS14" i="28"/>
  <c r="AO14" i="28"/>
  <c r="AR14" i="28"/>
  <c r="AU14" i="28"/>
  <c r="AQ14" i="28"/>
  <c r="AV14" i="28"/>
  <c r="AU20" i="27"/>
  <c r="AQ20" i="27"/>
  <c r="AT20" i="27"/>
  <c r="AP20" i="27"/>
  <c r="AS20" i="27"/>
  <c r="AO20" i="27"/>
  <c r="AR20" i="27"/>
  <c r="AV20" i="27"/>
  <c r="AT24" i="26"/>
  <c r="AP24" i="26"/>
  <c r="AS24" i="26"/>
  <c r="AO24" i="26"/>
  <c r="AR24" i="26"/>
  <c r="AU24" i="26"/>
  <c r="AQ24" i="26"/>
  <c r="AS55" i="30"/>
  <c r="AO55" i="30"/>
  <c r="AR55" i="30"/>
  <c r="AU55" i="30"/>
  <c r="AQ55" i="30"/>
  <c r="AT55" i="30"/>
  <c r="AP55" i="30"/>
  <c r="AT22" i="28"/>
  <c r="AP22" i="28"/>
  <c r="AS22" i="28"/>
  <c r="AO22" i="28"/>
  <c r="AR22" i="28"/>
  <c r="AU22" i="28"/>
  <c r="AQ22" i="28"/>
  <c r="AV22" i="28"/>
  <c r="AS52" i="26"/>
  <c r="AS51" i="26" s="1"/>
  <c r="AO52" i="26"/>
  <c r="AR52" i="26"/>
  <c r="AR51" i="26" s="1"/>
  <c r="AP52" i="26"/>
  <c r="AP51" i="26" s="1"/>
  <c r="AU52" i="26"/>
  <c r="AU51" i="26" s="1"/>
  <c r="AT52" i="26"/>
  <c r="AT51" i="26" s="1"/>
  <c r="AQ52" i="26"/>
  <c r="AQ51" i="26" s="1"/>
  <c r="AV52" i="26"/>
  <c r="AV51" i="26" s="1"/>
  <c r="AS39" i="28"/>
  <c r="AO39" i="28"/>
  <c r="AR39" i="28"/>
  <c r="AU39" i="28"/>
  <c r="AQ39" i="28"/>
  <c r="AT39" i="28"/>
  <c r="AP39" i="28"/>
  <c r="AV39" i="28"/>
  <c r="AS8" i="28"/>
  <c r="AO8" i="28"/>
  <c r="AR8" i="28"/>
  <c r="AU8" i="28"/>
  <c r="AQ8" i="28"/>
  <c r="AT8" i="28"/>
  <c r="AP8" i="28"/>
  <c r="AV8" i="28"/>
  <c r="AT55" i="17"/>
  <c r="AP55" i="17"/>
  <c r="AS55" i="17"/>
  <c r="AO55" i="17"/>
  <c r="AR55" i="17"/>
  <c r="AU55" i="17"/>
  <c r="AQ55" i="17"/>
  <c r="AV55" i="17"/>
  <c r="AT33" i="17"/>
  <c r="AT32" i="17" s="1"/>
  <c r="AP33" i="17"/>
  <c r="AP32" i="17" s="1"/>
  <c r="AS33" i="17"/>
  <c r="AS32" i="17" s="1"/>
  <c r="AO33" i="17"/>
  <c r="AR33" i="17"/>
  <c r="AR32" i="17" s="1"/>
  <c r="AU33" i="17"/>
  <c r="AU32" i="17" s="1"/>
  <c r="AQ33" i="17"/>
  <c r="AQ32" i="17" s="1"/>
  <c r="AV33" i="17"/>
  <c r="AV32" i="17" s="1"/>
  <c r="AR7" i="21"/>
  <c r="AU7" i="21"/>
  <c r="AQ7" i="21"/>
  <c r="AT7" i="21"/>
  <c r="AP7" i="21"/>
  <c r="AS7" i="21"/>
  <c r="AO7" i="21"/>
  <c r="AS63" i="17"/>
  <c r="AO63" i="17"/>
  <c r="AR63" i="17"/>
  <c r="AU63" i="17"/>
  <c r="AQ63" i="17"/>
  <c r="AP63" i="17"/>
  <c r="AT63" i="17"/>
  <c r="AV63" i="17"/>
  <c r="AT65" i="15"/>
  <c r="AP65" i="15"/>
  <c r="AS65" i="15"/>
  <c r="AO65" i="15"/>
  <c r="AR65" i="15"/>
  <c r="AU65" i="15"/>
  <c r="AQ65" i="15"/>
  <c r="AV65" i="15"/>
  <c r="AT59" i="14"/>
  <c r="AP59" i="14"/>
  <c r="AS59" i="14"/>
  <c r="AO59" i="14"/>
  <c r="AR59" i="14"/>
  <c r="AU59" i="14"/>
  <c r="AQ59" i="14"/>
  <c r="AV59" i="14"/>
  <c r="AS12" i="13"/>
  <c r="AO12" i="13"/>
  <c r="AR12" i="13"/>
  <c r="AU12" i="13"/>
  <c r="AQ12" i="13"/>
  <c r="AT12" i="13"/>
  <c r="AP12" i="13"/>
  <c r="AV12" i="13"/>
  <c r="AR7" i="13"/>
  <c r="AU7" i="13"/>
  <c r="AQ7" i="13"/>
  <c r="AT7" i="13"/>
  <c r="AP7" i="13"/>
  <c r="AS7" i="13"/>
  <c r="AO7" i="13"/>
  <c r="AV7" i="13"/>
  <c r="AS17" i="12"/>
  <c r="AO17" i="12"/>
  <c r="AR17" i="12"/>
  <c r="AU17" i="12"/>
  <c r="AQ17" i="12"/>
  <c r="AT17" i="12"/>
  <c r="AP17" i="12"/>
  <c r="AS23" i="11"/>
  <c r="AO23" i="11"/>
  <c r="AQ23" i="11"/>
  <c r="AU23" i="11"/>
  <c r="AP23" i="11"/>
  <c r="AT23" i="11"/>
  <c r="AR23" i="11"/>
  <c r="AV23" i="11"/>
  <c r="AT64" i="10"/>
  <c r="AP64" i="10"/>
  <c r="AR64" i="10"/>
  <c r="AV64" i="10"/>
  <c r="AT13" i="10"/>
  <c r="AP13" i="10"/>
  <c r="AS13" i="10"/>
  <c r="AR13" i="10"/>
  <c r="AQ13" i="10"/>
  <c r="AU13" i="10"/>
  <c r="AO13" i="10"/>
  <c r="AV13" i="10"/>
  <c r="AR33" i="8"/>
  <c r="AU33" i="8"/>
  <c r="AQ33" i="8"/>
  <c r="AT33" i="8"/>
  <c r="AP33" i="8"/>
  <c r="AS33" i="8"/>
  <c r="AO33" i="8"/>
  <c r="AV33" i="8"/>
  <c r="AT11" i="8"/>
  <c r="AP11" i="8"/>
  <c r="AR11" i="8"/>
  <c r="AQ11" i="8"/>
  <c r="AO11" i="8"/>
  <c r="AU11" i="8"/>
  <c r="AS11" i="8"/>
  <c r="AV11" i="8"/>
  <c r="AU12" i="15"/>
  <c r="AQ12" i="15"/>
  <c r="AT12" i="15"/>
  <c r="AP12" i="15"/>
  <c r="AS12" i="15"/>
  <c r="AO12" i="15"/>
  <c r="AR12" i="15"/>
  <c r="AV12" i="15"/>
  <c r="AU23" i="9"/>
  <c r="AQ23" i="9"/>
  <c r="AS23" i="9"/>
  <c r="AO23" i="9"/>
  <c r="AT23" i="9"/>
  <c r="AR23" i="9"/>
  <c r="AP23" i="9"/>
  <c r="AV23" i="9"/>
  <c r="AT52" i="8"/>
  <c r="AT51" i="8" s="1"/>
  <c r="AR52" i="8"/>
  <c r="AR51" i="8" s="1"/>
  <c r="AR50" i="22"/>
  <c r="AR49" i="22" s="1"/>
  <c r="AU50" i="22"/>
  <c r="AU49" i="22" s="1"/>
  <c r="AQ50" i="22"/>
  <c r="AQ49" i="22" s="1"/>
  <c r="AT50" i="22"/>
  <c r="AT49" i="22" s="1"/>
  <c r="AP50" i="22"/>
  <c r="AP49" i="22" s="1"/>
  <c r="AS50" i="22"/>
  <c r="AS49" i="22" s="1"/>
  <c r="AO50" i="22"/>
  <c r="AV50" i="22"/>
  <c r="AV49" i="22" s="1"/>
  <c r="AQ40" i="10"/>
  <c r="AP40" i="10"/>
  <c r="AS40" i="10"/>
  <c r="AV40" i="10"/>
  <c r="AT40" i="12"/>
  <c r="AP40" i="12"/>
  <c r="AS40" i="12"/>
  <c r="AO40" i="12"/>
  <c r="AR40" i="12"/>
  <c r="AU40" i="12"/>
  <c r="AQ40" i="12"/>
  <c r="AS61" i="11"/>
  <c r="AO61" i="11"/>
  <c r="AR61" i="11"/>
  <c r="AU61" i="11"/>
  <c r="AQ61" i="11"/>
  <c r="AT61" i="11"/>
  <c r="AP61" i="11"/>
  <c r="AU10" i="13"/>
  <c r="AQ10" i="13"/>
  <c r="AT10" i="13"/>
  <c r="AP10" i="13"/>
  <c r="AS10" i="13"/>
  <c r="AO10" i="13"/>
  <c r="AR10" i="13"/>
  <c r="AV10" i="13"/>
  <c r="AR12" i="9"/>
  <c r="AT12" i="9"/>
  <c r="AP12" i="9"/>
  <c r="AS12" i="9"/>
  <c r="AQ12" i="9"/>
  <c r="AO12" i="9"/>
  <c r="AU12" i="9"/>
  <c r="AV12" i="9"/>
  <c r="AR33" i="12"/>
  <c r="AU33" i="12"/>
  <c r="AQ33" i="12"/>
  <c r="AT33" i="12"/>
  <c r="AP33" i="12"/>
  <c r="AS33" i="12"/>
  <c r="AO33" i="12"/>
  <c r="AR33" i="10"/>
  <c r="AU33" i="10"/>
  <c r="AQ33" i="10"/>
  <c r="AT33" i="10"/>
  <c r="AP33" i="10"/>
  <c r="AS33" i="10"/>
  <c r="AO33" i="10"/>
  <c r="AV33" i="10"/>
  <c r="AU24" i="8"/>
  <c r="AQ24" i="8"/>
  <c r="AT24" i="8"/>
  <c r="AP24" i="8"/>
  <c r="AS24" i="8"/>
  <c r="AO24" i="8"/>
  <c r="AR24" i="8"/>
  <c r="AV24" i="8"/>
  <c r="AT5" i="15"/>
  <c r="AP5" i="15"/>
  <c r="AS5" i="15"/>
  <c r="AO5" i="15"/>
  <c r="AR5" i="15"/>
  <c r="AU5" i="15"/>
  <c r="AQ5" i="15"/>
  <c r="AV5" i="15"/>
  <c r="AT44" i="14"/>
  <c r="AP44" i="14"/>
  <c r="AS44" i="14"/>
  <c r="AO44" i="14"/>
  <c r="AR44" i="14"/>
  <c r="AU44" i="14"/>
  <c r="AQ44" i="14"/>
  <c r="AV44" i="14"/>
  <c r="AT5" i="41"/>
  <c r="AP5" i="41"/>
  <c r="AS5" i="41"/>
  <c r="AO5" i="41"/>
  <c r="AR5" i="41"/>
  <c r="AU5" i="41"/>
  <c r="AQ5" i="41"/>
  <c r="AV5" i="41"/>
  <c r="AU40" i="39"/>
  <c r="AQ40" i="39"/>
  <c r="AT40" i="39"/>
  <c r="AP40" i="39"/>
  <c r="AS40" i="39"/>
  <c r="AO40" i="39"/>
  <c r="AR40" i="39"/>
  <c r="AV40" i="39"/>
  <c r="AU24" i="41"/>
  <c r="AQ24" i="41"/>
  <c r="AT24" i="41"/>
  <c r="AP24" i="41"/>
  <c r="AS24" i="41"/>
  <c r="AO24" i="41"/>
  <c r="AR24" i="41"/>
  <c r="AV24" i="41"/>
  <c r="AU27" i="40"/>
  <c r="AQ27" i="40"/>
  <c r="AT27" i="40"/>
  <c r="AP27" i="40"/>
  <c r="AS27" i="40"/>
  <c r="AO27" i="40"/>
  <c r="AR27" i="40"/>
  <c r="AS14" i="36"/>
  <c r="AO14" i="36"/>
  <c r="AR14" i="36"/>
  <c r="AU14" i="36"/>
  <c r="AQ14" i="36"/>
  <c r="AT14" i="36"/>
  <c r="AP14" i="36"/>
  <c r="AV14" i="36"/>
  <c r="AT12" i="30"/>
  <c r="AP12" i="30"/>
  <c r="AS12" i="30"/>
  <c r="AO12" i="30"/>
  <c r="AR12" i="30"/>
  <c r="AU12" i="30"/>
  <c r="AQ12" i="30"/>
  <c r="AV12" i="30"/>
  <c r="AS37" i="36"/>
  <c r="AO37" i="36"/>
  <c r="AR37" i="36"/>
  <c r="AU37" i="36"/>
  <c r="AQ37" i="36"/>
  <c r="AT37" i="36"/>
  <c r="AP37" i="36"/>
  <c r="AV37" i="36"/>
  <c r="AS13" i="28"/>
  <c r="AO13" i="28"/>
  <c r="AR13" i="28"/>
  <c r="AU13" i="28"/>
  <c r="AQ13" i="28"/>
  <c r="AT13" i="28"/>
  <c r="AP13" i="28"/>
  <c r="AV13" i="28"/>
  <c r="AR15" i="21"/>
  <c r="AU15" i="21"/>
  <c r="AQ15" i="21"/>
  <c r="AT15" i="21"/>
  <c r="AP15" i="21"/>
  <c r="AS15" i="21"/>
  <c r="AO15" i="21"/>
  <c r="AV15" i="21"/>
  <c r="AR7" i="22"/>
  <c r="AU7" i="22"/>
  <c r="AQ7" i="22"/>
  <c r="AT7" i="22"/>
  <c r="AP7" i="22"/>
  <c r="AS7" i="22"/>
  <c r="AO7" i="22"/>
  <c r="AV7" i="22"/>
  <c r="AR21" i="23"/>
  <c r="AU21" i="23"/>
  <c r="AQ21" i="23"/>
  <c r="AT21" i="23"/>
  <c r="AP21" i="23"/>
  <c r="AS21" i="23"/>
  <c r="AO21" i="23"/>
  <c r="AV21" i="23"/>
  <c r="AR20" i="16"/>
  <c r="AU20" i="16"/>
  <c r="AQ20" i="16"/>
  <c r="AT20" i="16"/>
  <c r="AP20" i="16"/>
  <c r="AS20" i="16"/>
  <c r="AO20" i="16"/>
  <c r="AV20" i="16"/>
  <c r="AO4" i="14"/>
  <c r="AS4" i="14"/>
  <c r="AR4" i="14"/>
  <c r="AU4" i="14"/>
  <c r="AQ4" i="14"/>
  <c r="AT4" i="14"/>
  <c r="AP4" i="14"/>
  <c r="AR19" i="13"/>
  <c r="AU19" i="13"/>
  <c r="AQ19" i="13"/>
  <c r="AT19" i="13"/>
  <c r="AP19" i="13"/>
  <c r="AS19" i="13"/>
  <c r="AO19" i="13"/>
  <c r="AV19" i="13"/>
  <c r="AR12" i="12"/>
  <c r="AU12" i="12"/>
  <c r="AQ12" i="12"/>
  <c r="AT12" i="12"/>
  <c r="AP12" i="12"/>
  <c r="AS12" i="12"/>
  <c r="AO12" i="12"/>
  <c r="AV12" i="12"/>
  <c r="AU12" i="11"/>
  <c r="AQ12" i="11"/>
  <c r="AT12" i="11"/>
  <c r="AP12" i="11"/>
  <c r="AS12" i="11"/>
  <c r="AO12" i="11"/>
  <c r="AR12" i="11"/>
  <c r="AV12" i="11"/>
  <c r="AT5" i="8"/>
  <c r="AP5" i="8"/>
  <c r="AS5" i="8"/>
  <c r="AO5" i="8"/>
  <c r="AR5" i="8"/>
  <c r="AU5" i="8"/>
  <c r="AQ5" i="8"/>
  <c r="AV5" i="8"/>
  <c r="AU39" i="21"/>
  <c r="AQ39" i="21"/>
  <c r="AT39" i="21"/>
  <c r="AP39" i="21"/>
  <c r="AS39" i="21"/>
  <c r="AO39" i="21"/>
  <c r="AR39" i="21"/>
  <c r="AV39" i="21"/>
  <c r="AR53" i="15"/>
  <c r="AU53" i="15"/>
  <c r="AQ53" i="15"/>
  <c r="AT53" i="15"/>
  <c r="AP53" i="15"/>
  <c r="AS53" i="15"/>
  <c r="AO53" i="15"/>
  <c r="AV53" i="15"/>
  <c r="AU24" i="15"/>
  <c r="AQ24" i="15"/>
  <c r="AT24" i="15"/>
  <c r="AP24" i="15"/>
  <c r="AS24" i="15"/>
  <c r="AO24" i="15"/>
  <c r="AR24" i="15"/>
  <c r="AV24" i="15"/>
  <c r="AT23" i="8"/>
  <c r="AP23" i="8"/>
  <c r="AS23" i="8"/>
  <c r="AO23" i="8"/>
  <c r="AR23" i="8"/>
  <c r="AQ23" i="8"/>
  <c r="AU23" i="8"/>
  <c r="AV23" i="8"/>
  <c r="AS56" i="22"/>
  <c r="AO56" i="22"/>
  <c r="AR56" i="22"/>
  <c r="AU56" i="22"/>
  <c r="AQ56" i="22"/>
  <c r="AP56" i="22"/>
  <c r="AT56" i="22"/>
  <c r="AT57" i="16"/>
  <c r="AP57" i="16"/>
  <c r="AS57" i="16"/>
  <c r="AO57" i="16"/>
  <c r="AR57" i="16"/>
  <c r="AU57" i="16"/>
  <c r="AQ57" i="16"/>
  <c r="AV57" i="16"/>
  <c r="AU56" i="12"/>
  <c r="AQ56" i="12"/>
  <c r="AT56" i="12"/>
  <c r="AP56" i="12"/>
  <c r="AS56" i="12"/>
  <c r="AO56" i="12"/>
  <c r="AR56" i="12"/>
  <c r="AT63" i="8"/>
  <c r="AP63" i="8"/>
  <c r="AS63" i="8"/>
  <c r="AO63" i="8"/>
  <c r="AR63" i="8"/>
  <c r="AQ63" i="8"/>
  <c r="AU63" i="8"/>
  <c r="AV63" i="8"/>
  <c r="AT55" i="41"/>
  <c r="AP55" i="41"/>
  <c r="AS55" i="41"/>
  <c r="AO55" i="41"/>
  <c r="AR55" i="41"/>
  <c r="AU55" i="41"/>
  <c r="AQ55" i="41"/>
  <c r="AV55" i="41"/>
  <c r="AS65" i="28"/>
  <c r="AO65" i="28"/>
  <c r="AR65" i="28"/>
  <c r="AU65" i="28"/>
  <c r="AQ65" i="28"/>
  <c r="AT65" i="28"/>
  <c r="AP65" i="28"/>
  <c r="AV65" i="28"/>
  <c r="AT61" i="8"/>
  <c r="AP61" i="8"/>
  <c r="AS61" i="8"/>
  <c r="AO61" i="8"/>
  <c r="AR61" i="8"/>
  <c r="AU61" i="8"/>
  <c r="AQ61" i="8"/>
  <c r="AV61" i="8"/>
  <c r="AS10" i="41"/>
  <c r="AO10" i="41"/>
  <c r="AR10" i="41"/>
  <c r="AU10" i="41"/>
  <c r="AQ10" i="41"/>
  <c r="AT10" i="41"/>
  <c r="AP10" i="41"/>
  <c r="AV10" i="41"/>
  <c r="AT44" i="41"/>
  <c r="AT43" i="41" s="1"/>
  <c r="AP44" i="41"/>
  <c r="AP43" i="41" s="1"/>
  <c r="AS44" i="41"/>
  <c r="AS43" i="41" s="1"/>
  <c r="AO44" i="41"/>
  <c r="AR44" i="41"/>
  <c r="AR43" i="41" s="1"/>
  <c r="AU44" i="41"/>
  <c r="AU43" i="41" s="1"/>
  <c r="AQ44" i="41"/>
  <c r="AQ43" i="41" s="1"/>
  <c r="AV44" i="41"/>
  <c r="AV43" i="41" s="1"/>
  <c r="AT54" i="38"/>
  <c r="AP54" i="38"/>
  <c r="AS54" i="38"/>
  <c r="AO54" i="38"/>
  <c r="AR54" i="38"/>
  <c r="AU54" i="38"/>
  <c r="AQ54" i="38"/>
  <c r="AV54" i="38"/>
  <c r="AU57" i="35"/>
  <c r="AQ57" i="35"/>
  <c r="AT57" i="35"/>
  <c r="AP57" i="35"/>
  <c r="AS57" i="35"/>
  <c r="AO57" i="35"/>
  <c r="AR57" i="35"/>
  <c r="AV57" i="35"/>
  <c r="AV56" i="35" s="1"/>
  <c r="AT26" i="35"/>
  <c r="AP26" i="35"/>
  <c r="AS26" i="35"/>
  <c r="AO26" i="35"/>
  <c r="AR26" i="35"/>
  <c r="AU26" i="35"/>
  <c r="AQ26" i="35"/>
  <c r="AV26" i="35"/>
  <c r="AU20" i="36"/>
  <c r="AQ20" i="36"/>
  <c r="AT20" i="36"/>
  <c r="AP20" i="36"/>
  <c r="AS20" i="36"/>
  <c r="AO20" i="36"/>
  <c r="AR20" i="36"/>
  <c r="AV20" i="36"/>
  <c r="AT26" i="41"/>
  <c r="AP26" i="41"/>
  <c r="AS26" i="41"/>
  <c r="AO26" i="41"/>
  <c r="AR26" i="41"/>
  <c r="AU26" i="41"/>
  <c r="AQ26" i="41"/>
  <c r="AV26" i="41"/>
  <c r="AS8" i="30"/>
  <c r="AO8" i="30"/>
  <c r="AR8" i="30"/>
  <c r="AU8" i="30"/>
  <c r="AQ8" i="30"/>
  <c r="AT8" i="30"/>
  <c r="AP8" i="30"/>
  <c r="AV8" i="30"/>
  <c r="AT11" i="27"/>
  <c r="AP11" i="27"/>
  <c r="AS11" i="27"/>
  <c r="AO11" i="27"/>
  <c r="AR11" i="27"/>
  <c r="AU11" i="27"/>
  <c r="AQ11" i="27"/>
  <c r="AV11" i="27"/>
  <c r="AT36" i="23"/>
  <c r="AP36" i="23"/>
  <c r="AS36" i="23"/>
  <c r="AO36" i="23"/>
  <c r="AR36" i="23"/>
  <c r="AU36" i="23"/>
  <c r="AQ36" i="23"/>
  <c r="AV36" i="23"/>
  <c r="AT18" i="16"/>
  <c r="AP18" i="16"/>
  <c r="AS18" i="16"/>
  <c r="AO18" i="16"/>
  <c r="AR18" i="16"/>
  <c r="AU18" i="16"/>
  <c r="AQ18" i="16"/>
  <c r="AT36" i="13"/>
  <c r="AP36" i="13"/>
  <c r="AS36" i="13"/>
  <c r="AO36" i="13"/>
  <c r="AR36" i="13"/>
  <c r="AU36" i="13"/>
  <c r="AQ36" i="13"/>
  <c r="AV36" i="13"/>
  <c r="AS23" i="18"/>
  <c r="AO23" i="18"/>
  <c r="AR23" i="18"/>
  <c r="AU23" i="18"/>
  <c r="AQ23" i="18"/>
  <c r="AT23" i="18"/>
  <c r="AP23" i="18"/>
  <c r="AV23" i="18"/>
  <c r="AU22" i="17"/>
  <c r="AQ22" i="17"/>
  <c r="AT22" i="17"/>
  <c r="AP22" i="17"/>
  <c r="AS22" i="17"/>
  <c r="AO22" i="17"/>
  <c r="AR22" i="17"/>
  <c r="AV22" i="17"/>
  <c r="AU34" i="23"/>
  <c r="AQ34" i="23"/>
  <c r="AT34" i="23"/>
  <c r="AP34" i="23"/>
  <c r="AS34" i="23"/>
  <c r="AO34" i="23"/>
  <c r="AR34" i="23"/>
  <c r="AV34" i="23"/>
  <c r="AR13" i="23"/>
  <c r="AU13" i="23"/>
  <c r="AQ13" i="23"/>
  <c r="AT13" i="23"/>
  <c r="AP13" i="23"/>
  <c r="AS13" i="23"/>
  <c r="AO13" i="23"/>
  <c r="AV13" i="23"/>
  <c r="AT13" i="13"/>
  <c r="AP13" i="13"/>
  <c r="AS13" i="13"/>
  <c r="AO13" i="13"/>
  <c r="AR13" i="13"/>
  <c r="AU13" i="13"/>
  <c r="AQ13" i="13"/>
  <c r="AV13" i="13"/>
  <c r="AU6" i="11"/>
  <c r="AQ6" i="11"/>
  <c r="AT6" i="11"/>
  <c r="AP6" i="11"/>
  <c r="AS6" i="11"/>
  <c r="AO6" i="11"/>
  <c r="AR6" i="11"/>
  <c r="AT42" i="11"/>
  <c r="AP42" i="11"/>
  <c r="AS42" i="11"/>
  <c r="AO42" i="11"/>
  <c r="AR42" i="11"/>
  <c r="AU42" i="11"/>
  <c r="AQ42" i="11"/>
  <c r="AS23" i="40"/>
  <c r="AO23" i="40"/>
  <c r="AR23" i="40"/>
  <c r="AU23" i="40"/>
  <c r="AQ23" i="40"/>
  <c r="AT23" i="40"/>
  <c r="AP23" i="40"/>
  <c r="AT51" i="38"/>
  <c r="AP51" i="38"/>
  <c r="AS51" i="38"/>
  <c r="AO51" i="38"/>
  <c r="AR51" i="38"/>
  <c r="AQ51" i="38"/>
  <c r="AU51" i="38"/>
  <c r="AV51" i="38"/>
  <c r="AR63" i="30"/>
  <c r="AU63" i="30"/>
  <c r="AQ63" i="30"/>
  <c r="AT63" i="30"/>
  <c r="AP63" i="30"/>
  <c r="AS63" i="30"/>
  <c r="AO63" i="30"/>
  <c r="AV63" i="30"/>
  <c r="AU48" i="27"/>
  <c r="AU47" i="27" s="1"/>
  <c r="AQ48" i="27"/>
  <c r="AQ47" i="27" s="1"/>
  <c r="AT48" i="27"/>
  <c r="AT47" i="27" s="1"/>
  <c r="AP48" i="27"/>
  <c r="AP47" i="27" s="1"/>
  <c r="AS48" i="27"/>
  <c r="AS47" i="27" s="1"/>
  <c r="AO48" i="27"/>
  <c r="AR48" i="27"/>
  <c r="AR47" i="27" s="1"/>
  <c r="AV48" i="27"/>
  <c r="AV47" i="27" s="1"/>
  <c r="AR40" i="27"/>
  <c r="AU40" i="27"/>
  <c r="AQ40" i="27"/>
  <c r="AT40" i="27"/>
  <c r="AP40" i="27"/>
  <c r="AS40" i="27"/>
  <c r="AO40" i="27"/>
  <c r="AV40" i="27"/>
  <c r="AS37" i="26"/>
  <c r="AO37" i="26"/>
  <c r="AR37" i="26"/>
  <c r="AU37" i="26"/>
  <c r="AQ37" i="26"/>
  <c r="AT37" i="26"/>
  <c r="AP37" i="26"/>
  <c r="AS11" i="26"/>
  <c r="AO11" i="26"/>
  <c r="AR11" i="26"/>
  <c r="AU11" i="26"/>
  <c r="AQ11" i="26"/>
  <c r="AT11" i="26"/>
  <c r="AP11" i="26"/>
  <c r="AV11" i="26"/>
  <c r="AR53" i="23"/>
  <c r="AU53" i="23"/>
  <c r="AQ53" i="23"/>
  <c r="AT53" i="23"/>
  <c r="AP53" i="23"/>
  <c r="AO53" i="23"/>
  <c r="AS53" i="23"/>
  <c r="AV53" i="23"/>
  <c r="AU6" i="21"/>
  <c r="AQ6" i="21"/>
  <c r="AT6" i="21"/>
  <c r="AP6" i="21"/>
  <c r="AS6" i="21"/>
  <c r="AO6" i="21"/>
  <c r="AR6" i="21"/>
  <c r="AS43" i="16"/>
  <c r="AO43" i="16"/>
  <c r="AR43" i="16"/>
  <c r="AU43" i="16"/>
  <c r="AQ43" i="16"/>
  <c r="AT43" i="16"/>
  <c r="AP43" i="16"/>
  <c r="AV43" i="16"/>
  <c r="AU48" i="15"/>
  <c r="AU47" i="15" s="1"/>
  <c r="AQ48" i="15"/>
  <c r="AQ47" i="15" s="1"/>
  <c r="AT48" i="15"/>
  <c r="AT47" i="15" s="1"/>
  <c r="AP48" i="15"/>
  <c r="AP47" i="15" s="1"/>
  <c r="AS48" i="15"/>
  <c r="AS47" i="15" s="1"/>
  <c r="AO48" i="15"/>
  <c r="AR48" i="15"/>
  <c r="AR47" i="15" s="1"/>
  <c r="AV48" i="15"/>
  <c r="AV47" i="15" s="1"/>
  <c r="AT5" i="14"/>
  <c r="AP5" i="14"/>
  <c r="AS5" i="14"/>
  <c r="AO5" i="14"/>
  <c r="AR5" i="14"/>
  <c r="AU5" i="14"/>
  <c r="AQ5" i="14"/>
  <c r="AV5" i="14"/>
  <c r="AT55" i="13"/>
  <c r="AP55" i="13"/>
  <c r="AS55" i="13"/>
  <c r="AO55" i="13"/>
  <c r="AR55" i="13"/>
  <c r="AU55" i="13"/>
  <c r="AQ55" i="13"/>
  <c r="AV55" i="13"/>
  <c r="AT17" i="13"/>
  <c r="AP17" i="13"/>
  <c r="AS17" i="13"/>
  <c r="AO17" i="13"/>
  <c r="AR17" i="13"/>
  <c r="AU17" i="13"/>
  <c r="AQ17" i="13"/>
  <c r="AV17" i="13"/>
  <c r="AU41" i="12"/>
  <c r="AQ41" i="12"/>
  <c r="AT41" i="12"/>
  <c r="AP41" i="12"/>
  <c r="AS41" i="12"/>
  <c r="AO41" i="12"/>
  <c r="AR41" i="12"/>
  <c r="AV41" i="12"/>
  <c r="AS16" i="10"/>
  <c r="AO16" i="10"/>
  <c r="AU16" i="10"/>
  <c r="AQ16" i="10"/>
  <c r="AP16" i="10"/>
  <c r="AT16" i="10"/>
  <c r="AR16" i="10"/>
  <c r="AV16" i="10"/>
  <c r="AT33" i="9"/>
  <c r="AP33" i="9"/>
  <c r="AS33" i="9"/>
  <c r="AO33" i="9"/>
  <c r="AR33" i="9"/>
  <c r="AU33" i="9"/>
  <c r="AQ33" i="9"/>
  <c r="AV33" i="9"/>
  <c r="AO4" i="15"/>
  <c r="AU4" i="15"/>
  <c r="AQ4" i="15"/>
  <c r="AT4" i="15"/>
  <c r="AP4" i="15"/>
  <c r="AS4" i="15"/>
  <c r="AR4" i="15"/>
  <c r="AV4" i="15"/>
  <c r="AS46" i="13"/>
  <c r="AS45" i="13" s="1"/>
  <c r="AO46" i="13"/>
  <c r="AR46" i="13"/>
  <c r="AR45" i="13" s="1"/>
  <c r="AU46" i="13"/>
  <c r="AU45" i="13" s="1"/>
  <c r="AQ46" i="13"/>
  <c r="AQ45" i="13" s="1"/>
  <c r="AP46" i="13"/>
  <c r="AP45" i="13" s="1"/>
  <c r="AT46" i="13"/>
  <c r="AT45" i="13" s="1"/>
  <c r="AV46" i="13"/>
  <c r="AV45" i="13" s="1"/>
  <c r="AU39" i="13"/>
  <c r="AQ39" i="13"/>
  <c r="AT39" i="13"/>
  <c r="AP39" i="13"/>
  <c r="AS39" i="13"/>
  <c r="AO39" i="13"/>
  <c r="AR39" i="13"/>
  <c r="AV39" i="13"/>
  <c r="AU6" i="10"/>
  <c r="AQ6" i="10"/>
  <c r="AT6" i="10"/>
  <c r="AP6" i="10"/>
  <c r="AS6" i="10"/>
  <c r="AO6" i="10"/>
  <c r="AR6" i="10"/>
  <c r="AV6" i="10"/>
  <c r="AU17" i="30"/>
  <c r="AQ17" i="30"/>
  <c r="AT17" i="30"/>
  <c r="AP17" i="30"/>
  <c r="AS17" i="30"/>
  <c r="AO17" i="30"/>
  <c r="AR17" i="30"/>
  <c r="AR10" i="18"/>
  <c r="AU10" i="18"/>
  <c r="AQ10" i="18"/>
  <c r="AT10" i="18"/>
  <c r="AP10" i="18"/>
  <c r="AS10" i="18"/>
  <c r="AO10" i="18"/>
  <c r="AV10" i="18"/>
  <c r="AU27" i="36"/>
  <c r="AQ27" i="36"/>
  <c r="AT27" i="36"/>
  <c r="AP27" i="36"/>
  <c r="AS27" i="36"/>
  <c r="AO27" i="36"/>
  <c r="AR27" i="36"/>
  <c r="AV27" i="36"/>
  <c r="AO4" i="36"/>
  <c r="AS4" i="36"/>
  <c r="AU4" i="36"/>
  <c r="AQ4" i="36"/>
  <c r="AT4" i="36"/>
  <c r="AP4" i="36"/>
  <c r="AR4" i="36"/>
  <c r="AV4" i="36"/>
  <c r="AR48" i="30"/>
  <c r="AR47" i="30" s="1"/>
  <c r="AU48" i="30"/>
  <c r="AU47" i="30" s="1"/>
  <c r="AQ48" i="30"/>
  <c r="AQ47" i="30" s="1"/>
  <c r="AT48" i="30"/>
  <c r="AT47" i="30" s="1"/>
  <c r="AP48" i="30"/>
  <c r="AP47" i="30" s="1"/>
  <c r="AS48" i="30"/>
  <c r="AS47" i="30" s="1"/>
  <c r="AO48" i="30"/>
  <c r="AS39" i="26"/>
  <c r="AO39" i="26"/>
  <c r="AR39" i="26"/>
  <c r="AU39" i="26"/>
  <c r="AQ39" i="26"/>
  <c r="AT39" i="26"/>
  <c r="AP39" i="26"/>
  <c r="AR44" i="15"/>
  <c r="AU44" i="15"/>
  <c r="AQ44" i="15"/>
  <c r="AT44" i="15"/>
  <c r="AP44" i="15"/>
  <c r="AS44" i="15"/>
  <c r="AO44" i="15"/>
  <c r="AV44" i="15"/>
  <c r="AU41" i="9"/>
  <c r="AQ41" i="9"/>
  <c r="AT41" i="9"/>
  <c r="AP41" i="9"/>
  <c r="AO41" i="9"/>
  <c r="AS41" i="9"/>
  <c r="AR41" i="9"/>
  <c r="AV41" i="9"/>
  <c r="AR57" i="41"/>
  <c r="AU57" i="41"/>
  <c r="AQ57" i="41"/>
  <c r="AT57" i="41"/>
  <c r="AP57" i="41"/>
  <c r="AS57" i="41"/>
  <c r="AO57" i="41"/>
  <c r="AV57" i="41"/>
  <c r="AT17" i="17"/>
  <c r="AP17" i="17"/>
  <c r="AS17" i="17"/>
  <c r="AO17" i="17"/>
  <c r="AR17" i="17"/>
  <c r="AU17" i="17"/>
  <c r="AQ17" i="17"/>
  <c r="AV17" i="17"/>
  <c r="AU6" i="13"/>
  <c r="AQ6" i="13"/>
  <c r="AT6" i="13"/>
  <c r="AP6" i="13"/>
  <c r="AS6" i="13"/>
  <c r="AO6" i="13"/>
  <c r="AR6" i="13"/>
  <c r="AV6" i="13"/>
  <c r="AU52" i="12"/>
  <c r="AU51" i="12" s="1"/>
  <c r="AQ52" i="12"/>
  <c r="AQ51" i="12" s="1"/>
  <c r="AT52" i="12"/>
  <c r="AT51" i="12" s="1"/>
  <c r="AP52" i="12"/>
  <c r="AP51" i="12" s="1"/>
  <c r="AS52" i="12"/>
  <c r="AS51" i="12" s="1"/>
  <c r="AO52" i="12"/>
  <c r="AR52" i="12"/>
  <c r="AR51" i="12" s="1"/>
  <c r="AV52" i="12"/>
  <c r="AV51" i="12" s="1"/>
  <c r="AU37" i="11"/>
  <c r="AQ37" i="11"/>
  <c r="AT37" i="11"/>
  <c r="AP37" i="11"/>
  <c r="AS37" i="11"/>
  <c r="AO37" i="11"/>
  <c r="AR37" i="11"/>
  <c r="AV37" i="11"/>
  <c r="AS41" i="40"/>
  <c r="AO41" i="40"/>
  <c r="AQ41" i="40"/>
  <c r="AU41" i="40"/>
  <c r="AP41" i="40"/>
  <c r="AT41" i="40"/>
  <c r="AR41" i="40"/>
  <c r="AT20" i="40"/>
  <c r="AP20" i="40"/>
  <c r="AS20" i="40"/>
  <c r="AO20" i="40"/>
  <c r="AR20" i="40"/>
  <c r="AU20" i="40"/>
  <c r="AQ20" i="40"/>
  <c r="AV20" i="40"/>
  <c r="AT31" i="38"/>
  <c r="AT30" i="38" s="1"/>
  <c r="AP31" i="38"/>
  <c r="AP30" i="38" s="1"/>
  <c r="AS31" i="38"/>
  <c r="AS30" i="38" s="1"/>
  <c r="AO31" i="38"/>
  <c r="AR31" i="38"/>
  <c r="AR30" i="38" s="1"/>
  <c r="AU31" i="38"/>
  <c r="AU30" i="38" s="1"/>
  <c r="AQ31" i="38"/>
  <c r="AQ30" i="38" s="1"/>
  <c r="AV31" i="38"/>
  <c r="AV30" i="38" s="1"/>
  <c r="AT42" i="36"/>
  <c r="AP42" i="36"/>
  <c r="AS42" i="36"/>
  <c r="AO42" i="36"/>
  <c r="AR42" i="36"/>
  <c r="AU42" i="36"/>
  <c r="AQ42" i="36"/>
  <c r="AV42" i="36"/>
  <c r="AR28" i="35"/>
  <c r="AU28" i="35"/>
  <c r="AQ28" i="35"/>
  <c r="AT28" i="35"/>
  <c r="AP28" i="35"/>
  <c r="AS28" i="35"/>
  <c r="AO28" i="35"/>
  <c r="AV28" i="35"/>
  <c r="AU6" i="28"/>
  <c r="AQ6" i="28"/>
  <c r="AT6" i="28"/>
  <c r="AP6" i="28"/>
  <c r="AS6" i="28"/>
  <c r="AO6" i="28"/>
  <c r="AR6" i="28"/>
  <c r="AV6" i="28"/>
  <c r="AU10" i="21"/>
  <c r="AQ10" i="21"/>
  <c r="AT10" i="21"/>
  <c r="AP10" i="21"/>
  <c r="AS10" i="21"/>
  <c r="AO10" i="21"/>
  <c r="AR10" i="21"/>
  <c r="AS16" i="17"/>
  <c r="AO16" i="17"/>
  <c r="AR16" i="17"/>
  <c r="AU16" i="17"/>
  <c r="AQ16" i="17"/>
  <c r="AT16" i="17"/>
  <c r="AP16" i="17"/>
  <c r="AU10" i="39"/>
  <c r="AQ10" i="39"/>
  <c r="AT10" i="39"/>
  <c r="AP10" i="39"/>
  <c r="AS10" i="39"/>
  <c r="AO10" i="39"/>
  <c r="AR10" i="39"/>
  <c r="AV10" i="39"/>
  <c r="AS21" i="38"/>
  <c r="AO21" i="38"/>
  <c r="AR21" i="38"/>
  <c r="AU21" i="38"/>
  <c r="AQ21" i="38"/>
  <c r="AT21" i="38"/>
  <c r="AP21" i="38"/>
  <c r="AV21" i="38"/>
  <c r="AS12" i="17"/>
  <c r="AO12" i="17"/>
  <c r="AR12" i="17"/>
  <c r="AU12" i="17"/>
  <c r="AQ12" i="17"/>
  <c r="AT12" i="17"/>
  <c r="AP12" i="17"/>
  <c r="AV12" i="17"/>
  <c r="AR7" i="36"/>
  <c r="AU7" i="36"/>
  <c r="AQ7" i="36"/>
  <c r="AT7" i="36"/>
  <c r="AP7" i="36"/>
  <c r="AS7" i="36"/>
  <c r="AO7" i="36"/>
  <c r="AV7" i="36"/>
  <c r="AS11" i="30"/>
  <c r="AO11" i="30"/>
  <c r="AR11" i="30"/>
  <c r="AU11" i="30"/>
  <c r="AQ11" i="30"/>
  <c r="AT11" i="30"/>
  <c r="AP11" i="30"/>
  <c r="AT5" i="16"/>
  <c r="AP5" i="16"/>
  <c r="AS5" i="16"/>
  <c r="AO5" i="16"/>
  <c r="AR5" i="16"/>
  <c r="AU5" i="16"/>
  <c r="AQ5" i="16"/>
  <c r="AU13" i="18"/>
  <c r="AQ13" i="18"/>
  <c r="AT13" i="18"/>
  <c r="AP13" i="18"/>
  <c r="AS13" i="18"/>
  <c r="AO13" i="18"/>
  <c r="AR13" i="18"/>
  <c r="AV13" i="18"/>
  <c r="AU20" i="10"/>
  <c r="AQ20" i="10"/>
  <c r="AP20" i="10"/>
  <c r="AV20" i="10"/>
  <c r="AS39" i="9"/>
  <c r="AO39" i="9"/>
  <c r="AR39" i="9"/>
  <c r="AU39" i="9"/>
  <c r="AT39" i="9"/>
  <c r="AQ39" i="9"/>
  <c r="AP39" i="9"/>
  <c r="AV39" i="9"/>
  <c r="AS59" i="21"/>
  <c r="AO59" i="21"/>
  <c r="AR59" i="21"/>
  <c r="AU59" i="21"/>
  <c r="AQ59" i="21"/>
  <c r="AT59" i="21"/>
  <c r="AP59" i="21"/>
  <c r="AV59" i="21"/>
  <c r="AU11" i="12"/>
  <c r="AQ11" i="12"/>
  <c r="AT11" i="12"/>
  <c r="AP11" i="12"/>
  <c r="AS11" i="12"/>
  <c r="AO11" i="12"/>
  <c r="AR11" i="12"/>
  <c r="AT26" i="39"/>
  <c r="AP26" i="39"/>
  <c r="AS26" i="39"/>
  <c r="AO26" i="39"/>
  <c r="AR26" i="39"/>
  <c r="AU26" i="39"/>
  <c r="AQ26" i="39"/>
  <c r="AV26" i="39"/>
  <c r="AV10" i="40"/>
  <c r="AV24" i="40"/>
  <c r="AV7" i="26"/>
  <c r="AV17" i="26"/>
  <c r="AV24" i="26"/>
  <c r="AV37" i="26"/>
  <c r="AV35" i="26" s="1"/>
  <c r="AV39" i="26"/>
  <c r="AV6" i="21"/>
  <c r="AV10" i="21"/>
  <c r="AV37" i="21"/>
  <c r="AV43" i="21"/>
  <c r="AV6" i="30"/>
  <c r="AV10" i="30"/>
  <c r="AV19" i="30"/>
  <c r="AV39" i="30"/>
  <c r="AV64" i="30"/>
  <c r="AV39" i="17"/>
  <c r="AV21" i="16"/>
  <c r="AV18" i="16"/>
  <c r="AV55" i="16"/>
  <c r="AV54" i="16" s="1"/>
  <c r="AV16" i="14"/>
  <c r="AV65" i="14"/>
  <c r="V5" i="40"/>
  <c r="AS22" i="41"/>
  <c r="AO22" i="41"/>
  <c r="AR22" i="41"/>
  <c r="AU22" i="41"/>
  <c r="AQ22" i="41"/>
  <c r="AT22" i="41"/>
  <c r="AP22" i="41"/>
  <c r="AV22" i="41"/>
  <c r="AU41" i="41"/>
  <c r="AQ41" i="41"/>
  <c r="AP41" i="41"/>
  <c r="AT41" i="41"/>
  <c r="AO41" i="41"/>
  <c r="AS41" i="41"/>
  <c r="AR41" i="41"/>
  <c r="AV41" i="41"/>
  <c r="AU44" i="40"/>
  <c r="AU43" i="40" s="1"/>
  <c r="AQ44" i="40"/>
  <c r="AQ43" i="40" s="1"/>
  <c r="AT44" i="40"/>
  <c r="AT43" i="40" s="1"/>
  <c r="AP44" i="40"/>
  <c r="AP43" i="40" s="1"/>
  <c r="AS44" i="40"/>
  <c r="AS43" i="40" s="1"/>
  <c r="AO44" i="40"/>
  <c r="AR44" i="40"/>
  <c r="AR43" i="40" s="1"/>
  <c r="AV44" i="40"/>
  <c r="AV43" i="40" s="1"/>
  <c r="AR53" i="40"/>
  <c r="AU53" i="40"/>
  <c r="AQ53" i="40"/>
  <c r="AT53" i="40"/>
  <c r="AP53" i="40"/>
  <c r="AS53" i="40"/>
  <c r="AO53" i="40"/>
  <c r="AI23" i="40"/>
  <c r="AS51" i="39"/>
  <c r="AO51" i="39"/>
  <c r="AR51" i="39"/>
  <c r="AU51" i="39"/>
  <c r="AQ51" i="39"/>
  <c r="AT51" i="39"/>
  <c r="AP51" i="39"/>
  <c r="AV51" i="39"/>
  <c r="AT63" i="40"/>
  <c r="AP63" i="40"/>
  <c r="AS63" i="40"/>
  <c r="AO63" i="40"/>
  <c r="AR63" i="40"/>
  <c r="AQ63" i="40"/>
  <c r="AU63" i="40"/>
  <c r="AT34" i="40"/>
  <c r="AP34" i="40"/>
  <c r="AS34" i="40"/>
  <c r="AO34" i="40"/>
  <c r="AR34" i="40"/>
  <c r="AU34" i="40"/>
  <c r="AQ34" i="40"/>
  <c r="AT21" i="39"/>
  <c r="AP21" i="39"/>
  <c r="AS21" i="39"/>
  <c r="AO21" i="39"/>
  <c r="AR21" i="39"/>
  <c r="AU21" i="39"/>
  <c r="AQ21" i="39"/>
  <c r="AV21" i="39"/>
  <c r="AS29" i="40"/>
  <c r="AO29" i="40"/>
  <c r="AR29" i="40"/>
  <c r="AU29" i="40"/>
  <c r="AQ29" i="40"/>
  <c r="AT29" i="40"/>
  <c r="AP29" i="40"/>
  <c r="AV29" i="40"/>
  <c r="AT5" i="40"/>
  <c r="AP5" i="40"/>
  <c r="AS5" i="40"/>
  <c r="AO5" i="40"/>
  <c r="AR5" i="40"/>
  <c r="AU5" i="40"/>
  <c r="AQ5" i="40"/>
  <c r="AT5" i="39"/>
  <c r="AP5" i="39"/>
  <c r="AS5" i="39"/>
  <c r="AO5" i="39"/>
  <c r="AR5" i="39"/>
  <c r="AU5" i="39"/>
  <c r="AQ5" i="39"/>
  <c r="AV5" i="39"/>
  <c r="AU15" i="38"/>
  <c r="AQ15" i="38"/>
  <c r="AT15" i="38"/>
  <c r="AP15" i="38"/>
  <c r="AS15" i="38"/>
  <c r="AO15" i="38"/>
  <c r="AR15" i="38"/>
  <c r="AV15" i="38"/>
  <c r="AT62" i="36"/>
  <c r="AP62" i="36"/>
  <c r="AS62" i="36"/>
  <c r="AO62" i="36"/>
  <c r="AR62" i="36"/>
  <c r="AU62" i="36"/>
  <c r="AQ62" i="36"/>
  <c r="AV62" i="36"/>
  <c r="AU51" i="36"/>
  <c r="AQ51" i="36"/>
  <c r="AT51" i="36"/>
  <c r="AP51" i="36"/>
  <c r="AS51" i="36"/>
  <c r="AO51" i="36"/>
  <c r="AR51" i="36"/>
  <c r="AV51" i="36"/>
  <c r="AG15" i="35"/>
  <c r="AT34" i="35"/>
  <c r="AT33" i="35" s="1"/>
  <c r="AP34" i="35"/>
  <c r="AP33" i="35" s="1"/>
  <c r="AS34" i="35"/>
  <c r="AS33" i="35" s="1"/>
  <c r="AO34" i="35"/>
  <c r="AR34" i="35"/>
  <c r="AR33" i="35" s="1"/>
  <c r="AU34" i="35"/>
  <c r="AU33" i="35" s="1"/>
  <c r="AQ34" i="35"/>
  <c r="AQ33" i="35" s="1"/>
  <c r="AV34" i="35"/>
  <c r="AV33" i="35" s="1"/>
  <c r="AR46" i="30"/>
  <c r="AR45" i="30" s="1"/>
  <c r="AU46" i="30"/>
  <c r="AU45" i="30" s="1"/>
  <c r="AQ46" i="30"/>
  <c r="AQ45" i="30" s="1"/>
  <c r="AT46" i="30"/>
  <c r="AT45" i="30" s="1"/>
  <c r="AP46" i="30"/>
  <c r="AP45" i="30" s="1"/>
  <c r="AS46" i="30"/>
  <c r="AS45" i="30" s="1"/>
  <c r="AO46" i="30"/>
  <c r="AV46" i="30"/>
  <c r="AV45" i="30" s="1"/>
  <c r="AT44" i="30"/>
  <c r="AP44" i="30"/>
  <c r="AS44" i="30"/>
  <c r="AO44" i="30"/>
  <c r="AR44" i="30"/>
  <c r="AU44" i="30"/>
  <c r="AQ44" i="30"/>
  <c r="AV44" i="30"/>
  <c r="AS15" i="30"/>
  <c r="AO15" i="30"/>
  <c r="AR15" i="30"/>
  <c r="AU15" i="30"/>
  <c r="AQ15" i="30"/>
  <c r="AT15" i="30"/>
  <c r="AP15" i="30"/>
  <c r="AV15" i="30"/>
  <c r="AE41" i="28"/>
  <c r="AT18" i="28"/>
  <c r="AP18" i="28"/>
  <c r="AS18" i="28"/>
  <c r="AO18" i="28"/>
  <c r="AR18" i="28"/>
  <c r="AU18" i="28"/>
  <c r="AQ18" i="28"/>
  <c r="AV18" i="28"/>
  <c r="AU15" i="28"/>
  <c r="AQ15" i="28"/>
  <c r="AT15" i="28"/>
  <c r="AP15" i="28"/>
  <c r="AS15" i="28"/>
  <c r="AO15" i="28"/>
  <c r="AR15" i="28"/>
  <c r="AV15" i="28"/>
  <c r="AO4" i="28"/>
  <c r="AS4" i="28"/>
  <c r="AR4" i="28"/>
  <c r="AU4" i="28"/>
  <c r="AQ4" i="28"/>
  <c r="AT4" i="28"/>
  <c r="AP4" i="28"/>
  <c r="AV4" i="28"/>
  <c r="AU39" i="27"/>
  <c r="AQ39" i="27"/>
  <c r="AT39" i="27"/>
  <c r="AP39" i="27"/>
  <c r="AS39" i="27"/>
  <c r="AO39" i="27"/>
  <c r="AR39" i="27"/>
  <c r="AV39" i="27"/>
  <c r="AU63" i="27"/>
  <c r="AQ63" i="27"/>
  <c r="AT63" i="27"/>
  <c r="AP63" i="27"/>
  <c r="AS63" i="27"/>
  <c r="AO63" i="27"/>
  <c r="AR63" i="27"/>
  <c r="AV63" i="27"/>
  <c r="AS18" i="27"/>
  <c r="AO18" i="27"/>
  <c r="AR18" i="27"/>
  <c r="AU18" i="27"/>
  <c r="AQ18" i="27"/>
  <c r="AT18" i="27"/>
  <c r="AP18" i="27"/>
  <c r="AV18" i="27"/>
  <c r="AT15" i="27"/>
  <c r="AP15" i="27"/>
  <c r="AS15" i="27"/>
  <c r="AO15" i="27"/>
  <c r="AR15" i="27"/>
  <c r="AU15" i="27"/>
  <c r="AQ15" i="27"/>
  <c r="AV15" i="27"/>
  <c r="AR42" i="26"/>
  <c r="AU42" i="26"/>
  <c r="AQ42" i="26"/>
  <c r="AT42" i="26"/>
  <c r="AP42" i="26"/>
  <c r="AS42" i="26"/>
  <c r="AO42" i="26"/>
  <c r="AR14" i="26"/>
  <c r="AU14" i="26"/>
  <c r="AQ14" i="26"/>
  <c r="AT14" i="26"/>
  <c r="AP14" i="26"/>
  <c r="AS14" i="26"/>
  <c r="AO14" i="26"/>
  <c r="AV14" i="26"/>
  <c r="AT20" i="26"/>
  <c r="AP20" i="26"/>
  <c r="AS20" i="26"/>
  <c r="AO20" i="26"/>
  <c r="AR20" i="26"/>
  <c r="AU20" i="26"/>
  <c r="AQ20" i="26"/>
  <c r="AV20" i="26"/>
  <c r="AR10" i="22"/>
  <c r="AU10" i="22"/>
  <c r="AQ10" i="22"/>
  <c r="AT10" i="22"/>
  <c r="AP10" i="22"/>
  <c r="AS10" i="22"/>
  <c r="AO10" i="22"/>
  <c r="AU59" i="23"/>
  <c r="AQ59" i="23"/>
  <c r="AT59" i="23"/>
  <c r="AP59" i="23"/>
  <c r="AS59" i="23"/>
  <c r="AO59" i="23"/>
  <c r="AR59" i="23"/>
  <c r="AV59" i="23"/>
  <c r="AR57" i="22"/>
  <c r="AU57" i="22"/>
  <c r="AQ57" i="22"/>
  <c r="AT57" i="22"/>
  <c r="AP57" i="22"/>
  <c r="AS57" i="22"/>
  <c r="AO57" i="22"/>
  <c r="AV57" i="22"/>
  <c r="AT53" i="21"/>
  <c r="AP53" i="21"/>
  <c r="AS53" i="21"/>
  <c r="AO53" i="21"/>
  <c r="AR53" i="21"/>
  <c r="AQ53" i="21"/>
  <c r="AU53" i="21"/>
  <c r="AR57" i="26"/>
  <c r="AT57" i="26"/>
  <c r="AP57" i="26"/>
  <c r="AS57" i="26"/>
  <c r="AQ57" i="26"/>
  <c r="AO57" i="26"/>
  <c r="AU57" i="26"/>
  <c r="AV57" i="26"/>
  <c r="AU63" i="23"/>
  <c r="AQ63" i="23"/>
  <c r="AT63" i="23"/>
  <c r="AP63" i="23"/>
  <c r="AS63" i="23"/>
  <c r="AO63" i="23"/>
  <c r="AR63" i="23"/>
  <c r="AV63" i="23"/>
  <c r="AS34" i="22"/>
  <c r="AO34" i="22"/>
  <c r="AR34" i="22"/>
  <c r="AU34" i="22"/>
  <c r="AQ34" i="22"/>
  <c r="AT34" i="22"/>
  <c r="AP34" i="22"/>
  <c r="AR14" i="22"/>
  <c r="AU14" i="22"/>
  <c r="AQ14" i="22"/>
  <c r="AT14" i="22"/>
  <c r="AP14" i="22"/>
  <c r="AS14" i="22"/>
  <c r="AO14" i="22"/>
  <c r="AV14" i="22"/>
  <c r="AG39" i="21"/>
  <c r="AU22" i="21"/>
  <c r="AQ22" i="21"/>
  <c r="AT22" i="21"/>
  <c r="AP22" i="21"/>
  <c r="AS22" i="21"/>
  <c r="AO22" i="21"/>
  <c r="AR22" i="21"/>
  <c r="AS8" i="18"/>
  <c r="AO8" i="18"/>
  <c r="AR8" i="18"/>
  <c r="AU8" i="18"/>
  <c r="AQ8" i="18"/>
  <c r="AT8" i="18"/>
  <c r="AP8" i="18"/>
  <c r="AV8" i="18"/>
  <c r="AU12" i="23"/>
  <c r="AQ12" i="23"/>
  <c r="AT12" i="23"/>
  <c r="AP12" i="23"/>
  <c r="AS12" i="23"/>
  <c r="AO12" i="23"/>
  <c r="AR12" i="23"/>
  <c r="AV12" i="23"/>
  <c r="AT20" i="22"/>
  <c r="AP20" i="22"/>
  <c r="AS20" i="22"/>
  <c r="AO20" i="22"/>
  <c r="AR20" i="22"/>
  <c r="AU20" i="22"/>
  <c r="AQ20" i="22"/>
  <c r="AS37" i="18"/>
  <c r="AO37" i="18"/>
  <c r="AR37" i="18"/>
  <c r="AU37" i="18"/>
  <c r="AQ37" i="18"/>
  <c r="AT37" i="18"/>
  <c r="AP37" i="18"/>
  <c r="AV37" i="18"/>
  <c r="AU21" i="18"/>
  <c r="AQ21" i="18"/>
  <c r="AT21" i="18"/>
  <c r="AP21" i="18"/>
  <c r="AS21" i="18"/>
  <c r="AO21" i="18"/>
  <c r="AR21" i="18"/>
  <c r="AV21" i="18"/>
  <c r="AH37" i="19"/>
  <c r="AU41" i="18"/>
  <c r="AQ41" i="18"/>
  <c r="AT41" i="18"/>
  <c r="AP41" i="18"/>
  <c r="AS41" i="18"/>
  <c r="AO41" i="18"/>
  <c r="AR41" i="18"/>
  <c r="AV41" i="18"/>
  <c r="AR44" i="17"/>
  <c r="AU44" i="17"/>
  <c r="AQ44" i="17"/>
  <c r="AT44" i="17"/>
  <c r="AP44" i="17"/>
  <c r="AS44" i="17"/>
  <c r="AO44" i="17"/>
  <c r="AV44" i="17"/>
  <c r="AR36" i="16"/>
  <c r="AU36" i="16"/>
  <c r="AQ36" i="16"/>
  <c r="AT36" i="16"/>
  <c r="AP36" i="16"/>
  <c r="AS36" i="16"/>
  <c r="AO36" i="16"/>
  <c r="AV36" i="16"/>
  <c r="AS18" i="15"/>
  <c r="AO18" i="15"/>
  <c r="AR18" i="15"/>
  <c r="AU18" i="15"/>
  <c r="AQ18" i="15"/>
  <c r="AT18" i="15"/>
  <c r="AP18" i="15"/>
  <c r="AV18" i="15"/>
  <c r="AS14" i="15"/>
  <c r="AO14" i="15"/>
  <c r="AR14" i="15"/>
  <c r="AU14" i="15"/>
  <c r="AQ14" i="15"/>
  <c r="AT14" i="15"/>
  <c r="AP14" i="15"/>
  <c r="AV14" i="15"/>
  <c r="AU41" i="14"/>
  <c r="AQ41" i="14"/>
  <c r="AT41" i="14"/>
  <c r="AP41" i="14"/>
  <c r="AS41" i="14"/>
  <c r="AO41" i="14"/>
  <c r="AR41" i="14"/>
  <c r="AR33" i="18"/>
  <c r="AR32" i="18" s="1"/>
  <c r="AU33" i="18"/>
  <c r="AU32" i="18" s="1"/>
  <c r="AQ33" i="18"/>
  <c r="AQ32" i="18" s="1"/>
  <c r="AT33" i="18"/>
  <c r="AT32" i="18" s="1"/>
  <c r="AP33" i="18"/>
  <c r="AP32" i="18" s="1"/>
  <c r="AS33" i="18"/>
  <c r="AS32" i="18" s="1"/>
  <c r="AO33" i="18"/>
  <c r="AV33" i="18"/>
  <c r="AR18" i="18"/>
  <c r="AU18" i="18"/>
  <c r="AQ18" i="18"/>
  <c r="AT18" i="18"/>
  <c r="AP18" i="18"/>
  <c r="AS18" i="18"/>
  <c r="AO18" i="18"/>
  <c r="AV18" i="18"/>
  <c r="AT52" i="17"/>
  <c r="AT51" i="17" s="1"/>
  <c r="AP52" i="17"/>
  <c r="AP51" i="17" s="1"/>
  <c r="AS52" i="17"/>
  <c r="AS51" i="17" s="1"/>
  <c r="AO52" i="17"/>
  <c r="AR52" i="17"/>
  <c r="AR51" i="17" s="1"/>
  <c r="AQ52" i="17"/>
  <c r="AQ51" i="17" s="1"/>
  <c r="AU52" i="17"/>
  <c r="AU51" i="17" s="1"/>
  <c r="AV52" i="17"/>
  <c r="AV51" i="17" s="1"/>
  <c r="AR15" i="17"/>
  <c r="AU15" i="17"/>
  <c r="AQ15" i="17"/>
  <c r="AT15" i="17"/>
  <c r="AP15" i="17"/>
  <c r="AS15" i="17"/>
  <c r="AO15" i="17"/>
  <c r="AT24" i="14"/>
  <c r="AP24" i="14"/>
  <c r="AS24" i="14"/>
  <c r="AO24" i="14"/>
  <c r="AR24" i="14"/>
  <c r="AU24" i="14"/>
  <c r="AQ24" i="14"/>
  <c r="AV24" i="14"/>
  <c r="AT42" i="13"/>
  <c r="AP42" i="13"/>
  <c r="AS42" i="13"/>
  <c r="AO42" i="13"/>
  <c r="AR42" i="13"/>
  <c r="AU42" i="13"/>
  <c r="AQ42" i="13"/>
  <c r="AV42" i="13"/>
  <c r="AU37" i="13"/>
  <c r="AQ37" i="13"/>
  <c r="AT37" i="13"/>
  <c r="AP37" i="13"/>
  <c r="AS37" i="13"/>
  <c r="AO37" i="13"/>
  <c r="AR37" i="13"/>
  <c r="AV37" i="13"/>
  <c r="AS24" i="13"/>
  <c r="AO24" i="13"/>
  <c r="AR24" i="13"/>
  <c r="AU24" i="13"/>
  <c r="AQ24" i="13"/>
  <c r="AT24" i="13"/>
  <c r="AP24" i="13"/>
  <c r="AV24" i="13"/>
  <c r="AT21" i="13"/>
  <c r="AP21" i="13"/>
  <c r="AS21" i="13"/>
  <c r="AO21" i="13"/>
  <c r="AR21" i="13"/>
  <c r="AU21" i="13"/>
  <c r="AQ21" i="13"/>
  <c r="AV21" i="13"/>
  <c r="AS56" i="18"/>
  <c r="AO56" i="18"/>
  <c r="AR56" i="18"/>
  <c r="AU56" i="18"/>
  <c r="AQ56" i="18"/>
  <c r="AT56" i="18"/>
  <c r="AP56" i="18"/>
  <c r="AV56" i="18"/>
  <c r="AR40" i="17"/>
  <c r="AU40" i="17"/>
  <c r="AQ40" i="17"/>
  <c r="AT40" i="17"/>
  <c r="AP40" i="17"/>
  <c r="AS40" i="17"/>
  <c r="AO40" i="17"/>
  <c r="AR42" i="18"/>
  <c r="AU42" i="18"/>
  <c r="AQ42" i="18"/>
  <c r="AT42" i="18"/>
  <c r="AP42" i="18"/>
  <c r="AS42" i="18"/>
  <c r="AO42" i="18"/>
  <c r="AV42" i="18"/>
  <c r="AT13" i="17"/>
  <c r="AP13" i="17"/>
  <c r="AS13" i="17"/>
  <c r="AO13" i="17"/>
  <c r="AR13" i="17"/>
  <c r="AU13" i="17"/>
  <c r="AQ13" i="17"/>
  <c r="AS34" i="12"/>
  <c r="AO34" i="12"/>
  <c r="AR34" i="12"/>
  <c r="AU34" i="12"/>
  <c r="AQ34" i="12"/>
  <c r="AT34" i="12"/>
  <c r="AP34" i="12"/>
  <c r="AV34" i="12"/>
  <c r="AR14" i="11"/>
  <c r="AU14" i="11"/>
  <c r="AP14" i="11"/>
  <c r="AT14" i="11"/>
  <c r="AO14" i="11"/>
  <c r="AS14" i="11"/>
  <c r="AQ14" i="11"/>
  <c r="AT15" i="8"/>
  <c r="AP15" i="8"/>
  <c r="AS15" i="8"/>
  <c r="AR15" i="8"/>
  <c r="AU15" i="8"/>
  <c r="AQ15" i="8"/>
  <c r="AO15" i="8"/>
  <c r="AV15" i="8"/>
  <c r="AH11" i="8"/>
  <c r="AR64" i="13"/>
  <c r="AU64" i="13"/>
  <c r="AQ64" i="13"/>
  <c r="AT64" i="13"/>
  <c r="AP64" i="13"/>
  <c r="AS64" i="13"/>
  <c r="AO64" i="13"/>
  <c r="AV64" i="13"/>
  <c r="AS13" i="12"/>
  <c r="AO13" i="12"/>
  <c r="AR13" i="12"/>
  <c r="AU13" i="12"/>
  <c r="AQ13" i="12"/>
  <c r="AT13" i="12"/>
  <c r="AP13" i="12"/>
  <c r="AV13" i="12"/>
  <c r="AU59" i="11"/>
  <c r="AQ59" i="11"/>
  <c r="AT59" i="11"/>
  <c r="AP59" i="11"/>
  <c r="AS59" i="11"/>
  <c r="AO59" i="11"/>
  <c r="AR59" i="11"/>
  <c r="AV59" i="11"/>
  <c r="AT44" i="9"/>
  <c r="AP44" i="9"/>
  <c r="AS44" i="9"/>
  <c r="AO44" i="9"/>
  <c r="AR44" i="9"/>
  <c r="AQ44" i="9"/>
  <c r="AU44" i="9"/>
  <c r="AV44" i="9"/>
  <c r="AU6" i="9"/>
  <c r="AQ6" i="9"/>
  <c r="AT6" i="9"/>
  <c r="AP6" i="9"/>
  <c r="AS6" i="9"/>
  <c r="AO6" i="9"/>
  <c r="AR6" i="9"/>
  <c r="AV6" i="9"/>
  <c r="AT48" i="8"/>
  <c r="AT47" i="8" s="1"/>
  <c r="AP48" i="8"/>
  <c r="AP47" i="8" s="1"/>
  <c r="AS48" i="8"/>
  <c r="AS47" i="8" s="1"/>
  <c r="AO48" i="8"/>
  <c r="AR48" i="8"/>
  <c r="AR47" i="8" s="1"/>
  <c r="AU48" i="8"/>
  <c r="AU47" i="8" s="1"/>
  <c r="AQ48" i="8"/>
  <c r="AQ47" i="8" s="1"/>
  <c r="AV48" i="8"/>
  <c r="AV47" i="8" s="1"/>
  <c r="AR13" i="8"/>
  <c r="AT13" i="8"/>
  <c r="AP13" i="8"/>
  <c r="AS13" i="8"/>
  <c r="AQ13" i="8"/>
  <c r="AO13" i="8"/>
  <c r="AU13" i="8"/>
  <c r="AV13" i="8"/>
  <c r="AO4" i="10"/>
  <c r="AS4" i="10"/>
  <c r="AR4" i="10"/>
  <c r="AU4" i="10"/>
  <c r="AQ4" i="10"/>
  <c r="AT4" i="10"/>
  <c r="AP4" i="10"/>
  <c r="AV4" i="10"/>
  <c r="AR33" i="14"/>
  <c r="AU33" i="14"/>
  <c r="AQ33" i="14"/>
  <c r="AT33" i="14"/>
  <c r="AP33" i="14"/>
  <c r="AS33" i="14"/>
  <c r="AO33" i="14"/>
  <c r="AR7" i="14"/>
  <c r="AU7" i="14"/>
  <c r="AQ7" i="14"/>
  <c r="AT7" i="14"/>
  <c r="AP7" i="14"/>
  <c r="AS7" i="14"/>
  <c r="AO7" i="14"/>
  <c r="AR24" i="12"/>
  <c r="AU24" i="12"/>
  <c r="AQ24" i="12"/>
  <c r="AT24" i="12"/>
  <c r="AP24" i="12"/>
  <c r="AS24" i="12"/>
  <c r="AO24" i="12"/>
  <c r="AV24" i="12"/>
  <c r="AT42" i="10"/>
  <c r="AP42" i="10"/>
  <c r="AS42" i="10"/>
  <c r="AO42" i="10"/>
  <c r="AR42" i="10"/>
  <c r="AQ42" i="10"/>
  <c r="AU42" i="10"/>
  <c r="AV42" i="10"/>
  <c r="AT21" i="10"/>
  <c r="AP21" i="10"/>
  <c r="AR21" i="10"/>
  <c r="AU21" i="10"/>
  <c r="AS21" i="10"/>
  <c r="AQ21" i="10"/>
  <c r="AO21" i="10"/>
  <c r="AV21" i="10"/>
  <c r="AT56" i="13"/>
  <c r="AP56" i="13"/>
  <c r="AS56" i="13"/>
  <c r="AO56" i="13"/>
  <c r="AR56" i="13"/>
  <c r="AQ56" i="13"/>
  <c r="AU56" i="13"/>
  <c r="AV56" i="13"/>
  <c r="AT63" i="12"/>
  <c r="AP63" i="12"/>
  <c r="AS63" i="12"/>
  <c r="AO63" i="12"/>
  <c r="AR63" i="12"/>
  <c r="AU63" i="12"/>
  <c r="AQ63" i="12"/>
  <c r="AV63" i="12"/>
  <c r="AU6" i="12"/>
  <c r="AQ6" i="12"/>
  <c r="AT6" i="12"/>
  <c r="AP6" i="12"/>
  <c r="AS6" i="12"/>
  <c r="AO6" i="12"/>
  <c r="AR6" i="12"/>
  <c r="AU37" i="41"/>
  <c r="AQ37" i="41"/>
  <c r="AR37" i="41"/>
  <c r="AP37" i="41"/>
  <c r="AT37" i="41"/>
  <c r="AO37" i="41"/>
  <c r="AS37" i="41"/>
  <c r="AV37" i="41"/>
  <c r="AT48" i="41"/>
  <c r="AT47" i="41" s="1"/>
  <c r="AP48" i="41"/>
  <c r="AP47" i="41" s="1"/>
  <c r="AS48" i="41"/>
  <c r="AS47" i="41" s="1"/>
  <c r="AO48" i="41"/>
  <c r="AR48" i="41"/>
  <c r="AR47" i="41" s="1"/>
  <c r="AU48" i="41"/>
  <c r="AU47" i="41" s="1"/>
  <c r="AQ48" i="41"/>
  <c r="AQ47" i="41" s="1"/>
  <c r="AV48" i="41"/>
  <c r="AV47" i="41" s="1"/>
  <c r="AR42" i="41"/>
  <c r="AT42" i="41"/>
  <c r="AO42" i="41"/>
  <c r="AS42" i="41"/>
  <c r="AQ42" i="41"/>
  <c r="AU42" i="41"/>
  <c r="AP42" i="41"/>
  <c r="AV42" i="41"/>
  <c r="AT23" i="41"/>
  <c r="AP23" i="41"/>
  <c r="AS23" i="41"/>
  <c r="AO23" i="41"/>
  <c r="AR23" i="41"/>
  <c r="AU23" i="41"/>
  <c r="AQ23" i="41"/>
  <c r="AV23" i="41"/>
  <c r="AU35" i="40"/>
  <c r="AQ35" i="40"/>
  <c r="AT35" i="40"/>
  <c r="AP35" i="40"/>
  <c r="AS35" i="40"/>
  <c r="AO35" i="40"/>
  <c r="AR35" i="40"/>
  <c r="AR37" i="39"/>
  <c r="AU37" i="39"/>
  <c r="AQ37" i="39"/>
  <c r="AT37" i="39"/>
  <c r="AS37" i="39"/>
  <c r="AP37" i="39"/>
  <c r="AO37" i="39"/>
  <c r="AV37" i="39"/>
  <c r="AU41" i="38"/>
  <c r="AQ41" i="38"/>
  <c r="AT41" i="38"/>
  <c r="AP41" i="38"/>
  <c r="AS41" i="38"/>
  <c r="AO41" i="38"/>
  <c r="AR41" i="38"/>
  <c r="AV41" i="38"/>
  <c r="AS62" i="38"/>
  <c r="AO62" i="38"/>
  <c r="AR62" i="38"/>
  <c r="AU62" i="38"/>
  <c r="AQ62" i="38"/>
  <c r="AP62" i="38"/>
  <c r="AT62" i="38"/>
  <c r="AV62" i="38"/>
  <c r="AO4" i="40"/>
  <c r="AU4" i="40"/>
  <c r="AQ4" i="40"/>
  <c r="AS4" i="40"/>
  <c r="AR4" i="40"/>
  <c r="AT4" i="40"/>
  <c r="AP4" i="40"/>
  <c r="AV4" i="40"/>
  <c r="AR63" i="38"/>
  <c r="AU63" i="38"/>
  <c r="AQ63" i="38"/>
  <c r="AT63" i="38"/>
  <c r="AP63" i="38"/>
  <c r="AS63" i="38"/>
  <c r="AO63" i="38"/>
  <c r="AV63" i="38"/>
  <c r="AU35" i="38"/>
  <c r="AQ35" i="38"/>
  <c r="AT35" i="38"/>
  <c r="AP35" i="38"/>
  <c r="AS35" i="38"/>
  <c r="AO35" i="38"/>
  <c r="AR35" i="38"/>
  <c r="AV35" i="38"/>
  <c r="AS57" i="38"/>
  <c r="AO57" i="38"/>
  <c r="AR57" i="38"/>
  <c r="AU57" i="38"/>
  <c r="AQ57" i="38"/>
  <c r="AT57" i="38"/>
  <c r="AP57" i="38"/>
  <c r="AV57" i="38"/>
  <c r="AU59" i="38"/>
  <c r="AQ59" i="38"/>
  <c r="AT59" i="38"/>
  <c r="AP59" i="38"/>
  <c r="AS59" i="38"/>
  <c r="AO59" i="38"/>
  <c r="AR59" i="38"/>
  <c r="AV59" i="38"/>
  <c r="AS23" i="35"/>
  <c r="AO23" i="35"/>
  <c r="AR23" i="35"/>
  <c r="AU23" i="35"/>
  <c r="AQ23" i="35"/>
  <c r="AT23" i="35"/>
  <c r="AP23" i="35"/>
  <c r="AV23" i="35"/>
  <c r="AU6" i="35"/>
  <c r="AQ6" i="35"/>
  <c r="AT6" i="35"/>
  <c r="AP6" i="35"/>
  <c r="AS6" i="35"/>
  <c r="AO6" i="35"/>
  <c r="AR6" i="35"/>
  <c r="AV6" i="35"/>
  <c r="AR14" i="35"/>
  <c r="AU14" i="35"/>
  <c r="AQ14" i="35"/>
  <c r="AT14" i="35"/>
  <c r="AP14" i="35"/>
  <c r="AS14" i="35"/>
  <c r="AO14" i="35"/>
  <c r="AV14" i="35"/>
  <c r="AS11" i="35"/>
  <c r="AO11" i="35"/>
  <c r="AR11" i="35"/>
  <c r="AU11" i="35"/>
  <c r="AQ11" i="35"/>
  <c r="AT11" i="35"/>
  <c r="AP11" i="35"/>
  <c r="AV11" i="35"/>
  <c r="AU55" i="28"/>
  <c r="AQ55" i="28"/>
  <c r="AT55" i="28"/>
  <c r="AP55" i="28"/>
  <c r="AS55" i="28"/>
  <c r="AO55" i="28"/>
  <c r="AR55" i="28"/>
  <c r="AV55" i="28"/>
  <c r="AV54" i="28" s="1"/>
  <c r="AR42" i="28"/>
  <c r="AU42" i="28"/>
  <c r="AQ42" i="28"/>
  <c r="AT42" i="28"/>
  <c r="AP42" i="28"/>
  <c r="AS42" i="28"/>
  <c r="AO42" i="28"/>
  <c r="AV42" i="28"/>
  <c r="AS21" i="28"/>
  <c r="AO21" i="28"/>
  <c r="AR21" i="28"/>
  <c r="AU21" i="28"/>
  <c r="AQ21" i="28"/>
  <c r="AT21" i="28"/>
  <c r="AP21" i="28"/>
  <c r="AV21" i="28"/>
  <c r="AS8" i="27"/>
  <c r="AO8" i="27"/>
  <c r="AR8" i="27"/>
  <c r="AU8" i="27"/>
  <c r="AQ8" i="27"/>
  <c r="AT8" i="27"/>
  <c r="AP8" i="27"/>
  <c r="AV8" i="27"/>
  <c r="AR42" i="30"/>
  <c r="AU42" i="30"/>
  <c r="AQ42" i="30"/>
  <c r="AT42" i="30"/>
  <c r="AP42" i="30"/>
  <c r="AS42" i="30"/>
  <c r="AO42" i="30"/>
  <c r="AO4" i="30"/>
  <c r="AS4" i="30"/>
  <c r="AR4" i="30"/>
  <c r="AU4" i="30"/>
  <c r="AQ4" i="30"/>
  <c r="AT4" i="30"/>
  <c r="AP4" i="30"/>
  <c r="AV4" i="30"/>
  <c r="AR46" i="26"/>
  <c r="AR45" i="26" s="1"/>
  <c r="AU46" i="26"/>
  <c r="AU45" i="26" s="1"/>
  <c r="AQ46" i="26"/>
  <c r="AQ45" i="26" s="1"/>
  <c r="AT46" i="26"/>
  <c r="AT45" i="26" s="1"/>
  <c r="AP46" i="26"/>
  <c r="AP45" i="26" s="1"/>
  <c r="AS46" i="26"/>
  <c r="AS45" i="26" s="1"/>
  <c r="AO46" i="26"/>
  <c r="AV46" i="26"/>
  <c r="AV45" i="26" s="1"/>
  <c r="AT12" i="26"/>
  <c r="AP12" i="26"/>
  <c r="AS12" i="26"/>
  <c r="AO12" i="26"/>
  <c r="AR12" i="26"/>
  <c r="AU12" i="26"/>
  <c r="AQ12" i="26"/>
  <c r="AV12" i="26"/>
  <c r="AU21" i="26"/>
  <c r="AQ21" i="26"/>
  <c r="AT21" i="26"/>
  <c r="AP21" i="26"/>
  <c r="AS21" i="26"/>
  <c r="AO21" i="26"/>
  <c r="AR21" i="26"/>
  <c r="AV21" i="26"/>
  <c r="AR17" i="23"/>
  <c r="AU17" i="23"/>
  <c r="AQ17" i="23"/>
  <c r="AT17" i="23"/>
  <c r="AP17" i="23"/>
  <c r="AS17" i="23"/>
  <c r="AO17" i="23"/>
  <c r="AV17" i="23"/>
  <c r="AU61" i="21"/>
  <c r="AQ61" i="21"/>
  <c r="AT61" i="21"/>
  <c r="AP61" i="21"/>
  <c r="AS61" i="21"/>
  <c r="AO61" i="21"/>
  <c r="AR61" i="21"/>
  <c r="AV61" i="21"/>
  <c r="AU14" i="17"/>
  <c r="AQ14" i="17"/>
  <c r="AT14" i="17"/>
  <c r="AP14" i="17"/>
  <c r="AS14" i="17"/>
  <c r="AO14" i="17"/>
  <c r="AR14" i="17"/>
  <c r="AV14" i="17"/>
  <c r="AT16" i="18"/>
  <c r="AP16" i="18"/>
  <c r="AS16" i="18"/>
  <c r="AO16" i="18"/>
  <c r="AR16" i="18"/>
  <c r="AU16" i="18"/>
  <c r="AQ16" i="18"/>
  <c r="AV16" i="18"/>
  <c r="AS52" i="18"/>
  <c r="AS51" i="18" s="1"/>
  <c r="AO52" i="18"/>
  <c r="AR52" i="18"/>
  <c r="AR51" i="18" s="1"/>
  <c r="AU52" i="18"/>
  <c r="AU51" i="18" s="1"/>
  <c r="AQ52" i="18"/>
  <c r="AQ51" i="18" s="1"/>
  <c r="AT52" i="18"/>
  <c r="AT51" i="18" s="1"/>
  <c r="AP52" i="18"/>
  <c r="AP51" i="18" s="1"/>
  <c r="AV52" i="18"/>
  <c r="AV51" i="18" s="1"/>
  <c r="AU17" i="18"/>
  <c r="AQ17" i="18"/>
  <c r="AT17" i="18"/>
  <c r="AP17" i="18"/>
  <c r="AS17" i="18"/>
  <c r="AO17" i="18"/>
  <c r="AR17" i="18"/>
  <c r="AV17" i="18"/>
  <c r="AT56" i="17"/>
  <c r="AP56" i="17"/>
  <c r="AS56" i="17"/>
  <c r="AO56" i="17"/>
  <c r="AR56" i="17"/>
  <c r="AU56" i="17"/>
  <c r="AQ56" i="17"/>
  <c r="AV56" i="17"/>
  <c r="AS41" i="17"/>
  <c r="AO41" i="17"/>
  <c r="AR41" i="17"/>
  <c r="AU41" i="17"/>
  <c r="AQ41" i="17"/>
  <c r="AT41" i="17"/>
  <c r="AP41" i="17"/>
  <c r="AU57" i="15"/>
  <c r="AQ57" i="15"/>
  <c r="AT57" i="15"/>
  <c r="AP57" i="15"/>
  <c r="AS57" i="15"/>
  <c r="AO57" i="15"/>
  <c r="AR57" i="15"/>
  <c r="AV57" i="15"/>
  <c r="AU6" i="14"/>
  <c r="AQ6" i="14"/>
  <c r="AT6" i="14"/>
  <c r="AP6" i="14"/>
  <c r="AS6" i="14"/>
  <c r="AO6" i="14"/>
  <c r="AR6" i="14"/>
  <c r="AV6" i="14"/>
  <c r="AU34" i="9"/>
  <c r="AQ34" i="9"/>
  <c r="AT34" i="9"/>
  <c r="AP34" i="9"/>
  <c r="AS34" i="9"/>
  <c r="AO34" i="9"/>
  <c r="AR34" i="9"/>
  <c r="AV34" i="9"/>
  <c r="AS8" i="17"/>
  <c r="AO8" i="17"/>
  <c r="AR8" i="17"/>
  <c r="AU8" i="17"/>
  <c r="AQ8" i="17"/>
  <c r="AT8" i="17"/>
  <c r="AP8" i="17"/>
  <c r="AU46" i="15"/>
  <c r="AU45" i="15" s="1"/>
  <c r="AQ46" i="15"/>
  <c r="AQ45" i="15" s="1"/>
  <c r="AT46" i="15"/>
  <c r="AT45" i="15" s="1"/>
  <c r="AP46" i="15"/>
  <c r="AP45" i="15" s="1"/>
  <c r="AS46" i="15"/>
  <c r="AS45" i="15" s="1"/>
  <c r="AO46" i="15"/>
  <c r="AR46" i="15"/>
  <c r="AR45" i="15" s="1"/>
  <c r="AV46" i="15"/>
  <c r="AV45" i="15" s="1"/>
  <c r="AU34" i="15"/>
  <c r="AQ34" i="15"/>
  <c r="AT34" i="15"/>
  <c r="AP34" i="15"/>
  <c r="AS34" i="15"/>
  <c r="AO34" i="15"/>
  <c r="AR34" i="15"/>
  <c r="AV34" i="15"/>
  <c r="AS10" i="15"/>
  <c r="AO10" i="15"/>
  <c r="AR10" i="15"/>
  <c r="AU10" i="15"/>
  <c r="AQ10" i="15"/>
  <c r="AT10" i="15"/>
  <c r="AP10" i="15"/>
  <c r="AV10" i="15"/>
  <c r="AT22" i="12"/>
  <c r="AP22" i="12"/>
  <c r="AS22" i="12"/>
  <c r="AO22" i="12"/>
  <c r="AR22" i="12"/>
  <c r="AU22" i="12"/>
  <c r="AQ22" i="12"/>
  <c r="AV22" i="12"/>
  <c r="AS64" i="8"/>
  <c r="AO64" i="8"/>
  <c r="AR64" i="8"/>
  <c r="AU64" i="8"/>
  <c r="AQ64" i="8"/>
  <c r="AT64" i="8"/>
  <c r="AP64" i="8"/>
  <c r="AV64" i="8"/>
  <c r="AR20" i="9"/>
  <c r="AT20" i="9"/>
  <c r="AP20" i="9"/>
  <c r="AS20" i="9"/>
  <c r="AQ20" i="9"/>
  <c r="AO20" i="9"/>
  <c r="AU20" i="9"/>
  <c r="AV20" i="9"/>
  <c r="AT50" i="8"/>
  <c r="AT49" i="8" s="1"/>
  <c r="AP50" i="8"/>
  <c r="AP49" i="8" s="1"/>
  <c r="AS50" i="8"/>
  <c r="AS49" i="8" s="1"/>
  <c r="AO50" i="8"/>
  <c r="AR50" i="8"/>
  <c r="AR49" i="8" s="1"/>
  <c r="AU50" i="8"/>
  <c r="AU49" i="8" s="1"/>
  <c r="AQ50" i="8"/>
  <c r="AQ49" i="8" s="1"/>
  <c r="AV50" i="8"/>
  <c r="AV49" i="8" s="1"/>
  <c r="AT36" i="21"/>
  <c r="AP36" i="21"/>
  <c r="AS36" i="21"/>
  <c r="AO36" i="21"/>
  <c r="AR36" i="21"/>
  <c r="AU36" i="21"/>
  <c r="AQ36" i="21"/>
  <c r="AV36" i="21"/>
  <c r="AR36" i="18"/>
  <c r="AU36" i="18"/>
  <c r="AQ36" i="18"/>
  <c r="AT36" i="18"/>
  <c r="AP36" i="18"/>
  <c r="AS36" i="18"/>
  <c r="AO36" i="18"/>
  <c r="AV36" i="18"/>
  <c r="AU11" i="16"/>
  <c r="AQ11" i="16"/>
  <c r="AT11" i="16"/>
  <c r="AP11" i="16"/>
  <c r="AS11" i="16"/>
  <c r="AO11" i="16"/>
  <c r="AR11" i="16"/>
  <c r="AS52" i="14"/>
  <c r="AS51" i="14" s="1"/>
  <c r="AO52" i="14"/>
  <c r="AR52" i="14"/>
  <c r="AR51" i="14" s="1"/>
  <c r="AU52" i="14"/>
  <c r="AU51" i="14" s="1"/>
  <c r="AQ52" i="14"/>
  <c r="AQ51" i="14" s="1"/>
  <c r="AT52" i="14"/>
  <c r="AT51" i="14" s="1"/>
  <c r="AP52" i="14"/>
  <c r="AP51" i="14" s="1"/>
  <c r="AS57" i="9"/>
  <c r="AO57" i="9"/>
  <c r="AR57" i="9"/>
  <c r="AU57" i="9"/>
  <c r="AQ57" i="9"/>
  <c r="AT57" i="9"/>
  <c r="AP57" i="9"/>
  <c r="AV57" i="9"/>
  <c r="AR15" i="13"/>
  <c r="AU15" i="13"/>
  <c r="AQ15" i="13"/>
  <c r="AT15" i="13"/>
  <c r="AP15" i="13"/>
  <c r="AS15" i="13"/>
  <c r="AO15" i="13"/>
  <c r="AV15" i="13"/>
  <c r="AR36" i="12"/>
  <c r="AU36" i="12"/>
  <c r="AQ36" i="12"/>
  <c r="AT36" i="12"/>
  <c r="AP36" i="12"/>
  <c r="AS36" i="12"/>
  <c r="AO36" i="12"/>
  <c r="AS34" i="8"/>
  <c r="AO34" i="8"/>
  <c r="AR34" i="8"/>
  <c r="AU34" i="8"/>
  <c r="AQ34" i="8"/>
  <c r="AT34" i="8"/>
  <c r="AP34" i="8"/>
  <c r="AV34" i="8"/>
  <c r="AS15" i="14"/>
  <c r="AO15" i="14"/>
  <c r="AR15" i="14"/>
  <c r="AU15" i="14"/>
  <c r="AQ15" i="14"/>
  <c r="AT15" i="14"/>
  <c r="AP15" i="14"/>
  <c r="AS65" i="12"/>
  <c r="AO65" i="12"/>
  <c r="AR65" i="12"/>
  <c r="AU65" i="12"/>
  <c r="AQ65" i="12"/>
  <c r="AT65" i="12"/>
  <c r="AP65" i="12"/>
  <c r="AO4" i="11"/>
  <c r="AU4" i="11"/>
  <c r="AQ4" i="11"/>
  <c r="AT4" i="11"/>
  <c r="AP4" i="11"/>
  <c r="AS4" i="11"/>
  <c r="AR4" i="11"/>
  <c r="AS41" i="10"/>
  <c r="AO41" i="10"/>
  <c r="AQ41" i="10"/>
  <c r="AP41" i="10"/>
  <c r="AU41" i="10"/>
  <c r="AV41" i="10"/>
  <c r="AS65" i="8"/>
  <c r="AO65" i="8"/>
  <c r="AR65" i="8"/>
  <c r="AU65" i="8"/>
  <c r="AQ65" i="8"/>
  <c r="AT65" i="8"/>
  <c r="AP65" i="8"/>
  <c r="AV65" i="8"/>
  <c r="AR63" i="14"/>
  <c r="AU63" i="14"/>
  <c r="AQ63" i="14"/>
  <c r="AT63" i="14"/>
  <c r="AP63" i="14"/>
  <c r="AS63" i="14"/>
  <c r="AO63" i="14"/>
  <c r="AT61" i="12"/>
  <c r="AP61" i="12"/>
  <c r="AS61" i="12"/>
  <c r="AO61" i="12"/>
  <c r="AR61" i="12"/>
  <c r="AU61" i="12"/>
  <c r="AQ61" i="12"/>
  <c r="AV61" i="12"/>
  <c r="AT48" i="12"/>
  <c r="AT47" i="12" s="1"/>
  <c r="AP48" i="12"/>
  <c r="AP47" i="12" s="1"/>
  <c r="AS48" i="12"/>
  <c r="AS47" i="12" s="1"/>
  <c r="AO48" i="12"/>
  <c r="AR48" i="12"/>
  <c r="AR47" i="12" s="1"/>
  <c r="AU48" i="12"/>
  <c r="AU47" i="12" s="1"/>
  <c r="AQ48" i="12"/>
  <c r="AQ47" i="12" s="1"/>
  <c r="AU19" i="12"/>
  <c r="AQ19" i="12"/>
  <c r="AT19" i="12"/>
  <c r="AP19" i="12"/>
  <c r="AS19" i="12"/>
  <c r="AO19" i="12"/>
  <c r="AR19" i="12"/>
  <c r="AR44" i="11"/>
  <c r="AU44" i="11"/>
  <c r="AQ44" i="11"/>
  <c r="AT44" i="11"/>
  <c r="AP44" i="11"/>
  <c r="AS44" i="11"/>
  <c r="AO44" i="11"/>
  <c r="AT59" i="10"/>
  <c r="AP59" i="10"/>
  <c r="AS59" i="10"/>
  <c r="AO59" i="10"/>
  <c r="AR59" i="10"/>
  <c r="AQ59" i="10"/>
  <c r="AU59" i="10"/>
  <c r="AV59" i="10"/>
  <c r="AS37" i="8"/>
  <c r="AO37" i="8"/>
  <c r="AR37" i="8"/>
  <c r="AU37" i="8"/>
  <c r="AQ37" i="8"/>
  <c r="AT37" i="8"/>
  <c r="AP37" i="8"/>
  <c r="AV37" i="8"/>
  <c r="AU17" i="40"/>
  <c r="AQ17" i="40"/>
  <c r="AT17" i="40"/>
  <c r="AP17" i="40"/>
  <c r="AS17" i="40"/>
  <c r="AO17" i="40"/>
  <c r="AR17" i="40"/>
  <c r="AV17" i="40"/>
  <c r="AT10" i="38"/>
  <c r="AP10" i="38"/>
  <c r="AS10" i="38"/>
  <c r="AO10" i="38"/>
  <c r="AR10" i="38"/>
  <c r="AU10" i="38"/>
  <c r="AQ10" i="38"/>
  <c r="AV10" i="38"/>
  <c r="AU13" i="35"/>
  <c r="AQ13" i="35"/>
  <c r="AT13" i="35"/>
  <c r="AP13" i="35"/>
  <c r="AS13" i="35"/>
  <c r="AO13" i="35"/>
  <c r="AR13" i="35"/>
  <c r="AV13" i="35"/>
  <c r="AT12" i="35"/>
  <c r="AP12" i="35"/>
  <c r="AS12" i="35"/>
  <c r="AO12" i="35"/>
  <c r="AR12" i="35"/>
  <c r="AU12" i="35"/>
  <c r="AQ12" i="35"/>
  <c r="AV12" i="35"/>
  <c r="AT10" i="28"/>
  <c r="AP10" i="28"/>
  <c r="AS10" i="28"/>
  <c r="AO10" i="28"/>
  <c r="AR10" i="28"/>
  <c r="AU10" i="28"/>
  <c r="AQ10" i="28"/>
  <c r="AV10" i="28"/>
  <c r="AT20" i="30"/>
  <c r="AP20" i="30"/>
  <c r="AS20" i="30"/>
  <c r="AO20" i="30"/>
  <c r="AR20" i="30"/>
  <c r="AU20" i="30"/>
  <c r="AQ20" i="30"/>
  <c r="AV20" i="30"/>
  <c r="AR18" i="30"/>
  <c r="AU18" i="30"/>
  <c r="AQ18" i="30"/>
  <c r="AT18" i="30"/>
  <c r="AP18" i="30"/>
  <c r="AS18" i="30"/>
  <c r="AO18" i="30"/>
  <c r="AV18" i="30"/>
  <c r="AT46" i="28"/>
  <c r="AT45" i="28" s="1"/>
  <c r="AP46" i="28"/>
  <c r="AP45" i="28" s="1"/>
  <c r="AS46" i="28"/>
  <c r="AS45" i="28" s="1"/>
  <c r="AO46" i="28"/>
  <c r="AR46" i="28"/>
  <c r="AR45" i="28" s="1"/>
  <c r="AU46" i="28"/>
  <c r="AU45" i="28" s="1"/>
  <c r="AQ46" i="28"/>
  <c r="AQ45" i="28" s="1"/>
  <c r="AV46" i="28"/>
  <c r="AV45" i="28" s="1"/>
  <c r="AR33" i="28"/>
  <c r="AU33" i="28"/>
  <c r="AQ33" i="28"/>
  <c r="AQ32" i="28" s="1"/>
  <c r="AT33" i="28"/>
  <c r="AP33" i="28"/>
  <c r="AP32" i="28" s="1"/>
  <c r="AS33" i="28"/>
  <c r="AS32" i="28" s="1"/>
  <c r="AO33" i="28"/>
  <c r="AV33" i="28"/>
  <c r="AS22" i="27"/>
  <c r="AO22" i="27"/>
  <c r="AR22" i="27"/>
  <c r="AU22" i="27"/>
  <c r="AQ22" i="27"/>
  <c r="AT22" i="27"/>
  <c r="AP22" i="27"/>
  <c r="AV22" i="27"/>
  <c r="AR33" i="26"/>
  <c r="AU33" i="26"/>
  <c r="AQ33" i="26"/>
  <c r="AT33" i="26"/>
  <c r="AP33" i="26"/>
  <c r="AS33" i="26"/>
  <c r="AO33" i="26"/>
  <c r="AV33" i="26"/>
  <c r="AS37" i="28"/>
  <c r="AO37" i="28"/>
  <c r="AR37" i="28"/>
  <c r="AU37" i="28"/>
  <c r="AQ37" i="28"/>
  <c r="AT37" i="28"/>
  <c r="AP37" i="28"/>
  <c r="AV37" i="28"/>
  <c r="AU20" i="23"/>
  <c r="AQ20" i="23"/>
  <c r="AT20" i="23"/>
  <c r="AP20" i="23"/>
  <c r="AS20" i="23"/>
  <c r="AO20" i="23"/>
  <c r="AR20" i="23"/>
  <c r="AV20" i="23"/>
  <c r="AR23" i="21"/>
  <c r="AU23" i="21"/>
  <c r="AQ23" i="21"/>
  <c r="AT23" i="21"/>
  <c r="AP23" i="21"/>
  <c r="AS23" i="21"/>
  <c r="AO23" i="21"/>
  <c r="AV23" i="21"/>
  <c r="AR7" i="23"/>
  <c r="AU7" i="23"/>
  <c r="AQ7" i="23"/>
  <c r="AT7" i="23"/>
  <c r="AP7" i="23"/>
  <c r="AS7" i="23"/>
  <c r="AO7" i="23"/>
  <c r="AV7" i="23"/>
  <c r="AT52" i="21"/>
  <c r="AT51" i="21" s="1"/>
  <c r="AP52" i="21"/>
  <c r="AP51" i="21" s="1"/>
  <c r="AS52" i="21"/>
  <c r="AS51" i="21" s="1"/>
  <c r="AO52" i="21"/>
  <c r="AU52" i="21"/>
  <c r="AU51" i="21" s="1"/>
  <c r="AR52" i="21"/>
  <c r="AR51" i="21" s="1"/>
  <c r="AQ52" i="21"/>
  <c r="AQ51" i="21" s="1"/>
  <c r="AV52" i="21"/>
  <c r="AV51" i="21" s="1"/>
  <c r="AU19" i="16"/>
  <c r="AQ19" i="16"/>
  <c r="AT19" i="16"/>
  <c r="AP19" i="16"/>
  <c r="AS19" i="16"/>
  <c r="AO19" i="16"/>
  <c r="AR19" i="16"/>
  <c r="AV19" i="16"/>
  <c r="AR36" i="10"/>
  <c r="AU36" i="10"/>
  <c r="AQ36" i="10"/>
  <c r="AQ35" i="10" s="1"/>
  <c r="AT36" i="10"/>
  <c r="AP36" i="10"/>
  <c r="AS36" i="10"/>
  <c r="AO36" i="10"/>
  <c r="AV36" i="10"/>
  <c r="AR19" i="10"/>
  <c r="AT19" i="10"/>
  <c r="AP19" i="10"/>
  <c r="AS19" i="10"/>
  <c r="AQ19" i="10"/>
  <c r="AO19" i="10"/>
  <c r="AU19" i="10"/>
  <c r="AV19" i="10"/>
  <c r="AT53" i="9"/>
  <c r="AP53" i="9"/>
  <c r="AS53" i="9"/>
  <c r="AO53" i="9"/>
  <c r="AR53" i="9"/>
  <c r="AU53" i="9"/>
  <c r="AQ53" i="9"/>
  <c r="AV53" i="9"/>
  <c r="AT50" i="12"/>
  <c r="AT49" i="12" s="1"/>
  <c r="AP50" i="12"/>
  <c r="AP49" i="12" s="1"/>
  <c r="AS50" i="12"/>
  <c r="AS49" i="12" s="1"/>
  <c r="AO50" i="12"/>
  <c r="AR50" i="12"/>
  <c r="AR49" i="12" s="1"/>
  <c r="AU50" i="12"/>
  <c r="AU49" i="12" s="1"/>
  <c r="AQ50" i="12"/>
  <c r="AQ49" i="12" s="1"/>
  <c r="AT53" i="17"/>
  <c r="AP53" i="17"/>
  <c r="AS53" i="17"/>
  <c r="AO53" i="17"/>
  <c r="AR53" i="17"/>
  <c r="AU53" i="17"/>
  <c r="AQ53" i="17"/>
  <c r="AT5" i="17"/>
  <c r="AP5" i="17"/>
  <c r="AS5" i="17"/>
  <c r="AO5" i="17"/>
  <c r="AR5" i="17"/>
  <c r="AU5" i="17"/>
  <c r="AQ5" i="17"/>
  <c r="AV5" i="17"/>
  <c r="AR44" i="13"/>
  <c r="AU44" i="13"/>
  <c r="AQ44" i="13"/>
  <c r="AT44" i="13"/>
  <c r="AP44" i="13"/>
  <c r="AS44" i="13"/>
  <c r="AO44" i="13"/>
  <c r="AV44" i="13"/>
  <c r="AU65" i="26"/>
  <c r="AQ65" i="26"/>
  <c r="AT65" i="26"/>
  <c r="AP65" i="26"/>
  <c r="AS65" i="26"/>
  <c r="AO65" i="26"/>
  <c r="AR65" i="26"/>
  <c r="AV65" i="26"/>
  <c r="AU54" i="41"/>
  <c r="AQ54" i="41"/>
  <c r="AT54" i="41"/>
  <c r="AP54" i="41"/>
  <c r="AS54" i="41"/>
  <c r="AO54" i="41"/>
  <c r="AR54" i="41"/>
  <c r="AV54" i="41"/>
  <c r="AT64" i="27"/>
  <c r="AP64" i="27"/>
  <c r="AR64" i="27"/>
  <c r="AQ64" i="27"/>
  <c r="AO64" i="27"/>
  <c r="AU64" i="27"/>
  <c r="AS64" i="27"/>
  <c r="AV64" i="27"/>
  <c r="AR63" i="10"/>
  <c r="AU63" i="10"/>
  <c r="AQ63" i="10"/>
  <c r="AT63" i="10"/>
  <c r="AP63" i="10"/>
  <c r="AO63" i="10"/>
  <c r="AS63" i="10"/>
  <c r="AV63" i="10"/>
  <c r="AT57" i="8"/>
  <c r="AP57" i="8"/>
  <c r="AS57" i="8"/>
  <c r="AO57" i="8"/>
  <c r="AR57" i="8"/>
  <c r="AQ57" i="8"/>
  <c r="AU57" i="8"/>
  <c r="AV57" i="8"/>
  <c r="AT64" i="11"/>
  <c r="AP64" i="11"/>
  <c r="AS64" i="11"/>
  <c r="AO64" i="11"/>
  <c r="AR64" i="11"/>
  <c r="AU64" i="11"/>
  <c r="AQ64" i="11"/>
  <c r="AU65" i="22"/>
  <c r="AQ65" i="22"/>
  <c r="AT65" i="22"/>
  <c r="AP65" i="22"/>
  <c r="AS65" i="22"/>
  <c r="AO65" i="22"/>
  <c r="AR65" i="22"/>
  <c r="AV65" i="22"/>
  <c r="AS14" i="41"/>
  <c r="AO14" i="41"/>
  <c r="AR14" i="41"/>
  <c r="AU14" i="41"/>
  <c r="AQ14" i="41"/>
  <c r="AT14" i="41"/>
  <c r="AP14" i="41"/>
  <c r="AV14" i="41"/>
  <c r="AU18" i="39"/>
  <c r="AQ18" i="39"/>
  <c r="AT18" i="39"/>
  <c r="AP18" i="39"/>
  <c r="AS18" i="39"/>
  <c r="AO18" i="39"/>
  <c r="AR18" i="39"/>
  <c r="AV18" i="39"/>
  <c r="AR13" i="36"/>
  <c r="AU13" i="36"/>
  <c r="AQ13" i="36"/>
  <c r="AT13" i="36"/>
  <c r="AP13" i="36"/>
  <c r="AS13" i="36"/>
  <c r="AO13" i="36"/>
  <c r="AV13" i="36"/>
  <c r="AT40" i="35"/>
  <c r="AP40" i="35"/>
  <c r="AS40" i="35"/>
  <c r="AO40" i="35"/>
  <c r="AR40" i="35"/>
  <c r="AU40" i="35"/>
  <c r="AQ40" i="35"/>
  <c r="AV40" i="35"/>
  <c r="AU53" i="36"/>
  <c r="AU52" i="36" s="1"/>
  <c r="AQ53" i="36"/>
  <c r="AQ52" i="36" s="1"/>
  <c r="AT53" i="36"/>
  <c r="AT52" i="36" s="1"/>
  <c r="AP53" i="36"/>
  <c r="AP52" i="36" s="1"/>
  <c r="AS53" i="36"/>
  <c r="AS52" i="36" s="1"/>
  <c r="AO53" i="36"/>
  <c r="AR53" i="36"/>
  <c r="AR52" i="36" s="1"/>
  <c r="AV53" i="36"/>
  <c r="AV52" i="36" s="1"/>
  <c r="AT26" i="36"/>
  <c r="AP26" i="36"/>
  <c r="AS26" i="36"/>
  <c r="AO26" i="36"/>
  <c r="AR26" i="36"/>
  <c r="AU26" i="36"/>
  <c r="AQ26" i="36"/>
  <c r="AV26" i="36"/>
  <c r="AU6" i="27"/>
  <c r="AQ6" i="27"/>
  <c r="AT6" i="27"/>
  <c r="AP6" i="27"/>
  <c r="AS6" i="27"/>
  <c r="AO6" i="27"/>
  <c r="AR6" i="27"/>
  <c r="AV6" i="27"/>
  <c r="AS15" i="35"/>
  <c r="AO15" i="35"/>
  <c r="AR15" i="35"/>
  <c r="AU15" i="35"/>
  <c r="AQ15" i="35"/>
  <c r="AT15" i="35"/>
  <c r="AP15" i="35"/>
  <c r="AV15" i="35"/>
  <c r="AR40" i="15"/>
  <c r="AU40" i="15"/>
  <c r="AQ40" i="15"/>
  <c r="AT40" i="15"/>
  <c r="AP40" i="15"/>
  <c r="AS40" i="15"/>
  <c r="AO40" i="15"/>
  <c r="AV40" i="15"/>
  <c r="AR7" i="12"/>
  <c r="AU7" i="12"/>
  <c r="AQ7" i="12"/>
  <c r="AT7" i="12"/>
  <c r="AP7" i="12"/>
  <c r="AS7" i="12"/>
  <c r="AO7" i="12"/>
  <c r="AV7" i="12"/>
  <c r="AR65" i="9"/>
  <c r="AU65" i="9"/>
  <c r="AQ65" i="9"/>
  <c r="AT65" i="9"/>
  <c r="AP65" i="9"/>
  <c r="AS65" i="9"/>
  <c r="AO65" i="9"/>
  <c r="AV65" i="9"/>
  <c r="AS53" i="22"/>
  <c r="AO53" i="22"/>
  <c r="AR53" i="22"/>
  <c r="AU53" i="22"/>
  <c r="AQ53" i="22"/>
  <c r="AT53" i="22"/>
  <c r="AP53" i="22"/>
  <c r="AV53" i="22"/>
  <c r="AU37" i="15"/>
  <c r="AQ37" i="15"/>
  <c r="AT37" i="15"/>
  <c r="AP37" i="15"/>
  <c r="AS37" i="15"/>
  <c r="AO37" i="15"/>
  <c r="AR37" i="15"/>
  <c r="AV37" i="15"/>
  <c r="AR36" i="8"/>
  <c r="AU36" i="8"/>
  <c r="AQ36" i="8"/>
  <c r="AT36" i="8"/>
  <c r="AP36" i="8"/>
  <c r="AS36" i="8"/>
  <c r="AO36" i="8"/>
  <c r="AV36" i="8"/>
  <c r="AS37" i="40"/>
  <c r="AO37" i="40"/>
  <c r="AR37" i="40"/>
  <c r="AQ37" i="40"/>
  <c r="AU37" i="40"/>
  <c r="AP37" i="40"/>
  <c r="AT37" i="40"/>
  <c r="AV37" i="40"/>
  <c r="AT39" i="39"/>
  <c r="AP39" i="39"/>
  <c r="AS39" i="39"/>
  <c r="AO39" i="39"/>
  <c r="AR39" i="39"/>
  <c r="AQ39" i="39"/>
  <c r="AU39" i="39"/>
  <c r="AV39" i="39"/>
  <c r="AR38" i="38"/>
  <c r="AU38" i="38"/>
  <c r="AQ38" i="38"/>
  <c r="AT38" i="38"/>
  <c r="AP38" i="38"/>
  <c r="AS38" i="38"/>
  <c r="AO38" i="38"/>
  <c r="AV38" i="38"/>
  <c r="AR53" i="35"/>
  <c r="AR52" i="35" s="1"/>
  <c r="AU53" i="35"/>
  <c r="AU52" i="35" s="1"/>
  <c r="AQ53" i="35"/>
  <c r="AQ52" i="35" s="1"/>
  <c r="AT53" i="35"/>
  <c r="AT52" i="35" s="1"/>
  <c r="AP53" i="35"/>
  <c r="AP52" i="35" s="1"/>
  <c r="AS53" i="35"/>
  <c r="AS52" i="35" s="1"/>
  <c r="AO53" i="35"/>
  <c r="AV53" i="35"/>
  <c r="AV52" i="35" s="1"/>
  <c r="AU52" i="28"/>
  <c r="AU51" i="28" s="1"/>
  <c r="AQ52" i="28"/>
  <c r="AQ51" i="28" s="1"/>
  <c r="AT52" i="28"/>
  <c r="AT51" i="28" s="1"/>
  <c r="AP52" i="28"/>
  <c r="AP51" i="28" s="1"/>
  <c r="AS52" i="28"/>
  <c r="AS51" i="28" s="1"/>
  <c r="AR52" i="28"/>
  <c r="AR51" i="28" s="1"/>
  <c r="AO52" i="28"/>
  <c r="AV52" i="28"/>
  <c r="AV51" i="28" s="1"/>
  <c r="AT12" i="22"/>
  <c r="AP12" i="22"/>
  <c r="AS12" i="22"/>
  <c r="AO12" i="22"/>
  <c r="AR12" i="22"/>
  <c r="AU12" i="22"/>
  <c r="AQ12" i="22"/>
  <c r="AV12" i="22"/>
  <c r="AS41" i="21"/>
  <c r="AO41" i="21"/>
  <c r="AR41" i="21"/>
  <c r="AU41" i="21"/>
  <c r="AQ41" i="21"/>
  <c r="AT41" i="21"/>
  <c r="AP41" i="21"/>
  <c r="AV41" i="21"/>
  <c r="AT33" i="21"/>
  <c r="AP33" i="21"/>
  <c r="AS33" i="21"/>
  <c r="AO33" i="21"/>
  <c r="AR33" i="21"/>
  <c r="AU33" i="21"/>
  <c r="AQ33" i="21"/>
  <c r="AV33" i="21"/>
  <c r="AR13" i="15"/>
  <c r="AU13" i="15"/>
  <c r="AQ13" i="15"/>
  <c r="AT13" i="15"/>
  <c r="AP13" i="15"/>
  <c r="AS13" i="15"/>
  <c r="AO13" i="15"/>
  <c r="AV13" i="15"/>
  <c r="AU13" i="14"/>
  <c r="AQ13" i="14"/>
  <c r="AT13" i="14"/>
  <c r="AP13" i="14"/>
  <c r="AS13" i="14"/>
  <c r="AO13" i="14"/>
  <c r="AR13" i="14"/>
  <c r="AV13" i="14"/>
  <c r="AR52" i="11"/>
  <c r="AR51" i="11" s="1"/>
  <c r="AU52" i="11"/>
  <c r="AU51" i="11" s="1"/>
  <c r="AQ52" i="11"/>
  <c r="AQ51" i="11" s="1"/>
  <c r="AT52" i="11"/>
  <c r="AT51" i="11" s="1"/>
  <c r="AP52" i="11"/>
  <c r="AP51" i="11" s="1"/>
  <c r="AS52" i="11"/>
  <c r="AS51" i="11" s="1"/>
  <c r="AO52" i="11"/>
  <c r="AV52" i="11"/>
  <c r="AV51" i="11" s="1"/>
  <c r="AR23" i="10"/>
  <c r="AT23" i="10"/>
  <c r="AP23" i="10"/>
  <c r="AO23" i="10"/>
  <c r="AU23" i="10"/>
  <c r="AS23" i="10"/>
  <c r="AQ23" i="10"/>
  <c r="AV23" i="10"/>
  <c r="AT40" i="18"/>
  <c r="AP40" i="18"/>
  <c r="AS40" i="18"/>
  <c r="AO40" i="18"/>
  <c r="AR40" i="18"/>
  <c r="AU40" i="18"/>
  <c r="AQ40" i="18"/>
  <c r="AV40" i="18"/>
  <c r="AT11" i="11"/>
  <c r="AP11" i="11"/>
  <c r="AS11" i="11"/>
  <c r="AO11" i="11"/>
  <c r="AR11" i="11"/>
  <c r="AU11" i="11"/>
  <c r="AQ11" i="11"/>
  <c r="AT11" i="36"/>
  <c r="AP11" i="36"/>
  <c r="AS11" i="36"/>
  <c r="AO11" i="36"/>
  <c r="AR11" i="36"/>
  <c r="AU11" i="36"/>
  <c r="AQ11" i="36"/>
  <c r="AV11" i="36"/>
  <c r="AT16" i="30"/>
  <c r="AP16" i="30"/>
  <c r="AS16" i="30"/>
  <c r="AO16" i="30"/>
  <c r="AR16" i="30"/>
  <c r="AU16" i="30"/>
  <c r="AQ16" i="30"/>
  <c r="AT44" i="28"/>
  <c r="AP44" i="28"/>
  <c r="AS44" i="28"/>
  <c r="AO44" i="28"/>
  <c r="AR44" i="28"/>
  <c r="AU44" i="28"/>
  <c r="AQ44" i="28"/>
  <c r="AV44" i="28"/>
  <c r="AT5" i="26"/>
  <c r="AP5" i="26"/>
  <c r="AS5" i="26"/>
  <c r="AO5" i="26"/>
  <c r="AR5" i="26"/>
  <c r="AU5" i="26"/>
  <c r="AQ5" i="26"/>
  <c r="AV5" i="26"/>
  <c r="AR24" i="9"/>
  <c r="AT24" i="9"/>
  <c r="AP24" i="9"/>
  <c r="AO24" i="9"/>
  <c r="AU24" i="9"/>
  <c r="AS24" i="9"/>
  <c r="AQ24" i="9"/>
  <c r="AV24" i="9"/>
  <c r="AT42" i="8"/>
  <c r="AP42" i="8"/>
  <c r="AS42" i="8"/>
  <c r="AO42" i="8"/>
  <c r="AU42" i="8"/>
  <c r="AR42" i="8"/>
  <c r="AQ42" i="8"/>
  <c r="AV42" i="8"/>
  <c r="AR22" i="26"/>
  <c r="AU22" i="26"/>
  <c r="AQ22" i="26"/>
  <c r="AT22" i="26"/>
  <c r="AP22" i="26"/>
  <c r="AS22" i="26"/>
  <c r="AO22" i="26"/>
  <c r="AV22" i="26"/>
  <c r="AU43" i="15"/>
  <c r="AQ43" i="15"/>
  <c r="AT43" i="15"/>
  <c r="AP43" i="15"/>
  <c r="AS43" i="15"/>
  <c r="AO43" i="15"/>
  <c r="AR43" i="15"/>
  <c r="AV43" i="15"/>
  <c r="AR7" i="38"/>
  <c r="AU7" i="38"/>
  <c r="AQ7" i="38"/>
  <c r="AT7" i="38"/>
  <c r="AP7" i="38"/>
  <c r="AS7" i="38"/>
  <c r="AO7" i="38"/>
  <c r="AV7" i="38"/>
  <c r="AT31" i="35"/>
  <c r="AP31" i="35"/>
  <c r="AS31" i="35"/>
  <c r="AO31" i="35"/>
  <c r="AR31" i="35"/>
  <c r="AU31" i="35"/>
  <c r="AQ31" i="35"/>
  <c r="AV31" i="35"/>
  <c r="AT19" i="23"/>
  <c r="AP19" i="23"/>
  <c r="AS19" i="23"/>
  <c r="AO19" i="23"/>
  <c r="AR19" i="23"/>
  <c r="AU19" i="23"/>
  <c r="AQ19" i="23"/>
  <c r="AV19" i="23"/>
  <c r="AT55" i="21"/>
  <c r="AP55" i="21"/>
  <c r="AS55" i="21"/>
  <c r="AO55" i="21"/>
  <c r="AR55" i="21"/>
  <c r="AU55" i="21"/>
  <c r="AQ55" i="21"/>
  <c r="AV55" i="21"/>
  <c r="AS10" i="11"/>
  <c r="AO10" i="11"/>
  <c r="AR10" i="11"/>
  <c r="AU10" i="11"/>
  <c r="AQ10" i="11"/>
  <c r="AT10" i="11"/>
  <c r="AP10" i="11"/>
  <c r="AV10" i="11"/>
  <c r="AR10" i="35"/>
  <c r="AU10" i="35"/>
  <c r="AQ10" i="35"/>
  <c r="AT10" i="35"/>
  <c r="AP10" i="35"/>
  <c r="AS10" i="35"/>
  <c r="AO10" i="35"/>
  <c r="AV10" i="35"/>
  <c r="AU37" i="27"/>
  <c r="AQ37" i="27"/>
  <c r="AT37" i="27"/>
  <c r="AP37" i="27"/>
  <c r="AS37" i="27"/>
  <c r="AO37" i="27"/>
  <c r="AR37" i="27"/>
  <c r="AV37" i="27"/>
  <c r="AS23" i="26"/>
  <c r="AO23" i="26"/>
  <c r="AR23" i="26"/>
  <c r="AU23" i="26"/>
  <c r="AQ23" i="26"/>
  <c r="AT23" i="26"/>
  <c r="AP23" i="26"/>
  <c r="AU13" i="26"/>
  <c r="AQ13" i="26"/>
  <c r="AT13" i="26"/>
  <c r="AP13" i="26"/>
  <c r="AS13" i="26"/>
  <c r="AO13" i="26"/>
  <c r="AR13" i="26"/>
  <c r="AV13" i="26"/>
  <c r="AS20" i="17"/>
  <c r="AO20" i="17"/>
  <c r="AR20" i="17"/>
  <c r="AU20" i="17"/>
  <c r="AQ20" i="17"/>
  <c r="AT20" i="17"/>
  <c r="AP20" i="17"/>
  <c r="AV20" i="17"/>
  <c r="AU50" i="15"/>
  <c r="AU49" i="15" s="1"/>
  <c r="AQ50" i="15"/>
  <c r="AQ49" i="15" s="1"/>
  <c r="AT50" i="15"/>
  <c r="AT49" i="15" s="1"/>
  <c r="AP50" i="15"/>
  <c r="AP49" i="15" s="1"/>
  <c r="AS50" i="15"/>
  <c r="AS49" i="15" s="1"/>
  <c r="AO50" i="15"/>
  <c r="AR50" i="15"/>
  <c r="AR49" i="15" s="1"/>
  <c r="AV50" i="15"/>
  <c r="AV49" i="15" s="1"/>
  <c r="AR24" i="38"/>
  <c r="AU24" i="38"/>
  <c r="AQ24" i="38"/>
  <c r="AT24" i="38"/>
  <c r="AP24" i="38"/>
  <c r="AS24" i="38"/>
  <c r="AO24" i="38"/>
  <c r="AV24" i="38"/>
  <c r="AU11" i="38"/>
  <c r="AQ11" i="38"/>
  <c r="AT11" i="38"/>
  <c r="AP11" i="38"/>
  <c r="AS11" i="38"/>
  <c r="AO11" i="38"/>
  <c r="AR11" i="38"/>
  <c r="AV11" i="38"/>
  <c r="AT44" i="26"/>
  <c r="AP44" i="26"/>
  <c r="AS44" i="26"/>
  <c r="AO44" i="26"/>
  <c r="AR44" i="26"/>
  <c r="AU44" i="26"/>
  <c r="AQ44" i="26"/>
  <c r="AS41" i="36"/>
  <c r="AO41" i="36"/>
  <c r="AR41" i="36"/>
  <c r="AU41" i="36"/>
  <c r="AQ41" i="36"/>
  <c r="AT41" i="36"/>
  <c r="AP41" i="36"/>
  <c r="AV41" i="36"/>
  <c r="AS43" i="18"/>
  <c r="AO43" i="18"/>
  <c r="AR43" i="18"/>
  <c r="AU43" i="18"/>
  <c r="AQ43" i="18"/>
  <c r="AT43" i="18"/>
  <c r="AP43" i="18"/>
  <c r="AV43" i="18"/>
  <c r="AT17" i="21"/>
  <c r="AP17" i="21"/>
  <c r="AS17" i="21"/>
  <c r="AO17" i="21"/>
  <c r="AR17" i="21"/>
  <c r="AU17" i="21"/>
  <c r="AQ17" i="21"/>
  <c r="AV17" i="21"/>
  <c r="AT21" i="17"/>
  <c r="AP21" i="17"/>
  <c r="AS21" i="17"/>
  <c r="AO21" i="17"/>
  <c r="AR21" i="17"/>
  <c r="AU21" i="17"/>
  <c r="AQ21" i="17"/>
  <c r="AR7" i="11"/>
  <c r="AU7" i="11"/>
  <c r="AQ7" i="11"/>
  <c r="AT7" i="11"/>
  <c r="AP7" i="11"/>
  <c r="AS7" i="11"/>
  <c r="AO7" i="11"/>
  <c r="AR7" i="9"/>
  <c r="AU7" i="9"/>
  <c r="AQ7" i="9"/>
  <c r="AT7" i="9"/>
  <c r="AP7" i="9"/>
  <c r="AS7" i="9"/>
  <c r="AO7" i="9"/>
  <c r="AV7" i="9"/>
  <c r="AT40" i="22"/>
  <c r="AP40" i="22"/>
  <c r="AS40" i="22"/>
  <c r="AO40" i="22"/>
  <c r="AR40" i="22"/>
  <c r="AU40" i="22"/>
  <c r="AQ40" i="22"/>
  <c r="AV40" i="22"/>
  <c r="AU10" i="10"/>
  <c r="AQ10" i="10"/>
  <c r="AS10" i="10"/>
  <c r="AR10" i="10"/>
  <c r="AP10" i="10"/>
  <c r="AT10" i="10"/>
  <c r="AO10" i="10"/>
  <c r="AV10" i="10"/>
  <c r="AT22" i="9"/>
  <c r="AP22" i="9"/>
  <c r="AR22" i="9"/>
  <c r="AU22" i="9"/>
  <c r="AS22" i="9"/>
  <c r="AQ22" i="9"/>
  <c r="AO22" i="9"/>
  <c r="AV22" i="9"/>
  <c r="AS22" i="8"/>
  <c r="AO22" i="8"/>
  <c r="AR22" i="8"/>
  <c r="AU22" i="8"/>
  <c r="AQ22" i="8"/>
  <c r="AT22" i="8"/>
  <c r="AP22" i="8"/>
  <c r="AV22" i="8"/>
  <c r="AS23" i="22"/>
  <c r="AO23" i="22"/>
  <c r="AR23" i="22"/>
  <c r="AU23" i="22"/>
  <c r="AQ23" i="22"/>
  <c r="AT23" i="22"/>
  <c r="AP23" i="22"/>
  <c r="AV7" i="40"/>
  <c r="AV16" i="40"/>
  <c r="AV34" i="40"/>
  <c r="AV41" i="40"/>
  <c r="AV23" i="22"/>
  <c r="AV55" i="22"/>
  <c r="AV54" i="22" s="1"/>
  <c r="AV63" i="22"/>
  <c r="AV6" i="12"/>
  <c r="AV15" i="12"/>
  <c r="AV17" i="12"/>
  <c r="AV14" i="12"/>
  <c r="AV40" i="12"/>
  <c r="AV56" i="12"/>
  <c r="AV54" i="12" s="1"/>
  <c r="AV46" i="12"/>
  <c r="AV45" i="12" s="1"/>
  <c r="AV4" i="12"/>
  <c r="AV65" i="12"/>
  <c r="AV7" i="11"/>
  <c r="AV14" i="11"/>
  <c r="AV21" i="11"/>
  <c r="AV11" i="11"/>
  <c r="AV36" i="11"/>
  <c r="AV35" i="11" s="1"/>
  <c r="AV18" i="11"/>
  <c r="AV61" i="11"/>
  <c r="AV44" i="11"/>
  <c r="AV17" i="30"/>
  <c r="AV53" i="30"/>
  <c r="AV48" i="30"/>
  <c r="AV47" i="30" s="1"/>
  <c r="AV15" i="17"/>
  <c r="AV40" i="17"/>
  <c r="AV5" i="16"/>
  <c r="AV34" i="16"/>
  <c r="AV23" i="16"/>
  <c r="AV59" i="16"/>
  <c r="AV58" i="16" s="1"/>
  <c r="AV14" i="14"/>
  <c r="AV33" i="14"/>
  <c r="AV50" i="14"/>
  <c r="AV49" i="14" s="1"/>
  <c r="AV63" i="14"/>
  <c r="AS63" i="41"/>
  <c r="AO63" i="41"/>
  <c r="AR63" i="41"/>
  <c r="AU63" i="41"/>
  <c r="AQ63" i="41"/>
  <c r="AT63" i="41"/>
  <c r="AP63" i="41"/>
  <c r="AV63" i="41"/>
  <c r="AU51" i="41"/>
  <c r="AQ51" i="41"/>
  <c r="AT51" i="41"/>
  <c r="AP51" i="41"/>
  <c r="AS51" i="41"/>
  <c r="AO51" i="41"/>
  <c r="AR51" i="41"/>
  <c r="AV51" i="41"/>
  <c r="AS29" i="41"/>
  <c r="AO29" i="41"/>
  <c r="AR29" i="41"/>
  <c r="AU29" i="41"/>
  <c r="AQ29" i="41"/>
  <c r="AP29" i="41"/>
  <c r="AT29" i="41"/>
  <c r="AV29" i="41"/>
  <c r="AR7" i="41"/>
  <c r="AU7" i="41"/>
  <c r="AQ7" i="41"/>
  <c r="AT7" i="41"/>
  <c r="AP7" i="41"/>
  <c r="AS7" i="41"/>
  <c r="AO7" i="41"/>
  <c r="AV7" i="41"/>
  <c r="AU6" i="40"/>
  <c r="AQ6" i="40"/>
  <c r="AT6" i="40"/>
  <c r="AP6" i="40"/>
  <c r="AS6" i="40"/>
  <c r="AO6" i="40"/>
  <c r="AR6" i="40"/>
  <c r="AV6" i="40"/>
  <c r="AU16" i="41"/>
  <c r="AQ16" i="41"/>
  <c r="AT16" i="41"/>
  <c r="AP16" i="41"/>
  <c r="AS16" i="41"/>
  <c r="AO16" i="41"/>
  <c r="AR16" i="41"/>
  <c r="AV16" i="41"/>
  <c r="AR14" i="40"/>
  <c r="AU14" i="40"/>
  <c r="AQ14" i="40"/>
  <c r="AT14" i="40"/>
  <c r="AP14" i="40"/>
  <c r="AS14" i="40"/>
  <c r="AO14" i="40"/>
  <c r="AT31" i="40"/>
  <c r="AP31" i="40"/>
  <c r="AS31" i="40"/>
  <c r="AO31" i="40"/>
  <c r="AR31" i="40"/>
  <c r="AU31" i="40"/>
  <c r="AQ31" i="40"/>
  <c r="AV31" i="40"/>
  <c r="AV30" i="40" s="1"/>
  <c r="AU22" i="39"/>
  <c r="AQ22" i="39"/>
  <c r="AT22" i="39"/>
  <c r="AP22" i="39"/>
  <c r="AS22" i="39"/>
  <c r="AO22" i="39"/>
  <c r="AR22" i="39"/>
  <c r="AV22" i="39"/>
  <c r="AU21" i="40"/>
  <c r="AQ21" i="40"/>
  <c r="AT21" i="40"/>
  <c r="AP21" i="40"/>
  <c r="AS21" i="40"/>
  <c r="AO21" i="40"/>
  <c r="AR21" i="40"/>
  <c r="AT42" i="40"/>
  <c r="AP42" i="40"/>
  <c r="AU42" i="40"/>
  <c r="AO42" i="40"/>
  <c r="AS42" i="40"/>
  <c r="AR42" i="40"/>
  <c r="AQ42" i="40"/>
  <c r="AV42" i="40"/>
  <c r="AS24" i="39"/>
  <c r="AO24" i="39"/>
  <c r="AR24" i="39"/>
  <c r="AU24" i="39"/>
  <c r="AQ24" i="39"/>
  <c r="AT24" i="39"/>
  <c r="AP24" i="39"/>
  <c r="AV24" i="39"/>
  <c r="AR46" i="39"/>
  <c r="AR45" i="39" s="1"/>
  <c r="AU46" i="39"/>
  <c r="AU45" i="39" s="1"/>
  <c r="AQ46" i="39"/>
  <c r="AQ45" i="39" s="1"/>
  <c r="AT46" i="39"/>
  <c r="AT45" i="39" s="1"/>
  <c r="AP46" i="39"/>
  <c r="AP45" i="39" s="1"/>
  <c r="AS46" i="39"/>
  <c r="AS45" i="39" s="1"/>
  <c r="AO46" i="39"/>
  <c r="AV46" i="39"/>
  <c r="AV45" i="39" s="1"/>
  <c r="AT53" i="38"/>
  <c r="AT52" i="38" s="1"/>
  <c r="AP53" i="38"/>
  <c r="AP52" i="38" s="1"/>
  <c r="AS53" i="38"/>
  <c r="AS52" i="38" s="1"/>
  <c r="AO53" i="38"/>
  <c r="AR53" i="38"/>
  <c r="AR52" i="38" s="1"/>
  <c r="AU53" i="38"/>
  <c r="AU52" i="38" s="1"/>
  <c r="AQ53" i="38"/>
  <c r="AQ52" i="38" s="1"/>
  <c r="AV53" i="38"/>
  <c r="AV52" i="38" s="1"/>
  <c r="AR20" i="38"/>
  <c r="AU20" i="38"/>
  <c r="AQ20" i="38"/>
  <c r="AT20" i="38"/>
  <c r="AP20" i="38"/>
  <c r="AS20" i="38"/>
  <c r="AO20" i="38"/>
  <c r="AV20" i="38"/>
  <c r="AS17" i="38"/>
  <c r="AO17" i="38"/>
  <c r="AR17" i="38"/>
  <c r="AU17" i="38"/>
  <c r="AQ17" i="38"/>
  <c r="AT17" i="38"/>
  <c r="AP17" i="38"/>
  <c r="AV17" i="38"/>
  <c r="AR40" i="36"/>
  <c r="AU40" i="36"/>
  <c r="AQ40" i="36"/>
  <c r="AT40" i="36"/>
  <c r="AP40" i="36"/>
  <c r="AS40" i="36"/>
  <c r="AO40" i="36"/>
  <c r="AV40" i="36"/>
  <c r="AS32" i="36"/>
  <c r="AO32" i="36"/>
  <c r="AR32" i="36"/>
  <c r="AU32" i="36"/>
  <c r="AQ32" i="36"/>
  <c r="AT32" i="36"/>
  <c r="AP32" i="36"/>
  <c r="AV32" i="36"/>
  <c r="AU24" i="36"/>
  <c r="AQ24" i="36"/>
  <c r="AT24" i="36"/>
  <c r="AP24" i="36"/>
  <c r="AS24" i="36"/>
  <c r="AO24" i="36"/>
  <c r="AR24" i="36"/>
  <c r="AV24" i="36"/>
  <c r="AR21" i="36"/>
  <c r="AU21" i="36"/>
  <c r="AQ21" i="36"/>
  <c r="AT21" i="36"/>
  <c r="AP21" i="36"/>
  <c r="AS21" i="36"/>
  <c r="AO21" i="36"/>
  <c r="AV21" i="36"/>
  <c r="AT38" i="36"/>
  <c r="AP38" i="36"/>
  <c r="AS38" i="36"/>
  <c r="AO38" i="36"/>
  <c r="AR38" i="36"/>
  <c r="AU38" i="36"/>
  <c r="AQ38" i="36"/>
  <c r="AV38" i="36"/>
  <c r="AS22" i="36"/>
  <c r="AO22" i="36"/>
  <c r="AR22" i="36"/>
  <c r="AU22" i="36"/>
  <c r="AQ22" i="36"/>
  <c r="AT22" i="36"/>
  <c r="AP22" i="36"/>
  <c r="AV22" i="36"/>
  <c r="AU48" i="35"/>
  <c r="AU47" i="35" s="1"/>
  <c r="AQ48" i="35"/>
  <c r="AQ47" i="35" s="1"/>
  <c r="AT48" i="35"/>
  <c r="AT47" i="35" s="1"/>
  <c r="AP48" i="35"/>
  <c r="AP47" i="35" s="1"/>
  <c r="AS48" i="35"/>
  <c r="AS47" i="35" s="1"/>
  <c r="AO48" i="35"/>
  <c r="AR48" i="35"/>
  <c r="AR47" i="35" s="1"/>
  <c r="AV48" i="35"/>
  <c r="AV47" i="35" s="1"/>
  <c r="AS19" i="35"/>
  <c r="AO19" i="35"/>
  <c r="AR19" i="35"/>
  <c r="AU19" i="35"/>
  <c r="AQ19" i="35"/>
  <c r="AT19" i="35"/>
  <c r="AP19" i="35"/>
  <c r="AV19" i="35"/>
  <c r="AT40" i="30"/>
  <c r="AP40" i="30"/>
  <c r="AS40" i="30"/>
  <c r="AO40" i="30"/>
  <c r="AR40" i="30"/>
  <c r="AU40" i="30"/>
  <c r="AQ40" i="30"/>
  <c r="AR36" i="28"/>
  <c r="AU36" i="28"/>
  <c r="AQ36" i="28"/>
  <c r="AT36" i="28"/>
  <c r="AP36" i="28"/>
  <c r="AS36" i="28"/>
  <c r="AO36" i="28"/>
  <c r="AV36" i="28"/>
  <c r="AU34" i="27"/>
  <c r="AQ34" i="27"/>
  <c r="AT34" i="27"/>
  <c r="AP34" i="27"/>
  <c r="AS34" i="27"/>
  <c r="AO34" i="27"/>
  <c r="AR34" i="27"/>
  <c r="AV34" i="27"/>
  <c r="AT40" i="28"/>
  <c r="AP40" i="28"/>
  <c r="AS40" i="28"/>
  <c r="AO40" i="28"/>
  <c r="AR40" i="28"/>
  <c r="AU40" i="28"/>
  <c r="AQ40" i="28"/>
  <c r="AV40" i="28"/>
  <c r="AR20" i="28"/>
  <c r="AU20" i="28"/>
  <c r="AQ20" i="28"/>
  <c r="AT20" i="28"/>
  <c r="AP20" i="28"/>
  <c r="AS20" i="28"/>
  <c r="AO20" i="28"/>
  <c r="AV20" i="28"/>
  <c r="AU46" i="27"/>
  <c r="AU45" i="27" s="1"/>
  <c r="AQ46" i="27"/>
  <c r="AQ45" i="27" s="1"/>
  <c r="AT46" i="27"/>
  <c r="AT45" i="27" s="1"/>
  <c r="AP46" i="27"/>
  <c r="AP45" i="27" s="1"/>
  <c r="AS46" i="27"/>
  <c r="AS45" i="27" s="1"/>
  <c r="AO46" i="27"/>
  <c r="AR46" i="27"/>
  <c r="AR45" i="27" s="1"/>
  <c r="AV46" i="27"/>
  <c r="AV45" i="27" s="1"/>
  <c r="AT19" i="27"/>
  <c r="AP19" i="27"/>
  <c r="AS19" i="27"/>
  <c r="AO19" i="27"/>
  <c r="AR19" i="27"/>
  <c r="AU19" i="27"/>
  <c r="AQ19" i="27"/>
  <c r="AV19" i="27"/>
  <c r="AU41" i="26"/>
  <c r="AQ41" i="26"/>
  <c r="AT41" i="26"/>
  <c r="AP41" i="26"/>
  <c r="AS41" i="26"/>
  <c r="AO41" i="26"/>
  <c r="AR41" i="26"/>
  <c r="AV41" i="26"/>
  <c r="AS8" i="26"/>
  <c r="AO8" i="26"/>
  <c r="AR8" i="26"/>
  <c r="AU8" i="26"/>
  <c r="AQ8" i="26"/>
  <c r="AT8" i="26"/>
  <c r="AP8" i="26"/>
  <c r="AV8" i="26"/>
  <c r="AT40" i="26"/>
  <c r="AP40" i="26"/>
  <c r="AS40" i="26"/>
  <c r="AO40" i="26"/>
  <c r="AR40" i="26"/>
  <c r="AU40" i="26"/>
  <c r="AQ40" i="26"/>
  <c r="AV40" i="26"/>
  <c r="AU37" i="23"/>
  <c r="AQ37" i="23"/>
  <c r="AT37" i="23"/>
  <c r="AP37" i="23"/>
  <c r="AS37" i="23"/>
  <c r="AO37" i="23"/>
  <c r="AR37" i="23"/>
  <c r="AV37" i="23"/>
  <c r="AU41" i="22"/>
  <c r="AQ41" i="22"/>
  <c r="AT41" i="22"/>
  <c r="AP41" i="22"/>
  <c r="AS41" i="22"/>
  <c r="AO41" i="22"/>
  <c r="AR41" i="22"/>
  <c r="AV41" i="22"/>
  <c r="AR36" i="22"/>
  <c r="AR35" i="22" s="1"/>
  <c r="AU36" i="22"/>
  <c r="AU35" i="22" s="1"/>
  <c r="AQ36" i="22"/>
  <c r="AQ35" i="22" s="1"/>
  <c r="AT36" i="22"/>
  <c r="AP36" i="22"/>
  <c r="AP35" i="22" s="1"/>
  <c r="AS36" i="22"/>
  <c r="AO36" i="22"/>
  <c r="AV36" i="22"/>
  <c r="AR36" i="26"/>
  <c r="AR35" i="26" s="1"/>
  <c r="AU36" i="26"/>
  <c r="AQ36" i="26"/>
  <c r="AT36" i="26"/>
  <c r="AP36" i="26"/>
  <c r="AP35" i="26" s="1"/>
  <c r="AS36" i="26"/>
  <c r="AO36" i="26"/>
  <c r="AS19" i="18"/>
  <c r="AO19" i="18"/>
  <c r="AR19" i="18"/>
  <c r="AU19" i="18"/>
  <c r="AQ19" i="18"/>
  <c r="AT19" i="18"/>
  <c r="AP19" i="18"/>
  <c r="AV19" i="18"/>
  <c r="AR18" i="22"/>
  <c r="AU18" i="22"/>
  <c r="AQ18" i="22"/>
  <c r="AT18" i="22"/>
  <c r="AP18" i="22"/>
  <c r="AS18" i="22"/>
  <c r="AO18" i="22"/>
  <c r="AV18" i="22"/>
  <c r="AT63" i="16"/>
  <c r="AP63" i="16"/>
  <c r="AS63" i="16"/>
  <c r="AO63" i="16"/>
  <c r="AR63" i="16"/>
  <c r="AU63" i="16"/>
  <c r="AQ63" i="16"/>
  <c r="AV63" i="16"/>
  <c r="AT16" i="22"/>
  <c r="AP16" i="22"/>
  <c r="AS16" i="22"/>
  <c r="AO16" i="22"/>
  <c r="AR16" i="22"/>
  <c r="AU16" i="22"/>
  <c r="AQ16" i="22"/>
  <c r="AV16" i="22"/>
  <c r="AU34" i="21"/>
  <c r="AQ34" i="21"/>
  <c r="AT34" i="21"/>
  <c r="AP34" i="21"/>
  <c r="AS34" i="21"/>
  <c r="AO34" i="21"/>
  <c r="AR34" i="21"/>
  <c r="AV34" i="21"/>
  <c r="AT21" i="21"/>
  <c r="AP21" i="21"/>
  <c r="AS21" i="21"/>
  <c r="AO21" i="21"/>
  <c r="AR21" i="21"/>
  <c r="AU21" i="21"/>
  <c r="AQ21" i="21"/>
  <c r="AV21" i="21"/>
  <c r="AT24" i="22"/>
  <c r="AP24" i="22"/>
  <c r="AS24" i="22"/>
  <c r="AO24" i="22"/>
  <c r="AR24" i="22"/>
  <c r="AU24" i="22"/>
  <c r="AQ24" i="22"/>
  <c r="AT5" i="22"/>
  <c r="AP5" i="22"/>
  <c r="AS5" i="22"/>
  <c r="AO5" i="22"/>
  <c r="AR5" i="22"/>
  <c r="AU5" i="22"/>
  <c r="AQ5" i="22"/>
  <c r="AR11" i="17"/>
  <c r="AU11" i="17"/>
  <c r="AQ11" i="17"/>
  <c r="AT11" i="17"/>
  <c r="AP11" i="17"/>
  <c r="AS11" i="17"/>
  <c r="AO11" i="17"/>
  <c r="AU16" i="15"/>
  <c r="AQ16" i="15"/>
  <c r="AT16" i="15"/>
  <c r="AP16" i="15"/>
  <c r="AS16" i="15"/>
  <c r="AO16" i="15"/>
  <c r="AR16" i="15"/>
  <c r="AV16" i="15"/>
  <c r="AR18" i="14"/>
  <c r="AU18" i="14"/>
  <c r="AQ18" i="14"/>
  <c r="AT18" i="14"/>
  <c r="AP18" i="14"/>
  <c r="AS18" i="14"/>
  <c r="AO18" i="14"/>
  <c r="AV18" i="14"/>
  <c r="AS11" i="14"/>
  <c r="AO11" i="14"/>
  <c r="AR11" i="14"/>
  <c r="AU11" i="14"/>
  <c r="AQ11" i="14"/>
  <c r="AT11" i="14"/>
  <c r="AP11" i="14"/>
  <c r="AV11" i="14"/>
  <c r="AS46" i="17"/>
  <c r="AS45" i="17" s="1"/>
  <c r="AO46" i="17"/>
  <c r="AR46" i="17"/>
  <c r="AR45" i="17" s="1"/>
  <c r="AU46" i="17"/>
  <c r="AU45" i="17" s="1"/>
  <c r="AQ46" i="17"/>
  <c r="AQ45" i="17" s="1"/>
  <c r="AT46" i="17"/>
  <c r="AT45" i="17" s="1"/>
  <c r="AP46" i="17"/>
  <c r="AP45" i="17" s="1"/>
  <c r="AU10" i="17"/>
  <c r="AQ10" i="17"/>
  <c r="AT10" i="17"/>
  <c r="AP10" i="17"/>
  <c r="AS10" i="17"/>
  <c r="AO10" i="17"/>
  <c r="AR10" i="17"/>
  <c r="AV10" i="17"/>
  <c r="AU39" i="15"/>
  <c r="AQ39" i="15"/>
  <c r="AT39" i="15"/>
  <c r="AP39" i="15"/>
  <c r="AS39" i="15"/>
  <c r="AO39" i="15"/>
  <c r="AR39" i="15"/>
  <c r="AV39" i="15"/>
  <c r="AT24" i="18"/>
  <c r="AP24" i="18"/>
  <c r="AS24" i="18"/>
  <c r="AO24" i="18"/>
  <c r="AR24" i="18"/>
  <c r="AU24" i="18"/>
  <c r="AQ24" i="18"/>
  <c r="AV24" i="18"/>
  <c r="AU41" i="16"/>
  <c r="AQ41" i="16"/>
  <c r="AT41" i="16"/>
  <c r="AP41" i="16"/>
  <c r="AS41" i="16"/>
  <c r="AO41" i="16"/>
  <c r="AR41" i="16"/>
  <c r="AR24" i="16"/>
  <c r="AU24" i="16"/>
  <c r="AQ24" i="16"/>
  <c r="AT24" i="16"/>
  <c r="AP24" i="16"/>
  <c r="AS24" i="16"/>
  <c r="AO24" i="16"/>
  <c r="AV24" i="16"/>
  <c r="AT14" i="16"/>
  <c r="AP14" i="16"/>
  <c r="AS14" i="16"/>
  <c r="AO14" i="16"/>
  <c r="AR14" i="16"/>
  <c r="AU14" i="16"/>
  <c r="AQ14" i="16"/>
  <c r="AV14" i="16"/>
  <c r="AT36" i="15"/>
  <c r="AP36" i="15"/>
  <c r="AS36" i="15"/>
  <c r="AO36" i="15"/>
  <c r="AR36" i="15"/>
  <c r="AU36" i="15"/>
  <c r="AQ36" i="15"/>
  <c r="AV36" i="15"/>
  <c r="AV35" i="15" s="1"/>
  <c r="AR17" i="15"/>
  <c r="AU17" i="15"/>
  <c r="AQ17" i="15"/>
  <c r="AT17" i="15"/>
  <c r="AP17" i="15"/>
  <c r="AS17" i="15"/>
  <c r="AO17" i="15"/>
  <c r="AV17" i="15"/>
  <c r="AS53" i="14"/>
  <c r="AO53" i="14"/>
  <c r="AR53" i="14"/>
  <c r="AU53" i="14"/>
  <c r="AQ53" i="14"/>
  <c r="AP53" i="14"/>
  <c r="AT53" i="14"/>
  <c r="AV53" i="14"/>
  <c r="AS11" i="18"/>
  <c r="AO11" i="18"/>
  <c r="AR11" i="18"/>
  <c r="AU11" i="18"/>
  <c r="AQ11" i="18"/>
  <c r="AT11" i="18"/>
  <c r="AP11" i="18"/>
  <c r="AV11" i="18"/>
  <c r="AU37" i="17"/>
  <c r="AQ37" i="17"/>
  <c r="AT37" i="17"/>
  <c r="AP37" i="17"/>
  <c r="AS37" i="17"/>
  <c r="AO37" i="17"/>
  <c r="AR37" i="17"/>
  <c r="AV37" i="17"/>
  <c r="AS39" i="16"/>
  <c r="AO39" i="16"/>
  <c r="AR39" i="16"/>
  <c r="AU39" i="16"/>
  <c r="AQ39" i="16"/>
  <c r="AT39" i="16"/>
  <c r="AP39" i="16"/>
  <c r="AV39" i="16"/>
  <c r="AR55" i="11"/>
  <c r="AU55" i="11"/>
  <c r="AQ55" i="11"/>
  <c r="AT55" i="11"/>
  <c r="AP55" i="11"/>
  <c r="AO55" i="11"/>
  <c r="AS55" i="11"/>
  <c r="AU22" i="10"/>
  <c r="AQ22" i="10"/>
  <c r="AS22" i="10"/>
  <c r="AO22" i="10"/>
  <c r="AT22" i="10"/>
  <c r="AR22" i="10"/>
  <c r="AP22" i="10"/>
  <c r="AV22" i="10"/>
  <c r="AS46" i="9"/>
  <c r="AS45" i="9" s="1"/>
  <c r="AO46" i="9"/>
  <c r="AR46" i="9"/>
  <c r="AR45" i="9" s="1"/>
  <c r="AU46" i="9"/>
  <c r="AU45" i="9" s="1"/>
  <c r="AQ46" i="9"/>
  <c r="AQ45" i="9" s="1"/>
  <c r="AT46" i="9"/>
  <c r="AT45" i="9" s="1"/>
  <c r="AP46" i="9"/>
  <c r="AP45" i="9" s="1"/>
  <c r="AV46" i="9"/>
  <c r="AV45" i="9" s="1"/>
  <c r="AR59" i="8"/>
  <c r="AU59" i="8"/>
  <c r="AQ59" i="8"/>
  <c r="AT59" i="8"/>
  <c r="AP59" i="8"/>
  <c r="AS59" i="8"/>
  <c r="AO59" i="8"/>
  <c r="AV59" i="8"/>
  <c r="AU55" i="12"/>
  <c r="AQ55" i="12"/>
  <c r="AT55" i="12"/>
  <c r="AP55" i="12"/>
  <c r="AS55" i="12"/>
  <c r="AO55" i="12"/>
  <c r="AR55" i="12"/>
  <c r="AS39" i="12"/>
  <c r="AO39" i="12"/>
  <c r="AR39" i="12"/>
  <c r="AU39" i="12"/>
  <c r="AQ39" i="12"/>
  <c r="AT39" i="12"/>
  <c r="AP39" i="12"/>
  <c r="AT65" i="11"/>
  <c r="AP65" i="11"/>
  <c r="AS65" i="11"/>
  <c r="AO65" i="11"/>
  <c r="AR65" i="11"/>
  <c r="AU65" i="11"/>
  <c r="AQ65" i="11"/>
  <c r="AV65" i="11"/>
  <c r="AS41" i="11"/>
  <c r="AO41" i="11"/>
  <c r="AR41" i="11"/>
  <c r="AU41" i="11"/>
  <c r="AQ41" i="11"/>
  <c r="AT41" i="11"/>
  <c r="AP41" i="11"/>
  <c r="AV41" i="11"/>
  <c r="AU39" i="11"/>
  <c r="AQ39" i="11"/>
  <c r="AT39" i="11"/>
  <c r="AP39" i="11"/>
  <c r="AS39" i="11"/>
  <c r="AO39" i="11"/>
  <c r="AR39" i="11"/>
  <c r="AV39" i="11"/>
  <c r="AT55" i="9"/>
  <c r="AP55" i="9"/>
  <c r="AS55" i="9"/>
  <c r="AO55" i="9"/>
  <c r="AR55" i="9"/>
  <c r="AQ55" i="9"/>
  <c r="AU55" i="9"/>
  <c r="AV55" i="9"/>
  <c r="AS21" i="9"/>
  <c r="AO21" i="9"/>
  <c r="AU21" i="9"/>
  <c r="AQ21" i="9"/>
  <c r="AT21" i="9"/>
  <c r="AR21" i="9"/>
  <c r="AP21" i="9"/>
  <c r="AV21" i="9"/>
  <c r="AU19" i="9"/>
  <c r="AQ19" i="9"/>
  <c r="AS19" i="9"/>
  <c r="AO19" i="9"/>
  <c r="AR19" i="9"/>
  <c r="AP19" i="9"/>
  <c r="AT19" i="9"/>
  <c r="AV19" i="9"/>
  <c r="AR17" i="8"/>
  <c r="AU17" i="8"/>
  <c r="AQ17" i="8"/>
  <c r="AT17" i="8"/>
  <c r="AP17" i="8"/>
  <c r="AS17" i="8"/>
  <c r="AO17" i="8"/>
  <c r="AV17" i="8"/>
  <c r="AU15" i="9"/>
  <c r="AQ15" i="9"/>
  <c r="AS15" i="9"/>
  <c r="AO15" i="9"/>
  <c r="AT15" i="9"/>
  <c r="AR15" i="9"/>
  <c r="AP15" i="9"/>
  <c r="AV15" i="9"/>
  <c r="AR40" i="13"/>
  <c r="AU40" i="13"/>
  <c r="AQ40" i="13"/>
  <c r="AT40" i="13"/>
  <c r="AP40" i="13"/>
  <c r="AS40" i="13"/>
  <c r="AO40" i="13"/>
  <c r="AV40" i="13"/>
  <c r="AU22" i="13"/>
  <c r="AQ22" i="13"/>
  <c r="AT22" i="13"/>
  <c r="AP22" i="13"/>
  <c r="AS22" i="13"/>
  <c r="AO22" i="13"/>
  <c r="AR22" i="13"/>
  <c r="AV22" i="13"/>
  <c r="AT44" i="12"/>
  <c r="AP44" i="12"/>
  <c r="AS44" i="12"/>
  <c r="AO44" i="12"/>
  <c r="AR44" i="12"/>
  <c r="AU44" i="12"/>
  <c r="AQ44" i="12"/>
  <c r="AV44" i="12"/>
  <c r="AT33" i="11"/>
  <c r="AT32" i="11" s="1"/>
  <c r="AP33" i="11"/>
  <c r="AP32" i="11" s="1"/>
  <c r="AS33" i="11"/>
  <c r="AS32" i="11" s="1"/>
  <c r="AO33" i="11"/>
  <c r="AR33" i="11"/>
  <c r="AU33" i="11"/>
  <c r="AU32" i="11" s="1"/>
  <c r="AQ33" i="11"/>
  <c r="AV33" i="11"/>
  <c r="AS8" i="10"/>
  <c r="AO8" i="10"/>
  <c r="AR8" i="10"/>
  <c r="AU8" i="10"/>
  <c r="AQ8" i="10"/>
  <c r="AT8" i="10"/>
  <c r="AP8" i="10"/>
  <c r="AV8" i="10"/>
  <c r="AR61" i="14"/>
  <c r="AU61" i="14"/>
  <c r="AQ61" i="14"/>
  <c r="AT61" i="14"/>
  <c r="AP61" i="14"/>
  <c r="AS61" i="14"/>
  <c r="AO61" i="14"/>
  <c r="AO4" i="13"/>
  <c r="AU4" i="13"/>
  <c r="AQ4" i="13"/>
  <c r="AT4" i="13"/>
  <c r="AP4" i="13"/>
  <c r="AS4" i="13"/>
  <c r="AR4" i="13"/>
  <c r="AV4" i="13"/>
  <c r="AT20" i="11"/>
  <c r="AP20" i="11"/>
  <c r="AQ20" i="11"/>
  <c r="AU20" i="11"/>
  <c r="AO20" i="11"/>
  <c r="AS20" i="11"/>
  <c r="AR20" i="11"/>
  <c r="AV20" i="11"/>
  <c r="AS63" i="9"/>
  <c r="AO63" i="9"/>
  <c r="AR63" i="9"/>
  <c r="AU63" i="9"/>
  <c r="AQ63" i="9"/>
  <c r="AT63" i="9"/>
  <c r="AP63" i="9"/>
  <c r="AV63" i="9"/>
  <c r="AT50" i="41"/>
  <c r="AT49" i="41" s="1"/>
  <c r="AP50" i="41"/>
  <c r="AP49" i="41" s="1"/>
  <c r="AS50" i="41"/>
  <c r="AS49" i="41" s="1"/>
  <c r="AO50" i="41"/>
  <c r="AR50" i="41"/>
  <c r="AR49" i="41" s="1"/>
  <c r="AU50" i="41"/>
  <c r="AU49" i="41" s="1"/>
  <c r="AQ50" i="41"/>
  <c r="AQ49" i="41" s="1"/>
  <c r="AV50" i="41"/>
  <c r="AV49" i="41" s="1"/>
  <c r="AR51" i="40"/>
  <c r="AU51" i="40"/>
  <c r="AQ51" i="40"/>
  <c r="AT51" i="40"/>
  <c r="AP51" i="40"/>
  <c r="AO51" i="40"/>
  <c r="AS51" i="40"/>
  <c r="AV51" i="40"/>
  <c r="AR40" i="40"/>
  <c r="AS40" i="40"/>
  <c r="AQ40" i="40"/>
  <c r="AU40" i="40"/>
  <c r="AP40" i="40"/>
  <c r="AT40" i="40"/>
  <c r="AO40" i="40"/>
  <c r="AT57" i="39"/>
  <c r="AP57" i="39"/>
  <c r="AS57" i="39"/>
  <c r="AO57" i="39"/>
  <c r="AR57" i="39"/>
  <c r="AU57" i="39"/>
  <c r="AQ57" i="39"/>
  <c r="AV57" i="39"/>
  <c r="AV56" i="39" s="1"/>
  <c r="AU14" i="39"/>
  <c r="AQ14" i="39"/>
  <c r="AT14" i="39"/>
  <c r="AP14" i="39"/>
  <c r="AS14" i="39"/>
  <c r="AO14" i="39"/>
  <c r="AR14" i="39"/>
  <c r="AV14" i="39"/>
  <c r="AS44" i="38"/>
  <c r="AS43" i="38" s="1"/>
  <c r="AO44" i="38"/>
  <c r="AR44" i="38"/>
  <c r="AR43" i="38" s="1"/>
  <c r="AU44" i="38"/>
  <c r="AU43" i="38" s="1"/>
  <c r="AQ44" i="38"/>
  <c r="AQ43" i="38" s="1"/>
  <c r="AT44" i="38"/>
  <c r="AT43" i="38" s="1"/>
  <c r="AP44" i="38"/>
  <c r="AP43" i="38" s="1"/>
  <c r="AV44" i="38"/>
  <c r="AV43" i="38" s="1"/>
  <c r="AT26" i="38"/>
  <c r="AT25" i="38" s="1"/>
  <c r="AP26" i="38"/>
  <c r="AP25" i="38" s="1"/>
  <c r="AS26" i="38"/>
  <c r="AS25" i="38" s="1"/>
  <c r="AO26" i="38"/>
  <c r="AR26" i="38"/>
  <c r="AR25" i="38" s="1"/>
  <c r="AQ26" i="38"/>
  <c r="AQ25" i="38" s="1"/>
  <c r="AU26" i="38"/>
  <c r="AU25" i="38" s="1"/>
  <c r="AV26" i="38"/>
  <c r="AV25" i="38" s="1"/>
  <c r="AS8" i="36"/>
  <c r="AO8" i="36"/>
  <c r="AR8" i="36"/>
  <c r="AU8" i="36"/>
  <c r="AQ8" i="36"/>
  <c r="AT8" i="36"/>
  <c r="AP8" i="36"/>
  <c r="AV8" i="36"/>
  <c r="AR34" i="36"/>
  <c r="AR33" i="36" s="1"/>
  <c r="AU34" i="36"/>
  <c r="AU33" i="36" s="1"/>
  <c r="AQ34" i="36"/>
  <c r="AQ33" i="36" s="1"/>
  <c r="AT34" i="36"/>
  <c r="AT33" i="36" s="1"/>
  <c r="AP34" i="36"/>
  <c r="AP33" i="36" s="1"/>
  <c r="AS34" i="36"/>
  <c r="AS33" i="36" s="1"/>
  <c r="AO34" i="36"/>
  <c r="AV34" i="36"/>
  <c r="AV33" i="36" s="1"/>
  <c r="AT19" i="36"/>
  <c r="AP19" i="36"/>
  <c r="AS19" i="36"/>
  <c r="AO19" i="36"/>
  <c r="AR19" i="36"/>
  <c r="AU19" i="36"/>
  <c r="AQ19" i="36"/>
  <c r="AV19" i="36"/>
  <c r="AU37" i="35"/>
  <c r="AQ37" i="35"/>
  <c r="AT37" i="35"/>
  <c r="AP37" i="35"/>
  <c r="AS37" i="35"/>
  <c r="AO37" i="35"/>
  <c r="AR37" i="35"/>
  <c r="AV37" i="35"/>
  <c r="AT48" i="36"/>
  <c r="AT47" i="36" s="1"/>
  <c r="AP48" i="36"/>
  <c r="AP47" i="36" s="1"/>
  <c r="AS48" i="36"/>
  <c r="AS47" i="36" s="1"/>
  <c r="AO48" i="36"/>
  <c r="AR48" i="36"/>
  <c r="AR47" i="36" s="1"/>
  <c r="AU48" i="36"/>
  <c r="AU47" i="36" s="1"/>
  <c r="AQ48" i="36"/>
  <c r="AQ47" i="36" s="1"/>
  <c r="AV48" i="36"/>
  <c r="AV47" i="36" s="1"/>
  <c r="AT5" i="28"/>
  <c r="AP5" i="28"/>
  <c r="AS5" i="28"/>
  <c r="AO5" i="28"/>
  <c r="AR5" i="28"/>
  <c r="AU5" i="28"/>
  <c r="AQ5" i="28"/>
  <c r="AV5" i="28"/>
  <c r="AT24" i="30"/>
  <c r="AP24" i="30"/>
  <c r="AS24" i="30"/>
  <c r="AO24" i="30"/>
  <c r="AR24" i="30"/>
  <c r="AU24" i="30"/>
  <c r="AQ24" i="30"/>
  <c r="AR50" i="30"/>
  <c r="AR49" i="30" s="1"/>
  <c r="AU50" i="30"/>
  <c r="AU49" i="30" s="1"/>
  <c r="AQ50" i="30"/>
  <c r="AQ49" i="30" s="1"/>
  <c r="AT50" i="30"/>
  <c r="AT49" i="30" s="1"/>
  <c r="AP50" i="30"/>
  <c r="AP49" i="30" s="1"/>
  <c r="AS50" i="30"/>
  <c r="AS49" i="30" s="1"/>
  <c r="AO50" i="30"/>
  <c r="AV50" i="30"/>
  <c r="AV49" i="30" s="1"/>
  <c r="AS10" i="27"/>
  <c r="AO10" i="27"/>
  <c r="AR10" i="27"/>
  <c r="AU10" i="27"/>
  <c r="AQ10" i="27"/>
  <c r="AT10" i="27"/>
  <c r="AP10" i="27"/>
  <c r="AV10" i="27"/>
  <c r="AU24" i="27"/>
  <c r="AQ24" i="27"/>
  <c r="AT24" i="27"/>
  <c r="AP24" i="27"/>
  <c r="AS24" i="27"/>
  <c r="AO24" i="27"/>
  <c r="AR24" i="27"/>
  <c r="AV24" i="27"/>
  <c r="AU13" i="30"/>
  <c r="AQ13" i="30"/>
  <c r="AT13" i="30"/>
  <c r="AP13" i="30"/>
  <c r="AS13" i="30"/>
  <c r="AO13" i="30"/>
  <c r="AR13" i="30"/>
  <c r="AR7" i="27"/>
  <c r="AU7" i="27"/>
  <c r="AQ7" i="27"/>
  <c r="AT7" i="27"/>
  <c r="AP7" i="27"/>
  <c r="AS7" i="27"/>
  <c r="AO7" i="27"/>
  <c r="AV7" i="27"/>
  <c r="AT59" i="26"/>
  <c r="AP59" i="26"/>
  <c r="AS59" i="26"/>
  <c r="AO59" i="26"/>
  <c r="AR59" i="26"/>
  <c r="AQ59" i="26"/>
  <c r="AU59" i="26"/>
  <c r="AS11" i="22"/>
  <c r="AO11" i="22"/>
  <c r="AR11" i="22"/>
  <c r="AU11" i="22"/>
  <c r="AQ11" i="22"/>
  <c r="AT11" i="22"/>
  <c r="AP11" i="22"/>
  <c r="AS56" i="26"/>
  <c r="AO56" i="26"/>
  <c r="AR56" i="26"/>
  <c r="AU56" i="26"/>
  <c r="AQ56" i="26"/>
  <c r="AT56" i="26"/>
  <c r="AP56" i="26"/>
  <c r="AV56" i="26"/>
  <c r="AV54" i="26" s="1"/>
  <c r="AS19" i="22"/>
  <c r="AO19" i="22"/>
  <c r="AR19" i="22"/>
  <c r="AU19" i="22"/>
  <c r="AQ19" i="22"/>
  <c r="AT19" i="22"/>
  <c r="AP19" i="22"/>
  <c r="AS63" i="21"/>
  <c r="AO63" i="21"/>
  <c r="AR63" i="21"/>
  <c r="AU63" i="21"/>
  <c r="AQ63" i="21"/>
  <c r="AT63" i="21"/>
  <c r="AP63" i="21"/>
  <c r="AV63" i="21"/>
  <c r="AS61" i="15"/>
  <c r="AO61" i="15"/>
  <c r="AR61" i="15"/>
  <c r="AU61" i="15"/>
  <c r="AQ61" i="15"/>
  <c r="AT61" i="15"/>
  <c r="AP61" i="15"/>
  <c r="AV61" i="15"/>
  <c r="AR36" i="14"/>
  <c r="AU36" i="14"/>
  <c r="AQ36" i="14"/>
  <c r="AQ35" i="14" s="1"/>
  <c r="AT36" i="14"/>
  <c r="AP36" i="14"/>
  <c r="AS36" i="14"/>
  <c r="AS35" i="14" s="1"/>
  <c r="AO36" i="14"/>
  <c r="AV36" i="14"/>
  <c r="AR61" i="22"/>
  <c r="AU61" i="22"/>
  <c r="AQ61" i="22"/>
  <c r="AT61" i="22"/>
  <c r="AP61" i="22"/>
  <c r="AO61" i="22"/>
  <c r="AS61" i="22"/>
  <c r="AU14" i="21"/>
  <c r="AQ14" i="21"/>
  <c r="AT14" i="21"/>
  <c r="AP14" i="21"/>
  <c r="AS14" i="21"/>
  <c r="AO14" i="21"/>
  <c r="AR14" i="21"/>
  <c r="AT22" i="16"/>
  <c r="AP22" i="16"/>
  <c r="AS22" i="16"/>
  <c r="AO22" i="16"/>
  <c r="AR22" i="16"/>
  <c r="AU22" i="16"/>
  <c r="AQ22" i="16"/>
  <c r="AV22" i="16"/>
  <c r="AS8" i="15"/>
  <c r="AO8" i="15"/>
  <c r="AR8" i="15"/>
  <c r="AU8" i="15"/>
  <c r="AQ8" i="15"/>
  <c r="AT8" i="15"/>
  <c r="AP8" i="15"/>
  <c r="AV8" i="15"/>
  <c r="AT40" i="14"/>
  <c r="AP40" i="14"/>
  <c r="AS40" i="14"/>
  <c r="AO40" i="14"/>
  <c r="AR40" i="14"/>
  <c r="AU40" i="14"/>
  <c r="AQ40" i="14"/>
  <c r="AS59" i="13"/>
  <c r="AO59" i="13"/>
  <c r="AR59" i="13"/>
  <c r="AU59" i="13"/>
  <c r="AQ59" i="13"/>
  <c r="AP59" i="13"/>
  <c r="AT59" i="13"/>
  <c r="AV59" i="13"/>
  <c r="AV58" i="13" s="1"/>
  <c r="AU53" i="12"/>
  <c r="AQ53" i="12"/>
  <c r="AT53" i="12"/>
  <c r="AP53" i="12"/>
  <c r="AS53" i="12"/>
  <c r="AO53" i="12"/>
  <c r="AR53" i="12"/>
  <c r="AV53" i="12"/>
  <c r="AS37" i="12"/>
  <c r="AO37" i="12"/>
  <c r="AR37" i="12"/>
  <c r="AU37" i="12"/>
  <c r="AQ37" i="12"/>
  <c r="AT37" i="12"/>
  <c r="AP37" i="12"/>
  <c r="AV37" i="12"/>
  <c r="AV35" i="12" s="1"/>
  <c r="AR40" i="11"/>
  <c r="AU40" i="11"/>
  <c r="AQ40" i="11"/>
  <c r="AT40" i="11"/>
  <c r="AP40" i="11"/>
  <c r="AS40" i="11"/>
  <c r="AO40" i="11"/>
  <c r="AV40" i="11"/>
  <c r="AT16" i="11"/>
  <c r="AP16" i="11"/>
  <c r="AR16" i="11"/>
  <c r="AQ16" i="11"/>
  <c r="AU16" i="11"/>
  <c r="AO16" i="11"/>
  <c r="AS16" i="11"/>
  <c r="AV16" i="11"/>
  <c r="AT52" i="9"/>
  <c r="AT51" i="9" s="1"/>
  <c r="AP52" i="9"/>
  <c r="AP51" i="9" s="1"/>
  <c r="AS52" i="9"/>
  <c r="AS51" i="9" s="1"/>
  <c r="AO52" i="9"/>
  <c r="AR52" i="9"/>
  <c r="AR51" i="9" s="1"/>
  <c r="AU52" i="9"/>
  <c r="AU51" i="9" s="1"/>
  <c r="AQ52" i="9"/>
  <c r="AQ51" i="9" s="1"/>
  <c r="AV52" i="9"/>
  <c r="AV51" i="9" s="1"/>
  <c r="AT5" i="13"/>
  <c r="AP5" i="13"/>
  <c r="AS5" i="13"/>
  <c r="AO5" i="13"/>
  <c r="AR5" i="13"/>
  <c r="AU5" i="13"/>
  <c r="AQ5" i="13"/>
  <c r="AV5" i="13"/>
  <c r="AS39" i="14"/>
  <c r="AO39" i="14"/>
  <c r="AR39" i="14"/>
  <c r="AU39" i="14"/>
  <c r="AQ39" i="14"/>
  <c r="AT39" i="14"/>
  <c r="AP39" i="14"/>
  <c r="AV39" i="14"/>
  <c r="AR53" i="11"/>
  <c r="AU53" i="11"/>
  <c r="AQ53" i="11"/>
  <c r="AT53" i="11"/>
  <c r="AP53" i="11"/>
  <c r="AS53" i="11"/>
  <c r="AO53" i="11"/>
  <c r="AU57" i="11"/>
  <c r="AQ57" i="11"/>
  <c r="AT57" i="11"/>
  <c r="AP57" i="11"/>
  <c r="AS57" i="11"/>
  <c r="AO57" i="11"/>
  <c r="AR57" i="11"/>
  <c r="AT5" i="10"/>
  <c r="AP5" i="10"/>
  <c r="AS5" i="10"/>
  <c r="AO5" i="10"/>
  <c r="AR5" i="10"/>
  <c r="AU5" i="10"/>
  <c r="AQ5" i="10"/>
  <c r="AV5" i="10"/>
  <c r="AR16" i="9"/>
  <c r="AT16" i="9"/>
  <c r="AP16" i="9"/>
  <c r="AO16" i="9"/>
  <c r="AU16" i="9"/>
  <c r="AS16" i="9"/>
  <c r="AQ16" i="9"/>
  <c r="AV16" i="9"/>
  <c r="AR46" i="14"/>
  <c r="AR45" i="14" s="1"/>
  <c r="AU46" i="14"/>
  <c r="AU45" i="14" s="1"/>
  <c r="AQ46" i="14"/>
  <c r="AQ45" i="14" s="1"/>
  <c r="AT46" i="14"/>
  <c r="AT45" i="14" s="1"/>
  <c r="AP46" i="14"/>
  <c r="AP45" i="14" s="1"/>
  <c r="AS46" i="14"/>
  <c r="AS45" i="14" s="1"/>
  <c r="AO46" i="14"/>
  <c r="AV46" i="14"/>
  <c r="AV45" i="14" s="1"/>
  <c r="AR23" i="39"/>
  <c r="AU23" i="39"/>
  <c r="AQ23" i="39"/>
  <c r="AT23" i="39"/>
  <c r="AP23" i="39"/>
  <c r="AS23" i="39"/>
  <c r="AO23" i="39"/>
  <c r="AV23" i="39"/>
  <c r="AU32" i="35"/>
  <c r="AQ32" i="35"/>
  <c r="AT32" i="35"/>
  <c r="AP32" i="35"/>
  <c r="AS32" i="35"/>
  <c r="AO32" i="35"/>
  <c r="AR32" i="35"/>
  <c r="AV32" i="35"/>
  <c r="AS10" i="36"/>
  <c r="AO10" i="36"/>
  <c r="AR10" i="36"/>
  <c r="AU10" i="36"/>
  <c r="AQ10" i="36"/>
  <c r="AT10" i="36"/>
  <c r="AP10" i="36"/>
  <c r="AV10" i="36"/>
  <c r="AR36" i="30"/>
  <c r="AU36" i="30"/>
  <c r="AU35" i="30" s="1"/>
  <c r="AQ36" i="30"/>
  <c r="AT36" i="30"/>
  <c r="AT35" i="30" s="1"/>
  <c r="AP36" i="30"/>
  <c r="AS36" i="30"/>
  <c r="AO36" i="30"/>
  <c r="AR44" i="39"/>
  <c r="AR43" i="39" s="1"/>
  <c r="AU44" i="39"/>
  <c r="AU43" i="39" s="1"/>
  <c r="AQ44" i="39"/>
  <c r="AQ43" i="39" s="1"/>
  <c r="AT44" i="39"/>
  <c r="AT43" i="39" s="1"/>
  <c r="AP44" i="39"/>
  <c r="AP43" i="39" s="1"/>
  <c r="AO44" i="39"/>
  <c r="AS44" i="39"/>
  <c r="AS43" i="39" s="1"/>
  <c r="AV44" i="39"/>
  <c r="AV43" i="39" s="1"/>
  <c r="AR13" i="27"/>
  <c r="AU13" i="27"/>
  <c r="AQ13" i="27"/>
  <c r="AT13" i="27"/>
  <c r="AP13" i="27"/>
  <c r="AS13" i="27"/>
  <c r="AO13" i="27"/>
  <c r="AV13" i="27"/>
  <c r="AR33" i="30"/>
  <c r="AU33" i="30"/>
  <c r="AU32" i="30" s="1"/>
  <c r="AQ33" i="30"/>
  <c r="AT33" i="30"/>
  <c r="AT32" i="30" s="1"/>
  <c r="AP33" i="30"/>
  <c r="AS33" i="30"/>
  <c r="AO33" i="30"/>
  <c r="AU39" i="23"/>
  <c r="AQ39" i="23"/>
  <c r="AT39" i="23"/>
  <c r="AP39" i="23"/>
  <c r="AS39" i="23"/>
  <c r="AO39" i="23"/>
  <c r="AR39" i="23"/>
  <c r="AV39" i="23"/>
  <c r="AS14" i="23"/>
  <c r="AO14" i="23"/>
  <c r="AR14" i="23"/>
  <c r="AU14" i="23"/>
  <c r="AQ14" i="23"/>
  <c r="AT14" i="23"/>
  <c r="AP14" i="23"/>
  <c r="AV14" i="23"/>
  <c r="AS20" i="21"/>
  <c r="AO20" i="21"/>
  <c r="AR20" i="21"/>
  <c r="AU20" i="21"/>
  <c r="AQ20" i="21"/>
  <c r="AT20" i="21"/>
  <c r="AP20" i="21"/>
  <c r="AS18" i="23"/>
  <c r="AO18" i="23"/>
  <c r="AR18" i="23"/>
  <c r="AU18" i="23"/>
  <c r="AQ18" i="23"/>
  <c r="AT18" i="23"/>
  <c r="AP18" i="23"/>
  <c r="AV18" i="23"/>
  <c r="AU6" i="23"/>
  <c r="AQ6" i="23"/>
  <c r="AT6" i="23"/>
  <c r="AP6" i="23"/>
  <c r="AS6" i="23"/>
  <c r="AO6" i="23"/>
  <c r="AR6" i="23"/>
  <c r="AV6" i="23"/>
  <c r="AT44" i="22"/>
  <c r="AP44" i="22"/>
  <c r="AS44" i="22"/>
  <c r="AO44" i="22"/>
  <c r="AR44" i="22"/>
  <c r="AU44" i="22"/>
  <c r="AQ44" i="22"/>
  <c r="AS50" i="21"/>
  <c r="AS49" i="21" s="1"/>
  <c r="AO50" i="21"/>
  <c r="AR50" i="21"/>
  <c r="AR49" i="21" s="1"/>
  <c r="AU50" i="21"/>
  <c r="AU49" i="21" s="1"/>
  <c r="AQ50" i="21"/>
  <c r="AQ49" i="21" s="1"/>
  <c r="AT50" i="21"/>
  <c r="AT49" i="21" s="1"/>
  <c r="AP50" i="21"/>
  <c r="AP49" i="21" s="1"/>
  <c r="AV50" i="21"/>
  <c r="AV49" i="21" s="1"/>
  <c r="AT20" i="14"/>
  <c r="AP20" i="14"/>
  <c r="AS20" i="14"/>
  <c r="AO20" i="14"/>
  <c r="AR20" i="14"/>
  <c r="AU20" i="14"/>
  <c r="AQ20" i="14"/>
  <c r="AR10" i="14"/>
  <c r="AU10" i="14"/>
  <c r="AQ10" i="14"/>
  <c r="AT10" i="14"/>
  <c r="AP10" i="14"/>
  <c r="AS10" i="14"/>
  <c r="AO10" i="14"/>
  <c r="AR16" i="12"/>
  <c r="AU16" i="12"/>
  <c r="AQ16" i="12"/>
  <c r="AT16" i="12"/>
  <c r="AP16" i="12"/>
  <c r="AS16" i="12"/>
  <c r="AO16" i="12"/>
  <c r="AV16" i="12"/>
  <c r="AR15" i="10"/>
  <c r="AT15" i="10"/>
  <c r="AP15" i="10"/>
  <c r="AU15" i="10"/>
  <c r="AO15" i="10"/>
  <c r="AS15" i="10"/>
  <c r="AQ15" i="10"/>
  <c r="AV15" i="10"/>
  <c r="AS41" i="8"/>
  <c r="AO41" i="8"/>
  <c r="AR41" i="8"/>
  <c r="AU41" i="8"/>
  <c r="AT41" i="8"/>
  <c r="AQ41" i="8"/>
  <c r="AP41" i="8"/>
  <c r="AV41" i="8"/>
  <c r="AT5" i="21"/>
  <c r="AP5" i="21"/>
  <c r="AS5" i="21"/>
  <c r="AO5" i="21"/>
  <c r="AR5" i="21"/>
  <c r="AU5" i="21"/>
  <c r="AQ5" i="21"/>
  <c r="AV5" i="21"/>
  <c r="AU53" i="41"/>
  <c r="AQ53" i="41"/>
  <c r="AT53" i="41"/>
  <c r="AP53" i="41"/>
  <c r="AS53" i="41"/>
  <c r="AO53" i="41"/>
  <c r="AR53" i="41"/>
  <c r="AV53" i="41"/>
  <c r="AS55" i="38"/>
  <c r="AO55" i="38"/>
  <c r="AR55" i="38"/>
  <c r="AU55" i="38"/>
  <c r="AQ55" i="38"/>
  <c r="AT55" i="38"/>
  <c r="AP55" i="38"/>
  <c r="AV55" i="38"/>
  <c r="AR55" i="39"/>
  <c r="AU55" i="39"/>
  <c r="AQ55" i="39"/>
  <c r="AT55" i="39"/>
  <c r="AP55" i="39"/>
  <c r="AS55" i="39"/>
  <c r="AO55" i="39"/>
  <c r="AV55" i="39"/>
  <c r="AU63" i="15"/>
  <c r="AQ63" i="15"/>
  <c r="AT63" i="15"/>
  <c r="AP63" i="15"/>
  <c r="AS63" i="15"/>
  <c r="AO63" i="15"/>
  <c r="AR63" i="15"/>
  <c r="AV63" i="15"/>
  <c r="AS55" i="26"/>
  <c r="AO55" i="26"/>
  <c r="AR55" i="26"/>
  <c r="AU55" i="26"/>
  <c r="AQ55" i="26"/>
  <c r="AT55" i="26"/>
  <c r="AP55" i="26"/>
  <c r="AR56" i="15"/>
  <c r="AU56" i="15"/>
  <c r="AQ56" i="15"/>
  <c r="AT56" i="15"/>
  <c r="AP56" i="15"/>
  <c r="AO56" i="15"/>
  <c r="AS56" i="15"/>
  <c r="AV56" i="15"/>
  <c r="AT11" i="41"/>
  <c r="AP11" i="41"/>
  <c r="AS11" i="41"/>
  <c r="AO11" i="41"/>
  <c r="AR11" i="41"/>
  <c r="AU11" i="41"/>
  <c r="AQ11" i="41"/>
  <c r="AV11" i="41"/>
  <c r="AS41" i="39"/>
  <c r="AR41" i="39"/>
  <c r="AU41" i="39"/>
  <c r="AQ41" i="39"/>
  <c r="AT41" i="39"/>
  <c r="AP41" i="39"/>
  <c r="AO41" i="39"/>
  <c r="AV41" i="39"/>
  <c r="AU46" i="35"/>
  <c r="AU45" i="35" s="1"/>
  <c r="AQ46" i="35"/>
  <c r="AQ45" i="35" s="1"/>
  <c r="AT46" i="35"/>
  <c r="AT45" i="35" s="1"/>
  <c r="AP46" i="35"/>
  <c r="AP45" i="35" s="1"/>
  <c r="AS46" i="35"/>
  <c r="AS45" i="35" s="1"/>
  <c r="AO46" i="35"/>
  <c r="AR46" i="35"/>
  <c r="AR45" i="35" s="1"/>
  <c r="AV46" i="35"/>
  <c r="AV45" i="35" s="1"/>
  <c r="AR42" i="38"/>
  <c r="AU42" i="38"/>
  <c r="AQ42" i="38"/>
  <c r="AT42" i="38"/>
  <c r="AP42" i="38"/>
  <c r="AS42" i="38"/>
  <c r="AO42" i="38"/>
  <c r="AV42" i="38"/>
  <c r="AR63" i="26"/>
  <c r="AU63" i="26"/>
  <c r="AQ63" i="26"/>
  <c r="AT63" i="26"/>
  <c r="AP63" i="26"/>
  <c r="AO63" i="26"/>
  <c r="AS63" i="26"/>
  <c r="AV63" i="26"/>
  <c r="AT57" i="28"/>
  <c r="AP57" i="28"/>
  <c r="AR57" i="28"/>
  <c r="AQ57" i="28"/>
  <c r="AO57" i="28"/>
  <c r="AU57" i="28"/>
  <c r="AS57" i="28"/>
  <c r="AV57" i="28"/>
  <c r="AR61" i="26"/>
  <c r="AU61" i="26"/>
  <c r="AQ61" i="26"/>
  <c r="AT61" i="26"/>
  <c r="AP61" i="26"/>
  <c r="AS61" i="26"/>
  <c r="AO61" i="26"/>
  <c r="AT50" i="28"/>
  <c r="AT49" i="28" s="1"/>
  <c r="AP50" i="28"/>
  <c r="AP49" i="28" s="1"/>
  <c r="AS50" i="28"/>
  <c r="AS49" i="28" s="1"/>
  <c r="AO50" i="28"/>
  <c r="AR50" i="28"/>
  <c r="AR49" i="28" s="1"/>
  <c r="AU50" i="28"/>
  <c r="AU49" i="28" s="1"/>
  <c r="AQ50" i="28"/>
  <c r="AQ49" i="28" s="1"/>
  <c r="AV50" i="28"/>
  <c r="AV49" i="28" s="1"/>
  <c r="AS39" i="22"/>
  <c r="AO39" i="22"/>
  <c r="AR39" i="22"/>
  <c r="AU39" i="22"/>
  <c r="AQ39" i="22"/>
  <c r="AT39" i="22"/>
  <c r="AP39" i="22"/>
  <c r="AV39" i="22"/>
  <c r="AR19" i="21"/>
  <c r="AU19" i="21"/>
  <c r="AQ19" i="21"/>
  <c r="AT19" i="21"/>
  <c r="AP19" i="21"/>
  <c r="AS19" i="21"/>
  <c r="AO19" i="21"/>
  <c r="AR23" i="17"/>
  <c r="AU23" i="17"/>
  <c r="AQ23" i="17"/>
  <c r="AT23" i="17"/>
  <c r="AP23" i="17"/>
  <c r="AS23" i="17"/>
  <c r="AO23" i="17"/>
  <c r="AT50" i="16"/>
  <c r="AT49" i="16" s="1"/>
  <c r="AP50" i="16"/>
  <c r="AP49" i="16" s="1"/>
  <c r="AS50" i="16"/>
  <c r="AS49" i="16" s="1"/>
  <c r="AO50" i="16"/>
  <c r="AR50" i="16"/>
  <c r="AR49" i="16" s="1"/>
  <c r="AU50" i="16"/>
  <c r="AU49" i="16" s="1"/>
  <c r="AQ50" i="16"/>
  <c r="AQ49" i="16" s="1"/>
  <c r="AV50" i="16"/>
  <c r="AV49" i="16" s="1"/>
  <c r="AT24" i="11"/>
  <c r="AP24" i="11"/>
  <c r="AU24" i="11"/>
  <c r="AO24" i="11"/>
  <c r="AS24" i="11"/>
  <c r="AR24" i="11"/>
  <c r="AQ24" i="11"/>
  <c r="AV24" i="11"/>
  <c r="AU55" i="8"/>
  <c r="AU54" i="8" s="1"/>
  <c r="AQ55" i="8"/>
  <c r="AT55" i="8"/>
  <c r="AP55" i="8"/>
  <c r="AS55" i="8"/>
  <c r="AS54" i="8" s="1"/>
  <c r="AO55" i="8"/>
  <c r="AR55" i="8"/>
  <c r="AV55" i="8"/>
  <c r="AT15" i="23"/>
  <c r="AP15" i="23"/>
  <c r="AS15" i="23"/>
  <c r="AO15" i="23"/>
  <c r="AR15" i="23"/>
  <c r="AU15" i="23"/>
  <c r="AQ15" i="23"/>
  <c r="AV15" i="23"/>
  <c r="AS8" i="23"/>
  <c r="AO8" i="23"/>
  <c r="AR8" i="23"/>
  <c r="AU8" i="23"/>
  <c r="AQ8" i="23"/>
  <c r="AT8" i="23"/>
  <c r="AP8" i="23"/>
  <c r="AV8" i="23"/>
  <c r="AR50" i="18"/>
  <c r="AR49" i="18" s="1"/>
  <c r="AU50" i="18"/>
  <c r="AU49" i="18" s="1"/>
  <c r="AQ50" i="18"/>
  <c r="AQ49" i="18" s="1"/>
  <c r="AT50" i="18"/>
  <c r="AT49" i="18" s="1"/>
  <c r="AP50" i="18"/>
  <c r="AP49" i="18" s="1"/>
  <c r="AS50" i="18"/>
  <c r="AS49" i="18" s="1"/>
  <c r="AO50" i="18"/>
  <c r="AV50" i="18"/>
  <c r="AV49" i="18" s="1"/>
  <c r="AR48" i="18"/>
  <c r="AR47" i="18" s="1"/>
  <c r="AU48" i="18"/>
  <c r="AU47" i="18" s="1"/>
  <c r="AQ48" i="18"/>
  <c r="AQ47" i="18" s="1"/>
  <c r="AT48" i="18"/>
  <c r="AT47" i="18" s="1"/>
  <c r="AP48" i="18"/>
  <c r="AP47" i="18" s="1"/>
  <c r="AS48" i="18"/>
  <c r="AS47" i="18" s="1"/>
  <c r="AO48" i="18"/>
  <c r="AV48" i="18"/>
  <c r="AV47" i="18" s="1"/>
  <c r="AU53" i="16"/>
  <c r="AQ53" i="16"/>
  <c r="AT53" i="16"/>
  <c r="AP53" i="16"/>
  <c r="AS53" i="16"/>
  <c r="AO53" i="16"/>
  <c r="AR53" i="16"/>
  <c r="AV53" i="16"/>
  <c r="AU64" i="22"/>
  <c r="AQ64" i="22"/>
  <c r="AT64" i="22"/>
  <c r="AP64" i="22"/>
  <c r="AS64" i="22"/>
  <c r="AO64" i="22"/>
  <c r="AR64" i="22"/>
  <c r="AO4" i="41"/>
  <c r="AS4" i="41"/>
  <c r="AS3" i="41" s="1"/>
  <c r="AU4" i="41"/>
  <c r="AU3" i="41" s="1"/>
  <c r="AQ4" i="41"/>
  <c r="AQ3" i="41" s="1"/>
  <c r="AT4" i="41"/>
  <c r="AP4" i="41"/>
  <c r="AR4" i="41"/>
  <c r="AV4" i="41"/>
  <c r="AV3" i="41" s="1"/>
  <c r="AR50" i="39"/>
  <c r="AR49" i="39" s="1"/>
  <c r="AU50" i="39"/>
  <c r="AU49" i="39" s="1"/>
  <c r="AQ50" i="39"/>
  <c r="AQ49" i="39" s="1"/>
  <c r="AT50" i="39"/>
  <c r="AT49" i="39" s="1"/>
  <c r="AP50" i="39"/>
  <c r="AP49" i="39" s="1"/>
  <c r="AS50" i="39"/>
  <c r="AS49" i="39" s="1"/>
  <c r="AO50" i="39"/>
  <c r="AV50" i="39"/>
  <c r="AV49" i="39" s="1"/>
  <c r="AS13" i="38"/>
  <c r="AO13" i="38"/>
  <c r="AR13" i="38"/>
  <c r="AU13" i="38"/>
  <c r="AQ13" i="38"/>
  <c r="AT13" i="38"/>
  <c r="AP13" i="38"/>
  <c r="AV13" i="38"/>
  <c r="AT5" i="35"/>
  <c r="AP5" i="35"/>
  <c r="AS5" i="35"/>
  <c r="AO5" i="35"/>
  <c r="AR5" i="35"/>
  <c r="AU5" i="35"/>
  <c r="AQ5" i="35"/>
  <c r="AV5" i="35"/>
  <c r="AT5" i="30"/>
  <c r="AP5" i="30"/>
  <c r="AS5" i="30"/>
  <c r="AO5" i="30"/>
  <c r="AR5" i="30"/>
  <c r="AU5" i="30"/>
  <c r="AQ5" i="30"/>
  <c r="AV5" i="30"/>
  <c r="AU41" i="28"/>
  <c r="AQ41" i="28"/>
  <c r="AT41" i="28"/>
  <c r="AP41" i="28"/>
  <c r="AS41" i="28"/>
  <c r="AO41" i="28"/>
  <c r="AR41" i="28"/>
  <c r="AV41" i="28"/>
  <c r="AT33" i="27"/>
  <c r="AP33" i="27"/>
  <c r="AS33" i="27"/>
  <c r="AO33" i="27"/>
  <c r="AR33" i="27"/>
  <c r="AU33" i="27"/>
  <c r="AQ33" i="27"/>
  <c r="AV33" i="27"/>
  <c r="AU43" i="23"/>
  <c r="AQ43" i="23"/>
  <c r="AT43" i="23"/>
  <c r="AP43" i="23"/>
  <c r="AS43" i="23"/>
  <c r="AO43" i="23"/>
  <c r="AR43" i="23"/>
  <c r="AV43" i="23"/>
  <c r="AT11" i="23"/>
  <c r="AP11" i="23"/>
  <c r="AS11" i="23"/>
  <c r="AO11" i="23"/>
  <c r="AR11" i="23"/>
  <c r="AU11" i="23"/>
  <c r="AQ11" i="23"/>
  <c r="AV11" i="23"/>
  <c r="AR42" i="22"/>
  <c r="AU42" i="22"/>
  <c r="AQ42" i="22"/>
  <c r="AT42" i="22"/>
  <c r="AP42" i="22"/>
  <c r="AS42" i="22"/>
  <c r="AO42" i="22"/>
  <c r="AS37" i="16"/>
  <c r="AO37" i="16"/>
  <c r="AR37" i="16"/>
  <c r="AU37" i="16"/>
  <c r="AQ37" i="16"/>
  <c r="AT37" i="16"/>
  <c r="AP37" i="16"/>
  <c r="AV37" i="16"/>
  <c r="AS8" i="14"/>
  <c r="AO8" i="14"/>
  <c r="AR8" i="14"/>
  <c r="AU8" i="14"/>
  <c r="AQ8" i="14"/>
  <c r="AT8" i="14"/>
  <c r="AP8" i="14"/>
  <c r="AU43" i="11"/>
  <c r="AQ43" i="11"/>
  <c r="AT43" i="11"/>
  <c r="AP43" i="11"/>
  <c r="AS43" i="11"/>
  <c r="AO43" i="11"/>
  <c r="AR43" i="11"/>
  <c r="AU13" i="11"/>
  <c r="AR13" i="11"/>
  <c r="AQ13" i="11"/>
  <c r="AT13" i="11"/>
  <c r="AP13" i="11"/>
  <c r="AS13" i="11"/>
  <c r="AO13" i="11"/>
  <c r="AS55" i="18"/>
  <c r="AO55" i="18"/>
  <c r="AR55" i="18"/>
  <c r="AU55" i="18"/>
  <c r="AQ55" i="18"/>
  <c r="AP55" i="18"/>
  <c r="AT55" i="18"/>
  <c r="AV55" i="18"/>
  <c r="AT33" i="13"/>
  <c r="AT32" i="13" s="1"/>
  <c r="AP33" i="13"/>
  <c r="AP32" i="13" s="1"/>
  <c r="AS33" i="13"/>
  <c r="AS32" i="13" s="1"/>
  <c r="AO33" i="13"/>
  <c r="AR33" i="13"/>
  <c r="AR32" i="13" s="1"/>
  <c r="AU33" i="13"/>
  <c r="AQ33" i="13"/>
  <c r="AQ32" i="13" s="1"/>
  <c r="AV33" i="13"/>
  <c r="AV32" i="13" s="1"/>
  <c r="AR20" i="12"/>
  <c r="AU20" i="12"/>
  <c r="AQ20" i="12"/>
  <c r="AT20" i="12"/>
  <c r="AP20" i="12"/>
  <c r="AS20" i="12"/>
  <c r="AO20" i="12"/>
  <c r="AV20" i="12"/>
  <c r="AT12" i="18"/>
  <c r="AP12" i="18"/>
  <c r="AS12" i="18"/>
  <c r="AO12" i="18"/>
  <c r="AR12" i="18"/>
  <c r="AU12" i="18"/>
  <c r="AQ12" i="18"/>
  <c r="AV12" i="18"/>
  <c r="AT15" i="41"/>
  <c r="AP15" i="41"/>
  <c r="AS15" i="41"/>
  <c r="AO15" i="41"/>
  <c r="AR15" i="41"/>
  <c r="AU15" i="41"/>
  <c r="AQ15" i="41"/>
  <c r="AV15" i="41"/>
  <c r="AR13" i="41"/>
  <c r="AU13" i="41"/>
  <c r="AQ13" i="41"/>
  <c r="AT13" i="41"/>
  <c r="AP13" i="41"/>
  <c r="AS13" i="41"/>
  <c r="AO13" i="41"/>
  <c r="AV13" i="41"/>
  <c r="AU50" i="40"/>
  <c r="AU49" i="40" s="1"/>
  <c r="AQ50" i="40"/>
  <c r="AQ49" i="40" s="1"/>
  <c r="AT50" i="40"/>
  <c r="AT49" i="40" s="1"/>
  <c r="AP50" i="40"/>
  <c r="AP49" i="40" s="1"/>
  <c r="AS50" i="40"/>
  <c r="AS49" i="40" s="1"/>
  <c r="AO50" i="40"/>
  <c r="AR50" i="40"/>
  <c r="AR49" i="40" s="1"/>
  <c r="AT38" i="40"/>
  <c r="AP38" i="40"/>
  <c r="AQ38" i="40"/>
  <c r="AU38" i="40"/>
  <c r="AO38" i="40"/>
  <c r="AS38" i="40"/>
  <c r="AR38" i="40"/>
  <c r="AV38" i="40"/>
  <c r="AS23" i="30"/>
  <c r="AO23" i="30"/>
  <c r="AR23" i="30"/>
  <c r="AU23" i="30"/>
  <c r="AQ23" i="30"/>
  <c r="AT23" i="30"/>
  <c r="AP23" i="30"/>
  <c r="AV23" i="30"/>
  <c r="AU23" i="28"/>
  <c r="AQ23" i="28"/>
  <c r="AT23" i="28"/>
  <c r="AP23" i="28"/>
  <c r="AS23" i="28"/>
  <c r="AO23" i="28"/>
  <c r="AR23" i="28"/>
  <c r="AV23" i="28"/>
  <c r="AR52" i="27"/>
  <c r="AR51" i="27" s="1"/>
  <c r="AU52" i="27"/>
  <c r="AU51" i="27" s="1"/>
  <c r="AQ52" i="27"/>
  <c r="AQ51" i="27" s="1"/>
  <c r="AO52" i="27"/>
  <c r="AT52" i="27"/>
  <c r="AT51" i="27" s="1"/>
  <c r="AS52" i="27"/>
  <c r="AS51" i="27" s="1"/>
  <c r="AP52" i="27"/>
  <c r="AP51" i="27" s="1"/>
  <c r="AV52" i="27"/>
  <c r="AV51" i="27" s="1"/>
  <c r="AR52" i="23"/>
  <c r="AR51" i="23" s="1"/>
  <c r="AU52" i="23"/>
  <c r="AU51" i="23" s="1"/>
  <c r="AQ52" i="23"/>
  <c r="AQ51" i="23" s="1"/>
  <c r="AS52" i="23"/>
  <c r="AS51" i="23" s="1"/>
  <c r="AP52" i="23"/>
  <c r="AP51" i="23" s="1"/>
  <c r="AO52" i="23"/>
  <c r="AT52" i="23"/>
  <c r="AT51" i="23" s="1"/>
  <c r="AV52" i="23"/>
  <c r="AV51" i="23" s="1"/>
  <c r="AU6" i="18"/>
  <c r="AQ6" i="18"/>
  <c r="AT6" i="18"/>
  <c r="AP6" i="18"/>
  <c r="AS6" i="18"/>
  <c r="AO6" i="18"/>
  <c r="AR6" i="18"/>
  <c r="AV6" i="18"/>
  <c r="AU6" i="15"/>
  <c r="AQ6" i="15"/>
  <c r="AT6" i="15"/>
  <c r="AP6" i="15"/>
  <c r="AS6" i="15"/>
  <c r="AO6" i="15"/>
  <c r="AR6" i="15"/>
  <c r="AV6" i="15"/>
  <c r="AR28" i="41"/>
  <c r="AU28" i="41"/>
  <c r="AQ28" i="41"/>
  <c r="AT28" i="41"/>
  <c r="AP28" i="41"/>
  <c r="AS28" i="41"/>
  <c r="AO28" i="41"/>
  <c r="AV28" i="41"/>
  <c r="AR28" i="40"/>
  <c r="AU28" i="40"/>
  <c r="AQ28" i="40"/>
  <c r="AT28" i="40"/>
  <c r="AP28" i="40"/>
  <c r="AS28" i="40"/>
  <c r="AO28" i="40"/>
  <c r="AV28" i="40"/>
  <c r="AS61" i="38"/>
  <c r="AS60" i="38" s="1"/>
  <c r="AO61" i="38"/>
  <c r="AR61" i="38"/>
  <c r="AU61" i="38"/>
  <c r="AU60" i="38" s="1"/>
  <c r="AQ61" i="38"/>
  <c r="AT61" i="38"/>
  <c r="AT60" i="38" s="1"/>
  <c r="AP61" i="38"/>
  <c r="AV61" i="38"/>
  <c r="AV60" i="38" s="1"/>
  <c r="AU41" i="35"/>
  <c r="AQ41" i="35"/>
  <c r="AT41" i="35"/>
  <c r="AP41" i="35"/>
  <c r="AS41" i="35"/>
  <c r="AO41" i="35"/>
  <c r="AR41" i="35"/>
  <c r="AV41" i="35"/>
  <c r="AU27" i="35"/>
  <c r="AQ27" i="35"/>
  <c r="AT27" i="35"/>
  <c r="AP27" i="35"/>
  <c r="AS27" i="35"/>
  <c r="AO27" i="35"/>
  <c r="AR27" i="35"/>
  <c r="AV27" i="35"/>
  <c r="AS12" i="21"/>
  <c r="AO12" i="21"/>
  <c r="AR12" i="21"/>
  <c r="AU12" i="21"/>
  <c r="AQ12" i="21"/>
  <c r="AT12" i="21"/>
  <c r="AP12" i="21"/>
  <c r="AS8" i="21"/>
  <c r="AO8" i="21"/>
  <c r="AR8" i="21"/>
  <c r="AU8" i="21"/>
  <c r="AQ8" i="21"/>
  <c r="AT8" i="21"/>
  <c r="AP8" i="21"/>
  <c r="AV8" i="21"/>
  <c r="AS59" i="17"/>
  <c r="AO59" i="17"/>
  <c r="AR59" i="17"/>
  <c r="AU59" i="17"/>
  <c r="AQ59" i="17"/>
  <c r="AT59" i="17"/>
  <c r="AP59" i="17"/>
  <c r="AR15" i="39"/>
  <c r="AU15" i="39"/>
  <c r="AQ15" i="39"/>
  <c r="AT15" i="39"/>
  <c r="AP15" i="39"/>
  <c r="AS15" i="39"/>
  <c r="AO15" i="39"/>
  <c r="AV15" i="39"/>
  <c r="AT46" i="36"/>
  <c r="AT45" i="36" s="1"/>
  <c r="AP46" i="36"/>
  <c r="AP45" i="36" s="1"/>
  <c r="AS46" i="36"/>
  <c r="AS45" i="36" s="1"/>
  <c r="AO46" i="36"/>
  <c r="AR46" i="36"/>
  <c r="AR45" i="36" s="1"/>
  <c r="AU46" i="36"/>
  <c r="AU45" i="36" s="1"/>
  <c r="AQ46" i="36"/>
  <c r="AQ45" i="36" s="1"/>
  <c r="AV46" i="36"/>
  <c r="AV45" i="36" s="1"/>
  <c r="AR28" i="36"/>
  <c r="AU28" i="36"/>
  <c r="AQ28" i="36"/>
  <c r="AT28" i="36"/>
  <c r="AP28" i="36"/>
  <c r="AS28" i="36"/>
  <c r="AO28" i="36"/>
  <c r="AV28" i="36"/>
  <c r="AT24" i="35"/>
  <c r="AP24" i="35"/>
  <c r="AS24" i="35"/>
  <c r="AO24" i="35"/>
  <c r="AR24" i="35"/>
  <c r="AU24" i="35"/>
  <c r="AQ24" i="35"/>
  <c r="AV24" i="35"/>
  <c r="AU21" i="35"/>
  <c r="AQ21" i="35"/>
  <c r="AT21" i="35"/>
  <c r="AP21" i="35"/>
  <c r="AS21" i="35"/>
  <c r="AO21" i="35"/>
  <c r="AR21" i="35"/>
  <c r="AV21" i="35"/>
  <c r="AR59" i="28"/>
  <c r="AU59" i="28"/>
  <c r="AQ59" i="28"/>
  <c r="AT59" i="28"/>
  <c r="AP59" i="28"/>
  <c r="AS59" i="28"/>
  <c r="AO59" i="28"/>
  <c r="AV59" i="28"/>
  <c r="AS10" i="23"/>
  <c r="AO10" i="23"/>
  <c r="AR10" i="23"/>
  <c r="AU10" i="23"/>
  <c r="AQ10" i="23"/>
  <c r="AT10" i="23"/>
  <c r="AP10" i="23"/>
  <c r="AV10" i="23"/>
  <c r="AR33" i="22"/>
  <c r="AU33" i="22"/>
  <c r="AQ33" i="22"/>
  <c r="AT33" i="22"/>
  <c r="AP33" i="22"/>
  <c r="AS33" i="22"/>
  <c r="AO33" i="22"/>
  <c r="AR42" i="14"/>
  <c r="AU42" i="14"/>
  <c r="AQ42" i="14"/>
  <c r="AT42" i="14"/>
  <c r="AP42" i="14"/>
  <c r="AS42" i="14"/>
  <c r="AO42" i="14"/>
  <c r="AV42" i="14"/>
  <c r="AU18" i="10"/>
  <c r="AQ18" i="10"/>
  <c r="AS18" i="10"/>
  <c r="AO18" i="10"/>
  <c r="AR18" i="10"/>
  <c r="AP18" i="10"/>
  <c r="AT18" i="10"/>
  <c r="AV18" i="10"/>
  <c r="AV6" i="37"/>
  <c r="AS29" i="36"/>
  <c r="AO29" i="36"/>
  <c r="AR29" i="36"/>
  <c r="AU29" i="36"/>
  <c r="AQ29" i="36"/>
  <c r="AP29" i="36"/>
  <c r="AT29" i="36"/>
  <c r="AV29" i="36"/>
  <c r="AT5" i="36"/>
  <c r="AP5" i="36"/>
  <c r="AS5" i="36"/>
  <c r="AO5" i="36"/>
  <c r="AR5" i="36"/>
  <c r="AU5" i="36"/>
  <c r="AQ5" i="36"/>
  <c r="AV5" i="36"/>
  <c r="AU24" i="23"/>
  <c r="AQ24" i="23"/>
  <c r="AT24" i="23"/>
  <c r="AP24" i="23"/>
  <c r="AS24" i="23"/>
  <c r="AO24" i="23"/>
  <c r="AR24" i="23"/>
  <c r="AV24" i="23"/>
  <c r="AS39" i="18"/>
  <c r="AO39" i="18"/>
  <c r="AR39" i="18"/>
  <c r="AU39" i="18"/>
  <c r="AQ39" i="18"/>
  <c r="AT39" i="18"/>
  <c r="AP39" i="18"/>
  <c r="AV39" i="18"/>
  <c r="AT13" i="21"/>
  <c r="AP13" i="21"/>
  <c r="AS13" i="21"/>
  <c r="AO13" i="21"/>
  <c r="AR13" i="21"/>
  <c r="AU13" i="21"/>
  <c r="AQ13" i="21"/>
  <c r="AV13" i="21"/>
  <c r="AU43" i="13"/>
  <c r="AQ43" i="13"/>
  <c r="AT43" i="13"/>
  <c r="AP43" i="13"/>
  <c r="AS43" i="13"/>
  <c r="AO43" i="13"/>
  <c r="AR43" i="13"/>
  <c r="AV43" i="13"/>
  <c r="AR21" i="8"/>
  <c r="AU21" i="8"/>
  <c r="AQ21" i="8"/>
  <c r="AT21" i="8"/>
  <c r="AP21" i="8"/>
  <c r="AO21" i="8"/>
  <c r="AS21" i="8"/>
  <c r="AV21" i="8"/>
  <c r="AR14" i="18"/>
  <c r="AU14" i="18"/>
  <c r="AQ14" i="18"/>
  <c r="AT14" i="18"/>
  <c r="AP14" i="18"/>
  <c r="AS14" i="18"/>
  <c r="AO14" i="18"/>
  <c r="AV14" i="18"/>
  <c r="AR52" i="15"/>
  <c r="AR51" i="15" s="1"/>
  <c r="AU52" i="15"/>
  <c r="AU51" i="15" s="1"/>
  <c r="AQ52" i="15"/>
  <c r="AQ51" i="15" s="1"/>
  <c r="AT52" i="15"/>
  <c r="AT51" i="15" s="1"/>
  <c r="AP52" i="15"/>
  <c r="AP51" i="15" s="1"/>
  <c r="AS52" i="15"/>
  <c r="AS51" i="15" s="1"/>
  <c r="AO52" i="15"/>
  <c r="AV52" i="15"/>
  <c r="AV51" i="15" s="1"/>
  <c r="AU23" i="12"/>
  <c r="AQ23" i="12"/>
  <c r="AT23" i="12"/>
  <c r="AP23" i="12"/>
  <c r="AS23" i="12"/>
  <c r="AO23" i="12"/>
  <c r="AR23" i="12"/>
  <c r="AR48" i="14"/>
  <c r="AR47" i="14" s="1"/>
  <c r="AU48" i="14"/>
  <c r="AU47" i="14" s="1"/>
  <c r="AQ48" i="14"/>
  <c r="AQ47" i="14" s="1"/>
  <c r="AT48" i="14"/>
  <c r="AT47" i="14" s="1"/>
  <c r="AP48" i="14"/>
  <c r="AP47" i="14" s="1"/>
  <c r="AS48" i="14"/>
  <c r="AS47" i="14" s="1"/>
  <c r="AO48" i="14"/>
  <c r="AU48" i="23"/>
  <c r="AU47" i="23" s="1"/>
  <c r="AQ48" i="23"/>
  <c r="AQ47" i="23" s="1"/>
  <c r="AT48" i="23"/>
  <c r="AT47" i="23" s="1"/>
  <c r="AP48" i="23"/>
  <c r="AP47" i="23" s="1"/>
  <c r="AS48" i="23"/>
  <c r="AS47" i="23" s="1"/>
  <c r="AO48" i="23"/>
  <c r="AR48" i="23"/>
  <c r="AR47" i="23" s="1"/>
  <c r="AV48" i="23"/>
  <c r="AV47" i="23" s="1"/>
  <c r="AV13" i="40"/>
  <c r="AV5" i="40"/>
  <c r="AV27" i="40"/>
  <c r="AV35" i="40"/>
  <c r="AV63" i="40"/>
  <c r="AV63" i="11"/>
  <c r="AV6" i="26"/>
  <c r="AV10" i="26"/>
  <c r="AV18" i="26"/>
  <c r="AV15" i="26"/>
  <c r="AV44" i="26"/>
  <c r="AV59" i="26"/>
  <c r="AV42" i="26"/>
  <c r="AV48" i="26"/>
  <c r="AV47" i="26" s="1"/>
  <c r="AV7" i="21"/>
  <c r="AV14" i="21"/>
  <c r="AV18" i="21"/>
  <c r="AV11" i="21"/>
  <c r="AV20" i="21"/>
  <c r="AV46" i="21"/>
  <c r="AV45" i="21" s="1"/>
  <c r="AV53" i="21"/>
  <c r="AV55" i="30"/>
  <c r="AV52" i="30"/>
  <c r="AV51" i="30" s="1"/>
  <c r="AV21" i="17"/>
  <c r="AV24" i="17"/>
  <c r="AV16" i="17"/>
  <c r="AV41" i="17"/>
  <c r="AV53" i="17"/>
  <c r="AV8" i="16"/>
  <c r="AV11" i="16"/>
  <c r="AV33" i="16"/>
  <c r="AV40" i="16"/>
  <c r="AV4" i="16"/>
  <c r="AV41" i="16"/>
  <c r="AV65" i="16"/>
  <c r="AV19" i="14"/>
  <c r="AV10" i="14"/>
  <c r="AV34" i="14"/>
  <c r="AV52" i="14"/>
  <c r="AV51" i="14" s="1"/>
  <c r="AV48" i="14"/>
  <c r="AV47" i="14" s="1"/>
  <c r="J10" i="8"/>
  <c r="K10" i="8" s="1"/>
  <c r="F10" i="8"/>
  <c r="G10" i="8" s="1"/>
  <c r="J15" i="8"/>
  <c r="F15" i="8"/>
  <c r="J18" i="8"/>
  <c r="K18" i="8" s="1"/>
  <c r="F18" i="8"/>
  <c r="G18" i="8" s="1"/>
  <c r="J22" i="8"/>
  <c r="K22" i="8" s="1"/>
  <c r="F22" i="8"/>
  <c r="G22" i="8" s="1"/>
  <c r="J29" i="8"/>
  <c r="K29" i="8" s="1"/>
  <c r="F29" i="8"/>
  <c r="G29" i="8" s="1"/>
  <c r="F33" i="8"/>
  <c r="K64" i="8"/>
  <c r="F11" i="9"/>
  <c r="G11" i="9" s="1"/>
  <c r="J11" i="9"/>
  <c r="K11" i="9" s="1"/>
  <c r="J15" i="9"/>
  <c r="F15" i="9"/>
  <c r="F18" i="9"/>
  <c r="G18" i="9" s="1"/>
  <c r="J18" i="9"/>
  <c r="K18" i="9" s="1"/>
  <c r="F23" i="9"/>
  <c r="G23" i="9" s="1"/>
  <c r="J23" i="9"/>
  <c r="K23" i="9" s="1"/>
  <c r="J24" i="9"/>
  <c r="K24" i="9" s="1"/>
  <c r="F24" i="9"/>
  <c r="G24" i="9" s="1"/>
  <c r="J25" i="9"/>
  <c r="K25" i="9" s="1"/>
  <c r="F25" i="9"/>
  <c r="G25" i="9" s="1"/>
  <c r="J35" i="9"/>
  <c r="K35" i="9" s="1"/>
  <c r="F35" i="9"/>
  <c r="G35" i="9" s="1"/>
  <c r="J48" i="9"/>
  <c r="K48" i="9" s="1"/>
  <c r="F48" i="9"/>
  <c r="G48" i="9" s="1"/>
  <c r="K64" i="9"/>
  <c r="J18" i="10"/>
  <c r="K18" i="10" s="1"/>
  <c r="F18" i="10"/>
  <c r="G18" i="10" s="1"/>
  <c r="F20" i="10"/>
  <c r="G20" i="10" s="1"/>
  <c r="J20" i="10"/>
  <c r="K20" i="10" s="1"/>
  <c r="F24" i="10"/>
  <c r="G24" i="10" s="1"/>
  <c r="J24" i="10"/>
  <c r="K24" i="10" s="1"/>
  <c r="J26" i="10"/>
  <c r="K26" i="10" s="1"/>
  <c r="F26" i="10"/>
  <c r="G26" i="10" s="1"/>
  <c r="J29" i="10"/>
  <c r="K29" i="10" s="1"/>
  <c r="F29" i="10"/>
  <c r="G29" i="10" s="1"/>
  <c r="J33" i="10"/>
  <c r="F33" i="10"/>
  <c r="J35" i="10"/>
  <c r="K35" i="10" s="1"/>
  <c r="F35" i="10"/>
  <c r="G35" i="10" s="1"/>
  <c r="J45" i="10"/>
  <c r="K45" i="10" s="1"/>
  <c r="F45" i="10"/>
  <c r="G45" i="10" s="1"/>
  <c r="J48" i="10"/>
  <c r="K48" i="10" s="1"/>
  <c r="F48" i="10"/>
  <c r="G48" i="10" s="1"/>
  <c r="J11" i="11"/>
  <c r="K11" i="11" s="1"/>
  <c r="F11" i="11"/>
  <c r="G11" i="11" s="1"/>
  <c r="J16" i="11"/>
  <c r="K16" i="11" s="1"/>
  <c r="F16" i="11"/>
  <c r="G16" i="11" s="1"/>
  <c r="J18" i="11"/>
  <c r="K18" i="11" s="1"/>
  <c r="G18" i="11"/>
  <c r="G19" i="11"/>
  <c r="J19" i="11"/>
  <c r="K19" i="11" s="1"/>
  <c r="G27" i="11"/>
  <c r="J27" i="11"/>
  <c r="K27" i="11" s="1"/>
  <c r="J34" i="11"/>
  <c r="K34" i="11" s="1"/>
  <c r="F34" i="11"/>
  <c r="G34" i="11" s="1"/>
  <c r="J36" i="11"/>
  <c r="K36" i="11" s="1"/>
  <c r="F36" i="11"/>
  <c r="G36" i="11" s="1"/>
  <c r="J48" i="11"/>
  <c r="K48" i="11" s="1"/>
  <c r="F48" i="11"/>
  <c r="G48" i="11" s="1"/>
  <c r="F51" i="11"/>
  <c r="J51" i="11"/>
  <c r="J57" i="11"/>
  <c r="J11" i="12"/>
  <c r="K11" i="12" s="1"/>
  <c r="F11" i="12"/>
  <c r="G11" i="12" s="1"/>
  <c r="J12" i="12"/>
  <c r="K12" i="12" s="1"/>
  <c r="F12" i="12"/>
  <c r="G12" i="12" s="1"/>
  <c r="J17" i="12"/>
  <c r="K17" i="12" s="1"/>
  <c r="F17" i="12"/>
  <c r="G17" i="12" s="1"/>
  <c r="J21" i="12"/>
  <c r="K21" i="12" s="1"/>
  <c r="F21" i="12"/>
  <c r="G21" i="12" s="1"/>
  <c r="F22" i="12"/>
  <c r="G22" i="12" s="1"/>
  <c r="J22" i="12"/>
  <c r="K22" i="12" s="1"/>
  <c r="J23" i="12"/>
  <c r="K23" i="12" s="1"/>
  <c r="F23" i="12"/>
  <c r="G23" i="12" s="1"/>
  <c r="J24" i="12"/>
  <c r="K24" i="12" s="1"/>
  <c r="F24" i="12"/>
  <c r="G24" i="12" s="1"/>
  <c r="F25" i="12"/>
  <c r="G25" i="12" s="1"/>
  <c r="J25" i="12"/>
  <c r="K25" i="12" s="1"/>
  <c r="J29" i="12"/>
  <c r="K29" i="12" s="1"/>
  <c r="F29" i="12"/>
  <c r="G29" i="12" s="1"/>
  <c r="J35" i="12"/>
  <c r="K35" i="12" s="1"/>
  <c r="F35" i="12"/>
  <c r="G35" i="12" s="1"/>
  <c r="J48" i="12"/>
  <c r="K48" i="12" s="1"/>
  <c r="F48" i="12"/>
  <c r="G48" i="12" s="1"/>
  <c r="F57" i="12"/>
  <c r="J57" i="12"/>
  <c r="F59" i="12"/>
  <c r="F62" i="12" s="1"/>
  <c r="G60" i="12"/>
  <c r="AS60" i="12"/>
  <c r="AO60" i="12"/>
  <c r="AR60" i="12"/>
  <c r="AU60" i="12"/>
  <c r="AQ60" i="12"/>
  <c r="AT60" i="12"/>
  <c r="AP60" i="12"/>
  <c r="K68" i="13"/>
  <c r="AS56" i="14"/>
  <c r="AO56" i="14"/>
  <c r="AR56" i="14"/>
  <c r="AU56" i="14"/>
  <c r="AQ56" i="14"/>
  <c r="AT56" i="14"/>
  <c r="AP56" i="14"/>
  <c r="K64" i="14"/>
  <c r="AR60" i="15"/>
  <c r="AU60" i="15"/>
  <c r="AQ60" i="15"/>
  <c r="AT60" i="15"/>
  <c r="AP60" i="15"/>
  <c r="AS60" i="15"/>
  <c r="AO60" i="15"/>
  <c r="K68" i="15"/>
  <c r="J15" i="16"/>
  <c r="F15" i="16"/>
  <c r="F17" i="16"/>
  <c r="G17" i="16" s="1"/>
  <c r="J17" i="16"/>
  <c r="K17" i="16" s="1"/>
  <c r="F21" i="16"/>
  <c r="G21" i="16" s="1"/>
  <c r="Y16" i="16"/>
  <c r="J21" i="16"/>
  <c r="K21" i="16" s="1"/>
  <c r="J22" i="16"/>
  <c r="K22" i="16" s="1"/>
  <c r="F22" i="16"/>
  <c r="G22" i="16" s="1"/>
  <c r="F34" i="16"/>
  <c r="G34" i="16" s="1"/>
  <c r="J34" i="16"/>
  <c r="K34" i="16" s="1"/>
  <c r="J41" i="16"/>
  <c r="F41" i="16"/>
  <c r="F44" i="16"/>
  <c r="J44" i="16"/>
  <c r="J46" i="16"/>
  <c r="K46" i="16" s="1"/>
  <c r="F46" i="16"/>
  <c r="G46" i="16" s="1"/>
  <c r="AS64" i="16"/>
  <c r="AO64" i="16"/>
  <c r="AR64" i="16"/>
  <c r="AU64" i="16"/>
  <c r="AQ64" i="16"/>
  <c r="AT64" i="16"/>
  <c r="AP64" i="16"/>
  <c r="F16" i="17"/>
  <c r="G16" i="17" s="1"/>
  <c r="J16" i="17"/>
  <c r="K16" i="17" s="1"/>
  <c r="F25" i="17"/>
  <c r="G25" i="17" s="1"/>
  <c r="J25" i="17"/>
  <c r="K25" i="17" s="1"/>
  <c r="F26" i="17"/>
  <c r="G26" i="17" s="1"/>
  <c r="J26" i="17"/>
  <c r="K26" i="17" s="1"/>
  <c r="J48" i="17"/>
  <c r="K48" i="17" s="1"/>
  <c r="F48" i="17"/>
  <c r="G48" i="17" s="1"/>
  <c r="AR65" i="17"/>
  <c r="AU65" i="17"/>
  <c r="AQ65" i="17"/>
  <c r="AT65" i="17"/>
  <c r="AP65" i="17"/>
  <c r="AS65" i="17"/>
  <c r="AO65" i="17"/>
  <c r="J23" i="18"/>
  <c r="K23" i="18" s="1"/>
  <c r="F23" i="18"/>
  <c r="G23" i="18" s="1"/>
  <c r="J33" i="18"/>
  <c r="F49" i="18"/>
  <c r="G49" i="18" s="1"/>
  <c r="J49" i="18"/>
  <c r="K49" i="18" s="1"/>
  <c r="J51" i="18"/>
  <c r="F51" i="18"/>
  <c r="J57" i="18"/>
  <c r="F57" i="18"/>
  <c r="J68" i="18"/>
  <c r="F68" i="18"/>
  <c r="F17" i="19"/>
  <c r="G17" i="19" s="1"/>
  <c r="J17" i="19"/>
  <c r="K17" i="19" s="1"/>
  <c r="F21" i="19"/>
  <c r="G21" i="19" s="1"/>
  <c r="J21" i="19"/>
  <c r="K21" i="19" s="1"/>
  <c r="F22" i="19"/>
  <c r="G22" i="19" s="1"/>
  <c r="J22" i="19"/>
  <c r="K22" i="19" s="1"/>
  <c r="F23" i="19"/>
  <c r="G23" i="19" s="1"/>
  <c r="J23" i="19"/>
  <c r="K23" i="19" s="1"/>
  <c r="F25" i="19"/>
  <c r="G25" i="19" s="1"/>
  <c r="J25" i="19"/>
  <c r="K25" i="19" s="1"/>
  <c r="F34" i="19"/>
  <c r="G34" i="19" s="1"/>
  <c r="J34" i="19"/>
  <c r="K34" i="19" s="1"/>
  <c r="J39" i="19"/>
  <c r="K39" i="19" s="1"/>
  <c r="F39" i="19"/>
  <c r="G39" i="19" s="1"/>
  <c r="F46" i="19"/>
  <c r="G46" i="19" s="1"/>
  <c r="J46" i="19"/>
  <c r="K46" i="19" s="1"/>
  <c r="F47" i="19"/>
  <c r="G47" i="19" s="1"/>
  <c r="J47" i="19"/>
  <c r="K47" i="19" s="1"/>
  <c r="F51" i="19"/>
  <c r="J51" i="19"/>
  <c r="F57" i="19"/>
  <c r="J57" i="19"/>
  <c r="Y55" i="19"/>
  <c r="F60" i="19"/>
  <c r="F10" i="21"/>
  <c r="G10" i="21" s="1"/>
  <c r="J10" i="21"/>
  <c r="K10" i="21" s="1"/>
  <c r="J20" i="21"/>
  <c r="F20" i="21"/>
  <c r="G20" i="21" s="1"/>
  <c r="J21" i="21"/>
  <c r="K21" i="21" s="1"/>
  <c r="F21" i="21"/>
  <c r="G21" i="21" s="1"/>
  <c r="F29" i="21"/>
  <c r="G29" i="21" s="1"/>
  <c r="J29" i="21"/>
  <c r="J35" i="21"/>
  <c r="K35" i="21" s="1"/>
  <c r="F35" i="21"/>
  <c r="G35" i="21" s="1"/>
  <c r="J42" i="21"/>
  <c r="K42" i="21" s="1"/>
  <c r="F42" i="21"/>
  <c r="G42" i="21" s="1"/>
  <c r="F53" i="21"/>
  <c r="J53" i="21"/>
  <c r="AR48" i="22"/>
  <c r="AR47" i="22" s="1"/>
  <c r="AU48" i="22"/>
  <c r="AU47" i="22" s="1"/>
  <c r="AQ48" i="22"/>
  <c r="AQ47" i="22" s="1"/>
  <c r="AT48" i="22"/>
  <c r="AT47" i="22" s="1"/>
  <c r="AP48" i="22"/>
  <c r="AP47" i="22" s="1"/>
  <c r="AS48" i="22"/>
  <c r="AS47" i="22" s="1"/>
  <c r="AO48" i="22"/>
  <c r="AU60" i="22"/>
  <c r="AQ60" i="22"/>
  <c r="AT60" i="22"/>
  <c r="AP60" i="22"/>
  <c r="AS60" i="22"/>
  <c r="AO60" i="22"/>
  <c r="AR60" i="22"/>
  <c r="AT65" i="23"/>
  <c r="AP65" i="23"/>
  <c r="AS65" i="23"/>
  <c r="AO65" i="23"/>
  <c r="AR65" i="23"/>
  <c r="AU65" i="23"/>
  <c r="AQ65" i="23"/>
  <c r="J36" i="24"/>
  <c r="K36" i="24" s="1"/>
  <c r="F36" i="24"/>
  <c r="G36" i="24" s="1"/>
  <c r="J38" i="24"/>
  <c r="F38" i="24"/>
  <c r="J49" i="24"/>
  <c r="K49" i="24" s="1"/>
  <c r="F49" i="24"/>
  <c r="G49" i="24" s="1"/>
  <c r="F57" i="24"/>
  <c r="J57" i="24"/>
  <c r="J68" i="24"/>
  <c r="F68" i="24"/>
  <c r="AO4" i="26"/>
  <c r="AS4" i="26"/>
  <c r="AR4" i="26"/>
  <c r="AU4" i="26"/>
  <c r="AQ4" i="26"/>
  <c r="AT4" i="26"/>
  <c r="AP4" i="26"/>
  <c r="AS34" i="26"/>
  <c r="AO34" i="26"/>
  <c r="AR34" i="26"/>
  <c r="AU34" i="26"/>
  <c r="AQ34" i="26"/>
  <c r="AT34" i="26"/>
  <c r="AP34" i="26"/>
  <c r="AU12" i="27"/>
  <c r="AQ12" i="27"/>
  <c r="AT12" i="27"/>
  <c r="AP12" i="27"/>
  <c r="AS12" i="27"/>
  <c r="AO12" i="27"/>
  <c r="AR12" i="27"/>
  <c r="AR60" i="27"/>
  <c r="AU60" i="27"/>
  <c r="AQ60" i="27"/>
  <c r="AT60" i="27"/>
  <c r="AP60" i="27"/>
  <c r="AO60" i="27"/>
  <c r="AS60" i="27"/>
  <c r="J16" i="30"/>
  <c r="K16" i="30" s="1"/>
  <c r="F16" i="30"/>
  <c r="G16" i="30" s="1"/>
  <c r="J36" i="30"/>
  <c r="K36" i="30" s="1"/>
  <c r="F36" i="30"/>
  <c r="G36" i="30" s="1"/>
  <c r="J51" i="30"/>
  <c r="F51" i="30"/>
  <c r="AS56" i="30"/>
  <c r="AO56" i="30"/>
  <c r="AR56" i="30"/>
  <c r="AU56" i="30"/>
  <c r="AQ56" i="30"/>
  <c r="AT56" i="30"/>
  <c r="AP56" i="30"/>
  <c r="K64" i="30"/>
  <c r="AU65" i="30"/>
  <c r="AQ65" i="30"/>
  <c r="AT65" i="30"/>
  <c r="AP65" i="30"/>
  <c r="AS65" i="30"/>
  <c r="AO65" i="30"/>
  <c r="AR65" i="30"/>
  <c r="BA26" i="35"/>
  <c r="J31" i="35"/>
  <c r="F40" i="36"/>
  <c r="G40" i="36" s="1"/>
  <c r="J40" i="36"/>
  <c r="K40" i="36" s="1"/>
  <c r="F49" i="36"/>
  <c r="J49" i="36"/>
  <c r="AZ47" i="36"/>
  <c r="AM47" i="36"/>
  <c r="BA13" i="38"/>
  <c r="J18" i="38"/>
  <c r="AT58" i="38"/>
  <c r="AP58" i="38"/>
  <c r="AS58" i="38"/>
  <c r="AO58" i="38"/>
  <c r="AR58" i="38"/>
  <c r="AQ58" i="38"/>
  <c r="AU58" i="38"/>
  <c r="J29" i="39"/>
  <c r="K29" i="39" s="1"/>
  <c r="F29" i="39"/>
  <c r="G29" i="39" s="1"/>
  <c r="F45" i="39"/>
  <c r="G45" i="39" s="1"/>
  <c r="J45" i="39"/>
  <c r="K45" i="39" s="1"/>
  <c r="AT40" i="41"/>
  <c r="AP40" i="41"/>
  <c r="AR40" i="41"/>
  <c r="AQ40" i="41"/>
  <c r="AU40" i="41"/>
  <c r="AO40" i="41"/>
  <c r="AS40" i="41"/>
  <c r="AS63" i="37"/>
  <c r="AU63" i="37"/>
  <c r="J11" i="8"/>
  <c r="K11" i="8" s="1"/>
  <c r="F11" i="8"/>
  <c r="G11" i="8" s="1"/>
  <c r="J13" i="8"/>
  <c r="K13" i="8" s="1"/>
  <c r="F13" i="8"/>
  <c r="G13" i="8" s="1"/>
  <c r="J17" i="8"/>
  <c r="K17" i="8" s="1"/>
  <c r="F17" i="8"/>
  <c r="G17" i="8" s="1"/>
  <c r="J19" i="8"/>
  <c r="K19" i="8" s="1"/>
  <c r="F19" i="8"/>
  <c r="G19" i="8" s="1"/>
  <c r="J23" i="8"/>
  <c r="K23" i="8" s="1"/>
  <c r="F23" i="8"/>
  <c r="G23" i="8" s="1"/>
  <c r="J28" i="8"/>
  <c r="K28" i="8" s="1"/>
  <c r="F28" i="8"/>
  <c r="G28" i="8" s="1"/>
  <c r="J36" i="8"/>
  <c r="K36" i="8" s="1"/>
  <c r="F36" i="8"/>
  <c r="G36" i="8" s="1"/>
  <c r="AT46" i="8"/>
  <c r="AT45" i="8" s="1"/>
  <c r="AP46" i="8"/>
  <c r="AP45" i="8" s="1"/>
  <c r="AS46" i="8"/>
  <c r="AS45" i="8" s="1"/>
  <c r="AO46" i="8"/>
  <c r="AR46" i="8"/>
  <c r="AR45" i="8" s="1"/>
  <c r="AU46" i="8"/>
  <c r="AU45" i="8" s="1"/>
  <c r="AQ46" i="8"/>
  <c r="AQ45" i="8" s="1"/>
  <c r="AS60" i="8"/>
  <c r="AO60" i="8"/>
  <c r="AR60" i="8"/>
  <c r="AU60" i="8"/>
  <c r="AQ60" i="8"/>
  <c r="AP60" i="8"/>
  <c r="AT60" i="8"/>
  <c r="F12" i="9"/>
  <c r="G12" i="9" s="1"/>
  <c r="J12" i="9"/>
  <c r="K12" i="9" s="1"/>
  <c r="F17" i="9"/>
  <c r="G17" i="9" s="1"/>
  <c r="J17" i="9"/>
  <c r="K17" i="9" s="1"/>
  <c r="J19" i="9"/>
  <c r="K19" i="9" s="1"/>
  <c r="F19" i="9"/>
  <c r="G19" i="9" s="1"/>
  <c r="F28" i="9"/>
  <c r="G28" i="9" s="1"/>
  <c r="J28" i="9"/>
  <c r="K28" i="9" s="1"/>
  <c r="J34" i="9"/>
  <c r="K34" i="9" s="1"/>
  <c r="F34" i="9"/>
  <c r="G34" i="9" s="1"/>
  <c r="J36" i="9"/>
  <c r="K36" i="9" s="1"/>
  <c r="F36" i="9"/>
  <c r="G36" i="9" s="1"/>
  <c r="J39" i="9"/>
  <c r="K39" i="9" s="1"/>
  <c r="F39" i="9"/>
  <c r="G39" i="9" s="1"/>
  <c r="J42" i="9"/>
  <c r="K42" i="9" s="1"/>
  <c r="F42" i="9"/>
  <c r="G42" i="9" s="1"/>
  <c r="J45" i="9"/>
  <c r="K45" i="9" s="1"/>
  <c r="F45" i="9"/>
  <c r="G45" i="9" s="1"/>
  <c r="J49" i="9"/>
  <c r="K49" i="9" s="1"/>
  <c r="F49" i="9"/>
  <c r="G49" i="9" s="1"/>
  <c r="J51" i="9"/>
  <c r="F51" i="9"/>
  <c r="J10" i="10"/>
  <c r="K10" i="10" s="1"/>
  <c r="F10" i="10"/>
  <c r="G10" i="10" s="1"/>
  <c r="J11" i="10"/>
  <c r="K11" i="10" s="1"/>
  <c r="F11" i="10"/>
  <c r="G11" i="10" s="1"/>
  <c r="J12" i="10"/>
  <c r="K12" i="10" s="1"/>
  <c r="F12" i="10"/>
  <c r="G12" i="10" s="1"/>
  <c r="J21" i="10"/>
  <c r="K21" i="10" s="1"/>
  <c r="F21" i="10"/>
  <c r="G21" i="10" s="1"/>
  <c r="J25" i="10"/>
  <c r="K25" i="10" s="1"/>
  <c r="F25" i="10"/>
  <c r="G25" i="10" s="1"/>
  <c r="F28" i="10"/>
  <c r="G28" i="10" s="1"/>
  <c r="J28" i="10"/>
  <c r="K28" i="10" s="1"/>
  <c r="J36" i="10"/>
  <c r="K36" i="10" s="1"/>
  <c r="F36" i="10"/>
  <c r="G36" i="10" s="1"/>
  <c r="F39" i="10"/>
  <c r="G39" i="10" s="1"/>
  <c r="J39" i="10"/>
  <c r="K39" i="10" s="1"/>
  <c r="F42" i="10"/>
  <c r="G42" i="10" s="1"/>
  <c r="J42" i="10"/>
  <c r="K42" i="10" s="1"/>
  <c r="J44" i="10"/>
  <c r="F44" i="10"/>
  <c r="J47" i="10"/>
  <c r="K47" i="10" s="1"/>
  <c r="F47" i="10"/>
  <c r="G47" i="10" s="1"/>
  <c r="J49" i="10"/>
  <c r="K49" i="10" s="1"/>
  <c r="F49" i="10"/>
  <c r="G49" i="10" s="1"/>
  <c r="J51" i="10"/>
  <c r="F51" i="10"/>
  <c r="J55" i="10"/>
  <c r="F55" i="10"/>
  <c r="AR57" i="10"/>
  <c r="AU57" i="10"/>
  <c r="AQ57" i="10"/>
  <c r="AT57" i="10"/>
  <c r="AP57" i="10"/>
  <c r="AO57" i="10"/>
  <c r="AS57" i="10"/>
  <c r="J12" i="11"/>
  <c r="K12" i="11" s="1"/>
  <c r="F12" i="11"/>
  <c r="G12" i="11" s="1"/>
  <c r="J13" i="11"/>
  <c r="K13" i="11" s="1"/>
  <c r="F13" i="11"/>
  <c r="G13" i="11" s="1"/>
  <c r="J20" i="11"/>
  <c r="K20" i="11" s="1"/>
  <c r="G20" i="11"/>
  <c r="J23" i="11"/>
  <c r="K23" i="11" s="1"/>
  <c r="J33" i="11"/>
  <c r="F33" i="11"/>
  <c r="J42" i="11"/>
  <c r="K42" i="11" s="1"/>
  <c r="F42" i="11"/>
  <c r="G42" i="11" s="1"/>
  <c r="J45" i="11"/>
  <c r="K45" i="11" s="1"/>
  <c r="F45" i="11"/>
  <c r="G45" i="11" s="1"/>
  <c r="J47" i="11"/>
  <c r="K47" i="11" s="1"/>
  <c r="F47" i="11"/>
  <c r="G47" i="11" s="1"/>
  <c r="F53" i="11"/>
  <c r="J53" i="11"/>
  <c r="F60" i="11"/>
  <c r="J68" i="11"/>
  <c r="F68" i="11"/>
  <c r="J13" i="12"/>
  <c r="K13" i="12" s="1"/>
  <c r="F13" i="12"/>
  <c r="G13" i="12" s="1"/>
  <c r="F16" i="12"/>
  <c r="G16" i="12" s="1"/>
  <c r="J16" i="12"/>
  <c r="K16" i="12" s="1"/>
  <c r="F28" i="12"/>
  <c r="G28" i="12" s="1"/>
  <c r="J28" i="12"/>
  <c r="K28" i="12" s="1"/>
  <c r="F36" i="12"/>
  <c r="G36" i="12" s="1"/>
  <c r="J36" i="12"/>
  <c r="K36" i="12" s="1"/>
  <c r="F39" i="12"/>
  <c r="G39" i="12" s="1"/>
  <c r="J39" i="12"/>
  <c r="K39" i="12" s="1"/>
  <c r="J45" i="12"/>
  <c r="K45" i="12" s="1"/>
  <c r="F45" i="12"/>
  <c r="G45" i="12" s="1"/>
  <c r="F47" i="12"/>
  <c r="G47" i="12" s="1"/>
  <c r="J47" i="12"/>
  <c r="K47" i="12" s="1"/>
  <c r="J49" i="12"/>
  <c r="K49" i="12" s="1"/>
  <c r="F49" i="12"/>
  <c r="G49" i="12" s="1"/>
  <c r="F51" i="12"/>
  <c r="J51" i="12"/>
  <c r="J53" i="12"/>
  <c r="F55" i="12"/>
  <c r="J55" i="12"/>
  <c r="AS64" i="12"/>
  <c r="AO64" i="12"/>
  <c r="AR64" i="12"/>
  <c r="AU64" i="12"/>
  <c r="AQ64" i="12"/>
  <c r="AP64" i="12"/>
  <c r="AT64" i="12"/>
  <c r="AN23" i="13"/>
  <c r="AQ23" i="13" s="1"/>
  <c r="Z34" i="14"/>
  <c r="J51" i="14"/>
  <c r="AR57" i="14"/>
  <c r="AU57" i="14"/>
  <c r="AQ57" i="14"/>
  <c r="AT57" i="14"/>
  <c r="AP57" i="14"/>
  <c r="AS57" i="14"/>
  <c r="AO57" i="14"/>
  <c r="K68" i="14"/>
  <c r="K67" i="14" s="1"/>
  <c r="J67" i="14"/>
  <c r="BA8" i="15"/>
  <c r="J13" i="16"/>
  <c r="K13" i="16" s="1"/>
  <c r="F13" i="16"/>
  <c r="G13" i="16" s="1"/>
  <c r="F16" i="16"/>
  <c r="G16" i="16" s="1"/>
  <c r="J16" i="16"/>
  <c r="K16" i="16" s="1"/>
  <c r="J23" i="16"/>
  <c r="K23" i="16" s="1"/>
  <c r="F23" i="16"/>
  <c r="G23" i="16" s="1"/>
  <c r="J24" i="16"/>
  <c r="K24" i="16" s="1"/>
  <c r="J51" i="16"/>
  <c r="F51" i="16"/>
  <c r="J53" i="16"/>
  <c r="F53" i="16"/>
  <c r="J55" i="16"/>
  <c r="F55" i="16"/>
  <c r="J57" i="16"/>
  <c r="F57" i="16"/>
  <c r="K64" i="16"/>
  <c r="J68" i="16"/>
  <c r="F68" i="16"/>
  <c r="F18" i="17"/>
  <c r="G18" i="17" s="1"/>
  <c r="J18" i="17"/>
  <c r="K18" i="17" s="1"/>
  <c r="J19" i="17"/>
  <c r="K19" i="17" s="1"/>
  <c r="F29" i="17"/>
  <c r="G29" i="17" s="1"/>
  <c r="J29" i="17"/>
  <c r="K29" i="17" s="1"/>
  <c r="J34" i="17"/>
  <c r="K34" i="17" s="1"/>
  <c r="F34" i="17"/>
  <c r="G34" i="17" s="1"/>
  <c r="J36" i="17"/>
  <c r="K36" i="17" s="1"/>
  <c r="F36" i="17"/>
  <c r="G36" i="17" s="1"/>
  <c r="F38" i="17"/>
  <c r="J38" i="17"/>
  <c r="J45" i="17"/>
  <c r="K45" i="17" s="1"/>
  <c r="F45" i="17"/>
  <c r="G45" i="17" s="1"/>
  <c r="J47" i="17"/>
  <c r="K47" i="17" s="1"/>
  <c r="F47" i="17"/>
  <c r="G47" i="17" s="1"/>
  <c r="AS48" i="17"/>
  <c r="AS47" i="17" s="1"/>
  <c r="AO48" i="17"/>
  <c r="AR48" i="17"/>
  <c r="AR47" i="17" s="1"/>
  <c r="AU48" i="17"/>
  <c r="AU47" i="17" s="1"/>
  <c r="AQ48" i="17"/>
  <c r="AQ47" i="17" s="1"/>
  <c r="AT48" i="17"/>
  <c r="AT47" i="17" s="1"/>
  <c r="AP48" i="17"/>
  <c r="AP47" i="17" s="1"/>
  <c r="F59" i="17"/>
  <c r="F62" i="17" s="1"/>
  <c r="G60" i="17"/>
  <c r="AT60" i="17"/>
  <c r="AP60" i="17"/>
  <c r="AS60" i="17"/>
  <c r="AO60" i="17"/>
  <c r="AR60" i="17"/>
  <c r="AU60" i="17"/>
  <c r="AQ60" i="17"/>
  <c r="J17" i="18"/>
  <c r="K17" i="18" s="1"/>
  <c r="F17" i="18"/>
  <c r="G17" i="18" s="1"/>
  <c r="J25" i="18"/>
  <c r="K25" i="18" s="1"/>
  <c r="F25" i="18"/>
  <c r="G25" i="18" s="1"/>
  <c r="J28" i="18"/>
  <c r="K28" i="18" s="1"/>
  <c r="F28" i="18"/>
  <c r="G28" i="18" s="1"/>
  <c r="J53" i="18"/>
  <c r="F53" i="18"/>
  <c r="AU65" i="18"/>
  <c r="AQ65" i="18"/>
  <c r="AT65" i="18"/>
  <c r="AP65" i="18"/>
  <c r="AS65" i="18"/>
  <c r="AO65" i="18"/>
  <c r="AR65" i="18"/>
  <c r="J10" i="19"/>
  <c r="K10" i="19" s="1"/>
  <c r="F10" i="19"/>
  <c r="G10" i="19" s="1"/>
  <c r="J33" i="19"/>
  <c r="AM41" i="19"/>
  <c r="F53" i="19"/>
  <c r="J53" i="19"/>
  <c r="J55" i="19"/>
  <c r="F55" i="19"/>
  <c r="BA6" i="20"/>
  <c r="J15" i="20"/>
  <c r="J17" i="20"/>
  <c r="AN17" i="20"/>
  <c r="BA17" i="20"/>
  <c r="J41" i="20"/>
  <c r="J17" i="21"/>
  <c r="F17" i="21"/>
  <c r="G17" i="21" s="1"/>
  <c r="F22" i="21"/>
  <c r="G22" i="21" s="1"/>
  <c r="J22" i="21"/>
  <c r="K22" i="21" s="1"/>
  <c r="J26" i="21"/>
  <c r="K26" i="21" s="1"/>
  <c r="F26" i="21"/>
  <c r="G26" i="21" s="1"/>
  <c r="J28" i="21"/>
  <c r="K28" i="21" s="1"/>
  <c r="F28" i="21"/>
  <c r="G28" i="21" s="1"/>
  <c r="F33" i="21"/>
  <c r="J33" i="21"/>
  <c r="F44" i="21"/>
  <c r="J44" i="21"/>
  <c r="F47" i="21"/>
  <c r="G47" i="21" s="1"/>
  <c r="J47" i="21"/>
  <c r="K47" i="21" s="1"/>
  <c r="AM48" i="21"/>
  <c r="AT56" i="21"/>
  <c r="AP56" i="21"/>
  <c r="AS56" i="21"/>
  <c r="AO56" i="21"/>
  <c r="AR56" i="21"/>
  <c r="AU56" i="21"/>
  <c r="AQ56" i="21"/>
  <c r="AS57" i="21"/>
  <c r="AO57" i="21"/>
  <c r="AR57" i="21"/>
  <c r="AU57" i="21"/>
  <c r="AQ57" i="21"/>
  <c r="AT57" i="21"/>
  <c r="AP57" i="21"/>
  <c r="AR64" i="21"/>
  <c r="AU64" i="21"/>
  <c r="AQ64" i="21"/>
  <c r="AT64" i="21"/>
  <c r="AP64" i="21"/>
  <c r="AO64" i="21"/>
  <c r="AS64" i="21"/>
  <c r="AM54" i="22"/>
  <c r="J42" i="23"/>
  <c r="Y50" i="23"/>
  <c r="F12" i="24"/>
  <c r="G12" i="24" s="1"/>
  <c r="J12" i="24"/>
  <c r="K12" i="24" s="1"/>
  <c r="J16" i="24"/>
  <c r="K16" i="24" s="1"/>
  <c r="F16" i="24"/>
  <c r="G16" i="24" s="1"/>
  <c r="J27" i="24"/>
  <c r="K27" i="24" s="1"/>
  <c r="F27" i="24"/>
  <c r="G27" i="24" s="1"/>
  <c r="Y16" i="26"/>
  <c r="AS53" i="26"/>
  <c r="AO53" i="26"/>
  <c r="AR53" i="26"/>
  <c r="AU53" i="26"/>
  <c r="AQ53" i="26"/>
  <c r="AT53" i="26"/>
  <c r="AP53" i="26"/>
  <c r="AU64" i="26"/>
  <c r="AQ64" i="26"/>
  <c r="AT64" i="26"/>
  <c r="AS64" i="26"/>
  <c r="AO64" i="26"/>
  <c r="AR64" i="26"/>
  <c r="AP64" i="26"/>
  <c r="AS64" i="28"/>
  <c r="AO64" i="28"/>
  <c r="AU64" i="28"/>
  <c r="AQ64" i="28"/>
  <c r="AP64" i="28"/>
  <c r="AT64" i="28"/>
  <c r="AR64" i="28"/>
  <c r="F19" i="30"/>
  <c r="G19" i="30" s="1"/>
  <c r="J19" i="30"/>
  <c r="K19" i="30" s="1"/>
  <c r="J21" i="30"/>
  <c r="K21" i="30" s="1"/>
  <c r="F21" i="30"/>
  <c r="G21" i="30" s="1"/>
  <c r="AR22" i="30"/>
  <c r="AU22" i="30"/>
  <c r="AQ22" i="30"/>
  <c r="AT22" i="30"/>
  <c r="AP22" i="30"/>
  <c r="AS22" i="30"/>
  <c r="AO22" i="30"/>
  <c r="F27" i="30"/>
  <c r="G27" i="30" s="1"/>
  <c r="J27" i="30"/>
  <c r="K27" i="30" s="1"/>
  <c r="F34" i="30"/>
  <c r="G34" i="30" s="1"/>
  <c r="J34" i="30"/>
  <c r="K34" i="30" s="1"/>
  <c r="AU41" i="30"/>
  <c r="AQ41" i="30"/>
  <c r="AT41" i="30"/>
  <c r="AP41" i="30"/>
  <c r="AS41" i="30"/>
  <c r="AO41" i="30"/>
  <c r="AR41" i="30"/>
  <c r="J57" i="30"/>
  <c r="F57" i="30"/>
  <c r="BA5" i="35"/>
  <c r="J10" i="35"/>
  <c r="F21" i="36"/>
  <c r="G21" i="36" s="1"/>
  <c r="J21" i="36"/>
  <c r="K21" i="36" s="1"/>
  <c r="AM16" i="36"/>
  <c r="F25" i="36"/>
  <c r="G25" i="36" s="1"/>
  <c r="J25" i="36"/>
  <c r="K25" i="36" s="1"/>
  <c r="F28" i="36"/>
  <c r="G28" i="36" s="1"/>
  <c r="J28" i="36"/>
  <c r="K28" i="36" s="1"/>
  <c r="V15" i="37"/>
  <c r="BA35" i="38"/>
  <c r="J40" i="38"/>
  <c r="J16" i="39"/>
  <c r="K16" i="39" s="1"/>
  <c r="F16" i="39"/>
  <c r="G16" i="39" s="1"/>
  <c r="F31" i="39"/>
  <c r="J31" i="39"/>
  <c r="J42" i="39"/>
  <c r="F42" i="39"/>
  <c r="AU58" i="39"/>
  <c r="AQ58" i="39"/>
  <c r="AT58" i="39"/>
  <c r="AP58" i="39"/>
  <c r="AS58" i="39"/>
  <c r="AO58" i="39"/>
  <c r="AR58" i="39"/>
  <c r="AR18" i="40"/>
  <c r="AU18" i="40"/>
  <c r="AQ18" i="40"/>
  <c r="AT18" i="40"/>
  <c r="AP18" i="40"/>
  <c r="AS18" i="40"/>
  <c r="AO18" i="40"/>
  <c r="J32" i="40"/>
  <c r="AR54" i="40"/>
  <c r="AU54" i="40"/>
  <c r="AQ54" i="40"/>
  <c r="AT54" i="40"/>
  <c r="AP54" i="40"/>
  <c r="AS54" i="40"/>
  <c r="AO54" i="40"/>
  <c r="AU12" i="41"/>
  <c r="AQ12" i="41"/>
  <c r="AT12" i="41"/>
  <c r="AP12" i="41"/>
  <c r="AS12" i="41"/>
  <c r="AO12" i="41"/>
  <c r="AR12" i="41"/>
  <c r="AT46" i="41"/>
  <c r="AT45" i="41" s="1"/>
  <c r="AP46" i="41"/>
  <c r="AP45" i="41" s="1"/>
  <c r="AS46" i="41"/>
  <c r="AS45" i="41" s="1"/>
  <c r="AO46" i="41"/>
  <c r="AR46" i="41"/>
  <c r="AR45" i="41" s="1"/>
  <c r="AQ46" i="41"/>
  <c r="AQ45" i="41" s="1"/>
  <c r="AU46" i="41"/>
  <c r="AU45" i="41" s="1"/>
  <c r="J62" i="41"/>
  <c r="K62" i="41" s="1"/>
  <c r="Y57" i="41"/>
  <c r="AV60" i="22"/>
  <c r="AV56" i="30"/>
  <c r="AV65" i="30"/>
  <c r="AP63" i="37"/>
  <c r="AR63" i="37"/>
  <c r="J12" i="8"/>
  <c r="K12" i="8" s="1"/>
  <c r="F12" i="8"/>
  <c r="G12" i="8" s="1"/>
  <c r="J16" i="8"/>
  <c r="K16" i="8" s="1"/>
  <c r="F16" i="8"/>
  <c r="G16" i="8" s="1"/>
  <c r="J20" i="8"/>
  <c r="K20" i="8" s="1"/>
  <c r="F20" i="8"/>
  <c r="G20" i="8" s="1"/>
  <c r="J24" i="8"/>
  <c r="K24" i="8" s="1"/>
  <c r="F24" i="8"/>
  <c r="G24" i="8" s="1"/>
  <c r="J26" i="8"/>
  <c r="K26" i="8" s="1"/>
  <c r="F26" i="8"/>
  <c r="G26" i="8" s="1"/>
  <c r="J27" i="8"/>
  <c r="K27" i="8" s="1"/>
  <c r="F27" i="8"/>
  <c r="G27" i="8" s="1"/>
  <c r="J35" i="8"/>
  <c r="K35" i="8" s="1"/>
  <c r="F35" i="8"/>
  <c r="G35" i="8" s="1"/>
  <c r="J53" i="8"/>
  <c r="F53" i="8"/>
  <c r="J68" i="8"/>
  <c r="F68" i="8"/>
  <c r="J13" i="9"/>
  <c r="K13" i="9" s="1"/>
  <c r="F13" i="9"/>
  <c r="G13" i="9" s="1"/>
  <c r="F16" i="9"/>
  <c r="G16" i="9" s="1"/>
  <c r="J16" i="9"/>
  <c r="K16" i="9" s="1"/>
  <c r="J20" i="9"/>
  <c r="K20" i="9" s="1"/>
  <c r="F20" i="9"/>
  <c r="G20" i="9" s="1"/>
  <c r="J27" i="9"/>
  <c r="K27" i="9" s="1"/>
  <c r="F27" i="9"/>
  <c r="G27" i="9" s="1"/>
  <c r="F33" i="9"/>
  <c r="J33" i="9"/>
  <c r="K33" i="9" s="1"/>
  <c r="J38" i="9"/>
  <c r="F38" i="9"/>
  <c r="J41" i="9"/>
  <c r="F41" i="9"/>
  <c r="J44" i="9"/>
  <c r="F44" i="9"/>
  <c r="J47" i="9"/>
  <c r="K47" i="9" s="1"/>
  <c r="F47" i="9"/>
  <c r="G47" i="9" s="1"/>
  <c r="J53" i="9"/>
  <c r="F53" i="9"/>
  <c r="J57" i="9"/>
  <c r="F57" i="9"/>
  <c r="F60" i="9"/>
  <c r="J68" i="9"/>
  <c r="F68" i="9"/>
  <c r="J13" i="10"/>
  <c r="K13" i="10" s="1"/>
  <c r="F13" i="10"/>
  <c r="G13" i="10" s="1"/>
  <c r="F15" i="10"/>
  <c r="J15" i="10"/>
  <c r="F17" i="10"/>
  <c r="G17" i="10" s="1"/>
  <c r="J17" i="10"/>
  <c r="K17" i="10" s="1"/>
  <c r="J22" i="10"/>
  <c r="K22" i="10" s="1"/>
  <c r="F22" i="10"/>
  <c r="G22" i="10" s="1"/>
  <c r="J27" i="10"/>
  <c r="K27" i="10" s="1"/>
  <c r="F27" i="10"/>
  <c r="G27" i="10" s="1"/>
  <c r="F34" i="10"/>
  <c r="G34" i="10" s="1"/>
  <c r="J34" i="10"/>
  <c r="K34" i="10" s="1"/>
  <c r="F38" i="10"/>
  <c r="J38" i="10"/>
  <c r="J41" i="10"/>
  <c r="F41" i="10"/>
  <c r="F46" i="10"/>
  <c r="G46" i="10" s="1"/>
  <c r="J46" i="10"/>
  <c r="K46" i="10" s="1"/>
  <c r="J53" i="10"/>
  <c r="F53" i="10"/>
  <c r="J68" i="10"/>
  <c r="F68" i="10"/>
  <c r="F15" i="11"/>
  <c r="J15" i="11"/>
  <c r="G17" i="11"/>
  <c r="J17" i="11"/>
  <c r="K17" i="11" s="1"/>
  <c r="J21" i="11"/>
  <c r="K21" i="11" s="1"/>
  <c r="J24" i="11"/>
  <c r="K24" i="11" s="1"/>
  <c r="G24" i="11"/>
  <c r="J26" i="11"/>
  <c r="K26" i="11" s="1"/>
  <c r="G26" i="11"/>
  <c r="G29" i="11"/>
  <c r="J29" i="11"/>
  <c r="K29" i="11" s="1"/>
  <c r="F39" i="11"/>
  <c r="G39" i="11" s="1"/>
  <c r="J39" i="11"/>
  <c r="K39" i="11" s="1"/>
  <c r="J41" i="11"/>
  <c r="F41" i="11"/>
  <c r="F44" i="11"/>
  <c r="J44" i="11"/>
  <c r="J49" i="11"/>
  <c r="K49" i="11" s="1"/>
  <c r="F49" i="11"/>
  <c r="G49" i="11" s="1"/>
  <c r="F55" i="11"/>
  <c r="J55" i="11"/>
  <c r="AR60" i="11"/>
  <c r="AU60" i="11"/>
  <c r="AQ60" i="11"/>
  <c r="AT60" i="11"/>
  <c r="AP60" i="11"/>
  <c r="AO60" i="11"/>
  <c r="AS60" i="11"/>
  <c r="J64" i="11"/>
  <c r="F15" i="12"/>
  <c r="J15" i="12"/>
  <c r="J27" i="12"/>
  <c r="K27" i="12" s="1"/>
  <c r="F27" i="12"/>
  <c r="G27" i="12" s="1"/>
  <c r="F34" i="12"/>
  <c r="G34" i="12" s="1"/>
  <c r="J34" i="12"/>
  <c r="K34" i="12" s="1"/>
  <c r="F38" i="12"/>
  <c r="J38" i="12"/>
  <c r="J42" i="12"/>
  <c r="K42" i="12" s="1"/>
  <c r="F42" i="12"/>
  <c r="G42" i="12" s="1"/>
  <c r="J68" i="12"/>
  <c r="F68" i="12"/>
  <c r="AT60" i="13"/>
  <c r="AP60" i="13"/>
  <c r="AS60" i="13"/>
  <c r="AO60" i="13"/>
  <c r="AR60" i="13"/>
  <c r="AU60" i="13"/>
  <c r="AQ60" i="13"/>
  <c r="J18" i="15"/>
  <c r="J22" i="15"/>
  <c r="K22" i="15" s="1"/>
  <c r="J39" i="15"/>
  <c r="J42" i="15"/>
  <c r="J11" i="16"/>
  <c r="K11" i="16" s="1"/>
  <c r="J12" i="16"/>
  <c r="K12" i="16" s="1"/>
  <c r="F12" i="16"/>
  <c r="G12" i="16" s="1"/>
  <c r="F25" i="16"/>
  <c r="G25" i="16" s="1"/>
  <c r="J25" i="16"/>
  <c r="K25" i="16" s="1"/>
  <c r="F28" i="16"/>
  <c r="G28" i="16" s="1"/>
  <c r="J28" i="16"/>
  <c r="K28" i="16" s="1"/>
  <c r="F45" i="16"/>
  <c r="G45" i="16" s="1"/>
  <c r="J45" i="16"/>
  <c r="K45" i="16" s="1"/>
  <c r="F48" i="16"/>
  <c r="G48" i="16" s="1"/>
  <c r="J48" i="16"/>
  <c r="K48" i="16" s="1"/>
  <c r="F15" i="17"/>
  <c r="J15" i="17"/>
  <c r="F20" i="17"/>
  <c r="G20" i="17" s="1"/>
  <c r="J20" i="17"/>
  <c r="K20" i="17" s="1"/>
  <c r="F21" i="17"/>
  <c r="G21" i="17" s="1"/>
  <c r="J21" i="17"/>
  <c r="K21" i="17" s="1"/>
  <c r="F22" i="17"/>
  <c r="G22" i="17" s="1"/>
  <c r="J22" i="17"/>
  <c r="K22" i="17" s="1"/>
  <c r="AU18" i="17"/>
  <c r="AQ18" i="17"/>
  <c r="AT18" i="17"/>
  <c r="AP18" i="17"/>
  <c r="AS18" i="17"/>
  <c r="AO18" i="17"/>
  <c r="AR18" i="17"/>
  <c r="J33" i="17"/>
  <c r="F33" i="17"/>
  <c r="F41" i="17"/>
  <c r="J41" i="17"/>
  <c r="F42" i="17"/>
  <c r="G42" i="17" s="1"/>
  <c r="J42" i="17"/>
  <c r="K42" i="17" s="1"/>
  <c r="F57" i="17"/>
  <c r="J57" i="17"/>
  <c r="J12" i="18"/>
  <c r="K12" i="18" s="1"/>
  <c r="F12" i="18"/>
  <c r="G12" i="18" s="1"/>
  <c r="J13" i="18"/>
  <c r="K13" i="18" s="1"/>
  <c r="F13" i="18"/>
  <c r="G13" i="18" s="1"/>
  <c r="J15" i="18"/>
  <c r="F15" i="18"/>
  <c r="J42" i="18"/>
  <c r="K42" i="18" s="1"/>
  <c r="F42" i="18"/>
  <c r="G42" i="18" s="1"/>
  <c r="J44" i="18"/>
  <c r="F44" i="18"/>
  <c r="F47" i="18"/>
  <c r="G47" i="18" s="1"/>
  <c r="J47" i="18"/>
  <c r="K47" i="18" s="1"/>
  <c r="AR61" i="18"/>
  <c r="AU61" i="18"/>
  <c r="AQ61" i="18"/>
  <c r="AT61" i="18"/>
  <c r="AP61" i="18"/>
  <c r="AS61" i="18"/>
  <c r="AO61" i="18"/>
  <c r="F18" i="19"/>
  <c r="G18" i="19" s="1"/>
  <c r="J18" i="19"/>
  <c r="K18" i="19" s="1"/>
  <c r="F27" i="19"/>
  <c r="G27" i="19" s="1"/>
  <c r="J27" i="19"/>
  <c r="K27" i="19" s="1"/>
  <c r="F35" i="19"/>
  <c r="G35" i="19" s="1"/>
  <c r="J35" i="19"/>
  <c r="K35" i="19" s="1"/>
  <c r="J38" i="19"/>
  <c r="F38" i="19"/>
  <c r="J24" i="21"/>
  <c r="K24" i="21" s="1"/>
  <c r="F24" i="21"/>
  <c r="G24" i="21" s="1"/>
  <c r="J25" i="21"/>
  <c r="K25" i="21" s="1"/>
  <c r="F25" i="21"/>
  <c r="G25" i="21" s="1"/>
  <c r="J38" i="21"/>
  <c r="F38" i="21"/>
  <c r="J41" i="21"/>
  <c r="F41" i="21"/>
  <c r="AT42" i="21"/>
  <c r="AP42" i="21"/>
  <c r="AS42" i="21"/>
  <c r="AO42" i="21"/>
  <c r="AR42" i="21"/>
  <c r="AU42" i="21"/>
  <c r="AQ42" i="21"/>
  <c r="F46" i="21"/>
  <c r="G46" i="21" s="1"/>
  <c r="J46" i="21"/>
  <c r="K46" i="21" s="1"/>
  <c r="J57" i="21"/>
  <c r="F57" i="21"/>
  <c r="F60" i="21"/>
  <c r="J68" i="21"/>
  <c r="F68" i="21"/>
  <c r="J15" i="24"/>
  <c r="F15" i="24"/>
  <c r="AM10" i="24"/>
  <c r="J19" i="24"/>
  <c r="K19" i="24" s="1"/>
  <c r="F19" i="24"/>
  <c r="G19" i="24" s="1"/>
  <c r="J20" i="24"/>
  <c r="K20" i="24" s="1"/>
  <c r="F20" i="24"/>
  <c r="G20" i="24" s="1"/>
  <c r="J22" i="24"/>
  <c r="K22" i="24" s="1"/>
  <c r="F22" i="24"/>
  <c r="G22" i="24" s="1"/>
  <c r="J24" i="24"/>
  <c r="K24" i="24" s="1"/>
  <c r="F24" i="24"/>
  <c r="G24" i="24" s="1"/>
  <c r="J25" i="24"/>
  <c r="K25" i="24" s="1"/>
  <c r="F25" i="24"/>
  <c r="G25" i="24" s="1"/>
  <c r="F29" i="24"/>
  <c r="G29" i="24" s="1"/>
  <c r="J29" i="24"/>
  <c r="K29" i="24" s="1"/>
  <c r="J44" i="24"/>
  <c r="F44" i="24"/>
  <c r="J53" i="24"/>
  <c r="F53" i="24"/>
  <c r="G60" i="24"/>
  <c r="AU56" i="28"/>
  <c r="AQ56" i="28"/>
  <c r="AT56" i="28"/>
  <c r="AP56" i="28"/>
  <c r="AS56" i="28"/>
  <c r="AO56" i="28"/>
  <c r="AR56" i="28"/>
  <c r="J29" i="30"/>
  <c r="K29" i="30" s="1"/>
  <c r="F29" i="30"/>
  <c r="G29" i="30" s="1"/>
  <c r="F39" i="30"/>
  <c r="G39" i="30" s="1"/>
  <c r="J39" i="30"/>
  <c r="K39" i="30" s="1"/>
  <c r="J47" i="30"/>
  <c r="K47" i="30" s="1"/>
  <c r="F47" i="30"/>
  <c r="G47" i="30" s="1"/>
  <c r="AU60" i="30"/>
  <c r="AQ60" i="30"/>
  <c r="AT60" i="30"/>
  <c r="AP60" i="30"/>
  <c r="AS60" i="30"/>
  <c r="AO60" i="30"/>
  <c r="AR60" i="30"/>
  <c r="J11" i="35"/>
  <c r="K11" i="35" s="1"/>
  <c r="M11" i="35" s="1"/>
  <c r="O11" i="35" s="1"/>
  <c r="P11" i="35" s="1"/>
  <c r="Y6" i="35"/>
  <c r="BA22" i="35"/>
  <c r="J27" i="35"/>
  <c r="K27" i="35" s="1"/>
  <c r="M27" i="35" s="1"/>
  <c r="O27" i="35" s="1"/>
  <c r="P27" i="35" s="1"/>
  <c r="J36" i="36"/>
  <c r="F36" i="36"/>
  <c r="F45" i="36"/>
  <c r="G45" i="36" s="1"/>
  <c r="J45" i="36"/>
  <c r="K45" i="36" s="1"/>
  <c r="Y47" i="36"/>
  <c r="BA61" i="36"/>
  <c r="Z61" i="36"/>
  <c r="V12" i="37"/>
  <c r="BA18" i="37"/>
  <c r="J23" i="37"/>
  <c r="BA22" i="37"/>
  <c r="J27" i="37"/>
  <c r="K27" i="37" s="1"/>
  <c r="M27" i="37" s="1"/>
  <c r="O27" i="37" s="1"/>
  <c r="P27" i="37" s="1"/>
  <c r="J21" i="39"/>
  <c r="K21" i="39" s="1"/>
  <c r="F21" i="39"/>
  <c r="G21" i="39" s="1"/>
  <c r="J25" i="39"/>
  <c r="K25" i="39" s="1"/>
  <c r="F25" i="39"/>
  <c r="G25" i="39" s="1"/>
  <c r="Y20" i="39"/>
  <c r="F40" i="39"/>
  <c r="G40" i="39" s="1"/>
  <c r="J40" i="39"/>
  <c r="K40" i="39" s="1"/>
  <c r="AU46" i="40"/>
  <c r="AU45" i="40" s="1"/>
  <c r="AQ46" i="40"/>
  <c r="AQ45" i="40" s="1"/>
  <c r="AT46" i="40"/>
  <c r="AT45" i="40" s="1"/>
  <c r="AP46" i="40"/>
  <c r="AP45" i="40" s="1"/>
  <c r="AS46" i="40"/>
  <c r="AS45" i="40" s="1"/>
  <c r="AO46" i="40"/>
  <c r="AR46" i="40"/>
  <c r="AR45" i="40" s="1"/>
  <c r="J40" i="41"/>
  <c r="AM35" i="41"/>
  <c r="AD58" i="41"/>
  <c r="AU13" i="22"/>
  <c r="AQ13" i="22"/>
  <c r="AT13" i="22"/>
  <c r="AP13" i="22"/>
  <c r="AS13" i="22"/>
  <c r="AO13" i="22"/>
  <c r="AR13" i="22"/>
  <c r="AR50" i="10"/>
  <c r="AR49" i="10" s="1"/>
  <c r="AU50" i="10"/>
  <c r="AU49" i="10" s="1"/>
  <c r="AQ50" i="10"/>
  <c r="AQ49" i="10" s="1"/>
  <c r="AT50" i="10"/>
  <c r="AT49" i="10" s="1"/>
  <c r="AP50" i="10"/>
  <c r="AP49" i="10" s="1"/>
  <c r="AS50" i="10"/>
  <c r="AS49" i="10" s="1"/>
  <c r="AO50" i="10"/>
  <c r="AU27" i="39"/>
  <c r="AQ27" i="39"/>
  <c r="AT27" i="39"/>
  <c r="AP27" i="39"/>
  <c r="AS27" i="39"/>
  <c r="AO27" i="39"/>
  <c r="AR27" i="39"/>
  <c r="AT59" i="30"/>
  <c r="AP59" i="30"/>
  <c r="AS59" i="30"/>
  <c r="AO59" i="30"/>
  <c r="AR59" i="30"/>
  <c r="AU59" i="30"/>
  <c r="AQ59" i="30"/>
  <c r="AR19" i="17"/>
  <c r="AU19" i="17"/>
  <c r="AQ19" i="17"/>
  <c r="AT19" i="17"/>
  <c r="AP19" i="17"/>
  <c r="AS19" i="17"/>
  <c r="AO19" i="17"/>
  <c r="AT42" i="17"/>
  <c r="AP42" i="17"/>
  <c r="AS42" i="17"/>
  <c r="AO42" i="17"/>
  <c r="AR42" i="17"/>
  <c r="AU42" i="17"/>
  <c r="AQ42" i="17"/>
  <c r="AS23" i="14"/>
  <c r="AO23" i="14"/>
  <c r="AR23" i="14"/>
  <c r="AU23" i="14"/>
  <c r="AQ23" i="14"/>
  <c r="AT23" i="14"/>
  <c r="AP23" i="14"/>
  <c r="AS50" i="13"/>
  <c r="AS49" i="13" s="1"/>
  <c r="AO50" i="13"/>
  <c r="AR50" i="13"/>
  <c r="AR49" i="13" s="1"/>
  <c r="AU50" i="13"/>
  <c r="AU49" i="13" s="1"/>
  <c r="AQ50" i="13"/>
  <c r="AQ49" i="13" s="1"/>
  <c r="AT50" i="13"/>
  <c r="AT49" i="13" s="1"/>
  <c r="AP50" i="13"/>
  <c r="AP49" i="13" s="1"/>
  <c r="AU48" i="11"/>
  <c r="AU47" i="11" s="1"/>
  <c r="AQ48" i="11"/>
  <c r="AQ47" i="11" s="1"/>
  <c r="AT48" i="11"/>
  <c r="AT47" i="11" s="1"/>
  <c r="AP48" i="11"/>
  <c r="AP47" i="11" s="1"/>
  <c r="AS48" i="11"/>
  <c r="AS47" i="11" s="1"/>
  <c r="AO48" i="11"/>
  <c r="AR48" i="11"/>
  <c r="AR47" i="11" s="1"/>
  <c r="AS43" i="9"/>
  <c r="AO43" i="9"/>
  <c r="AR43" i="9"/>
  <c r="AQ43" i="9"/>
  <c r="AP43" i="9"/>
  <c r="AU43" i="9"/>
  <c r="AT43" i="9"/>
  <c r="AS50" i="9"/>
  <c r="AS49" i="9" s="1"/>
  <c r="AO50" i="9"/>
  <c r="AR50" i="9"/>
  <c r="AR49" i="9" s="1"/>
  <c r="AU50" i="9"/>
  <c r="AU49" i="9" s="1"/>
  <c r="AQ50" i="9"/>
  <c r="AQ49" i="9" s="1"/>
  <c r="AT50" i="9"/>
  <c r="AT49" i="9" s="1"/>
  <c r="AP50" i="9"/>
  <c r="AP49" i="9" s="1"/>
  <c r="AU21" i="22"/>
  <c r="AQ21" i="22"/>
  <c r="AT21" i="22"/>
  <c r="AP21" i="22"/>
  <c r="AS21" i="22"/>
  <c r="AO21" i="22"/>
  <c r="AR21" i="22"/>
  <c r="AS63" i="13"/>
  <c r="AO63" i="13"/>
  <c r="AR63" i="13"/>
  <c r="AU63" i="13"/>
  <c r="AQ63" i="13"/>
  <c r="AT63" i="13"/>
  <c r="AP63" i="13"/>
  <c r="AS17" i="16"/>
  <c r="AO17" i="16"/>
  <c r="AR17" i="16"/>
  <c r="AU17" i="16"/>
  <c r="AQ17" i="16"/>
  <c r="AT17" i="16"/>
  <c r="AP17" i="16"/>
  <c r="AU14" i="10"/>
  <c r="AQ14" i="10"/>
  <c r="AR14" i="10"/>
  <c r="AP14" i="10"/>
  <c r="AT14" i="10"/>
  <c r="AO14" i="10"/>
  <c r="AS14" i="10"/>
  <c r="AS55" i="14"/>
  <c r="AO55" i="14"/>
  <c r="AR55" i="14"/>
  <c r="AU55" i="14"/>
  <c r="AQ55" i="14"/>
  <c r="AQ54" i="14" s="1"/>
  <c r="AT55" i="14"/>
  <c r="AP55" i="14"/>
  <c r="AV60" i="12"/>
  <c r="AV34" i="26"/>
  <c r="AV4" i="26"/>
  <c r="AV60" i="27"/>
  <c r="AV63" i="13"/>
  <c r="AV62" i="13" s="1"/>
  <c r="AV50" i="13"/>
  <c r="AV49" i="13" s="1"/>
  <c r="AV14" i="10"/>
  <c r="AV43" i="9"/>
  <c r="AV50" i="9"/>
  <c r="AV49" i="9" s="1"/>
  <c r="AV27" i="39"/>
  <c r="AV58" i="38"/>
  <c r="AV65" i="23"/>
  <c r="J21" i="8"/>
  <c r="K21" i="8" s="1"/>
  <c r="F21" i="8"/>
  <c r="G21" i="8" s="1"/>
  <c r="J25" i="8"/>
  <c r="K25" i="8" s="1"/>
  <c r="F25" i="8"/>
  <c r="G25" i="8" s="1"/>
  <c r="J34" i="8"/>
  <c r="K34" i="8" s="1"/>
  <c r="F34" i="8"/>
  <c r="G34" i="8" s="1"/>
  <c r="Z48" i="8"/>
  <c r="F10" i="9"/>
  <c r="G10" i="9" s="1"/>
  <c r="J10" i="9"/>
  <c r="K10" i="9" s="1"/>
  <c r="F21" i="9"/>
  <c r="G21" i="9" s="1"/>
  <c r="J21" i="9"/>
  <c r="K21" i="9" s="1"/>
  <c r="F22" i="9"/>
  <c r="G22" i="9" s="1"/>
  <c r="J22" i="9"/>
  <c r="K22" i="9" s="1"/>
  <c r="J26" i="9"/>
  <c r="K26" i="9" s="1"/>
  <c r="F26" i="9"/>
  <c r="G26" i="9" s="1"/>
  <c r="F29" i="9"/>
  <c r="G29" i="9" s="1"/>
  <c r="J29" i="9"/>
  <c r="K29" i="9" s="1"/>
  <c r="J46" i="9"/>
  <c r="K46" i="9" s="1"/>
  <c r="F46" i="9"/>
  <c r="G46" i="9" s="1"/>
  <c r="J55" i="9"/>
  <c r="F55" i="9"/>
  <c r="AT60" i="9"/>
  <c r="AP60" i="9"/>
  <c r="AS60" i="9"/>
  <c r="AO60" i="9"/>
  <c r="AR60" i="9"/>
  <c r="AU60" i="9"/>
  <c r="AQ60" i="9"/>
  <c r="AR64" i="9"/>
  <c r="AU64" i="9"/>
  <c r="AQ64" i="9"/>
  <c r="AT64" i="9"/>
  <c r="AP64" i="9"/>
  <c r="AS64" i="9"/>
  <c r="AO64" i="9"/>
  <c r="AU61" i="9"/>
  <c r="AQ61" i="9"/>
  <c r="AT61" i="9"/>
  <c r="AP61" i="9"/>
  <c r="AS61" i="9"/>
  <c r="AO61" i="9"/>
  <c r="AR61" i="9"/>
  <c r="J16" i="10"/>
  <c r="K16" i="10" s="1"/>
  <c r="F16" i="10"/>
  <c r="G16" i="10" s="1"/>
  <c r="J19" i="10"/>
  <c r="K19" i="10" s="1"/>
  <c r="F19" i="10"/>
  <c r="G19" i="10" s="1"/>
  <c r="J23" i="10"/>
  <c r="K23" i="10" s="1"/>
  <c r="F23" i="10"/>
  <c r="G23" i="10" s="1"/>
  <c r="J57" i="10"/>
  <c r="F57" i="10"/>
  <c r="F60" i="10"/>
  <c r="AU60" i="10"/>
  <c r="AQ60" i="10"/>
  <c r="AT60" i="10"/>
  <c r="AP60" i="10"/>
  <c r="AS60" i="10"/>
  <c r="AO60" i="10"/>
  <c r="AR60" i="10"/>
  <c r="K64" i="10"/>
  <c r="J10" i="11"/>
  <c r="K10" i="11" s="1"/>
  <c r="F10" i="11"/>
  <c r="G10" i="11" s="1"/>
  <c r="J22" i="11"/>
  <c r="K22" i="11" s="1"/>
  <c r="G22" i="11"/>
  <c r="G25" i="11"/>
  <c r="J25" i="11"/>
  <c r="K25" i="11" s="1"/>
  <c r="J28" i="11"/>
  <c r="K28" i="11" s="1"/>
  <c r="G28" i="11"/>
  <c r="J35" i="11"/>
  <c r="K35" i="11" s="1"/>
  <c r="F35" i="11"/>
  <c r="G35" i="11" s="1"/>
  <c r="J38" i="11"/>
  <c r="F38" i="11"/>
  <c r="J46" i="11"/>
  <c r="K46" i="11" s="1"/>
  <c r="F46" i="11"/>
  <c r="G46" i="11" s="1"/>
  <c r="AM46" i="11"/>
  <c r="F10" i="12"/>
  <c r="G10" i="12" s="1"/>
  <c r="J10" i="12"/>
  <c r="K10" i="12" s="1"/>
  <c r="F18" i="12"/>
  <c r="G18" i="12" s="1"/>
  <c r="J18" i="12"/>
  <c r="K18" i="12" s="1"/>
  <c r="J19" i="12"/>
  <c r="K19" i="12" s="1"/>
  <c r="F19" i="12"/>
  <c r="G19" i="12" s="1"/>
  <c r="F20" i="12"/>
  <c r="G20" i="12" s="1"/>
  <c r="J20" i="12"/>
  <c r="K20" i="12" s="1"/>
  <c r="F26" i="12"/>
  <c r="G26" i="12" s="1"/>
  <c r="J26" i="12"/>
  <c r="K26" i="12" s="1"/>
  <c r="F33" i="12"/>
  <c r="J33" i="12"/>
  <c r="J41" i="12"/>
  <c r="F41" i="12"/>
  <c r="J44" i="12"/>
  <c r="F44" i="12"/>
  <c r="J46" i="12"/>
  <c r="K46" i="12" s="1"/>
  <c r="F46" i="12"/>
  <c r="G46" i="12" s="1"/>
  <c r="J64" i="12"/>
  <c r="J64" i="13"/>
  <c r="AR65" i="13"/>
  <c r="AU65" i="13"/>
  <c r="AQ65" i="13"/>
  <c r="AT65" i="13"/>
  <c r="AP65" i="13"/>
  <c r="AS65" i="13"/>
  <c r="AO65" i="13"/>
  <c r="J27" i="16"/>
  <c r="K27" i="16" s="1"/>
  <c r="F27" i="16"/>
  <c r="G27" i="16" s="1"/>
  <c r="J35" i="16"/>
  <c r="K35" i="16" s="1"/>
  <c r="F35" i="16"/>
  <c r="G35" i="16" s="1"/>
  <c r="J39" i="16"/>
  <c r="K39" i="16" s="1"/>
  <c r="F39" i="16"/>
  <c r="G39" i="16" s="1"/>
  <c r="K10" i="17"/>
  <c r="F10" i="17"/>
  <c r="G10" i="17" s="1"/>
  <c r="J11" i="17"/>
  <c r="K11" i="17" s="1"/>
  <c r="F11" i="17"/>
  <c r="G11" i="17" s="1"/>
  <c r="J13" i="17"/>
  <c r="K13" i="17" s="1"/>
  <c r="F13" i="17"/>
  <c r="G13" i="17" s="1"/>
  <c r="F17" i="17"/>
  <c r="G17" i="17" s="1"/>
  <c r="J17" i="17"/>
  <c r="K17" i="17" s="1"/>
  <c r="F23" i="17"/>
  <c r="G23" i="17" s="1"/>
  <c r="J23" i="17"/>
  <c r="K23" i="17" s="1"/>
  <c r="F27" i="17"/>
  <c r="G27" i="17" s="1"/>
  <c r="J27" i="17"/>
  <c r="K27" i="17" s="1"/>
  <c r="J44" i="17"/>
  <c r="F44" i="17"/>
  <c r="J49" i="17"/>
  <c r="K49" i="17" s="1"/>
  <c r="F49" i="17"/>
  <c r="G49" i="17" s="1"/>
  <c r="G51" i="17"/>
  <c r="AU61" i="17"/>
  <c r="AQ61" i="17"/>
  <c r="AT61" i="17"/>
  <c r="AP61" i="17"/>
  <c r="AS61" i="17"/>
  <c r="AO61" i="17"/>
  <c r="AR61" i="17"/>
  <c r="K64" i="17"/>
  <c r="J68" i="17"/>
  <c r="F68" i="17"/>
  <c r="J11" i="18"/>
  <c r="K11" i="18" s="1"/>
  <c r="F11" i="18"/>
  <c r="G11" i="18" s="1"/>
  <c r="J16" i="18"/>
  <c r="K16" i="18" s="1"/>
  <c r="F16" i="18"/>
  <c r="G16" i="18" s="1"/>
  <c r="J19" i="18"/>
  <c r="K19" i="18" s="1"/>
  <c r="F19" i="18"/>
  <c r="G19" i="18" s="1"/>
  <c r="J20" i="18"/>
  <c r="K20" i="18" s="1"/>
  <c r="F20" i="18"/>
  <c r="G20" i="18" s="1"/>
  <c r="AM15" i="18"/>
  <c r="J21" i="18"/>
  <c r="K21" i="18" s="1"/>
  <c r="F21" i="18"/>
  <c r="G21" i="18" s="1"/>
  <c r="F22" i="18"/>
  <c r="G22" i="18" s="1"/>
  <c r="J22" i="18"/>
  <c r="K22" i="18" s="1"/>
  <c r="J27" i="18"/>
  <c r="K27" i="18" s="1"/>
  <c r="F27" i="18"/>
  <c r="G27" i="18" s="1"/>
  <c r="F29" i="18"/>
  <c r="G29" i="18" s="1"/>
  <c r="F34" i="18"/>
  <c r="G34" i="18" s="1"/>
  <c r="J34" i="18"/>
  <c r="K34" i="18" s="1"/>
  <c r="F36" i="18"/>
  <c r="G36" i="18" s="1"/>
  <c r="J36" i="18"/>
  <c r="K36" i="18" s="1"/>
  <c r="F38" i="18"/>
  <c r="J38" i="18"/>
  <c r="J41" i="18"/>
  <c r="F41" i="18"/>
  <c r="J46" i="18"/>
  <c r="K46" i="18" s="1"/>
  <c r="F46" i="18"/>
  <c r="G46" i="18" s="1"/>
  <c r="F60" i="18"/>
  <c r="J11" i="19"/>
  <c r="K11" i="19" s="1"/>
  <c r="F11" i="19"/>
  <c r="G11" i="19" s="1"/>
  <c r="J12" i="19"/>
  <c r="K12" i="19" s="1"/>
  <c r="F12" i="19"/>
  <c r="G12" i="19" s="1"/>
  <c r="F15" i="19"/>
  <c r="J15" i="19"/>
  <c r="F19" i="19"/>
  <c r="G19" i="19" s="1"/>
  <c r="J19" i="19"/>
  <c r="K19" i="19" s="1"/>
  <c r="F24" i="19"/>
  <c r="G24" i="19" s="1"/>
  <c r="J24" i="19"/>
  <c r="K24" i="19" s="1"/>
  <c r="F26" i="19"/>
  <c r="G26" i="19" s="1"/>
  <c r="J26" i="19"/>
  <c r="K26" i="19" s="1"/>
  <c r="F36" i="19"/>
  <c r="G36" i="19" s="1"/>
  <c r="J36" i="19"/>
  <c r="K36" i="19" s="1"/>
  <c r="F44" i="19"/>
  <c r="J44" i="19"/>
  <c r="AM46" i="19"/>
  <c r="F48" i="19"/>
  <c r="G48" i="19" s="1"/>
  <c r="J48" i="19"/>
  <c r="K48" i="19" s="1"/>
  <c r="F49" i="19"/>
  <c r="G49" i="19" s="1"/>
  <c r="J49" i="19"/>
  <c r="K49" i="19" s="1"/>
  <c r="Y59" i="19"/>
  <c r="J68" i="19"/>
  <c r="F68" i="19"/>
  <c r="F11" i="21"/>
  <c r="G11" i="21" s="1"/>
  <c r="J11" i="21"/>
  <c r="K11" i="21" s="1"/>
  <c r="J12" i="21"/>
  <c r="K12" i="21" s="1"/>
  <c r="F12" i="21"/>
  <c r="G12" i="21" s="1"/>
  <c r="J15" i="21"/>
  <c r="F15" i="21"/>
  <c r="F16" i="21"/>
  <c r="G16" i="21" s="1"/>
  <c r="J16" i="21"/>
  <c r="K16" i="21" s="1"/>
  <c r="F27" i="21"/>
  <c r="G27" i="21" s="1"/>
  <c r="J27" i="21"/>
  <c r="K27" i="21" s="1"/>
  <c r="J49" i="21"/>
  <c r="K49" i="21" s="1"/>
  <c r="F49" i="21"/>
  <c r="G49" i="21" s="1"/>
  <c r="F51" i="21"/>
  <c r="J51" i="21"/>
  <c r="F55" i="21"/>
  <c r="J55" i="21"/>
  <c r="AT60" i="21"/>
  <c r="AP60" i="21"/>
  <c r="AS60" i="21"/>
  <c r="AO60" i="21"/>
  <c r="AR60" i="21"/>
  <c r="AQ60" i="21"/>
  <c r="AU60" i="21"/>
  <c r="K64" i="21"/>
  <c r="J24" i="22"/>
  <c r="AT5" i="23"/>
  <c r="AP5" i="23"/>
  <c r="AS5" i="23"/>
  <c r="AO5" i="23"/>
  <c r="AR5" i="23"/>
  <c r="AU5" i="23"/>
  <c r="AQ5" i="23"/>
  <c r="AR60" i="23"/>
  <c r="AU60" i="23"/>
  <c r="AQ60" i="23"/>
  <c r="AT60" i="23"/>
  <c r="AP60" i="23"/>
  <c r="AS60" i="23"/>
  <c r="AO60" i="23"/>
  <c r="J33" i="24"/>
  <c r="F33" i="24"/>
  <c r="F41" i="24"/>
  <c r="J41" i="24"/>
  <c r="F51" i="24"/>
  <c r="J51" i="24"/>
  <c r="AN16" i="26"/>
  <c r="AP16" i="26" s="1"/>
  <c r="Y24" i="26"/>
  <c r="Y6" i="27"/>
  <c r="AR16" i="28"/>
  <c r="AU16" i="28"/>
  <c r="AQ16" i="28"/>
  <c r="AT16" i="28"/>
  <c r="AP16" i="28"/>
  <c r="AS16" i="28"/>
  <c r="AO16" i="28"/>
  <c r="F11" i="30"/>
  <c r="G11" i="30" s="1"/>
  <c r="J11" i="30"/>
  <c r="K11" i="30" s="1"/>
  <c r="J24" i="30"/>
  <c r="K24" i="30" s="1"/>
  <c r="F24" i="30"/>
  <c r="G24" i="30" s="1"/>
  <c r="J25" i="30"/>
  <c r="K25" i="30" s="1"/>
  <c r="F25" i="30"/>
  <c r="G25" i="30" s="1"/>
  <c r="J35" i="30"/>
  <c r="K35" i="30" s="1"/>
  <c r="F35" i="30"/>
  <c r="G35" i="30" s="1"/>
  <c r="J44" i="30"/>
  <c r="F44" i="30"/>
  <c r="BA12" i="35"/>
  <c r="J17" i="35"/>
  <c r="BA32" i="35"/>
  <c r="J37" i="35"/>
  <c r="AU61" i="35"/>
  <c r="AU60" i="35" s="1"/>
  <c r="AQ61" i="35"/>
  <c r="AQ60" i="35" s="1"/>
  <c r="AT61" i="35"/>
  <c r="AT60" i="35" s="1"/>
  <c r="AP61" i="35"/>
  <c r="AP60" i="35" s="1"/>
  <c r="AS61" i="35"/>
  <c r="AS60" i="35" s="1"/>
  <c r="AO61" i="35"/>
  <c r="AR61" i="35"/>
  <c r="AR60" i="35" s="1"/>
  <c r="J42" i="36"/>
  <c r="F42" i="36"/>
  <c r="K62" i="36"/>
  <c r="K61" i="36" s="1"/>
  <c r="J61" i="36"/>
  <c r="BA16" i="38"/>
  <c r="J21" i="38"/>
  <c r="K21" i="38" s="1"/>
  <c r="M21" i="38" s="1"/>
  <c r="O21" i="38" s="1"/>
  <c r="P21" i="38" s="1"/>
  <c r="BA18" i="38"/>
  <c r="J23" i="38"/>
  <c r="K23" i="38" s="1"/>
  <c r="M23" i="38" s="1"/>
  <c r="O23" i="38" s="1"/>
  <c r="P23" i="38" s="1"/>
  <c r="I7" i="38"/>
  <c r="J11" i="39"/>
  <c r="K11" i="39" s="1"/>
  <c r="F11" i="39"/>
  <c r="G11" i="39" s="1"/>
  <c r="J36" i="39"/>
  <c r="F36" i="39"/>
  <c r="J37" i="39"/>
  <c r="K37" i="39" s="1"/>
  <c r="F37" i="39"/>
  <c r="G37" i="39" s="1"/>
  <c r="BA5" i="40"/>
  <c r="J10" i="40"/>
  <c r="AO4" i="23"/>
  <c r="AU4" i="23"/>
  <c r="AQ4" i="23"/>
  <c r="AT4" i="23"/>
  <c r="AP4" i="23"/>
  <c r="AS4" i="23"/>
  <c r="AR4" i="23"/>
  <c r="AR56" i="23"/>
  <c r="AU56" i="23"/>
  <c r="AQ56" i="23"/>
  <c r="AT56" i="23"/>
  <c r="AP56" i="23"/>
  <c r="AS56" i="23"/>
  <c r="AO56" i="23"/>
  <c r="K64" i="23"/>
  <c r="F10" i="24"/>
  <c r="G10" i="24" s="1"/>
  <c r="J17" i="24"/>
  <c r="K17" i="24" s="1"/>
  <c r="J34" i="24"/>
  <c r="K34" i="24" s="1"/>
  <c r="J46" i="24"/>
  <c r="K46" i="24" s="1"/>
  <c r="AU60" i="26"/>
  <c r="AQ60" i="26"/>
  <c r="AT60" i="26"/>
  <c r="AP60" i="26"/>
  <c r="AS60" i="26"/>
  <c r="AO60" i="26"/>
  <c r="AR60" i="26"/>
  <c r="AU57" i="27"/>
  <c r="AQ57" i="27"/>
  <c r="AS57" i="27"/>
  <c r="AO57" i="27"/>
  <c r="AR57" i="27"/>
  <c r="AP57" i="27"/>
  <c r="AT57" i="27"/>
  <c r="AS61" i="27"/>
  <c r="AO61" i="27"/>
  <c r="AR61" i="27"/>
  <c r="AU61" i="27"/>
  <c r="AQ61" i="27"/>
  <c r="AT61" i="27"/>
  <c r="AP61" i="27"/>
  <c r="AS60" i="28"/>
  <c r="AO60" i="28"/>
  <c r="AR60" i="28"/>
  <c r="AU60" i="28"/>
  <c r="AQ60" i="28"/>
  <c r="AT60" i="28"/>
  <c r="AP60" i="28"/>
  <c r="J12" i="30"/>
  <c r="K12" i="30" s="1"/>
  <c r="F12" i="30"/>
  <c r="G12" i="30" s="1"/>
  <c r="J13" i="30"/>
  <c r="K13" i="30" s="1"/>
  <c r="F13" i="30"/>
  <c r="G13" i="30" s="1"/>
  <c r="J17" i="30"/>
  <c r="K17" i="30" s="1"/>
  <c r="F17" i="30"/>
  <c r="G17" i="30" s="1"/>
  <c r="J20" i="30"/>
  <c r="K20" i="30" s="1"/>
  <c r="F20" i="30"/>
  <c r="G20" i="30" s="1"/>
  <c r="F23" i="30"/>
  <c r="G23" i="30" s="1"/>
  <c r="J23" i="30"/>
  <c r="K23" i="30" s="1"/>
  <c r="J26" i="30"/>
  <c r="K26" i="30" s="1"/>
  <c r="F26" i="30"/>
  <c r="G26" i="30" s="1"/>
  <c r="F33" i="30"/>
  <c r="J33" i="30"/>
  <c r="J38" i="30"/>
  <c r="F38" i="30"/>
  <c r="F41" i="30"/>
  <c r="J41" i="30"/>
  <c r="J42" i="30"/>
  <c r="K42" i="30" s="1"/>
  <c r="F42" i="30"/>
  <c r="G42" i="30" s="1"/>
  <c r="F45" i="30"/>
  <c r="G45" i="30" s="1"/>
  <c r="J45" i="30"/>
  <c r="K45" i="30" s="1"/>
  <c r="J48" i="30"/>
  <c r="K48" i="30" s="1"/>
  <c r="F48" i="30"/>
  <c r="G48" i="30" s="1"/>
  <c r="J49" i="30"/>
  <c r="K49" i="30" s="1"/>
  <c r="F49" i="30"/>
  <c r="G49" i="30" s="1"/>
  <c r="J53" i="30"/>
  <c r="F53" i="30"/>
  <c r="J55" i="30"/>
  <c r="F55" i="30"/>
  <c r="AU55" i="35"/>
  <c r="AQ55" i="35"/>
  <c r="AS55" i="35"/>
  <c r="AO55" i="35"/>
  <c r="AR55" i="35"/>
  <c r="AP55" i="35"/>
  <c r="AT55" i="35"/>
  <c r="K62" i="35"/>
  <c r="K61" i="35" s="1"/>
  <c r="J61" i="35"/>
  <c r="J9" i="36"/>
  <c r="F9" i="36"/>
  <c r="F15" i="36"/>
  <c r="J15" i="36"/>
  <c r="F22" i="36"/>
  <c r="G22" i="36" s="1"/>
  <c r="J22" i="36"/>
  <c r="K22" i="36" s="1"/>
  <c r="F31" i="36"/>
  <c r="J31" i="36"/>
  <c r="F39" i="36"/>
  <c r="J39" i="36"/>
  <c r="F44" i="36"/>
  <c r="G44" i="36" s="1"/>
  <c r="J44" i="36"/>
  <c r="K44" i="36" s="1"/>
  <c r="F47" i="36"/>
  <c r="G47" i="36" s="1"/>
  <c r="J47" i="36"/>
  <c r="K47" i="36" s="1"/>
  <c r="F51" i="36"/>
  <c r="J51" i="36"/>
  <c r="F53" i="36"/>
  <c r="J53" i="36"/>
  <c r="J55" i="36"/>
  <c r="F55" i="36"/>
  <c r="AO4" i="38"/>
  <c r="AU4" i="38"/>
  <c r="AU3" i="38" s="1"/>
  <c r="AQ4" i="38"/>
  <c r="AQ3" i="38" s="1"/>
  <c r="AS4" i="38"/>
  <c r="AS3" i="38" s="1"/>
  <c r="AR4" i="38"/>
  <c r="AP4" i="38"/>
  <c r="AP3" i="38" s="1"/>
  <c r="AT4" i="38"/>
  <c r="AT3" i="38" s="1"/>
  <c r="K62" i="38"/>
  <c r="K61" i="38" s="1"/>
  <c r="J61" i="38"/>
  <c r="K66" i="38"/>
  <c r="F12" i="39"/>
  <c r="G12" i="39" s="1"/>
  <c r="J12" i="39"/>
  <c r="K12" i="39" s="1"/>
  <c r="J19" i="39"/>
  <c r="K19" i="39" s="1"/>
  <c r="F19" i="39"/>
  <c r="G19" i="39" s="1"/>
  <c r="J22" i="39"/>
  <c r="K22" i="39" s="1"/>
  <c r="F22" i="39"/>
  <c r="G22" i="39" s="1"/>
  <c r="J28" i="39"/>
  <c r="K28" i="39" s="1"/>
  <c r="F28" i="39"/>
  <c r="G28" i="39" s="1"/>
  <c r="F33" i="39"/>
  <c r="G33" i="39" s="1"/>
  <c r="J33" i="39"/>
  <c r="K33" i="39" s="1"/>
  <c r="AR34" i="39"/>
  <c r="AR33" i="39" s="1"/>
  <c r="AU34" i="39"/>
  <c r="AU33" i="39" s="1"/>
  <c r="AQ34" i="39"/>
  <c r="AQ33" i="39" s="1"/>
  <c r="AT34" i="39"/>
  <c r="AT33" i="39" s="1"/>
  <c r="AP34" i="39"/>
  <c r="AP33" i="39" s="1"/>
  <c r="AS34" i="39"/>
  <c r="AS33" i="39" s="1"/>
  <c r="AO34" i="39"/>
  <c r="F44" i="39"/>
  <c r="G44" i="39" s="1"/>
  <c r="J44" i="39"/>
  <c r="K44" i="39" s="1"/>
  <c r="AR61" i="39"/>
  <c r="AU61" i="39"/>
  <c r="AQ61" i="39"/>
  <c r="AT61" i="39"/>
  <c r="AP61" i="39"/>
  <c r="AS61" i="39"/>
  <c r="AO61" i="39"/>
  <c r="AR62" i="39"/>
  <c r="AU62" i="39"/>
  <c r="AQ62" i="39"/>
  <c r="AT62" i="39"/>
  <c r="AP62" i="39"/>
  <c r="AS62" i="39"/>
  <c r="AO62" i="39"/>
  <c r="AU32" i="40"/>
  <c r="AQ32" i="40"/>
  <c r="AT32" i="40"/>
  <c r="AP32" i="40"/>
  <c r="AS32" i="40"/>
  <c r="AO32" i="40"/>
  <c r="AR32" i="40"/>
  <c r="AT62" i="41"/>
  <c r="AP62" i="41"/>
  <c r="AS62" i="41"/>
  <c r="AO62" i="41"/>
  <c r="AR62" i="41"/>
  <c r="AU62" i="41"/>
  <c r="AQ62" i="41"/>
  <c r="BA48" i="35"/>
  <c r="Z48" i="39"/>
  <c r="BA43" i="10"/>
  <c r="AN43" i="14"/>
  <c r="AS43" i="14" s="1"/>
  <c r="Z43" i="18"/>
  <c r="BA43" i="26"/>
  <c r="AN43" i="30"/>
  <c r="AS43" i="30" s="1"/>
  <c r="Z40" i="9"/>
  <c r="Z40" i="13"/>
  <c r="BA40" i="21"/>
  <c r="BA38" i="37"/>
  <c r="Z38" i="41"/>
  <c r="Z28" i="36"/>
  <c r="Z28" i="40"/>
  <c r="Z20" i="11"/>
  <c r="AN20" i="15"/>
  <c r="AQ20" i="15" s="1"/>
  <c r="BA20" i="19"/>
  <c r="Z20" i="27"/>
  <c r="BA20" i="35"/>
  <c r="I7" i="14"/>
  <c r="F61" i="18"/>
  <c r="J68" i="39"/>
  <c r="K68" i="39" s="1"/>
  <c r="F68" i="39"/>
  <c r="G68" i="39" s="1"/>
  <c r="J68" i="36"/>
  <c r="K68" i="36" s="1"/>
  <c r="F68" i="36"/>
  <c r="G68" i="36" s="1"/>
  <c r="J70" i="24"/>
  <c r="K70" i="24" s="1"/>
  <c r="F70" i="24"/>
  <c r="G70" i="24" s="1"/>
  <c r="J69" i="18"/>
  <c r="K69" i="18" s="1"/>
  <c r="F69" i="18"/>
  <c r="G69" i="18" s="1"/>
  <c r="J69" i="17"/>
  <c r="K69" i="17" s="1"/>
  <c r="F69" i="17"/>
  <c r="G69" i="17" s="1"/>
  <c r="J70" i="10"/>
  <c r="K70" i="10" s="1"/>
  <c r="F70" i="10"/>
  <c r="G70" i="10" s="1"/>
  <c r="K55" i="24"/>
  <c r="K54" i="24" s="1"/>
  <c r="F70" i="8"/>
  <c r="G70" i="8" s="1"/>
  <c r="F69" i="12"/>
  <c r="G69" i="12" s="1"/>
  <c r="J45" i="18"/>
  <c r="K45" i="18" s="1"/>
  <c r="M45" i="18" s="1"/>
  <c r="J10" i="24"/>
  <c r="K10" i="24" s="1"/>
  <c r="F17" i="24"/>
  <c r="G17" i="24" s="1"/>
  <c r="F21" i="24"/>
  <c r="G21" i="24" s="1"/>
  <c r="M21" i="24" s="1"/>
  <c r="F34" i="24"/>
  <c r="G34" i="24" s="1"/>
  <c r="F48" i="24"/>
  <c r="G48" i="24" s="1"/>
  <c r="E71" i="24"/>
  <c r="F69" i="24"/>
  <c r="G69" i="24" s="1"/>
  <c r="AS59" i="35"/>
  <c r="AO59" i="35"/>
  <c r="AR59" i="35"/>
  <c r="AU59" i="35"/>
  <c r="AQ59" i="35"/>
  <c r="AP59" i="35"/>
  <c r="AT59" i="35"/>
  <c r="J10" i="36"/>
  <c r="K10" i="36" s="1"/>
  <c r="F10" i="36"/>
  <c r="G10" i="36" s="1"/>
  <c r="J11" i="36"/>
  <c r="K11" i="36" s="1"/>
  <c r="F11" i="36"/>
  <c r="G11" i="36" s="1"/>
  <c r="J12" i="36"/>
  <c r="K12" i="36" s="1"/>
  <c r="F12" i="36"/>
  <c r="G12" i="36" s="1"/>
  <c r="F18" i="36"/>
  <c r="G18" i="36" s="1"/>
  <c r="J18" i="36"/>
  <c r="K18" i="36" s="1"/>
  <c r="F19" i="36"/>
  <c r="G19" i="36" s="1"/>
  <c r="J19" i="36"/>
  <c r="K19" i="36" s="1"/>
  <c r="F23" i="36"/>
  <c r="G23" i="36" s="1"/>
  <c r="J23" i="36"/>
  <c r="K23" i="36" s="1"/>
  <c r="F27" i="36"/>
  <c r="G27" i="36" s="1"/>
  <c r="J27" i="36"/>
  <c r="K27" i="36" s="1"/>
  <c r="F33" i="36"/>
  <c r="G33" i="36" s="1"/>
  <c r="J33" i="36"/>
  <c r="K33" i="36" s="1"/>
  <c r="Y34" i="36"/>
  <c r="Z53" i="36"/>
  <c r="AS58" i="36"/>
  <c r="AO58" i="36"/>
  <c r="AR58" i="36"/>
  <c r="AU58" i="36"/>
  <c r="AQ58" i="36"/>
  <c r="AT58" i="36"/>
  <c r="AP58" i="36"/>
  <c r="J66" i="36"/>
  <c r="F66" i="36"/>
  <c r="J9" i="39"/>
  <c r="F9" i="39"/>
  <c r="F13" i="39"/>
  <c r="G13" i="39" s="1"/>
  <c r="J13" i="39"/>
  <c r="K13" i="39" s="1"/>
  <c r="J15" i="39"/>
  <c r="F15" i="39"/>
  <c r="J18" i="39"/>
  <c r="K18" i="39" s="1"/>
  <c r="F18" i="39"/>
  <c r="G18" i="39" s="1"/>
  <c r="J20" i="39"/>
  <c r="K20" i="39" s="1"/>
  <c r="F20" i="39"/>
  <c r="G20" i="39" s="1"/>
  <c r="J23" i="39"/>
  <c r="K23" i="39" s="1"/>
  <c r="F23" i="39"/>
  <c r="G23" i="39" s="1"/>
  <c r="J27" i="39"/>
  <c r="K27" i="39" s="1"/>
  <c r="F27" i="39"/>
  <c r="G27" i="39" s="1"/>
  <c r="F34" i="39"/>
  <c r="G34" i="39" s="1"/>
  <c r="J34" i="39"/>
  <c r="K34" i="39" s="1"/>
  <c r="F39" i="39"/>
  <c r="J39" i="39"/>
  <c r="F46" i="39"/>
  <c r="G46" i="39" s="1"/>
  <c r="J46" i="39"/>
  <c r="K46" i="39" s="1"/>
  <c r="AS54" i="39"/>
  <c r="AO54" i="39"/>
  <c r="AR54" i="39"/>
  <c r="AU54" i="39"/>
  <c r="AQ54" i="39"/>
  <c r="AP54" i="39"/>
  <c r="AT54" i="39"/>
  <c r="J62" i="39"/>
  <c r="J66" i="39"/>
  <c r="F66" i="39"/>
  <c r="AU62" i="40"/>
  <c r="AQ62" i="40"/>
  <c r="AT62" i="40"/>
  <c r="AP62" i="40"/>
  <c r="AS62" i="40"/>
  <c r="AO62" i="40"/>
  <c r="AR62" i="40"/>
  <c r="J9" i="41"/>
  <c r="J11" i="41"/>
  <c r="J12" i="41"/>
  <c r="J16" i="41"/>
  <c r="J22" i="41"/>
  <c r="J27" i="41"/>
  <c r="AM32" i="41"/>
  <c r="J36" i="41"/>
  <c r="J53" i="41"/>
  <c r="AS58" i="41"/>
  <c r="AO58" i="41"/>
  <c r="AR58" i="41"/>
  <c r="AU58" i="41"/>
  <c r="AQ58" i="41"/>
  <c r="AP58" i="41"/>
  <c r="AT58" i="41"/>
  <c r="AT61" i="41"/>
  <c r="AP61" i="41"/>
  <c r="AS61" i="41"/>
  <c r="AO61" i="41"/>
  <c r="AR61" i="41"/>
  <c r="AQ61" i="41"/>
  <c r="AU61" i="41"/>
  <c r="J66" i="41"/>
  <c r="Z52" i="14"/>
  <c r="AN52" i="22"/>
  <c r="AS52" i="22" s="1"/>
  <c r="AS51" i="22" s="1"/>
  <c r="Z52" i="30"/>
  <c r="AN50" i="38"/>
  <c r="AR50" i="38" s="1"/>
  <c r="AR49" i="38" s="1"/>
  <c r="Z50" i="9"/>
  <c r="AN50" i="17"/>
  <c r="AO50" i="17" s="1"/>
  <c r="Z48" i="41"/>
  <c r="AN43" i="12"/>
  <c r="AU43" i="12" s="1"/>
  <c r="Z43" i="20"/>
  <c r="AN43" i="28"/>
  <c r="AU43" i="28" s="1"/>
  <c r="Z41" i="36"/>
  <c r="Z40" i="15"/>
  <c r="AN40" i="23"/>
  <c r="AQ40" i="23" s="1"/>
  <c r="AN38" i="39"/>
  <c r="AR38" i="39" s="1"/>
  <c r="AN20" i="13"/>
  <c r="AO20" i="13" s="1"/>
  <c r="BA20" i="21"/>
  <c r="BA20" i="37"/>
  <c r="BA52" i="8"/>
  <c r="AN52" i="16"/>
  <c r="AQ52" i="16" s="1"/>
  <c r="AQ51" i="16" s="1"/>
  <c r="BA52" i="24"/>
  <c r="Z50" i="40"/>
  <c r="AN50" i="11"/>
  <c r="AQ50" i="11" s="1"/>
  <c r="AQ49" i="11" s="1"/>
  <c r="Z50" i="19"/>
  <c r="AN50" i="27"/>
  <c r="AU50" i="27" s="1"/>
  <c r="AU49" i="27" s="1"/>
  <c r="Z48" i="35"/>
  <c r="Z43" i="14"/>
  <c r="BA43" i="22"/>
  <c r="Z43" i="30"/>
  <c r="BA41" i="38"/>
  <c r="AN40" i="9"/>
  <c r="AS40" i="9" s="1"/>
  <c r="BA40" i="17"/>
  <c r="AN38" i="41"/>
  <c r="AU38" i="41" s="1"/>
  <c r="BA28" i="36"/>
  <c r="BA20" i="15"/>
  <c r="Z20" i="23"/>
  <c r="AH20" i="23" s="1"/>
  <c r="Z20" i="39"/>
  <c r="F59" i="35"/>
  <c r="F61" i="15"/>
  <c r="F61" i="13"/>
  <c r="AZ59" i="37"/>
  <c r="AZ56" i="19"/>
  <c r="AZ58" i="40"/>
  <c r="AZ59" i="35"/>
  <c r="AZ59" i="36"/>
  <c r="AN56" i="27"/>
  <c r="AU56" i="27" s="1"/>
  <c r="AN56" i="11"/>
  <c r="AT56" i="11" s="1"/>
  <c r="AN61" i="28"/>
  <c r="AS61" i="28" s="1"/>
  <c r="BA54" i="36"/>
  <c r="BA56" i="14"/>
  <c r="BA56" i="9"/>
  <c r="I7" i="41"/>
  <c r="I7" i="35"/>
  <c r="I7" i="13"/>
  <c r="AZ56" i="21"/>
  <c r="F61" i="9"/>
  <c r="J63" i="37"/>
  <c r="J65" i="30"/>
  <c r="K65" i="30" s="1"/>
  <c r="J65" i="24"/>
  <c r="K65" i="24" s="1"/>
  <c r="J65" i="23"/>
  <c r="K65" i="23" s="1"/>
  <c r="J65" i="22"/>
  <c r="K65" i="22" s="1"/>
  <c r="J65" i="21"/>
  <c r="K65" i="21" s="1"/>
  <c r="J65" i="20"/>
  <c r="K65" i="20" s="1"/>
  <c r="J65" i="19"/>
  <c r="K65" i="19" s="1"/>
  <c r="J65" i="18"/>
  <c r="K65" i="18" s="1"/>
  <c r="J65" i="17"/>
  <c r="K65" i="17" s="1"/>
  <c r="J65" i="16"/>
  <c r="K65" i="16" s="1"/>
  <c r="J65" i="15"/>
  <c r="K65" i="15" s="1"/>
  <c r="J65" i="14"/>
  <c r="K65" i="14" s="1"/>
  <c r="J65" i="13"/>
  <c r="K65" i="13" s="1"/>
  <c r="J65" i="12"/>
  <c r="K65" i="12" s="1"/>
  <c r="J65" i="11"/>
  <c r="K65" i="11" s="1"/>
  <c r="J65" i="10"/>
  <c r="K65" i="10" s="1"/>
  <c r="J65" i="9"/>
  <c r="K65" i="9" s="1"/>
  <c r="J65" i="8"/>
  <c r="K65" i="8" s="1"/>
  <c r="AZ62" i="41"/>
  <c r="AZ63" i="41"/>
  <c r="J67" i="39"/>
  <c r="K67" i="39" s="1"/>
  <c r="F67" i="39"/>
  <c r="G67" i="39" s="1"/>
  <c r="J67" i="37"/>
  <c r="J67" i="36"/>
  <c r="K67" i="36" s="1"/>
  <c r="F67" i="36"/>
  <c r="G67" i="36" s="1"/>
  <c r="J70" i="30"/>
  <c r="K70" i="30" s="1"/>
  <c r="F70" i="30"/>
  <c r="G70" i="30" s="1"/>
  <c r="J70" i="23"/>
  <c r="K70" i="23" s="1"/>
  <c r="J70" i="22"/>
  <c r="K70" i="22" s="1"/>
  <c r="J70" i="21"/>
  <c r="K70" i="21" s="1"/>
  <c r="J70" i="20"/>
  <c r="K70" i="20" s="1"/>
  <c r="J70" i="13"/>
  <c r="K70" i="13" s="1"/>
  <c r="J69" i="11"/>
  <c r="K69" i="11" s="1"/>
  <c r="F69" i="11"/>
  <c r="G69" i="11" s="1"/>
  <c r="J69" i="10"/>
  <c r="K69" i="10" s="1"/>
  <c r="F69" i="10"/>
  <c r="G69" i="10" s="1"/>
  <c r="J70" i="9"/>
  <c r="K70" i="9" s="1"/>
  <c r="F70" i="9"/>
  <c r="G70" i="9" s="1"/>
  <c r="E71" i="27"/>
  <c r="E58" i="11"/>
  <c r="F70" i="17"/>
  <c r="G70" i="17" s="1"/>
  <c r="F70" i="19"/>
  <c r="G70" i="19" s="1"/>
  <c r="F48" i="21"/>
  <c r="G48" i="21" s="1"/>
  <c r="M48" i="21" s="1"/>
  <c r="E7" i="24"/>
  <c r="J11" i="24"/>
  <c r="K11" i="24" s="1"/>
  <c r="M11" i="24" s="1"/>
  <c r="V5" i="24" s="1"/>
  <c r="F35" i="24"/>
  <c r="G35" i="24" s="1"/>
  <c r="F45" i="24"/>
  <c r="G45" i="24" s="1"/>
  <c r="M45" i="24" s="1"/>
  <c r="AU60" i="14"/>
  <c r="AQ60" i="14"/>
  <c r="AT60" i="14"/>
  <c r="AP60" i="14"/>
  <c r="AS60" i="14"/>
  <c r="AO60" i="14"/>
  <c r="AR60" i="14"/>
  <c r="J64" i="15"/>
  <c r="F10" i="16"/>
  <c r="G10" i="16" s="1"/>
  <c r="F11" i="16"/>
  <c r="G11" i="16" s="1"/>
  <c r="J18" i="16"/>
  <c r="K18" i="16" s="1"/>
  <c r="J19" i="16"/>
  <c r="K19" i="16" s="1"/>
  <c r="F19" i="16"/>
  <c r="G19" i="16" s="1"/>
  <c r="F20" i="16"/>
  <c r="G20" i="16" s="1"/>
  <c r="F24" i="16"/>
  <c r="G24" i="16" s="1"/>
  <c r="J26" i="16"/>
  <c r="K26" i="16" s="1"/>
  <c r="F29" i="16"/>
  <c r="G29" i="16" s="1"/>
  <c r="F33" i="16"/>
  <c r="J36" i="16"/>
  <c r="K36" i="16" s="1"/>
  <c r="F36" i="16"/>
  <c r="G36" i="16" s="1"/>
  <c r="F38" i="16"/>
  <c r="J38" i="16"/>
  <c r="F42" i="16"/>
  <c r="G42" i="16" s="1"/>
  <c r="J42" i="16"/>
  <c r="K42" i="16" s="1"/>
  <c r="J47" i="16"/>
  <c r="K47" i="16" s="1"/>
  <c r="F47" i="16"/>
  <c r="G47" i="16" s="1"/>
  <c r="F49" i="16"/>
  <c r="G49" i="16" s="1"/>
  <c r="M49" i="16" s="1"/>
  <c r="AU56" i="16"/>
  <c r="AQ56" i="16"/>
  <c r="AT56" i="16"/>
  <c r="AP56" i="16"/>
  <c r="AS56" i="16"/>
  <c r="AO56" i="16"/>
  <c r="AR56" i="16"/>
  <c r="F60" i="16"/>
  <c r="AS60" i="16"/>
  <c r="AO60" i="16"/>
  <c r="AR60" i="16"/>
  <c r="AU60" i="16"/>
  <c r="AQ60" i="16"/>
  <c r="AT60" i="16"/>
  <c r="AP60" i="16"/>
  <c r="AT61" i="16"/>
  <c r="AP61" i="16"/>
  <c r="AS61" i="16"/>
  <c r="AO61" i="16"/>
  <c r="AR61" i="16"/>
  <c r="AQ61" i="16"/>
  <c r="AU61" i="16"/>
  <c r="J12" i="17"/>
  <c r="K12" i="17" s="1"/>
  <c r="M12" i="17" s="1"/>
  <c r="F19" i="17"/>
  <c r="G19" i="17" s="1"/>
  <c r="F24" i="17"/>
  <c r="G24" i="17" s="1"/>
  <c r="F28" i="17"/>
  <c r="G28" i="17" s="1"/>
  <c r="J35" i="17"/>
  <c r="K35" i="17" s="1"/>
  <c r="F35" i="17"/>
  <c r="G35" i="17" s="1"/>
  <c r="J39" i="17"/>
  <c r="K39" i="17" s="1"/>
  <c r="M39" i="17" s="1"/>
  <c r="J46" i="17"/>
  <c r="K46" i="17" s="1"/>
  <c r="F46" i="17"/>
  <c r="G46" i="17" s="1"/>
  <c r="J51" i="17"/>
  <c r="F53" i="17"/>
  <c r="J53" i="17"/>
  <c r="F55" i="17"/>
  <c r="J55" i="17"/>
  <c r="AR64" i="17"/>
  <c r="AU64" i="17"/>
  <c r="AQ64" i="17"/>
  <c r="AT64" i="17"/>
  <c r="AP64" i="17"/>
  <c r="AS64" i="17"/>
  <c r="AO64" i="17"/>
  <c r="J10" i="18"/>
  <c r="K10" i="18" s="1"/>
  <c r="F18" i="18"/>
  <c r="G18" i="18" s="1"/>
  <c r="M18" i="18" s="1"/>
  <c r="J24" i="18"/>
  <c r="K24" i="18" s="1"/>
  <c r="F24" i="18"/>
  <c r="G24" i="18" s="1"/>
  <c r="F26" i="18"/>
  <c r="G26" i="18" s="1"/>
  <c r="J29" i="18"/>
  <c r="K29" i="18" s="1"/>
  <c r="F35" i="18"/>
  <c r="G35" i="18" s="1"/>
  <c r="J35" i="18"/>
  <c r="K35" i="18" s="1"/>
  <c r="J39" i="18"/>
  <c r="K39" i="18" s="1"/>
  <c r="F39" i="18"/>
  <c r="G39" i="18" s="1"/>
  <c r="J48" i="18"/>
  <c r="K48" i="18" s="1"/>
  <c r="F48" i="18"/>
  <c r="G48" i="18" s="1"/>
  <c r="J55" i="18"/>
  <c r="F55" i="18"/>
  <c r="AU60" i="18"/>
  <c r="AQ60" i="18"/>
  <c r="AT60" i="18"/>
  <c r="AP60" i="18"/>
  <c r="AS60" i="18"/>
  <c r="AO60" i="18"/>
  <c r="AR60" i="18"/>
  <c r="J64" i="18"/>
  <c r="J13" i="19"/>
  <c r="K13" i="19" s="1"/>
  <c r="F13" i="19"/>
  <c r="G13" i="19" s="1"/>
  <c r="F16" i="19"/>
  <c r="G16" i="19" s="1"/>
  <c r="J16" i="19"/>
  <c r="K16" i="19" s="1"/>
  <c r="F20" i="19"/>
  <c r="G20" i="19" s="1"/>
  <c r="J20" i="19"/>
  <c r="K20" i="19" s="1"/>
  <c r="F28" i="19"/>
  <c r="G28" i="19" s="1"/>
  <c r="J28" i="19"/>
  <c r="K28" i="19" s="1"/>
  <c r="F29" i="19"/>
  <c r="G29" i="19" s="1"/>
  <c r="J29" i="19"/>
  <c r="K29" i="19" s="1"/>
  <c r="F33" i="19"/>
  <c r="J41" i="19"/>
  <c r="J42" i="19"/>
  <c r="K42" i="19" s="1"/>
  <c r="F42" i="19"/>
  <c r="G42" i="19" s="1"/>
  <c r="F45" i="19"/>
  <c r="G45" i="19" s="1"/>
  <c r="J45" i="19"/>
  <c r="K45" i="19" s="1"/>
  <c r="J64" i="20"/>
  <c r="J68" i="20"/>
  <c r="J13" i="21"/>
  <c r="K13" i="21" s="1"/>
  <c r="F13" i="21"/>
  <c r="G13" i="21" s="1"/>
  <c r="F18" i="21"/>
  <c r="G18" i="21" s="1"/>
  <c r="M18" i="21" s="1"/>
  <c r="J19" i="21"/>
  <c r="K19" i="21" s="1"/>
  <c r="J23" i="21"/>
  <c r="K23" i="21" s="1"/>
  <c r="J34" i="21"/>
  <c r="K34" i="21" s="1"/>
  <c r="J36" i="21"/>
  <c r="K36" i="21" s="1"/>
  <c r="F36" i="21"/>
  <c r="G36" i="21" s="1"/>
  <c r="J39" i="21"/>
  <c r="K39" i="21" s="1"/>
  <c r="F39" i="21"/>
  <c r="G39" i="21" s="1"/>
  <c r="J45" i="21"/>
  <c r="K45" i="21" s="1"/>
  <c r="F45" i="21"/>
  <c r="G45" i="21" s="1"/>
  <c r="J64" i="22"/>
  <c r="J68" i="22"/>
  <c r="AS61" i="23"/>
  <c r="AO61" i="23"/>
  <c r="AR61" i="23"/>
  <c r="AU61" i="23"/>
  <c r="AQ61" i="23"/>
  <c r="AT61" i="23"/>
  <c r="AP61" i="23"/>
  <c r="J68" i="23"/>
  <c r="F13" i="24"/>
  <c r="G13" i="24" s="1"/>
  <c r="J18" i="24"/>
  <c r="K18" i="24" s="1"/>
  <c r="M18" i="24" s="1"/>
  <c r="J23" i="24"/>
  <c r="K23" i="24" s="1"/>
  <c r="J26" i="24"/>
  <c r="K26" i="24" s="1"/>
  <c r="J39" i="24"/>
  <c r="K39" i="24" s="1"/>
  <c r="F39" i="24"/>
  <c r="G39" i="24" s="1"/>
  <c r="F42" i="24"/>
  <c r="G42" i="24" s="1"/>
  <c r="J42" i="24"/>
  <c r="K42" i="24" s="1"/>
  <c r="J47" i="24"/>
  <c r="K47" i="24" s="1"/>
  <c r="J64" i="24"/>
  <c r="AT65" i="27"/>
  <c r="AP65" i="27"/>
  <c r="AS65" i="27"/>
  <c r="AO65" i="27"/>
  <c r="AR65" i="27"/>
  <c r="AU65" i="27"/>
  <c r="AQ65" i="27"/>
  <c r="F10" i="30"/>
  <c r="G10" i="30" s="1"/>
  <c r="J10" i="30"/>
  <c r="K10" i="30" s="1"/>
  <c r="F15" i="30"/>
  <c r="J15" i="30"/>
  <c r="J18" i="30"/>
  <c r="K18" i="30" s="1"/>
  <c r="F18" i="30"/>
  <c r="G18" i="30" s="1"/>
  <c r="J22" i="30"/>
  <c r="K22" i="30" s="1"/>
  <c r="F22" i="30"/>
  <c r="G22" i="30" s="1"/>
  <c r="J28" i="30"/>
  <c r="K28" i="30" s="1"/>
  <c r="F28" i="30"/>
  <c r="G28" i="30" s="1"/>
  <c r="J46" i="30"/>
  <c r="K46" i="30" s="1"/>
  <c r="F46" i="30"/>
  <c r="G46" i="30" s="1"/>
  <c r="F60" i="30"/>
  <c r="J68" i="30"/>
  <c r="F68" i="30"/>
  <c r="AR58" i="35"/>
  <c r="AU58" i="35"/>
  <c r="AQ58" i="35"/>
  <c r="AT58" i="35"/>
  <c r="AP58" i="35"/>
  <c r="AS58" i="35"/>
  <c r="AO58" i="35"/>
  <c r="J66" i="35"/>
  <c r="J13" i="36"/>
  <c r="K13" i="36" s="1"/>
  <c r="F13" i="36"/>
  <c r="G13" i="36" s="1"/>
  <c r="F16" i="36"/>
  <c r="G16" i="36" s="1"/>
  <c r="J16" i="36"/>
  <c r="K16" i="36" s="1"/>
  <c r="F17" i="36"/>
  <c r="G17" i="36" s="1"/>
  <c r="J17" i="36"/>
  <c r="K17" i="36" s="1"/>
  <c r="F20" i="36"/>
  <c r="G20" i="36" s="1"/>
  <c r="J20" i="36"/>
  <c r="K20" i="36" s="1"/>
  <c r="F24" i="36"/>
  <c r="G24" i="36" s="1"/>
  <c r="J24" i="36"/>
  <c r="K24" i="36" s="1"/>
  <c r="F26" i="36"/>
  <c r="G26" i="36" s="1"/>
  <c r="J26" i="36"/>
  <c r="K26" i="36" s="1"/>
  <c r="F29" i="36"/>
  <c r="G29" i="36" s="1"/>
  <c r="J29" i="36"/>
  <c r="K29" i="36" s="1"/>
  <c r="F32" i="36"/>
  <c r="G32" i="36" s="1"/>
  <c r="J32" i="36"/>
  <c r="K32" i="36" s="1"/>
  <c r="F34" i="36"/>
  <c r="G34" i="36" s="1"/>
  <c r="J34" i="36"/>
  <c r="K34" i="36" s="1"/>
  <c r="F37" i="36"/>
  <c r="G37" i="36" s="1"/>
  <c r="J37" i="36"/>
  <c r="K37" i="36" s="1"/>
  <c r="F43" i="36"/>
  <c r="G43" i="36" s="1"/>
  <c r="J43" i="36"/>
  <c r="K43" i="36" s="1"/>
  <c r="J46" i="36"/>
  <c r="K46" i="36" s="1"/>
  <c r="F46" i="36"/>
  <c r="G46" i="36" s="1"/>
  <c r="J10" i="39"/>
  <c r="K10" i="39" s="1"/>
  <c r="F10" i="39"/>
  <c r="G10" i="39" s="1"/>
  <c r="J17" i="39"/>
  <c r="K17" i="39" s="1"/>
  <c r="F17" i="39"/>
  <c r="G17" i="39" s="1"/>
  <c r="J24" i="39"/>
  <c r="K24" i="39" s="1"/>
  <c r="F24" i="39"/>
  <c r="G24" i="39" s="1"/>
  <c r="J26" i="39"/>
  <c r="K26" i="39" s="1"/>
  <c r="F26" i="39"/>
  <c r="G26" i="39" s="1"/>
  <c r="F32" i="39"/>
  <c r="G32" i="39" s="1"/>
  <c r="J32" i="39"/>
  <c r="K32" i="39" s="1"/>
  <c r="F43" i="39"/>
  <c r="G43" i="39" s="1"/>
  <c r="J43" i="39"/>
  <c r="K43" i="39" s="1"/>
  <c r="F47" i="39"/>
  <c r="G47" i="39" s="1"/>
  <c r="J47" i="39"/>
  <c r="K47" i="39" s="1"/>
  <c r="J49" i="39"/>
  <c r="F49" i="39"/>
  <c r="J51" i="39"/>
  <c r="F51" i="39"/>
  <c r="F53" i="39"/>
  <c r="J53" i="39"/>
  <c r="F55" i="39"/>
  <c r="J55" i="39"/>
  <c r="F58" i="39"/>
  <c r="AT26" i="40"/>
  <c r="AT25" i="40" s="1"/>
  <c r="AP26" i="40"/>
  <c r="AS26" i="40"/>
  <c r="AO26" i="40"/>
  <c r="AR26" i="40"/>
  <c r="AU26" i="40"/>
  <c r="AQ26" i="40"/>
  <c r="AQ25" i="40" s="1"/>
  <c r="AR58" i="40"/>
  <c r="AU58" i="40"/>
  <c r="AQ58" i="40"/>
  <c r="AT58" i="40"/>
  <c r="AP58" i="40"/>
  <c r="AS58" i="40"/>
  <c r="AO58" i="40"/>
  <c r="J62" i="40"/>
  <c r="AS59" i="40"/>
  <c r="AO59" i="40"/>
  <c r="AR59" i="40"/>
  <c r="AU59" i="40"/>
  <c r="AQ59" i="40"/>
  <c r="AT59" i="40"/>
  <c r="AP59" i="40"/>
  <c r="J66" i="40"/>
  <c r="J18" i="41"/>
  <c r="J19" i="41"/>
  <c r="J20" i="41"/>
  <c r="J21" i="41"/>
  <c r="J26" i="41"/>
  <c r="J47" i="41"/>
  <c r="J49" i="41"/>
  <c r="I7" i="40"/>
  <c r="I7" i="8"/>
  <c r="J67" i="35"/>
  <c r="K67" i="35" s="1"/>
  <c r="J69" i="23"/>
  <c r="K69" i="23" s="1"/>
  <c r="J70" i="18"/>
  <c r="K70" i="18" s="1"/>
  <c r="F70" i="18"/>
  <c r="G70" i="18" s="1"/>
  <c r="J70" i="16"/>
  <c r="K70" i="16" s="1"/>
  <c r="F70" i="16"/>
  <c r="G70" i="16" s="1"/>
  <c r="J69" i="13"/>
  <c r="K69" i="13" s="1"/>
  <c r="J69" i="9"/>
  <c r="K69" i="9" s="1"/>
  <c r="F69" i="9"/>
  <c r="G69" i="9" s="1"/>
  <c r="J24" i="17"/>
  <c r="K24" i="17" s="1"/>
  <c r="J28" i="17"/>
  <c r="K28" i="17" s="1"/>
  <c r="F10" i="18"/>
  <c r="G10" i="18" s="1"/>
  <c r="J26" i="18"/>
  <c r="K26" i="18" s="1"/>
  <c r="I7" i="19"/>
  <c r="F41" i="19"/>
  <c r="E58" i="19"/>
  <c r="F23" i="21"/>
  <c r="G23" i="21" s="1"/>
  <c r="E7" i="21"/>
  <c r="F34" i="21"/>
  <c r="G34" i="21" s="1"/>
  <c r="F23" i="24"/>
  <c r="G23" i="24" s="1"/>
  <c r="F46" i="24"/>
  <c r="G46" i="24" s="1"/>
  <c r="F61" i="23"/>
  <c r="AZ59" i="41"/>
  <c r="AZ58" i="35"/>
  <c r="AZ59" i="39"/>
  <c r="AN56" i="9"/>
  <c r="AV56" i="9" s="1"/>
  <c r="BA54" i="39"/>
  <c r="BA56" i="22"/>
  <c r="BA61" i="14"/>
  <c r="I7" i="28"/>
  <c r="I7" i="15"/>
  <c r="F59" i="39"/>
  <c r="G59" i="39" s="1"/>
  <c r="F59" i="36"/>
  <c r="G59" i="36" s="1"/>
  <c r="F61" i="30"/>
  <c r="AZ56" i="17"/>
  <c r="F61" i="11"/>
  <c r="AZ58" i="41"/>
  <c r="J66" i="30"/>
  <c r="K66" i="30" s="1"/>
  <c r="J66" i="24"/>
  <c r="K66" i="24" s="1"/>
  <c r="J66" i="23"/>
  <c r="K66" i="23" s="1"/>
  <c r="J66" i="22"/>
  <c r="K66" i="22" s="1"/>
  <c r="J66" i="21"/>
  <c r="K66" i="21" s="1"/>
  <c r="J66" i="20"/>
  <c r="K66" i="20" s="1"/>
  <c r="J66" i="19"/>
  <c r="K66" i="19" s="1"/>
  <c r="J66" i="18"/>
  <c r="K66" i="18" s="1"/>
  <c r="J66" i="17"/>
  <c r="K66" i="17" s="1"/>
  <c r="J66" i="16"/>
  <c r="K66" i="16" s="1"/>
  <c r="J66" i="15"/>
  <c r="K66" i="15" s="1"/>
  <c r="J66" i="14"/>
  <c r="K66" i="14" s="1"/>
  <c r="J66" i="13"/>
  <c r="K66" i="13" s="1"/>
  <c r="J66" i="12"/>
  <c r="K66" i="12" s="1"/>
  <c r="J66" i="11"/>
  <c r="K66" i="11" s="1"/>
  <c r="J66" i="10"/>
  <c r="K66" i="10" s="1"/>
  <c r="J66" i="9"/>
  <c r="K66" i="9" s="1"/>
  <c r="J66" i="8"/>
  <c r="K66" i="8" s="1"/>
  <c r="AZ64" i="28"/>
  <c r="J68" i="40"/>
  <c r="K68" i="40" s="1"/>
  <c r="J67" i="38"/>
  <c r="K67" i="38" s="1"/>
  <c r="J69" i="30"/>
  <c r="K69" i="30" s="1"/>
  <c r="F69" i="30"/>
  <c r="G69" i="30" s="1"/>
  <c r="J69" i="22"/>
  <c r="K69" i="22" s="1"/>
  <c r="J69" i="21"/>
  <c r="K69" i="21" s="1"/>
  <c r="F69" i="21"/>
  <c r="G69" i="21" s="1"/>
  <c r="J69" i="20"/>
  <c r="K69" i="20" s="1"/>
  <c r="J69" i="19"/>
  <c r="K69" i="19" s="1"/>
  <c r="F69" i="19"/>
  <c r="G69" i="19" s="1"/>
  <c r="J70" i="15"/>
  <c r="K70" i="15" s="1"/>
  <c r="J70" i="12"/>
  <c r="K70" i="12" s="1"/>
  <c r="F70" i="12"/>
  <c r="G70" i="12" s="1"/>
  <c r="J70" i="11"/>
  <c r="K70" i="11" s="1"/>
  <c r="F70" i="11"/>
  <c r="G70" i="11" s="1"/>
  <c r="F69" i="8"/>
  <c r="G69" i="8" s="1"/>
  <c r="F26" i="16"/>
  <c r="G26" i="16" s="1"/>
  <c r="J29" i="16"/>
  <c r="K29" i="16" s="1"/>
  <c r="E58" i="16"/>
  <c r="F69" i="16"/>
  <c r="G69" i="16" s="1"/>
  <c r="E58" i="17"/>
  <c r="J13" i="24"/>
  <c r="K13" i="24" s="1"/>
  <c r="F28" i="24"/>
  <c r="G28" i="24" s="1"/>
  <c r="M28" i="24" s="1"/>
  <c r="F47" i="24"/>
  <c r="G47" i="24" s="1"/>
  <c r="F55" i="24"/>
  <c r="I58" i="11"/>
  <c r="I7" i="17"/>
  <c r="I58" i="17"/>
  <c r="I58" i="19"/>
  <c r="I58" i="24"/>
  <c r="I7" i="39"/>
  <c r="E56" i="39"/>
  <c r="I7" i="18"/>
  <c r="I58" i="18"/>
  <c r="I7" i="24"/>
  <c r="I7" i="11"/>
  <c r="I58" i="30"/>
  <c r="I56" i="36"/>
  <c r="I56" i="39"/>
  <c r="I7" i="9"/>
  <c r="E58" i="10"/>
  <c r="I58" i="9"/>
  <c r="I58" i="10"/>
  <c r="K25" i="41"/>
  <c r="M25" i="41" s="1"/>
  <c r="O25" i="41" s="1"/>
  <c r="P25" i="41" s="1"/>
  <c r="K33" i="41"/>
  <c r="M33" i="41" s="1"/>
  <c r="O33" i="41" s="1"/>
  <c r="P33" i="41" s="1"/>
  <c r="K34" i="41"/>
  <c r="AH6" i="10" l="1"/>
  <c r="AV62" i="9"/>
  <c r="AV52" i="41"/>
  <c r="AP52" i="41"/>
  <c r="AR43" i="10"/>
  <c r="AS43" i="17"/>
  <c r="AQ64" i="23"/>
  <c r="AT64" i="23"/>
  <c r="AU46" i="21"/>
  <c r="AU45" i="21" s="1"/>
  <c r="AQ20" i="18"/>
  <c r="AO44" i="10"/>
  <c r="AU44" i="10"/>
  <c r="AO17" i="22"/>
  <c r="AQ17" i="22"/>
  <c r="AT24" i="10"/>
  <c r="AS24" i="10"/>
  <c r="J56" i="22"/>
  <c r="AI65" i="10"/>
  <c r="AC22" i="11"/>
  <c r="AE12" i="16"/>
  <c r="AI48" i="23"/>
  <c r="AI47" i="23" s="1"/>
  <c r="AB33" i="28"/>
  <c r="AB27" i="35"/>
  <c r="F14" i="35"/>
  <c r="AJ48" i="36"/>
  <c r="AJ47" i="36" s="1"/>
  <c r="AJ60" i="8"/>
  <c r="AP46" i="21"/>
  <c r="AP45" i="21" s="1"/>
  <c r="AS46" i="21"/>
  <c r="AS45" i="21" s="1"/>
  <c r="AP20" i="18"/>
  <c r="AT44" i="10"/>
  <c r="AU7" i="10"/>
  <c r="AV17" i="22"/>
  <c r="AU24" i="10"/>
  <c r="M21" i="23"/>
  <c r="AO28" i="11"/>
  <c r="M47" i="22"/>
  <c r="O47" i="22" s="1"/>
  <c r="P47" i="22" s="1"/>
  <c r="M28" i="41"/>
  <c r="O28" i="41" s="1"/>
  <c r="P28" i="41" s="1"/>
  <c r="AE63" i="14"/>
  <c r="AB62" i="37"/>
  <c r="G35" i="35"/>
  <c r="AV62" i="41"/>
  <c r="M11" i="38"/>
  <c r="O11" i="38" s="1"/>
  <c r="P11" i="38" s="1"/>
  <c r="AS14" i="8"/>
  <c r="AB30" i="11"/>
  <c r="AD37" i="9"/>
  <c r="AH63" i="14"/>
  <c r="AP62" i="37"/>
  <c r="G59" i="28"/>
  <c r="G62" i="28" s="1"/>
  <c r="AQ64" i="15"/>
  <c r="AO33" i="16"/>
  <c r="AV14" i="8"/>
  <c r="AD62" i="41"/>
  <c r="AD60" i="41" s="1"/>
  <c r="AP63" i="22"/>
  <c r="AB63" i="14"/>
  <c r="AG63" i="14"/>
  <c r="AD63" i="14"/>
  <c r="AQ63" i="22"/>
  <c r="AF63" i="14"/>
  <c r="AA63" i="14"/>
  <c r="M47" i="37"/>
  <c r="O47" i="37" s="1"/>
  <c r="P47" i="37" s="1"/>
  <c r="M18" i="37"/>
  <c r="O18" i="37" s="1"/>
  <c r="P18" i="37" s="1"/>
  <c r="AB58" i="37"/>
  <c r="AE58" i="37"/>
  <c r="AF58" i="37"/>
  <c r="AC58" i="37"/>
  <c r="AI58" i="37"/>
  <c r="AG58" i="37"/>
  <c r="AD58" i="37"/>
  <c r="AA58" i="37"/>
  <c r="AJ58" i="37" s="1"/>
  <c r="AF58" i="39"/>
  <c r="AA58" i="39"/>
  <c r="AJ58" i="39" s="1"/>
  <c r="AC58" i="39"/>
  <c r="AH58" i="39"/>
  <c r="AB58" i="39"/>
  <c r="AE58" i="39"/>
  <c r="AG58" i="39"/>
  <c r="AD58" i="39"/>
  <c r="AQ14" i="8"/>
  <c r="AU63" i="22"/>
  <c r="AG58" i="35"/>
  <c r="AI58" i="35"/>
  <c r="AE60" i="24"/>
  <c r="AC60" i="24"/>
  <c r="AE58" i="41"/>
  <c r="AF58" i="41"/>
  <c r="AI58" i="41"/>
  <c r="AB58" i="41"/>
  <c r="AG58" i="41"/>
  <c r="AA58" i="41"/>
  <c r="AJ58" i="41" s="1"/>
  <c r="AH60" i="27"/>
  <c r="AA60" i="27"/>
  <c r="AI60" i="27"/>
  <c r="AA60" i="22"/>
  <c r="AJ60" i="22" s="1"/>
  <c r="AI60" i="22"/>
  <c r="AD60" i="22"/>
  <c r="AE60" i="22"/>
  <c r="AF60" i="22"/>
  <c r="AH60" i="22"/>
  <c r="AB60" i="22"/>
  <c r="AC60" i="22"/>
  <c r="AG60" i="22"/>
  <c r="AG60" i="30"/>
  <c r="AI60" i="30"/>
  <c r="AS52" i="41"/>
  <c r="AU52" i="41"/>
  <c r="M26" i="35"/>
  <c r="O26" i="35" s="1"/>
  <c r="P26" i="35" s="1"/>
  <c r="AA42" i="28"/>
  <c r="AB64" i="19"/>
  <c r="AA31" i="27"/>
  <c r="AI62" i="39"/>
  <c r="AI60" i="39" s="1"/>
  <c r="AO63" i="22"/>
  <c r="AS61" i="30"/>
  <c r="AD60" i="11"/>
  <c r="AV13" i="11"/>
  <c r="AO62" i="37"/>
  <c r="AW62" i="37" s="1"/>
  <c r="AD62" i="39"/>
  <c r="AD60" i="39" s="1"/>
  <c r="AE62" i="37"/>
  <c r="AH60" i="19"/>
  <c r="AA29" i="35"/>
  <c r="AV62" i="37"/>
  <c r="AS62" i="37"/>
  <c r="M45" i="35"/>
  <c r="O45" i="35" s="1"/>
  <c r="P45" i="35" s="1"/>
  <c r="G8" i="38"/>
  <c r="G8" i="35"/>
  <c r="AI48" i="26"/>
  <c r="AI47" i="26" s="1"/>
  <c r="AA52" i="39"/>
  <c r="AA55" i="39" s="1"/>
  <c r="AJ53" i="39"/>
  <c r="AJ52" i="39" s="1"/>
  <c r="AJ55" i="39" s="1"/>
  <c r="AI64" i="19"/>
  <c r="AF41" i="26"/>
  <c r="AC48" i="26"/>
  <c r="AC47" i="26" s="1"/>
  <c r="AI42" i="28"/>
  <c r="AC63" i="30"/>
  <c r="AA63" i="30"/>
  <c r="AJ63" i="30" s="1"/>
  <c r="AH21" i="30"/>
  <c r="AB63" i="30"/>
  <c r="AA27" i="35"/>
  <c r="AD37" i="35"/>
  <c r="AC27" i="35"/>
  <c r="AI37" i="35"/>
  <c r="AH27" i="35"/>
  <c r="AE63" i="11"/>
  <c r="AI42" i="19"/>
  <c r="AJ12" i="12"/>
  <c r="AC8" i="13"/>
  <c r="AA48" i="26"/>
  <c r="AA47" i="26" s="1"/>
  <c r="M32" i="37"/>
  <c r="O32" i="37" s="1"/>
  <c r="P32" i="37" s="1"/>
  <c r="AG62" i="39"/>
  <c r="AG60" i="39" s="1"/>
  <c r="AB62" i="39"/>
  <c r="M26" i="37"/>
  <c r="O26" i="37" s="1"/>
  <c r="P26" i="37" s="1"/>
  <c r="AJ4" i="37"/>
  <c r="AJ3" i="37" s="1"/>
  <c r="AA3" i="37"/>
  <c r="AV60" i="41"/>
  <c r="AV24" i="10"/>
  <c r="AP61" i="30"/>
  <c r="AV65" i="27"/>
  <c r="AB60" i="39"/>
  <c r="AB63" i="16"/>
  <c r="AD42" i="19"/>
  <c r="AE42" i="19"/>
  <c r="AE19" i="22"/>
  <c r="AD19" i="22"/>
  <c r="AA59" i="22"/>
  <c r="AC14" i="23"/>
  <c r="AE5" i="24"/>
  <c r="AF48" i="26"/>
  <c r="AF47" i="26" s="1"/>
  <c r="AC21" i="30"/>
  <c r="AA21" i="30"/>
  <c r="AI21" i="30"/>
  <c r="AA37" i="35"/>
  <c r="AE21" i="30"/>
  <c r="AA60" i="11"/>
  <c r="AC21" i="11"/>
  <c r="AE62" i="39"/>
  <c r="AE60" i="39" s="1"/>
  <c r="AF62" i="39"/>
  <c r="AF60" i="39" s="1"/>
  <c r="AQ62" i="37"/>
  <c r="M19" i="13"/>
  <c r="AI37" i="9"/>
  <c r="AI35" i="9" s="1"/>
  <c r="AE37" i="9"/>
  <c r="AE35" i="9" s="1"/>
  <c r="AG11" i="11"/>
  <c r="AH11" i="11"/>
  <c r="AI11" i="11"/>
  <c r="AC19" i="20"/>
  <c r="AG60" i="21"/>
  <c r="AA60" i="21"/>
  <c r="AD14" i="23"/>
  <c r="AI14" i="23"/>
  <c r="AB14" i="23"/>
  <c r="AB48" i="26"/>
  <c r="AB47" i="26" s="1"/>
  <c r="AF42" i="28"/>
  <c r="AE63" i="30"/>
  <c r="AF21" i="30"/>
  <c r="AB37" i="35"/>
  <c r="AV12" i="27"/>
  <c r="G37" i="8"/>
  <c r="AE62" i="41"/>
  <c r="AE60" i="41" s="1"/>
  <c r="AU62" i="37"/>
  <c r="AG62" i="37"/>
  <c r="AB62" i="41"/>
  <c r="AB60" i="41" s="1"/>
  <c r="AC62" i="39"/>
  <c r="AC60" i="39" s="1"/>
  <c r="AJ4" i="20"/>
  <c r="AA3" i="20"/>
  <c r="AT61" i="30"/>
  <c r="AU61" i="30"/>
  <c r="AG62" i="41"/>
  <c r="AG60" i="41" s="1"/>
  <c r="AC60" i="41"/>
  <c r="F8" i="38"/>
  <c r="AI62" i="41"/>
  <c r="AI60" i="41" s="1"/>
  <c r="M27" i="40"/>
  <c r="O27" i="40" s="1"/>
  <c r="P27" i="40" s="1"/>
  <c r="M16" i="23"/>
  <c r="O16" i="23" s="1"/>
  <c r="P16" i="23" s="1"/>
  <c r="AV56" i="40"/>
  <c r="AS63" i="22"/>
  <c r="AR63" i="22"/>
  <c r="AG64" i="19"/>
  <c r="AB28" i="12"/>
  <c r="M15" i="37"/>
  <c r="O15" i="37" s="1"/>
  <c r="P15" i="37" s="1"/>
  <c r="M46" i="37"/>
  <c r="O46" i="37" s="1"/>
  <c r="P46" i="37" s="1"/>
  <c r="M33" i="37"/>
  <c r="O33" i="37" s="1"/>
  <c r="P33" i="37" s="1"/>
  <c r="M42" i="38"/>
  <c r="O42" i="38" s="1"/>
  <c r="P42" i="38" s="1"/>
  <c r="AA62" i="39"/>
  <c r="AJ62" i="39" s="1"/>
  <c r="AJ60" i="39" s="1"/>
  <c r="M44" i="37"/>
  <c r="O44" i="37" s="1"/>
  <c r="P44" i="37" s="1"/>
  <c r="M39" i="37"/>
  <c r="O39" i="37" s="1"/>
  <c r="P39" i="37" s="1"/>
  <c r="AR52" i="41"/>
  <c r="AT52" i="41"/>
  <c r="AU64" i="23"/>
  <c r="AT46" i="21"/>
  <c r="AT45" i="21" s="1"/>
  <c r="AU20" i="18"/>
  <c r="AT20" i="18"/>
  <c r="AS44" i="10"/>
  <c r="AP64" i="18"/>
  <c r="AV56" i="36"/>
  <c r="AP14" i="8"/>
  <c r="AT43" i="22"/>
  <c r="M26" i="15"/>
  <c r="AV65" i="17"/>
  <c r="AA65" i="9"/>
  <c r="AG28" i="17"/>
  <c r="AO28" i="12"/>
  <c r="AA34" i="9"/>
  <c r="AC34" i="9"/>
  <c r="AD34" i="9"/>
  <c r="AB34" i="9"/>
  <c r="AI34" i="9"/>
  <c r="AG34" i="9"/>
  <c r="AE34" i="9"/>
  <c r="AD36" i="24"/>
  <c r="AD35" i="24" s="1"/>
  <c r="AE36" i="24"/>
  <c r="AE35" i="24" s="1"/>
  <c r="AG36" i="24"/>
  <c r="AG35" i="24" s="1"/>
  <c r="AB36" i="24"/>
  <c r="AB35" i="24" s="1"/>
  <c r="AC36" i="24"/>
  <c r="AC35" i="24" s="1"/>
  <c r="AI36" i="24"/>
  <c r="AH36" i="24"/>
  <c r="AH35" i="24" s="1"/>
  <c r="AF36" i="24"/>
  <c r="AA36" i="24"/>
  <c r="AJ36" i="24" s="1"/>
  <c r="AF14" i="12"/>
  <c r="AH14" i="12"/>
  <c r="AE14" i="12"/>
  <c r="AG14" i="12"/>
  <c r="AD14" i="12"/>
  <c r="AC14" i="12"/>
  <c r="AI14" i="12"/>
  <c r="AR10" i="37"/>
  <c r="AP10" i="37"/>
  <c r="AU10" i="37"/>
  <c r="AS10" i="37"/>
  <c r="AQ10" i="37"/>
  <c r="AO10" i="37"/>
  <c r="AW10" i="37" s="1"/>
  <c r="AT10" i="37"/>
  <c r="AI63" i="30"/>
  <c r="AD63" i="30"/>
  <c r="AB33" i="27"/>
  <c r="AB32" i="27" s="1"/>
  <c r="AI33" i="27"/>
  <c r="AI32" i="27" s="1"/>
  <c r="AG33" i="27"/>
  <c r="AG32" i="27" s="1"/>
  <c r="AE33" i="27"/>
  <c r="AE32" i="27" s="1"/>
  <c r="AF33" i="27"/>
  <c r="AF32" i="27" s="1"/>
  <c r="AA33" i="27"/>
  <c r="AC33" i="27"/>
  <c r="AC32" i="27" s="1"/>
  <c r="AD33" i="27"/>
  <c r="AD32" i="27" s="1"/>
  <c r="AH33" i="27"/>
  <c r="AH32" i="27" s="1"/>
  <c r="AA17" i="23"/>
  <c r="AJ17" i="23" s="1"/>
  <c r="AG17" i="23"/>
  <c r="AF17" i="23"/>
  <c r="AB17" i="23"/>
  <c r="AD17" i="23"/>
  <c r="AI17" i="23"/>
  <c r="AH17" i="23"/>
  <c r="AE17" i="23"/>
  <c r="AC17" i="23"/>
  <c r="AC59" i="22"/>
  <c r="AI59" i="22"/>
  <c r="AD59" i="22"/>
  <c r="AG59" i="22"/>
  <c r="AE59" i="22"/>
  <c r="AC10" i="20"/>
  <c r="AI10" i="20"/>
  <c r="AF10" i="20"/>
  <c r="AD10" i="20"/>
  <c r="AA10" i="20"/>
  <c r="AJ10" i="20" s="1"/>
  <c r="AH10" i="20"/>
  <c r="AG10" i="20"/>
  <c r="AE10" i="20"/>
  <c r="AB10" i="20"/>
  <c r="AE46" i="13"/>
  <c r="AE45" i="13" s="1"/>
  <c r="AD46" i="13"/>
  <c r="AD45" i="13" s="1"/>
  <c r="AG46" i="13"/>
  <c r="AG45" i="13" s="1"/>
  <c r="AI46" i="13"/>
  <c r="AI45" i="13" s="1"/>
  <c r="AA63" i="8"/>
  <c r="AJ63" i="8" s="1"/>
  <c r="AB63" i="8"/>
  <c r="AC63" i="8"/>
  <c r="AG63" i="8"/>
  <c r="AI63" i="8"/>
  <c r="AF63" i="8"/>
  <c r="AE63" i="8"/>
  <c r="AC46" i="13"/>
  <c r="AC45" i="13" s="1"/>
  <c r="AC23" i="8"/>
  <c r="AB23" i="8"/>
  <c r="AD23" i="8"/>
  <c r="AA23" i="8"/>
  <c r="AJ23" i="8" s="1"/>
  <c r="AI23" i="8"/>
  <c r="AG23" i="8"/>
  <c r="AF23" i="8"/>
  <c r="AE23" i="8"/>
  <c r="AC41" i="21"/>
  <c r="AE41" i="21"/>
  <c r="AH41" i="21"/>
  <c r="AC44" i="27"/>
  <c r="AR20" i="18"/>
  <c r="AT14" i="8"/>
  <c r="AF40" i="19"/>
  <c r="AH40" i="19"/>
  <c r="AI40" i="19"/>
  <c r="AD40" i="19"/>
  <c r="AG40" i="19"/>
  <c r="AE40" i="19"/>
  <c r="AC40" i="19"/>
  <c r="AA40" i="19"/>
  <c r="AJ40" i="19" s="1"/>
  <c r="AB40" i="19"/>
  <c r="AI20" i="37"/>
  <c r="AD20" i="37"/>
  <c r="AC20" i="37"/>
  <c r="AE20" i="37"/>
  <c r="AF20" i="37"/>
  <c r="AA20" i="37"/>
  <c r="AJ20" i="37" s="1"/>
  <c r="AB20" i="37"/>
  <c r="AH20" i="37"/>
  <c r="AG20" i="37"/>
  <c r="AC24" i="14"/>
  <c r="AD24" i="14"/>
  <c r="AB24" i="14"/>
  <c r="AI24" i="14"/>
  <c r="AF24" i="14"/>
  <c r="AG24" i="14"/>
  <c r="AA24" i="14"/>
  <c r="AJ24" i="14" s="1"/>
  <c r="AF22" i="15"/>
  <c r="AB22" i="15"/>
  <c r="AG22" i="15"/>
  <c r="AI22" i="15"/>
  <c r="AH22" i="15"/>
  <c r="AD22" i="15"/>
  <c r="AC44" i="23"/>
  <c r="AA44" i="23"/>
  <c r="AJ44" i="23" s="1"/>
  <c r="AH44" i="23"/>
  <c r="AF44" i="23"/>
  <c r="AE44" i="23"/>
  <c r="AG44" i="23"/>
  <c r="AI44" i="23"/>
  <c r="AD44" i="23"/>
  <c r="AB44" i="23"/>
  <c r="AH14" i="9"/>
  <c r="AE14" i="9"/>
  <c r="AB14" i="9"/>
  <c r="AI14" i="9"/>
  <c r="AG14" i="9"/>
  <c r="AF14" i="9"/>
  <c r="AD14" i="9"/>
  <c r="AC14" i="9"/>
  <c r="AA14" i="9"/>
  <c r="AJ14" i="9" s="1"/>
  <c r="AI12" i="36"/>
  <c r="AB12" i="36"/>
  <c r="AF12" i="36"/>
  <c r="AA12" i="36"/>
  <c r="AJ12" i="36" s="1"/>
  <c r="AC12" i="36"/>
  <c r="AE12" i="36"/>
  <c r="AG12" i="36"/>
  <c r="AD12" i="36"/>
  <c r="AB10" i="36"/>
  <c r="AA10" i="36"/>
  <c r="AJ10" i="36" s="1"/>
  <c r="AF10" i="36"/>
  <c r="AC10" i="36"/>
  <c r="AD10" i="36"/>
  <c r="AE10" i="36"/>
  <c r="AG10" i="36"/>
  <c r="AI10" i="36"/>
  <c r="AD12" i="30"/>
  <c r="AA12" i="30"/>
  <c r="AF41" i="28"/>
  <c r="AC41" i="28"/>
  <c r="AB41" i="28"/>
  <c r="AA41" i="28"/>
  <c r="AH41" i="28"/>
  <c r="AG41" i="28"/>
  <c r="AI41" i="28"/>
  <c r="AI48" i="24"/>
  <c r="AI47" i="24" s="1"/>
  <c r="AH48" i="24"/>
  <c r="AH47" i="24" s="1"/>
  <c r="AI16" i="24"/>
  <c r="AD16" i="24"/>
  <c r="AG16" i="24"/>
  <c r="AA16" i="24"/>
  <c r="AJ16" i="24" s="1"/>
  <c r="AH16" i="24"/>
  <c r="AF16" i="24"/>
  <c r="AE16" i="24"/>
  <c r="AG23" i="23"/>
  <c r="AA23" i="23"/>
  <c r="AJ23" i="23" s="1"/>
  <c r="AI23" i="23"/>
  <c r="AD23" i="23"/>
  <c r="AH23" i="23"/>
  <c r="AF23" i="23"/>
  <c r="AE23" i="23"/>
  <c r="AI16" i="20"/>
  <c r="AF16" i="20"/>
  <c r="AH16" i="20"/>
  <c r="AC16" i="20"/>
  <c r="AA16" i="20"/>
  <c r="AJ16" i="20" s="1"/>
  <c r="AD16" i="20"/>
  <c r="AG16" i="20"/>
  <c r="AE16" i="20"/>
  <c r="AB16" i="20"/>
  <c r="AH55" i="17"/>
  <c r="AH54" i="17" s="1"/>
  <c r="AH57" i="17" s="1"/>
  <c r="AC55" i="17"/>
  <c r="AC54" i="17" s="1"/>
  <c r="AC57" i="17" s="1"/>
  <c r="AG55" i="17"/>
  <c r="AG54" i="17" s="1"/>
  <c r="AG57" i="17" s="1"/>
  <c r="AE55" i="17"/>
  <c r="AE54" i="17" s="1"/>
  <c r="AE57" i="17" s="1"/>
  <c r="AF55" i="17"/>
  <c r="AI55" i="17"/>
  <c r="AI54" i="17" s="1"/>
  <c r="AI57" i="17" s="1"/>
  <c r="AE46" i="17"/>
  <c r="AE45" i="17" s="1"/>
  <c r="AH46" i="17"/>
  <c r="AH45" i="17" s="1"/>
  <c r="AF46" i="17"/>
  <c r="AF45" i="17" s="1"/>
  <c r="AD46" i="17"/>
  <c r="AD45" i="17" s="1"/>
  <c r="AI46" i="17"/>
  <c r="AI45" i="17" s="1"/>
  <c r="AC46" i="17"/>
  <c r="AC45" i="17" s="1"/>
  <c r="AG46" i="17"/>
  <c r="AG45" i="17" s="1"/>
  <c r="AB46" i="17"/>
  <c r="AB45" i="17" s="1"/>
  <c r="AE52" i="15"/>
  <c r="AE51" i="15" s="1"/>
  <c r="AC52" i="15"/>
  <c r="AC51" i="15" s="1"/>
  <c r="AD52" i="15"/>
  <c r="AD51" i="15" s="1"/>
  <c r="AH52" i="15"/>
  <c r="AH51" i="15" s="1"/>
  <c r="AB52" i="15"/>
  <c r="AB51" i="15" s="1"/>
  <c r="AF52" i="15"/>
  <c r="AF51" i="15" s="1"/>
  <c r="AG52" i="15"/>
  <c r="AG51" i="15" s="1"/>
  <c r="AI52" i="15"/>
  <c r="AI51" i="15" s="1"/>
  <c r="AA52" i="15"/>
  <c r="AF19" i="15"/>
  <c r="AD19" i="15"/>
  <c r="AH19" i="15"/>
  <c r="AE19" i="15"/>
  <c r="AI19" i="15"/>
  <c r="AG19" i="15"/>
  <c r="AB19" i="15"/>
  <c r="AA19" i="15"/>
  <c r="AJ19" i="15" s="1"/>
  <c r="AC19" i="15"/>
  <c r="AE59" i="14"/>
  <c r="AB59" i="14"/>
  <c r="AF59" i="14"/>
  <c r="AD59" i="14"/>
  <c r="AC59" i="14"/>
  <c r="AI59" i="14"/>
  <c r="AH59" i="14"/>
  <c r="AG59" i="14"/>
  <c r="AF39" i="14"/>
  <c r="AA39" i="14"/>
  <c r="AJ39" i="14" s="1"/>
  <c r="AD39" i="14"/>
  <c r="AB39" i="14"/>
  <c r="AI39" i="14"/>
  <c r="AC39" i="14"/>
  <c r="AH39" i="14"/>
  <c r="AG39" i="14"/>
  <c r="AE39" i="14"/>
  <c r="AH63" i="8"/>
  <c r="AB55" i="14"/>
  <c r="AF55" i="14"/>
  <c r="AD55" i="14"/>
  <c r="AA55" i="14"/>
  <c r="AI55" i="14"/>
  <c r="AC22" i="15"/>
  <c r="AH24" i="14"/>
  <c r="AF13" i="19"/>
  <c r="AG13" i="19"/>
  <c r="AB13" i="19"/>
  <c r="AA13" i="19"/>
  <c r="AJ13" i="19" s="1"/>
  <c r="AH13" i="19"/>
  <c r="AI13" i="19"/>
  <c r="AC13" i="19"/>
  <c r="AD13" i="19"/>
  <c r="AE13" i="19"/>
  <c r="AH60" i="39"/>
  <c r="AI35" i="24"/>
  <c r="AF35" i="24"/>
  <c r="AA52" i="23"/>
  <c r="AI52" i="23"/>
  <c r="AI51" i="23" s="1"/>
  <c r="AF52" i="23"/>
  <c r="AF51" i="23" s="1"/>
  <c r="AE52" i="23"/>
  <c r="AE51" i="23" s="1"/>
  <c r="AG52" i="23"/>
  <c r="AG51" i="23" s="1"/>
  <c r="AH52" i="23"/>
  <c r="AH51" i="23" s="1"/>
  <c r="AC52" i="23"/>
  <c r="AC51" i="23" s="1"/>
  <c r="AB52" i="23"/>
  <c r="AB51" i="23" s="1"/>
  <c r="AH32" i="39"/>
  <c r="AH30" i="39" s="1"/>
  <c r="AI32" i="39"/>
  <c r="AI30" i="39" s="1"/>
  <c r="AB32" i="39"/>
  <c r="AB30" i="39" s="1"/>
  <c r="AD32" i="39"/>
  <c r="AD30" i="39" s="1"/>
  <c r="AA32" i="39"/>
  <c r="AG32" i="39"/>
  <c r="AG30" i="39" s="1"/>
  <c r="AF32" i="39"/>
  <c r="AF30" i="39" s="1"/>
  <c r="AC32" i="39"/>
  <c r="AC30" i="39" s="1"/>
  <c r="AE32" i="39"/>
  <c r="AE30" i="39" s="1"/>
  <c r="AG36" i="8"/>
  <c r="AG35" i="8" s="1"/>
  <c r="AD36" i="8"/>
  <c r="AD35" i="8" s="1"/>
  <c r="AB36" i="8"/>
  <c r="AB35" i="8" s="1"/>
  <c r="AH36" i="8"/>
  <c r="AH35" i="8" s="1"/>
  <c r="AC36" i="8"/>
  <c r="AC35" i="8" s="1"/>
  <c r="AI36" i="8"/>
  <c r="AI35" i="8" s="1"/>
  <c r="AF36" i="8"/>
  <c r="AF35" i="8" s="1"/>
  <c r="AE36" i="8"/>
  <c r="AB12" i="20"/>
  <c r="AI12" i="20"/>
  <c r="AF12" i="20"/>
  <c r="AD12" i="20"/>
  <c r="AA12" i="20"/>
  <c r="AH12" i="20"/>
  <c r="AE12" i="20"/>
  <c r="AI15" i="14"/>
  <c r="AD15" i="14"/>
  <c r="AF15" i="14"/>
  <c r="AH15" i="14"/>
  <c r="AG15" i="14"/>
  <c r="AF59" i="22"/>
  <c r="AA21" i="37"/>
  <c r="AI21" i="37"/>
  <c r="AB21" i="37"/>
  <c r="AF21" i="37"/>
  <c r="AD21" i="37"/>
  <c r="AG21" i="37"/>
  <c r="AH21" i="37"/>
  <c r="AC21" i="37"/>
  <c r="M25" i="37"/>
  <c r="O25" i="37" s="1"/>
  <c r="P25" i="37" s="1"/>
  <c r="AH11" i="37"/>
  <c r="AE11" i="37"/>
  <c r="AG11" i="37"/>
  <c r="AC11" i="37"/>
  <c r="AD11" i="37"/>
  <c r="AF11" i="37"/>
  <c r="AI11" i="37"/>
  <c r="AB11" i="37"/>
  <c r="AA11" i="37"/>
  <c r="AJ11" i="37" s="1"/>
  <c r="AC10" i="24"/>
  <c r="AB10" i="24"/>
  <c r="AD34" i="23"/>
  <c r="AF34" i="23"/>
  <c r="AB34" i="23"/>
  <c r="AI34" i="23"/>
  <c r="AC34" i="23"/>
  <c r="AA34" i="23"/>
  <c r="AJ34" i="23" s="1"/>
  <c r="AE34" i="23"/>
  <c r="AH34" i="23"/>
  <c r="AI48" i="22"/>
  <c r="AI47" i="22" s="1"/>
  <c r="AF48" i="22"/>
  <c r="AF47" i="22" s="1"/>
  <c r="AE48" i="22"/>
  <c r="AE47" i="22" s="1"/>
  <c r="AE39" i="20"/>
  <c r="AH39" i="20"/>
  <c r="AD39" i="20"/>
  <c r="AA39" i="20"/>
  <c r="AJ39" i="20" s="1"/>
  <c r="AF39" i="20"/>
  <c r="AI39" i="20"/>
  <c r="AC39" i="20"/>
  <c r="AG39" i="20"/>
  <c r="AD42" i="17"/>
  <c r="AA42" i="17"/>
  <c r="AE42" i="17"/>
  <c r="AF42" i="17"/>
  <c r="AC59" i="13"/>
  <c r="AI59" i="13"/>
  <c r="AD59" i="13"/>
  <c r="AE59" i="13"/>
  <c r="AG59" i="13"/>
  <c r="AF59" i="13"/>
  <c r="AA59" i="13"/>
  <c r="AJ59" i="13" s="1"/>
  <c r="AB59" i="13"/>
  <c r="AH59" i="13"/>
  <c r="AG42" i="9"/>
  <c r="AH42" i="9"/>
  <c r="AI42" i="9"/>
  <c r="AB42" i="9"/>
  <c r="AC42" i="9"/>
  <c r="AE42" i="9"/>
  <c r="AF42" i="9"/>
  <c r="AA42" i="9"/>
  <c r="AJ42" i="9" s="1"/>
  <c r="AD42" i="9"/>
  <c r="AB14" i="12"/>
  <c r="AG63" i="30"/>
  <c r="AA59" i="14"/>
  <c r="AJ59" i="14" s="1"/>
  <c r="AA22" i="27"/>
  <c r="AE22" i="27"/>
  <c r="AF22" i="27"/>
  <c r="AB22" i="27"/>
  <c r="AC22" i="27"/>
  <c r="AD22" i="27"/>
  <c r="AI22" i="27"/>
  <c r="AD52" i="23"/>
  <c r="AD51" i="23" s="1"/>
  <c r="AE55" i="14"/>
  <c r="AD52" i="10"/>
  <c r="AD51" i="10" s="1"/>
  <c r="AJ12" i="20"/>
  <c r="AA35" i="24"/>
  <c r="AT50" i="37"/>
  <c r="AT49" i="37" s="1"/>
  <c r="AR50" i="37"/>
  <c r="AR49" i="37" s="1"/>
  <c r="AP50" i="37"/>
  <c r="AP49" i="37" s="1"/>
  <c r="AU50" i="37"/>
  <c r="AU49" i="37" s="1"/>
  <c r="AS50" i="37"/>
  <c r="AS49" i="37" s="1"/>
  <c r="AV50" i="37"/>
  <c r="AV49" i="37" s="1"/>
  <c r="AQ50" i="37"/>
  <c r="AQ49" i="37" s="1"/>
  <c r="AO50" i="37"/>
  <c r="AB6" i="12"/>
  <c r="AI6" i="12"/>
  <c r="AG6" i="12"/>
  <c r="AH6" i="12"/>
  <c r="AA6" i="12"/>
  <c r="AJ6" i="12" s="1"/>
  <c r="AC6" i="12"/>
  <c r="AE6" i="12"/>
  <c r="AF6" i="12"/>
  <c r="AD6" i="12"/>
  <c r="AH12" i="38"/>
  <c r="AF12" i="38"/>
  <c r="AE12" i="38"/>
  <c r="AI12" i="38"/>
  <c r="AA12" i="38"/>
  <c r="AJ12" i="38" s="1"/>
  <c r="AG12" i="38"/>
  <c r="AB12" i="38"/>
  <c r="AC12" i="38"/>
  <c r="AD12" i="38"/>
  <c r="AB39" i="37"/>
  <c r="AA39" i="37"/>
  <c r="AJ39" i="37" s="1"/>
  <c r="AH39" i="37"/>
  <c r="AD39" i="37"/>
  <c r="AF39" i="37"/>
  <c r="AE39" i="37"/>
  <c r="AI39" i="37"/>
  <c r="AC39" i="37"/>
  <c r="AU39" i="37"/>
  <c r="AP39" i="37"/>
  <c r="AR39" i="37"/>
  <c r="AT39" i="37"/>
  <c r="AO39" i="37"/>
  <c r="AW39" i="37" s="1"/>
  <c r="AV39" i="37"/>
  <c r="AQ39" i="37"/>
  <c r="AH23" i="37"/>
  <c r="AA23" i="37"/>
  <c r="AJ23" i="37" s="1"/>
  <c r="AG23" i="37"/>
  <c r="AB23" i="37"/>
  <c r="AI23" i="37"/>
  <c r="AF23" i="37"/>
  <c r="AD23" i="37"/>
  <c r="AC23" i="37"/>
  <c r="AE23" i="37"/>
  <c r="AR21" i="37"/>
  <c r="AP21" i="37"/>
  <c r="AV21" i="37"/>
  <c r="AU21" i="37"/>
  <c r="AS21" i="37"/>
  <c r="AQ21" i="37"/>
  <c r="AO21" i="37"/>
  <c r="AW21" i="37" s="1"/>
  <c r="AT21" i="37"/>
  <c r="AD57" i="36"/>
  <c r="AI57" i="36"/>
  <c r="AC57" i="36"/>
  <c r="AE57" i="36"/>
  <c r="AH57" i="36"/>
  <c r="AF57" i="36"/>
  <c r="AA57" i="36"/>
  <c r="AJ57" i="36" s="1"/>
  <c r="AB57" i="36"/>
  <c r="AG57" i="36"/>
  <c r="AF31" i="36"/>
  <c r="AF30" i="36" s="1"/>
  <c r="AA31" i="36"/>
  <c r="AB31" i="36"/>
  <c r="AB30" i="36" s="1"/>
  <c r="AH31" i="36"/>
  <c r="AH30" i="36" s="1"/>
  <c r="AI31" i="36"/>
  <c r="AI30" i="36" s="1"/>
  <c r="AD31" i="36"/>
  <c r="AD30" i="36" s="1"/>
  <c r="AG31" i="36"/>
  <c r="AG30" i="36" s="1"/>
  <c r="AE31" i="36"/>
  <c r="AE30" i="36" s="1"/>
  <c r="AC19" i="36"/>
  <c r="AF19" i="36"/>
  <c r="AB19" i="36"/>
  <c r="AH19" i="36"/>
  <c r="AE19" i="36"/>
  <c r="AI19" i="36"/>
  <c r="AA19" i="36"/>
  <c r="AJ19" i="36" s="1"/>
  <c r="AI15" i="36"/>
  <c r="AH15" i="36"/>
  <c r="AA15" i="36"/>
  <c r="AJ15" i="36" s="1"/>
  <c r="AD15" i="36"/>
  <c r="AE15" i="36"/>
  <c r="AF15" i="36"/>
  <c r="AB15" i="36"/>
  <c r="AC15" i="36"/>
  <c r="AG15" i="36"/>
  <c r="AB40" i="35"/>
  <c r="AH40" i="35"/>
  <c r="AH41" i="30"/>
  <c r="AD41" i="30"/>
  <c r="AC41" i="30"/>
  <c r="AE41" i="30"/>
  <c r="AI41" i="30"/>
  <c r="AF41" i="30"/>
  <c r="AA41" i="30"/>
  <c r="AJ41" i="30" s="1"/>
  <c r="AB41" i="30"/>
  <c r="AG41" i="30"/>
  <c r="AF14" i="27"/>
  <c r="AC14" i="27"/>
  <c r="AB14" i="27"/>
  <c r="AA14" i="27"/>
  <c r="AJ14" i="27" s="1"/>
  <c r="AD14" i="27"/>
  <c r="AH14" i="27"/>
  <c r="AE14" i="27"/>
  <c r="AI14" i="27"/>
  <c r="AG39" i="26"/>
  <c r="AC39" i="26"/>
  <c r="AD39" i="26"/>
  <c r="AF17" i="24"/>
  <c r="AH17" i="24"/>
  <c r="AA12" i="22"/>
  <c r="AC12" i="22"/>
  <c r="AH41" i="19"/>
  <c r="AD41" i="19"/>
  <c r="AI41" i="19"/>
  <c r="AB21" i="19"/>
  <c r="AA21" i="19"/>
  <c r="AD21" i="19"/>
  <c r="AI10" i="19"/>
  <c r="AA10" i="19"/>
  <c r="AC10" i="19"/>
  <c r="AG10" i="19"/>
  <c r="AF10" i="19"/>
  <c r="AH10" i="19"/>
  <c r="AB10" i="19"/>
  <c r="K57" i="15"/>
  <c r="K56" i="15" s="1"/>
  <c r="J56" i="15"/>
  <c r="AB12" i="14"/>
  <c r="AE12" i="14"/>
  <c r="AC12" i="14"/>
  <c r="AF12" i="14"/>
  <c r="AG12" i="14"/>
  <c r="AD12" i="14"/>
  <c r="AI12" i="14"/>
  <c r="AH12" i="14"/>
  <c r="AA12" i="14"/>
  <c r="AJ12" i="14" s="1"/>
  <c r="AB63" i="13"/>
  <c r="AH63" i="13"/>
  <c r="AI63" i="13"/>
  <c r="AD63" i="13"/>
  <c r="AG63" i="13"/>
  <c r="AE63" i="13"/>
  <c r="AC63" i="13"/>
  <c r="AF63" i="13"/>
  <c r="AA63" i="13"/>
  <c r="AJ63" i="13" s="1"/>
  <c r="AI6" i="9"/>
  <c r="AF6" i="9"/>
  <c r="AD6" i="9"/>
  <c r="AA6" i="9"/>
  <c r="AJ6" i="9" s="1"/>
  <c r="AG6" i="9"/>
  <c r="AH6" i="9"/>
  <c r="AE6" i="9"/>
  <c r="AC6" i="9"/>
  <c r="AB6" i="9"/>
  <c r="AB16" i="24"/>
  <c r="AF41" i="19"/>
  <c r="AB18" i="11"/>
  <c r="AI18" i="11"/>
  <c r="AG18" i="11"/>
  <c r="AH18" i="11"/>
  <c r="AA18" i="11"/>
  <c r="AJ18" i="11" s="1"/>
  <c r="AC18" i="11"/>
  <c r="AE18" i="11"/>
  <c r="AF18" i="11"/>
  <c r="AD18" i="11"/>
  <c r="AA36" i="8"/>
  <c r="AC12" i="20"/>
  <c r="AA46" i="17"/>
  <c r="AS39" i="37"/>
  <c r="AG14" i="27"/>
  <c r="AR3" i="38"/>
  <c r="AR3" i="41"/>
  <c r="J38" i="35"/>
  <c r="AV52" i="40"/>
  <c r="F30" i="35"/>
  <c r="AH37" i="9"/>
  <c r="AH35" i="9" s="1"/>
  <c r="M29" i="28"/>
  <c r="M47" i="38"/>
  <c r="O47" i="38" s="1"/>
  <c r="P47" i="38" s="1"/>
  <c r="AP25" i="40"/>
  <c r="AP60" i="38"/>
  <c r="AR60" i="38"/>
  <c r="AP3" i="41"/>
  <c r="AI64" i="10"/>
  <c r="AA31" i="22"/>
  <c r="AB29" i="22"/>
  <c r="AP29" i="13"/>
  <c r="AR25" i="40"/>
  <c r="AF9" i="36"/>
  <c r="AJ4" i="28"/>
  <c r="AJ39" i="28"/>
  <c r="M36" i="35"/>
  <c r="M46" i="28"/>
  <c r="M49" i="28"/>
  <c r="M46" i="38"/>
  <c r="O46" i="38" s="1"/>
  <c r="P46" i="38" s="1"/>
  <c r="AJ35" i="24"/>
  <c r="M9" i="38"/>
  <c r="O9" i="38" s="1"/>
  <c r="P9" i="38" s="1"/>
  <c r="F59" i="28"/>
  <c r="F62" i="28" s="1"/>
  <c r="M18" i="28"/>
  <c r="AJ65" i="12"/>
  <c r="AJ37" i="12"/>
  <c r="AJ37" i="28"/>
  <c r="AJ63" i="14"/>
  <c r="K55" i="41"/>
  <c r="AV20" i="18"/>
  <c r="G60" i="22"/>
  <c r="AC37" i="30"/>
  <c r="AH37" i="30"/>
  <c r="AC33" i="8"/>
  <c r="AB33" i="8"/>
  <c r="AI33" i="8"/>
  <c r="AG33" i="8"/>
  <c r="AE33" i="8"/>
  <c r="AA33" i="8"/>
  <c r="AD33" i="8"/>
  <c r="AF46" i="22"/>
  <c r="AF45" i="22" s="1"/>
  <c r="AA46" i="22"/>
  <c r="AI46" i="22"/>
  <c r="AI45" i="22" s="1"/>
  <c r="AD46" i="22"/>
  <c r="AD45" i="22" s="1"/>
  <c r="AH46" i="22"/>
  <c r="AH45" i="22" s="1"/>
  <c r="AG46" i="22"/>
  <c r="AG45" i="22" s="1"/>
  <c r="AE46" i="22"/>
  <c r="AE45" i="22" s="1"/>
  <c r="AC46" i="22"/>
  <c r="AC45" i="22" s="1"/>
  <c r="AB46" i="22"/>
  <c r="AB45" i="22" s="1"/>
  <c r="AB6" i="16"/>
  <c r="AI6" i="16"/>
  <c r="AI3" i="16" s="1"/>
  <c r="AA6" i="16"/>
  <c r="AJ6" i="16" s="1"/>
  <c r="AH6" i="16"/>
  <c r="AC6" i="16"/>
  <c r="AF6" i="16"/>
  <c r="AG21" i="30"/>
  <c r="AD21" i="30"/>
  <c r="AH16" i="40"/>
  <c r="AB16" i="40"/>
  <c r="AD16" i="40"/>
  <c r="AF16" i="40"/>
  <c r="AA16" i="40"/>
  <c r="AE16" i="40"/>
  <c r="AC16" i="40"/>
  <c r="AG16" i="40"/>
  <c r="AI16" i="40"/>
  <c r="AB7" i="36"/>
  <c r="AB3" i="36" s="1"/>
  <c r="AC7" i="36"/>
  <c r="AA7" i="36"/>
  <c r="AG7" i="36"/>
  <c r="AD7" i="36"/>
  <c r="AE7" i="36"/>
  <c r="AH7" i="36"/>
  <c r="AI7" i="36"/>
  <c r="AF8" i="35"/>
  <c r="AG8" i="35"/>
  <c r="AE8" i="35"/>
  <c r="AI8" i="35"/>
  <c r="AB8" i="35"/>
  <c r="AD8" i="35"/>
  <c r="AH8" i="35"/>
  <c r="AC8" i="35"/>
  <c r="AA8" i="35"/>
  <c r="AE15" i="21"/>
  <c r="AH15" i="21"/>
  <c r="AC15" i="21"/>
  <c r="AA15" i="21"/>
  <c r="AG15" i="21"/>
  <c r="AF15" i="21"/>
  <c r="AB15" i="21"/>
  <c r="AI15" i="21"/>
  <c r="AV20" i="8"/>
  <c r="AO30" i="18"/>
  <c r="AQ31" i="16"/>
  <c r="AU28" i="17"/>
  <c r="AC3" i="16"/>
  <c r="AH3" i="16"/>
  <c r="AG37" i="30"/>
  <c r="AD29" i="35"/>
  <c r="AB33" i="35"/>
  <c r="AB44" i="26"/>
  <c r="AA44" i="26"/>
  <c r="AA33" i="23"/>
  <c r="AC33" i="23"/>
  <c r="AC32" i="23" s="1"/>
  <c r="AG33" i="23"/>
  <c r="AG32" i="23" s="1"/>
  <c r="AI33" i="23"/>
  <c r="AI32" i="23" s="1"/>
  <c r="AF33" i="23"/>
  <c r="AF32" i="23" s="1"/>
  <c r="AB33" i="23"/>
  <c r="AB32" i="23" s="1"/>
  <c r="AE33" i="23"/>
  <c r="AE32" i="23" s="1"/>
  <c r="AD33" i="23"/>
  <c r="AD32" i="23" s="1"/>
  <c r="G51" i="22"/>
  <c r="G50" i="22" s="1"/>
  <c r="F50" i="22"/>
  <c r="AA36" i="17"/>
  <c r="AD36" i="17"/>
  <c r="AD35" i="17" s="1"/>
  <c r="AI36" i="17"/>
  <c r="AI35" i="17" s="1"/>
  <c r="AG36" i="17"/>
  <c r="AG35" i="17" s="1"/>
  <c r="AB36" i="17"/>
  <c r="AB35" i="17" s="1"/>
  <c r="AC36" i="17"/>
  <c r="AC35" i="17" s="1"/>
  <c r="AE36" i="17"/>
  <c r="AE35" i="17" s="1"/>
  <c r="AF36" i="17"/>
  <c r="AF35" i="17" s="1"/>
  <c r="AA43" i="11"/>
  <c r="AH43" i="11"/>
  <c r="AG43" i="11"/>
  <c r="AF43" i="11"/>
  <c r="G36" i="38"/>
  <c r="G35" i="38" s="1"/>
  <c r="F35" i="38"/>
  <c r="AE13" i="12"/>
  <c r="AA13" i="12"/>
  <c r="AH13" i="12"/>
  <c r="AD13" i="12"/>
  <c r="AF13" i="12"/>
  <c r="AB13" i="12"/>
  <c r="AI13" i="12"/>
  <c r="AH36" i="17"/>
  <c r="AH35" i="17" s="1"/>
  <c r="M31" i="40"/>
  <c r="O31" i="40" s="1"/>
  <c r="P31" i="40" s="1"/>
  <c r="AG59" i="30"/>
  <c r="AH59" i="30"/>
  <c r="AF59" i="30"/>
  <c r="AB59" i="30"/>
  <c r="AD59" i="30"/>
  <c r="AI59" i="30"/>
  <c r="AE59" i="30"/>
  <c r="AA59" i="30"/>
  <c r="AC59" i="30"/>
  <c r="AG19" i="20"/>
  <c r="AA19" i="20"/>
  <c r="AE19" i="20"/>
  <c r="AF19" i="20"/>
  <c r="AD19" i="20"/>
  <c r="AH19" i="20"/>
  <c r="AI19" i="20"/>
  <c r="M47" i="40"/>
  <c r="O47" i="40" s="1"/>
  <c r="P47" i="40" s="1"/>
  <c r="AG48" i="15"/>
  <c r="AG47" i="15" s="1"/>
  <c r="AA48" i="15"/>
  <c r="AH48" i="15"/>
  <c r="AH47" i="15" s="1"/>
  <c r="AB48" i="15"/>
  <c r="AB47" i="15" s="1"/>
  <c r="AI48" i="15"/>
  <c r="AI47" i="15" s="1"/>
  <c r="AE48" i="15"/>
  <c r="AE47" i="15" s="1"/>
  <c r="AF48" i="15"/>
  <c r="AF47" i="15" s="1"/>
  <c r="AD48" i="15"/>
  <c r="AD47" i="15" s="1"/>
  <c r="AC48" i="15"/>
  <c r="AC47" i="15" s="1"/>
  <c r="AG6" i="16"/>
  <c r="AG3" i="16" s="1"/>
  <c r="AO20" i="8"/>
  <c r="AB30" i="22"/>
  <c r="AS28" i="21"/>
  <c r="AJ19" i="20"/>
  <c r="AI37" i="30"/>
  <c r="AI29" i="35"/>
  <c r="AJ29" i="41"/>
  <c r="M26" i="38"/>
  <c r="O26" i="38" s="1"/>
  <c r="P26" i="38" s="1"/>
  <c r="M48" i="15"/>
  <c r="K53" i="40"/>
  <c r="K52" i="40" s="1"/>
  <c r="J52" i="40"/>
  <c r="K51" i="23"/>
  <c r="K50" i="23" s="1"/>
  <c r="J50" i="23"/>
  <c r="AB17" i="22"/>
  <c r="AG17" i="22"/>
  <c r="AA17" i="22"/>
  <c r="AI17" i="22"/>
  <c r="AD17" i="22"/>
  <c r="AC17" i="22"/>
  <c r="AF17" i="22"/>
  <c r="AE17" i="22"/>
  <c r="AH17" i="22"/>
  <c r="AI34" i="16"/>
  <c r="AI32" i="16" s="1"/>
  <c r="AH34" i="16"/>
  <c r="AH32" i="16" s="1"/>
  <c r="AA34" i="16"/>
  <c r="AA32" i="16" s="1"/>
  <c r="AG34" i="16"/>
  <c r="AG32" i="16" s="1"/>
  <c r="AD34" i="16"/>
  <c r="AF34" i="16"/>
  <c r="AF32" i="16" s="1"/>
  <c r="AB34" i="16"/>
  <c r="AB32" i="16" s="1"/>
  <c r="AH7" i="12"/>
  <c r="AH3" i="12" s="1"/>
  <c r="AD7" i="12"/>
  <c r="AD3" i="12" s="1"/>
  <c r="AF7" i="12"/>
  <c r="AF3" i="12" s="1"/>
  <c r="AI7" i="12"/>
  <c r="AI3" i="12" s="1"/>
  <c r="AG7" i="12"/>
  <c r="AG3" i="12" s="1"/>
  <c r="AB7" i="12"/>
  <c r="AB3" i="12" s="1"/>
  <c r="AE7" i="12"/>
  <c r="AE3" i="12" s="1"/>
  <c r="AA7" i="12"/>
  <c r="AE34" i="16"/>
  <c r="AE32" i="16" s="1"/>
  <c r="AH60" i="15"/>
  <c r="AI60" i="15"/>
  <c r="AE60" i="15"/>
  <c r="AA60" i="15"/>
  <c r="AG60" i="15"/>
  <c r="AC60" i="15"/>
  <c r="AF60" i="15"/>
  <c r="AD60" i="15"/>
  <c r="AB60" i="15"/>
  <c r="AI60" i="21"/>
  <c r="AC60" i="21"/>
  <c r="AF60" i="21"/>
  <c r="AD60" i="21"/>
  <c r="AB58" i="40"/>
  <c r="AA58" i="40"/>
  <c r="AE58" i="40"/>
  <c r="AG58" i="40"/>
  <c r="AI58" i="40"/>
  <c r="AD58" i="40"/>
  <c r="AC58" i="40"/>
  <c r="AH58" i="40"/>
  <c r="AF58" i="40"/>
  <c r="G39" i="40"/>
  <c r="F38" i="40"/>
  <c r="AB14" i="14"/>
  <c r="AF14" i="14"/>
  <c r="AI14" i="14"/>
  <c r="AE14" i="14"/>
  <c r="AD14" i="14"/>
  <c r="AA14" i="14"/>
  <c r="AH14" i="14"/>
  <c r="AC14" i="14"/>
  <c r="AG14" i="14"/>
  <c r="AG29" i="35"/>
  <c r="AG37" i="37"/>
  <c r="AD37" i="37"/>
  <c r="AI37" i="37"/>
  <c r="AB37" i="37"/>
  <c r="AC37" i="37"/>
  <c r="AE37" i="37"/>
  <c r="AF37" i="37"/>
  <c r="AA37" i="37"/>
  <c r="AH37" i="37"/>
  <c r="AF11" i="8"/>
  <c r="AA11" i="8"/>
  <c r="AI11" i="8"/>
  <c r="AC11" i="8"/>
  <c r="AG11" i="8"/>
  <c r="AB11" i="8"/>
  <c r="AG23" i="22"/>
  <c r="AH23" i="22"/>
  <c r="AC23" i="22"/>
  <c r="AA23" i="22"/>
  <c r="AG58" i="38"/>
  <c r="AA58" i="38"/>
  <c r="AF58" i="38"/>
  <c r="AD58" i="38"/>
  <c r="AE58" i="38"/>
  <c r="AC58" i="38"/>
  <c r="AI58" i="38"/>
  <c r="AB58" i="38"/>
  <c r="AH34" i="38"/>
  <c r="AH33" i="38" s="1"/>
  <c r="AD34" i="38"/>
  <c r="AD33" i="38" s="1"/>
  <c r="AG34" i="38"/>
  <c r="AG33" i="38" s="1"/>
  <c r="AC34" i="38"/>
  <c r="AC33" i="38" s="1"/>
  <c r="AF34" i="38"/>
  <c r="AF33" i="38" s="1"/>
  <c r="AE34" i="38"/>
  <c r="AE33" i="38" s="1"/>
  <c r="AA34" i="38"/>
  <c r="AB34" i="38"/>
  <c r="AB33" i="38" s="1"/>
  <c r="AI34" i="38"/>
  <c r="AI33" i="38" s="1"/>
  <c r="AE11" i="8"/>
  <c r="AA62" i="41"/>
  <c r="AH62" i="41"/>
  <c r="AH60" i="41" s="1"/>
  <c r="AF62" i="41"/>
  <c r="AF60" i="41" s="1"/>
  <c r="AG56" i="9"/>
  <c r="AG54" i="9" s="1"/>
  <c r="AG57" i="9" s="1"/>
  <c r="AF56" i="9"/>
  <c r="AF54" i="9" s="1"/>
  <c r="AF57" i="9" s="1"/>
  <c r="AB56" i="9"/>
  <c r="AB54" i="9" s="1"/>
  <c r="AB57" i="9" s="1"/>
  <c r="AI56" i="9"/>
  <c r="AI54" i="9" s="1"/>
  <c r="AI57" i="9" s="1"/>
  <c r="AD56" i="9"/>
  <c r="AD54" i="9" s="1"/>
  <c r="AD57" i="9" s="1"/>
  <c r="AA56" i="9"/>
  <c r="AA54" i="9" s="1"/>
  <c r="AA57" i="9" s="1"/>
  <c r="AH56" i="9"/>
  <c r="AH54" i="9" s="1"/>
  <c r="AH57" i="9" s="1"/>
  <c r="AE56" i="9"/>
  <c r="AE54" i="9" s="1"/>
  <c r="AE57" i="9" s="1"/>
  <c r="AB22" i="40"/>
  <c r="AF22" i="40"/>
  <c r="AD22" i="40"/>
  <c r="AI22" i="40"/>
  <c r="AE22" i="40"/>
  <c r="AA22" i="40"/>
  <c r="AH22" i="40"/>
  <c r="AC22" i="40"/>
  <c r="AG22" i="40"/>
  <c r="AI5" i="36"/>
  <c r="AI3" i="36" s="1"/>
  <c r="AF5" i="36"/>
  <c r="AF3" i="36" s="1"/>
  <c r="AD5" i="36"/>
  <c r="AD3" i="36" s="1"/>
  <c r="AC5" i="36"/>
  <c r="AC3" i="36" s="1"/>
  <c r="AH5" i="36"/>
  <c r="AH3" i="36" s="1"/>
  <c r="AG5" i="36"/>
  <c r="AG3" i="36" s="1"/>
  <c r="AA5" i="36"/>
  <c r="AE5" i="36"/>
  <c r="AE3" i="36" s="1"/>
  <c r="AE27" i="35"/>
  <c r="AF27" i="35"/>
  <c r="AI23" i="22"/>
  <c r="AG31" i="30"/>
  <c r="AJ19" i="11"/>
  <c r="AH29" i="35"/>
  <c r="AB3" i="16"/>
  <c r="M48" i="14"/>
  <c r="AC18" i="26"/>
  <c r="AF18" i="26"/>
  <c r="AB18" i="26"/>
  <c r="AI18" i="26"/>
  <c r="AE18" i="26"/>
  <c r="AD18" i="26"/>
  <c r="AG18" i="26"/>
  <c r="AH18" i="26"/>
  <c r="AA18" i="26"/>
  <c r="G51" i="23"/>
  <c r="F50" i="23"/>
  <c r="AD6" i="23"/>
  <c r="AI6" i="23"/>
  <c r="AA6" i="23"/>
  <c r="AE6" i="23"/>
  <c r="AF6" i="23"/>
  <c r="AB6" i="23"/>
  <c r="AI16" i="11"/>
  <c r="AH16" i="11"/>
  <c r="AD16" i="11"/>
  <c r="AG16" i="11"/>
  <c r="G55" i="41"/>
  <c r="G54" i="41" s="1"/>
  <c r="F54" i="41"/>
  <c r="G53" i="38"/>
  <c r="F52" i="38"/>
  <c r="F38" i="38"/>
  <c r="G39" i="38"/>
  <c r="AB4" i="38"/>
  <c r="AI4" i="38"/>
  <c r="AE4" i="38"/>
  <c r="AA4" i="38"/>
  <c r="AG4" i="38"/>
  <c r="AD4" i="38"/>
  <c r="AC4" i="38"/>
  <c r="AF4" i="38"/>
  <c r="AF50" i="12"/>
  <c r="AF49" i="12" s="1"/>
  <c r="AG50" i="12"/>
  <c r="AG49" i="12" s="1"/>
  <c r="AB50" i="12"/>
  <c r="AB49" i="12" s="1"/>
  <c r="AD50" i="12"/>
  <c r="AD49" i="12" s="1"/>
  <c r="AI50" i="12"/>
  <c r="AI49" i="12" s="1"/>
  <c r="AC50" i="12"/>
  <c r="AC49" i="12" s="1"/>
  <c r="AE50" i="12"/>
  <c r="AE49" i="12" s="1"/>
  <c r="AA50" i="12"/>
  <c r="AH50" i="12"/>
  <c r="AH49" i="12" s="1"/>
  <c r="AE5" i="30"/>
  <c r="AA5" i="30"/>
  <c r="AA3" i="30" s="1"/>
  <c r="AH5" i="30"/>
  <c r="AH3" i="30" s="1"/>
  <c r="AC5" i="30"/>
  <c r="AG5" i="30"/>
  <c r="AD5" i="30"/>
  <c r="AF5" i="30"/>
  <c r="AI5" i="30"/>
  <c r="AB5" i="30"/>
  <c r="AF60" i="9"/>
  <c r="AD60" i="9"/>
  <c r="AI60" i="9"/>
  <c r="AH60" i="9"/>
  <c r="AG60" i="9"/>
  <c r="AB60" i="9"/>
  <c r="AE60" i="9"/>
  <c r="AA60" i="9"/>
  <c r="G42" i="20"/>
  <c r="F40" i="20"/>
  <c r="AB29" i="35"/>
  <c r="M16" i="37"/>
  <c r="O16" i="37" s="1"/>
  <c r="P16" i="37" s="1"/>
  <c r="M43" i="35"/>
  <c r="O43" i="35" s="1"/>
  <c r="P43" i="35" s="1"/>
  <c r="AE19" i="9"/>
  <c r="AD19" i="9"/>
  <c r="AH19" i="9"/>
  <c r="AF19" i="9"/>
  <c r="AC19" i="9"/>
  <c r="AG19" i="9"/>
  <c r="AB19" i="9"/>
  <c r="AA19" i="9"/>
  <c r="AI19" i="9"/>
  <c r="AB21" i="17"/>
  <c r="AI21" i="17"/>
  <c r="AG21" i="17"/>
  <c r="AC21" i="17"/>
  <c r="K53" i="38"/>
  <c r="K52" i="38" s="1"/>
  <c r="J52" i="38"/>
  <c r="AF8" i="38"/>
  <c r="AG8" i="38"/>
  <c r="AC8" i="38"/>
  <c r="AE8" i="38"/>
  <c r="AB8" i="38"/>
  <c r="AI8" i="38"/>
  <c r="AA8" i="38"/>
  <c r="AH8" i="38"/>
  <c r="AD8" i="38"/>
  <c r="AH44" i="26"/>
  <c r="AB36" i="30"/>
  <c r="AC36" i="30"/>
  <c r="AC35" i="30" s="1"/>
  <c r="AF36" i="30"/>
  <c r="AF35" i="30" s="1"/>
  <c r="AG36" i="30"/>
  <c r="AH36" i="30"/>
  <c r="AH35" i="30" s="1"/>
  <c r="AI36" i="30"/>
  <c r="AI35" i="30" s="1"/>
  <c r="AA36" i="30"/>
  <c r="AA35" i="30" s="1"/>
  <c r="AD36" i="30"/>
  <c r="AJ42" i="39"/>
  <c r="AF62" i="37"/>
  <c r="AI62" i="37"/>
  <c r="AC62" i="37"/>
  <c r="AH62" i="37"/>
  <c r="AH60" i="11"/>
  <c r="AE60" i="11"/>
  <c r="AI60" i="11"/>
  <c r="AC60" i="11"/>
  <c r="AG60" i="11"/>
  <c r="AF60" i="11"/>
  <c r="AE60" i="23"/>
  <c r="AD60" i="23"/>
  <c r="AH60" i="23"/>
  <c r="AI60" i="23"/>
  <c r="AF60" i="23"/>
  <c r="AA60" i="23"/>
  <c r="AE58" i="36"/>
  <c r="AI58" i="36"/>
  <c r="AB58" i="36"/>
  <c r="AD58" i="36"/>
  <c r="AC58" i="36"/>
  <c r="AA58" i="36"/>
  <c r="AH58" i="36"/>
  <c r="AF58" i="36"/>
  <c r="AG58" i="36"/>
  <c r="G40" i="35"/>
  <c r="G38" i="35" s="1"/>
  <c r="F38" i="35"/>
  <c r="AG37" i="20"/>
  <c r="AG35" i="20" s="1"/>
  <c r="AI37" i="20"/>
  <c r="AI35" i="20" s="1"/>
  <c r="AE37" i="20"/>
  <c r="AE35" i="20" s="1"/>
  <c r="AA37" i="20"/>
  <c r="AA35" i="20" s="1"/>
  <c r="AD37" i="20"/>
  <c r="AD35" i="20" s="1"/>
  <c r="AF37" i="20"/>
  <c r="AF35" i="20" s="1"/>
  <c r="AE14" i="23"/>
  <c r="AA14" i="23"/>
  <c r="G53" i="40"/>
  <c r="F52" i="40"/>
  <c r="AC6" i="38"/>
  <c r="AG6" i="38"/>
  <c r="AI6" i="38"/>
  <c r="AH6" i="38"/>
  <c r="AA6" i="38"/>
  <c r="AF6" i="38"/>
  <c r="AB6" i="38"/>
  <c r="AE6" i="38"/>
  <c r="AG23" i="19"/>
  <c r="AB23" i="19"/>
  <c r="AH23" i="19"/>
  <c r="AB5" i="24"/>
  <c r="AC5" i="24"/>
  <c r="AJ42" i="40"/>
  <c r="AI13" i="36"/>
  <c r="AD13" i="36"/>
  <c r="AB13" i="36"/>
  <c r="AC13" i="36"/>
  <c r="AH13" i="36"/>
  <c r="AA13" i="36"/>
  <c r="AG13" i="36"/>
  <c r="AE13" i="36"/>
  <c r="F48" i="35"/>
  <c r="G49" i="35"/>
  <c r="AA35" i="35"/>
  <c r="AF35" i="35"/>
  <c r="AF33" i="35" s="1"/>
  <c r="AD21" i="17"/>
  <c r="G58" i="40"/>
  <c r="G57" i="40" s="1"/>
  <c r="G60" i="40" s="1"/>
  <c r="F57" i="40"/>
  <c r="F60" i="40" s="1"/>
  <c r="AI6" i="14"/>
  <c r="AB6" i="14"/>
  <c r="AB3" i="14" s="1"/>
  <c r="AA6" i="14"/>
  <c r="AA3" i="14" s="1"/>
  <c r="AC6" i="14"/>
  <c r="AC3" i="14" s="1"/>
  <c r="AE6" i="14"/>
  <c r="AE3" i="14" s="1"/>
  <c r="AG6" i="14"/>
  <c r="AG3" i="14" s="1"/>
  <c r="AD6" i="14"/>
  <c r="AD3" i="14" s="1"/>
  <c r="AH6" i="14"/>
  <c r="AH3" i="14" s="1"/>
  <c r="AA64" i="14"/>
  <c r="AJ15" i="21"/>
  <c r="AJ21" i="17"/>
  <c r="AD32" i="16"/>
  <c r="AF29" i="35"/>
  <c r="M28" i="37"/>
  <c r="O28" i="37" s="1"/>
  <c r="P28" i="37" s="1"/>
  <c r="AI50" i="26"/>
  <c r="AI49" i="26" s="1"/>
  <c r="AA50" i="26"/>
  <c r="AA49" i="26" s="1"/>
  <c r="AD50" i="26"/>
  <c r="AD49" i="26" s="1"/>
  <c r="AB50" i="26"/>
  <c r="AB49" i="26" s="1"/>
  <c r="AI42" i="16"/>
  <c r="AA42" i="16"/>
  <c r="AJ42" i="16" s="1"/>
  <c r="AH42" i="16"/>
  <c r="AC42" i="16"/>
  <c r="AB42" i="16"/>
  <c r="AB17" i="16"/>
  <c r="AG17" i="16"/>
  <c r="AG63" i="9"/>
  <c r="AH63" i="9"/>
  <c r="AC63" i="9"/>
  <c r="AF63" i="9"/>
  <c r="AB63" i="9"/>
  <c r="AE63" i="9"/>
  <c r="AI63" i="9"/>
  <c r="AA63" i="9"/>
  <c r="AD63" i="9"/>
  <c r="AC28" i="37"/>
  <c r="AI28" i="37"/>
  <c r="AG28" i="37"/>
  <c r="AD28" i="37"/>
  <c r="AB28" i="37"/>
  <c r="AE28" i="37"/>
  <c r="AH28" i="37"/>
  <c r="AF28" i="37"/>
  <c r="AA28" i="37"/>
  <c r="AA24" i="39"/>
  <c r="AB24" i="39"/>
  <c r="AD24" i="39"/>
  <c r="AC24" i="39"/>
  <c r="AH24" i="39"/>
  <c r="AG24" i="39"/>
  <c r="AI24" i="39"/>
  <c r="AF24" i="39"/>
  <c r="AE24" i="39"/>
  <c r="AC60" i="13"/>
  <c r="AG60" i="13"/>
  <c r="AA60" i="13"/>
  <c r="AI60" i="13"/>
  <c r="AB60" i="13"/>
  <c r="AE60" i="19"/>
  <c r="AF60" i="19"/>
  <c r="AG60" i="19"/>
  <c r="AC60" i="19"/>
  <c r="AD60" i="19"/>
  <c r="AA60" i="19"/>
  <c r="AB60" i="19"/>
  <c r="AG42" i="36"/>
  <c r="AB42" i="36"/>
  <c r="AH42" i="36"/>
  <c r="AE42" i="36"/>
  <c r="AD42" i="36"/>
  <c r="AA42" i="36"/>
  <c r="AF42" i="36"/>
  <c r="AI42" i="36"/>
  <c r="AC42" i="36"/>
  <c r="M13" i="20"/>
  <c r="AU35" i="26"/>
  <c r="V6" i="24"/>
  <c r="V6" i="23"/>
  <c r="M20" i="16"/>
  <c r="M29" i="15"/>
  <c r="M34" i="14"/>
  <c r="O34" i="14" s="1"/>
  <c r="P34" i="14" s="1"/>
  <c r="M25" i="14"/>
  <c r="D26" i="145"/>
  <c r="AR35" i="10"/>
  <c r="AU35" i="10"/>
  <c r="AJ24" i="8"/>
  <c r="F43" i="8"/>
  <c r="K53" i="37"/>
  <c r="J52" i="37"/>
  <c r="AB48" i="40"/>
  <c r="AB47" i="40" s="1"/>
  <c r="AI48" i="40"/>
  <c r="AI47" i="40" s="1"/>
  <c r="AD48" i="40"/>
  <c r="AD47" i="40" s="1"/>
  <c r="AE48" i="40"/>
  <c r="AE47" i="40" s="1"/>
  <c r="AA48" i="40"/>
  <c r="AG48" i="40"/>
  <c r="AG47" i="40" s="1"/>
  <c r="AC48" i="40"/>
  <c r="AC47" i="40" s="1"/>
  <c r="AF48" i="40"/>
  <c r="AF47" i="40" s="1"/>
  <c r="AH48" i="40"/>
  <c r="AH47" i="40" s="1"/>
  <c r="AA48" i="37"/>
  <c r="AF48" i="37"/>
  <c r="AF47" i="37" s="1"/>
  <c r="AD48" i="37"/>
  <c r="AD47" i="37" s="1"/>
  <c r="AG48" i="37"/>
  <c r="AG47" i="37" s="1"/>
  <c r="AC48" i="37"/>
  <c r="AC47" i="37" s="1"/>
  <c r="AH48" i="37"/>
  <c r="AH47" i="37" s="1"/>
  <c r="AB48" i="37"/>
  <c r="AB47" i="37" s="1"/>
  <c r="AI48" i="37"/>
  <c r="AI47" i="37" s="1"/>
  <c r="AE48" i="37"/>
  <c r="AE47" i="37" s="1"/>
  <c r="F37" i="8"/>
  <c r="M38" i="8"/>
  <c r="F59" i="8"/>
  <c r="F62" i="8" s="1"/>
  <c r="G60" i="8"/>
  <c r="AF3" i="11"/>
  <c r="AF32" i="11"/>
  <c r="M22" i="15"/>
  <c r="O22" i="15" s="1"/>
  <c r="P22" i="15" s="1"/>
  <c r="AF3" i="26"/>
  <c r="AP3" i="26"/>
  <c r="AJ36" i="26"/>
  <c r="AJ35" i="26" s="1"/>
  <c r="AT32" i="14"/>
  <c r="AJ10" i="26"/>
  <c r="AJ64" i="28"/>
  <c r="AJ55" i="28"/>
  <c r="M48" i="28"/>
  <c r="M28" i="28"/>
  <c r="M19" i="28"/>
  <c r="O19" i="28" s="1"/>
  <c r="P19" i="28" s="1"/>
  <c r="M20" i="28"/>
  <c r="AP32" i="27"/>
  <c r="AF3" i="14"/>
  <c r="AJ42" i="14"/>
  <c r="AJ21" i="14"/>
  <c r="AJ46" i="14"/>
  <c r="AJ45" i="14" s="1"/>
  <c r="AJ15" i="14"/>
  <c r="AJ11" i="14"/>
  <c r="AJ63" i="28"/>
  <c r="AJ34" i="28"/>
  <c r="AJ24" i="28"/>
  <c r="AB32" i="28"/>
  <c r="AJ48" i="28"/>
  <c r="AJ47" i="28" s="1"/>
  <c r="M16" i="28"/>
  <c r="M24" i="28"/>
  <c r="O24" i="28" s="1"/>
  <c r="P24" i="28" s="1"/>
  <c r="M26" i="28"/>
  <c r="M25" i="28"/>
  <c r="O25" i="28" s="1"/>
  <c r="P25" i="28" s="1"/>
  <c r="AV32" i="28"/>
  <c r="AT32" i="28"/>
  <c r="AQ35" i="28"/>
  <c r="AR32" i="28"/>
  <c r="AT35" i="28"/>
  <c r="AU32" i="28"/>
  <c r="AJ44" i="27"/>
  <c r="AJ4" i="27"/>
  <c r="AA3" i="16"/>
  <c r="AJ5" i="16"/>
  <c r="AJ15" i="16"/>
  <c r="M18" i="16"/>
  <c r="O18" i="16" s="1"/>
  <c r="P18" i="16" s="1"/>
  <c r="AJ59" i="16"/>
  <c r="AJ46" i="16"/>
  <c r="AJ45" i="16" s="1"/>
  <c r="AJ13" i="16"/>
  <c r="AJ40" i="16"/>
  <c r="AJ18" i="16"/>
  <c r="AJ19" i="16"/>
  <c r="AJ11" i="16"/>
  <c r="AC32" i="16"/>
  <c r="AJ7" i="16"/>
  <c r="AJ44" i="11"/>
  <c r="AA3" i="11"/>
  <c r="AA35" i="16"/>
  <c r="AA64" i="19"/>
  <c r="AH64" i="19"/>
  <c r="AQ61" i="10"/>
  <c r="AD3" i="26"/>
  <c r="AA37" i="9"/>
  <c r="AA35" i="9" s="1"/>
  <c r="F56" i="28"/>
  <c r="G57" i="28"/>
  <c r="G56" i="28" s="1"/>
  <c r="J63" i="26"/>
  <c r="K64" i="26"/>
  <c r="K63" i="26" s="1"/>
  <c r="G33" i="28"/>
  <c r="F32" i="28"/>
  <c r="G57" i="26"/>
  <c r="G56" i="26" s="1"/>
  <c r="F56" i="26"/>
  <c r="K38" i="26"/>
  <c r="K37" i="26" s="1"/>
  <c r="J37" i="26"/>
  <c r="K68" i="28"/>
  <c r="K67" i="28" s="1"/>
  <c r="J67" i="28"/>
  <c r="K15" i="28"/>
  <c r="K14" i="28" s="1"/>
  <c r="J14" i="28"/>
  <c r="K63" i="28"/>
  <c r="K53" i="28"/>
  <c r="K52" i="28" s="1"/>
  <c r="J52" i="28"/>
  <c r="G53" i="27"/>
  <c r="G52" i="27" s="1"/>
  <c r="F52" i="27"/>
  <c r="AD21" i="11"/>
  <c r="AF21" i="11"/>
  <c r="AB21" i="11"/>
  <c r="AH21" i="11"/>
  <c r="AA21" i="11"/>
  <c r="AG21" i="11"/>
  <c r="M42" i="8"/>
  <c r="M36" i="23"/>
  <c r="AI37" i="22"/>
  <c r="AD37" i="22"/>
  <c r="AB37" i="22"/>
  <c r="AB35" i="22" s="1"/>
  <c r="AH37" i="22"/>
  <c r="AC37" i="22"/>
  <c r="AC35" i="22" s="1"/>
  <c r="AG37" i="22"/>
  <c r="AG35" i="22" s="1"/>
  <c r="AC8" i="19"/>
  <c r="AH8" i="19"/>
  <c r="AD8" i="19"/>
  <c r="AF8" i="19"/>
  <c r="AI8" i="19"/>
  <c r="AB8" i="19"/>
  <c r="AA8" i="19"/>
  <c r="AG8" i="19"/>
  <c r="AH39" i="17"/>
  <c r="AD39" i="17"/>
  <c r="AC39" i="17"/>
  <c r="AG39" i="17"/>
  <c r="AB39" i="17"/>
  <c r="AF39" i="17"/>
  <c r="AA39" i="17"/>
  <c r="AI39" i="17"/>
  <c r="AE39" i="17"/>
  <c r="J63" i="27"/>
  <c r="K64" i="27"/>
  <c r="K63" i="27" s="1"/>
  <c r="AE48" i="26"/>
  <c r="AE47" i="26" s="1"/>
  <c r="AG48" i="26"/>
  <c r="AG47" i="26" s="1"/>
  <c r="AV38" i="37"/>
  <c r="AR38" i="37"/>
  <c r="AU38" i="37"/>
  <c r="AQ38" i="37"/>
  <c r="AT38" i="37"/>
  <c r="AP38" i="37"/>
  <c r="AS38" i="37"/>
  <c r="AO38" i="37"/>
  <c r="AG28" i="38"/>
  <c r="AC28" i="38"/>
  <c r="AF28" i="38"/>
  <c r="AH28" i="38"/>
  <c r="AD28" i="38"/>
  <c r="AB28" i="38"/>
  <c r="AI28" i="38"/>
  <c r="AE28" i="38"/>
  <c r="AA28" i="38"/>
  <c r="G40" i="37"/>
  <c r="F38" i="37"/>
  <c r="G37" i="37"/>
  <c r="F35" i="37"/>
  <c r="AU23" i="37"/>
  <c r="AQ23" i="37"/>
  <c r="AT23" i="37"/>
  <c r="AP23" i="37"/>
  <c r="AP9" i="37" s="1"/>
  <c r="AS23" i="37"/>
  <c r="AV23" i="37"/>
  <c r="AO23" i="37"/>
  <c r="AR23" i="37"/>
  <c r="M34" i="35"/>
  <c r="O34" i="35" s="1"/>
  <c r="P34" i="35" s="1"/>
  <c r="J56" i="28"/>
  <c r="K57" i="28"/>
  <c r="K56" i="28" s="1"/>
  <c r="F37" i="28"/>
  <c r="G38" i="28"/>
  <c r="G37" i="28" s="1"/>
  <c r="K9" i="28"/>
  <c r="K8" i="28" s="1"/>
  <c r="J8" i="28"/>
  <c r="J32" i="28"/>
  <c r="K33" i="28"/>
  <c r="K32" i="28" s="1"/>
  <c r="J56" i="26"/>
  <c r="K57" i="26"/>
  <c r="K56" i="26" s="1"/>
  <c r="J32" i="26"/>
  <c r="K33" i="26"/>
  <c r="K32" i="26" s="1"/>
  <c r="G68" i="28"/>
  <c r="G67" i="28" s="1"/>
  <c r="F67" i="28"/>
  <c r="F14" i="28"/>
  <c r="G15" i="28"/>
  <c r="G14" i="28" s="1"/>
  <c r="K57" i="20"/>
  <c r="K56" i="20" s="1"/>
  <c r="J56" i="20"/>
  <c r="J63" i="28"/>
  <c r="G41" i="14"/>
  <c r="G40" i="14" s="1"/>
  <c r="F40" i="14"/>
  <c r="G60" i="23"/>
  <c r="AB42" i="27"/>
  <c r="AG42" i="27"/>
  <c r="AI42" i="27"/>
  <c r="AD42" i="27"/>
  <c r="AE42" i="27"/>
  <c r="AA42" i="27"/>
  <c r="AF42" i="27"/>
  <c r="AC42" i="27"/>
  <c r="AH42" i="27"/>
  <c r="AS61" i="37"/>
  <c r="AS60" i="37" s="1"/>
  <c r="AO61" i="37"/>
  <c r="AR61" i="37"/>
  <c r="AR60" i="37" s="1"/>
  <c r="AU61" i="37"/>
  <c r="AQ61" i="37"/>
  <c r="AT61" i="37"/>
  <c r="AT60" i="37" s="1"/>
  <c r="AV61" i="37"/>
  <c r="AP61" i="37"/>
  <c r="K40" i="37"/>
  <c r="K38" i="37" s="1"/>
  <c r="J38" i="37"/>
  <c r="AT32" i="37"/>
  <c r="AT30" i="37" s="1"/>
  <c r="AP32" i="37"/>
  <c r="AP30" i="37" s="1"/>
  <c r="AS32" i="37"/>
  <c r="AS30" i="37" s="1"/>
  <c r="AO32" i="37"/>
  <c r="AR32" i="37"/>
  <c r="AR30" i="37" s="1"/>
  <c r="AU32" i="37"/>
  <c r="AU30" i="37" s="1"/>
  <c r="AQ32" i="37"/>
  <c r="AQ30" i="37" s="1"/>
  <c r="G11" i="37"/>
  <c r="F8" i="37"/>
  <c r="AU60" i="37"/>
  <c r="AV60" i="39"/>
  <c r="AU14" i="8"/>
  <c r="AR43" i="22"/>
  <c r="AV61" i="30"/>
  <c r="AV58" i="30" s="1"/>
  <c r="AF64" i="19"/>
  <c r="AJ13" i="26"/>
  <c r="F14" i="26"/>
  <c r="G16" i="26"/>
  <c r="M16" i="26" s="1"/>
  <c r="K38" i="28"/>
  <c r="K37" i="28" s="1"/>
  <c r="J37" i="28"/>
  <c r="F8" i="28"/>
  <c r="G9" i="28"/>
  <c r="G33" i="26"/>
  <c r="G32" i="26" s="1"/>
  <c r="F32" i="26"/>
  <c r="F54" i="28"/>
  <c r="G55" i="28"/>
  <c r="G54" i="28" s="1"/>
  <c r="F67" i="27"/>
  <c r="G68" i="27"/>
  <c r="G67" i="27" s="1"/>
  <c r="AH41" i="26"/>
  <c r="AB41" i="26"/>
  <c r="AA41" i="26"/>
  <c r="AG41" i="26"/>
  <c r="AE41" i="26"/>
  <c r="AD41" i="26"/>
  <c r="AC41" i="26"/>
  <c r="AF8" i="13"/>
  <c r="AE8" i="13"/>
  <c r="AA8" i="13"/>
  <c r="AJ8" i="13" s="1"/>
  <c r="AH22" i="9"/>
  <c r="AC22" i="9"/>
  <c r="AI22" i="9"/>
  <c r="AE22" i="9"/>
  <c r="AA22" i="9"/>
  <c r="AD22" i="9"/>
  <c r="AG22" i="9"/>
  <c r="AB13" i="20"/>
  <c r="AF13" i="20"/>
  <c r="AG13" i="20"/>
  <c r="AI13" i="20"/>
  <c r="AE13" i="20"/>
  <c r="AC13" i="20"/>
  <c r="AA13" i="20"/>
  <c r="AH13" i="20"/>
  <c r="AD13" i="20"/>
  <c r="K49" i="37"/>
  <c r="K48" i="37" s="1"/>
  <c r="J48" i="37"/>
  <c r="AT27" i="37"/>
  <c r="AP27" i="37"/>
  <c r="AS27" i="37"/>
  <c r="AO27" i="37"/>
  <c r="AV27" i="37"/>
  <c r="AR27" i="37"/>
  <c r="AU27" i="37"/>
  <c r="AQ27" i="37"/>
  <c r="M22" i="37"/>
  <c r="O22" i="37" s="1"/>
  <c r="P22" i="37" s="1"/>
  <c r="AV32" i="37"/>
  <c r="AV30" i="37" s="1"/>
  <c r="AE22" i="8"/>
  <c r="AA22" i="8"/>
  <c r="AF22" i="8"/>
  <c r="AG22" i="8"/>
  <c r="AB22" i="8"/>
  <c r="AD22" i="8"/>
  <c r="AC22" i="8"/>
  <c r="AI22" i="8"/>
  <c r="AB37" i="9"/>
  <c r="AB35" i="9" s="1"/>
  <c r="AO14" i="8"/>
  <c r="AO61" i="30"/>
  <c r="AC64" i="19"/>
  <c r="AG39" i="10"/>
  <c r="AJ22" i="15"/>
  <c r="AH35" i="22"/>
  <c r="AU41" i="37"/>
  <c r="AQ41" i="37"/>
  <c r="AT41" i="37"/>
  <c r="AP41" i="37"/>
  <c r="AS41" i="37"/>
  <c r="AV41" i="37"/>
  <c r="AO41" i="37"/>
  <c r="AR41" i="37"/>
  <c r="G57" i="27"/>
  <c r="G56" i="27" s="1"/>
  <c r="F56" i="27"/>
  <c r="AC52" i="11"/>
  <c r="AC51" i="11" s="1"/>
  <c r="AE52" i="11"/>
  <c r="AE51" i="11" s="1"/>
  <c r="AF52" i="11"/>
  <c r="AF51" i="11" s="1"/>
  <c r="AH52" i="11"/>
  <c r="AH51" i="11" s="1"/>
  <c r="AA52" i="11"/>
  <c r="AD52" i="11"/>
  <c r="AD51" i="11" s="1"/>
  <c r="AI52" i="11"/>
  <c r="AI51" i="11" s="1"/>
  <c r="AG52" i="11"/>
  <c r="AG51" i="11" s="1"/>
  <c r="J50" i="26"/>
  <c r="K51" i="26"/>
  <c r="K50" i="26" s="1"/>
  <c r="J54" i="28"/>
  <c r="K55" i="28"/>
  <c r="K54" i="28" s="1"/>
  <c r="K68" i="27"/>
  <c r="K67" i="27" s="1"/>
  <c r="J67" i="27"/>
  <c r="G44" i="28"/>
  <c r="F43" i="28"/>
  <c r="G44" i="27"/>
  <c r="G43" i="27" s="1"/>
  <c r="F43" i="27"/>
  <c r="G51" i="13"/>
  <c r="G50" i="13" s="1"/>
  <c r="F50" i="13"/>
  <c r="AH63" i="11"/>
  <c r="AC63" i="11"/>
  <c r="AF63" i="11"/>
  <c r="AG63" i="11"/>
  <c r="AI63" i="11"/>
  <c r="AA63" i="11"/>
  <c r="AD13" i="23"/>
  <c r="AC13" i="23"/>
  <c r="AF13" i="23"/>
  <c r="AI4" i="19"/>
  <c r="AI3" i="19" s="1"/>
  <c r="AF4" i="19"/>
  <c r="AF3" i="19" s="1"/>
  <c r="AB4" i="19"/>
  <c r="AE4" i="19"/>
  <c r="AE3" i="19" s="1"/>
  <c r="AH4" i="19"/>
  <c r="AH3" i="19" s="1"/>
  <c r="AD4" i="19"/>
  <c r="AD3" i="19" s="1"/>
  <c r="AC4" i="19"/>
  <c r="AC3" i="19" s="1"/>
  <c r="AG4" i="19"/>
  <c r="AG3" i="19" s="1"/>
  <c r="AA4" i="19"/>
  <c r="F59" i="26"/>
  <c r="F62" i="26" s="1"/>
  <c r="G60" i="26"/>
  <c r="G59" i="26" s="1"/>
  <c r="G62" i="26" s="1"/>
  <c r="AG17" i="26"/>
  <c r="AC17" i="26"/>
  <c r="AF17" i="26"/>
  <c r="AB17" i="26"/>
  <c r="AI17" i="26"/>
  <c r="AE17" i="26"/>
  <c r="AH17" i="26"/>
  <c r="AA17" i="26"/>
  <c r="AD17" i="26"/>
  <c r="AE35" i="39"/>
  <c r="AE33" i="39" s="1"/>
  <c r="AI35" i="39"/>
  <c r="AI33" i="39" s="1"/>
  <c r="AA35" i="39"/>
  <c r="AH35" i="39"/>
  <c r="AH33" i="39" s="1"/>
  <c r="AF35" i="39"/>
  <c r="AF33" i="39" s="1"/>
  <c r="AD35" i="39"/>
  <c r="AD33" i="39" s="1"/>
  <c r="AG35" i="39"/>
  <c r="AG33" i="39" s="1"/>
  <c r="AC35" i="39"/>
  <c r="AC33" i="39" s="1"/>
  <c r="AB35" i="39"/>
  <c r="AB33" i="39" s="1"/>
  <c r="F48" i="37"/>
  <c r="G49" i="37"/>
  <c r="AI35" i="37"/>
  <c r="AI33" i="37" s="1"/>
  <c r="AE35" i="37"/>
  <c r="AE33" i="37" s="1"/>
  <c r="AH35" i="37"/>
  <c r="AH33" i="37" s="1"/>
  <c r="AA35" i="37"/>
  <c r="AG35" i="37"/>
  <c r="AG33" i="37" s="1"/>
  <c r="AB35" i="37"/>
  <c r="AB33" i="37" s="1"/>
  <c r="AF35" i="37"/>
  <c r="AF33" i="37" s="1"/>
  <c r="AD35" i="37"/>
  <c r="AD33" i="37" s="1"/>
  <c r="AC35" i="37"/>
  <c r="AC33" i="37" s="1"/>
  <c r="AB27" i="37"/>
  <c r="AB25" i="37" s="1"/>
  <c r="AA27" i="37"/>
  <c r="AD27" i="37"/>
  <c r="AE27" i="37"/>
  <c r="AE25" i="37" s="1"/>
  <c r="AH27" i="37"/>
  <c r="AH25" i="37" s="1"/>
  <c r="AC27" i="37"/>
  <c r="AC25" i="37" s="1"/>
  <c r="AI27" i="37"/>
  <c r="AI25" i="37" s="1"/>
  <c r="AG27" i="37"/>
  <c r="AG25" i="37" s="1"/>
  <c r="AF27" i="37"/>
  <c r="AF25" i="37" s="1"/>
  <c r="AP6" i="37"/>
  <c r="AS6" i="37"/>
  <c r="AO6" i="37"/>
  <c r="AR6" i="37"/>
  <c r="AU6" i="37"/>
  <c r="AQ6" i="37"/>
  <c r="AT6" i="37"/>
  <c r="M23" i="35"/>
  <c r="O23" i="35" s="1"/>
  <c r="P23" i="35" s="1"/>
  <c r="AB63" i="11"/>
  <c r="AE42" i="41"/>
  <c r="AA42" i="41"/>
  <c r="AH42" i="41"/>
  <c r="AD42" i="41"/>
  <c r="AF42" i="41"/>
  <c r="AC42" i="41"/>
  <c r="AB42" i="41"/>
  <c r="AI42" i="41"/>
  <c r="AB22" i="9"/>
  <c r="AD35" i="22"/>
  <c r="J56" i="27"/>
  <c r="K57" i="27"/>
  <c r="K56" i="27" s="1"/>
  <c r="G38" i="27"/>
  <c r="G37" i="27" s="1"/>
  <c r="F37" i="27"/>
  <c r="G32" i="41"/>
  <c r="G30" i="41" s="1"/>
  <c r="F30" i="41"/>
  <c r="AE16" i="27"/>
  <c r="AA16" i="27"/>
  <c r="AH16" i="27"/>
  <c r="AC16" i="27"/>
  <c r="AG16" i="27"/>
  <c r="AB16" i="27"/>
  <c r="AF16" i="27"/>
  <c r="AI16" i="27"/>
  <c r="G51" i="26"/>
  <c r="G50" i="26" s="1"/>
  <c r="F50" i="26"/>
  <c r="F40" i="28"/>
  <c r="G41" i="28"/>
  <c r="J54" i="27"/>
  <c r="K55" i="27"/>
  <c r="K54" i="27" s="1"/>
  <c r="AG52" i="27"/>
  <c r="AG51" i="27" s="1"/>
  <c r="AE52" i="27"/>
  <c r="AE51" i="27" s="1"/>
  <c r="AF52" i="27"/>
  <c r="AF51" i="27" s="1"/>
  <c r="AD52" i="27"/>
  <c r="AD51" i="27" s="1"/>
  <c r="AI52" i="27"/>
  <c r="AI51" i="27" s="1"/>
  <c r="AB52" i="27"/>
  <c r="AB51" i="27" s="1"/>
  <c r="AH52" i="27"/>
  <c r="AH51" i="27" s="1"/>
  <c r="AC52" i="27"/>
  <c r="AC51" i="27" s="1"/>
  <c r="AA52" i="27"/>
  <c r="J54" i="26"/>
  <c r="K55" i="26"/>
  <c r="K54" i="26" s="1"/>
  <c r="AD20" i="36"/>
  <c r="AD9" i="36" s="1"/>
  <c r="AI20" i="36"/>
  <c r="AI9" i="36" s="1"/>
  <c r="AC20" i="36"/>
  <c r="AC9" i="36" s="1"/>
  <c r="AH20" i="36"/>
  <c r="AG20" i="36"/>
  <c r="AB20" i="36"/>
  <c r="AA20" i="36"/>
  <c r="AA9" i="36" s="1"/>
  <c r="AE20" i="36"/>
  <c r="AE9" i="36" s="1"/>
  <c r="J43" i="28"/>
  <c r="K44" i="28"/>
  <c r="K43" i="28" s="1"/>
  <c r="J43" i="27"/>
  <c r="K44" i="27"/>
  <c r="K43" i="27" s="1"/>
  <c r="AE41" i="14"/>
  <c r="AD41" i="14"/>
  <c r="AI41" i="14"/>
  <c r="AG41" i="14"/>
  <c r="AB41" i="14"/>
  <c r="AA41" i="14"/>
  <c r="AH41" i="14"/>
  <c r="AG23" i="13"/>
  <c r="AD23" i="13"/>
  <c r="AC23" i="13"/>
  <c r="AI22" i="22"/>
  <c r="AH22" i="22"/>
  <c r="AB22" i="22"/>
  <c r="AE22" i="22"/>
  <c r="AC22" i="22"/>
  <c r="AA22" i="22"/>
  <c r="AD22" i="22"/>
  <c r="AF22" i="22"/>
  <c r="AG22" i="22"/>
  <c r="G55" i="20"/>
  <c r="F54" i="20"/>
  <c r="AH42" i="19"/>
  <c r="AG42" i="19"/>
  <c r="AA42" i="19"/>
  <c r="AC41" i="14"/>
  <c r="AG55" i="26"/>
  <c r="AD55" i="26"/>
  <c r="AH55" i="26"/>
  <c r="AI55" i="26"/>
  <c r="AE55" i="26"/>
  <c r="AB55" i="26"/>
  <c r="AC55" i="26"/>
  <c r="AA55" i="26"/>
  <c r="AH37" i="38"/>
  <c r="AF37" i="38"/>
  <c r="AD37" i="38"/>
  <c r="AA37" i="38"/>
  <c r="AE37" i="38"/>
  <c r="AC37" i="38"/>
  <c r="AG37" i="38"/>
  <c r="AI37" i="38"/>
  <c r="AB37" i="38"/>
  <c r="K10" i="38"/>
  <c r="K8" i="38" s="1"/>
  <c r="J8" i="38"/>
  <c r="AP35" i="37"/>
  <c r="AP33" i="37" s="1"/>
  <c r="AS35" i="37"/>
  <c r="AS33" i="37" s="1"/>
  <c r="AO35" i="37"/>
  <c r="AR35" i="37"/>
  <c r="AR33" i="37" s="1"/>
  <c r="AU35" i="37"/>
  <c r="AU33" i="37" s="1"/>
  <c r="AQ35" i="37"/>
  <c r="AQ33" i="37" s="1"/>
  <c r="AV35" i="37"/>
  <c r="AV33" i="37" s="1"/>
  <c r="AT35" i="37"/>
  <c r="AT33" i="37" s="1"/>
  <c r="AD64" i="19"/>
  <c r="AA28" i="23"/>
  <c r="AI35" i="22"/>
  <c r="AJ16" i="17"/>
  <c r="AD25" i="37"/>
  <c r="G51" i="28"/>
  <c r="G50" i="28" s="1"/>
  <c r="F50" i="28"/>
  <c r="K38" i="27"/>
  <c r="K37" i="27" s="1"/>
  <c r="J37" i="27"/>
  <c r="F8" i="26"/>
  <c r="G9" i="26"/>
  <c r="G8" i="26" s="1"/>
  <c r="F14" i="27"/>
  <c r="G15" i="27"/>
  <c r="G14" i="27" s="1"/>
  <c r="K41" i="28"/>
  <c r="K40" i="28" s="1"/>
  <c r="J40" i="28"/>
  <c r="G55" i="27"/>
  <c r="G54" i="27" s="1"/>
  <c r="F54" i="27"/>
  <c r="G55" i="26"/>
  <c r="G54" i="26" s="1"/>
  <c r="F54" i="26"/>
  <c r="F67" i="26"/>
  <c r="G69" i="26"/>
  <c r="G67" i="26" s="1"/>
  <c r="G59" i="27"/>
  <c r="G62" i="27" s="1"/>
  <c r="AE39" i="27"/>
  <c r="AD39" i="27"/>
  <c r="AA39" i="27"/>
  <c r="AB39" i="27"/>
  <c r="AH39" i="27"/>
  <c r="AC39" i="27"/>
  <c r="AF39" i="27"/>
  <c r="AI39" i="27"/>
  <c r="G42" i="13"/>
  <c r="F40" i="13"/>
  <c r="AF17" i="13"/>
  <c r="AH17" i="13"/>
  <c r="AC17" i="13"/>
  <c r="AG17" i="13"/>
  <c r="AE17" i="13"/>
  <c r="AA23" i="21"/>
  <c r="AD23" i="21"/>
  <c r="AH23" i="21"/>
  <c r="AC23" i="21"/>
  <c r="AG23" i="21"/>
  <c r="AE23" i="21"/>
  <c r="AI23" i="21"/>
  <c r="F43" i="26"/>
  <c r="G44" i="26"/>
  <c r="G43" i="26" s="1"/>
  <c r="G37" i="40"/>
  <c r="G35" i="40" s="1"/>
  <c r="F35" i="40"/>
  <c r="K37" i="37"/>
  <c r="K35" i="37" s="1"/>
  <c r="J35" i="37"/>
  <c r="AJ55" i="22"/>
  <c r="G30" i="35"/>
  <c r="F8" i="27"/>
  <c r="G9" i="27"/>
  <c r="G8" i="27" s="1"/>
  <c r="J50" i="28"/>
  <c r="K51" i="28"/>
  <c r="K50" i="28" s="1"/>
  <c r="G51" i="27"/>
  <c r="G50" i="27" s="1"/>
  <c r="F50" i="27"/>
  <c r="G33" i="27"/>
  <c r="G32" i="27" s="1"/>
  <c r="F32" i="27"/>
  <c r="K9" i="26"/>
  <c r="K8" i="26" s="1"/>
  <c r="J8" i="26"/>
  <c r="K15" i="27"/>
  <c r="K14" i="27" s="1"/>
  <c r="J14" i="27"/>
  <c r="F40" i="27"/>
  <c r="G41" i="27"/>
  <c r="G40" i="27" s="1"/>
  <c r="K68" i="26"/>
  <c r="K67" i="26" s="1"/>
  <c r="J67" i="26"/>
  <c r="K15" i="26"/>
  <c r="K14" i="26" s="1"/>
  <c r="J14" i="26"/>
  <c r="F40" i="26"/>
  <c r="G41" i="26"/>
  <c r="G40" i="26" s="1"/>
  <c r="AF45" i="40"/>
  <c r="AJ46" i="40"/>
  <c r="AJ45" i="40" s="1"/>
  <c r="F59" i="27"/>
  <c r="F62" i="27" s="1"/>
  <c r="AE37" i="16"/>
  <c r="AE35" i="16" s="1"/>
  <c r="AC37" i="16"/>
  <c r="AC35" i="16" s="1"/>
  <c r="AI19" i="14"/>
  <c r="AC19" i="14"/>
  <c r="AG19" i="14"/>
  <c r="AB19" i="14"/>
  <c r="AH19" i="14"/>
  <c r="AA19" i="14"/>
  <c r="AD19" i="14"/>
  <c r="AF19" i="14"/>
  <c r="AE19" i="14"/>
  <c r="AF18" i="12"/>
  <c r="AB18" i="12"/>
  <c r="AI18" i="12"/>
  <c r="AC18" i="12"/>
  <c r="AE18" i="12"/>
  <c r="AD18" i="12"/>
  <c r="AD9" i="12" s="1"/>
  <c r="AA18" i="12"/>
  <c r="AG18" i="12"/>
  <c r="AG19" i="22"/>
  <c r="AA19" i="22"/>
  <c r="AH19" i="22"/>
  <c r="AC19" i="22"/>
  <c r="J52" i="26"/>
  <c r="K53" i="26"/>
  <c r="K52" i="26" s="1"/>
  <c r="K44" i="26"/>
  <c r="K43" i="26" s="1"/>
  <c r="J43" i="26"/>
  <c r="AE32" i="40"/>
  <c r="AE30" i="40" s="1"/>
  <c r="AC32" i="40"/>
  <c r="AC30" i="40" s="1"/>
  <c r="AB32" i="40"/>
  <c r="AB30" i="40" s="1"/>
  <c r="AD32" i="40"/>
  <c r="AD30" i="40" s="1"/>
  <c r="AH32" i="40"/>
  <c r="AH30" i="40" s="1"/>
  <c r="AI32" i="40"/>
  <c r="AI30" i="40" s="1"/>
  <c r="AG32" i="40"/>
  <c r="AG30" i="40" s="1"/>
  <c r="AA32" i="40"/>
  <c r="AF32" i="40"/>
  <c r="AF30" i="40" s="1"/>
  <c r="AH5" i="38"/>
  <c r="AH3" i="38" s="1"/>
  <c r="AD5" i="38"/>
  <c r="AF5" i="38"/>
  <c r="AF3" i="38" s="1"/>
  <c r="AB5" i="38"/>
  <c r="AB3" i="38" s="1"/>
  <c r="AC5" i="38"/>
  <c r="AI5" i="38"/>
  <c r="AI3" i="38" s="1"/>
  <c r="AE5" i="38"/>
  <c r="AE3" i="38" s="1"/>
  <c r="AG5" i="38"/>
  <c r="AG3" i="38" s="1"/>
  <c r="AA5" i="38"/>
  <c r="AA32" i="37"/>
  <c r="AH32" i="37"/>
  <c r="AH30" i="37" s="1"/>
  <c r="AB32" i="37"/>
  <c r="AB30" i="37" s="1"/>
  <c r="AE32" i="37"/>
  <c r="AE30" i="37" s="1"/>
  <c r="AG32" i="37"/>
  <c r="AG30" i="37" s="1"/>
  <c r="AF32" i="37"/>
  <c r="AF30" i="37" s="1"/>
  <c r="AD32" i="37"/>
  <c r="AD30" i="37" s="1"/>
  <c r="AC32" i="37"/>
  <c r="AC30" i="37" s="1"/>
  <c r="AQ11" i="37"/>
  <c r="AQ9" i="37" s="1"/>
  <c r="AS11" i="37"/>
  <c r="AS9" i="37" s="1"/>
  <c r="AV11" i="37"/>
  <c r="AV9" i="37" s="1"/>
  <c r="AU11" i="37"/>
  <c r="AU9" i="37" s="1"/>
  <c r="AR11" i="37"/>
  <c r="AR9" i="37" s="1"/>
  <c r="AT11" i="37"/>
  <c r="AT9" i="37" s="1"/>
  <c r="AO11" i="37"/>
  <c r="AA37" i="22"/>
  <c r="AI32" i="37"/>
  <c r="AI30" i="37" s="1"/>
  <c r="K39" i="23"/>
  <c r="K9" i="27"/>
  <c r="K8" i="27" s="1"/>
  <c r="J8" i="27"/>
  <c r="J50" i="27"/>
  <c r="K51" i="27"/>
  <c r="K50" i="27" s="1"/>
  <c r="J32" i="27"/>
  <c r="K33" i="27"/>
  <c r="K32" i="27" s="1"/>
  <c r="G38" i="26"/>
  <c r="G37" i="26" s="1"/>
  <c r="F37" i="26"/>
  <c r="J40" i="27"/>
  <c r="K41" i="27"/>
  <c r="K40" i="27" s="1"/>
  <c r="AB63" i="26"/>
  <c r="AA63" i="26"/>
  <c r="AD63" i="26"/>
  <c r="K41" i="26"/>
  <c r="K40" i="26" s="1"/>
  <c r="J40" i="26"/>
  <c r="AF24" i="27"/>
  <c r="AB24" i="27"/>
  <c r="AD24" i="27"/>
  <c r="AI24" i="27"/>
  <c r="AC24" i="27"/>
  <c r="AG24" i="27"/>
  <c r="AE24" i="27"/>
  <c r="AA24" i="27"/>
  <c r="F52" i="28"/>
  <c r="G53" i="28"/>
  <c r="K53" i="27"/>
  <c r="K52" i="27" s="1"/>
  <c r="J52" i="27"/>
  <c r="AF17" i="21"/>
  <c r="AD17" i="21"/>
  <c r="AC17" i="21"/>
  <c r="AI17" i="21"/>
  <c r="AG17" i="21"/>
  <c r="AE17" i="21"/>
  <c r="AH17" i="21"/>
  <c r="AA17" i="21"/>
  <c r="AE22" i="19"/>
  <c r="AH22" i="19"/>
  <c r="AI22" i="19"/>
  <c r="AF22" i="19"/>
  <c r="AB22" i="19"/>
  <c r="AB9" i="19" s="1"/>
  <c r="AG22" i="19"/>
  <c r="AG9" i="19" s="1"/>
  <c r="AA22" i="19"/>
  <c r="F52" i="26"/>
  <c r="G53" i="26"/>
  <c r="G52" i="26" s="1"/>
  <c r="M43" i="37"/>
  <c r="O43" i="37" s="1"/>
  <c r="P43" i="37" s="1"/>
  <c r="M33" i="38"/>
  <c r="O33" i="38" s="1"/>
  <c r="P33" i="38" s="1"/>
  <c r="AG40" i="37"/>
  <c r="AD40" i="37"/>
  <c r="AB40" i="37"/>
  <c r="AC40" i="37"/>
  <c r="AF40" i="37"/>
  <c r="AE40" i="37"/>
  <c r="AH40" i="37"/>
  <c r="AA40" i="37"/>
  <c r="AO8" i="37"/>
  <c r="AR8" i="37"/>
  <c r="AU8" i="37"/>
  <c r="AV8" i="37"/>
  <c r="AV3" i="37" s="1"/>
  <c r="AQ8" i="37"/>
  <c r="AT8" i="37"/>
  <c r="AP8" i="37"/>
  <c r="AS8" i="37"/>
  <c r="AS3" i="37" s="1"/>
  <c r="AI40" i="37"/>
  <c r="AT35" i="10"/>
  <c r="AS35" i="10"/>
  <c r="AP35" i="10"/>
  <c r="E71" i="22"/>
  <c r="O36" i="20"/>
  <c r="P36" i="20" s="1"/>
  <c r="K32" i="13"/>
  <c r="AJ41" i="21"/>
  <c r="M19" i="21"/>
  <c r="AR32" i="11"/>
  <c r="AJ55" i="14"/>
  <c r="AJ55" i="17"/>
  <c r="M10" i="16"/>
  <c r="O10" i="16" s="1"/>
  <c r="P10" i="16" s="1"/>
  <c r="AE3" i="11"/>
  <c r="AJ13" i="11"/>
  <c r="AJ14" i="11"/>
  <c r="AJ34" i="11"/>
  <c r="AJ6" i="11"/>
  <c r="AJ7" i="11"/>
  <c r="AJ59" i="11"/>
  <c r="AG3" i="11"/>
  <c r="AJ17" i="11"/>
  <c r="AB3" i="11"/>
  <c r="AJ41" i="11"/>
  <c r="AJ50" i="11"/>
  <c r="AJ49" i="11" s="1"/>
  <c r="AJ10" i="11"/>
  <c r="O15" i="15"/>
  <c r="P15" i="15" s="1"/>
  <c r="AP20" i="8"/>
  <c r="AS43" i="22"/>
  <c r="AA29" i="27"/>
  <c r="AJ16" i="11"/>
  <c r="K51" i="35"/>
  <c r="J50" i="35"/>
  <c r="AB46" i="26"/>
  <c r="AB45" i="26" s="1"/>
  <c r="AI46" i="26"/>
  <c r="AI45" i="26" s="1"/>
  <c r="AC46" i="26"/>
  <c r="AC45" i="26" s="1"/>
  <c r="AE46" i="26"/>
  <c r="AE45" i="26" s="1"/>
  <c r="AA46" i="26"/>
  <c r="AD46" i="26"/>
  <c r="AD45" i="26" s="1"/>
  <c r="AH46" i="26"/>
  <c r="AH45" i="26" s="1"/>
  <c r="AG46" i="26"/>
  <c r="AG45" i="26" s="1"/>
  <c r="AC8" i="24"/>
  <c r="AC3" i="24" s="1"/>
  <c r="AH8" i="24"/>
  <c r="AH3" i="24" s="1"/>
  <c r="AG8" i="24"/>
  <c r="AG3" i="24" s="1"/>
  <c r="AF8" i="24"/>
  <c r="AD8" i="24"/>
  <c r="AD3" i="24" s="1"/>
  <c r="AB8" i="24"/>
  <c r="AB3" i="24" s="1"/>
  <c r="AI8" i="24"/>
  <c r="AI3" i="24" s="1"/>
  <c r="AE8" i="24"/>
  <c r="AA8" i="24"/>
  <c r="F14" i="37"/>
  <c r="G20" i="37"/>
  <c r="G14" i="37" s="1"/>
  <c r="G55" i="23"/>
  <c r="F54" i="23"/>
  <c r="K51" i="37"/>
  <c r="J50" i="37"/>
  <c r="AV28" i="37"/>
  <c r="AV25" i="37" s="1"/>
  <c r="AO28" i="37"/>
  <c r="AR28" i="37"/>
  <c r="AR25" i="37" s="1"/>
  <c r="AU28" i="37"/>
  <c r="AU25" i="37" s="1"/>
  <c r="AQ28" i="37"/>
  <c r="AQ25" i="37" s="1"/>
  <c r="AT28" i="37"/>
  <c r="AT25" i="37" s="1"/>
  <c r="AP28" i="37"/>
  <c r="AP25" i="37" s="1"/>
  <c r="AS28" i="37"/>
  <c r="AS25" i="37" s="1"/>
  <c r="AA48" i="16"/>
  <c r="AF48" i="16"/>
  <c r="AF47" i="16" s="1"/>
  <c r="AG48" i="16"/>
  <c r="AG47" i="16" s="1"/>
  <c r="AI48" i="16"/>
  <c r="AI47" i="16" s="1"/>
  <c r="AH48" i="16"/>
  <c r="AH47" i="16" s="1"/>
  <c r="AB48" i="16"/>
  <c r="AB47" i="16" s="1"/>
  <c r="AE48" i="16"/>
  <c r="AE47" i="16" s="1"/>
  <c r="AC48" i="13"/>
  <c r="AC47" i="13" s="1"/>
  <c r="AH48" i="13"/>
  <c r="AH47" i="13" s="1"/>
  <c r="AD48" i="13"/>
  <c r="AD47" i="13" s="1"/>
  <c r="AB48" i="13"/>
  <c r="AI48" i="13"/>
  <c r="AI47" i="13" s="1"/>
  <c r="AF13" i="40"/>
  <c r="AH13" i="40"/>
  <c r="AI13" i="40"/>
  <c r="AE13" i="40"/>
  <c r="AA13" i="40"/>
  <c r="AB13" i="40"/>
  <c r="AD13" i="40"/>
  <c r="AG13" i="40"/>
  <c r="AC13" i="40"/>
  <c r="AE27" i="39"/>
  <c r="AA27" i="39"/>
  <c r="AB27" i="39"/>
  <c r="AD27" i="39"/>
  <c r="AG27" i="39"/>
  <c r="AI27" i="39"/>
  <c r="AH27" i="39"/>
  <c r="AC27" i="39"/>
  <c r="AF27" i="39"/>
  <c r="AT20" i="8"/>
  <c r="AO30" i="11"/>
  <c r="AP31" i="12"/>
  <c r="AP30" i="12"/>
  <c r="AD28" i="30"/>
  <c r="AF3" i="16"/>
  <c r="AB38" i="37"/>
  <c r="AB36" i="37" s="1"/>
  <c r="AI38" i="37"/>
  <c r="AI36" i="37" s="1"/>
  <c r="AH38" i="37"/>
  <c r="AH36" i="37" s="1"/>
  <c r="AE38" i="37"/>
  <c r="AE36" i="37" s="1"/>
  <c r="AA38" i="37"/>
  <c r="AG38" i="37"/>
  <c r="AG36" i="37" s="1"/>
  <c r="AC38" i="37"/>
  <c r="AC36" i="37" s="1"/>
  <c r="AD38" i="37"/>
  <c r="AD36" i="37" s="1"/>
  <c r="AF38" i="37"/>
  <c r="AH23" i="28"/>
  <c r="AC23" i="28"/>
  <c r="AG23" i="28"/>
  <c r="AA23" i="28"/>
  <c r="AI23" i="28"/>
  <c r="AE23" i="28"/>
  <c r="AF23" i="28"/>
  <c r="AD23" i="28"/>
  <c r="AB23" i="28"/>
  <c r="AA46" i="35"/>
  <c r="AB46" i="35"/>
  <c r="AB45" i="35" s="1"/>
  <c r="AE46" i="35"/>
  <c r="AE45" i="35" s="1"/>
  <c r="AC46" i="35"/>
  <c r="AC45" i="35" s="1"/>
  <c r="AG46" i="35"/>
  <c r="AG45" i="35" s="1"/>
  <c r="AD46" i="35"/>
  <c r="AD45" i="35" s="1"/>
  <c r="AH46" i="35"/>
  <c r="AH45" i="35" s="1"/>
  <c r="AF46" i="35"/>
  <c r="AF45" i="35" s="1"/>
  <c r="AD37" i="30"/>
  <c r="AD35" i="30" s="1"/>
  <c r="AB37" i="30"/>
  <c r="AB37" i="19"/>
  <c r="AB35" i="19" s="1"/>
  <c r="AI37" i="19"/>
  <c r="AI35" i="19" s="1"/>
  <c r="AE37" i="19"/>
  <c r="AE35" i="19" s="1"/>
  <c r="AC37" i="19"/>
  <c r="AC35" i="19" s="1"/>
  <c r="AF37" i="19"/>
  <c r="AF35" i="19" s="1"/>
  <c r="AG37" i="19"/>
  <c r="AG35" i="19" s="1"/>
  <c r="AG48" i="23"/>
  <c r="AG47" i="23" s="1"/>
  <c r="AC48" i="23"/>
  <c r="AC47" i="23" s="1"/>
  <c r="AE48" i="23"/>
  <c r="AE47" i="23" s="1"/>
  <c r="AA48" i="23"/>
  <c r="AA47" i="23" s="1"/>
  <c r="AH48" i="23"/>
  <c r="AH47" i="23" s="1"/>
  <c r="AB48" i="23"/>
  <c r="AB47" i="23" s="1"/>
  <c r="AF48" i="23"/>
  <c r="AF47" i="23" s="1"/>
  <c r="M33" i="40"/>
  <c r="O33" i="40" s="1"/>
  <c r="P33" i="40" s="1"/>
  <c r="F50" i="38"/>
  <c r="G51" i="38"/>
  <c r="G50" i="38" s="1"/>
  <c r="AF13" i="38"/>
  <c r="AC13" i="38"/>
  <c r="AI13" i="38"/>
  <c r="AE13" i="38"/>
  <c r="AA13" i="38"/>
  <c r="AG13" i="38"/>
  <c r="AD13" i="38"/>
  <c r="AB13" i="38"/>
  <c r="K53" i="13"/>
  <c r="K52" i="13" s="1"/>
  <c r="J52" i="13"/>
  <c r="AC23" i="39"/>
  <c r="AH23" i="39"/>
  <c r="AI23" i="39"/>
  <c r="AG23" i="39"/>
  <c r="AE23" i="39"/>
  <c r="AF23" i="39"/>
  <c r="AA23" i="39"/>
  <c r="AD23" i="39"/>
  <c r="AB23" i="39"/>
  <c r="AO25" i="37"/>
  <c r="AE18" i="40"/>
  <c r="AA18" i="40"/>
  <c r="AF18" i="40"/>
  <c r="AC18" i="40"/>
  <c r="AB18" i="40"/>
  <c r="AD18" i="40"/>
  <c r="AI18" i="40"/>
  <c r="AH18" i="40"/>
  <c r="K53" i="35"/>
  <c r="K52" i="35" s="1"/>
  <c r="J52" i="35"/>
  <c r="K55" i="40"/>
  <c r="J54" i="40"/>
  <c r="AG48" i="17"/>
  <c r="AG47" i="17" s="1"/>
  <c r="AA48" i="17"/>
  <c r="AD48" i="17"/>
  <c r="AD47" i="17" s="1"/>
  <c r="AI48" i="17"/>
  <c r="AI47" i="17" s="1"/>
  <c r="AE48" i="17"/>
  <c r="AE47" i="17" s="1"/>
  <c r="AF48" i="17"/>
  <c r="AF47" i="17" s="1"/>
  <c r="AB48" i="17"/>
  <c r="AB47" i="17" s="1"/>
  <c r="AH48" i="17"/>
  <c r="AH47" i="17" s="1"/>
  <c r="AC48" i="17"/>
  <c r="AC47" i="17" s="1"/>
  <c r="AG18" i="40"/>
  <c r="G53" i="35"/>
  <c r="F52" i="35"/>
  <c r="G43" i="38"/>
  <c r="F41" i="38"/>
  <c r="G18" i="40"/>
  <c r="F14" i="40"/>
  <c r="AU20" i="8"/>
  <c r="AP43" i="22"/>
  <c r="AG64" i="10"/>
  <c r="AD15" i="10"/>
  <c r="AC31" i="16"/>
  <c r="M12" i="15"/>
  <c r="AC3" i="11"/>
  <c r="AA3" i="24"/>
  <c r="AJ57" i="35"/>
  <c r="K55" i="23"/>
  <c r="K54" i="23" s="1"/>
  <c r="J54" i="23"/>
  <c r="G49" i="40"/>
  <c r="F48" i="40"/>
  <c r="AD63" i="16"/>
  <c r="AC63" i="16"/>
  <c r="AF63" i="16"/>
  <c r="AA63" i="16"/>
  <c r="AI63" i="16"/>
  <c r="AH63" i="16"/>
  <c r="AD33" i="21"/>
  <c r="AD32" i="21" s="1"/>
  <c r="AI33" i="21"/>
  <c r="AI32" i="21" s="1"/>
  <c r="AF33" i="21"/>
  <c r="AF32" i="21" s="1"/>
  <c r="AB33" i="21"/>
  <c r="AE33" i="21"/>
  <c r="AE32" i="21" s="1"/>
  <c r="AE5" i="8"/>
  <c r="AB5" i="8"/>
  <c r="AI5" i="8"/>
  <c r="AH5" i="8"/>
  <c r="AC5" i="8"/>
  <c r="AA5" i="8"/>
  <c r="AF5" i="8"/>
  <c r="AG5" i="8"/>
  <c r="AD5" i="8"/>
  <c r="AJ56" i="17"/>
  <c r="AF54" i="17"/>
  <c r="AF57" i="17" s="1"/>
  <c r="G15" i="38"/>
  <c r="G14" i="38" s="1"/>
  <c r="F14" i="38"/>
  <c r="AC12" i="16"/>
  <c r="AF12" i="16"/>
  <c r="AB12" i="16"/>
  <c r="AI12" i="16"/>
  <c r="AA12" i="16"/>
  <c r="AH12" i="16"/>
  <c r="AB10" i="15"/>
  <c r="AH10" i="15"/>
  <c r="AA10" i="15"/>
  <c r="AI10" i="15"/>
  <c r="AC10" i="15"/>
  <c r="AF10" i="15"/>
  <c r="AG10" i="15"/>
  <c r="AE10" i="15"/>
  <c r="AD10" i="15"/>
  <c r="G60" i="13"/>
  <c r="G12" i="40"/>
  <c r="G8" i="40" s="1"/>
  <c r="F8" i="40"/>
  <c r="AC17" i="39"/>
  <c r="AB17" i="39"/>
  <c r="AD17" i="39"/>
  <c r="AI17" i="39"/>
  <c r="AA17" i="39"/>
  <c r="AE17" i="39"/>
  <c r="AF17" i="39"/>
  <c r="AG17" i="39"/>
  <c r="K49" i="40"/>
  <c r="K48" i="40" s="1"/>
  <c r="J48" i="40"/>
  <c r="AD33" i="26"/>
  <c r="AA33" i="26"/>
  <c r="AG33" i="26"/>
  <c r="AH33" i="26"/>
  <c r="AC33" i="26"/>
  <c r="AB33" i="26"/>
  <c r="AE33" i="26"/>
  <c r="AI33" i="26"/>
  <c r="AG44" i="9"/>
  <c r="AB44" i="9"/>
  <c r="AE44" i="9"/>
  <c r="AI44" i="9"/>
  <c r="AH44" i="9"/>
  <c r="AC44" i="9"/>
  <c r="AF44" i="9"/>
  <c r="AG4" i="39"/>
  <c r="AB4" i="39"/>
  <c r="AC4" i="39"/>
  <c r="AI4" i="39"/>
  <c r="AD4" i="39"/>
  <c r="AH4" i="39"/>
  <c r="AA4" i="39"/>
  <c r="AF4" i="39"/>
  <c r="AE4" i="39"/>
  <c r="AF50" i="36"/>
  <c r="AF49" i="36" s="1"/>
  <c r="AC50" i="36"/>
  <c r="AC49" i="36" s="1"/>
  <c r="AB50" i="36"/>
  <c r="AB49" i="36" s="1"/>
  <c r="AI50" i="36"/>
  <c r="AI49" i="36" s="1"/>
  <c r="AD50" i="36"/>
  <c r="AD49" i="36" s="1"/>
  <c r="AE50" i="36"/>
  <c r="AE49" i="36" s="1"/>
  <c r="AA50" i="36"/>
  <c r="AH50" i="36"/>
  <c r="AH49" i="36" s="1"/>
  <c r="AG50" i="36"/>
  <c r="AG49" i="36" s="1"/>
  <c r="AD20" i="19"/>
  <c r="AA20" i="19"/>
  <c r="AI20" i="19"/>
  <c r="AC20" i="19"/>
  <c r="AD21" i="38"/>
  <c r="AA21" i="38"/>
  <c r="AI21" i="38"/>
  <c r="AH21" i="38"/>
  <c r="AC21" i="38"/>
  <c r="AB21" i="38"/>
  <c r="AG21" i="38"/>
  <c r="AF21" i="38"/>
  <c r="AE21" i="38"/>
  <c r="K42" i="37"/>
  <c r="K41" i="37" s="1"/>
  <c r="J41" i="37"/>
  <c r="AJ16" i="9"/>
  <c r="AA37" i="19"/>
  <c r="AA35" i="19" s="1"/>
  <c r="AH7" i="40"/>
  <c r="AI7" i="40"/>
  <c r="AB7" i="40"/>
  <c r="AE7" i="40"/>
  <c r="AG7" i="40"/>
  <c r="AA7" i="40"/>
  <c r="AD7" i="40"/>
  <c r="AC7" i="40"/>
  <c r="AH8" i="39"/>
  <c r="AG8" i="39"/>
  <c r="AI8" i="39"/>
  <c r="AC8" i="39"/>
  <c r="AB8" i="39"/>
  <c r="AA8" i="39"/>
  <c r="AF8" i="39"/>
  <c r="AE8" i="39"/>
  <c r="AD8" i="39"/>
  <c r="AD44" i="9"/>
  <c r="AR20" i="8"/>
  <c r="AQ43" i="22"/>
  <c r="AH15" i="10"/>
  <c r="AB31" i="11"/>
  <c r="AJ5" i="11"/>
  <c r="AA32" i="11"/>
  <c r="AJ60" i="12"/>
  <c r="AI3" i="20"/>
  <c r="G30" i="37"/>
  <c r="AA15" i="17"/>
  <c r="AE15" i="17"/>
  <c r="AH15" i="17"/>
  <c r="AD15" i="17"/>
  <c r="AC15" i="17"/>
  <c r="AF15" i="17"/>
  <c r="AI15" i="17"/>
  <c r="AB15" i="17"/>
  <c r="AG15" i="17"/>
  <c r="G42" i="35"/>
  <c r="F41" i="35"/>
  <c r="AF6" i="30"/>
  <c r="AF3" i="30" s="1"/>
  <c r="AI6" i="30"/>
  <c r="AI3" i="30" s="1"/>
  <c r="AG6" i="30"/>
  <c r="AG3" i="30" s="1"/>
  <c r="AC6" i="30"/>
  <c r="AC3" i="30" s="1"/>
  <c r="AB6" i="30"/>
  <c r="AB3" i="30" s="1"/>
  <c r="AE6" i="30"/>
  <c r="AE3" i="30" s="1"/>
  <c r="AD6" i="30"/>
  <c r="AD3" i="30" s="1"/>
  <c r="AF6" i="39"/>
  <c r="AD6" i="39"/>
  <c r="AI6" i="39"/>
  <c r="AC6" i="39"/>
  <c r="AE6" i="39"/>
  <c r="AA6" i="39"/>
  <c r="AG6" i="39"/>
  <c r="AB6" i="39"/>
  <c r="AH6" i="39"/>
  <c r="AG5" i="23"/>
  <c r="AC5" i="23"/>
  <c r="AD5" i="23"/>
  <c r="AF5" i="23"/>
  <c r="AA5" i="23"/>
  <c r="AH5" i="23"/>
  <c r="AB5" i="23"/>
  <c r="AE5" i="23"/>
  <c r="AI5" i="23"/>
  <c r="AB46" i="21"/>
  <c r="AB45" i="21" s="1"/>
  <c r="AI46" i="21"/>
  <c r="AI45" i="21" s="1"/>
  <c r="AD46" i="21"/>
  <c r="AD45" i="21" s="1"/>
  <c r="AA46" i="21"/>
  <c r="AG46" i="21"/>
  <c r="AG45" i="21" s="1"/>
  <c r="AC46" i="21"/>
  <c r="AC45" i="21" s="1"/>
  <c r="AE46" i="21"/>
  <c r="AE45" i="21" s="1"/>
  <c r="AH46" i="21"/>
  <c r="AH45" i="21" s="1"/>
  <c r="AC21" i="27"/>
  <c r="AF21" i="27"/>
  <c r="AH44" i="8"/>
  <c r="AC44" i="8"/>
  <c r="AI44" i="8"/>
  <c r="AE44" i="8"/>
  <c r="AF44" i="8"/>
  <c r="AA44" i="8"/>
  <c r="AD44" i="8"/>
  <c r="AG44" i="8"/>
  <c r="AB44" i="8"/>
  <c r="AH16" i="15"/>
  <c r="AG16" i="15"/>
  <c r="AI16" i="15"/>
  <c r="AE16" i="15"/>
  <c r="AD16" i="15"/>
  <c r="AC16" i="15"/>
  <c r="AB16" i="15"/>
  <c r="AF16" i="15"/>
  <c r="AA16" i="15"/>
  <c r="AB23" i="14"/>
  <c r="AG23" i="14"/>
  <c r="AC23" i="14"/>
  <c r="AB55" i="13"/>
  <c r="AI55" i="13"/>
  <c r="AH55" i="13"/>
  <c r="AD55" i="13"/>
  <c r="AE37" i="30"/>
  <c r="AE35" i="30" s="1"/>
  <c r="M20" i="37"/>
  <c r="O20" i="37" s="1"/>
  <c r="P20" i="37" s="1"/>
  <c r="AB65" i="23"/>
  <c r="AH60" i="10"/>
  <c r="AJ16" i="30"/>
  <c r="M9" i="14"/>
  <c r="G45" i="40"/>
  <c r="F41" i="40"/>
  <c r="AI46" i="35"/>
  <c r="AI45" i="35" s="1"/>
  <c r="AI13" i="41"/>
  <c r="AI9" i="41" s="1"/>
  <c r="AE13" i="41"/>
  <c r="AE9" i="41" s="1"/>
  <c r="AC13" i="41"/>
  <c r="AC9" i="41" s="1"/>
  <c r="AA13" i="41"/>
  <c r="AB13" i="41"/>
  <c r="AB9" i="41" s="1"/>
  <c r="AG13" i="41"/>
  <c r="AG9" i="41" s="1"/>
  <c r="AF13" i="41"/>
  <c r="AF9" i="41" s="1"/>
  <c r="AH13" i="41"/>
  <c r="AH9" i="41" s="1"/>
  <c r="AG33" i="21"/>
  <c r="AG32" i="21" s="1"/>
  <c r="AC37" i="35"/>
  <c r="AE37" i="35"/>
  <c r="AG33" i="28"/>
  <c r="AG32" i="28" s="1"/>
  <c r="AI33" i="28"/>
  <c r="AI32" i="28" s="1"/>
  <c r="AE33" i="28"/>
  <c r="AE32" i="28" s="1"/>
  <c r="AC33" i="28"/>
  <c r="G37" i="41"/>
  <c r="G35" i="41" s="1"/>
  <c r="F35" i="41"/>
  <c r="AG24" i="9"/>
  <c r="AC24" i="9"/>
  <c r="AI24" i="9"/>
  <c r="AE24" i="9"/>
  <c r="AA24" i="9"/>
  <c r="AB24" i="9"/>
  <c r="AD24" i="9"/>
  <c r="AF24" i="9"/>
  <c r="AF46" i="26"/>
  <c r="AF45" i="26" s="1"/>
  <c r="AG29" i="38"/>
  <c r="AG25" i="38" s="1"/>
  <c r="AD29" i="38"/>
  <c r="AD25" i="38" s="1"/>
  <c r="AC29" i="38"/>
  <c r="AC25" i="38" s="1"/>
  <c r="AF29" i="38"/>
  <c r="AF25" i="38" s="1"/>
  <c r="AB29" i="38"/>
  <c r="AB25" i="38" s="1"/>
  <c r="AI29" i="38"/>
  <c r="AI25" i="38" s="1"/>
  <c r="AE29" i="38"/>
  <c r="AE25" i="38" s="1"/>
  <c r="AA29" i="38"/>
  <c r="AH29" i="38"/>
  <c r="AH25" i="38" s="1"/>
  <c r="AC57" i="37"/>
  <c r="AA57" i="37"/>
  <c r="AF57" i="37"/>
  <c r="AG57" i="37"/>
  <c r="AE57" i="37"/>
  <c r="AB57" i="37"/>
  <c r="AH57" i="37"/>
  <c r="AD57" i="37"/>
  <c r="G42" i="37"/>
  <c r="F41" i="37"/>
  <c r="AI24" i="37"/>
  <c r="AI9" i="37" s="1"/>
  <c r="AE24" i="37"/>
  <c r="AA24" i="37"/>
  <c r="AB24" i="37"/>
  <c r="AB9" i="37" s="1"/>
  <c r="AD24" i="37"/>
  <c r="AD9" i="37" s="1"/>
  <c r="AC24" i="37"/>
  <c r="AC9" i="37" s="1"/>
  <c r="AG24" i="37"/>
  <c r="AG9" i="37" s="1"/>
  <c r="AH24" i="37"/>
  <c r="AH9" i="37" s="1"/>
  <c r="AF24" i="37"/>
  <c r="AF9" i="37" s="1"/>
  <c r="G55" i="15"/>
  <c r="F54" i="15"/>
  <c r="AF33" i="26"/>
  <c r="AI57" i="37"/>
  <c r="AO43" i="22"/>
  <c r="O35" i="14"/>
  <c r="P35" i="14" s="1"/>
  <c r="AA29" i="28"/>
  <c r="AJ42" i="30"/>
  <c r="AJ12" i="11"/>
  <c r="F30" i="37"/>
  <c r="G15" i="41"/>
  <c r="G14" i="41" s="1"/>
  <c r="F14" i="41"/>
  <c r="AE27" i="40"/>
  <c r="AF27" i="40"/>
  <c r="AB27" i="40"/>
  <c r="AH27" i="40"/>
  <c r="AD27" i="40"/>
  <c r="AC27" i="40"/>
  <c r="AG27" i="40"/>
  <c r="AA27" i="40"/>
  <c r="AI27" i="40"/>
  <c r="G14" i="35"/>
  <c r="AG42" i="28"/>
  <c r="AH42" i="28"/>
  <c r="AB42" i="28"/>
  <c r="AD42" i="28"/>
  <c r="AC42" i="28"/>
  <c r="AG37" i="21"/>
  <c r="AI37" i="21"/>
  <c r="AA37" i="21"/>
  <c r="AF37" i="21"/>
  <c r="AE37" i="21"/>
  <c r="AB37" i="21"/>
  <c r="AC11" i="11"/>
  <c r="AF11" i="11"/>
  <c r="AE11" i="11"/>
  <c r="AD11" i="11"/>
  <c r="AA11" i="11"/>
  <c r="AA5" i="40"/>
  <c r="AE5" i="40"/>
  <c r="AE3" i="40" s="1"/>
  <c r="AH5" i="40"/>
  <c r="AH3" i="40" s="1"/>
  <c r="AD5" i="40"/>
  <c r="AD3" i="40" s="1"/>
  <c r="AI5" i="40"/>
  <c r="AI3" i="40" s="1"/>
  <c r="AG5" i="40"/>
  <c r="AG3" i="40" s="1"/>
  <c r="AC5" i="40"/>
  <c r="AC3" i="40" s="1"/>
  <c r="AB5" i="40"/>
  <c r="AB3" i="40" s="1"/>
  <c r="AF5" i="40"/>
  <c r="AF3" i="40" s="1"/>
  <c r="G43" i="41"/>
  <c r="G41" i="41" s="1"/>
  <c r="F41" i="41"/>
  <c r="AB57" i="38"/>
  <c r="AA57" i="38"/>
  <c r="AI57" i="38"/>
  <c r="AC57" i="38"/>
  <c r="AF57" i="38"/>
  <c r="AG57" i="38"/>
  <c r="AE57" i="38"/>
  <c r="AD57" i="38"/>
  <c r="G34" i="38"/>
  <c r="G30" i="38" s="1"/>
  <c r="F30" i="38"/>
  <c r="AV37" i="37"/>
  <c r="AV36" i="37" s="1"/>
  <c r="AU37" i="37"/>
  <c r="AU36" i="37" s="1"/>
  <c r="AQ37" i="37"/>
  <c r="AQ36" i="37" s="1"/>
  <c r="AT37" i="37"/>
  <c r="AT36" i="37" s="1"/>
  <c r="AP37" i="37"/>
  <c r="AP36" i="37" s="1"/>
  <c r="AS37" i="37"/>
  <c r="AS36" i="37" s="1"/>
  <c r="AO37" i="37"/>
  <c r="AR37" i="37"/>
  <c r="AR36" i="37" s="1"/>
  <c r="F52" i="13"/>
  <c r="G53" i="13"/>
  <c r="AI5" i="17"/>
  <c r="AI3" i="17" s="1"/>
  <c r="AD5" i="17"/>
  <c r="AD3" i="17" s="1"/>
  <c r="AE5" i="17"/>
  <c r="AE3" i="17" s="1"/>
  <c r="AC5" i="17"/>
  <c r="AC3" i="17" s="1"/>
  <c r="AH5" i="17"/>
  <c r="AH3" i="17" s="1"/>
  <c r="AB5" i="17"/>
  <c r="AF5" i="17"/>
  <c r="AF3" i="17" s="1"/>
  <c r="AA5" i="17"/>
  <c r="AG5" i="17"/>
  <c r="AG3" i="17" s="1"/>
  <c r="AJ39" i="39"/>
  <c r="G34" i="40"/>
  <c r="F30" i="40"/>
  <c r="AH29" i="40"/>
  <c r="AC29" i="40"/>
  <c r="AG29" i="40"/>
  <c r="AB29" i="40"/>
  <c r="AE29" i="40"/>
  <c r="AI29" i="40"/>
  <c r="AF29" i="40"/>
  <c r="AA29" i="40"/>
  <c r="AD29" i="40"/>
  <c r="AC29" i="35"/>
  <c r="AJ29" i="35" s="1"/>
  <c r="AA25" i="37"/>
  <c r="AJ29" i="37"/>
  <c r="O25" i="15"/>
  <c r="P25" i="15" s="1"/>
  <c r="AJ55" i="11"/>
  <c r="AJ43" i="11"/>
  <c r="AJ33" i="11"/>
  <c r="AJ14" i="22"/>
  <c r="AJ10" i="28"/>
  <c r="AJ8" i="11"/>
  <c r="AJ6" i="30"/>
  <c r="M45" i="8"/>
  <c r="O45" i="8" s="1"/>
  <c r="P45" i="8" s="1"/>
  <c r="M28" i="13"/>
  <c r="AJ22" i="27"/>
  <c r="F14" i="23"/>
  <c r="AJ7" i="21"/>
  <c r="AJ16" i="22"/>
  <c r="AJ10" i="22"/>
  <c r="AJ39" i="11"/>
  <c r="AJ4" i="13"/>
  <c r="AJ14" i="16"/>
  <c r="AJ11" i="27"/>
  <c r="AJ34" i="21"/>
  <c r="AE3" i="24"/>
  <c r="AC33" i="35"/>
  <c r="AJ14" i="35"/>
  <c r="AJ25" i="20"/>
  <c r="AH9" i="36"/>
  <c r="AJ62" i="35"/>
  <c r="AJ32" i="30"/>
  <c r="AJ59" i="22"/>
  <c r="AJ63" i="22"/>
  <c r="AJ24" i="22"/>
  <c r="AJ22" i="28"/>
  <c r="AJ18" i="30"/>
  <c r="AJ36" i="11"/>
  <c r="AJ35" i="11" s="1"/>
  <c r="AJ60" i="14"/>
  <c r="AJ21" i="16"/>
  <c r="AJ27" i="35"/>
  <c r="AJ48" i="24"/>
  <c r="AJ47" i="24" s="1"/>
  <c r="M36" i="13"/>
  <c r="O36" i="13" s="1"/>
  <c r="P36" i="13" s="1"/>
  <c r="AA9" i="19"/>
  <c r="AB65" i="10"/>
  <c r="AG65" i="10"/>
  <c r="AH65" i="10"/>
  <c r="AD65" i="10"/>
  <c r="AF65" i="10"/>
  <c r="AE65" i="10"/>
  <c r="AV52" i="39"/>
  <c r="AC38" i="40"/>
  <c r="AB38" i="40"/>
  <c r="AG38" i="40"/>
  <c r="AA38" i="40"/>
  <c r="AI38" i="40"/>
  <c r="AF38" i="40"/>
  <c r="AH38" i="40"/>
  <c r="AE38" i="40"/>
  <c r="AD38" i="40"/>
  <c r="AI20" i="40"/>
  <c r="AH20" i="40"/>
  <c r="AA20" i="40"/>
  <c r="AB20" i="40"/>
  <c r="AG20" i="40"/>
  <c r="AC20" i="40"/>
  <c r="AF20" i="40"/>
  <c r="AE20" i="40"/>
  <c r="AD20" i="40"/>
  <c r="G41" i="22"/>
  <c r="F40" i="22"/>
  <c r="AS25" i="40"/>
  <c r="M24" i="39"/>
  <c r="O24" i="39" s="1"/>
  <c r="P24" i="39" s="1"/>
  <c r="M10" i="39"/>
  <c r="O10" i="39" s="1"/>
  <c r="P10" i="39" s="1"/>
  <c r="E39" i="145"/>
  <c r="F39" i="145" s="1"/>
  <c r="H39" i="145" s="1"/>
  <c r="AV9" i="23"/>
  <c r="AS32" i="27"/>
  <c r="AV56" i="41"/>
  <c r="AP35" i="9"/>
  <c r="AO55" i="16"/>
  <c r="AQ55" i="16"/>
  <c r="AU8" i="16"/>
  <c r="AU39" i="10"/>
  <c r="AR40" i="16"/>
  <c r="AT40" i="16"/>
  <c r="AT12" i="10"/>
  <c r="AS12" i="10"/>
  <c r="AR64" i="18"/>
  <c r="AT64" i="18"/>
  <c r="AP16" i="21"/>
  <c r="AR16" i="21"/>
  <c r="AH64" i="14"/>
  <c r="AJ33" i="16"/>
  <c r="E7" i="145"/>
  <c r="E31" i="145"/>
  <c r="F31" i="145" s="1"/>
  <c r="H31" i="145" s="1"/>
  <c r="E3" i="145"/>
  <c r="F3" i="145" s="1"/>
  <c r="H3" i="145" s="1"/>
  <c r="M29" i="13"/>
  <c r="AJ34" i="9"/>
  <c r="AJ42" i="23"/>
  <c r="M20" i="13"/>
  <c r="AI9" i="19"/>
  <c r="AI3" i="14"/>
  <c r="O35" i="15"/>
  <c r="P35" i="15" s="1"/>
  <c r="AF36" i="10"/>
  <c r="AF35" i="10" s="1"/>
  <c r="AI24" i="10"/>
  <c r="AG24" i="10"/>
  <c r="AO30" i="26"/>
  <c r="AU31" i="17"/>
  <c r="AO31" i="11"/>
  <c r="AU31" i="30"/>
  <c r="AJ41" i="13"/>
  <c r="AJ23" i="17"/>
  <c r="AJ37" i="20"/>
  <c r="AJ35" i="20" s="1"/>
  <c r="AJ63" i="21"/>
  <c r="AJ60" i="26"/>
  <c r="AJ6" i="26"/>
  <c r="AJ15" i="26"/>
  <c r="AG3" i="26"/>
  <c r="AJ60" i="27"/>
  <c r="AJ55" i="30"/>
  <c r="AJ13" i="35"/>
  <c r="AJ10" i="35"/>
  <c r="AJ41" i="35"/>
  <c r="AB41" i="41"/>
  <c r="AH41" i="41"/>
  <c r="AI41" i="41"/>
  <c r="AD41" i="41"/>
  <c r="AE41" i="41"/>
  <c r="AG41" i="41"/>
  <c r="AF41" i="41"/>
  <c r="AA41" i="41"/>
  <c r="AC41" i="41"/>
  <c r="G51" i="14"/>
  <c r="G50" i="14" s="1"/>
  <c r="F50" i="14"/>
  <c r="G36" i="22"/>
  <c r="F32" i="22"/>
  <c r="AI22" i="11"/>
  <c r="AB22" i="11"/>
  <c r="AA22" i="11"/>
  <c r="AF22" i="11"/>
  <c r="AD22" i="11"/>
  <c r="AG22" i="11"/>
  <c r="AH61" i="38"/>
  <c r="AF61" i="38"/>
  <c r="AD61" i="38"/>
  <c r="AI61" i="38"/>
  <c r="AB61" i="38"/>
  <c r="AC61" i="38"/>
  <c r="AE61" i="38"/>
  <c r="AG61" i="38"/>
  <c r="AA61" i="38"/>
  <c r="AS55" i="16"/>
  <c r="AP8" i="16"/>
  <c r="AV39" i="10"/>
  <c r="AO39" i="10"/>
  <c r="AO40" i="16"/>
  <c r="AV12" i="10"/>
  <c r="AP12" i="10"/>
  <c r="AO64" i="18"/>
  <c r="AQ64" i="18"/>
  <c r="AT16" i="21"/>
  <c r="AT9" i="21" s="1"/>
  <c r="AO16" i="21"/>
  <c r="AJ35" i="14"/>
  <c r="AH62" i="19"/>
  <c r="AQ17" i="10"/>
  <c r="AF44" i="10"/>
  <c r="AG6" i="10"/>
  <c r="AJ46" i="24"/>
  <c r="AJ45" i="24" s="1"/>
  <c r="AS29" i="21"/>
  <c r="AH9" i="19"/>
  <c r="AI3" i="11"/>
  <c r="AJ11" i="13"/>
  <c r="AJ41" i="17"/>
  <c r="AJ6" i="19"/>
  <c r="AJ23" i="19"/>
  <c r="AB3" i="19"/>
  <c r="AJ21" i="19"/>
  <c r="AC9" i="19"/>
  <c r="AJ41" i="19"/>
  <c r="AJ44" i="19"/>
  <c r="AJ18" i="20"/>
  <c r="AJ13" i="21"/>
  <c r="AJ43" i="21"/>
  <c r="AJ13" i="23"/>
  <c r="AJ55" i="24"/>
  <c r="AJ23" i="26"/>
  <c r="AJ26" i="35"/>
  <c r="AJ12" i="35"/>
  <c r="G9" i="20"/>
  <c r="F8" i="20"/>
  <c r="G23" i="20"/>
  <c r="M23" i="20" s="1"/>
  <c r="G33" i="20"/>
  <c r="F32" i="20"/>
  <c r="K39" i="8"/>
  <c r="J37" i="8"/>
  <c r="AU25" i="40"/>
  <c r="M34" i="21"/>
  <c r="E35" i="145"/>
  <c r="F35" i="145" s="1"/>
  <c r="H35" i="145" s="1"/>
  <c r="AR32" i="27"/>
  <c r="AT32" i="27"/>
  <c r="AT3" i="41"/>
  <c r="AQ52" i="41"/>
  <c r="AS35" i="8"/>
  <c r="AV60" i="35"/>
  <c r="AQ30" i="39"/>
  <c r="AT39" i="10"/>
  <c r="AS39" i="10"/>
  <c r="AQ40" i="16"/>
  <c r="AQ12" i="10"/>
  <c r="AS64" i="18"/>
  <c r="AQ16" i="21"/>
  <c r="AE64" i="14"/>
  <c r="AD64" i="14"/>
  <c r="AH64" i="24"/>
  <c r="M11" i="22"/>
  <c r="V6" i="22" s="1"/>
  <c r="F14" i="20"/>
  <c r="AD60" i="10"/>
  <c r="AW25" i="23"/>
  <c r="AF9" i="19"/>
  <c r="AC35" i="20"/>
  <c r="AJ10" i="21"/>
  <c r="AJ19" i="22"/>
  <c r="AF3" i="24"/>
  <c r="AJ39" i="26"/>
  <c r="AJ18" i="27"/>
  <c r="AJ12" i="30"/>
  <c r="AJ37" i="35"/>
  <c r="AJ35" i="35"/>
  <c r="K49" i="38"/>
  <c r="J48" i="38"/>
  <c r="AB24" i="11"/>
  <c r="AI24" i="11"/>
  <c r="AC24" i="11"/>
  <c r="AD24" i="11"/>
  <c r="AG24" i="11"/>
  <c r="AJ53" i="41"/>
  <c r="M12" i="23"/>
  <c r="E71" i="23"/>
  <c r="E71" i="30"/>
  <c r="I71" i="28"/>
  <c r="C28" i="140"/>
  <c r="E71" i="26"/>
  <c r="C21" i="140"/>
  <c r="G15" i="20"/>
  <c r="O18" i="13"/>
  <c r="P18" i="13" s="1"/>
  <c r="J50" i="41"/>
  <c r="K45" i="41"/>
  <c r="M45" i="41" s="1"/>
  <c r="O45" i="41" s="1"/>
  <c r="P45" i="41" s="1"/>
  <c r="E33" i="145"/>
  <c r="K31" i="41"/>
  <c r="M31" i="41" s="1"/>
  <c r="O31" i="41" s="1"/>
  <c r="P31" i="41" s="1"/>
  <c r="E23" i="145"/>
  <c r="F23" i="145" s="1"/>
  <c r="H23" i="145" s="1"/>
  <c r="AJ7" i="35"/>
  <c r="AD33" i="35"/>
  <c r="AH33" i="35"/>
  <c r="AJ42" i="35"/>
  <c r="AJ58" i="35"/>
  <c r="AJ53" i="35"/>
  <c r="AJ21" i="35"/>
  <c r="AI33" i="35"/>
  <c r="AA33" i="35"/>
  <c r="AJ34" i="35"/>
  <c r="AJ31" i="35"/>
  <c r="AJ30" i="35" s="1"/>
  <c r="AJ40" i="35"/>
  <c r="AJ17" i="35"/>
  <c r="AA47" i="30"/>
  <c r="AJ48" i="30"/>
  <c r="AJ47" i="30" s="1"/>
  <c r="AA32" i="28"/>
  <c r="AH32" i="28"/>
  <c r="AJ37" i="27"/>
  <c r="AJ35" i="27" s="1"/>
  <c r="AS50" i="26"/>
  <c r="AS49" i="26" s="1"/>
  <c r="AU50" i="26"/>
  <c r="AU49" i="26" s="1"/>
  <c r="AJ11" i="26"/>
  <c r="AB3" i="26"/>
  <c r="AP50" i="26"/>
  <c r="AP49" i="26" s="1"/>
  <c r="AR50" i="26"/>
  <c r="AR49" i="26" s="1"/>
  <c r="AA31" i="26"/>
  <c r="AV50" i="26"/>
  <c r="AV49" i="26" s="1"/>
  <c r="AJ26" i="26"/>
  <c r="AJ7" i="26"/>
  <c r="AA3" i="26"/>
  <c r="AE3" i="26"/>
  <c r="AJ8" i="26"/>
  <c r="G59" i="24"/>
  <c r="G62" i="24" s="1"/>
  <c r="M26" i="24"/>
  <c r="F59" i="24"/>
  <c r="F62" i="24" s="1"/>
  <c r="AG64" i="24"/>
  <c r="AA29" i="24"/>
  <c r="AJ10" i="24"/>
  <c r="AJ14" i="23"/>
  <c r="AW26" i="23"/>
  <c r="AW26" i="22"/>
  <c r="AJ12" i="22"/>
  <c r="O55" i="22"/>
  <c r="P55" i="22" s="1"/>
  <c r="AP30" i="22"/>
  <c r="AW25" i="22"/>
  <c r="AJ8" i="22"/>
  <c r="AJ14" i="21"/>
  <c r="AJ60" i="21"/>
  <c r="AJ5" i="20"/>
  <c r="AJ42" i="20"/>
  <c r="AJ7" i="20"/>
  <c r="AB3" i="20"/>
  <c r="AJ14" i="19"/>
  <c r="AJ52" i="19"/>
  <c r="AJ51" i="19" s="1"/>
  <c r="AA3" i="19"/>
  <c r="AJ7" i="19"/>
  <c r="AT35" i="18"/>
  <c r="AP54" i="18"/>
  <c r="AO28" i="18"/>
  <c r="AJ17" i="17"/>
  <c r="AJ42" i="17"/>
  <c r="AC30" i="16"/>
  <c r="AQ30" i="16"/>
  <c r="AR64" i="15"/>
  <c r="AT64" i="15"/>
  <c r="AQ35" i="15"/>
  <c r="AV64" i="15"/>
  <c r="AO64" i="15"/>
  <c r="AU64" i="15"/>
  <c r="AW26" i="14"/>
  <c r="M25" i="13"/>
  <c r="AA45" i="13"/>
  <c r="AJ46" i="13"/>
  <c r="AJ45" i="13" s="1"/>
  <c r="AJ36" i="13"/>
  <c r="AJ35" i="13" s="1"/>
  <c r="AD35" i="13"/>
  <c r="AJ21" i="13"/>
  <c r="AE35" i="12"/>
  <c r="AJ36" i="12"/>
  <c r="AJ35" i="12" s="1"/>
  <c r="AJ41" i="12"/>
  <c r="AC47" i="12"/>
  <c r="AJ48" i="12"/>
  <c r="AJ47" i="12" s="1"/>
  <c r="AW26" i="11"/>
  <c r="AJ37" i="9"/>
  <c r="AU35" i="9"/>
  <c r="AQ54" i="8"/>
  <c r="AV58" i="8"/>
  <c r="AO52" i="8"/>
  <c r="AQ52" i="8"/>
  <c r="AQ51" i="8" s="1"/>
  <c r="AV56" i="8"/>
  <c r="AV54" i="8" s="1"/>
  <c r="AP56" i="8"/>
  <c r="AP54" i="8" s="1"/>
  <c r="AS52" i="8"/>
  <c r="AS51" i="8" s="1"/>
  <c r="AU52" i="8"/>
  <c r="AU51" i="8" s="1"/>
  <c r="AR56" i="8"/>
  <c r="AR54" i="8" s="1"/>
  <c r="AT56" i="8"/>
  <c r="AT54" i="8" s="1"/>
  <c r="AV52" i="8"/>
  <c r="AV51" i="8" s="1"/>
  <c r="AO56" i="8"/>
  <c r="AH65" i="17"/>
  <c r="AG65" i="17"/>
  <c r="AE65" i="17"/>
  <c r="AB65" i="17"/>
  <c r="AI65" i="17"/>
  <c r="AC65" i="17"/>
  <c r="AD65" i="17"/>
  <c r="AC65" i="19"/>
  <c r="AC62" i="19" s="1"/>
  <c r="AI65" i="19"/>
  <c r="AI62" i="19" s="1"/>
  <c r="AG65" i="19"/>
  <c r="AG62" i="19" s="1"/>
  <c r="AE65" i="19"/>
  <c r="AE62" i="19" s="1"/>
  <c r="AA65" i="19"/>
  <c r="AA62" i="19" s="1"/>
  <c r="AD65" i="19"/>
  <c r="AD62" i="19" s="1"/>
  <c r="AF65" i="19"/>
  <c r="AB65" i="19"/>
  <c r="AB62" i="19" s="1"/>
  <c r="AH63" i="40"/>
  <c r="AH60" i="40" s="1"/>
  <c r="AG63" i="40"/>
  <c r="AG60" i="40" s="1"/>
  <c r="AE63" i="40"/>
  <c r="AE60" i="40" s="1"/>
  <c r="AC63" i="40"/>
  <c r="AC60" i="40" s="1"/>
  <c r="AA63" i="40"/>
  <c r="AA60" i="40" s="1"/>
  <c r="AF63" i="40"/>
  <c r="AF60" i="40" s="1"/>
  <c r="AF62" i="19"/>
  <c r="AF65" i="26"/>
  <c r="AD65" i="26"/>
  <c r="AA65" i="26"/>
  <c r="AC65" i="26"/>
  <c r="AB65" i="26"/>
  <c r="AH65" i="26"/>
  <c r="AE65" i="26"/>
  <c r="AG65" i="26"/>
  <c r="AI65" i="26"/>
  <c r="AF65" i="13"/>
  <c r="AA65" i="13"/>
  <c r="AG65" i="13"/>
  <c r="AB65" i="13"/>
  <c r="AI65" i="13"/>
  <c r="AD65" i="13"/>
  <c r="AH65" i="13"/>
  <c r="AC65" i="13"/>
  <c r="AE65" i="13"/>
  <c r="AA65" i="8"/>
  <c r="AG65" i="8"/>
  <c r="AD65" i="8"/>
  <c r="AB65" i="8"/>
  <c r="AI65" i="8"/>
  <c r="AF65" i="8"/>
  <c r="AE65" i="8"/>
  <c r="AH65" i="8"/>
  <c r="AC65" i="8"/>
  <c r="AH65" i="11"/>
  <c r="AB65" i="11"/>
  <c r="AI65" i="11"/>
  <c r="AD65" i="11"/>
  <c r="AC65" i="11"/>
  <c r="AE65" i="11"/>
  <c r="AF65" i="11"/>
  <c r="AG65" i="11"/>
  <c r="AA65" i="11"/>
  <c r="AF65" i="14"/>
  <c r="AA65" i="14"/>
  <c r="AA62" i="14" s="1"/>
  <c r="AH65" i="14"/>
  <c r="AB65" i="14"/>
  <c r="AG65" i="14"/>
  <c r="AG62" i="14" s="1"/>
  <c r="AD65" i="14"/>
  <c r="AI65" i="14"/>
  <c r="AC65" i="14"/>
  <c r="AE65" i="14"/>
  <c r="AD65" i="16"/>
  <c r="AA65" i="16"/>
  <c r="AC65" i="16"/>
  <c r="AE65" i="16"/>
  <c r="AG65" i="16"/>
  <c r="AI65" i="16"/>
  <c r="AB65" i="16"/>
  <c r="AH65" i="16"/>
  <c r="AF65" i="16"/>
  <c r="AI65" i="15"/>
  <c r="AG65" i="15"/>
  <c r="AC65" i="15"/>
  <c r="AH65" i="15"/>
  <c r="AD65" i="15"/>
  <c r="AE65" i="15"/>
  <c r="AA65" i="15"/>
  <c r="AF65" i="15"/>
  <c r="AB65" i="15"/>
  <c r="AF65" i="22"/>
  <c r="AI65" i="22"/>
  <c r="AG65" i="22"/>
  <c r="AH65" i="22"/>
  <c r="AD65" i="22"/>
  <c r="AB65" i="22"/>
  <c r="AC65" i="22"/>
  <c r="AE65" i="22"/>
  <c r="AH65" i="24"/>
  <c r="AI65" i="24"/>
  <c r="AD65" i="24"/>
  <c r="AE65" i="24"/>
  <c r="AF65" i="24"/>
  <c r="AG65" i="24"/>
  <c r="AC65" i="24"/>
  <c r="AA65" i="24"/>
  <c r="AB65" i="24"/>
  <c r="AB62" i="24" s="1"/>
  <c r="AE63" i="35"/>
  <c r="AC63" i="35"/>
  <c r="AD63" i="35"/>
  <c r="AF63" i="35"/>
  <c r="AA63" i="35"/>
  <c r="AG63" i="35"/>
  <c r="AB63" i="35"/>
  <c r="AH63" i="35"/>
  <c r="AI63" i="35"/>
  <c r="AE63" i="36"/>
  <c r="AA63" i="36"/>
  <c r="AF63" i="36"/>
  <c r="AI63" i="36"/>
  <c r="AC63" i="36"/>
  <c r="AB63" i="36"/>
  <c r="AD63" i="36"/>
  <c r="AG63" i="36"/>
  <c r="AH63" i="36"/>
  <c r="AI65" i="9"/>
  <c r="AD65" i="9"/>
  <c r="AB65" i="9"/>
  <c r="AE65" i="9"/>
  <c r="AH65" i="9"/>
  <c r="AC65" i="9"/>
  <c r="AG65" i="9"/>
  <c r="AA65" i="20"/>
  <c r="AB65" i="20"/>
  <c r="AH65" i="20"/>
  <c r="AC65" i="20"/>
  <c r="AD65" i="20"/>
  <c r="AG65" i="20"/>
  <c r="AI65" i="20"/>
  <c r="AF65" i="20"/>
  <c r="AE65" i="20"/>
  <c r="AH65" i="27"/>
  <c r="AG65" i="27"/>
  <c r="AB65" i="27"/>
  <c r="AD65" i="27"/>
  <c r="AF65" i="27"/>
  <c r="AI65" i="27"/>
  <c r="AE65" i="27"/>
  <c r="AA65" i="27"/>
  <c r="AC65" i="27"/>
  <c r="AB65" i="30"/>
  <c r="AD65" i="30"/>
  <c r="AG65" i="30"/>
  <c r="AI65" i="30"/>
  <c r="AC65" i="30"/>
  <c r="AA65" i="30"/>
  <c r="AF65" i="30"/>
  <c r="AH65" i="30"/>
  <c r="AE65" i="30"/>
  <c r="AE63" i="38"/>
  <c r="AH63" i="38"/>
  <c r="AC63" i="38"/>
  <c r="AB63" i="38"/>
  <c r="AA63" i="38"/>
  <c r="AD63" i="38"/>
  <c r="AG63" i="38"/>
  <c r="AI63" i="38"/>
  <c r="AF63" i="38"/>
  <c r="AA60" i="41"/>
  <c r="AJ63" i="41"/>
  <c r="AW26" i="28"/>
  <c r="M23" i="28"/>
  <c r="AJ35" i="28"/>
  <c r="AJ60" i="24"/>
  <c r="M20" i="23"/>
  <c r="J35" i="41"/>
  <c r="O35" i="22"/>
  <c r="P35" i="22" s="1"/>
  <c r="AW26" i="21"/>
  <c r="AE9" i="19"/>
  <c r="O21" i="15"/>
  <c r="P21" i="15" s="1"/>
  <c r="M29" i="14"/>
  <c r="O29" i="14" s="1"/>
  <c r="P29" i="14" s="1"/>
  <c r="AJ4" i="11"/>
  <c r="AJ35" i="9"/>
  <c r="O44" i="8"/>
  <c r="P44" i="8" s="1"/>
  <c r="J30" i="41"/>
  <c r="O13" i="14"/>
  <c r="P13" i="14" s="1"/>
  <c r="AI41" i="40"/>
  <c r="AI36" i="40" s="1"/>
  <c r="AH41" i="40"/>
  <c r="AH36" i="40" s="1"/>
  <c r="AC41" i="40"/>
  <c r="AC36" i="40" s="1"/>
  <c r="AD41" i="40"/>
  <c r="AD36" i="40" s="1"/>
  <c r="AB41" i="40"/>
  <c r="AB36" i="40" s="1"/>
  <c r="AE41" i="40"/>
  <c r="AE36" i="40" s="1"/>
  <c r="AG41" i="40"/>
  <c r="AG36" i="40" s="1"/>
  <c r="AA41" i="40"/>
  <c r="AF41" i="40"/>
  <c r="AF36" i="40" s="1"/>
  <c r="AA43" i="19"/>
  <c r="AG43" i="19"/>
  <c r="AF43" i="19"/>
  <c r="AC43" i="19"/>
  <c r="AI43" i="19"/>
  <c r="AD43" i="19"/>
  <c r="AB43" i="19"/>
  <c r="AE43" i="19"/>
  <c r="AH43" i="19"/>
  <c r="AG61" i="35"/>
  <c r="AD61" i="35"/>
  <c r="AE61" i="35"/>
  <c r="AH61" i="35"/>
  <c r="AC61" i="35"/>
  <c r="AA61" i="35"/>
  <c r="AF61" i="35"/>
  <c r="AB61" i="35"/>
  <c r="F52" i="20"/>
  <c r="G53" i="20"/>
  <c r="G52" i="20" s="1"/>
  <c r="AE56" i="21"/>
  <c r="AE54" i="21" s="1"/>
  <c r="AE57" i="21" s="1"/>
  <c r="AA56" i="21"/>
  <c r="AG56" i="21"/>
  <c r="AG54" i="21" s="1"/>
  <c r="AG57" i="21" s="1"/>
  <c r="AB56" i="21"/>
  <c r="AB54" i="21" s="1"/>
  <c r="AB57" i="21" s="1"/>
  <c r="AC56" i="21"/>
  <c r="AC54" i="21" s="1"/>
  <c r="AC57" i="21" s="1"/>
  <c r="AI56" i="21"/>
  <c r="AI54" i="21" s="1"/>
  <c r="AI57" i="21" s="1"/>
  <c r="AD56" i="21"/>
  <c r="AD54" i="21" s="1"/>
  <c r="AD57" i="21" s="1"/>
  <c r="AF56" i="21"/>
  <c r="AF54" i="21" s="1"/>
  <c r="AF57" i="21" s="1"/>
  <c r="AH56" i="21"/>
  <c r="AH54" i="21" s="1"/>
  <c r="AH57" i="21" s="1"/>
  <c r="K44" i="40"/>
  <c r="J41" i="40"/>
  <c r="AB44" i="36"/>
  <c r="AB43" i="36" s="1"/>
  <c r="AG44" i="36"/>
  <c r="AG43" i="36" s="1"/>
  <c r="AI44" i="36"/>
  <c r="AI43" i="36" s="1"/>
  <c r="AD44" i="36"/>
  <c r="AD43" i="36" s="1"/>
  <c r="AE44" i="36"/>
  <c r="AE43" i="36" s="1"/>
  <c r="AC44" i="36"/>
  <c r="AC43" i="36" s="1"/>
  <c r="AF44" i="36"/>
  <c r="AF43" i="36" s="1"/>
  <c r="AA44" i="36"/>
  <c r="AH44" i="36"/>
  <c r="AH43" i="36" s="1"/>
  <c r="AF42" i="22"/>
  <c r="AA42" i="22"/>
  <c r="AH42" i="22"/>
  <c r="AG42" i="22"/>
  <c r="AC42" i="22"/>
  <c r="AI42" i="22"/>
  <c r="AB42" i="22"/>
  <c r="AE42" i="22"/>
  <c r="AD42" i="22"/>
  <c r="AC34" i="26"/>
  <c r="AD34" i="26"/>
  <c r="AA34" i="26"/>
  <c r="AB34" i="26"/>
  <c r="AE34" i="26"/>
  <c r="AF34" i="26"/>
  <c r="AI34" i="26"/>
  <c r="AH34" i="26"/>
  <c r="AC16" i="8"/>
  <c r="AE16" i="8"/>
  <c r="AH16" i="8"/>
  <c r="AA16" i="8"/>
  <c r="AI16" i="8"/>
  <c r="AF16" i="8"/>
  <c r="AG16" i="8"/>
  <c r="AD16" i="8"/>
  <c r="AF17" i="9"/>
  <c r="AE17" i="9"/>
  <c r="AC17" i="9"/>
  <c r="AB17" i="9"/>
  <c r="AI17" i="9"/>
  <c r="AG17" i="9"/>
  <c r="AD17" i="9"/>
  <c r="AA17" i="9"/>
  <c r="AH17" i="9"/>
  <c r="AG8" i="15"/>
  <c r="AA8" i="15"/>
  <c r="AE8" i="15"/>
  <c r="AI8" i="15"/>
  <c r="AH8" i="15"/>
  <c r="AF8" i="15"/>
  <c r="AC8" i="15"/>
  <c r="AD8" i="15"/>
  <c r="AB8" i="15"/>
  <c r="AC46" i="15"/>
  <c r="AC45" i="15" s="1"/>
  <c r="AG46" i="15"/>
  <c r="AG45" i="15" s="1"/>
  <c r="AI46" i="15"/>
  <c r="AI45" i="15" s="1"/>
  <c r="AF46" i="15"/>
  <c r="AF45" i="15" s="1"/>
  <c r="AA46" i="15"/>
  <c r="AB46" i="15"/>
  <c r="AB45" i="15" s="1"/>
  <c r="AH46" i="15"/>
  <c r="AH45" i="15" s="1"/>
  <c r="AD46" i="15"/>
  <c r="AD45" i="15" s="1"/>
  <c r="AE46" i="15"/>
  <c r="AE45" i="15" s="1"/>
  <c r="AH35" i="23"/>
  <c r="AJ36" i="23"/>
  <c r="AB7" i="15"/>
  <c r="AH7" i="15"/>
  <c r="AI7" i="15"/>
  <c r="AG7" i="15"/>
  <c r="AF7" i="15"/>
  <c r="AD7" i="15"/>
  <c r="AA7" i="15"/>
  <c r="AC7" i="15"/>
  <c r="AE7" i="15"/>
  <c r="F52" i="23"/>
  <c r="G53" i="23"/>
  <c r="G52" i="23" s="1"/>
  <c r="G33" i="23"/>
  <c r="F32" i="23"/>
  <c r="G14" i="23"/>
  <c r="M40" i="36"/>
  <c r="O40" i="36" s="1"/>
  <c r="P40" i="36" s="1"/>
  <c r="M54" i="22"/>
  <c r="P54" i="22" s="1"/>
  <c r="AW25" i="9"/>
  <c r="AA60" i="10"/>
  <c r="AI60" i="10"/>
  <c r="AP29" i="22"/>
  <c r="AO28" i="14"/>
  <c r="AG50" i="15"/>
  <c r="AG49" i="15" s="1"/>
  <c r="AE50" i="15"/>
  <c r="AE49" i="15" s="1"/>
  <c r="AC50" i="15"/>
  <c r="AC49" i="15" s="1"/>
  <c r="AI50" i="15"/>
  <c r="AI49" i="15" s="1"/>
  <c r="AB50" i="15"/>
  <c r="AB49" i="15" s="1"/>
  <c r="AH50" i="15"/>
  <c r="AH49" i="15" s="1"/>
  <c r="AA50" i="15"/>
  <c r="AF50" i="15"/>
  <c r="AF49" i="15" s="1"/>
  <c r="AD50" i="15"/>
  <c r="AD49" i="15" s="1"/>
  <c r="AI40" i="11"/>
  <c r="AI38" i="11" s="1"/>
  <c r="AD40" i="11"/>
  <c r="AD38" i="11" s="1"/>
  <c r="AA40" i="11"/>
  <c r="AB40" i="11"/>
  <c r="AB38" i="11" s="1"/>
  <c r="AH40" i="11"/>
  <c r="AH38" i="11" s="1"/>
  <c r="AE40" i="11"/>
  <c r="AE38" i="11" s="1"/>
  <c r="AG40" i="11"/>
  <c r="AG38" i="11" s="1"/>
  <c r="AF40" i="11"/>
  <c r="AF38" i="11" s="1"/>
  <c r="AC40" i="11"/>
  <c r="AC38" i="11" s="1"/>
  <c r="K31" i="37"/>
  <c r="J30" i="37"/>
  <c r="AC54" i="35"/>
  <c r="AC52" i="35" s="1"/>
  <c r="AC55" i="35" s="1"/>
  <c r="AE54" i="35"/>
  <c r="AE52" i="35" s="1"/>
  <c r="AE55" i="35" s="1"/>
  <c r="AF54" i="35"/>
  <c r="AF52" i="35" s="1"/>
  <c r="AF55" i="35" s="1"/>
  <c r="AA54" i="35"/>
  <c r="AB54" i="35"/>
  <c r="AB52" i="35" s="1"/>
  <c r="AB55" i="35" s="1"/>
  <c r="AH54" i="35"/>
  <c r="AH52" i="35" s="1"/>
  <c r="AH55" i="35" s="1"/>
  <c r="AG54" i="35"/>
  <c r="AG52" i="35" s="1"/>
  <c r="AG55" i="35" s="1"/>
  <c r="AI54" i="35"/>
  <c r="AI52" i="35" s="1"/>
  <c r="AI55" i="35" s="1"/>
  <c r="AD54" i="35"/>
  <c r="AD52" i="35" s="1"/>
  <c r="AD55" i="35" s="1"/>
  <c r="AA24" i="38"/>
  <c r="AC24" i="38"/>
  <c r="AC9" i="38" s="1"/>
  <c r="AD24" i="38"/>
  <c r="AD9" i="38" s="1"/>
  <c r="AE24" i="38"/>
  <c r="AE9" i="38" s="1"/>
  <c r="AI24" i="38"/>
  <c r="AI9" i="38" s="1"/>
  <c r="AB24" i="38"/>
  <c r="AB9" i="38" s="1"/>
  <c r="AG24" i="38"/>
  <c r="AG9" i="38" s="1"/>
  <c r="AF24" i="38"/>
  <c r="AF9" i="38" s="1"/>
  <c r="AH41" i="23"/>
  <c r="AD41" i="23"/>
  <c r="AA41" i="23"/>
  <c r="AF41" i="23"/>
  <c r="AE41" i="23"/>
  <c r="AI41" i="23"/>
  <c r="AG41" i="23"/>
  <c r="AB41" i="23"/>
  <c r="AC41" i="23"/>
  <c r="G39" i="23"/>
  <c r="G37" i="23" s="1"/>
  <c r="F37" i="23"/>
  <c r="AF5" i="13"/>
  <c r="AF3" i="13" s="1"/>
  <c r="AB5" i="13"/>
  <c r="AB3" i="13" s="1"/>
  <c r="AA5" i="13"/>
  <c r="AC5" i="13"/>
  <c r="AC3" i="13" s="1"/>
  <c r="AI5" i="13"/>
  <c r="AI3" i="13" s="1"/>
  <c r="AH5" i="13"/>
  <c r="AG5" i="13"/>
  <c r="AG3" i="13" s="1"/>
  <c r="AE5" i="13"/>
  <c r="AE3" i="13" s="1"/>
  <c r="AD5" i="13"/>
  <c r="AD3" i="13" s="1"/>
  <c r="AD23" i="27"/>
  <c r="AI23" i="27"/>
  <c r="AC23" i="27"/>
  <c r="AF23" i="27"/>
  <c r="AB23" i="27"/>
  <c r="AA23" i="27"/>
  <c r="AH23" i="27"/>
  <c r="AG23" i="27"/>
  <c r="AE22" i="20"/>
  <c r="AB22" i="20"/>
  <c r="AA22" i="20"/>
  <c r="AF22" i="20"/>
  <c r="AG22" i="20"/>
  <c r="AD22" i="20"/>
  <c r="AI22" i="20"/>
  <c r="AF10" i="8"/>
  <c r="AI10" i="8"/>
  <c r="AB10" i="8"/>
  <c r="AD10" i="8"/>
  <c r="AC10" i="8"/>
  <c r="AE10" i="8"/>
  <c r="AG10" i="8"/>
  <c r="AH10" i="8"/>
  <c r="G57" i="20"/>
  <c r="F56" i="20"/>
  <c r="AC33" i="13"/>
  <c r="AC32" i="13" s="1"/>
  <c r="AB33" i="13"/>
  <c r="AB32" i="13" s="1"/>
  <c r="AH33" i="13"/>
  <c r="AH32" i="13" s="1"/>
  <c r="AG33" i="13"/>
  <c r="AG32" i="13" s="1"/>
  <c r="AI33" i="13"/>
  <c r="AI32" i="13" s="1"/>
  <c r="AD33" i="13"/>
  <c r="AD32" i="13" s="1"/>
  <c r="AE33" i="13"/>
  <c r="AE32" i="13" s="1"/>
  <c r="AF33" i="13"/>
  <c r="AF32" i="13" s="1"/>
  <c r="AA33" i="13"/>
  <c r="AH24" i="38"/>
  <c r="AH9" i="38" s="1"/>
  <c r="G44" i="23"/>
  <c r="F43" i="23"/>
  <c r="AF44" i="13"/>
  <c r="AA44" i="13"/>
  <c r="AB44" i="13"/>
  <c r="AH44" i="13"/>
  <c r="AG44" i="13"/>
  <c r="AI44" i="13"/>
  <c r="AD44" i="13"/>
  <c r="AC44" i="13"/>
  <c r="AE44" i="13"/>
  <c r="F40" i="23"/>
  <c r="G41" i="23"/>
  <c r="G40" i="23" s="1"/>
  <c r="AQ60" i="41"/>
  <c r="M12" i="36"/>
  <c r="O12" i="36" s="1"/>
  <c r="P12" i="36" s="1"/>
  <c r="M10" i="36"/>
  <c r="O10" i="36" s="1"/>
  <c r="P10" i="36" s="1"/>
  <c r="AP60" i="39"/>
  <c r="M28" i="39"/>
  <c r="O28" i="39" s="1"/>
  <c r="P28" i="39" s="1"/>
  <c r="AS9" i="23"/>
  <c r="J8" i="23"/>
  <c r="M22" i="22"/>
  <c r="O46" i="14"/>
  <c r="P46" i="14" s="1"/>
  <c r="AC6" i="10"/>
  <c r="AC35" i="10"/>
  <c r="AF24" i="10"/>
  <c r="AA28" i="27"/>
  <c r="AJ26" i="15"/>
  <c r="AO31" i="13"/>
  <c r="AB28" i="11"/>
  <c r="G67" i="35"/>
  <c r="G65" i="35" s="1"/>
  <c r="F65" i="35"/>
  <c r="AA43" i="23"/>
  <c r="AE43" i="23"/>
  <c r="AD43" i="23"/>
  <c r="AI43" i="23"/>
  <c r="AC43" i="23"/>
  <c r="AG43" i="23"/>
  <c r="AB43" i="23"/>
  <c r="AH43" i="23"/>
  <c r="AF43" i="23"/>
  <c r="K55" i="35"/>
  <c r="J54" i="35"/>
  <c r="K51" i="22"/>
  <c r="J50" i="22"/>
  <c r="AI61" i="37"/>
  <c r="AG61" i="37"/>
  <c r="AB61" i="37"/>
  <c r="AD61" i="37"/>
  <c r="AF61" i="37"/>
  <c r="AH61" i="37"/>
  <c r="AA61" i="37"/>
  <c r="AC61" i="37"/>
  <c r="AE61" i="37"/>
  <c r="AC63" i="20"/>
  <c r="AA63" i="20"/>
  <c r="AH63" i="20"/>
  <c r="AE63" i="20"/>
  <c r="AB63" i="20"/>
  <c r="AI63" i="20"/>
  <c r="AG63" i="20"/>
  <c r="AF63" i="20"/>
  <c r="AD63" i="20"/>
  <c r="AF5" i="27"/>
  <c r="AH5" i="27"/>
  <c r="AC5" i="27"/>
  <c r="AG5" i="27"/>
  <c r="AD5" i="27"/>
  <c r="AB5" i="27"/>
  <c r="AI5" i="27"/>
  <c r="AE5" i="27"/>
  <c r="AA5" i="27"/>
  <c r="G60" i="20"/>
  <c r="AD12" i="24"/>
  <c r="AB12" i="24"/>
  <c r="AG12" i="24"/>
  <c r="AI12" i="24"/>
  <c r="AH12" i="24"/>
  <c r="AE12" i="24"/>
  <c r="AF12" i="24"/>
  <c r="AA12" i="24"/>
  <c r="AJ39" i="23"/>
  <c r="F52" i="22"/>
  <c r="G53" i="22"/>
  <c r="G52" i="22" s="1"/>
  <c r="AJ60" i="13"/>
  <c r="AG34" i="8"/>
  <c r="AG32" i="8" s="1"/>
  <c r="AD34" i="8"/>
  <c r="AD32" i="8" s="1"/>
  <c r="AI34" i="8"/>
  <c r="AI32" i="8" s="1"/>
  <c r="AA34" i="8"/>
  <c r="AA32" i="8" s="1"/>
  <c r="AF34" i="8"/>
  <c r="AF32" i="8" s="1"/>
  <c r="AC34" i="8"/>
  <c r="AC32" i="8" s="1"/>
  <c r="AB34" i="8"/>
  <c r="AB32" i="8" s="1"/>
  <c r="AH34" i="8"/>
  <c r="AH32" i="8" s="1"/>
  <c r="F50" i="15"/>
  <c r="G51" i="15"/>
  <c r="G50" i="15" s="1"/>
  <c r="AG34" i="26"/>
  <c r="AU9" i="23"/>
  <c r="AV58" i="23"/>
  <c r="AP29" i="12"/>
  <c r="AW25" i="11"/>
  <c r="AA28" i="28"/>
  <c r="AO31" i="23"/>
  <c r="AO29" i="18"/>
  <c r="G67" i="40"/>
  <c r="G65" i="40" s="1"/>
  <c r="F65" i="40"/>
  <c r="AC43" i="27"/>
  <c r="AF43" i="27"/>
  <c r="AH43" i="27"/>
  <c r="AD43" i="27"/>
  <c r="AG43" i="27"/>
  <c r="AA43" i="27"/>
  <c r="AB43" i="27"/>
  <c r="AI43" i="27"/>
  <c r="K31" i="38"/>
  <c r="J30" i="38"/>
  <c r="AP59" i="37"/>
  <c r="AP56" i="37" s="1"/>
  <c r="AV59" i="37"/>
  <c r="AV56" i="37" s="1"/>
  <c r="AU59" i="37"/>
  <c r="AU56" i="37" s="1"/>
  <c r="AS59" i="37"/>
  <c r="AS56" i="37" s="1"/>
  <c r="AT59" i="37"/>
  <c r="AT56" i="37" s="1"/>
  <c r="AO59" i="37"/>
  <c r="AR59" i="37"/>
  <c r="AR56" i="37" s="1"/>
  <c r="AQ59" i="37"/>
  <c r="AQ56" i="37" s="1"/>
  <c r="AG5" i="28"/>
  <c r="AG3" i="28" s="1"/>
  <c r="AA5" i="28"/>
  <c r="AH5" i="28"/>
  <c r="AH3" i="28" s="1"/>
  <c r="AD5" i="28"/>
  <c r="AD3" i="28" s="1"/>
  <c r="AF5" i="28"/>
  <c r="AF3" i="28" s="1"/>
  <c r="AC5" i="28"/>
  <c r="AC3" i="28" s="1"/>
  <c r="AB5" i="28"/>
  <c r="AB3" i="28" s="1"/>
  <c r="AI5" i="28"/>
  <c r="AI3" i="28" s="1"/>
  <c r="AE5" i="28"/>
  <c r="AE3" i="28" s="1"/>
  <c r="AA5" i="22"/>
  <c r="AH5" i="22"/>
  <c r="AE5" i="22"/>
  <c r="AB5" i="22"/>
  <c r="AC5" i="22"/>
  <c r="AD5" i="22"/>
  <c r="AG5" i="22"/>
  <c r="AF5" i="22"/>
  <c r="AI5" i="22"/>
  <c r="G10" i="13"/>
  <c r="G8" i="13" s="1"/>
  <c r="F8" i="13"/>
  <c r="AF15" i="23"/>
  <c r="AC15" i="23"/>
  <c r="AB15" i="23"/>
  <c r="AG15" i="23"/>
  <c r="AD15" i="23"/>
  <c r="AI15" i="23"/>
  <c r="AE15" i="23"/>
  <c r="AA15" i="23"/>
  <c r="AH15" i="23"/>
  <c r="AD47" i="26"/>
  <c r="AB21" i="8"/>
  <c r="AG21" i="8"/>
  <c r="AC21" i="8"/>
  <c r="AI21" i="8"/>
  <c r="AH21" i="8"/>
  <c r="AF21" i="8"/>
  <c r="AD21" i="8"/>
  <c r="AA21" i="8"/>
  <c r="AE21" i="8"/>
  <c r="G11" i="15"/>
  <c r="F8" i="15"/>
  <c r="AD16" i="23"/>
  <c r="AI16" i="23"/>
  <c r="AA16" i="23"/>
  <c r="AB16" i="23"/>
  <c r="AF16" i="23"/>
  <c r="AH16" i="23"/>
  <c r="AC16" i="23"/>
  <c r="AE16" i="23"/>
  <c r="M49" i="22"/>
  <c r="AI24" i="23"/>
  <c r="AC24" i="23"/>
  <c r="AA24" i="23"/>
  <c r="AD24" i="23"/>
  <c r="AB24" i="23"/>
  <c r="AG24" i="23"/>
  <c r="AF24" i="23"/>
  <c r="AE24" i="23"/>
  <c r="AI61" i="35"/>
  <c r="K51" i="41"/>
  <c r="K50" i="41" s="1"/>
  <c r="AQ9" i="23"/>
  <c r="O46" i="23"/>
  <c r="P46" i="23" s="1"/>
  <c r="J32" i="13"/>
  <c r="AC64" i="14"/>
  <c r="AA64" i="24"/>
  <c r="AD64" i="24"/>
  <c r="AD62" i="24" s="1"/>
  <c r="J43" i="23"/>
  <c r="AJ7" i="17"/>
  <c r="J14" i="23"/>
  <c r="O45" i="23"/>
  <c r="P45" i="23" s="1"/>
  <c r="AA6" i="10"/>
  <c r="AC54" i="40"/>
  <c r="AC52" i="40" s="1"/>
  <c r="AC55" i="40" s="1"/>
  <c r="AF54" i="40"/>
  <c r="AF52" i="40" s="1"/>
  <c r="AF55" i="40" s="1"/>
  <c r="AD54" i="40"/>
  <c r="AD52" i="40" s="1"/>
  <c r="AD55" i="40" s="1"/>
  <c r="AA54" i="40"/>
  <c r="AB54" i="40"/>
  <c r="AB52" i="40" s="1"/>
  <c r="AB55" i="40" s="1"/>
  <c r="AH54" i="40"/>
  <c r="AH52" i="40" s="1"/>
  <c r="AH55" i="40" s="1"/>
  <c r="AE54" i="40"/>
  <c r="AE52" i="40" s="1"/>
  <c r="AE55" i="40" s="1"/>
  <c r="AG54" i="40"/>
  <c r="AG52" i="40" s="1"/>
  <c r="AG55" i="40" s="1"/>
  <c r="AI54" i="40"/>
  <c r="AI52" i="40" s="1"/>
  <c r="AI55" i="40" s="1"/>
  <c r="K44" i="35"/>
  <c r="J41" i="35"/>
  <c r="AP30" i="27"/>
  <c r="AS30" i="27"/>
  <c r="AT30" i="27"/>
  <c r="AO30" i="27"/>
  <c r="AV30" i="27"/>
  <c r="AQ30" i="27"/>
  <c r="AU30" i="27"/>
  <c r="AR30" i="27"/>
  <c r="AH31" i="24"/>
  <c r="AI31" i="24"/>
  <c r="AA31" i="24"/>
  <c r="AD31" i="24"/>
  <c r="AG31" i="24"/>
  <c r="AB31" i="24"/>
  <c r="AF31" i="24"/>
  <c r="AE31" i="24"/>
  <c r="AC31" i="24"/>
  <c r="AE30" i="19"/>
  <c r="AA30" i="19"/>
  <c r="AH30" i="19"/>
  <c r="AB30" i="19"/>
  <c r="AI30" i="19"/>
  <c r="AD30" i="19"/>
  <c r="AF30" i="19"/>
  <c r="AC30" i="19"/>
  <c r="AG30" i="19"/>
  <c r="AP29" i="16"/>
  <c r="AU29" i="16"/>
  <c r="AQ29" i="16"/>
  <c r="AS29" i="16"/>
  <c r="AT29" i="16"/>
  <c r="AO29" i="16"/>
  <c r="AV29" i="16"/>
  <c r="AR29" i="16"/>
  <c r="AE31" i="15"/>
  <c r="AA31" i="15"/>
  <c r="AF31" i="15"/>
  <c r="AD31" i="15"/>
  <c r="AH31" i="15"/>
  <c r="AI31" i="15"/>
  <c r="AB31" i="15"/>
  <c r="AC31" i="15"/>
  <c r="AG31" i="15"/>
  <c r="AE30" i="13"/>
  <c r="AA30" i="13"/>
  <c r="AF30" i="13"/>
  <c r="AB30" i="13"/>
  <c r="AH30" i="13"/>
  <c r="AD30" i="13"/>
  <c r="AI30" i="13"/>
  <c r="AG30" i="13"/>
  <c r="AC30" i="13"/>
  <c r="AA28" i="13"/>
  <c r="AF28" i="13"/>
  <c r="AD28" i="13"/>
  <c r="AE28" i="13"/>
  <c r="AH28" i="13"/>
  <c r="AB28" i="13"/>
  <c r="AI28" i="13"/>
  <c r="AC28" i="13"/>
  <c r="AG28" i="13"/>
  <c r="AT29" i="11"/>
  <c r="AP29" i="11"/>
  <c r="AV29" i="11"/>
  <c r="AU29" i="11"/>
  <c r="AR29" i="11"/>
  <c r="AS29" i="11"/>
  <c r="AQ29" i="11"/>
  <c r="AB29" i="8"/>
  <c r="AI29" i="8"/>
  <c r="AG29" i="8"/>
  <c r="AC29" i="8"/>
  <c r="AE29" i="8"/>
  <c r="AD29" i="8"/>
  <c r="AH29" i="8"/>
  <c r="AF29" i="8"/>
  <c r="AA29" i="8"/>
  <c r="AC46" i="41"/>
  <c r="AC45" i="41" s="1"/>
  <c r="AD46" i="41"/>
  <c r="AD45" i="41" s="1"/>
  <c r="AE46" i="41"/>
  <c r="AE45" i="41" s="1"/>
  <c r="AG46" i="41"/>
  <c r="AG45" i="41" s="1"/>
  <c r="AH46" i="41"/>
  <c r="AH45" i="41" s="1"/>
  <c r="AA46" i="41"/>
  <c r="AB46" i="41"/>
  <c r="AB45" i="41" s="1"/>
  <c r="AF46" i="41"/>
  <c r="AF45" i="41" s="1"/>
  <c r="AI46" i="41"/>
  <c r="AI45" i="41" s="1"/>
  <c r="K51" i="38"/>
  <c r="J50" i="38"/>
  <c r="AP29" i="30"/>
  <c r="AS29" i="30"/>
  <c r="AT29" i="30"/>
  <c r="AO29" i="30"/>
  <c r="AV29" i="30"/>
  <c r="AU29" i="30"/>
  <c r="AR29" i="30"/>
  <c r="AQ29" i="30"/>
  <c r="AW25" i="30"/>
  <c r="AJ25" i="28"/>
  <c r="AW25" i="26"/>
  <c r="AH30" i="24"/>
  <c r="AB30" i="24"/>
  <c r="AF30" i="24"/>
  <c r="AE30" i="24"/>
  <c r="AC30" i="24"/>
  <c r="AG30" i="24"/>
  <c r="AI30" i="24"/>
  <c r="AA30" i="24"/>
  <c r="AD30" i="24"/>
  <c r="AJ25" i="23"/>
  <c r="AJ26" i="22"/>
  <c r="AS28" i="18"/>
  <c r="AQ28" i="18"/>
  <c r="AT28" i="18"/>
  <c r="AU28" i="18"/>
  <c r="AV28" i="18"/>
  <c r="AR28" i="18"/>
  <c r="AP28" i="18"/>
  <c r="AJ25" i="17"/>
  <c r="AJ25" i="14"/>
  <c r="AJ25" i="11"/>
  <c r="AV31" i="30"/>
  <c r="AQ31" i="30"/>
  <c r="AR31" i="30"/>
  <c r="AT31" i="30"/>
  <c r="AO31" i="30"/>
  <c r="AS31" i="30"/>
  <c r="AP31" i="30"/>
  <c r="AJ25" i="30"/>
  <c r="AI28" i="28"/>
  <c r="AD28" i="28"/>
  <c r="AE28" i="28"/>
  <c r="AB28" i="28"/>
  <c r="AF28" i="28"/>
  <c r="AG28" i="28"/>
  <c r="AH28" i="28"/>
  <c r="AC28" i="28"/>
  <c r="AT29" i="27"/>
  <c r="AO29" i="27"/>
  <c r="AV29" i="27"/>
  <c r="AP29" i="27"/>
  <c r="AS29" i="27"/>
  <c r="AQ29" i="27"/>
  <c r="AU29" i="27"/>
  <c r="AR29" i="27"/>
  <c r="AJ25" i="27"/>
  <c r="AB30" i="20"/>
  <c r="AH30" i="20"/>
  <c r="AE30" i="20"/>
  <c r="AF30" i="20"/>
  <c r="AA30" i="20"/>
  <c r="AI30" i="20"/>
  <c r="AD30" i="20"/>
  <c r="AC30" i="20"/>
  <c r="AG30" i="20"/>
  <c r="AJ25" i="16"/>
  <c r="AR28" i="15"/>
  <c r="AS28" i="15"/>
  <c r="AO28" i="15"/>
  <c r="AT28" i="15"/>
  <c r="AP28" i="15"/>
  <c r="AV28" i="15"/>
  <c r="AQ28" i="15"/>
  <c r="AU28" i="15"/>
  <c r="AE31" i="13"/>
  <c r="AA31" i="13"/>
  <c r="AF31" i="13"/>
  <c r="AB31" i="13"/>
  <c r="AH31" i="13"/>
  <c r="AD31" i="13"/>
  <c r="AI31" i="13"/>
  <c r="AC31" i="13"/>
  <c r="AG31" i="13"/>
  <c r="AA29" i="13"/>
  <c r="AF29" i="13"/>
  <c r="AD29" i="13"/>
  <c r="AE29" i="13"/>
  <c r="AH29" i="13"/>
  <c r="AB29" i="13"/>
  <c r="AI29" i="13"/>
  <c r="AC29" i="13"/>
  <c r="AG29" i="13"/>
  <c r="AS31" i="12"/>
  <c r="AT31" i="12"/>
  <c r="AO31" i="12"/>
  <c r="AR31" i="12"/>
  <c r="AV31" i="12"/>
  <c r="AQ31" i="12"/>
  <c r="AU31" i="12"/>
  <c r="AT30" i="11"/>
  <c r="AQ30" i="11"/>
  <c r="AU30" i="11"/>
  <c r="AP30" i="11"/>
  <c r="AV30" i="11"/>
  <c r="AR30" i="11"/>
  <c r="AS30" i="11"/>
  <c r="AI30" i="8"/>
  <c r="AF30" i="8"/>
  <c r="AC30" i="8"/>
  <c r="AD30" i="8"/>
  <c r="AG30" i="8"/>
  <c r="AH30" i="8"/>
  <c r="AA30" i="8"/>
  <c r="AE30" i="8"/>
  <c r="AB30" i="8"/>
  <c r="AT31" i="27"/>
  <c r="AO31" i="27"/>
  <c r="AV31" i="27"/>
  <c r="AP31" i="27"/>
  <c r="AS31" i="27"/>
  <c r="AQ31" i="27"/>
  <c r="AR31" i="27"/>
  <c r="AU31" i="27"/>
  <c r="AV30" i="26"/>
  <c r="AS30" i="26"/>
  <c r="AR30" i="26"/>
  <c r="AP30" i="26"/>
  <c r="AU30" i="26"/>
  <c r="AT30" i="26"/>
  <c r="AQ30" i="26"/>
  <c r="AV31" i="23"/>
  <c r="AR31" i="23"/>
  <c r="AS31" i="23"/>
  <c r="AQ31" i="23"/>
  <c r="AU31" i="23"/>
  <c r="AP31" i="23"/>
  <c r="AT31" i="23"/>
  <c r="AJ60" i="23"/>
  <c r="AJ26" i="21"/>
  <c r="AO31" i="15"/>
  <c r="AW26" i="8"/>
  <c r="AW40" i="37"/>
  <c r="AJ23" i="13"/>
  <c r="G61" i="17"/>
  <c r="G59" i="17" s="1"/>
  <c r="G62" i="17" s="1"/>
  <c r="AF6" i="10"/>
  <c r="K53" i="23"/>
  <c r="J52" i="23"/>
  <c r="AR30" i="22"/>
  <c r="AO30" i="22"/>
  <c r="AS30" i="22"/>
  <c r="AV30" i="22"/>
  <c r="AU30" i="22"/>
  <c r="AQ30" i="22"/>
  <c r="AT30" i="22"/>
  <c r="AJ25" i="19"/>
  <c r="AI29" i="16"/>
  <c r="AC29" i="16"/>
  <c r="AD29" i="16"/>
  <c r="AF29" i="16"/>
  <c r="AH29" i="16"/>
  <c r="AB29" i="16"/>
  <c r="AE29" i="16"/>
  <c r="AG29" i="16"/>
  <c r="AA29" i="16"/>
  <c r="AB29" i="15"/>
  <c r="AH29" i="15"/>
  <c r="AD29" i="15"/>
  <c r="AI29" i="15"/>
  <c r="AA29" i="15"/>
  <c r="AE29" i="15"/>
  <c r="AF29" i="15"/>
  <c r="AC29" i="15"/>
  <c r="AG29" i="15"/>
  <c r="AP29" i="14"/>
  <c r="AT29" i="14"/>
  <c r="AO29" i="14"/>
  <c r="AV29" i="14"/>
  <c r="AS29" i="14"/>
  <c r="AQ29" i="14"/>
  <c r="AR29" i="14"/>
  <c r="AU29" i="14"/>
  <c r="AO28" i="13"/>
  <c r="AS28" i="13"/>
  <c r="AT28" i="13"/>
  <c r="AV28" i="13"/>
  <c r="AU28" i="13"/>
  <c r="AR28" i="13"/>
  <c r="AQ28" i="13"/>
  <c r="AS31" i="8"/>
  <c r="AU31" i="8"/>
  <c r="AP31" i="8"/>
  <c r="AQ31" i="8"/>
  <c r="AV31" i="8"/>
  <c r="AT31" i="8"/>
  <c r="AO31" i="8"/>
  <c r="AR31" i="8"/>
  <c r="AA30" i="27"/>
  <c r="AE29" i="30"/>
  <c r="AD29" i="30"/>
  <c r="AG29" i="30"/>
  <c r="AH29" i="30"/>
  <c r="AA29" i="30"/>
  <c r="AF29" i="30"/>
  <c r="AC29" i="30"/>
  <c r="AB29" i="30"/>
  <c r="AI29" i="30"/>
  <c r="AW26" i="30"/>
  <c r="AE30" i="28"/>
  <c r="AG30" i="28"/>
  <c r="AH30" i="28"/>
  <c r="AA30" i="28"/>
  <c r="AD30" i="28"/>
  <c r="AF30" i="28"/>
  <c r="AI30" i="28"/>
  <c r="AC30" i="28"/>
  <c r="AB30" i="28"/>
  <c r="AJ26" i="28"/>
  <c r="AP28" i="27"/>
  <c r="AS28" i="27"/>
  <c r="AT28" i="27"/>
  <c r="AO28" i="27"/>
  <c r="AV28" i="27"/>
  <c r="AQ28" i="27"/>
  <c r="AU28" i="27"/>
  <c r="AR28" i="27"/>
  <c r="AH29" i="26"/>
  <c r="AI29" i="26"/>
  <c r="AA29" i="26"/>
  <c r="AD29" i="26"/>
  <c r="AF29" i="26"/>
  <c r="AC29" i="26"/>
  <c r="AG29" i="26"/>
  <c r="AE29" i="26"/>
  <c r="AB29" i="26"/>
  <c r="AW26" i="26"/>
  <c r="AJ25" i="26"/>
  <c r="AI30" i="23"/>
  <c r="AA30" i="23"/>
  <c r="AD30" i="23"/>
  <c r="AH30" i="23"/>
  <c r="AG30" i="23"/>
  <c r="AB30" i="23"/>
  <c r="AF30" i="23"/>
  <c r="AC30" i="23"/>
  <c r="AE30" i="23"/>
  <c r="AV28" i="23"/>
  <c r="AP28" i="23"/>
  <c r="AT28" i="23"/>
  <c r="AQ28" i="23"/>
  <c r="AS28" i="23"/>
  <c r="AR28" i="23"/>
  <c r="AU28" i="23"/>
  <c r="AO28" i="23"/>
  <c r="AJ25" i="22"/>
  <c r="AE29" i="21"/>
  <c r="AA29" i="21"/>
  <c r="AF29" i="21"/>
  <c r="AB29" i="21"/>
  <c r="AH29" i="21"/>
  <c r="AI29" i="21"/>
  <c r="AD29" i="21"/>
  <c r="AC29" i="21"/>
  <c r="AG29" i="21"/>
  <c r="F50" i="20"/>
  <c r="G51" i="20"/>
  <c r="G50" i="20" s="1"/>
  <c r="AS30" i="18"/>
  <c r="AQ30" i="18"/>
  <c r="AR30" i="18"/>
  <c r="AU30" i="18"/>
  <c r="AV30" i="18"/>
  <c r="AP30" i="18"/>
  <c r="AT30" i="18"/>
  <c r="AW26" i="18"/>
  <c r="AQ31" i="17"/>
  <c r="AV31" i="17"/>
  <c r="AP31" i="17"/>
  <c r="AO31" i="17"/>
  <c r="AS31" i="17"/>
  <c r="AR31" i="17"/>
  <c r="AT31" i="17"/>
  <c r="AW25" i="16"/>
  <c r="AW25" i="15"/>
  <c r="AJ26" i="14"/>
  <c r="AW26" i="13"/>
  <c r="AH31" i="11"/>
  <c r="AC31" i="11"/>
  <c r="AD31" i="11"/>
  <c r="AI31" i="11"/>
  <c r="AG31" i="11"/>
  <c r="AA31" i="11"/>
  <c r="AE31" i="11"/>
  <c r="AF31" i="11"/>
  <c r="A5" i="140"/>
  <c r="AJ26" i="30"/>
  <c r="AV31" i="26"/>
  <c r="AT31" i="26"/>
  <c r="AS31" i="26"/>
  <c r="AR31" i="26"/>
  <c r="AQ31" i="26"/>
  <c r="AU31" i="26"/>
  <c r="AP31" i="26"/>
  <c r="AO31" i="26"/>
  <c r="AH29" i="22"/>
  <c r="AA29" i="22"/>
  <c r="AD29" i="22"/>
  <c r="AE29" i="22"/>
  <c r="AI29" i="22"/>
  <c r="AG29" i="22"/>
  <c r="AC29" i="22"/>
  <c r="AF29" i="22"/>
  <c r="AQ31" i="21"/>
  <c r="AP31" i="21"/>
  <c r="AU31" i="21"/>
  <c r="AV31" i="21"/>
  <c r="AO31" i="21"/>
  <c r="AR31" i="21"/>
  <c r="AT31" i="21"/>
  <c r="AS31" i="21"/>
  <c r="AD30" i="17"/>
  <c r="AH30" i="17"/>
  <c r="AC30" i="17"/>
  <c r="AB30" i="17"/>
  <c r="AA30" i="17"/>
  <c r="AF30" i="17"/>
  <c r="AE30" i="17"/>
  <c r="AI30" i="17"/>
  <c r="AE30" i="16"/>
  <c r="AA30" i="16"/>
  <c r="AF30" i="16"/>
  <c r="AB30" i="16"/>
  <c r="AD30" i="16"/>
  <c r="AH30" i="16"/>
  <c r="AI30" i="16"/>
  <c r="AG30" i="16"/>
  <c r="AF28" i="16"/>
  <c r="AA28" i="16"/>
  <c r="AI28" i="16"/>
  <c r="AC28" i="16"/>
  <c r="AE28" i="16"/>
  <c r="AG28" i="16"/>
  <c r="AD28" i="16"/>
  <c r="AB28" i="16"/>
  <c r="AH28" i="16"/>
  <c r="AB30" i="15"/>
  <c r="AH30" i="15"/>
  <c r="AD30" i="15"/>
  <c r="AI30" i="15"/>
  <c r="AA30" i="15"/>
  <c r="AE30" i="15"/>
  <c r="AF30" i="15"/>
  <c r="AC30" i="15"/>
  <c r="AG30" i="15"/>
  <c r="AD28" i="15"/>
  <c r="AI28" i="15"/>
  <c r="AE28" i="15"/>
  <c r="AB28" i="15"/>
  <c r="AF28" i="15"/>
  <c r="AH28" i="15"/>
  <c r="AA28" i="15"/>
  <c r="AC28" i="15"/>
  <c r="AG28" i="15"/>
  <c r="AO30" i="14"/>
  <c r="AS30" i="14"/>
  <c r="AU30" i="14"/>
  <c r="AT30" i="14"/>
  <c r="AP30" i="14"/>
  <c r="AV30" i="14"/>
  <c r="AQ30" i="14"/>
  <c r="AR30" i="14"/>
  <c r="AS28" i="14"/>
  <c r="AT28" i="14"/>
  <c r="AV28" i="14"/>
  <c r="AQ28" i="14"/>
  <c r="AR28" i="14"/>
  <c r="AU28" i="14"/>
  <c r="AP28" i="14"/>
  <c r="AT29" i="13"/>
  <c r="AO29" i="13"/>
  <c r="AS29" i="13"/>
  <c r="AR29" i="13"/>
  <c r="AV29" i="13"/>
  <c r="AQ29" i="13"/>
  <c r="AU29" i="13"/>
  <c r="AJ26" i="13"/>
  <c r="AD31" i="12"/>
  <c r="AI31" i="12"/>
  <c r="AE31" i="12"/>
  <c r="AA31" i="12"/>
  <c r="AF31" i="12"/>
  <c r="AB31" i="12"/>
  <c r="AH31" i="12"/>
  <c r="AC31" i="12"/>
  <c r="AG31" i="12"/>
  <c r="AJ25" i="12"/>
  <c r="AE28" i="8"/>
  <c r="AA28" i="8"/>
  <c r="AC28" i="8"/>
  <c r="AF28" i="8"/>
  <c r="AI28" i="8"/>
  <c r="AG28" i="8"/>
  <c r="AD28" i="8"/>
  <c r="AB28" i="8"/>
  <c r="AH28" i="8"/>
  <c r="AE9" i="37"/>
  <c r="AJ21" i="37"/>
  <c r="AU30" i="17"/>
  <c r="AI28" i="30"/>
  <c r="AC28" i="30"/>
  <c r="AB28" i="30"/>
  <c r="AE28" i="30"/>
  <c r="AG28" i="30"/>
  <c r="AH28" i="30"/>
  <c r="AA28" i="30"/>
  <c r="AF28" i="30"/>
  <c r="AE29" i="28"/>
  <c r="AI29" i="28"/>
  <c r="AH29" i="28"/>
  <c r="AD29" i="28"/>
  <c r="AB29" i="28"/>
  <c r="AF29" i="28"/>
  <c r="AC29" i="28"/>
  <c r="AG29" i="28"/>
  <c r="AH29" i="24"/>
  <c r="AE29" i="24"/>
  <c r="AI29" i="24"/>
  <c r="AD29" i="24"/>
  <c r="AB29" i="24"/>
  <c r="AC29" i="24"/>
  <c r="AG29" i="24"/>
  <c r="AF29" i="24"/>
  <c r="AB28" i="22"/>
  <c r="AD30" i="21"/>
  <c r="AI30" i="21"/>
  <c r="AE30" i="21"/>
  <c r="AA30" i="21"/>
  <c r="AF30" i="21"/>
  <c r="AB30" i="21"/>
  <c r="AH30" i="21"/>
  <c r="AC30" i="21"/>
  <c r="AG30" i="21"/>
  <c r="AO31" i="18"/>
  <c r="AS29" i="18"/>
  <c r="AV29" i="18"/>
  <c r="AT29" i="18"/>
  <c r="AP29" i="18"/>
  <c r="AR29" i="18"/>
  <c r="AQ29" i="18"/>
  <c r="AU29" i="18"/>
  <c r="AS30" i="12"/>
  <c r="AT30" i="12"/>
  <c r="AO30" i="12"/>
  <c r="AR30" i="12"/>
  <c r="AV30" i="12"/>
  <c r="AU30" i="12"/>
  <c r="AQ30" i="12"/>
  <c r="AB29" i="11"/>
  <c r="AW25" i="8"/>
  <c r="F14" i="15"/>
  <c r="F14" i="21"/>
  <c r="M37" i="39"/>
  <c r="O37" i="39" s="1"/>
  <c r="P37" i="39" s="1"/>
  <c r="M11" i="39"/>
  <c r="O11" i="39" s="1"/>
  <c r="P11" i="39" s="1"/>
  <c r="AU54" i="14"/>
  <c r="AP9" i="23"/>
  <c r="AR9" i="23"/>
  <c r="AV62" i="17"/>
  <c r="O13" i="23"/>
  <c r="P13" i="23" s="1"/>
  <c r="O48" i="23"/>
  <c r="P48" i="23" s="1"/>
  <c r="AI64" i="14"/>
  <c r="AB64" i="14"/>
  <c r="AB62" i="14" s="1"/>
  <c r="AE64" i="24"/>
  <c r="AE62" i="24" s="1"/>
  <c r="O35" i="23"/>
  <c r="P35" i="23" s="1"/>
  <c r="O11" i="23"/>
  <c r="P11" i="23" s="1"/>
  <c r="O49" i="23"/>
  <c r="P49" i="23" s="1"/>
  <c r="O16" i="20"/>
  <c r="P16" i="20" s="1"/>
  <c r="D28" i="145"/>
  <c r="K36" i="40"/>
  <c r="J35" i="40"/>
  <c r="AW25" i="28"/>
  <c r="AI30" i="27"/>
  <c r="AD30" i="27"/>
  <c r="AE30" i="27"/>
  <c r="AF30" i="27"/>
  <c r="AG30" i="27"/>
  <c r="AH30" i="27"/>
  <c r="AB30" i="27"/>
  <c r="AC30" i="27"/>
  <c r="AA30" i="22"/>
  <c r="AI30" i="22"/>
  <c r="AD30" i="22"/>
  <c r="AE30" i="22"/>
  <c r="AH30" i="22"/>
  <c r="AG30" i="22"/>
  <c r="AF30" i="22"/>
  <c r="AC30" i="22"/>
  <c r="AD28" i="22"/>
  <c r="AE28" i="22"/>
  <c r="AA28" i="22"/>
  <c r="AH28" i="22"/>
  <c r="AI28" i="22"/>
  <c r="AG28" i="22"/>
  <c r="AF28" i="22"/>
  <c r="AC28" i="22"/>
  <c r="AJ26" i="20"/>
  <c r="AB28" i="19"/>
  <c r="AH28" i="19"/>
  <c r="AF28" i="19"/>
  <c r="AA28" i="19"/>
  <c r="AI28" i="19"/>
  <c r="AD28" i="19"/>
  <c r="AE28" i="19"/>
  <c r="AC28" i="19"/>
  <c r="AG28" i="19"/>
  <c r="AJ26" i="19"/>
  <c r="AU29" i="17"/>
  <c r="AU27" i="17" s="1"/>
  <c r="AP29" i="17"/>
  <c r="AO29" i="17"/>
  <c r="AS29" i="17"/>
  <c r="AV29" i="17"/>
  <c r="AT29" i="17"/>
  <c r="AQ29" i="17"/>
  <c r="AR29" i="17"/>
  <c r="AW25" i="17"/>
  <c r="AJ26" i="16"/>
  <c r="G60" i="15"/>
  <c r="AT31" i="15"/>
  <c r="AS31" i="15"/>
  <c r="AR31" i="15"/>
  <c r="AP31" i="15"/>
  <c r="AV31" i="15"/>
  <c r="AQ31" i="15"/>
  <c r="AU31" i="15"/>
  <c r="AO31" i="14"/>
  <c r="AR31" i="14"/>
  <c r="AT31" i="14"/>
  <c r="AS31" i="14"/>
  <c r="AQ31" i="14"/>
  <c r="AU31" i="14"/>
  <c r="AP31" i="14"/>
  <c r="AV31" i="14"/>
  <c r="AB29" i="14"/>
  <c r="AH29" i="14"/>
  <c r="AD29" i="14"/>
  <c r="AI29" i="14"/>
  <c r="AE29" i="14"/>
  <c r="AA29" i="14"/>
  <c r="AF29" i="14"/>
  <c r="AC29" i="14"/>
  <c r="AG29" i="14"/>
  <c r="AW25" i="14"/>
  <c r="AT30" i="13"/>
  <c r="AO30" i="13"/>
  <c r="AS30" i="13"/>
  <c r="AR30" i="13"/>
  <c r="AU30" i="13"/>
  <c r="AV30" i="13"/>
  <c r="AQ30" i="13"/>
  <c r="AJ25" i="8"/>
  <c r="AE50" i="37"/>
  <c r="AE49" i="37" s="1"/>
  <c r="AA50" i="37"/>
  <c r="AI50" i="37"/>
  <c r="AI49" i="37" s="1"/>
  <c r="AI51" i="37" s="1"/>
  <c r="AF50" i="37"/>
  <c r="AF49" i="37" s="1"/>
  <c r="AH50" i="37"/>
  <c r="AH49" i="37" s="1"/>
  <c r="AB50" i="37"/>
  <c r="AB49" i="37" s="1"/>
  <c r="AG50" i="37"/>
  <c r="AG49" i="37" s="1"/>
  <c r="AD50" i="37"/>
  <c r="AD49" i="37" s="1"/>
  <c r="AD51" i="37" s="1"/>
  <c r="AC50" i="37"/>
  <c r="AC49" i="37" s="1"/>
  <c r="AO48" i="37"/>
  <c r="AT48" i="37"/>
  <c r="AT47" i="37" s="1"/>
  <c r="AR48" i="37"/>
  <c r="AR47" i="37" s="1"/>
  <c r="AP48" i="37"/>
  <c r="AP47" i="37" s="1"/>
  <c r="AU48" i="37"/>
  <c r="AU47" i="37" s="1"/>
  <c r="AS48" i="37"/>
  <c r="AS47" i="37" s="1"/>
  <c r="AQ48" i="37"/>
  <c r="AQ47" i="37" s="1"/>
  <c r="AV48" i="37"/>
  <c r="AV47" i="37" s="1"/>
  <c r="AH10" i="40"/>
  <c r="AE10" i="40"/>
  <c r="AB10" i="40"/>
  <c r="AI10" i="40"/>
  <c r="AG10" i="40"/>
  <c r="AF10" i="40"/>
  <c r="AD10" i="40"/>
  <c r="AC10" i="40"/>
  <c r="AA10" i="40"/>
  <c r="AS55" i="37"/>
  <c r="AQ55" i="37"/>
  <c r="AO55" i="37"/>
  <c r="AT55" i="37"/>
  <c r="AR55" i="37"/>
  <c r="AV55" i="37"/>
  <c r="AP55" i="37"/>
  <c r="AU55" i="37"/>
  <c r="AP30" i="28"/>
  <c r="AS30" i="28"/>
  <c r="AT30" i="28"/>
  <c r="AO30" i="28"/>
  <c r="AV30" i="28"/>
  <c r="AU30" i="28"/>
  <c r="AR30" i="28"/>
  <c r="AQ30" i="28"/>
  <c r="AW26" i="27"/>
  <c r="AJ25" i="24"/>
  <c r="AR30" i="23"/>
  <c r="AS30" i="23"/>
  <c r="AV30" i="23"/>
  <c r="AO30" i="23"/>
  <c r="AT30" i="23"/>
  <c r="AQ30" i="23"/>
  <c r="AU30" i="23"/>
  <c r="AP30" i="23"/>
  <c r="AE28" i="23"/>
  <c r="AH28" i="23"/>
  <c r="AD28" i="23"/>
  <c r="AI28" i="23"/>
  <c r="AG28" i="23"/>
  <c r="AB28" i="23"/>
  <c r="AF28" i="23"/>
  <c r="AC28" i="23"/>
  <c r="AW25" i="18"/>
  <c r="AS31" i="16"/>
  <c r="AO31" i="16"/>
  <c r="AT31" i="16"/>
  <c r="AV31" i="16"/>
  <c r="AP31" i="16"/>
  <c r="AR31" i="16"/>
  <c r="AU31" i="16"/>
  <c r="AW26" i="16"/>
  <c r="AW26" i="15"/>
  <c r="K41" i="13"/>
  <c r="J40" i="13"/>
  <c r="AW25" i="13"/>
  <c r="AT29" i="12"/>
  <c r="AO29" i="12"/>
  <c r="AR29" i="12"/>
  <c r="AS29" i="12"/>
  <c r="AQ29" i="12"/>
  <c r="AU29" i="12"/>
  <c r="AV29" i="12"/>
  <c r="AW26" i="12"/>
  <c r="AT31" i="11"/>
  <c r="AP31" i="11"/>
  <c r="AV31" i="11"/>
  <c r="AQ31" i="11"/>
  <c r="AS31" i="11"/>
  <c r="AU31" i="11"/>
  <c r="AR31" i="11"/>
  <c r="AC38" i="38"/>
  <c r="AC36" i="38" s="1"/>
  <c r="AB38" i="38"/>
  <c r="AB36" i="38" s="1"/>
  <c r="AI38" i="38"/>
  <c r="AI36" i="38" s="1"/>
  <c r="AA38" i="38"/>
  <c r="AF38" i="38"/>
  <c r="AF36" i="38" s="1"/>
  <c r="AG38" i="38"/>
  <c r="AG36" i="38" s="1"/>
  <c r="AD38" i="38"/>
  <c r="AD36" i="38" s="1"/>
  <c r="AE38" i="38"/>
  <c r="AE36" i="38" s="1"/>
  <c r="AH38" i="38"/>
  <c r="AH36" i="38" s="1"/>
  <c r="AP28" i="28"/>
  <c r="AS28" i="28"/>
  <c r="AT28" i="28"/>
  <c r="AO28" i="28"/>
  <c r="AV28" i="28"/>
  <c r="AQ28" i="28"/>
  <c r="AU28" i="28"/>
  <c r="AR28" i="28"/>
  <c r="AD29" i="27"/>
  <c r="AE29" i="27"/>
  <c r="AI29" i="27"/>
  <c r="AH29" i="27"/>
  <c r="AF29" i="27"/>
  <c r="AB29" i="27"/>
  <c r="AC29" i="27"/>
  <c r="AG29" i="27"/>
  <c r="AE31" i="26"/>
  <c r="AH31" i="26"/>
  <c r="AD31" i="26"/>
  <c r="AI31" i="26"/>
  <c r="AB31" i="26"/>
  <c r="AC31" i="26"/>
  <c r="AG31" i="26"/>
  <c r="AF31" i="26"/>
  <c r="AV31" i="22"/>
  <c r="AP31" i="22"/>
  <c r="AT31" i="22"/>
  <c r="AS31" i="22"/>
  <c r="AQ31" i="22"/>
  <c r="AR31" i="22"/>
  <c r="AU31" i="22"/>
  <c r="AO31" i="22"/>
  <c r="AO29" i="22"/>
  <c r="AV29" i="22"/>
  <c r="AR29" i="22"/>
  <c r="AS29" i="22"/>
  <c r="AT29" i="22"/>
  <c r="AU29" i="22"/>
  <c r="AQ29" i="22"/>
  <c r="AA31" i="21"/>
  <c r="AF31" i="21"/>
  <c r="AB31" i="21"/>
  <c r="AH31" i="21"/>
  <c r="AE31" i="21"/>
  <c r="AI31" i="21"/>
  <c r="AD31" i="21"/>
  <c r="AC31" i="21"/>
  <c r="AG31" i="21"/>
  <c r="AS28" i="16"/>
  <c r="AP28" i="16"/>
  <c r="AQ28" i="16"/>
  <c r="AU28" i="16"/>
  <c r="AT28" i="16"/>
  <c r="AR28" i="16"/>
  <c r="AO28" i="16"/>
  <c r="AV28" i="16"/>
  <c r="K51" i="15"/>
  <c r="J50" i="15"/>
  <c r="AA30" i="14"/>
  <c r="AF30" i="14"/>
  <c r="AB30" i="14"/>
  <c r="AH30" i="14"/>
  <c r="AE30" i="14"/>
  <c r="AI30" i="14"/>
  <c r="AD30" i="14"/>
  <c r="AC30" i="14"/>
  <c r="AG30" i="14"/>
  <c r="AS31" i="13"/>
  <c r="AT31" i="13"/>
  <c r="AU31" i="13"/>
  <c r="AP31" i="13"/>
  <c r="AV31" i="13"/>
  <c r="AQ31" i="13"/>
  <c r="AR31" i="13"/>
  <c r="AJ25" i="13"/>
  <c r="AJ26" i="12"/>
  <c r="AH28" i="11"/>
  <c r="AF28" i="11"/>
  <c r="AE28" i="11"/>
  <c r="AC28" i="11"/>
  <c r="AG28" i="11"/>
  <c r="AD28" i="11"/>
  <c r="AI28" i="11"/>
  <c r="AA28" i="11"/>
  <c r="G56" i="15"/>
  <c r="M57" i="15"/>
  <c r="AF30" i="30"/>
  <c r="AC30" i="30"/>
  <c r="AB30" i="30"/>
  <c r="AG30" i="30"/>
  <c r="AH30" i="30"/>
  <c r="AD30" i="30"/>
  <c r="AA30" i="30"/>
  <c r="AI30" i="30"/>
  <c r="AE30" i="30"/>
  <c r="AS28" i="30"/>
  <c r="AT28" i="30"/>
  <c r="AO28" i="30"/>
  <c r="AV28" i="30"/>
  <c r="AP28" i="30"/>
  <c r="AQ28" i="30"/>
  <c r="AU28" i="30"/>
  <c r="AR28" i="30"/>
  <c r="AE31" i="28"/>
  <c r="AG31" i="28"/>
  <c r="AH31" i="28"/>
  <c r="AA31" i="28"/>
  <c r="AD31" i="28"/>
  <c r="AF31" i="28"/>
  <c r="AI31" i="28"/>
  <c r="AC31" i="28"/>
  <c r="AB31" i="28"/>
  <c r="AP29" i="28"/>
  <c r="AS29" i="28"/>
  <c r="AT29" i="28"/>
  <c r="AO29" i="28"/>
  <c r="AV29" i="28"/>
  <c r="AU29" i="28"/>
  <c r="AR29" i="28"/>
  <c r="AQ29" i="28"/>
  <c r="AD31" i="27"/>
  <c r="AE31" i="27"/>
  <c r="AI31" i="27"/>
  <c r="AB31" i="27"/>
  <c r="AF31" i="27"/>
  <c r="AH31" i="27"/>
  <c r="AC31" i="27"/>
  <c r="AG31" i="27"/>
  <c r="AA30" i="26"/>
  <c r="AI30" i="26"/>
  <c r="AD30" i="26"/>
  <c r="AE30" i="26"/>
  <c r="AH30" i="26"/>
  <c r="AC30" i="26"/>
  <c r="AG30" i="26"/>
  <c r="AB30" i="26"/>
  <c r="AF30" i="26"/>
  <c r="AH28" i="26"/>
  <c r="AB28" i="26"/>
  <c r="AD28" i="26"/>
  <c r="AF28" i="26"/>
  <c r="AC28" i="26"/>
  <c r="AI28" i="26"/>
  <c r="AG28" i="26"/>
  <c r="AE28" i="26"/>
  <c r="AA28" i="26"/>
  <c r="AH29" i="23"/>
  <c r="AB29" i="23"/>
  <c r="AF29" i="23"/>
  <c r="AE29" i="23"/>
  <c r="AD29" i="23"/>
  <c r="AC29" i="23"/>
  <c r="AG29" i="23"/>
  <c r="AI29" i="23"/>
  <c r="AA29" i="23"/>
  <c r="AA28" i="21"/>
  <c r="AF28" i="21"/>
  <c r="AB28" i="21"/>
  <c r="AH28" i="21"/>
  <c r="AD28" i="21"/>
  <c r="AI28" i="21"/>
  <c r="AE28" i="21"/>
  <c r="AC28" i="21"/>
  <c r="AG28" i="21"/>
  <c r="AH28" i="17"/>
  <c r="AE28" i="17"/>
  <c r="AD28" i="17"/>
  <c r="AC28" i="17"/>
  <c r="AI28" i="17"/>
  <c r="AB28" i="17"/>
  <c r="AA28" i="17"/>
  <c r="AF28" i="17"/>
  <c r="AP28" i="13"/>
  <c r="AH28" i="12"/>
  <c r="AG28" i="12"/>
  <c r="AE28" i="12"/>
  <c r="AA28" i="12"/>
  <c r="AF28" i="12"/>
  <c r="AD28" i="12"/>
  <c r="AI28" i="12"/>
  <c r="AC28" i="12"/>
  <c r="AO29" i="11"/>
  <c r="D30" i="145"/>
  <c r="AJ37" i="23"/>
  <c r="AA35" i="23"/>
  <c r="F14" i="17"/>
  <c r="AT9" i="23"/>
  <c r="AO9" i="23"/>
  <c r="O34" i="23"/>
  <c r="P34" i="23" s="1"/>
  <c r="O47" i="23"/>
  <c r="P47" i="23" s="1"/>
  <c r="O12" i="23"/>
  <c r="P12" i="23" s="1"/>
  <c r="G61" i="21"/>
  <c r="AJ26" i="23"/>
  <c r="AS28" i="22"/>
  <c r="AV28" i="22"/>
  <c r="AR28" i="22"/>
  <c r="AO28" i="22"/>
  <c r="AU28" i="22"/>
  <c r="AQ28" i="22"/>
  <c r="AT28" i="22"/>
  <c r="AW25" i="21"/>
  <c r="AA31" i="20"/>
  <c r="AF31" i="20"/>
  <c r="AB31" i="20"/>
  <c r="AI31" i="20"/>
  <c r="AD31" i="20"/>
  <c r="AE31" i="20"/>
  <c r="AH31" i="20"/>
  <c r="AC31" i="20"/>
  <c r="AG31" i="20"/>
  <c r="AD29" i="20"/>
  <c r="AI29" i="20"/>
  <c r="AA29" i="20"/>
  <c r="AH29" i="20"/>
  <c r="AB29" i="20"/>
  <c r="AE29" i="20"/>
  <c r="AF29" i="20"/>
  <c r="AC29" i="20"/>
  <c r="AG29" i="20"/>
  <c r="AS31" i="18"/>
  <c r="AR31" i="18"/>
  <c r="AV31" i="18"/>
  <c r="AP31" i="18"/>
  <c r="AT31" i="18"/>
  <c r="AQ31" i="18"/>
  <c r="AU31" i="18"/>
  <c r="AC29" i="17"/>
  <c r="AH29" i="17"/>
  <c r="AA29" i="17"/>
  <c r="AB29" i="17"/>
  <c r="AE29" i="17"/>
  <c r="AI29" i="17"/>
  <c r="AF29" i="17"/>
  <c r="AD29" i="17"/>
  <c r="AW26" i="17"/>
  <c r="K53" i="15"/>
  <c r="K52" i="15" s="1"/>
  <c r="J52" i="15"/>
  <c r="AO29" i="15"/>
  <c r="AR29" i="15"/>
  <c r="AT29" i="15"/>
  <c r="AP29" i="15"/>
  <c r="AV29" i="15"/>
  <c r="AS29" i="15"/>
  <c r="AQ29" i="15"/>
  <c r="AU29" i="15"/>
  <c r="AB31" i="14"/>
  <c r="AH31" i="14"/>
  <c r="AD31" i="14"/>
  <c r="AI31" i="14"/>
  <c r="AF31" i="14"/>
  <c r="AA31" i="14"/>
  <c r="AE31" i="14"/>
  <c r="AC31" i="14"/>
  <c r="AG31" i="14"/>
  <c r="AH29" i="11"/>
  <c r="AA29" i="11"/>
  <c r="AD29" i="11"/>
  <c r="AI29" i="11"/>
  <c r="AF29" i="11"/>
  <c r="AC29" i="11"/>
  <c r="AE29" i="11"/>
  <c r="AG29" i="11"/>
  <c r="AE31" i="8"/>
  <c r="AA31" i="8"/>
  <c r="AF31" i="8"/>
  <c r="AB31" i="8"/>
  <c r="AG31" i="8"/>
  <c r="AC31" i="8"/>
  <c r="AI31" i="8"/>
  <c r="AD31" i="8"/>
  <c r="AH31" i="8"/>
  <c r="AP29" i="8"/>
  <c r="AU29" i="8"/>
  <c r="AQ29" i="8"/>
  <c r="AS29" i="8"/>
  <c r="AT29" i="8"/>
  <c r="AO29" i="8"/>
  <c r="AR29" i="8"/>
  <c r="AV29" i="8"/>
  <c r="AJ26" i="8"/>
  <c r="AI28" i="27"/>
  <c r="AD28" i="27"/>
  <c r="AE28" i="27"/>
  <c r="AF28" i="27"/>
  <c r="AH28" i="27"/>
  <c r="AG28" i="27"/>
  <c r="AB28" i="27"/>
  <c r="AC28" i="27"/>
  <c r="AW25" i="27"/>
  <c r="AO29" i="26"/>
  <c r="AR29" i="26"/>
  <c r="AS29" i="26"/>
  <c r="AV29" i="26"/>
  <c r="AQ29" i="26"/>
  <c r="AU29" i="26"/>
  <c r="AP29" i="26"/>
  <c r="AT29" i="26"/>
  <c r="AA28" i="24"/>
  <c r="AI28" i="24"/>
  <c r="AD28" i="24"/>
  <c r="AE28" i="24"/>
  <c r="AH28" i="24"/>
  <c r="AG28" i="24"/>
  <c r="AB28" i="24"/>
  <c r="AF28" i="24"/>
  <c r="AC28" i="24"/>
  <c r="AJ26" i="24"/>
  <c r="AO29" i="21"/>
  <c r="AT29" i="21"/>
  <c r="AU29" i="21"/>
  <c r="AP29" i="21"/>
  <c r="AV29" i="21"/>
  <c r="AQ29" i="21"/>
  <c r="AR29" i="21"/>
  <c r="AJ25" i="21"/>
  <c r="V7" i="20"/>
  <c r="AG31" i="17"/>
  <c r="AA31" i="17"/>
  <c r="AB31" i="17"/>
  <c r="AE31" i="17"/>
  <c r="AD31" i="17"/>
  <c r="AC31" i="17"/>
  <c r="AI31" i="17"/>
  <c r="AF31" i="17"/>
  <c r="AH31" i="17"/>
  <c r="AJ26" i="17"/>
  <c r="AA31" i="16"/>
  <c r="AF31" i="16"/>
  <c r="AB31" i="16"/>
  <c r="AH31" i="16"/>
  <c r="AI31" i="16"/>
  <c r="AD31" i="16"/>
  <c r="AE31" i="16"/>
  <c r="AG31" i="16"/>
  <c r="AA29" i="12"/>
  <c r="AF29" i="12"/>
  <c r="AB29" i="12"/>
  <c r="AH29" i="12"/>
  <c r="AD29" i="12"/>
  <c r="AI29" i="12"/>
  <c r="AE29" i="12"/>
  <c r="AC29" i="12"/>
  <c r="AG29" i="12"/>
  <c r="AW25" i="12"/>
  <c r="AJ26" i="11"/>
  <c r="AV43" i="37"/>
  <c r="AW43" i="37" s="1"/>
  <c r="AW44" i="37"/>
  <c r="K44" i="38"/>
  <c r="J41" i="38"/>
  <c r="AH31" i="30"/>
  <c r="AA31" i="30"/>
  <c r="AF31" i="30"/>
  <c r="AE31" i="30"/>
  <c r="AC31" i="30"/>
  <c r="AI31" i="30"/>
  <c r="AD31" i="30"/>
  <c r="AB31" i="30"/>
  <c r="AJ26" i="27"/>
  <c r="AE31" i="22"/>
  <c r="AH31" i="22"/>
  <c r="AD31" i="22"/>
  <c r="AB31" i="22"/>
  <c r="AF31" i="22"/>
  <c r="AC31" i="22"/>
  <c r="AI31" i="22"/>
  <c r="AG31" i="22"/>
  <c r="AE28" i="20"/>
  <c r="AD28" i="20"/>
  <c r="AF28" i="20"/>
  <c r="AA28" i="20"/>
  <c r="AH28" i="20"/>
  <c r="AB28" i="20"/>
  <c r="AI28" i="20"/>
  <c r="AC28" i="20"/>
  <c r="AG28" i="20"/>
  <c r="AA29" i="19"/>
  <c r="AF29" i="19"/>
  <c r="AD29" i="19"/>
  <c r="AE29" i="19"/>
  <c r="AH29" i="19"/>
  <c r="AB29" i="19"/>
  <c r="AI29" i="19"/>
  <c r="AC29" i="19"/>
  <c r="AG29" i="19"/>
  <c r="AV30" i="17"/>
  <c r="AS30" i="17"/>
  <c r="AQ30" i="17"/>
  <c r="AP30" i="17"/>
  <c r="AT30" i="17"/>
  <c r="AR30" i="17"/>
  <c r="AO30" i="17"/>
  <c r="AR30" i="16"/>
  <c r="AS30" i="16"/>
  <c r="AO30" i="16"/>
  <c r="AP30" i="16"/>
  <c r="AT30" i="16"/>
  <c r="AV30" i="16"/>
  <c r="AU30" i="16"/>
  <c r="AT30" i="15"/>
  <c r="AP30" i="15"/>
  <c r="AR30" i="15"/>
  <c r="AV30" i="15"/>
  <c r="AS30" i="15"/>
  <c r="AQ30" i="15"/>
  <c r="AO30" i="15"/>
  <c r="AU30" i="15"/>
  <c r="AJ25" i="15"/>
  <c r="AA28" i="14"/>
  <c r="AF28" i="14"/>
  <c r="AB28" i="14"/>
  <c r="AH28" i="14"/>
  <c r="AD28" i="14"/>
  <c r="AI28" i="14"/>
  <c r="AE28" i="14"/>
  <c r="AC28" i="14"/>
  <c r="AG28" i="14"/>
  <c r="AH30" i="11"/>
  <c r="AG30" i="11"/>
  <c r="AE30" i="11"/>
  <c r="AA30" i="11"/>
  <c r="AF30" i="11"/>
  <c r="AD30" i="11"/>
  <c r="AI30" i="11"/>
  <c r="AC30" i="11"/>
  <c r="AT28" i="11"/>
  <c r="AR28" i="11"/>
  <c r="AP28" i="11"/>
  <c r="AV28" i="11"/>
  <c r="AQ28" i="11"/>
  <c r="AU28" i="11"/>
  <c r="AS28" i="11"/>
  <c r="AT30" i="8"/>
  <c r="AO30" i="8"/>
  <c r="AU30" i="8"/>
  <c r="AR30" i="8"/>
  <c r="AS30" i="8"/>
  <c r="AV30" i="8"/>
  <c r="AP30" i="8"/>
  <c r="AQ30" i="8"/>
  <c r="AO28" i="8"/>
  <c r="AQ28" i="8"/>
  <c r="AT28" i="8"/>
  <c r="AP28" i="8"/>
  <c r="AR28" i="8"/>
  <c r="AU28" i="8"/>
  <c r="AV28" i="8"/>
  <c r="AS28" i="8"/>
  <c r="O32" i="38"/>
  <c r="P32" i="38" s="1"/>
  <c r="AP30" i="13"/>
  <c r="AG30" i="17"/>
  <c r="AS30" i="30"/>
  <c r="AT30" i="30"/>
  <c r="AO30" i="30"/>
  <c r="AV30" i="30"/>
  <c r="AP30" i="30"/>
  <c r="AU30" i="30"/>
  <c r="AR30" i="30"/>
  <c r="AQ30" i="30"/>
  <c r="AP31" i="28"/>
  <c r="AS31" i="28"/>
  <c r="AT31" i="28"/>
  <c r="AO31" i="28"/>
  <c r="AV31" i="28"/>
  <c r="AQ31" i="28"/>
  <c r="AU31" i="28"/>
  <c r="AR31" i="28"/>
  <c r="AR28" i="26"/>
  <c r="AV28" i="26"/>
  <c r="AO28" i="26"/>
  <c r="AT28" i="26"/>
  <c r="AQ28" i="26"/>
  <c r="AU28" i="26"/>
  <c r="AP28" i="26"/>
  <c r="AS28" i="26"/>
  <c r="AD31" i="23"/>
  <c r="AE31" i="23"/>
  <c r="AH31" i="23"/>
  <c r="AA31" i="23"/>
  <c r="AI31" i="23"/>
  <c r="AF31" i="23"/>
  <c r="AC31" i="23"/>
  <c r="AG31" i="23"/>
  <c r="AB31" i="23"/>
  <c r="AV29" i="23"/>
  <c r="AO29" i="23"/>
  <c r="AR29" i="23"/>
  <c r="AU29" i="23"/>
  <c r="AS29" i="23"/>
  <c r="AP29" i="23"/>
  <c r="AT29" i="23"/>
  <c r="AQ29" i="23"/>
  <c r="AP28" i="22"/>
  <c r="AS30" i="21"/>
  <c r="AU30" i="21"/>
  <c r="AV30" i="21"/>
  <c r="AO30" i="21"/>
  <c r="AR30" i="21"/>
  <c r="AT30" i="21"/>
  <c r="AQ30" i="21"/>
  <c r="AP30" i="21"/>
  <c r="AQ28" i="21"/>
  <c r="AP28" i="21"/>
  <c r="AU28" i="21"/>
  <c r="AV28" i="21"/>
  <c r="AO28" i="21"/>
  <c r="AR28" i="21"/>
  <c r="AT28" i="21"/>
  <c r="AD31" i="19"/>
  <c r="AI31" i="19"/>
  <c r="AE31" i="19"/>
  <c r="AF31" i="19"/>
  <c r="AA31" i="19"/>
  <c r="AH31" i="19"/>
  <c r="AB31" i="19"/>
  <c r="AC31" i="19"/>
  <c r="AG31" i="19"/>
  <c r="AG29" i="17"/>
  <c r="AR28" i="17"/>
  <c r="AV28" i="17"/>
  <c r="AQ28" i="17"/>
  <c r="AO28" i="17"/>
  <c r="AS28" i="17"/>
  <c r="AP28" i="17"/>
  <c r="AT28" i="17"/>
  <c r="AE30" i="12"/>
  <c r="AA30" i="12"/>
  <c r="AF30" i="12"/>
  <c r="AB30" i="12"/>
  <c r="AH30" i="12"/>
  <c r="AD30" i="12"/>
  <c r="AI30" i="12"/>
  <c r="AC30" i="12"/>
  <c r="AG30" i="12"/>
  <c r="AT28" i="12"/>
  <c r="AQ28" i="12"/>
  <c r="AU28" i="12"/>
  <c r="AP28" i="12"/>
  <c r="AP27" i="12" s="1"/>
  <c r="AV28" i="12"/>
  <c r="AR28" i="12"/>
  <c r="AR27" i="12" s="1"/>
  <c r="AS28" i="12"/>
  <c r="F14" i="24"/>
  <c r="V15" i="20"/>
  <c r="V7" i="15"/>
  <c r="C10" i="140"/>
  <c r="F14" i="13"/>
  <c r="AT35" i="22"/>
  <c r="AJ46" i="11"/>
  <c r="AJ45" i="11" s="1"/>
  <c r="AJ32" i="11"/>
  <c r="G61" i="11"/>
  <c r="F14" i="11"/>
  <c r="AP32" i="16"/>
  <c r="AR32" i="16"/>
  <c r="AV3" i="16"/>
  <c r="AJ11" i="10"/>
  <c r="AJ4" i="10"/>
  <c r="AJ37" i="10"/>
  <c r="AJ22" i="10"/>
  <c r="AJ42" i="10"/>
  <c r="AV62" i="10"/>
  <c r="AV35" i="10"/>
  <c r="AT41" i="10"/>
  <c r="AT20" i="10"/>
  <c r="AS20" i="10"/>
  <c r="AO40" i="10"/>
  <c r="AR40" i="10"/>
  <c r="AR38" i="10" s="1"/>
  <c r="AS64" i="10"/>
  <c r="AS62" i="10" s="1"/>
  <c r="AU64" i="10"/>
  <c r="AU62" i="10" s="1"/>
  <c r="AS61" i="10"/>
  <c r="AS58" i="10" s="1"/>
  <c r="AU61" i="10"/>
  <c r="AU58" i="10" s="1"/>
  <c r="AS17" i="10"/>
  <c r="AR17" i="10"/>
  <c r="AO7" i="10"/>
  <c r="AO3" i="10" s="1"/>
  <c r="AQ7" i="10"/>
  <c r="AQ3" i="10" s="1"/>
  <c r="AS56" i="10"/>
  <c r="AS54" i="10" s="1"/>
  <c r="AO31" i="10"/>
  <c r="AE6" i="10"/>
  <c r="AI6" i="10"/>
  <c r="AD6" i="10"/>
  <c r="AV61" i="10"/>
  <c r="AV58" i="10" s="1"/>
  <c r="AT61" i="10"/>
  <c r="AT58" i="10" s="1"/>
  <c r="AO17" i="10"/>
  <c r="AO9" i="10" s="1"/>
  <c r="AT17" i="10"/>
  <c r="AP7" i="10"/>
  <c r="AP3" i="10" s="1"/>
  <c r="AR7" i="10"/>
  <c r="AR3" i="10" s="1"/>
  <c r="AJ65" i="10"/>
  <c r="AC39" i="10"/>
  <c r="AD39" i="10"/>
  <c r="AA39" i="10"/>
  <c r="AE39" i="10"/>
  <c r="AB39" i="10"/>
  <c r="AH39" i="10"/>
  <c r="AF39" i="10"/>
  <c r="AQ62" i="10"/>
  <c r="AP62" i="10"/>
  <c r="AR20" i="10"/>
  <c r="AR9" i="10" s="1"/>
  <c r="AT40" i="10"/>
  <c r="AO64" i="10"/>
  <c r="AO62" i="10" s="1"/>
  <c r="AO61" i="10"/>
  <c r="AO58" i="10" s="1"/>
  <c r="AV17" i="10"/>
  <c r="AV7" i="10"/>
  <c r="AT56" i="10"/>
  <c r="AT54" i="10" s="1"/>
  <c r="AI36" i="10"/>
  <c r="AI35" i="10" s="1"/>
  <c r="AH36" i="10"/>
  <c r="AH35" i="10" s="1"/>
  <c r="AA36" i="10"/>
  <c r="AA35" i="10" s="1"/>
  <c r="AD36" i="10"/>
  <c r="AD35" i="10" s="1"/>
  <c r="AE36" i="10"/>
  <c r="AE35" i="10" s="1"/>
  <c r="AG36" i="10"/>
  <c r="AB36" i="10"/>
  <c r="AB35" i="10" s="1"/>
  <c r="AD24" i="10"/>
  <c r="AE24" i="10"/>
  <c r="AB24" i="10"/>
  <c r="AH24" i="10"/>
  <c r="AA24" i="10"/>
  <c r="AJ40" i="10"/>
  <c r="AJ50" i="10"/>
  <c r="AJ49" i="10" s="1"/>
  <c r="AJ18" i="10"/>
  <c r="AJ33" i="10"/>
  <c r="AJ5" i="10"/>
  <c r="AJ10" i="10"/>
  <c r="AJ13" i="10"/>
  <c r="AJ12" i="10"/>
  <c r="AF15" i="10"/>
  <c r="AG15" i="10"/>
  <c r="AB15" i="10"/>
  <c r="AI15" i="10"/>
  <c r="AC15" i="10"/>
  <c r="AA15" i="10"/>
  <c r="AI44" i="10"/>
  <c r="AP39" i="10"/>
  <c r="AP38" i="10" s="1"/>
  <c r="AR56" i="10"/>
  <c r="AR54" i="10" s="1"/>
  <c r="AP56" i="10"/>
  <c r="AO56" i="10"/>
  <c r="AO54" i="10" s="1"/>
  <c r="AQ56" i="10"/>
  <c r="AQ54" i="10" s="1"/>
  <c r="AJ14" i="10"/>
  <c r="AV56" i="10"/>
  <c r="AV54" i="10" s="1"/>
  <c r="AJ46" i="10"/>
  <c r="AJ45" i="10" s="1"/>
  <c r="AB31" i="10"/>
  <c r="AE60" i="10"/>
  <c r="AG60" i="10"/>
  <c r="AC60" i="10"/>
  <c r="AF60" i="10"/>
  <c r="AU54" i="10"/>
  <c r="AA64" i="10"/>
  <c r="AW26" i="10"/>
  <c r="AE44" i="10"/>
  <c r="AC44" i="10"/>
  <c r="AA44" i="10"/>
  <c r="AB44" i="10"/>
  <c r="AH44" i="10"/>
  <c r="AC34" i="10"/>
  <c r="AC32" i="10" s="1"/>
  <c r="AF34" i="10"/>
  <c r="AF32" i="10" s="1"/>
  <c r="AH34" i="10"/>
  <c r="AH32" i="10" s="1"/>
  <c r="AB34" i="10"/>
  <c r="AB32" i="10" s="1"/>
  <c r="AE34" i="10"/>
  <c r="AE32" i="10" s="1"/>
  <c r="AG34" i="10"/>
  <c r="AG32" i="10" s="1"/>
  <c r="AD34" i="10"/>
  <c r="AD32" i="10" s="1"/>
  <c r="AI34" i="10"/>
  <c r="AI32" i="10" s="1"/>
  <c r="AA34" i="10"/>
  <c r="AD17" i="10"/>
  <c r="AG17" i="10"/>
  <c r="AI17" i="10"/>
  <c r="AH17" i="10"/>
  <c r="AE17" i="10"/>
  <c r="AB17" i="10"/>
  <c r="AC17" i="10"/>
  <c r="AA17" i="10"/>
  <c r="AG44" i="10"/>
  <c r="AV32" i="10"/>
  <c r="AD64" i="10"/>
  <c r="AH64" i="10"/>
  <c r="AB64" i="10"/>
  <c r="AB62" i="10" s="1"/>
  <c r="AT31" i="10"/>
  <c r="AQ31" i="10"/>
  <c r="AS31" i="10"/>
  <c r="AU31" i="10"/>
  <c r="AP31" i="10"/>
  <c r="AV31" i="10"/>
  <c r="AR31" i="10"/>
  <c r="AC16" i="10"/>
  <c r="AF16" i="10"/>
  <c r="AA16" i="10"/>
  <c r="AB16" i="10"/>
  <c r="AH16" i="10"/>
  <c r="AG16" i="10"/>
  <c r="AD16" i="10"/>
  <c r="AE16" i="10"/>
  <c r="AI16" i="10"/>
  <c r="AT30" i="10"/>
  <c r="AP30" i="10"/>
  <c r="AV30" i="10"/>
  <c r="AU30" i="10"/>
  <c r="AR30" i="10"/>
  <c r="AQ30" i="10"/>
  <c r="AS30" i="10"/>
  <c r="AT28" i="10"/>
  <c r="AP28" i="10"/>
  <c r="AQ28" i="10"/>
  <c r="AS28" i="10"/>
  <c r="AV28" i="10"/>
  <c r="AU28" i="10"/>
  <c r="AO28" i="10"/>
  <c r="AR28" i="10"/>
  <c r="AT29" i="10"/>
  <c r="AR29" i="10"/>
  <c r="AS29" i="10"/>
  <c r="AP29" i="10"/>
  <c r="AV29" i="10"/>
  <c r="AQ29" i="10"/>
  <c r="AU29" i="10"/>
  <c r="AO30" i="10"/>
  <c r="AC63" i="10"/>
  <c r="AH63" i="10"/>
  <c r="AI63" i="10"/>
  <c r="AI62" i="10" s="1"/>
  <c r="AF63" i="10"/>
  <c r="AE63" i="10"/>
  <c r="AA63" i="10"/>
  <c r="AD63" i="10"/>
  <c r="AG63" i="10"/>
  <c r="AG62" i="10" s="1"/>
  <c r="AF41" i="10"/>
  <c r="AH41" i="10"/>
  <c r="AI41" i="10"/>
  <c r="AC41" i="10"/>
  <c r="AE41" i="10"/>
  <c r="AA41" i="10"/>
  <c r="AE8" i="10"/>
  <c r="AA8" i="10"/>
  <c r="AD8" i="10"/>
  <c r="AC8" i="10"/>
  <c r="AF8" i="10"/>
  <c r="AG8" i="10"/>
  <c r="AB8" i="10"/>
  <c r="AI8" i="10"/>
  <c r="AH59" i="10"/>
  <c r="AC59" i="10"/>
  <c r="AG59" i="10"/>
  <c r="AD59" i="10"/>
  <c r="AB59" i="10"/>
  <c r="AA59" i="10"/>
  <c r="AF59" i="10"/>
  <c r="AI59" i="10"/>
  <c r="AG41" i="10"/>
  <c r="AR62" i="10"/>
  <c r="AP54" i="10"/>
  <c r="AF64" i="10"/>
  <c r="AE64" i="10"/>
  <c r="AH28" i="10"/>
  <c r="AF28" i="10"/>
  <c r="AE28" i="10"/>
  <c r="AC28" i="10"/>
  <c r="AI28" i="10"/>
  <c r="AG28" i="10"/>
  <c r="AB28" i="10"/>
  <c r="AA28" i="10"/>
  <c r="AD28" i="10"/>
  <c r="AW25" i="10"/>
  <c r="AB30" i="10"/>
  <c r="AH23" i="10"/>
  <c r="AE23" i="10"/>
  <c r="AI23" i="10"/>
  <c r="AC23" i="10"/>
  <c r="AA23" i="10"/>
  <c r="AG23" i="10"/>
  <c r="AF23" i="10"/>
  <c r="AD23" i="10"/>
  <c r="AB23" i="10"/>
  <c r="AH31" i="10"/>
  <c r="AG31" i="10"/>
  <c r="AA31" i="10"/>
  <c r="AE31" i="10"/>
  <c r="AF31" i="10"/>
  <c r="AD31" i="10"/>
  <c r="AI31" i="10"/>
  <c r="AC31" i="10"/>
  <c r="AC19" i="10"/>
  <c r="AD19" i="10"/>
  <c r="AB19" i="10"/>
  <c r="AF19" i="10"/>
  <c r="AI19" i="10"/>
  <c r="AA19" i="10"/>
  <c r="AG19" i="10"/>
  <c r="AH19" i="10"/>
  <c r="AJ26" i="10"/>
  <c r="AO29" i="10"/>
  <c r="AB41" i="10"/>
  <c r="AT62" i="10"/>
  <c r="AC64" i="10"/>
  <c r="AH30" i="10"/>
  <c r="AA30" i="10"/>
  <c r="AD30" i="10"/>
  <c r="AI30" i="10"/>
  <c r="AF30" i="10"/>
  <c r="AC30" i="10"/>
  <c r="AG30" i="10"/>
  <c r="AE30" i="10"/>
  <c r="AH29" i="10"/>
  <c r="AF29" i="10"/>
  <c r="AC29" i="10"/>
  <c r="AE29" i="10"/>
  <c r="AA29" i="10"/>
  <c r="AG29" i="10"/>
  <c r="AD29" i="10"/>
  <c r="AI29" i="10"/>
  <c r="AF7" i="10"/>
  <c r="AH7" i="10"/>
  <c r="AH3" i="10" s="1"/>
  <c r="AC7" i="10"/>
  <c r="AE7" i="10"/>
  <c r="AG7" i="10"/>
  <c r="AD7" i="10"/>
  <c r="AI7" i="10"/>
  <c r="AB7" i="10"/>
  <c r="AA7" i="10"/>
  <c r="AJ25" i="10"/>
  <c r="AI55" i="10"/>
  <c r="AH55" i="10"/>
  <c r="AD55" i="10"/>
  <c r="AB55" i="10"/>
  <c r="AE55" i="10"/>
  <c r="AC55" i="10"/>
  <c r="AA55" i="10"/>
  <c r="AF55" i="10"/>
  <c r="AG55" i="10"/>
  <c r="AB29" i="10"/>
  <c r="AD41" i="10"/>
  <c r="AU9" i="10"/>
  <c r="AP9" i="10"/>
  <c r="AT32" i="10"/>
  <c r="J14" i="10"/>
  <c r="F14" i="30"/>
  <c r="G61" i="30"/>
  <c r="AJ10" i="30"/>
  <c r="AJ33" i="8"/>
  <c r="AE32" i="8"/>
  <c r="AJ13" i="8"/>
  <c r="O48" i="8"/>
  <c r="P48" i="8" s="1"/>
  <c r="M57" i="8"/>
  <c r="G56" i="8"/>
  <c r="G61" i="8"/>
  <c r="G59" i="8" s="1"/>
  <c r="G62" i="8" s="1"/>
  <c r="F14" i="8"/>
  <c r="AJ32" i="9"/>
  <c r="AG3" i="9"/>
  <c r="AJ12" i="9"/>
  <c r="AJ41" i="9"/>
  <c r="F14" i="9"/>
  <c r="AW26" i="9"/>
  <c r="AJ25" i="9"/>
  <c r="AO31" i="9"/>
  <c r="AT31" i="9"/>
  <c r="AV31" i="9"/>
  <c r="AS31" i="9"/>
  <c r="AQ31" i="9"/>
  <c r="AR31" i="9"/>
  <c r="AP31" i="9"/>
  <c r="AU31" i="9"/>
  <c r="AQ30" i="9"/>
  <c r="AS30" i="9"/>
  <c r="AO30" i="9"/>
  <c r="AT30" i="9"/>
  <c r="AP30" i="9"/>
  <c r="AU30" i="9"/>
  <c r="AV30" i="9"/>
  <c r="AR30" i="9"/>
  <c r="G61" i="9"/>
  <c r="AO29" i="9"/>
  <c r="AQ29" i="9"/>
  <c r="AT29" i="9"/>
  <c r="AP29" i="9"/>
  <c r="AR29" i="9"/>
  <c r="AU29" i="9"/>
  <c r="AV29" i="9"/>
  <c r="AS29" i="9"/>
  <c r="AI31" i="9"/>
  <c r="AC31" i="9"/>
  <c r="AF31" i="9"/>
  <c r="AD31" i="9"/>
  <c r="AG31" i="9"/>
  <c r="AA31" i="9"/>
  <c r="AH31" i="9"/>
  <c r="AE31" i="9"/>
  <c r="AB31" i="9"/>
  <c r="AP28" i="9"/>
  <c r="AQ28" i="9"/>
  <c r="AS28" i="9"/>
  <c r="AU28" i="9"/>
  <c r="AR28" i="9"/>
  <c r="AV28" i="9"/>
  <c r="AT28" i="9"/>
  <c r="AO28" i="9"/>
  <c r="AA29" i="9"/>
  <c r="AF29" i="9"/>
  <c r="AI29" i="9"/>
  <c r="AB29" i="9"/>
  <c r="AG29" i="9"/>
  <c r="AC29" i="9"/>
  <c r="AD29" i="9"/>
  <c r="AE29" i="9"/>
  <c r="AH29" i="9"/>
  <c r="AC30" i="9"/>
  <c r="AE30" i="9"/>
  <c r="AG30" i="9"/>
  <c r="AB30" i="9"/>
  <c r="AI30" i="9"/>
  <c r="AA30" i="9"/>
  <c r="AD30" i="9"/>
  <c r="AH30" i="9"/>
  <c r="AF30" i="9"/>
  <c r="AB28" i="9"/>
  <c r="AG28" i="9"/>
  <c r="AC28" i="9"/>
  <c r="AI28" i="9"/>
  <c r="AE28" i="9"/>
  <c r="AA28" i="9"/>
  <c r="AF28" i="9"/>
  <c r="AH28" i="9"/>
  <c r="AD28" i="9"/>
  <c r="AJ26" i="9"/>
  <c r="AT9" i="8"/>
  <c r="AO9" i="8"/>
  <c r="O47" i="8"/>
  <c r="P47" i="8" s="1"/>
  <c r="J14" i="8"/>
  <c r="AT35" i="8"/>
  <c r="AP9" i="8"/>
  <c r="AS9" i="8"/>
  <c r="AV9" i="8"/>
  <c r="AQ9" i="8"/>
  <c r="O49" i="8"/>
  <c r="P49" i="8" s="1"/>
  <c r="AR9" i="8"/>
  <c r="AU9" i="8"/>
  <c r="AU3" i="26"/>
  <c r="AQ35" i="26"/>
  <c r="AR3" i="26"/>
  <c r="AS35" i="26"/>
  <c r="AT3" i="26"/>
  <c r="AT35" i="26"/>
  <c r="AV3" i="26"/>
  <c r="AV62" i="26"/>
  <c r="M48" i="24"/>
  <c r="O11" i="24"/>
  <c r="P11" i="24" s="1"/>
  <c r="J14" i="24"/>
  <c r="AU32" i="22"/>
  <c r="O57" i="22"/>
  <c r="P57" i="22" s="1"/>
  <c r="AV35" i="22"/>
  <c r="AT32" i="22"/>
  <c r="O23" i="22"/>
  <c r="P23" i="22" s="1"/>
  <c r="AP32" i="22"/>
  <c r="AR32" i="22"/>
  <c r="AQ32" i="22"/>
  <c r="AS35" i="22"/>
  <c r="AS32" i="22"/>
  <c r="J14" i="20"/>
  <c r="O48" i="20"/>
  <c r="P48" i="20" s="1"/>
  <c r="O45" i="20"/>
  <c r="P45" i="20" s="1"/>
  <c r="J14" i="19"/>
  <c r="M47" i="19"/>
  <c r="AT54" i="18"/>
  <c r="AV58" i="18"/>
  <c r="AQ54" i="18"/>
  <c r="AS54" i="18"/>
  <c r="AT32" i="16"/>
  <c r="AQ32" i="16"/>
  <c r="AS32" i="16"/>
  <c r="AT9" i="16"/>
  <c r="AV9" i="16"/>
  <c r="AO9" i="16"/>
  <c r="AR9" i="16"/>
  <c r="AQ9" i="16"/>
  <c r="AS9" i="16"/>
  <c r="AU32" i="16"/>
  <c r="M24" i="16"/>
  <c r="O24" i="16" s="1"/>
  <c r="P24" i="16" s="1"/>
  <c r="AV32" i="16"/>
  <c r="AU9" i="16"/>
  <c r="AP9" i="16"/>
  <c r="M26" i="16"/>
  <c r="O26" i="16" s="1"/>
  <c r="P26" i="16" s="1"/>
  <c r="J14" i="16"/>
  <c r="AV62" i="15"/>
  <c r="AR35" i="15"/>
  <c r="J14" i="15"/>
  <c r="AP62" i="15"/>
  <c r="AT35" i="15"/>
  <c r="AV38" i="15"/>
  <c r="AP38" i="15"/>
  <c r="AQ9" i="15"/>
  <c r="V15" i="15"/>
  <c r="O13" i="15"/>
  <c r="P13" i="15" s="1"/>
  <c r="AQ62" i="15"/>
  <c r="AS35" i="15"/>
  <c r="AQ38" i="15"/>
  <c r="AS62" i="15"/>
  <c r="AU62" i="15"/>
  <c r="AU35" i="15"/>
  <c r="AP35" i="15"/>
  <c r="AS38" i="15"/>
  <c r="O9" i="15"/>
  <c r="P9" i="15" s="1"/>
  <c r="F14" i="14"/>
  <c r="AU32" i="13"/>
  <c r="J14" i="13"/>
  <c r="AQ32" i="11"/>
  <c r="J14" i="11"/>
  <c r="AO9" i="11"/>
  <c r="AV32" i="11"/>
  <c r="AV9" i="11"/>
  <c r="AU9" i="11"/>
  <c r="AT9" i="11"/>
  <c r="AP9" i="11"/>
  <c r="AR9" i="11"/>
  <c r="AQ9" i="11"/>
  <c r="AS9" i="11"/>
  <c r="AV35" i="14"/>
  <c r="AV62" i="14"/>
  <c r="AU32" i="14"/>
  <c r="AP35" i="14"/>
  <c r="AR35" i="14"/>
  <c r="M47" i="14"/>
  <c r="AS54" i="14"/>
  <c r="AP32" i="14"/>
  <c r="AR32" i="14"/>
  <c r="AV54" i="14"/>
  <c r="AP9" i="14"/>
  <c r="AR9" i="14"/>
  <c r="AT35" i="14"/>
  <c r="AS62" i="14"/>
  <c r="AU62" i="14"/>
  <c r="AP62" i="14"/>
  <c r="O10" i="14"/>
  <c r="P10" i="14" s="1"/>
  <c r="AV9" i="14"/>
  <c r="AT9" i="14"/>
  <c r="AR62" i="14"/>
  <c r="AQ32" i="14"/>
  <c r="K15" i="14"/>
  <c r="J14" i="14"/>
  <c r="AO9" i="14"/>
  <c r="AQ9" i="14"/>
  <c r="AU35" i="14"/>
  <c r="AT62" i="14"/>
  <c r="AS32" i="14"/>
  <c r="O48" i="14"/>
  <c r="P48" i="14" s="1"/>
  <c r="AS9" i="14"/>
  <c r="AU9" i="14"/>
  <c r="AQ62" i="14"/>
  <c r="AR54" i="12"/>
  <c r="AT54" i="12"/>
  <c r="AP54" i="12"/>
  <c r="AS54" i="12"/>
  <c r="AU54" i="12"/>
  <c r="J14" i="12"/>
  <c r="M10" i="12"/>
  <c r="O10" i="12" s="1"/>
  <c r="P10" i="12" s="1"/>
  <c r="AR9" i="12"/>
  <c r="AT9" i="12"/>
  <c r="AV9" i="12"/>
  <c r="AO9" i="12"/>
  <c r="AQ9" i="12"/>
  <c r="AS9" i="12"/>
  <c r="AQ54" i="12"/>
  <c r="AU9" i="12"/>
  <c r="AP9" i="12"/>
  <c r="G61" i="16"/>
  <c r="F14" i="16"/>
  <c r="M49" i="18"/>
  <c r="AP38" i="18"/>
  <c r="AR38" i="18"/>
  <c r="AQ35" i="18"/>
  <c r="AS35" i="18"/>
  <c r="J14" i="18"/>
  <c r="AV38" i="18"/>
  <c r="AU38" i="18"/>
  <c r="AR54" i="18"/>
  <c r="AV35" i="18"/>
  <c r="M47" i="18"/>
  <c r="O47" i="18" s="1"/>
  <c r="P47" i="18" s="1"/>
  <c r="AT38" i="18"/>
  <c r="AQ38" i="18"/>
  <c r="AS38" i="18"/>
  <c r="AV54" i="18"/>
  <c r="AU54" i="18"/>
  <c r="AP35" i="18"/>
  <c r="AR35" i="18"/>
  <c r="AV32" i="18"/>
  <c r="AV32" i="27"/>
  <c r="AS38" i="27"/>
  <c r="AQ32" i="27"/>
  <c r="AT38" i="27"/>
  <c r="AV38" i="27"/>
  <c r="AP38" i="27"/>
  <c r="AQ32" i="30"/>
  <c r="AV35" i="30"/>
  <c r="M35" i="24"/>
  <c r="O35" i="24" s="1"/>
  <c r="P35" i="24" s="1"/>
  <c r="AV62" i="21"/>
  <c r="AP35" i="21"/>
  <c r="AR35" i="21"/>
  <c r="AT35" i="21"/>
  <c r="O48" i="21"/>
  <c r="P48" i="21" s="1"/>
  <c r="M47" i="21"/>
  <c r="AV54" i="21"/>
  <c r="J14" i="21"/>
  <c r="AQ35" i="21"/>
  <c r="AP9" i="21"/>
  <c r="AV35" i="21"/>
  <c r="AV9" i="21"/>
  <c r="AR9" i="21"/>
  <c r="AS35" i="21"/>
  <c r="AO9" i="21"/>
  <c r="AQ9" i="21"/>
  <c r="AU35" i="21"/>
  <c r="AS9" i="21"/>
  <c r="AU9" i="21"/>
  <c r="AJ16" i="19"/>
  <c r="AJ10" i="19"/>
  <c r="AD9" i="19"/>
  <c r="G61" i="19"/>
  <c r="F14" i="19"/>
  <c r="G61" i="10"/>
  <c r="F14" i="10"/>
  <c r="AP35" i="30"/>
  <c r="AR35" i="30"/>
  <c r="AS32" i="30"/>
  <c r="AP32" i="30"/>
  <c r="AR32" i="30"/>
  <c r="AQ35" i="30"/>
  <c r="AS35" i="30"/>
  <c r="J14" i="30"/>
  <c r="AO9" i="30"/>
  <c r="AQ9" i="30"/>
  <c r="AV9" i="30"/>
  <c r="AS9" i="30"/>
  <c r="AU9" i="30"/>
  <c r="AP9" i="30"/>
  <c r="AR9" i="30"/>
  <c r="AT9" i="30"/>
  <c r="K16" i="41"/>
  <c r="M16" i="41" s="1"/>
  <c r="O16" i="41" s="1"/>
  <c r="P16" i="41" s="1"/>
  <c r="K10" i="41"/>
  <c r="M10" i="41" s="1"/>
  <c r="O10" i="41" s="1"/>
  <c r="P10" i="41" s="1"/>
  <c r="K29" i="41"/>
  <c r="M29" i="41" s="1"/>
  <c r="O29" i="41" s="1"/>
  <c r="P29" i="41" s="1"/>
  <c r="K24" i="41"/>
  <c r="M24" i="41" s="1"/>
  <c r="O24" i="41" s="1"/>
  <c r="P24" i="41" s="1"/>
  <c r="K15" i="41"/>
  <c r="M15" i="41" s="1"/>
  <c r="O15" i="41" s="1"/>
  <c r="P15" i="41" s="1"/>
  <c r="K23" i="41"/>
  <c r="M23" i="41" s="1"/>
  <c r="O23" i="41" s="1"/>
  <c r="P23" i="41" s="1"/>
  <c r="K19" i="41"/>
  <c r="M19" i="41" s="1"/>
  <c r="O19" i="41" s="1"/>
  <c r="P19" i="41" s="1"/>
  <c r="K17" i="41"/>
  <c r="M17" i="41" s="1"/>
  <c r="O17" i="41" s="1"/>
  <c r="P17" i="41" s="1"/>
  <c r="AJ50" i="28"/>
  <c r="AJ49" i="28" s="1"/>
  <c r="AP9" i="27"/>
  <c r="AR9" i="27"/>
  <c r="AT9" i="27"/>
  <c r="AO9" i="27"/>
  <c r="AQ9" i="27"/>
  <c r="AS9" i="27"/>
  <c r="AQ38" i="27"/>
  <c r="AV9" i="27"/>
  <c r="AU9" i="27"/>
  <c r="AP9" i="22"/>
  <c r="AR9" i="22"/>
  <c r="AT9" i="22"/>
  <c r="AV9" i="22"/>
  <c r="AO9" i="22"/>
  <c r="AQ9" i="22"/>
  <c r="AV38" i="22"/>
  <c r="AS9" i="22"/>
  <c r="AU9" i="22"/>
  <c r="AV32" i="22"/>
  <c r="K15" i="22"/>
  <c r="M15" i="22" s="1"/>
  <c r="V15" i="22" s="1"/>
  <c r="J14" i="22"/>
  <c r="E71" i="21"/>
  <c r="O11" i="13"/>
  <c r="P11" i="13" s="1"/>
  <c r="O12" i="13"/>
  <c r="P12" i="13" s="1"/>
  <c r="O13" i="13"/>
  <c r="P13" i="13" s="1"/>
  <c r="M22" i="28"/>
  <c r="O22" i="28" s="1"/>
  <c r="P22" i="28" s="1"/>
  <c r="O48" i="28"/>
  <c r="P48" i="28" s="1"/>
  <c r="O46" i="28"/>
  <c r="P46" i="28" s="1"/>
  <c r="O49" i="28"/>
  <c r="P49" i="28" s="1"/>
  <c r="O10" i="28"/>
  <c r="P10" i="28" s="1"/>
  <c r="O34" i="28"/>
  <c r="P34" i="28" s="1"/>
  <c r="O35" i="28"/>
  <c r="P35" i="28" s="1"/>
  <c r="O13" i="28"/>
  <c r="P13" i="28" s="1"/>
  <c r="O36" i="28"/>
  <c r="P36" i="28" s="1"/>
  <c r="F14" i="22"/>
  <c r="O34" i="22"/>
  <c r="P34" i="22" s="1"/>
  <c r="O39" i="22"/>
  <c r="P39" i="22" s="1"/>
  <c r="O48" i="22"/>
  <c r="P48" i="22" s="1"/>
  <c r="G61" i="18"/>
  <c r="F14" i="18"/>
  <c r="O45" i="18"/>
  <c r="P45" i="18" s="1"/>
  <c r="O49" i="18"/>
  <c r="P49" i="18" s="1"/>
  <c r="AS9" i="17"/>
  <c r="AU9" i="17"/>
  <c r="J14" i="17"/>
  <c r="AV9" i="17"/>
  <c r="AP9" i="17"/>
  <c r="O39" i="17"/>
  <c r="P39" i="17" s="1"/>
  <c r="AR9" i="17"/>
  <c r="AT9" i="17"/>
  <c r="AO9" i="17"/>
  <c r="AQ9" i="17"/>
  <c r="F14" i="12"/>
  <c r="G61" i="12"/>
  <c r="G59" i="12" s="1"/>
  <c r="G62" i="12" s="1"/>
  <c r="AF54" i="12"/>
  <c r="AF57" i="12" s="1"/>
  <c r="AV35" i="9"/>
  <c r="AR35" i="9"/>
  <c r="AT35" i="9"/>
  <c r="AV58" i="9"/>
  <c r="AS9" i="9"/>
  <c r="AR9" i="9"/>
  <c r="AU9" i="9"/>
  <c r="AP9" i="9"/>
  <c r="J14" i="9"/>
  <c r="AO9" i="9"/>
  <c r="AT9" i="9"/>
  <c r="AS35" i="9"/>
  <c r="AV9" i="9"/>
  <c r="AQ9" i="9"/>
  <c r="O49" i="16"/>
  <c r="P49" i="16" s="1"/>
  <c r="O48" i="15"/>
  <c r="P48" i="15" s="1"/>
  <c r="O41" i="15"/>
  <c r="P41" i="15" s="1"/>
  <c r="O49" i="15"/>
  <c r="P49" i="15" s="1"/>
  <c r="O34" i="15"/>
  <c r="P34" i="15" s="1"/>
  <c r="O35" i="13"/>
  <c r="P35" i="13" s="1"/>
  <c r="O49" i="13"/>
  <c r="P49" i="13" s="1"/>
  <c r="O45" i="13"/>
  <c r="P45" i="13" s="1"/>
  <c r="O12" i="17"/>
  <c r="P12" i="17" s="1"/>
  <c r="O11" i="28"/>
  <c r="P11" i="28" s="1"/>
  <c r="O11" i="22"/>
  <c r="P11" i="22" s="1"/>
  <c r="K14" i="13"/>
  <c r="O16" i="13"/>
  <c r="P16" i="13" s="1"/>
  <c r="O29" i="13"/>
  <c r="P29" i="13" s="1"/>
  <c r="O25" i="13"/>
  <c r="P25" i="13" s="1"/>
  <c r="O19" i="13"/>
  <c r="P19" i="13" s="1"/>
  <c r="O26" i="13"/>
  <c r="P26" i="13" s="1"/>
  <c r="O28" i="13"/>
  <c r="P28" i="13" s="1"/>
  <c r="O27" i="13"/>
  <c r="P27" i="13" s="1"/>
  <c r="O23" i="13"/>
  <c r="P23" i="13" s="1"/>
  <c r="O21" i="13"/>
  <c r="P21" i="13" s="1"/>
  <c r="O24" i="13"/>
  <c r="P24" i="13" s="1"/>
  <c r="O22" i="13"/>
  <c r="P22" i="13" s="1"/>
  <c r="O20" i="13"/>
  <c r="P20" i="13" s="1"/>
  <c r="O21" i="24"/>
  <c r="P21" i="24" s="1"/>
  <c r="M23" i="24"/>
  <c r="O26" i="24"/>
  <c r="P26" i="24" s="1"/>
  <c r="O28" i="24"/>
  <c r="P28" i="24" s="1"/>
  <c r="O18" i="24"/>
  <c r="P18" i="24" s="1"/>
  <c r="O21" i="20"/>
  <c r="P21" i="20" s="1"/>
  <c r="O28" i="20"/>
  <c r="P28" i="20" s="1"/>
  <c r="M28" i="18"/>
  <c r="M17" i="18"/>
  <c r="O18" i="18"/>
  <c r="P18" i="18" s="1"/>
  <c r="O24" i="15"/>
  <c r="P24" i="15" s="1"/>
  <c r="O26" i="15"/>
  <c r="P26" i="15" s="1"/>
  <c r="O17" i="15"/>
  <c r="P17" i="15" s="1"/>
  <c r="O29" i="15"/>
  <c r="P29" i="15" s="1"/>
  <c r="O20" i="15"/>
  <c r="P20" i="15" s="1"/>
  <c r="O19" i="15"/>
  <c r="P19" i="15" s="1"/>
  <c r="O27" i="15"/>
  <c r="P27" i="15" s="1"/>
  <c r="O29" i="23"/>
  <c r="P29" i="23" s="1"/>
  <c r="O21" i="23"/>
  <c r="P21" i="23" s="1"/>
  <c r="O23" i="23"/>
  <c r="P23" i="23" s="1"/>
  <c r="O25" i="23"/>
  <c r="P25" i="23" s="1"/>
  <c r="O19" i="23"/>
  <c r="P19" i="23" s="1"/>
  <c r="M15" i="23"/>
  <c r="K14" i="23"/>
  <c r="O24" i="23"/>
  <c r="P24" i="23" s="1"/>
  <c r="O26" i="23"/>
  <c r="P26" i="23" s="1"/>
  <c r="O19" i="21"/>
  <c r="O18" i="21"/>
  <c r="P18" i="21" s="1"/>
  <c r="O20" i="14"/>
  <c r="P20" i="14" s="1"/>
  <c r="O27" i="14"/>
  <c r="P27" i="14" s="1"/>
  <c r="O26" i="14"/>
  <c r="P26" i="14" s="1"/>
  <c r="O19" i="14"/>
  <c r="P19" i="14" s="1"/>
  <c r="O16" i="14"/>
  <c r="P16" i="14" s="1"/>
  <c r="O28" i="14"/>
  <c r="P28" i="14" s="1"/>
  <c r="O24" i="14"/>
  <c r="P24" i="14" s="1"/>
  <c r="O22" i="14"/>
  <c r="P22" i="14" s="1"/>
  <c r="O25" i="14"/>
  <c r="P25" i="14" s="1"/>
  <c r="O21" i="14"/>
  <c r="P21" i="14" s="1"/>
  <c r="O23" i="14"/>
  <c r="P23" i="14" s="1"/>
  <c r="O19" i="22"/>
  <c r="P19" i="22" s="1"/>
  <c r="O29" i="22"/>
  <c r="P29" i="22" s="1"/>
  <c r="I71" i="22"/>
  <c r="O22" i="22"/>
  <c r="P22" i="22" s="1"/>
  <c r="O26" i="22"/>
  <c r="P26" i="22" s="1"/>
  <c r="O27" i="22"/>
  <c r="P27" i="22" s="1"/>
  <c r="O28" i="22"/>
  <c r="P28" i="22" s="1"/>
  <c r="O17" i="22"/>
  <c r="P17" i="22" s="1"/>
  <c r="M17" i="19"/>
  <c r="O27" i="28"/>
  <c r="P27" i="28" s="1"/>
  <c r="O16" i="28"/>
  <c r="P16" i="28" s="1"/>
  <c r="O23" i="28"/>
  <c r="P23" i="28" s="1"/>
  <c r="O28" i="28"/>
  <c r="P28" i="28" s="1"/>
  <c r="O18" i="28"/>
  <c r="P18" i="28" s="1"/>
  <c r="O29" i="28"/>
  <c r="P29" i="28" s="1"/>
  <c r="O20" i="28"/>
  <c r="P20" i="28" s="1"/>
  <c r="O26" i="28"/>
  <c r="P26" i="28" s="1"/>
  <c r="O33" i="13"/>
  <c r="P33" i="13" s="1"/>
  <c r="AQ3" i="26"/>
  <c r="AP9" i="26"/>
  <c r="AV9" i="28"/>
  <c r="AO9" i="28"/>
  <c r="AS35" i="28"/>
  <c r="AQ9" i="28"/>
  <c r="AS9" i="28"/>
  <c r="AU9" i="28"/>
  <c r="AP9" i="28"/>
  <c r="AR9" i="28"/>
  <c r="AT9" i="28"/>
  <c r="K67" i="41"/>
  <c r="K68" i="41"/>
  <c r="K66" i="41"/>
  <c r="K44" i="41"/>
  <c r="M44" i="41" s="1"/>
  <c r="O44" i="41" s="1"/>
  <c r="P44" i="41" s="1"/>
  <c r="J48" i="41"/>
  <c r="K47" i="41"/>
  <c r="M47" i="41" s="1"/>
  <c r="O47" i="41" s="1"/>
  <c r="P47" i="41" s="1"/>
  <c r="K42" i="41"/>
  <c r="M42" i="41" s="1"/>
  <c r="O42" i="41" s="1"/>
  <c r="P42" i="41" s="1"/>
  <c r="K39" i="41"/>
  <c r="M39" i="41" s="1"/>
  <c r="O39" i="41" s="1"/>
  <c r="P39" i="41" s="1"/>
  <c r="K32" i="41"/>
  <c r="M32" i="41" s="1"/>
  <c r="O32" i="41" s="1"/>
  <c r="P32" i="41" s="1"/>
  <c r="E71" i="28"/>
  <c r="M25" i="17"/>
  <c r="M25" i="12"/>
  <c r="M24" i="10"/>
  <c r="AV35" i="8"/>
  <c r="AF64" i="14"/>
  <c r="AF62" i="14" s="1"/>
  <c r="AF64" i="24"/>
  <c r="AF62" i="24" s="1"/>
  <c r="AI64" i="24"/>
  <c r="AI62" i="24" s="1"/>
  <c r="K53" i="22"/>
  <c r="J52" i="22"/>
  <c r="AD56" i="13"/>
  <c r="AD54" i="13" s="1"/>
  <c r="AD57" i="13" s="1"/>
  <c r="AF56" i="13"/>
  <c r="AF54" i="13" s="1"/>
  <c r="AF57" i="13" s="1"/>
  <c r="AI56" i="13"/>
  <c r="AI54" i="13" s="1"/>
  <c r="AI57" i="13" s="1"/>
  <c r="AG56" i="13"/>
  <c r="AG54" i="13" s="1"/>
  <c r="AG57" i="13" s="1"/>
  <c r="AB56" i="13"/>
  <c r="AB54" i="13" s="1"/>
  <c r="AB57" i="13" s="1"/>
  <c r="AE56" i="13"/>
  <c r="AE54" i="13" s="1"/>
  <c r="AE57" i="13" s="1"/>
  <c r="AH56" i="13"/>
  <c r="AH54" i="13" s="1"/>
  <c r="AH57" i="13" s="1"/>
  <c r="AC56" i="13"/>
  <c r="AC54" i="13" s="1"/>
  <c r="AC57" i="13" s="1"/>
  <c r="AA56" i="13"/>
  <c r="AG56" i="19"/>
  <c r="AF56" i="19"/>
  <c r="AH56" i="19"/>
  <c r="AB56" i="19"/>
  <c r="AC56" i="19"/>
  <c r="AI56" i="19"/>
  <c r="AD56" i="19"/>
  <c r="AE56" i="19"/>
  <c r="AA56" i="19"/>
  <c r="AF20" i="16"/>
  <c r="AB20" i="16"/>
  <c r="AA20" i="16"/>
  <c r="AG20" i="16"/>
  <c r="AH20" i="16"/>
  <c r="AI20" i="16"/>
  <c r="AC20" i="16"/>
  <c r="AD20" i="16"/>
  <c r="F52" i="15"/>
  <c r="G53" i="15"/>
  <c r="AH15" i="13"/>
  <c r="AC15" i="13"/>
  <c r="AI15" i="13"/>
  <c r="AD15" i="13"/>
  <c r="AE15" i="13"/>
  <c r="AF15" i="13"/>
  <c r="AA15" i="13"/>
  <c r="AB15" i="13"/>
  <c r="AG15" i="13"/>
  <c r="AH65" i="23"/>
  <c r="AI65" i="23"/>
  <c r="AE65" i="23"/>
  <c r="AF65" i="23"/>
  <c r="AA65" i="23"/>
  <c r="AC65" i="23"/>
  <c r="AD65" i="23"/>
  <c r="AG49" i="26"/>
  <c r="AF13" i="30"/>
  <c r="AA13" i="30"/>
  <c r="AC13" i="30"/>
  <c r="AB13" i="30"/>
  <c r="AH13" i="30"/>
  <c r="AI13" i="30"/>
  <c r="AI9" i="30" s="1"/>
  <c r="AD13" i="30"/>
  <c r="AE13" i="30"/>
  <c r="AC12" i="15"/>
  <c r="AE12" i="15"/>
  <c r="AB12" i="15"/>
  <c r="AH12" i="15"/>
  <c r="AI12" i="15"/>
  <c r="AD12" i="15"/>
  <c r="AF12" i="15"/>
  <c r="AA12" i="15"/>
  <c r="AG12" i="15"/>
  <c r="AA39" i="15"/>
  <c r="AE39" i="15"/>
  <c r="AB39" i="15"/>
  <c r="AI39" i="15"/>
  <c r="AC39" i="15"/>
  <c r="AF39" i="15"/>
  <c r="AG39" i="15"/>
  <c r="AH39" i="15"/>
  <c r="AD39" i="15"/>
  <c r="AI65" i="21"/>
  <c r="AB65" i="21"/>
  <c r="AE65" i="21"/>
  <c r="AF65" i="21"/>
  <c r="AA65" i="21"/>
  <c r="AH65" i="21"/>
  <c r="AG65" i="21"/>
  <c r="AC65" i="21"/>
  <c r="AD65" i="21"/>
  <c r="AD60" i="28"/>
  <c r="AH60" i="28"/>
  <c r="AG60" i="28"/>
  <c r="AC60" i="28"/>
  <c r="AE60" i="28"/>
  <c r="AI60" i="28"/>
  <c r="AF60" i="28"/>
  <c r="AB60" i="28"/>
  <c r="AA60" i="28"/>
  <c r="AG13" i="30"/>
  <c r="AJ11" i="17"/>
  <c r="AQ54" i="26"/>
  <c r="AU38" i="16"/>
  <c r="AU32" i="10"/>
  <c r="K42" i="22"/>
  <c r="J40" i="22"/>
  <c r="AC56" i="10"/>
  <c r="AF56" i="10"/>
  <c r="AD56" i="10"/>
  <c r="AI56" i="10"/>
  <c r="AA56" i="10"/>
  <c r="AH56" i="10"/>
  <c r="AE56" i="10"/>
  <c r="AG56" i="10"/>
  <c r="AB56" i="10"/>
  <c r="AG43" i="28"/>
  <c r="AH43" i="28"/>
  <c r="AI43" i="28"/>
  <c r="AB43" i="28"/>
  <c r="AD43" i="28"/>
  <c r="AE43" i="28"/>
  <c r="AF43" i="28"/>
  <c r="AA43" i="28"/>
  <c r="AC43" i="28"/>
  <c r="AG40" i="28"/>
  <c r="AH40" i="28"/>
  <c r="AI40" i="28"/>
  <c r="AB40" i="28"/>
  <c r="AD40" i="28"/>
  <c r="AE40" i="28"/>
  <c r="AF40" i="28"/>
  <c r="AA40" i="28"/>
  <c r="AC40" i="28"/>
  <c r="AI7" i="22"/>
  <c r="AI3" i="22" s="1"/>
  <c r="AC7" i="22"/>
  <c r="AC3" i="22" s="1"/>
  <c r="AD7" i="22"/>
  <c r="AD3" i="22" s="1"/>
  <c r="AF7" i="22"/>
  <c r="AF3" i="22" s="1"/>
  <c r="AA7" i="22"/>
  <c r="AH7" i="22"/>
  <c r="AH3" i="22" s="1"/>
  <c r="AG7" i="22"/>
  <c r="AG3" i="22" s="1"/>
  <c r="AE7" i="22"/>
  <c r="AE3" i="22" s="1"/>
  <c r="AB7" i="22"/>
  <c r="AA33" i="12"/>
  <c r="AC33" i="12"/>
  <c r="AI33" i="12"/>
  <c r="AG33" i="12"/>
  <c r="AH33" i="12"/>
  <c r="AB33" i="12"/>
  <c r="AF33" i="12"/>
  <c r="AD33" i="12"/>
  <c r="AE33" i="12"/>
  <c r="AE32" i="12" s="1"/>
  <c r="M48" i="13"/>
  <c r="AH46" i="8"/>
  <c r="AH45" i="8" s="1"/>
  <c r="AB46" i="8"/>
  <c r="AB45" i="8" s="1"/>
  <c r="AF46" i="8"/>
  <c r="AF45" i="8" s="1"/>
  <c r="AI46" i="8"/>
  <c r="AI45" i="8" s="1"/>
  <c r="AE46" i="8"/>
  <c r="AE45" i="8" s="1"/>
  <c r="AA46" i="8"/>
  <c r="AC46" i="8"/>
  <c r="AC45" i="8" s="1"/>
  <c r="AG46" i="8"/>
  <c r="AG45" i="8" s="1"/>
  <c r="G44" i="15"/>
  <c r="F43" i="15"/>
  <c r="G36" i="15"/>
  <c r="F32" i="15"/>
  <c r="G41" i="8"/>
  <c r="F40" i="8"/>
  <c r="AD46" i="8"/>
  <c r="AD45" i="8" s="1"/>
  <c r="AF65" i="28"/>
  <c r="AD65" i="28"/>
  <c r="AI65" i="28"/>
  <c r="AC65" i="28"/>
  <c r="AE65" i="28"/>
  <c r="AG65" i="28"/>
  <c r="AA65" i="28"/>
  <c r="AB65" i="28"/>
  <c r="AH65" i="28"/>
  <c r="M46" i="15"/>
  <c r="M38" i="15"/>
  <c r="AD54" i="17"/>
  <c r="AD57" i="17" s="1"/>
  <c r="M23" i="21"/>
  <c r="M11" i="16"/>
  <c r="AU35" i="8"/>
  <c r="AV54" i="23"/>
  <c r="AC64" i="24"/>
  <c r="AC62" i="24" s="1"/>
  <c r="AJ13" i="13"/>
  <c r="K35" i="20"/>
  <c r="J32" i="20"/>
  <c r="AC20" i="24"/>
  <c r="AA20" i="24"/>
  <c r="AH20" i="24"/>
  <c r="AE20" i="24"/>
  <c r="AF20" i="24"/>
  <c r="AD20" i="24"/>
  <c r="AB20" i="24"/>
  <c r="AG20" i="24"/>
  <c r="AI20" i="24"/>
  <c r="M13" i="22"/>
  <c r="G12" i="22"/>
  <c r="F8" i="22"/>
  <c r="G51" i="8"/>
  <c r="F50" i="8"/>
  <c r="G36" i="14"/>
  <c r="F32" i="14"/>
  <c r="AC12" i="8"/>
  <c r="AA12" i="8"/>
  <c r="AH12" i="8"/>
  <c r="AE12" i="8"/>
  <c r="AB12" i="8"/>
  <c r="AI12" i="8"/>
  <c r="AG12" i="8"/>
  <c r="AF12" i="8"/>
  <c r="AD12" i="8"/>
  <c r="AF23" i="15"/>
  <c r="AG23" i="15"/>
  <c r="AI23" i="15"/>
  <c r="AE23" i="15"/>
  <c r="AA23" i="15"/>
  <c r="AD23" i="15"/>
  <c r="AC23" i="15"/>
  <c r="AB23" i="15"/>
  <c r="AH23" i="15"/>
  <c r="K41" i="8"/>
  <c r="K40" i="8" s="1"/>
  <c r="J40" i="8"/>
  <c r="AE20" i="16"/>
  <c r="G42" i="15"/>
  <c r="G40" i="15" s="1"/>
  <c r="F40" i="15"/>
  <c r="AD33" i="15"/>
  <c r="AG33" i="15"/>
  <c r="AA33" i="15"/>
  <c r="AB33" i="15"/>
  <c r="AF33" i="15"/>
  <c r="AH33" i="15"/>
  <c r="AC33" i="15"/>
  <c r="AI33" i="15"/>
  <c r="AE33" i="15"/>
  <c r="AA42" i="8"/>
  <c r="AH42" i="8"/>
  <c r="AB42" i="8"/>
  <c r="AD42" i="8"/>
  <c r="AE42" i="8"/>
  <c r="AG42" i="8"/>
  <c r="AI42" i="8"/>
  <c r="AC42" i="8"/>
  <c r="AF42" i="8"/>
  <c r="AC54" i="9"/>
  <c r="AC57" i="9" s="1"/>
  <c r="AV32" i="12"/>
  <c r="AV58" i="17"/>
  <c r="K39" i="20"/>
  <c r="J37" i="20"/>
  <c r="AG56" i="15"/>
  <c r="AG54" i="15" s="1"/>
  <c r="AG57" i="15" s="1"/>
  <c r="AH56" i="15"/>
  <c r="AH54" i="15" s="1"/>
  <c r="AH57" i="15" s="1"/>
  <c r="AE56" i="15"/>
  <c r="AE54" i="15" s="1"/>
  <c r="AE57" i="15" s="1"/>
  <c r="AF56" i="15"/>
  <c r="AF54" i="15" s="1"/>
  <c r="AF57" i="15" s="1"/>
  <c r="AC56" i="15"/>
  <c r="AC54" i="15" s="1"/>
  <c r="AC57" i="15" s="1"/>
  <c r="AA56" i="15"/>
  <c r="AI56" i="15"/>
  <c r="AI54" i="15" s="1"/>
  <c r="AI57" i="15" s="1"/>
  <c r="AD56" i="15"/>
  <c r="AD54" i="15" s="1"/>
  <c r="AD57" i="15" s="1"/>
  <c r="AB56" i="15"/>
  <c r="AB54" i="15" s="1"/>
  <c r="AB57" i="15" s="1"/>
  <c r="AD50" i="8"/>
  <c r="AD49" i="8" s="1"/>
  <c r="AE50" i="8"/>
  <c r="AE49" i="8" s="1"/>
  <c r="AI50" i="8"/>
  <c r="AI49" i="8" s="1"/>
  <c r="AG50" i="8"/>
  <c r="AG49" i="8" s="1"/>
  <c r="AC50" i="8"/>
  <c r="AC49" i="8" s="1"/>
  <c r="AB50" i="8"/>
  <c r="AB49" i="8" s="1"/>
  <c r="AA50" i="8"/>
  <c r="AF50" i="8"/>
  <c r="AF49" i="8" s="1"/>
  <c r="AB5" i="21"/>
  <c r="AI5" i="21"/>
  <c r="AH5" i="21"/>
  <c r="AE5" i="21"/>
  <c r="AA5" i="21"/>
  <c r="AD5" i="21"/>
  <c r="AC5" i="21"/>
  <c r="AF5" i="21"/>
  <c r="AG5" i="21"/>
  <c r="AG41" i="16"/>
  <c r="AF41" i="16"/>
  <c r="AE41" i="16"/>
  <c r="AC41" i="16"/>
  <c r="AA41" i="16"/>
  <c r="AH41" i="16"/>
  <c r="AD41" i="16"/>
  <c r="AB41" i="16"/>
  <c r="AI41" i="16"/>
  <c r="AD47" i="10"/>
  <c r="AJ48" i="10"/>
  <c r="AJ47" i="10" s="1"/>
  <c r="G34" i="13"/>
  <c r="F32" i="13"/>
  <c r="G28" i="15"/>
  <c r="G14" i="15" s="1"/>
  <c r="AE6" i="8"/>
  <c r="AE3" i="8" s="1"/>
  <c r="AA6" i="8"/>
  <c r="AI6" i="8"/>
  <c r="AH6" i="8"/>
  <c r="AH3" i="8" s="1"/>
  <c r="AF6" i="8"/>
  <c r="AF3" i="8" s="1"/>
  <c r="AD6" i="8"/>
  <c r="AC6" i="8"/>
  <c r="AB6" i="8"/>
  <c r="AB3" i="8" s="1"/>
  <c r="AG6" i="8"/>
  <c r="AG3" i="8" s="1"/>
  <c r="AH50" i="8"/>
  <c r="AH49" i="8" s="1"/>
  <c r="AC37" i="15"/>
  <c r="AB37" i="15"/>
  <c r="AI37" i="15"/>
  <c r="AG37" i="15"/>
  <c r="AE37" i="15"/>
  <c r="AE35" i="15" s="1"/>
  <c r="AF37" i="15"/>
  <c r="AD37" i="15"/>
  <c r="AH37" i="15"/>
  <c r="AH35" i="15" s="1"/>
  <c r="AA37" i="15"/>
  <c r="K51" i="8"/>
  <c r="K50" i="8" s="1"/>
  <c r="J50" i="8"/>
  <c r="M46" i="24"/>
  <c r="M28" i="26"/>
  <c r="M11" i="26"/>
  <c r="M39" i="24"/>
  <c r="M45" i="21"/>
  <c r="M36" i="21"/>
  <c r="M45" i="19"/>
  <c r="M28" i="19"/>
  <c r="M16" i="19"/>
  <c r="M23" i="10"/>
  <c r="M16" i="10"/>
  <c r="M34" i="8"/>
  <c r="V6" i="8" s="1"/>
  <c r="M21" i="8"/>
  <c r="AR58" i="30"/>
  <c r="AT58" i="30"/>
  <c r="AP32" i="10"/>
  <c r="AR32" i="10"/>
  <c r="M42" i="19"/>
  <c r="M13" i="19"/>
  <c r="M48" i="18"/>
  <c r="M36" i="16"/>
  <c r="M49" i="30"/>
  <c r="M35" i="30"/>
  <c r="M49" i="21"/>
  <c r="M12" i="21"/>
  <c r="M20" i="18"/>
  <c r="M16" i="18"/>
  <c r="M28" i="11"/>
  <c r="M22" i="11"/>
  <c r="AP35" i="8"/>
  <c r="AR35" i="8"/>
  <c r="M36" i="19"/>
  <c r="AP58" i="30"/>
  <c r="M12" i="16"/>
  <c r="M49" i="11"/>
  <c r="M22" i="10"/>
  <c r="M22" i="21"/>
  <c r="M19" i="8"/>
  <c r="M13" i="8"/>
  <c r="M49" i="27"/>
  <c r="M46" i="19"/>
  <c r="M34" i="19"/>
  <c r="M23" i="19"/>
  <c r="M21" i="19"/>
  <c r="G61" i="20"/>
  <c r="G59" i="20" s="1"/>
  <c r="G62" i="20" s="1"/>
  <c r="F59" i="20"/>
  <c r="F62" i="20" s="1"/>
  <c r="K38" i="14"/>
  <c r="K37" i="14" s="1"/>
  <c r="J37" i="14"/>
  <c r="AG56" i="23"/>
  <c r="AG54" i="23" s="1"/>
  <c r="AG57" i="23" s="1"/>
  <c r="AB56" i="23"/>
  <c r="AB54" i="23" s="1"/>
  <c r="AB57" i="23" s="1"/>
  <c r="AF56" i="23"/>
  <c r="AF54" i="23" s="1"/>
  <c r="AF57" i="23" s="1"/>
  <c r="AI56" i="23"/>
  <c r="AI54" i="23" s="1"/>
  <c r="AI57" i="23" s="1"/>
  <c r="AD56" i="23"/>
  <c r="AD54" i="23" s="1"/>
  <c r="AD57" i="23" s="1"/>
  <c r="AE56" i="23"/>
  <c r="AE54" i="23" s="1"/>
  <c r="AE57" i="23" s="1"/>
  <c r="AA56" i="23"/>
  <c r="AC56" i="23"/>
  <c r="AC54" i="23" s="1"/>
  <c r="AC57" i="23" s="1"/>
  <c r="AH56" i="23"/>
  <c r="AH54" i="23" s="1"/>
  <c r="AH57" i="23" s="1"/>
  <c r="AC52" i="8"/>
  <c r="AC51" i="8" s="1"/>
  <c r="AH52" i="8"/>
  <c r="AH51" i="8" s="1"/>
  <c r="AA52" i="8"/>
  <c r="AE52" i="8"/>
  <c r="AE51" i="8" s="1"/>
  <c r="AD52" i="8"/>
  <c r="AD51" i="8" s="1"/>
  <c r="AB52" i="8"/>
  <c r="AB51" i="8" s="1"/>
  <c r="AF52" i="8"/>
  <c r="AF51" i="8" s="1"/>
  <c r="AI52" i="8"/>
  <c r="AI51" i="8" s="1"/>
  <c r="AG43" i="12"/>
  <c r="AF43" i="12"/>
  <c r="AH43" i="12"/>
  <c r="AD43" i="12"/>
  <c r="AC43" i="12"/>
  <c r="AB43" i="12"/>
  <c r="AA43" i="12"/>
  <c r="AI43" i="12"/>
  <c r="AE43" i="12"/>
  <c r="AI43" i="24"/>
  <c r="AD43" i="24"/>
  <c r="AF43" i="24"/>
  <c r="AE43" i="24"/>
  <c r="AC43" i="24"/>
  <c r="AA43" i="24"/>
  <c r="AB43" i="24"/>
  <c r="AH43" i="24"/>
  <c r="AG43" i="24"/>
  <c r="AA52" i="17"/>
  <c r="AC52" i="17"/>
  <c r="AC51" i="17" s="1"/>
  <c r="AF52" i="17"/>
  <c r="AF51" i="17" s="1"/>
  <c r="AE52" i="17"/>
  <c r="AE51" i="17" s="1"/>
  <c r="AI52" i="17"/>
  <c r="AI51" i="17" s="1"/>
  <c r="AB52" i="17"/>
  <c r="AB51" i="17" s="1"/>
  <c r="AH52" i="17"/>
  <c r="AH51" i="17" s="1"/>
  <c r="AG52" i="17"/>
  <c r="AG51" i="17" s="1"/>
  <c r="AD52" i="17"/>
  <c r="AD51" i="17" s="1"/>
  <c r="AH43" i="9"/>
  <c r="AB43" i="9"/>
  <c r="AC43" i="9"/>
  <c r="AD43" i="9"/>
  <c r="AA43" i="9"/>
  <c r="AG43" i="9"/>
  <c r="AI43" i="9"/>
  <c r="AF43" i="9"/>
  <c r="AE43" i="9"/>
  <c r="AD20" i="9"/>
  <c r="AD9" i="9" s="1"/>
  <c r="AB20" i="9"/>
  <c r="AB9" i="9" s="1"/>
  <c r="AC20" i="9"/>
  <c r="AC9" i="9" s="1"/>
  <c r="AA20" i="9"/>
  <c r="AA9" i="9" s="1"/>
  <c r="AE20" i="9"/>
  <c r="AE9" i="9" s="1"/>
  <c r="AF20" i="9"/>
  <c r="AF9" i="9" s="1"/>
  <c r="AI20" i="9"/>
  <c r="AI9" i="9" s="1"/>
  <c r="AG20" i="9"/>
  <c r="AG9" i="9" s="1"/>
  <c r="AH20" i="9"/>
  <c r="AH9" i="9" s="1"/>
  <c r="M46" i="22"/>
  <c r="G16" i="22"/>
  <c r="G14" i="22" s="1"/>
  <c r="K45" i="14"/>
  <c r="K43" i="14" s="1"/>
  <c r="J43" i="14"/>
  <c r="AG20" i="13"/>
  <c r="AC20" i="13"/>
  <c r="AE20" i="13"/>
  <c r="AF20" i="13"/>
  <c r="AA20" i="13"/>
  <c r="AB20" i="13"/>
  <c r="AH20" i="13"/>
  <c r="AD20" i="13"/>
  <c r="AI20" i="13"/>
  <c r="AG7" i="23"/>
  <c r="AG3" i="23" s="1"/>
  <c r="AF7" i="23"/>
  <c r="AF3" i="23" s="1"/>
  <c r="AH7" i="23"/>
  <c r="AH3" i="23" s="1"/>
  <c r="AE7" i="23"/>
  <c r="AE3" i="23" s="1"/>
  <c r="AB7" i="23"/>
  <c r="AB3" i="23" s="1"/>
  <c r="AA7" i="23"/>
  <c r="AI7" i="23"/>
  <c r="AI3" i="23" s="1"/>
  <c r="AC7" i="23"/>
  <c r="AC3" i="23" s="1"/>
  <c r="AF18" i="24"/>
  <c r="AD18" i="24"/>
  <c r="AB18" i="24"/>
  <c r="AI18" i="24"/>
  <c r="AG18" i="24"/>
  <c r="AH18" i="24"/>
  <c r="AA18" i="24"/>
  <c r="AC18" i="24"/>
  <c r="AE18" i="24"/>
  <c r="AI36" i="21"/>
  <c r="AH36" i="21"/>
  <c r="AH35" i="21" s="1"/>
  <c r="AC36" i="21"/>
  <c r="AC35" i="21" s="1"/>
  <c r="AE36" i="21"/>
  <c r="AE35" i="21" s="1"/>
  <c r="AF36" i="21"/>
  <c r="AA36" i="21"/>
  <c r="AB36" i="21"/>
  <c r="AG36" i="21"/>
  <c r="AG35" i="21" s="1"/>
  <c r="AD36" i="21"/>
  <c r="AD35" i="21" s="1"/>
  <c r="AH39" i="19"/>
  <c r="AI39" i="19"/>
  <c r="AC39" i="19"/>
  <c r="AC38" i="19" s="1"/>
  <c r="AD39" i="19"/>
  <c r="AE39" i="19"/>
  <c r="AF39" i="19"/>
  <c r="AG39" i="19"/>
  <c r="AB39" i="19"/>
  <c r="AA39" i="19"/>
  <c r="O34" i="20"/>
  <c r="P34" i="20" s="1"/>
  <c r="AA40" i="21"/>
  <c r="M42" i="28"/>
  <c r="G61" i="22"/>
  <c r="G59" i="22" s="1"/>
  <c r="G62" i="22" s="1"/>
  <c r="F59" i="22"/>
  <c r="F62" i="22" s="1"/>
  <c r="AD52" i="24"/>
  <c r="AD51" i="24" s="1"/>
  <c r="AI52" i="24"/>
  <c r="AI51" i="24" s="1"/>
  <c r="AB52" i="24"/>
  <c r="AB51" i="24" s="1"/>
  <c r="AH52" i="24"/>
  <c r="AH51" i="24" s="1"/>
  <c r="AA52" i="24"/>
  <c r="AC52" i="24"/>
  <c r="AC51" i="24" s="1"/>
  <c r="AF52" i="24"/>
  <c r="AF51" i="24" s="1"/>
  <c r="AG52" i="24"/>
  <c r="AG51" i="24" s="1"/>
  <c r="AE52" i="24"/>
  <c r="AE51" i="24" s="1"/>
  <c r="AI43" i="16"/>
  <c r="AC43" i="16"/>
  <c r="AB43" i="16"/>
  <c r="AG43" i="16"/>
  <c r="AF43" i="16"/>
  <c r="AA43" i="16"/>
  <c r="AH43" i="16"/>
  <c r="AD43" i="16"/>
  <c r="AE43" i="16"/>
  <c r="K44" i="22"/>
  <c r="K43" i="22" s="1"/>
  <c r="J43" i="22"/>
  <c r="AI50" i="16"/>
  <c r="AI49" i="16" s="1"/>
  <c r="AE50" i="16"/>
  <c r="AE49" i="16" s="1"/>
  <c r="AD50" i="16"/>
  <c r="AD49" i="16" s="1"/>
  <c r="AH50" i="16"/>
  <c r="AH49" i="16" s="1"/>
  <c r="AA50" i="16"/>
  <c r="AF50" i="16"/>
  <c r="AF49" i="16" s="1"/>
  <c r="AG50" i="16"/>
  <c r="AG49" i="16" s="1"/>
  <c r="AB50" i="16"/>
  <c r="AB49" i="16" s="1"/>
  <c r="K11" i="20"/>
  <c r="J8" i="20"/>
  <c r="K51" i="13"/>
  <c r="J50" i="13"/>
  <c r="AC50" i="24"/>
  <c r="AC49" i="24" s="1"/>
  <c r="AF50" i="24"/>
  <c r="AF49" i="24" s="1"/>
  <c r="AB50" i="24"/>
  <c r="AB49" i="24" s="1"/>
  <c r="AA50" i="24"/>
  <c r="AD50" i="24"/>
  <c r="AD49" i="24" s="1"/>
  <c r="AG50" i="24"/>
  <c r="AG49" i="24" s="1"/>
  <c r="AH50" i="24"/>
  <c r="AH49" i="24" s="1"/>
  <c r="AI50" i="24"/>
  <c r="AI49" i="24" s="1"/>
  <c r="AB40" i="20"/>
  <c r="AI40" i="20"/>
  <c r="AG40" i="20"/>
  <c r="AC40" i="20"/>
  <c r="AA40" i="20"/>
  <c r="AF40" i="20"/>
  <c r="AD40" i="20"/>
  <c r="AH40" i="20"/>
  <c r="AC20" i="8"/>
  <c r="AI20" i="8"/>
  <c r="AE20" i="8"/>
  <c r="AB20" i="8"/>
  <c r="AA20" i="8"/>
  <c r="AF20" i="8"/>
  <c r="AH20" i="8"/>
  <c r="AG20" i="8"/>
  <c r="AD20" i="8"/>
  <c r="AG52" i="13"/>
  <c r="AG51" i="13" s="1"/>
  <c r="AH52" i="13"/>
  <c r="AH51" i="13" s="1"/>
  <c r="AI52" i="13"/>
  <c r="AI51" i="13" s="1"/>
  <c r="AF52" i="13"/>
  <c r="AF51" i="13" s="1"/>
  <c r="AB52" i="13"/>
  <c r="AB51" i="13" s="1"/>
  <c r="AC52" i="13"/>
  <c r="AC51" i="13" s="1"/>
  <c r="AD52" i="13"/>
  <c r="AD51" i="13" s="1"/>
  <c r="AA52" i="13"/>
  <c r="AE52" i="13"/>
  <c r="AE51" i="13" s="1"/>
  <c r="AB52" i="21"/>
  <c r="AB51" i="21" s="1"/>
  <c r="AG52" i="21"/>
  <c r="AG51" i="21" s="1"/>
  <c r="AD52" i="21"/>
  <c r="AD51" i="21" s="1"/>
  <c r="AA52" i="21"/>
  <c r="AC52" i="21"/>
  <c r="AC51" i="21" s="1"/>
  <c r="AH52" i="21"/>
  <c r="AH51" i="21" s="1"/>
  <c r="AI52" i="21"/>
  <c r="AI51" i="21" s="1"/>
  <c r="AE52" i="21"/>
  <c r="AE51" i="21" s="1"/>
  <c r="AF52" i="21"/>
  <c r="AF51" i="21" s="1"/>
  <c r="AC50" i="17"/>
  <c r="AC49" i="17" s="1"/>
  <c r="AD50" i="17"/>
  <c r="AD49" i="17" s="1"/>
  <c r="AF50" i="17"/>
  <c r="AF49" i="17" s="1"/>
  <c r="AB50" i="17"/>
  <c r="AB49" i="17" s="1"/>
  <c r="AI50" i="17"/>
  <c r="AI49" i="17" s="1"/>
  <c r="AG50" i="17"/>
  <c r="AG49" i="17" s="1"/>
  <c r="AH50" i="17"/>
  <c r="AH49" i="17" s="1"/>
  <c r="AE50" i="17"/>
  <c r="AE49" i="17" s="1"/>
  <c r="AA50" i="17"/>
  <c r="AF43" i="17"/>
  <c r="AB43" i="17"/>
  <c r="AD43" i="17"/>
  <c r="AG43" i="17"/>
  <c r="AA43" i="17"/>
  <c r="AI43" i="17"/>
  <c r="AC43" i="17"/>
  <c r="AH43" i="17"/>
  <c r="AE43" i="17"/>
  <c r="AG20" i="17"/>
  <c r="AC20" i="17"/>
  <c r="AI20" i="17"/>
  <c r="AE20" i="17"/>
  <c r="AD20" i="17"/>
  <c r="AH20" i="17"/>
  <c r="AF20" i="17"/>
  <c r="AB20" i="17"/>
  <c r="AI56" i="20"/>
  <c r="AI54" i="20" s="1"/>
  <c r="AI57" i="20" s="1"/>
  <c r="AB56" i="20"/>
  <c r="AB54" i="20" s="1"/>
  <c r="AB57" i="20" s="1"/>
  <c r="AE56" i="20"/>
  <c r="AE54" i="20" s="1"/>
  <c r="AE57" i="20" s="1"/>
  <c r="AG56" i="20"/>
  <c r="AG54" i="20" s="1"/>
  <c r="AG57" i="20" s="1"/>
  <c r="AA56" i="20"/>
  <c r="AH56" i="20"/>
  <c r="AH54" i="20" s="1"/>
  <c r="AH57" i="20" s="1"/>
  <c r="AF56" i="20"/>
  <c r="AF54" i="20" s="1"/>
  <c r="AF57" i="20" s="1"/>
  <c r="AC56" i="20"/>
  <c r="AC54" i="20" s="1"/>
  <c r="AC57" i="20" s="1"/>
  <c r="AH56" i="26"/>
  <c r="AA56" i="26"/>
  <c r="AD56" i="26"/>
  <c r="AD54" i="26" s="1"/>
  <c r="AD57" i="26" s="1"/>
  <c r="AG56" i="26"/>
  <c r="AF56" i="26"/>
  <c r="AF54" i="26" s="1"/>
  <c r="AF57" i="26" s="1"/>
  <c r="AC56" i="26"/>
  <c r="AC54" i="26" s="1"/>
  <c r="AC57" i="26" s="1"/>
  <c r="AI56" i="26"/>
  <c r="AI54" i="26" s="1"/>
  <c r="AI57" i="26" s="1"/>
  <c r="AB56" i="26"/>
  <c r="AE56" i="26"/>
  <c r="G38" i="22"/>
  <c r="G37" i="22" s="1"/>
  <c r="F37" i="22"/>
  <c r="G38" i="14"/>
  <c r="F37" i="14"/>
  <c r="G39" i="13"/>
  <c r="F37" i="13"/>
  <c r="AC14" i="13"/>
  <c r="AD14" i="13"/>
  <c r="AB14" i="13"/>
  <c r="AG14" i="13"/>
  <c r="AI14" i="13"/>
  <c r="AI9" i="13" s="1"/>
  <c r="AH14" i="13"/>
  <c r="AH9" i="13" s="1"/>
  <c r="AE14" i="13"/>
  <c r="AF14" i="13"/>
  <c r="AA14" i="13"/>
  <c r="AA9" i="13" s="1"/>
  <c r="AF42" i="21"/>
  <c r="AG42" i="21"/>
  <c r="AI42" i="21"/>
  <c r="AE42" i="21"/>
  <c r="AH42" i="21"/>
  <c r="AA42" i="21"/>
  <c r="AD42" i="21"/>
  <c r="AC42" i="21"/>
  <c r="G38" i="20"/>
  <c r="F37" i="20"/>
  <c r="AD19" i="27"/>
  <c r="AA19" i="27"/>
  <c r="AG19" i="27"/>
  <c r="AH19" i="27"/>
  <c r="AE19" i="27"/>
  <c r="AC19" i="27"/>
  <c r="AB19" i="27"/>
  <c r="AI19" i="27"/>
  <c r="AF19" i="27"/>
  <c r="AG52" i="8"/>
  <c r="AG51" i="8" s="1"/>
  <c r="AI6" i="21"/>
  <c r="AG6" i="21"/>
  <c r="AE6" i="21"/>
  <c r="AD6" i="21"/>
  <c r="AF6" i="21"/>
  <c r="AA6" i="21"/>
  <c r="AC6" i="21"/>
  <c r="AB6" i="21"/>
  <c r="AH6" i="21"/>
  <c r="AA22" i="16"/>
  <c r="AH22" i="16"/>
  <c r="AB22" i="16"/>
  <c r="AI22" i="16"/>
  <c r="AD22" i="16"/>
  <c r="AE22" i="16"/>
  <c r="AF22" i="16"/>
  <c r="AG22" i="16"/>
  <c r="AC22" i="16"/>
  <c r="G39" i="15"/>
  <c r="G37" i="15" s="1"/>
  <c r="F37" i="15"/>
  <c r="K53" i="20"/>
  <c r="J52" i="20"/>
  <c r="AH44" i="20"/>
  <c r="AD44" i="20"/>
  <c r="AE44" i="20"/>
  <c r="AC44" i="20"/>
  <c r="AA44" i="20"/>
  <c r="AG44" i="20"/>
  <c r="AB44" i="20"/>
  <c r="AI44" i="20"/>
  <c r="AF44" i="20"/>
  <c r="AE23" i="24"/>
  <c r="AI23" i="24"/>
  <c r="AD23" i="24"/>
  <c r="AG23" i="24"/>
  <c r="AH23" i="24"/>
  <c r="AF23" i="24"/>
  <c r="AA23" i="24"/>
  <c r="AB23" i="24"/>
  <c r="G47" i="20"/>
  <c r="F43" i="20"/>
  <c r="AA20" i="17"/>
  <c r="AC40" i="27"/>
  <c r="AE40" i="27"/>
  <c r="AG40" i="27"/>
  <c r="AI40" i="27"/>
  <c r="AH40" i="27"/>
  <c r="AA40" i="27"/>
  <c r="AF40" i="27"/>
  <c r="AB40" i="27"/>
  <c r="AD40" i="27"/>
  <c r="AE50" i="24"/>
  <c r="AE49" i="24" s="1"/>
  <c r="AB3" i="9"/>
  <c r="AJ7" i="9"/>
  <c r="AJ3" i="9" s="1"/>
  <c r="K55" i="8"/>
  <c r="J54" i="8"/>
  <c r="AD48" i="20"/>
  <c r="AD47" i="20" s="1"/>
  <c r="AA48" i="20"/>
  <c r="AE48" i="20"/>
  <c r="AE47" i="20" s="1"/>
  <c r="AH48" i="20"/>
  <c r="AH47" i="20" s="1"/>
  <c r="AI48" i="20"/>
  <c r="AI47" i="20" s="1"/>
  <c r="AB48" i="20"/>
  <c r="AB47" i="20" s="1"/>
  <c r="AG48" i="20"/>
  <c r="AG47" i="20" s="1"/>
  <c r="AF48" i="20"/>
  <c r="AF47" i="20" s="1"/>
  <c r="AD21" i="24"/>
  <c r="AF21" i="24"/>
  <c r="AA21" i="24"/>
  <c r="AH21" i="24"/>
  <c r="AB21" i="24"/>
  <c r="AG21" i="24"/>
  <c r="AC21" i="24"/>
  <c r="AI21" i="24"/>
  <c r="AE21" i="24"/>
  <c r="AB16" i="28"/>
  <c r="AG16" i="28"/>
  <c r="AG9" i="28" s="1"/>
  <c r="AF16" i="28"/>
  <c r="AI16" i="28"/>
  <c r="AI9" i="28" s="1"/>
  <c r="AH16" i="28"/>
  <c r="AE16" i="28"/>
  <c r="AE9" i="28" s="1"/>
  <c r="AA16" i="28"/>
  <c r="AC16" i="28"/>
  <c r="AC9" i="28" s="1"/>
  <c r="AD16" i="28"/>
  <c r="M25" i="20"/>
  <c r="AD56" i="20"/>
  <c r="AD54" i="20" s="1"/>
  <c r="AD57" i="20" s="1"/>
  <c r="AD3" i="11"/>
  <c r="AJ34" i="20"/>
  <c r="AJ32" i="20" s="1"/>
  <c r="AD7" i="23"/>
  <c r="AD3" i="23" s="1"/>
  <c r="K57" i="13"/>
  <c r="J56" i="13"/>
  <c r="AE43" i="8"/>
  <c r="AG43" i="8"/>
  <c r="AA43" i="8"/>
  <c r="AB43" i="8"/>
  <c r="AH43" i="8"/>
  <c r="AF43" i="8"/>
  <c r="AI43" i="8"/>
  <c r="AC43" i="8"/>
  <c r="AD43" i="8"/>
  <c r="AI40" i="8"/>
  <c r="AC40" i="8"/>
  <c r="AD40" i="8"/>
  <c r="AE40" i="8"/>
  <c r="AG40" i="8"/>
  <c r="AA40" i="8"/>
  <c r="AB40" i="8"/>
  <c r="AH40" i="8"/>
  <c r="AF40" i="8"/>
  <c r="AB40" i="24"/>
  <c r="AB38" i="24" s="1"/>
  <c r="AA40" i="24"/>
  <c r="AG40" i="24"/>
  <c r="AE40" i="24"/>
  <c r="AF40" i="24"/>
  <c r="AF38" i="24" s="1"/>
  <c r="AI40" i="24"/>
  <c r="AC40" i="24"/>
  <c r="AH40" i="24"/>
  <c r="AD40" i="24"/>
  <c r="AD38" i="24" s="1"/>
  <c r="AE20" i="12"/>
  <c r="AG20" i="12"/>
  <c r="AH20" i="12"/>
  <c r="AH9" i="12" s="1"/>
  <c r="AI20" i="12"/>
  <c r="AI9" i="12" s="1"/>
  <c r="AC20" i="12"/>
  <c r="AC9" i="12" s="1"/>
  <c r="AF20" i="12"/>
  <c r="AB20" i="12"/>
  <c r="AA20" i="12"/>
  <c r="AA9" i="12" s="1"/>
  <c r="AB50" i="13"/>
  <c r="AB49" i="13" s="1"/>
  <c r="AI50" i="13"/>
  <c r="AI49" i="13" s="1"/>
  <c r="AF50" i="13"/>
  <c r="AF49" i="13" s="1"/>
  <c r="AC50" i="13"/>
  <c r="AC49" i="13" s="1"/>
  <c r="AG50" i="13"/>
  <c r="AG49" i="13" s="1"/>
  <c r="AD50" i="13"/>
  <c r="AD49" i="13" s="1"/>
  <c r="AE50" i="13"/>
  <c r="AE49" i="13" s="1"/>
  <c r="AH50" i="13"/>
  <c r="AH49" i="13" s="1"/>
  <c r="AA50" i="13"/>
  <c r="AE50" i="21"/>
  <c r="AE49" i="21" s="1"/>
  <c r="AA50" i="21"/>
  <c r="AC50" i="21"/>
  <c r="AC49" i="21" s="1"/>
  <c r="AB50" i="21"/>
  <c r="AB49" i="21" s="1"/>
  <c r="AI50" i="21"/>
  <c r="AI49" i="21" s="1"/>
  <c r="AD50" i="21"/>
  <c r="AD49" i="21" s="1"/>
  <c r="AG50" i="21"/>
  <c r="AG49" i="21" s="1"/>
  <c r="AH50" i="21"/>
  <c r="AH49" i="21" s="1"/>
  <c r="AB43" i="13"/>
  <c r="AG43" i="13"/>
  <c r="AI43" i="13"/>
  <c r="AC43" i="13"/>
  <c r="AE43" i="13"/>
  <c r="AF43" i="13"/>
  <c r="AA43" i="13"/>
  <c r="AD43" i="13"/>
  <c r="AH43" i="13"/>
  <c r="AG20" i="21"/>
  <c r="AE20" i="21"/>
  <c r="AF20" i="21"/>
  <c r="AH20" i="21"/>
  <c r="AB20" i="21"/>
  <c r="AI20" i="21"/>
  <c r="AA20" i="21"/>
  <c r="AG56" i="12"/>
  <c r="AB56" i="12"/>
  <c r="AC56" i="12"/>
  <c r="AI56" i="12"/>
  <c r="AH56" i="12"/>
  <c r="AE56" i="12"/>
  <c r="AD56" i="12"/>
  <c r="AA56" i="12"/>
  <c r="AE56" i="14"/>
  <c r="AE54" i="14" s="1"/>
  <c r="AE57" i="14" s="1"/>
  <c r="AC56" i="14"/>
  <c r="AC54" i="14" s="1"/>
  <c r="AC57" i="14" s="1"/>
  <c r="AF56" i="14"/>
  <c r="AF54" i="14" s="1"/>
  <c r="AF57" i="14" s="1"/>
  <c r="AA56" i="14"/>
  <c r="AB56" i="14"/>
  <c r="AB54" i="14" s="1"/>
  <c r="AB57" i="14" s="1"/>
  <c r="AI56" i="14"/>
  <c r="AI54" i="14" s="1"/>
  <c r="AI57" i="14" s="1"/>
  <c r="AG56" i="14"/>
  <c r="AG54" i="14" s="1"/>
  <c r="AG57" i="14" s="1"/>
  <c r="AH56" i="14"/>
  <c r="AH54" i="14" s="1"/>
  <c r="AH57" i="14" s="1"/>
  <c r="AD56" i="14"/>
  <c r="AD54" i="14" s="1"/>
  <c r="AD57" i="14" s="1"/>
  <c r="AF56" i="24"/>
  <c r="AF54" i="24" s="1"/>
  <c r="AF57" i="24" s="1"/>
  <c r="AA56" i="24"/>
  <c r="AA54" i="24" s="1"/>
  <c r="AA57" i="24" s="1"/>
  <c r="AB56" i="24"/>
  <c r="AB54" i="24" s="1"/>
  <c r="AB57" i="24" s="1"/>
  <c r="AH56" i="24"/>
  <c r="AH54" i="24" s="1"/>
  <c r="AH57" i="24" s="1"/>
  <c r="AI56" i="24"/>
  <c r="AI54" i="24" s="1"/>
  <c r="AI57" i="24" s="1"/>
  <c r="AG56" i="24"/>
  <c r="AE56" i="24"/>
  <c r="AE54" i="24" s="1"/>
  <c r="AE57" i="24" s="1"/>
  <c r="AD56" i="24"/>
  <c r="AD54" i="24" s="1"/>
  <c r="AD57" i="24" s="1"/>
  <c r="AF40" i="21"/>
  <c r="AB40" i="21"/>
  <c r="AB38" i="21" s="1"/>
  <c r="AG40" i="21"/>
  <c r="AH40" i="21"/>
  <c r="AC40" i="21"/>
  <c r="G44" i="22"/>
  <c r="F43" i="22"/>
  <c r="M21" i="22"/>
  <c r="K53" i="14"/>
  <c r="J52" i="14"/>
  <c r="G15" i="14"/>
  <c r="G14" i="14" s="1"/>
  <c r="K39" i="13"/>
  <c r="K37" i="13" s="1"/>
  <c r="J37" i="13"/>
  <c r="AD49" i="20"/>
  <c r="AJ50" i="20"/>
  <c r="AJ49" i="20" s="1"/>
  <c r="AC19" i="17"/>
  <c r="AC9" i="17" s="1"/>
  <c r="AA19" i="17"/>
  <c r="AH19" i="17"/>
  <c r="AH9" i="17" s="1"/>
  <c r="AD19" i="17"/>
  <c r="AG19" i="17"/>
  <c r="AG9" i="17" s="1"/>
  <c r="AI19" i="17"/>
  <c r="AB19" i="17"/>
  <c r="AB9" i="17" s="1"/>
  <c r="AE19" i="17"/>
  <c r="AE9" i="17" s="1"/>
  <c r="AF19" i="17"/>
  <c r="AG34" i="15"/>
  <c r="AF34" i="15"/>
  <c r="AI34" i="15"/>
  <c r="AE34" i="15"/>
  <c r="AA34" i="15"/>
  <c r="AD34" i="15"/>
  <c r="AC34" i="15"/>
  <c r="AB34" i="15"/>
  <c r="AH34" i="15"/>
  <c r="AF4" i="15"/>
  <c r="AD4" i="15"/>
  <c r="AA4" i="15"/>
  <c r="AE4" i="15"/>
  <c r="AI4" i="15"/>
  <c r="AH4" i="15"/>
  <c r="AG4" i="15"/>
  <c r="AB4" i="15"/>
  <c r="AC4" i="15"/>
  <c r="K47" i="20"/>
  <c r="J43" i="20"/>
  <c r="AE40" i="20"/>
  <c r="AE40" i="21"/>
  <c r="AB3" i="17"/>
  <c r="AF32" i="9"/>
  <c r="AI40" i="12"/>
  <c r="AE40" i="12"/>
  <c r="AA40" i="12"/>
  <c r="AG40" i="12"/>
  <c r="AF40" i="12"/>
  <c r="AH40" i="12"/>
  <c r="AB40" i="12"/>
  <c r="AB38" i="12" s="1"/>
  <c r="AD40" i="12"/>
  <c r="AD38" i="12" s="1"/>
  <c r="AC40" i="12"/>
  <c r="AD64" i="27"/>
  <c r="AG64" i="27"/>
  <c r="AA64" i="27"/>
  <c r="AF64" i="27"/>
  <c r="AC64" i="27"/>
  <c r="AI64" i="27"/>
  <c r="AB64" i="27"/>
  <c r="AE64" i="27"/>
  <c r="AC56" i="27"/>
  <c r="AC54" i="27" s="1"/>
  <c r="AC57" i="27" s="1"/>
  <c r="AH56" i="27"/>
  <c r="AH54" i="27" s="1"/>
  <c r="AH57" i="27" s="1"/>
  <c r="AF56" i="27"/>
  <c r="AF54" i="27" s="1"/>
  <c r="AF57" i="27" s="1"/>
  <c r="AI56" i="27"/>
  <c r="AI54" i="27" s="1"/>
  <c r="AI57" i="27" s="1"/>
  <c r="AG56" i="27"/>
  <c r="AG54" i="27" s="1"/>
  <c r="AG57" i="27" s="1"/>
  <c r="AB56" i="27"/>
  <c r="AB54" i="27" s="1"/>
  <c r="AB57" i="27" s="1"/>
  <c r="AE56" i="27"/>
  <c r="AE54" i="27" s="1"/>
  <c r="AE57" i="27" s="1"/>
  <c r="AA56" i="27"/>
  <c r="AD56" i="27"/>
  <c r="AD54" i="27" s="1"/>
  <c r="AD57" i="27" s="1"/>
  <c r="K33" i="14"/>
  <c r="J32" i="14"/>
  <c r="AG40" i="17"/>
  <c r="AG38" i="17" s="1"/>
  <c r="AE40" i="17"/>
  <c r="AE38" i="17" s="1"/>
  <c r="AB40" i="17"/>
  <c r="AB38" i="17" s="1"/>
  <c r="AC40" i="17"/>
  <c r="AH40" i="17"/>
  <c r="AH38" i="17" s="1"/>
  <c r="AI40" i="17"/>
  <c r="AF40" i="17"/>
  <c r="AA40" i="17"/>
  <c r="AD40" i="17"/>
  <c r="AD38" i="17" s="1"/>
  <c r="AC56" i="16"/>
  <c r="AC54" i="16" s="1"/>
  <c r="AC57" i="16" s="1"/>
  <c r="AD56" i="16"/>
  <c r="AD54" i="16" s="1"/>
  <c r="AD57" i="16" s="1"/>
  <c r="AF56" i="16"/>
  <c r="AF54" i="16" s="1"/>
  <c r="AF57" i="16" s="1"/>
  <c r="AG56" i="16"/>
  <c r="AG54" i="16" s="1"/>
  <c r="AG57" i="16" s="1"/>
  <c r="AI56" i="16"/>
  <c r="AI54" i="16" s="1"/>
  <c r="AI57" i="16" s="1"/>
  <c r="AE56" i="16"/>
  <c r="AE54" i="16" s="1"/>
  <c r="AE57" i="16" s="1"/>
  <c r="AH56" i="16"/>
  <c r="AH54" i="16" s="1"/>
  <c r="AH57" i="16" s="1"/>
  <c r="AB56" i="16"/>
  <c r="AB54" i="16" s="1"/>
  <c r="AB57" i="16" s="1"/>
  <c r="AA56" i="16"/>
  <c r="AH56" i="22"/>
  <c r="AH54" i="22" s="1"/>
  <c r="AH57" i="22" s="1"/>
  <c r="AI56" i="22"/>
  <c r="AI54" i="22" s="1"/>
  <c r="AI57" i="22" s="1"/>
  <c r="AE56" i="22"/>
  <c r="AE54" i="22" s="1"/>
  <c r="AE57" i="22" s="1"/>
  <c r="AB56" i="22"/>
  <c r="AB54" i="22" s="1"/>
  <c r="AB57" i="22" s="1"/>
  <c r="AC56" i="22"/>
  <c r="AC54" i="22" s="1"/>
  <c r="AC57" i="22" s="1"/>
  <c r="AA56" i="22"/>
  <c r="AD56" i="22"/>
  <c r="AD54" i="22" s="1"/>
  <c r="AD57" i="22" s="1"/>
  <c r="AG56" i="22"/>
  <c r="AG54" i="22" s="1"/>
  <c r="AG57" i="22" s="1"/>
  <c r="AF56" i="22"/>
  <c r="AF54" i="22" s="1"/>
  <c r="AF57" i="22" s="1"/>
  <c r="G45" i="14"/>
  <c r="F43" i="14"/>
  <c r="K55" i="13"/>
  <c r="J54" i="13"/>
  <c r="G46" i="13"/>
  <c r="F43" i="13"/>
  <c r="G17" i="13"/>
  <c r="G14" i="13" s="1"/>
  <c r="G10" i="23"/>
  <c r="G8" i="23" s="1"/>
  <c r="F8" i="23"/>
  <c r="AJ16" i="12"/>
  <c r="AD8" i="21"/>
  <c r="AC8" i="21"/>
  <c r="AF8" i="21"/>
  <c r="AA8" i="21"/>
  <c r="AE8" i="21"/>
  <c r="AH8" i="21"/>
  <c r="AG8" i="21"/>
  <c r="AB8" i="21"/>
  <c r="AI8" i="21"/>
  <c r="AJ6" i="23"/>
  <c r="AA23" i="20"/>
  <c r="AA9" i="20" s="1"/>
  <c r="AG23" i="20"/>
  <c r="AG9" i="20" s="1"/>
  <c r="AD23" i="20"/>
  <c r="AD9" i="20" s="1"/>
  <c r="AB23" i="20"/>
  <c r="AB9" i="20" s="1"/>
  <c r="AI23" i="20"/>
  <c r="AI9" i="20" s="1"/>
  <c r="AH23" i="20"/>
  <c r="AH9" i="20" s="1"/>
  <c r="AF23" i="20"/>
  <c r="AF9" i="20" s="1"/>
  <c r="AE23" i="20"/>
  <c r="AE9" i="20" s="1"/>
  <c r="AC23" i="20"/>
  <c r="AC9" i="20" s="1"/>
  <c r="AG34" i="19"/>
  <c r="AG32" i="19" s="1"/>
  <c r="AH34" i="19"/>
  <c r="AH32" i="19" s="1"/>
  <c r="AC34" i="19"/>
  <c r="AC32" i="19" s="1"/>
  <c r="AE34" i="19"/>
  <c r="AE32" i="19" s="1"/>
  <c r="AB34" i="19"/>
  <c r="AB32" i="19" s="1"/>
  <c r="AF34" i="19"/>
  <c r="AF32" i="19" s="1"/>
  <c r="AD34" i="19"/>
  <c r="AD32" i="19" s="1"/>
  <c r="AA34" i="19"/>
  <c r="AA32" i="19" s="1"/>
  <c r="AI34" i="19"/>
  <c r="K47" i="15"/>
  <c r="J43" i="15"/>
  <c r="AC20" i="21"/>
  <c r="AB47" i="11"/>
  <c r="AJ48" i="11"/>
  <c r="AJ47" i="11" s="1"/>
  <c r="AC12" i="21"/>
  <c r="AB12" i="21"/>
  <c r="AG12" i="21"/>
  <c r="AI12" i="21"/>
  <c r="AE12" i="21"/>
  <c r="AH12" i="21"/>
  <c r="AF12" i="21"/>
  <c r="AD12" i="21"/>
  <c r="AD9" i="21" s="1"/>
  <c r="AA12" i="21"/>
  <c r="M49" i="20"/>
  <c r="AH64" i="27"/>
  <c r="AJ12" i="13"/>
  <c r="AI40" i="21"/>
  <c r="AC32" i="20"/>
  <c r="AH3" i="13"/>
  <c r="AE35" i="8"/>
  <c r="AP54" i="14"/>
  <c r="AR54" i="14"/>
  <c r="AV3" i="12"/>
  <c r="AQ38" i="16"/>
  <c r="AU35" i="18"/>
  <c r="AQ32" i="10"/>
  <c r="AU58" i="30"/>
  <c r="AR38" i="15"/>
  <c r="AT38" i="15"/>
  <c r="AQ35" i="8"/>
  <c r="AS32" i="10"/>
  <c r="AW20" i="41"/>
  <c r="J63" i="10"/>
  <c r="M26" i="39"/>
  <c r="O26" i="39" s="1"/>
  <c r="P26" i="39" s="1"/>
  <c r="M46" i="36"/>
  <c r="O46" i="36" s="1"/>
  <c r="P46" i="36" s="1"/>
  <c r="M46" i="30"/>
  <c r="M22" i="30"/>
  <c r="M39" i="21"/>
  <c r="M13" i="21"/>
  <c r="M11" i="36"/>
  <c r="O11" i="36" s="1"/>
  <c r="P11" i="36" s="1"/>
  <c r="M47" i="27"/>
  <c r="M39" i="27"/>
  <c r="AT3" i="23"/>
  <c r="M26" i="26"/>
  <c r="M10" i="26"/>
  <c r="M27" i="17"/>
  <c r="M17" i="17"/>
  <c r="K63" i="10"/>
  <c r="M46" i="9"/>
  <c r="M26" i="9"/>
  <c r="M39" i="30"/>
  <c r="M36" i="26"/>
  <c r="M18" i="26"/>
  <c r="M13" i="16"/>
  <c r="M13" i="12"/>
  <c r="M47" i="10"/>
  <c r="M36" i="10"/>
  <c r="M25" i="10"/>
  <c r="M12" i="10"/>
  <c r="M10" i="10"/>
  <c r="M22" i="12"/>
  <c r="M20" i="10"/>
  <c r="AP38" i="16"/>
  <c r="AW20" i="16"/>
  <c r="AV58" i="14"/>
  <c r="AB52" i="12"/>
  <c r="AB51" i="12" s="1"/>
  <c r="AA52" i="12"/>
  <c r="AG52" i="12"/>
  <c r="AG51" i="12" s="1"/>
  <c r="AH52" i="12"/>
  <c r="AH51" i="12" s="1"/>
  <c r="AC52" i="12"/>
  <c r="AC51" i="12" s="1"/>
  <c r="AD52" i="12"/>
  <c r="AD51" i="12" s="1"/>
  <c r="AF52" i="12"/>
  <c r="AF51" i="12" s="1"/>
  <c r="AI52" i="12"/>
  <c r="AI51" i="12" s="1"/>
  <c r="AE52" i="12"/>
  <c r="AE51" i="12" s="1"/>
  <c r="AC52" i="20"/>
  <c r="AC51" i="20" s="1"/>
  <c r="AI52" i="20"/>
  <c r="AI51" i="20" s="1"/>
  <c r="AH52" i="20"/>
  <c r="AH51" i="20" s="1"/>
  <c r="AB52" i="20"/>
  <c r="AB51" i="20" s="1"/>
  <c r="AA52" i="20"/>
  <c r="AG52" i="20"/>
  <c r="AG51" i="20" s="1"/>
  <c r="AE52" i="20"/>
  <c r="AE51" i="20" s="1"/>
  <c r="AD52" i="20"/>
  <c r="AD51" i="20" s="1"/>
  <c r="AF52" i="20"/>
  <c r="AF51" i="20" s="1"/>
  <c r="K17" i="40"/>
  <c r="J14" i="40"/>
  <c r="G59" i="41"/>
  <c r="G57" i="41" s="1"/>
  <c r="G60" i="41" s="1"/>
  <c r="F57" i="41"/>
  <c r="F60" i="41" s="1"/>
  <c r="AC50" i="14"/>
  <c r="AC49" i="14" s="1"/>
  <c r="AE50" i="14"/>
  <c r="AE49" i="14" s="1"/>
  <c r="AH50" i="14"/>
  <c r="AH49" i="14" s="1"/>
  <c r="AI50" i="14"/>
  <c r="AI49" i="14" s="1"/>
  <c r="AB50" i="14"/>
  <c r="AB49" i="14" s="1"/>
  <c r="AD50" i="14"/>
  <c r="AD49" i="14" s="1"/>
  <c r="AA50" i="14"/>
  <c r="AG50" i="14"/>
  <c r="AG49" i="14" s="1"/>
  <c r="AF50" i="14"/>
  <c r="AF49" i="14" s="1"/>
  <c r="AB43" i="26"/>
  <c r="AH43" i="26"/>
  <c r="AE43" i="26"/>
  <c r="AC43" i="26"/>
  <c r="AI43" i="26"/>
  <c r="AA43" i="26"/>
  <c r="AF43" i="26"/>
  <c r="AD43" i="26"/>
  <c r="AG43" i="26"/>
  <c r="AE41" i="39"/>
  <c r="AA41" i="39"/>
  <c r="AI41" i="39"/>
  <c r="AF41" i="39"/>
  <c r="AG41" i="39"/>
  <c r="AD41" i="39"/>
  <c r="AH41" i="39"/>
  <c r="AB41" i="39"/>
  <c r="AC41" i="39"/>
  <c r="AG40" i="26"/>
  <c r="AD40" i="26"/>
  <c r="AA40" i="26"/>
  <c r="AC40" i="26"/>
  <c r="AF40" i="26"/>
  <c r="AF38" i="26" s="1"/>
  <c r="AE40" i="26"/>
  <c r="AH40" i="26"/>
  <c r="AB40" i="26"/>
  <c r="AI40" i="26"/>
  <c r="AA38" i="39"/>
  <c r="AE38" i="39"/>
  <c r="AI38" i="39"/>
  <c r="AH38" i="39"/>
  <c r="AG38" i="39"/>
  <c r="AD38" i="39"/>
  <c r="AB38" i="39"/>
  <c r="AF38" i="39"/>
  <c r="AC38" i="39"/>
  <c r="AI20" i="14"/>
  <c r="AH20" i="14"/>
  <c r="AE20" i="14"/>
  <c r="AC20" i="14"/>
  <c r="AA20" i="14"/>
  <c r="AA9" i="14" s="1"/>
  <c r="AG20" i="14"/>
  <c r="AD20" i="14"/>
  <c r="AD9" i="14" s="1"/>
  <c r="AB20" i="14"/>
  <c r="AB9" i="14" s="1"/>
  <c r="AF20" i="14"/>
  <c r="AF9" i="14" s="1"/>
  <c r="AA64" i="16"/>
  <c r="AB64" i="16"/>
  <c r="AH64" i="16"/>
  <c r="AD64" i="16"/>
  <c r="AI64" i="16"/>
  <c r="AC64" i="16"/>
  <c r="AE64" i="16"/>
  <c r="AG64" i="16"/>
  <c r="AC64" i="23"/>
  <c r="AB64" i="23"/>
  <c r="AB62" i="23" s="1"/>
  <c r="AA64" i="23"/>
  <c r="AH64" i="23"/>
  <c r="AI64" i="23"/>
  <c r="AD64" i="23"/>
  <c r="AF64" i="23"/>
  <c r="AG64" i="23"/>
  <c r="AG62" i="23" s="1"/>
  <c r="AE64" i="23"/>
  <c r="AF26" i="40"/>
  <c r="AA26" i="40"/>
  <c r="AG26" i="40"/>
  <c r="AI26" i="40"/>
  <c r="AB26" i="40"/>
  <c r="AC26" i="40"/>
  <c r="AD26" i="40"/>
  <c r="AH26" i="40"/>
  <c r="AE26" i="40"/>
  <c r="K46" i="8"/>
  <c r="J43" i="8"/>
  <c r="AG34" i="22"/>
  <c r="AB34" i="22"/>
  <c r="AA34" i="22"/>
  <c r="AD34" i="22"/>
  <c r="AF34" i="22"/>
  <c r="AF32" i="22" s="1"/>
  <c r="AI34" i="22"/>
  <c r="AE34" i="22"/>
  <c r="AC34" i="22"/>
  <c r="AH34" i="22"/>
  <c r="K10" i="13"/>
  <c r="J8" i="13"/>
  <c r="O42" i="40"/>
  <c r="P42" i="40" s="1"/>
  <c r="AJ39" i="22"/>
  <c r="M39" i="18"/>
  <c r="M46" i="17"/>
  <c r="M47" i="16"/>
  <c r="M48" i="30"/>
  <c r="M42" i="30"/>
  <c r="M26" i="30"/>
  <c r="M20" i="30"/>
  <c r="M13" i="30"/>
  <c r="M46" i="18"/>
  <c r="M19" i="18"/>
  <c r="M35" i="16"/>
  <c r="M46" i="11"/>
  <c r="M35" i="11"/>
  <c r="M10" i="11"/>
  <c r="M19" i="10"/>
  <c r="AQ58" i="30"/>
  <c r="M47" i="30"/>
  <c r="M24" i="21"/>
  <c r="M42" i="12"/>
  <c r="M26" i="11"/>
  <c r="M27" i="10"/>
  <c r="M13" i="10"/>
  <c r="M25" i="18"/>
  <c r="M23" i="8"/>
  <c r="M17" i="8"/>
  <c r="M35" i="21"/>
  <c r="AV62" i="11"/>
  <c r="AV62" i="22"/>
  <c r="G59" i="37"/>
  <c r="G57" i="37" s="1"/>
  <c r="G60" i="37" s="1"/>
  <c r="F57" i="37"/>
  <c r="F60" i="37" s="1"/>
  <c r="AG54" i="38"/>
  <c r="AG52" i="38" s="1"/>
  <c r="AG55" i="38" s="1"/>
  <c r="AH54" i="38"/>
  <c r="AH52" i="38" s="1"/>
  <c r="AH55" i="38" s="1"/>
  <c r="AI54" i="38"/>
  <c r="AI52" i="38" s="1"/>
  <c r="AI55" i="38" s="1"/>
  <c r="AF54" i="38"/>
  <c r="AF52" i="38" s="1"/>
  <c r="AF55" i="38" s="1"/>
  <c r="AA54" i="38"/>
  <c r="AC54" i="38"/>
  <c r="AC52" i="38" s="1"/>
  <c r="AC55" i="38" s="1"/>
  <c r="AD54" i="38"/>
  <c r="AD52" i="38" s="1"/>
  <c r="AD55" i="38" s="1"/>
  <c r="AE54" i="38"/>
  <c r="AE52" i="38" s="1"/>
  <c r="AE55" i="38" s="1"/>
  <c r="AB54" i="38"/>
  <c r="AB52" i="38" s="1"/>
  <c r="AB55" i="38" s="1"/>
  <c r="AC56" i="28"/>
  <c r="AC54" i="28" s="1"/>
  <c r="AC57" i="28" s="1"/>
  <c r="AI56" i="28"/>
  <c r="AI54" i="28" s="1"/>
  <c r="AI57" i="28" s="1"/>
  <c r="AG56" i="28"/>
  <c r="AG54" i="28" s="1"/>
  <c r="AG57" i="28" s="1"/>
  <c r="AD56" i="28"/>
  <c r="AD54" i="28" s="1"/>
  <c r="AD57" i="28" s="1"/>
  <c r="AH56" i="28"/>
  <c r="AH54" i="28" s="1"/>
  <c r="AH57" i="28" s="1"/>
  <c r="AF56" i="28"/>
  <c r="AF54" i="28" s="1"/>
  <c r="AF57" i="28" s="1"/>
  <c r="AB56" i="28"/>
  <c r="AB54" i="28" s="1"/>
  <c r="AB57" i="28" s="1"/>
  <c r="AE56" i="28"/>
  <c r="AE54" i="28" s="1"/>
  <c r="AE57" i="28" s="1"/>
  <c r="AP54" i="37"/>
  <c r="AP52" i="37" s="1"/>
  <c r="AU54" i="37"/>
  <c r="AU52" i="37" s="1"/>
  <c r="AS54" i="37"/>
  <c r="AS52" i="37" s="1"/>
  <c r="AQ54" i="37"/>
  <c r="AQ52" i="37" s="1"/>
  <c r="AO54" i="37"/>
  <c r="AT54" i="37"/>
  <c r="AT52" i="37" s="1"/>
  <c r="AR54" i="37"/>
  <c r="AR52" i="37" s="1"/>
  <c r="AV54" i="37"/>
  <c r="AV52" i="37" s="1"/>
  <c r="AI52" i="16"/>
  <c r="AI51" i="16" s="1"/>
  <c r="AA52" i="16"/>
  <c r="AD52" i="16"/>
  <c r="AD51" i="16" s="1"/>
  <c r="AE52" i="16"/>
  <c r="AE51" i="16" s="1"/>
  <c r="AF52" i="16"/>
  <c r="AF51" i="16" s="1"/>
  <c r="AG52" i="16"/>
  <c r="AG51" i="16" s="1"/>
  <c r="AH52" i="16"/>
  <c r="AH51" i="16" s="1"/>
  <c r="AC52" i="16"/>
  <c r="AC51" i="16" s="1"/>
  <c r="AB52" i="16"/>
  <c r="AB51" i="16" s="1"/>
  <c r="AD50" i="41"/>
  <c r="AD49" i="41" s="1"/>
  <c r="AG50" i="41"/>
  <c r="AG49" i="41" s="1"/>
  <c r="AC50" i="41"/>
  <c r="AC49" i="41" s="1"/>
  <c r="AI50" i="41"/>
  <c r="AI49" i="41" s="1"/>
  <c r="AA50" i="41"/>
  <c r="AB50" i="41"/>
  <c r="AB49" i="41" s="1"/>
  <c r="AH50" i="41"/>
  <c r="AH49" i="41" s="1"/>
  <c r="AE50" i="41"/>
  <c r="AE49" i="41" s="1"/>
  <c r="AF50" i="41"/>
  <c r="AF49" i="41" s="1"/>
  <c r="AH28" i="41"/>
  <c r="AH25" i="41" s="1"/>
  <c r="AD28" i="41"/>
  <c r="AD25" i="41" s="1"/>
  <c r="AF28" i="41"/>
  <c r="AF25" i="41" s="1"/>
  <c r="AA28" i="41"/>
  <c r="AB28" i="41"/>
  <c r="AB25" i="41" s="1"/>
  <c r="AG28" i="41"/>
  <c r="AG25" i="41" s="1"/>
  <c r="AI28" i="41"/>
  <c r="AI25" i="41" s="1"/>
  <c r="AC28" i="41"/>
  <c r="AC25" i="41" s="1"/>
  <c r="AE28" i="41"/>
  <c r="AE25" i="41" s="1"/>
  <c r="K40" i="40"/>
  <c r="J38" i="40"/>
  <c r="K36" i="38"/>
  <c r="J35" i="38"/>
  <c r="AH56" i="30"/>
  <c r="AH54" i="30" s="1"/>
  <c r="AH57" i="30" s="1"/>
  <c r="AE56" i="30"/>
  <c r="AE54" i="30" s="1"/>
  <c r="AE57" i="30" s="1"/>
  <c r="AF56" i="30"/>
  <c r="AF54" i="30" s="1"/>
  <c r="AF57" i="30" s="1"/>
  <c r="AG56" i="30"/>
  <c r="AG54" i="30" s="1"/>
  <c r="AG57" i="30" s="1"/>
  <c r="AC56" i="30"/>
  <c r="AC54" i="30" s="1"/>
  <c r="AC57" i="30" s="1"/>
  <c r="AD56" i="30"/>
  <c r="AD54" i="30" s="1"/>
  <c r="AD57" i="30" s="1"/>
  <c r="AB56" i="30"/>
  <c r="AB54" i="30" s="1"/>
  <c r="AB57" i="30" s="1"/>
  <c r="AI56" i="30"/>
  <c r="AI54" i="30" s="1"/>
  <c r="AI57" i="30" s="1"/>
  <c r="AA56" i="30"/>
  <c r="AG52" i="22"/>
  <c r="AG51" i="22" s="1"/>
  <c r="AE52" i="22"/>
  <c r="AE51" i="22" s="1"/>
  <c r="AA52" i="22"/>
  <c r="AC52" i="22"/>
  <c r="AC51" i="22" s="1"/>
  <c r="AI52" i="22"/>
  <c r="AI51" i="22" s="1"/>
  <c r="AH52" i="22"/>
  <c r="AH51" i="22" s="1"/>
  <c r="AD52" i="22"/>
  <c r="AD51" i="22" s="1"/>
  <c r="AB52" i="22"/>
  <c r="AB51" i="22" s="1"/>
  <c r="AF52" i="22"/>
  <c r="AF51" i="22" s="1"/>
  <c r="AG50" i="39"/>
  <c r="AG49" i="39" s="1"/>
  <c r="AF50" i="39"/>
  <c r="AF49" i="39" s="1"/>
  <c r="AI50" i="39"/>
  <c r="AI49" i="39" s="1"/>
  <c r="AH50" i="39"/>
  <c r="AH49" i="39" s="1"/>
  <c r="AA50" i="39"/>
  <c r="AC50" i="39"/>
  <c r="AC49" i="39" s="1"/>
  <c r="AB50" i="39"/>
  <c r="AB49" i="39" s="1"/>
  <c r="AE50" i="39"/>
  <c r="AE49" i="39" s="1"/>
  <c r="AD50" i="39"/>
  <c r="AD49" i="39" s="1"/>
  <c r="AD50" i="30"/>
  <c r="AD49" i="30" s="1"/>
  <c r="AH50" i="30"/>
  <c r="AH49" i="30" s="1"/>
  <c r="AB50" i="30"/>
  <c r="AB49" i="30" s="1"/>
  <c r="AG50" i="30"/>
  <c r="AG49" i="30" s="1"/>
  <c r="AC50" i="30"/>
  <c r="AC49" i="30" s="1"/>
  <c r="AI50" i="30"/>
  <c r="AI49" i="30" s="1"/>
  <c r="AF50" i="30"/>
  <c r="AF49" i="30" s="1"/>
  <c r="AE50" i="30"/>
  <c r="AE49" i="30" s="1"/>
  <c r="AA50" i="30"/>
  <c r="AF38" i="35"/>
  <c r="AF36" i="35" s="1"/>
  <c r="AC38" i="35"/>
  <c r="AC36" i="35" s="1"/>
  <c r="AG38" i="35"/>
  <c r="AG36" i="35" s="1"/>
  <c r="AH38" i="35"/>
  <c r="AH36" i="35" s="1"/>
  <c r="AI38" i="35"/>
  <c r="AI36" i="35" s="1"/>
  <c r="AA38" i="35"/>
  <c r="AD38" i="35"/>
  <c r="AD36" i="35" s="1"/>
  <c r="AE38" i="35"/>
  <c r="AE36" i="35" s="1"/>
  <c r="AB38" i="35"/>
  <c r="AB36" i="35" s="1"/>
  <c r="AF28" i="35"/>
  <c r="AF25" i="35" s="1"/>
  <c r="AA28" i="35"/>
  <c r="AB28" i="35"/>
  <c r="AB25" i="35" s="1"/>
  <c r="AH28" i="35"/>
  <c r="AH25" i="35" s="1"/>
  <c r="AG28" i="35"/>
  <c r="AG25" i="35" s="1"/>
  <c r="AI28" i="35"/>
  <c r="AI25" i="35" s="1"/>
  <c r="AD28" i="35"/>
  <c r="AD25" i="35" s="1"/>
  <c r="AC28" i="35"/>
  <c r="AC25" i="35" s="1"/>
  <c r="AE28" i="35"/>
  <c r="AE25" i="35" s="1"/>
  <c r="AH32" i="38"/>
  <c r="AH30" i="38" s="1"/>
  <c r="AH51" i="38" s="1"/>
  <c r="AI32" i="38"/>
  <c r="AI30" i="38" s="1"/>
  <c r="AI51" i="38" s="1"/>
  <c r="AB32" i="38"/>
  <c r="AB30" i="38" s="1"/>
  <c r="AA32" i="38"/>
  <c r="AF32" i="38"/>
  <c r="AF30" i="38" s="1"/>
  <c r="AF51" i="38" s="1"/>
  <c r="AC32" i="38"/>
  <c r="AC30" i="38" s="1"/>
  <c r="AD32" i="38"/>
  <c r="AD30" i="38" s="1"/>
  <c r="AG32" i="38"/>
  <c r="AG30" i="38" s="1"/>
  <c r="AG51" i="38" s="1"/>
  <c r="AE32" i="38"/>
  <c r="AE30" i="38" s="1"/>
  <c r="AE51" i="38" s="1"/>
  <c r="K12" i="37"/>
  <c r="J8" i="37"/>
  <c r="G69" i="14"/>
  <c r="G67" i="14" s="1"/>
  <c r="F67" i="14"/>
  <c r="G69" i="15"/>
  <c r="G67" i="15" s="1"/>
  <c r="F67" i="15"/>
  <c r="AB64" i="17"/>
  <c r="AB62" i="17" s="1"/>
  <c r="AF64" i="17"/>
  <c r="AF62" i="17" s="1"/>
  <c r="AE64" i="17"/>
  <c r="AE62" i="17" s="1"/>
  <c r="AI64" i="17"/>
  <c r="AI62" i="17" s="1"/>
  <c r="AH64" i="17"/>
  <c r="AH62" i="17" s="1"/>
  <c r="AG64" i="17"/>
  <c r="AG62" i="17" s="1"/>
  <c r="AD64" i="17"/>
  <c r="AD62" i="17" s="1"/>
  <c r="AA64" i="17"/>
  <c r="AC64" i="17"/>
  <c r="AC62" i="17" s="1"/>
  <c r="AC64" i="20"/>
  <c r="AC62" i="20" s="1"/>
  <c r="AF64" i="20"/>
  <c r="AF62" i="20" s="1"/>
  <c r="AG64" i="20"/>
  <c r="AG62" i="20" s="1"/>
  <c r="AI64" i="20"/>
  <c r="AI62" i="20" s="1"/>
  <c r="AH64" i="20"/>
  <c r="AH62" i="20" s="1"/>
  <c r="AE64" i="20"/>
  <c r="AE62" i="20" s="1"/>
  <c r="AB64" i="20"/>
  <c r="AB62" i="20" s="1"/>
  <c r="AD64" i="20"/>
  <c r="AA64" i="20"/>
  <c r="AA64" i="26"/>
  <c r="AI64" i="26"/>
  <c r="AG64" i="26"/>
  <c r="AB64" i="26"/>
  <c r="AC64" i="26"/>
  <c r="AC62" i="26" s="1"/>
  <c r="AF64" i="26"/>
  <c r="AH64" i="26"/>
  <c r="AD64" i="26"/>
  <c r="AE64" i="26"/>
  <c r="G68" i="38"/>
  <c r="G65" i="38" s="1"/>
  <c r="F65" i="38"/>
  <c r="K18" i="14"/>
  <c r="K33" i="22"/>
  <c r="J32" i="22"/>
  <c r="K57" i="14"/>
  <c r="J56" i="14"/>
  <c r="O45" i="15"/>
  <c r="P45" i="15" s="1"/>
  <c r="M12" i="19"/>
  <c r="M25" i="39"/>
  <c r="O25" i="39" s="1"/>
  <c r="P25" i="39" s="1"/>
  <c r="AV58" i="22"/>
  <c r="M49" i="12"/>
  <c r="M45" i="12"/>
  <c r="M49" i="10"/>
  <c r="M21" i="10"/>
  <c r="M11" i="10"/>
  <c r="AV58" i="26"/>
  <c r="AH64" i="30"/>
  <c r="AH62" i="30" s="1"/>
  <c r="AA64" i="30"/>
  <c r="AD64" i="30"/>
  <c r="AD62" i="30" s="1"/>
  <c r="AF64" i="30"/>
  <c r="AF62" i="30" s="1"/>
  <c r="AE64" i="30"/>
  <c r="AE62" i="30" s="1"/>
  <c r="AG64" i="30"/>
  <c r="AG62" i="30" s="1"/>
  <c r="AB64" i="30"/>
  <c r="AB62" i="30" s="1"/>
  <c r="AC64" i="30"/>
  <c r="AC62" i="30" s="1"/>
  <c r="AI64" i="30"/>
  <c r="AI62" i="30" s="1"/>
  <c r="G61" i="14"/>
  <c r="G59" i="14" s="1"/>
  <c r="G62" i="14" s="1"/>
  <c r="F59" i="14"/>
  <c r="F62" i="14" s="1"/>
  <c r="G59" i="38"/>
  <c r="G57" i="38" s="1"/>
  <c r="G60" i="38" s="1"/>
  <c r="F57" i="38"/>
  <c r="F60" i="38" s="1"/>
  <c r="AE52" i="28"/>
  <c r="AE51" i="28" s="1"/>
  <c r="AG52" i="28"/>
  <c r="AG51" i="28" s="1"/>
  <c r="AD52" i="28"/>
  <c r="AD51" i="28" s="1"/>
  <c r="AI52" i="28"/>
  <c r="AI51" i="28" s="1"/>
  <c r="AH52" i="28"/>
  <c r="AH51" i="28" s="1"/>
  <c r="AF52" i="28"/>
  <c r="AF51" i="28" s="1"/>
  <c r="AB52" i="28"/>
  <c r="AB51" i="28" s="1"/>
  <c r="AA52" i="28"/>
  <c r="AC52" i="28"/>
  <c r="AC51" i="28" s="1"/>
  <c r="AD54" i="41"/>
  <c r="AD52" i="41" s="1"/>
  <c r="AD55" i="41" s="1"/>
  <c r="AE54" i="41"/>
  <c r="AE52" i="41" s="1"/>
  <c r="AE55" i="41" s="1"/>
  <c r="AB54" i="41"/>
  <c r="AB52" i="41" s="1"/>
  <c r="AB55" i="41" s="1"/>
  <c r="AA54" i="41"/>
  <c r="AG54" i="41"/>
  <c r="AG52" i="41" s="1"/>
  <c r="AG55" i="41" s="1"/>
  <c r="AH54" i="41"/>
  <c r="AH52" i="41" s="1"/>
  <c r="AH55" i="41" s="1"/>
  <c r="AI54" i="41"/>
  <c r="AI52" i="41" s="1"/>
  <c r="AI55" i="41" s="1"/>
  <c r="AC54" i="41"/>
  <c r="AC52" i="41" s="1"/>
  <c r="AC55" i="41" s="1"/>
  <c r="AF54" i="41"/>
  <c r="AF52" i="41" s="1"/>
  <c r="AF55" i="41" s="1"/>
  <c r="AG52" i="10"/>
  <c r="AG51" i="10" s="1"/>
  <c r="AB52" i="10"/>
  <c r="AB51" i="10" s="1"/>
  <c r="AA52" i="10"/>
  <c r="AE52" i="10"/>
  <c r="AE51" i="10" s="1"/>
  <c r="AF52" i="10"/>
  <c r="AF51" i="10" s="1"/>
  <c r="AH52" i="10"/>
  <c r="AH51" i="10" s="1"/>
  <c r="AC52" i="10"/>
  <c r="AC51" i="10" s="1"/>
  <c r="AI52" i="10"/>
  <c r="AI51" i="10" s="1"/>
  <c r="AD43" i="10"/>
  <c r="AB43" i="10"/>
  <c r="AG43" i="10"/>
  <c r="AH43" i="10"/>
  <c r="AC43" i="10"/>
  <c r="AF43" i="10"/>
  <c r="AA43" i="10"/>
  <c r="AI43" i="10"/>
  <c r="AE43" i="10"/>
  <c r="AB40" i="22"/>
  <c r="AE40" i="22"/>
  <c r="AF40" i="22"/>
  <c r="AG40" i="22"/>
  <c r="AC40" i="22"/>
  <c r="AI40" i="22"/>
  <c r="AH40" i="22"/>
  <c r="AD40" i="22"/>
  <c r="AA40" i="22"/>
  <c r="AG20" i="10"/>
  <c r="AC20" i="10"/>
  <c r="AE20" i="10"/>
  <c r="AD20" i="10"/>
  <c r="AF20" i="10"/>
  <c r="AA20" i="10"/>
  <c r="AB20" i="10"/>
  <c r="AH20" i="10"/>
  <c r="AI20" i="10"/>
  <c r="AH20" i="22"/>
  <c r="AH9" i="22" s="1"/>
  <c r="AD20" i="22"/>
  <c r="AD9" i="22" s="1"/>
  <c r="AB20" i="22"/>
  <c r="AB9" i="22" s="1"/>
  <c r="AF20" i="22"/>
  <c r="AF9" i="22" s="1"/>
  <c r="AG20" i="22"/>
  <c r="AG9" i="22" s="1"/>
  <c r="AE20" i="22"/>
  <c r="AE9" i="22" s="1"/>
  <c r="AA20" i="22"/>
  <c r="AA9" i="22" s="1"/>
  <c r="AC20" i="22"/>
  <c r="AC9" i="22" s="1"/>
  <c r="AI20" i="22"/>
  <c r="AI9" i="22" s="1"/>
  <c r="J8" i="22"/>
  <c r="K10" i="15"/>
  <c r="J8" i="15"/>
  <c r="AA20" i="35"/>
  <c r="AC20" i="35"/>
  <c r="AC9" i="35" s="1"/>
  <c r="AH20" i="35"/>
  <c r="AH9" i="35" s="1"/>
  <c r="AF20" i="35"/>
  <c r="AF9" i="35" s="1"/>
  <c r="AI20" i="35"/>
  <c r="AI9" i="35" s="1"/>
  <c r="AD20" i="35"/>
  <c r="AD9" i="35" s="1"/>
  <c r="AB20" i="35"/>
  <c r="AB9" i="35" s="1"/>
  <c r="AE20" i="35"/>
  <c r="AE9" i="35" s="1"/>
  <c r="AG20" i="35"/>
  <c r="AG9" i="35" s="1"/>
  <c r="K38" i="22"/>
  <c r="J37" i="22"/>
  <c r="AF64" i="8"/>
  <c r="AF62" i="8" s="1"/>
  <c r="AA64" i="8"/>
  <c r="AI64" i="8"/>
  <c r="AB64" i="8"/>
  <c r="AG64" i="8"/>
  <c r="AE64" i="8"/>
  <c r="AC64" i="8"/>
  <c r="AC62" i="8" s="1"/>
  <c r="AH64" i="8"/>
  <c r="AD64" i="8"/>
  <c r="G69" i="13"/>
  <c r="G67" i="13" s="1"/>
  <c r="F67" i="13"/>
  <c r="G69" i="22"/>
  <c r="G67" i="22" s="1"/>
  <c r="F67" i="22"/>
  <c r="G69" i="23"/>
  <c r="G67" i="23" s="1"/>
  <c r="F67" i="23"/>
  <c r="G68" i="37"/>
  <c r="G65" i="37" s="1"/>
  <c r="F65" i="37"/>
  <c r="K47" i="13"/>
  <c r="J43" i="13"/>
  <c r="AA56" i="28"/>
  <c r="AJ4" i="22"/>
  <c r="AB3" i="22"/>
  <c r="M10" i="18"/>
  <c r="AV25" i="40"/>
  <c r="AF56" i="11"/>
  <c r="AF54" i="11" s="1"/>
  <c r="AF57" i="11" s="1"/>
  <c r="AA56" i="11"/>
  <c r="AB56" i="11"/>
  <c r="AB54" i="11" s="1"/>
  <c r="AB57" i="11" s="1"/>
  <c r="AH56" i="11"/>
  <c r="AH54" i="11" s="1"/>
  <c r="AH57" i="11" s="1"/>
  <c r="AI56" i="11"/>
  <c r="AI54" i="11" s="1"/>
  <c r="AI57" i="11" s="1"/>
  <c r="AE56" i="11"/>
  <c r="AE54" i="11" s="1"/>
  <c r="AE57" i="11" s="1"/>
  <c r="AC56" i="11"/>
  <c r="AC54" i="11" s="1"/>
  <c r="AC57" i="11" s="1"/>
  <c r="AD56" i="11"/>
  <c r="AD54" i="11" s="1"/>
  <c r="AD57" i="11" s="1"/>
  <c r="AG56" i="11"/>
  <c r="AG54" i="11" s="1"/>
  <c r="AG57" i="11" s="1"/>
  <c r="AF56" i="8"/>
  <c r="AF54" i="8" s="1"/>
  <c r="AF57" i="8" s="1"/>
  <c r="AE56" i="8"/>
  <c r="AE54" i="8" s="1"/>
  <c r="AE57" i="8" s="1"/>
  <c r="AC56" i="8"/>
  <c r="AC54" i="8" s="1"/>
  <c r="AC57" i="8" s="1"/>
  <c r="AB56" i="8"/>
  <c r="AB54" i="8" s="1"/>
  <c r="AB57" i="8" s="1"/>
  <c r="AI56" i="8"/>
  <c r="AI54" i="8" s="1"/>
  <c r="AI57" i="8" s="1"/>
  <c r="AG56" i="8"/>
  <c r="AG54" i="8" s="1"/>
  <c r="AG57" i="8" s="1"/>
  <c r="AD56" i="8"/>
  <c r="AD54" i="8" s="1"/>
  <c r="AD57" i="8" s="1"/>
  <c r="AA56" i="8"/>
  <c r="AH56" i="8"/>
  <c r="AH54" i="8" s="1"/>
  <c r="AH57" i="8" s="1"/>
  <c r="G68" i="41"/>
  <c r="G65" i="41" s="1"/>
  <c r="F65" i="41"/>
  <c r="AB54" i="37"/>
  <c r="AB52" i="37" s="1"/>
  <c r="AB55" i="37" s="1"/>
  <c r="AE54" i="37"/>
  <c r="AE52" i="37" s="1"/>
  <c r="AE55" i="37" s="1"/>
  <c r="AG54" i="37"/>
  <c r="AG52" i="37" s="1"/>
  <c r="AG55" i="37" s="1"/>
  <c r="AH54" i="37"/>
  <c r="AH52" i="37" s="1"/>
  <c r="AH55" i="37" s="1"/>
  <c r="AA54" i="37"/>
  <c r="AC54" i="37"/>
  <c r="AC52" i="37" s="1"/>
  <c r="AC55" i="37" s="1"/>
  <c r="AD54" i="37"/>
  <c r="AD52" i="37" s="1"/>
  <c r="AD55" i="37" s="1"/>
  <c r="AF54" i="37"/>
  <c r="AF52" i="37" s="1"/>
  <c r="AF55" i="37" s="1"/>
  <c r="AI54" i="37"/>
  <c r="AI52" i="37" s="1"/>
  <c r="AI55" i="37" s="1"/>
  <c r="AI52" i="26"/>
  <c r="AI51" i="26" s="1"/>
  <c r="AD52" i="26"/>
  <c r="AD51" i="26" s="1"/>
  <c r="AG52" i="26"/>
  <c r="AG51" i="26" s="1"/>
  <c r="AE52" i="26"/>
  <c r="AE51" i="26" s="1"/>
  <c r="AH52" i="26"/>
  <c r="AH51" i="26" s="1"/>
  <c r="AB52" i="26"/>
  <c r="AB51" i="26" s="1"/>
  <c r="AC52" i="26"/>
  <c r="AC51" i="26" s="1"/>
  <c r="AA52" i="26"/>
  <c r="AF52" i="26"/>
  <c r="AF51" i="26" s="1"/>
  <c r="AC50" i="35"/>
  <c r="AC49" i="35" s="1"/>
  <c r="AA50" i="35"/>
  <c r="AG50" i="35"/>
  <c r="AG49" i="35" s="1"/>
  <c r="AB50" i="35"/>
  <c r="AB49" i="35" s="1"/>
  <c r="AE50" i="35"/>
  <c r="AE49" i="35" s="1"/>
  <c r="AD50" i="35"/>
  <c r="AD49" i="35" s="1"/>
  <c r="AF50" i="35"/>
  <c r="AF49" i="35" s="1"/>
  <c r="AH50" i="35"/>
  <c r="AH49" i="35" s="1"/>
  <c r="AI50" i="35"/>
  <c r="AI49" i="35" s="1"/>
  <c r="AC50" i="22"/>
  <c r="AC49" i="22" s="1"/>
  <c r="AE50" i="22"/>
  <c r="AE49" i="22" s="1"/>
  <c r="AH50" i="22"/>
  <c r="AH49" i="22" s="1"/>
  <c r="AG50" i="22"/>
  <c r="AG49" i="22" s="1"/>
  <c r="AF50" i="22"/>
  <c r="AF49" i="22" s="1"/>
  <c r="AD50" i="22"/>
  <c r="AD49" i="22" s="1"/>
  <c r="AA50" i="22"/>
  <c r="AB50" i="22"/>
  <c r="AB49" i="22" s="1"/>
  <c r="AC43" i="22"/>
  <c r="AB43" i="22"/>
  <c r="AG43" i="22"/>
  <c r="AI43" i="22"/>
  <c r="AF43" i="22"/>
  <c r="AD43" i="22"/>
  <c r="AA43" i="22"/>
  <c r="AE43" i="22"/>
  <c r="AH43" i="22"/>
  <c r="AD40" i="14"/>
  <c r="AI40" i="14"/>
  <c r="AG40" i="14"/>
  <c r="AE40" i="14"/>
  <c r="AF40" i="14"/>
  <c r="AA40" i="14"/>
  <c r="AC40" i="14"/>
  <c r="AB40" i="14"/>
  <c r="AH40" i="14"/>
  <c r="AH28" i="39"/>
  <c r="AH25" i="39" s="1"/>
  <c r="AB28" i="39"/>
  <c r="AB25" i="39" s="1"/>
  <c r="AD28" i="39"/>
  <c r="AD25" i="39" s="1"/>
  <c r="AI28" i="39"/>
  <c r="AI25" i="39" s="1"/>
  <c r="AF28" i="39"/>
  <c r="AF25" i="39" s="1"/>
  <c r="AC28" i="39"/>
  <c r="AC25" i="39" s="1"/>
  <c r="AE28" i="39"/>
  <c r="AE25" i="39" s="1"/>
  <c r="AG28" i="39"/>
  <c r="AG25" i="39" s="1"/>
  <c r="AA28" i="39"/>
  <c r="AA20" i="26"/>
  <c r="AC20" i="26"/>
  <c r="AH20" i="26"/>
  <c r="AF20" i="26"/>
  <c r="AI20" i="26"/>
  <c r="AD20" i="26"/>
  <c r="AB20" i="26"/>
  <c r="AE20" i="26"/>
  <c r="AG20" i="26"/>
  <c r="AF20" i="30"/>
  <c r="AA20" i="30"/>
  <c r="AC20" i="30"/>
  <c r="AE20" i="30"/>
  <c r="AB20" i="30"/>
  <c r="AG20" i="30"/>
  <c r="AD20" i="30"/>
  <c r="AH20" i="30"/>
  <c r="AF14" i="39"/>
  <c r="AH14" i="39"/>
  <c r="AI14" i="39"/>
  <c r="AC14" i="39"/>
  <c r="AD14" i="39"/>
  <c r="AE14" i="39"/>
  <c r="AG14" i="39"/>
  <c r="AA14" i="39"/>
  <c r="AB14" i="39"/>
  <c r="AV63" i="37"/>
  <c r="AV60" i="37" s="1"/>
  <c r="AQ63" i="37"/>
  <c r="AQ60" i="37" s="1"/>
  <c r="AO63" i="37"/>
  <c r="AO60" i="37" s="1"/>
  <c r="K51" i="20"/>
  <c r="J50" i="20"/>
  <c r="K42" i="14"/>
  <c r="J40" i="14"/>
  <c r="AH19" i="26"/>
  <c r="AF19" i="26"/>
  <c r="AA19" i="26"/>
  <c r="AD19" i="26"/>
  <c r="AB19" i="26"/>
  <c r="AG19" i="26"/>
  <c r="AI19" i="26"/>
  <c r="AC19" i="26"/>
  <c r="AE19" i="26"/>
  <c r="AF64" i="9"/>
  <c r="AF62" i="9" s="1"/>
  <c r="AC64" i="9"/>
  <c r="AC62" i="9" s="1"/>
  <c r="AG64" i="9"/>
  <c r="AG62" i="9" s="1"/>
  <c r="AI64" i="9"/>
  <c r="AI62" i="9" s="1"/>
  <c r="AA64" i="9"/>
  <c r="AD64" i="9"/>
  <c r="AD62" i="9" s="1"/>
  <c r="AE64" i="9"/>
  <c r="AE62" i="9" s="1"/>
  <c r="AB64" i="9"/>
  <c r="AB62" i="9" s="1"/>
  <c r="AH64" i="9"/>
  <c r="AH62" i="9" s="1"/>
  <c r="AG64" i="11"/>
  <c r="AG62" i="11" s="1"/>
  <c r="AD64" i="11"/>
  <c r="AD62" i="11" s="1"/>
  <c r="AI64" i="11"/>
  <c r="AE64" i="11"/>
  <c r="AA64" i="11"/>
  <c r="AF64" i="11"/>
  <c r="AH64" i="11"/>
  <c r="AB64" i="11"/>
  <c r="AB62" i="11" s="1"/>
  <c r="AC64" i="11"/>
  <c r="AC62" i="11" s="1"/>
  <c r="AF64" i="12"/>
  <c r="AC64" i="12"/>
  <c r="AB64" i="12"/>
  <c r="AG64" i="12"/>
  <c r="AH64" i="12"/>
  <c r="AI64" i="12"/>
  <c r="AA64" i="12"/>
  <c r="AD64" i="12"/>
  <c r="AE64" i="12"/>
  <c r="AD64" i="13"/>
  <c r="AD62" i="13" s="1"/>
  <c r="AB64" i="13"/>
  <c r="AB62" i="13" s="1"/>
  <c r="AG64" i="13"/>
  <c r="AG62" i="13" s="1"/>
  <c r="AI64" i="13"/>
  <c r="AI62" i="13" s="1"/>
  <c r="AC64" i="13"/>
  <c r="AC62" i="13" s="1"/>
  <c r="AE64" i="13"/>
  <c r="AE62" i="13" s="1"/>
  <c r="AH64" i="13"/>
  <c r="AH62" i="13" s="1"/>
  <c r="AF64" i="13"/>
  <c r="AF62" i="13" s="1"/>
  <c r="AA64" i="13"/>
  <c r="AI64" i="15"/>
  <c r="AI62" i="15" s="1"/>
  <c r="AF64" i="15"/>
  <c r="AF62" i="15" s="1"/>
  <c r="AB64" i="15"/>
  <c r="AB62" i="15" s="1"/>
  <c r="AC64" i="15"/>
  <c r="AC62" i="15" s="1"/>
  <c r="AG64" i="15"/>
  <c r="AG62" i="15" s="1"/>
  <c r="AA64" i="15"/>
  <c r="AH64" i="15"/>
  <c r="AH62" i="15" s="1"/>
  <c r="AD64" i="15"/>
  <c r="AD62" i="15" s="1"/>
  <c r="AE64" i="15"/>
  <c r="AE62" i="15" s="1"/>
  <c r="G69" i="20"/>
  <c r="G67" i="20" s="1"/>
  <c r="F67" i="20"/>
  <c r="AI64" i="21"/>
  <c r="AC64" i="21"/>
  <c r="AH64" i="21"/>
  <c r="AH62" i="21" s="1"/>
  <c r="AF64" i="21"/>
  <c r="AD64" i="21"/>
  <c r="AB64" i="21"/>
  <c r="AA64" i="21"/>
  <c r="AE64" i="21"/>
  <c r="AG64" i="21"/>
  <c r="AA64" i="22"/>
  <c r="AA62" i="22" s="1"/>
  <c r="AH64" i="22"/>
  <c r="AH62" i="22" s="1"/>
  <c r="AG64" i="22"/>
  <c r="AG62" i="22" s="1"/>
  <c r="AC64" i="22"/>
  <c r="AC62" i="22" s="1"/>
  <c r="AI64" i="22"/>
  <c r="AI62" i="22" s="1"/>
  <c r="AB64" i="22"/>
  <c r="AB62" i="22" s="1"/>
  <c r="AE64" i="22"/>
  <c r="AE62" i="22" s="1"/>
  <c r="AD64" i="22"/>
  <c r="AD62" i="22" s="1"/>
  <c r="AF64" i="22"/>
  <c r="AF62" i="22" s="1"/>
  <c r="AH63" i="37"/>
  <c r="AH60" i="37" s="1"/>
  <c r="AF63" i="37"/>
  <c r="AF60" i="37" s="1"/>
  <c r="AC63" i="37"/>
  <c r="AC60" i="37" s="1"/>
  <c r="AA63" i="37"/>
  <c r="AB63" i="37"/>
  <c r="AB60" i="37" s="1"/>
  <c r="AG63" i="37"/>
  <c r="AG60" i="37" s="1"/>
  <c r="AE63" i="37"/>
  <c r="AE60" i="37" s="1"/>
  <c r="AD63" i="37"/>
  <c r="AD60" i="37" s="1"/>
  <c r="AI63" i="37"/>
  <c r="AI60" i="37" s="1"/>
  <c r="AA15" i="40"/>
  <c r="AB15" i="40"/>
  <c r="AG15" i="40"/>
  <c r="AE15" i="40"/>
  <c r="AH15" i="40"/>
  <c r="AC15" i="40"/>
  <c r="AI15" i="40"/>
  <c r="AF15" i="40"/>
  <c r="AD15" i="40"/>
  <c r="K11" i="14"/>
  <c r="J8" i="14"/>
  <c r="AF64" i="16"/>
  <c r="AU54" i="26"/>
  <c r="AU38" i="15"/>
  <c r="AU38" i="27"/>
  <c r="AW11" i="8"/>
  <c r="AW42" i="12"/>
  <c r="AW6" i="17"/>
  <c r="AW40" i="30"/>
  <c r="AW44" i="8"/>
  <c r="AW34" i="15"/>
  <c r="AW40" i="41"/>
  <c r="AW57" i="10"/>
  <c r="AW55" i="39"/>
  <c r="AW16" i="12"/>
  <c r="AW40" i="40"/>
  <c r="AS3" i="13"/>
  <c r="AW7" i="14"/>
  <c r="AW14" i="22"/>
  <c r="AW6" i="38"/>
  <c r="AW43" i="8"/>
  <c r="AW6" i="16"/>
  <c r="AS38" i="16"/>
  <c r="AW24" i="22"/>
  <c r="AW42" i="38"/>
  <c r="AS54" i="26"/>
  <c r="AW24" i="38"/>
  <c r="AW15" i="38"/>
  <c r="AR60" i="39"/>
  <c r="AW28" i="40"/>
  <c r="AW20" i="12"/>
  <c r="AW18" i="14"/>
  <c r="AW18" i="22"/>
  <c r="AW20" i="9"/>
  <c r="AW22" i="40"/>
  <c r="AW20" i="14"/>
  <c r="AR38" i="16"/>
  <c r="AW59" i="38"/>
  <c r="AW35" i="38"/>
  <c r="AW41" i="38"/>
  <c r="AW13" i="17"/>
  <c r="AW22" i="21"/>
  <c r="AW6" i="22"/>
  <c r="AW64" i="17"/>
  <c r="AW61" i="16"/>
  <c r="AR3" i="23"/>
  <c r="AW61" i="18"/>
  <c r="AW14" i="18"/>
  <c r="AW21" i="36"/>
  <c r="AW40" i="36"/>
  <c r="AW20" i="38"/>
  <c r="AW21" i="40"/>
  <c r="AW19" i="12"/>
  <c r="AW43" i="27"/>
  <c r="AW39" i="36"/>
  <c r="AW43" i="10"/>
  <c r="AW42" i="16"/>
  <c r="AW59" i="39"/>
  <c r="AW55" i="40"/>
  <c r="AJ64" i="24"/>
  <c r="AQ60" i="38"/>
  <c r="AR62" i="15"/>
  <c r="AT62" i="15"/>
  <c r="AW65" i="21"/>
  <c r="AP60" i="41"/>
  <c r="AW65" i="9"/>
  <c r="AJ65" i="22"/>
  <c r="AJ63" i="40"/>
  <c r="AJ60" i="40" s="1"/>
  <c r="AR60" i="41"/>
  <c r="AT60" i="41"/>
  <c r="AW64" i="22"/>
  <c r="AJ64" i="19"/>
  <c r="AQ60" i="39"/>
  <c r="AJ62" i="36"/>
  <c r="AA60" i="38"/>
  <c r="AJ62" i="38"/>
  <c r="J65" i="38"/>
  <c r="AW64" i="18"/>
  <c r="M25" i="8"/>
  <c r="M11" i="8"/>
  <c r="M16" i="9"/>
  <c r="M12" i="9"/>
  <c r="M23" i="9"/>
  <c r="AW18" i="9"/>
  <c r="M29" i="9"/>
  <c r="M22" i="9"/>
  <c r="M10" i="9"/>
  <c r="M28" i="9"/>
  <c r="M17" i="9"/>
  <c r="M18" i="9"/>
  <c r="M11" i="9"/>
  <c r="AW34" i="11"/>
  <c r="M19" i="11"/>
  <c r="AW40" i="11"/>
  <c r="AW6" i="11"/>
  <c r="AW37" i="11"/>
  <c r="M27" i="11"/>
  <c r="M24" i="11"/>
  <c r="M23" i="11"/>
  <c r="M26" i="12"/>
  <c r="M27" i="12"/>
  <c r="AW34" i="13"/>
  <c r="AS62" i="13"/>
  <c r="AQ62" i="13"/>
  <c r="AU62" i="13"/>
  <c r="AW6" i="13"/>
  <c r="O9" i="13"/>
  <c r="P9" i="13" s="1"/>
  <c r="AW40" i="13"/>
  <c r="O39" i="14"/>
  <c r="P39" i="14" s="1"/>
  <c r="O55" i="14"/>
  <c r="P55" i="14" s="1"/>
  <c r="M54" i="14"/>
  <c r="O54" i="14" s="1"/>
  <c r="P54" i="14" s="1"/>
  <c r="O44" i="14"/>
  <c r="P44" i="14" s="1"/>
  <c r="M34" i="16"/>
  <c r="I71" i="16"/>
  <c r="M23" i="16"/>
  <c r="M19" i="16"/>
  <c r="M21" i="16"/>
  <c r="M42" i="17"/>
  <c r="M45" i="17"/>
  <c r="M36" i="17"/>
  <c r="M18" i="17"/>
  <c r="M13" i="17"/>
  <c r="M10" i="17"/>
  <c r="AW18" i="17"/>
  <c r="M47" i="17"/>
  <c r="M34" i="17"/>
  <c r="AW42" i="17"/>
  <c r="AW14" i="17"/>
  <c r="M26" i="18"/>
  <c r="M24" i="18"/>
  <c r="M11" i="18"/>
  <c r="M24" i="19"/>
  <c r="M25" i="19"/>
  <c r="M22" i="19"/>
  <c r="M25" i="21"/>
  <c r="M27" i="21"/>
  <c r="M21" i="21"/>
  <c r="AW6" i="23"/>
  <c r="K43" i="23"/>
  <c r="AW61" i="23"/>
  <c r="AQ3" i="23"/>
  <c r="K8" i="23"/>
  <c r="AV3" i="23"/>
  <c r="AW53" i="23"/>
  <c r="O57" i="23"/>
  <c r="P57" i="23" s="1"/>
  <c r="M56" i="23"/>
  <c r="O56" i="23" s="1"/>
  <c r="P56" i="23" s="1"/>
  <c r="O9" i="23"/>
  <c r="P9" i="23" s="1"/>
  <c r="M39" i="23"/>
  <c r="K37" i="23"/>
  <c r="O17" i="23"/>
  <c r="P17" i="23" s="1"/>
  <c r="M34" i="24"/>
  <c r="M25" i="24"/>
  <c r="M22" i="24"/>
  <c r="M19" i="24"/>
  <c r="M24" i="24"/>
  <c r="M20" i="24"/>
  <c r="M29" i="24"/>
  <c r="M16" i="24"/>
  <c r="M10" i="24"/>
  <c r="AW14" i="26"/>
  <c r="M45" i="26"/>
  <c r="AP54" i="26"/>
  <c r="AR54" i="26"/>
  <c r="M25" i="26"/>
  <c r="M35" i="26"/>
  <c r="M27" i="26"/>
  <c r="M13" i="26"/>
  <c r="AW64" i="26"/>
  <c r="M39" i="26"/>
  <c r="AS3" i="26"/>
  <c r="AT54" i="26"/>
  <c r="AW41" i="26"/>
  <c r="AW21" i="26"/>
  <c r="AW22" i="26"/>
  <c r="M20" i="26"/>
  <c r="M23" i="26"/>
  <c r="M19" i="26"/>
  <c r="M21" i="26"/>
  <c r="M48" i="27"/>
  <c r="M42" i="27"/>
  <c r="M11" i="27"/>
  <c r="AU32" i="27"/>
  <c r="AW37" i="27"/>
  <c r="AR38" i="27"/>
  <c r="M46" i="27"/>
  <c r="AW13" i="27"/>
  <c r="AW64" i="27"/>
  <c r="AW16" i="27"/>
  <c r="AW23" i="28"/>
  <c r="AP35" i="28"/>
  <c r="AR35" i="28"/>
  <c r="AV35" i="28"/>
  <c r="AU35" i="28"/>
  <c r="AW15" i="28"/>
  <c r="M34" i="30"/>
  <c r="M24" i="30"/>
  <c r="M28" i="30"/>
  <c r="M18" i="30"/>
  <c r="M25" i="30"/>
  <c r="M29" i="30"/>
  <c r="M17" i="30"/>
  <c r="M27" i="30"/>
  <c r="M21" i="30"/>
  <c r="M16" i="30"/>
  <c r="M12" i="30"/>
  <c r="AW28" i="35"/>
  <c r="AW7" i="35"/>
  <c r="AW62" i="35"/>
  <c r="AW18" i="35"/>
  <c r="AW35" i="35"/>
  <c r="O39" i="35"/>
  <c r="P39" i="35" s="1"/>
  <c r="O47" i="35"/>
  <c r="P47" i="35" s="1"/>
  <c r="M13" i="36"/>
  <c r="O13" i="36" s="1"/>
  <c r="P13" i="36" s="1"/>
  <c r="AW13" i="36"/>
  <c r="AW51" i="36"/>
  <c r="AW55" i="36"/>
  <c r="M21" i="36"/>
  <c r="O21" i="36" s="1"/>
  <c r="P21" i="36" s="1"/>
  <c r="M46" i="39"/>
  <c r="O46" i="39" s="1"/>
  <c r="P46" i="39" s="1"/>
  <c r="M34" i="39"/>
  <c r="O34" i="39" s="1"/>
  <c r="P34" i="39" s="1"/>
  <c r="M13" i="39"/>
  <c r="O13" i="39" s="1"/>
  <c r="P13" i="39" s="1"/>
  <c r="M45" i="39"/>
  <c r="O45" i="39" s="1"/>
  <c r="P45" i="39" s="1"/>
  <c r="AW23" i="39"/>
  <c r="M44" i="39"/>
  <c r="O44" i="39" s="1"/>
  <c r="P44" i="39" s="1"/>
  <c r="AS60" i="39"/>
  <c r="AU60" i="39"/>
  <c r="AW22" i="39"/>
  <c r="M27" i="39"/>
  <c r="O27" i="39" s="1"/>
  <c r="P27" i="39" s="1"/>
  <c r="M20" i="39"/>
  <c r="O20" i="39" s="1"/>
  <c r="P20" i="39" s="1"/>
  <c r="M29" i="39"/>
  <c r="O29" i="39" s="1"/>
  <c r="P29" i="39" s="1"/>
  <c r="M22" i="39"/>
  <c r="O22" i="39" s="1"/>
  <c r="P22" i="39" s="1"/>
  <c r="M17" i="39"/>
  <c r="O17" i="39" s="1"/>
  <c r="P17" i="39" s="1"/>
  <c r="M19" i="39"/>
  <c r="O19" i="39" s="1"/>
  <c r="P19" i="39" s="1"/>
  <c r="K61" i="41"/>
  <c r="J61" i="41"/>
  <c r="J41" i="41"/>
  <c r="J65" i="41"/>
  <c r="J14" i="41"/>
  <c r="AO49" i="17"/>
  <c r="E71" i="16"/>
  <c r="K49" i="41"/>
  <c r="K66" i="40"/>
  <c r="K65" i="40" s="1"/>
  <c r="J65" i="40"/>
  <c r="G51" i="39"/>
  <c r="F50" i="39"/>
  <c r="J54" i="18"/>
  <c r="K55" i="18"/>
  <c r="K54" i="18" s="1"/>
  <c r="G33" i="16"/>
  <c r="F32" i="16"/>
  <c r="K66" i="36"/>
  <c r="K65" i="36" s="1"/>
  <c r="J65" i="36"/>
  <c r="G55" i="30"/>
  <c r="F54" i="30"/>
  <c r="J40" i="30"/>
  <c r="K41" i="30"/>
  <c r="K40" i="30" s="1"/>
  <c r="K33" i="30"/>
  <c r="K32" i="30" s="1"/>
  <c r="J32" i="30"/>
  <c r="J63" i="23"/>
  <c r="J8" i="40"/>
  <c r="K10" i="40"/>
  <c r="G36" i="39"/>
  <c r="F35" i="39"/>
  <c r="J41" i="36"/>
  <c r="K42" i="36"/>
  <c r="K41" i="36" s="1"/>
  <c r="K37" i="35"/>
  <c r="J35" i="35"/>
  <c r="G51" i="24"/>
  <c r="F50" i="24"/>
  <c r="K33" i="24"/>
  <c r="K32" i="24" s="1"/>
  <c r="J32" i="24"/>
  <c r="J63" i="21"/>
  <c r="G51" i="21"/>
  <c r="F50" i="21"/>
  <c r="G15" i="21"/>
  <c r="G14" i="21" s="1"/>
  <c r="AD59" i="19"/>
  <c r="AI59" i="19"/>
  <c r="AE59" i="19"/>
  <c r="AA59" i="19"/>
  <c r="AC59" i="19"/>
  <c r="AF59" i="19"/>
  <c r="AH59" i="19"/>
  <c r="AG59" i="19"/>
  <c r="AB59" i="19"/>
  <c r="G15" i="19"/>
  <c r="G14" i="19" s="1"/>
  <c r="J37" i="18"/>
  <c r="K38" i="18"/>
  <c r="K37" i="18" s="1"/>
  <c r="J63" i="17"/>
  <c r="J40" i="12"/>
  <c r="K41" i="12"/>
  <c r="K40" i="12" s="1"/>
  <c r="G38" i="11"/>
  <c r="F37" i="11"/>
  <c r="J54" i="9"/>
  <c r="K55" i="9"/>
  <c r="K54" i="9" s="1"/>
  <c r="AW50" i="13"/>
  <c r="AO49" i="13"/>
  <c r="AW49" i="13" s="1"/>
  <c r="AS35" i="41"/>
  <c r="AS33" i="41" s="1"/>
  <c r="AO35" i="41"/>
  <c r="AO33" i="41" s="1"/>
  <c r="AR35" i="41"/>
  <c r="AU35" i="41"/>
  <c r="AU33" i="41" s="1"/>
  <c r="AQ35" i="41"/>
  <c r="AQ33" i="41" s="1"/>
  <c r="AT35" i="41"/>
  <c r="AT33" i="41" s="1"/>
  <c r="AP35" i="41"/>
  <c r="AV35" i="41"/>
  <c r="AW46" i="40"/>
  <c r="AO45" i="40"/>
  <c r="AW45" i="40" s="1"/>
  <c r="AD20" i="39"/>
  <c r="AG20" i="39"/>
  <c r="AG9" i="39" s="1"/>
  <c r="AI20" i="39"/>
  <c r="AH20" i="39"/>
  <c r="AB20" i="39"/>
  <c r="AF20" i="39"/>
  <c r="AE20" i="39"/>
  <c r="AC20" i="39"/>
  <c r="AC9" i="39" s="1"/>
  <c r="AA20" i="39"/>
  <c r="J35" i="36"/>
  <c r="K36" i="36"/>
  <c r="K35" i="36" s="1"/>
  <c r="F8" i="30"/>
  <c r="J52" i="24"/>
  <c r="K53" i="24"/>
  <c r="K52" i="24" s="1"/>
  <c r="G68" i="21"/>
  <c r="G67" i="21" s="1"/>
  <c r="F67" i="21"/>
  <c r="K57" i="21"/>
  <c r="K56" i="21" s="1"/>
  <c r="J56" i="21"/>
  <c r="G38" i="21"/>
  <c r="F37" i="21"/>
  <c r="F37" i="19"/>
  <c r="G38" i="19"/>
  <c r="F56" i="17"/>
  <c r="G57" i="17"/>
  <c r="G41" i="17"/>
  <c r="F40" i="17"/>
  <c r="K15" i="17"/>
  <c r="K14" i="17" s="1"/>
  <c r="K39" i="15"/>
  <c r="J37" i="15"/>
  <c r="K15" i="12"/>
  <c r="K14" i="12" s="1"/>
  <c r="K64" i="11"/>
  <c r="K63" i="11" s="1"/>
  <c r="J63" i="11"/>
  <c r="K55" i="11"/>
  <c r="K54" i="11" s="1"/>
  <c r="J54" i="11"/>
  <c r="K44" i="11"/>
  <c r="K43" i="11" s="1"/>
  <c r="J43" i="11"/>
  <c r="K15" i="11"/>
  <c r="K14" i="11" s="1"/>
  <c r="G68" i="10"/>
  <c r="G67" i="10" s="1"/>
  <c r="F67" i="10"/>
  <c r="J37" i="10"/>
  <c r="K38" i="10"/>
  <c r="K37" i="10" s="1"/>
  <c r="F59" i="9"/>
  <c r="F62" i="9" s="1"/>
  <c r="G60" i="9"/>
  <c r="J52" i="9"/>
  <c r="K53" i="9"/>
  <c r="K52" i="9" s="1"/>
  <c r="K44" i="9"/>
  <c r="K43" i="9" s="1"/>
  <c r="J43" i="9"/>
  <c r="J37" i="9"/>
  <c r="K38" i="9"/>
  <c r="K37" i="9" s="1"/>
  <c r="K68" i="8"/>
  <c r="K67" i="8" s="1"/>
  <c r="J67" i="8"/>
  <c r="AA57" i="41"/>
  <c r="AD57" i="41"/>
  <c r="AE57" i="41"/>
  <c r="AG57" i="41"/>
  <c r="AI57" i="41"/>
  <c r="AB57" i="41"/>
  <c r="AH57" i="41"/>
  <c r="AC57" i="41"/>
  <c r="AF57" i="41"/>
  <c r="K32" i="40"/>
  <c r="J30" i="40"/>
  <c r="K42" i="39"/>
  <c r="K41" i="39" s="1"/>
  <c r="J41" i="39"/>
  <c r="AU16" i="36"/>
  <c r="AU9" i="36" s="1"/>
  <c r="AQ16" i="36"/>
  <c r="AQ9" i="36" s="1"/>
  <c r="AT16" i="36"/>
  <c r="AT9" i="36" s="1"/>
  <c r="AP16" i="36"/>
  <c r="AS16" i="36"/>
  <c r="AO16" i="36"/>
  <c r="AO9" i="36" s="1"/>
  <c r="AR16" i="36"/>
  <c r="AV16" i="36"/>
  <c r="AW64" i="28"/>
  <c r="AG50" i="23"/>
  <c r="AG49" i="23" s="1"/>
  <c r="AF50" i="23"/>
  <c r="AF49" i="23" s="1"/>
  <c r="AI50" i="23"/>
  <c r="AI49" i="23" s="1"/>
  <c r="AA50" i="23"/>
  <c r="AD50" i="23"/>
  <c r="AD49" i="23" s="1"/>
  <c r="AB50" i="23"/>
  <c r="AB49" i="23" s="1"/>
  <c r="AE50" i="23"/>
  <c r="AE49" i="23" s="1"/>
  <c r="AH50" i="23"/>
  <c r="AH49" i="23" s="1"/>
  <c r="AC50" i="23"/>
  <c r="AC49" i="23" s="1"/>
  <c r="AW64" i="21"/>
  <c r="AW56" i="21"/>
  <c r="AS48" i="21"/>
  <c r="AS47" i="21" s="1"/>
  <c r="AO48" i="21"/>
  <c r="AR48" i="21"/>
  <c r="AR47" i="21" s="1"/>
  <c r="AU48" i="21"/>
  <c r="AU47" i="21" s="1"/>
  <c r="AQ48" i="21"/>
  <c r="AQ47" i="21" s="1"/>
  <c r="AT48" i="21"/>
  <c r="AT47" i="21" s="1"/>
  <c r="AP48" i="21"/>
  <c r="AP47" i="21" s="1"/>
  <c r="AV48" i="21"/>
  <c r="AV47" i="21" s="1"/>
  <c r="F43" i="21"/>
  <c r="G44" i="21"/>
  <c r="K55" i="19"/>
  <c r="K54" i="19" s="1"/>
  <c r="J54" i="19"/>
  <c r="K33" i="19"/>
  <c r="K32" i="19" s="1"/>
  <c r="J32" i="19"/>
  <c r="AW65" i="18"/>
  <c r="AW48" i="17"/>
  <c r="AO47" i="17"/>
  <c r="AW47" i="17" s="1"/>
  <c r="K63" i="16"/>
  <c r="K55" i="16"/>
  <c r="K54" i="16" s="1"/>
  <c r="J54" i="16"/>
  <c r="K51" i="16"/>
  <c r="K50" i="16" s="1"/>
  <c r="J50" i="16"/>
  <c r="K33" i="15"/>
  <c r="J32" i="15"/>
  <c r="J50" i="14"/>
  <c r="K51" i="14"/>
  <c r="AW64" i="12"/>
  <c r="K53" i="12"/>
  <c r="K52" i="12" s="1"/>
  <c r="J52" i="12"/>
  <c r="F67" i="11"/>
  <c r="G68" i="11"/>
  <c r="G67" i="11" s="1"/>
  <c r="F52" i="11"/>
  <c r="G53" i="11"/>
  <c r="J32" i="11"/>
  <c r="K33" i="11"/>
  <c r="K32" i="11" s="1"/>
  <c r="G55" i="10"/>
  <c r="F54" i="10"/>
  <c r="F43" i="10"/>
  <c r="G44" i="10"/>
  <c r="K8" i="10"/>
  <c r="J8" i="10"/>
  <c r="AR56" i="9"/>
  <c r="AR54" i="9" s="1"/>
  <c r="AT56" i="9"/>
  <c r="AW60" i="8"/>
  <c r="G49" i="36"/>
  <c r="F48" i="36"/>
  <c r="AW56" i="30"/>
  <c r="M36" i="30"/>
  <c r="V11" i="30"/>
  <c r="AW60" i="27"/>
  <c r="M45" i="27"/>
  <c r="J67" i="24"/>
  <c r="K68" i="24"/>
  <c r="K67" i="24" s="1"/>
  <c r="AW65" i="23"/>
  <c r="M42" i="21"/>
  <c r="F8" i="21"/>
  <c r="K63" i="19"/>
  <c r="F56" i="19"/>
  <c r="G57" i="19"/>
  <c r="J56" i="18"/>
  <c r="K57" i="18"/>
  <c r="K56" i="18" s="1"/>
  <c r="M48" i="17"/>
  <c r="F8" i="17"/>
  <c r="F43" i="16"/>
  <c r="G44" i="16"/>
  <c r="AA16" i="16"/>
  <c r="AH16" i="16"/>
  <c r="AC16" i="16"/>
  <c r="AI16" i="16"/>
  <c r="AE16" i="16"/>
  <c r="AG16" i="16"/>
  <c r="AF16" i="16"/>
  <c r="AB16" i="16"/>
  <c r="AD16" i="16"/>
  <c r="G15" i="16"/>
  <c r="G14" i="16" s="1"/>
  <c r="AW60" i="15"/>
  <c r="K63" i="14"/>
  <c r="J67" i="13"/>
  <c r="F56" i="12"/>
  <c r="G57" i="12"/>
  <c r="F56" i="11"/>
  <c r="G57" i="11"/>
  <c r="K15" i="9"/>
  <c r="K14" i="9" s="1"/>
  <c r="K63" i="8"/>
  <c r="K33" i="8"/>
  <c r="K32" i="8" s="1"/>
  <c r="J32" i="8"/>
  <c r="K15" i="8"/>
  <c r="K14" i="8" s="1"/>
  <c r="AV54" i="30"/>
  <c r="AV16" i="26"/>
  <c r="AV9" i="26" s="1"/>
  <c r="AW5" i="36"/>
  <c r="AW42" i="14"/>
  <c r="AW10" i="23"/>
  <c r="AW28" i="36"/>
  <c r="AW15" i="39"/>
  <c r="AT58" i="17"/>
  <c r="AW59" i="17"/>
  <c r="AO58" i="17"/>
  <c r="AW8" i="21"/>
  <c r="AW52" i="27"/>
  <c r="AO51" i="27"/>
  <c r="AW51" i="27" s="1"/>
  <c r="AW38" i="40"/>
  <c r="AW15" i="41"/>
  <c r="AW43" i="23"/>
  <c r="AW4" i="41"/>
  <c r="AO3" i="41"/>
  <c r="AO47" i="18"/>
  <c r="AW47" i="18" s="1"/>
  <c r="AW48" i="18"/>
  <c r="AO49" i="18"/>
  <c r="AW49" i="18" s="1"/>
  <c r="AW50" i="18"/>
  <c r="AU38" i="22"/>
  <c r="AW63" i="26"/>
  <c r="AO62" i="26"/>
  <c r="AU62" i="26"/>
  <c r="AW41" i="39"/>
  <c r="AW55" i="26"/>
  <c r="AO54" i="26"/>
  <c r="AW63" i="15"/>
  <c r="AO62" i="15"/>
  <c r="AW5" i="21"/>
  <c r="AW15" i="10"/>
  <c r="AW10" i="14"/>
  <c r="AW50" i="21"/>
  <c r="AO49" i="21"/>
  <c r="AW49" i="21" s="1"/>
  <c r="AW10" i="36"/>
  <c r="AW16" i="9"/>
  <c r="AW53" i="11"/>
  <c r="AW16" i="11"/>
  <c r="AQ58" i="13"/>
  <c r="AS58" i="13"/>
  <c r="AW40" i="14"/>
  <c r="AW22" i="16"/>
  <c r="AW61" i="22"/>
  <c r="AW61" i="15"/>
  <c r="AT62" i="21"/>
  <c r="AW63" i="21"/>
  <c r="AO62" i="21"/>
  <c r="AW56" i="26"/>
  <c r="AW11" i="22"/>
  <c r="AS40" i="23"/>
  <c r="AU40" i="23"/>
  <c r="AW59" i="26"/>
  <c r="AO58" i="26"/>
  <c r="AW13" i="30"/>
  <c r="AW24" i="30"/>
  <c r="AW5" i="28"/>
  <c r="AR36" i="35"/>
  <c r="AT36" i="35"/>
  <c r="AW34" i="36"/>
  <c r="AO33" i="36"/>
  <c r="AW33" i="36" s="1"/>
  <c r="AW44" i="38"/>
  <c r="AO43" i="38"/>
  <c r="AW43" i="38" s="1"/>
  <c r="AW14" i="39"/>
  <c r="AQ38" i="39"/>
  <c r="AO38" i="39"/>
  <c r="AU56" i="39"/>
  <c r="AP56" i="39"/>
  <c r="AU62" i="9"/>
  <c r="AV3" i="13"/>
  <c r="AT3" i="13"/>
  <c r="AW61" i="14"/>
  <c r="AW15" i="9"/>
  <c r="AW19" i="9"/>
  <c r="AV54" i="9"/>
  <c r="AW55" i="9"/>
  <c r="AV38" i="11"/>
  <c r="AP38" i="11"/>
  <c r="AW65" i="11"/>
  <c r="AW55" i="12"/>
  <c r="AO54" i="12"/>
  <c r="AS58" i="8"/>
  <c r="AU58" i="8"/>
  <c r="AW46" i="9"/>
  <c r="AO45" i="9"/>
  <c r="AW45" i="9" s="1"/>
  <c r="AW24" i="18"/>
  <c r="AW21" i="21"/>
  <c r="AW16" i="22"/>
  <c r="AV62" i="16"/>
  <c r="AW63" i="16"/>
  <c r="AO62" i="16"/>
  <c r="AW8" i="26"/>
  <c r="AW19" i="35"/>
  <c r="AW48" i="35"/>
  <c r="AO47" i="35"/>
  <c r="AW47" i="35" s="1"/>
  <c r="AW38" i="36"/>
  <c r="AW46" i="39"/>
  <c r="AO45" i="39"/>
  <c r="AW45" i="39" s="1"/>
  <c r="AU30" i="40"/>
  <c r="AP30" i="40"/>
  <c r="AV32" i="14"/>
  <c r="AW23" i="22"/>
  <c r="AW40" i="22"/>
  <c r="AW7" i="11"/>
  <c r="AW43" i="18"/>
  <c r="AS9" i="35"/>
  <c r="AU9" i="35"/>
  <c r="AW10" i="11"/>
  <c r="AU54" i="21"/>
  <c r="AP54" i="21"/>
  <c r="AV30" i="35"/>
  <c r="AW31" i="35"/>
  <c r="AO30" i="35"/>
  <c r="AQ20" i="13"/>
  <c r="AQ9" i="13" s="1"/>
  <c r="AS20" i="13"/>
  <c r="AW23" i="10"/>
  <c r="AQ32" i="21"/>
  <c r="AS32" i="21"/>
  <c r="AR16" i="26"/>
  <c r="AR9" i="26" s="1"/>
  <c r="AT16" i="26"/>
  <c r="AT9" i="26" s="1"/>
  <c r="AU36" i="40"/>
  <c r="AS36" i="40"/>
  <c r="AS52" i="16"/>
  <c r="AS51" i="16" s="1"/>
  <c r="AU52" i="16"/>
  <c r="AU51" i="16" s="1"/>
  <c r="AQ25" i="36"/>
  <c r="AS25" i="36"/>
  <c r="AW53" i="17"/>
  <c r="AO51" i="21"/>
  <c r="AW51" i="21" s="1"/>
  <c r="AW52" i="21"/>
  <c r="AS32" i="26"/>
  <c r="AU32" i="26"/>
  <c r="AW22" i="27"/>
  <c r="AR9" i="38"/>
  <c r="AT9" i="38"/>
  <c r="AW59" i="10"/>
  <c r="AW44" i="11"/>
  <c r="AR3" i="11"/>
  <c r="AQ3" i="11"/>
  <c r="AW65" i="12"/>
  <c r="AT35" i="12"/>
  <c r="AW11" i="16"/>
  <c r="AW64" i="8"/>
  <c r="AS23" i="13"/>
  <c r="AU23" i="13"/>
  <c r="AW10" i="15"/>
  <c r="AW46" i="15"/>
  <c r="AO45" i="15"/>
  <c r="AW45" i="15" s="1"/>
  <c r="AW56" i="17"/>
  <c r="AW16" i="18"/>
  <c r="AW46" i="26"/>
  <c r="AO45" i="26"/>
  <c r="AW45" i="26" s="1"/>
  <c r="AP3" i="30"/>
  <c r="AR3" i="30"/>
  <c r="AW8" i="27"/>
  <c r="AP54" i="28"/>
  <c r="AW23" i="35"/>
  <c r="AT56" i="38"/>
  <c r="AW57" i="38"/>
  <c r="AO56" i="38"/>
  <c r="AT3" i="40"/>
  <c r="AU3" i="40"/>
  <c r="AW62" i="38"/>
  <c r="AU36" i="41"/>
  <c r="AV62" i="12"/>
  <c r="AW63" i="12"/>
  <c r="AO62" i="12"/>
  <c r="AW56" i="13"/>
  <c r="AW42" i="10"/>
  <c r="AT3" i="10"/>
  <c r="AS3" i="10"/>
  <c r="AS58" i="11"/>
  <c r="AU58" i="11"/>
  <c r="AW14" i="11"/>
  <c r="AS20" i="15"/>
  <c r="AS9" i="15" s="1"/>
  <c r="AU20" i="15"/>
  <c r="AU9" i="15" s="1"/>
  <c r="AW40" i="17"/>
  <c r="AP35" i="16"/>
  <c r="AR35" i="16"/>
  <c r="AW8" i="18"/>
  <c r="AW34" i="22"/>
  <c r="AW63" i="23"/>
  <c r="AO62" i="23"/>
  <c r="AQ62" i="23"/>
  <c r="AW59" i="23"/>
  <c r="AO58" i="23"/>
  <c r="AQ58" i="23"/>
  <c r="AW18" i="27"/>
  <c r="AW63" i="27"/>
  <c r="AO62" i="27"/>
  <c r="AQ62" i="27"/>
  <c r="AW39" i="27"/>
  <c r="AO38" i="27"/>
  <c r="AT3" i="28"/>
  <c r="AS3" i="28"/>
  <c r="AW18" i="28"/>
  <c r="AJ41" i="28"/>
  <c r="AE38" i="28"/>
  <c r="AW46" i="30"/>
  <c r="AO45" i="30"/>
  <c r="AW45" i="30" s="1"/>
  <c r="AW34" i="40"/>
  <c r="AO33" i="40"/>
  <c r="AW53" i="40"/>
  <c r="AO52" i="40"/>
  <c r="AQ52" i="40"/>
  <c r="AV38" i="17"/>
  <c r="AQ25" i="39"/>
  <c r="AS25" i="39"/>
  <c r="AU43" i="14"/>
  <c r="AU38" i="14" s="1"/>
  <c r="AV58" i="21"/>
  <c r="AU58" i="21"/>
  <c r="AS9" i="39"/>
  <c r="AU9" i="39"/>
  <c r="AW41" i="40"/>
  <c r="AW52" i="12"/>
  <c r="AO51" i="12"/>
  <c r="AW51" i="12" s="1"/>
  <c r="AS56" i="41"/>
  <c r="AU56" i="41"/>
  <c r="AQ50" i="17"/>
  <c r="AQ49" i="17" s="1"/>
  <c r="AS50" i="17"/>
  <c r="AS49" i="17" s="1"/>
  <c r="AT38" i="26"/>
  <c r="AW39" i="26"/>
  <c r="AO38" i="26"/>
  <c r="AV3" i="36"/>
  <c r="AQ3" i="36"/>
  <c r="AW10" i="18"/>
  <c r="AW17" i="30"/>
  <c r="AS38" i="13"/>
  <c r="AU38" i="13"/>
  <c r="AP3" i="15"/>
  <c r="AW4" i="15"/>
  <c r="AO3" i="15"/>
  <c r="AR32" i="9"/>
  <c r="AT32" i="9"/>
  <c r="AS50" i="11"/>
  <c r="AS49" i="11" s="1"/>
  <c r="AU50" i="11"/>
  <c r="AU49" i="11" s="1"/>
  <c r="AR54" i="13"/>
  <c r="AT54" i="13"/>
  <c r="AW37" i="26"/>
  <c r="AW48" i="27"/>
  <c r="AO47" i="27"/>
  <c r="AW47" i="27" s="1"/>
  <c r="AS62" i="30"/>
  <c r="AU62" i="30"/>
  <c r="AW42" i="11"/>
  <c r="AW34" i="23"/>
  <c r="AW22" i="17"/>
  <c r="AW23" i="18"/>
  <c r="AU35" i="13"/>
  <c r="AP35" i="13"/>
  <c r="AR35" i="23"/>
  <c r="AT35" i="23"/>
  <c r="AP56" i="27"/>
  <c r="AP54" i="27" s="1"/>
  <c r="AR56" i="27"/>
  <c r="AR54" i="27" s="1"/>
  <c r="AV25" i="41"/>
  <c r="AW26" i="41"/>
  <c r="AO25" i="41"/>
  <c r="AV50" i="27"/>
  <c r="AV49" i="27" s="1"/>
  <c r="AP50" i="27"/>
  <c r="AP49" i="27" s="1"/>
  <c r="AV25" i="35"/>
  <c r="AW26" i="35"/>
  <c r="AO25" i="35"/>
  <c r="AP56" i="35"/>
  <c r="AP9" i="41"/>
  <c r="AR9" i="41"/>
  <c r="AO56" i="11"/>
  <c r="AO54" i="11" s="1"/>
  <c r="AQ56" i="11"/>
  <c r="AQ54" i="11" s="1"/>
  <c r="AU62" i="8"/>
  <c r="AS62" i="8"/>
  <c r="AW56" i="12"/>
  <c r="AW23" i="8"/>
  <c r="AW39" i="21"/>
  <c r="AO38" i="21"/>
  <c r="AQ38" i="21"/>
  <c r="AU3" i="14"/>
  <c r="AW21" i="23"/>
  <c r="AW7" i="22"/>
  <c r="AW13" i="28"/>
  <c r="AV36" i="36"/>
  <c r="AU36" i="36"/>
  <c r="AW12" i="30"/>
  <c r="AW27" i="40"/>
  <c r="AW24" i="41"/>
  <c r="AW40" i="39"/>
  <c r="AW24" i="8"/>
  <c r="AP32" i="12"/>
  <c r="AR32" i="12"/>
  <c r="AW52" i="8"/>
  <c r="AO51" i="8"/>
  <c r="AW51" i="8" s="1"/>
  <c r="AW12" i="15"/>
  <c r="AS32" i="8"/>
  <c r="AU32" i="8"/>
  <c r="AW23" i="11"/>
  <c r="AR58" i="14"/>
  <c r="AT58" i="14"/>
  <c r="AQ62" i="17"/>
  <c r="AS62" i="17"/>
  <c r="AW33" i="17"/>
  <c r="AO32" i="17"/>
  <c r="AW32" i="17" s="1"/>
  <c r="AV54" i="17"/>
  <c r="AW55" i="17"/>
  <c r="AO54" i="17"/>
  <c r="AW8" i="28"/>
  <c r="AW39" i="28"/>
  <c r="AU61" i="28"/>
  <c r="AU58" i="28" s="1"/>
  <c r="AP61" i="28"/>
  <c r="AP58" i="28" s="1"/>
  <c r="AW22" i="28"/>
  <c r="AP54" i="30"/>
  <c r="AR54" i="30"/>
  <c r="AW20" i="27"/>
  <c r="AW38" i="35"/>
  <c r="AW12" i="38"/>
  <c r="AW48" i="39"/>
  <c r="AO47" i="39"/>
  <c r="AW47" i="39" s="1"/>
  <c r="AW8" i="41"/>
  <c r="AW34" i="10"/>
  <c r="AU3" i="12"/>
  <c r="AW59" i="12"/>
  <c r="AO58" i="12"/>
  <c r="AQ58" i="12"/>
  <c r="AW65" i="14"/>
  <c r="AW53" i="8"/>
  <c r="AP3" i="9"/>
  <c r="AW4" i="9"/>
  <c r="AO3" i="9"/>
  <c r="AW42" i="9"/>
  <c r="AJ11" i="8"/>
  <c r="AS58" i="15"/>
  <c r="AU58" i="15"/>
  <c r="AW19" i="15"/>
  <c r="AV32" i="15"/>
  <c r="AW33" i="15"/>
  <c r="AO32" i="15"/>
  <c r="AW55" i="16"/>
  <c r="AO54" i="16"/>
  <c r="AQ54" i="16"/>
  <c r="AW21" i="14"/>
  <c r="AS54" i="15"/>
  <c r="AU54" i="15"/>
  <c r="AQ3" i="16"/>
  <c r="AW4" i="16"/>
  <c r="AO3" i="16"/>
  <c r="AW24" i="17"/>
  <c r="AS3" i="21"/>
  <c r="AU3" i="21"/>
  <c r="AQ58" i="22"/>
  <c r="AS58" i="22"/>
  <c r="AW7" i="18"/>
  <c r="AW22" i="18"/>
  <c r="AW44" i="21"/>
  <c r="AP54" i="22"/>
  <c r="AR54" i="22"/>
  <c r="AW10" i="26"/>
  <c r="AO49" i="26"/>
  <c r="AW17" i="27"/>
  <c r="AP43" i="28"/>
  <c r="AP38" i="28" s="1"/>
  <c r="AR43" i="28"/>
  <c r="AR38" i="28" s="1"/>
  <c r="AW63" i="35"/>
  <c r="AW35" i="36"/>
  <c r="AW54" i="36"/>
  <c r="AW19" i="38"/>
  <c r="AW39" i="38"/>
  <c r="AW48" i="38"/>
  <c r="AO47" i="38"/>
  <c r="AW47" i="38" s="1"/>
  <c r="AP3" i="39"/>
  <c r="AS3" i="39"/>
  <c r="AW35" i="39"/>
  <c r="AW11" i="40"/>
  <c r="AW39" i="40"/>
  <c r="AR56" i="40"/>
  <c r="AT56" i="40"/>
  <c r="AW17" i="41"/>
  <c r="AW34" i="41"/>
  <c r="AW23" i="38"/>
  <c r="AW41" i="13"/>
  <c r="AS3" i="17"/>
  <c r="AU3" i="17"/>
  <c r="AV3" i="22"/>
  <c r="AU3" i="22"/>
  <c r="AV52" i="22"/>
  <c r="AV51" i="22" s="1"/>
  <c r="AT52" i="22"/>
  <c r="AT51" i="22" s="1"/>
  <c r="AW28" i="38"/>
  <c r="AU32" i="23"/>
  <c r="AP32" i="23"/>
  <c r="AW12" i="36"/>
  <c r="AW6" i="41"/>
  <c r="AW37" i="9"/>
  <c r="AW23" i="27"/>
  <c r="AW34" i="28"/>
  <c r="AU60" i="36"/>
  <c r="AP60" i="36"/>
  <c r="AW28" i="39"/>
  <c r="AT52" i="39"/>
  <c r="AW53" i="39"/>
  <c r="AO52" i="39"/>
  <c r="AW12" i="14"/>
  <c r="AW18" i="13"/>
  <c r="AW21" i="27"/>
  <c r="AW27" i="38"/>
  <c r="AW8" i="39"/>
  <c r="AW48" i="16"/>
  <c r="AO47" i="16"/>
  <c r="AW47" i="16" s="1"/>
  <c r="AW7" i="15"/>
  <c r="AQ35" i="17"/>
  <c r="AS35" i="17"/>
  <c r="AW8" i="11"/>
  <c r="AP30" i="36"/>
  <c r="AR30" i="36"/>
  <c r="AW15" i="36"/>
  <c r="AW23" i="36"/>
  <c r="AW64" i="23"/>
  <c r="AW59" i="41"/>
  <c r="AW21" i="15"/>
  <c r="AW7" i="8"/>
  <c r="AP43" i="12"/>
  <c r="AP38" i="12" s="1"/>
  <c r="AR43" i="12"/>
  <c r="AR38" i="12" s="1"/>
  <c r="AR40" i="9"/>
  <c r="AR38" i="9" s="1"/>
  <c r="AP40" i="9"/>
  <c r="AT3" i="35"/>
  <c r="AU3" i="35"/>
  <c r="AW18" i="36"/>
  <c r="AO38" i="41"/>
  <c r="AR38" i="41"/>
  <c r="AW16" i="13"/>
  <c r="AV3" i="8"/>
  <c r="AU3" i="8"/>
  <c r="AV38" i="8"/>
  <c r="AP38" i="8"/>
  <c r="AR62" i="11"/>
  <c r="AT62" i="11"/>
  <c r="AW22" i="11"/>
  <c r="AW64" i="14"/>
  <c r="AR58" i="18"/>
  <c r="AT58" i="18"/>
  <c r="AW24" i="28"/>
  <c r="AQ62" i="28"/>
  <c r="AS62" i="28"/>
  <c r="AV43" i="30"/>
  <c r="AV38" i="30" s="1"/>
  <c r="AU43" i="30"/>
  <c r="AU38" i="30" s="1"/>
  <c r="AO47" i="26"/>
  <c r="AW47" i="26" s="1"/>
  <c r="AW48" i="26"/>
  <c r="AS3" i="27"/>
  <c r="AU3" i="27"/>
  <c r="AW6" i="36"/>
  <c r="AT50" i="38"/>
  <c r="AT49" i="38" s="1"/>
  <c r="AO50" i="38"/>
  <c r="AS56" i="36"/>
  <c r="AU56" i="36"/>
  <c r="AW32" i="38"/>
  <c r="AW63" i="39"/>
  <c r="AW37" i="38"/>
  <c r="AO36" i="38"/>
  <c r="AQ36" i="38"/>
  <c r="AW10" i="12"/>
  <c r="AW20" i="8"/>
  <c r="AT58" i="9"/>
  <c r="AW59" i="9"/>
  <c r="AO58" i="9"/>
  <c r="AW36" i="11"/>
  <c r="AO35" i="11"/>
  <c r="AW22" i="14"/>
  <c r="AW10" i="9"/>
  <c r="AW57" i="17"/>
  <c r="AT3" i="18"/>
  <c r="AS3" i="18"/>
  <c r="AW34" i="18"/>
  <c r="AS62" i="18"/>
  <c r="AU62" i="18"/>
  <c r="AW57" i="13"/>
  <c r="AS38" i="17"/>
  <c r="AU38" i="17"/>
  <c r="AT58" i="16"/>
  <c r="AW44" i="23"/>
  <c r="AW42" i="23"/>
  <c r="AP62" i="22"/>
  <c r="AR62" i="22"/>
  <c r="AP54" i="23"/>
  <c r="AR54" i="23"/>
  <c r="AV35" i="27"/>
  <c r="AW36" i="27"/>
  <c r="AO35" i="27"/>
  <c r="AW12" i="28"/>
  <c r="AW44" i="27"/>
  <c r="AS58" i="27"/>
  <c r="AU58" i="27"/>
  <c r="AW64" i="30"/>
  <c r="AW61" i="30"/>
  <c r="AR33" i="38"/>
  <c r="AT33" i="38"/>
  <c r="AT9" i="40"/>
  <c r="AW42" i="39"/>
  <c r="AV60" i="40"/>
  <c r="AP60" i="40"/>
  <c r="AW19" i="41"/>
  <c r="O12" i="38"/>
  <c r="P12" i="38" s="1"/>
  <c r="AG9" i="36"/>
  <c r="I71" i="10"/>
  <c r="I71" i="18"/>
  <c r="I71" i="17"/>
  <c r="G61" i="23"/>
  <c r="G59" i="23" s="1"/>
  <c r="G62" i="23" s="1"/>
  <c r="F59" i="23"/>
  <c r="F62" i="23" s="1"/>
  <c r="K8" i="21"/>
  <c r="J8" i="21"/>
  <c r="G33" i="19"/>
  <c r="F32" i="19"/>
  <c r="G55" i="17"/>
  <c r="F54" i="17"/>
  <c r="J37" i="16"/>
  <c r="K38" i="16"/>
  <c r="K37" i="16" s="1"/>
  <c r="AW4" i="38"/>
  <c r="AO3" i="38"/>
  <c r="J52" i="36"/>
  <c r="K53" i="36"/>
  <c r="K52" i="36" s="1"/>
  <c r="J38" i="36"/>
  <c r="K39" i="36"/>
  <c r="K38" i="36" s="1"/>
  <c r="F8" i="36"/>
  <c r="G9" i="36"/>
  <c r="I71" i="9"/>
  <c r="I71" i="26"/>
  <c r="K8" i="24"/>
  <c r="J8" i="24"/>
  <c r="G41" i="19"/>
  <c r="F40" i="19"/>
  <c r="F54" i="39"/>
  <c r="G55" i="39"/>
  <c r="M10" i="27"/>
  <c r="M47" i="26"/>
  <c r="K64" i="24"/>
  <c r="K63" i="24" s="1"/>
  <c r="J63" i="24"/>
  <c r="AW60" i="16"/>
  <c r="AW60" i="14"/>
  <c r="O45" i="24"/>
  <c r="P45" i="24" s="1"/>
  <c r="G59" i="35"/>
  <c r="G57" i="35" s="1"/>
  <c r="G60" i="35" s="1"/>
  <c r="F57" i="35"/>
  <c r="F60" i="35" s="1"/>
  <c r="AE43" i="30"/>
  <c r="AE38" i="30" s="1"/>
  <c r="AF43" i="30"/>
  <c r="AF38" i="30" s="1"/>
  <c r="AI43" i="30"/>
  <c r="AI38" i="30" s="1"/>
  <c r="AG43" i="30"/>
  <c r="AG38" i="30" s="1"/>
  <c r="AC43" i="30"/>
  <c r="AC38" i="30" s="1"/>
  <c r="AA43" i="30"/>
  <c r="AD43" i="30"/>
  <c r="AD38" i="30" s="1"/>
  <c r="AH43" i="30"/>
  <c r="AH38" i="30" s="1"/>
  <c r="AB43" i="30"/>
  <c r="AB38" i="30" s="1"/>
  <c r="AE50" i="40"/>
  <c r="AE49" i="40" s="1"/>
  <c r="AI50" i="40"/>
  <c r="AI49" i="40" s="1"/>
  <c r="AF50" i="40"/>
  <c r="AF49" i="40" s="1"/>
  <c r="AC50" i="40"/>
  <c r="AC49" i="40" s="1"/>
  <c r="AD50" i="40"/>
  <c r="AD49" i="40" s="1"/>
  <c r="AH50" i="40"/>
  <c r="AH49" i="40" s="1"/>
  <c r="AA50" i="40"/>
  <c r="AB50" i="40"/>
  <c r="AB49" i="40" s="1"/>
  <c r="AG50" i="40"/>
  <c r="AG49" i="40" s="1"/>
  <c r="K9" i="41"/>
  <c r="M9" i="41" s="1"/>
  <c r="O9" i="41" s="1"/>
  <c r="P9" i="41" s="1"/>
  <c r="AW54" i="39"/>
  <c r="K39" i="39"/>
  <c r="K38" i="39" s="1"/>
  <c r="J38" i="39"/>
  <c r="G15" i="39"/>
  <c r="F14" i="39"/>
  <c r="G9" i="39"/>
  <c r="F8" i="39"/>
  <c r="AW62" i="39"/>
  <c r="AW34" i="39"/>
  <c r="AO33" i="39"/>
  <c r="AW33" i="39" s="1"/>
  <c r="F57" i="36"/>
  <c r="F60" i="36" s="1"/>
  <c r="G53" i="36"/>
  <c r="F52" i="36"/>
  <c r="M47" i="36"/>
  <c r="O47" i="36" s="1"/>
  <c r="P47" i="36" s="1"/>
  <c r="G39" i="36"/>
  <c r="F38" i="36"/>
  <c r="M22" i="36"/>
  <c r="O22" i="36" s="1"/>
  <c r="P22" i="36" s="1"/>
  <c r="J54" i="30"/>
  <c r="K55" i="30"/>
  <c r="K54" i="30" s="1"/>
  <c r="M45" i="30"/>
  <c r="M23" i="30"/>
  <c r="K63" i="23"/>
  <c r="K36" i="39"/>
  <c r="K35" i="39" s="1"/>
  <c r="J35" i="39"/>
  <c r="AW16" i="28"/>
  <c r="M27" i="27"/>
  <c r="J40" i="24"/>
  <c r="K41" i="24"/>
  <c r="K40" i="24" s="1"/>
  <c r="AW60" i="23"/>
  <c r="K63" i="21"/>
  <c r="AW60" i="21"/>
  <c r="K55" i="21"/>
  <c r="K54" i="21" s="1"/>
  <c r="J54" i="21"/>
  <c r="M11" i="21"/>
  <c r="M49" i="19"/>
  <c r="K44" i="19"/>
  <c r="K43" i="19" s="1"/>
  <c r="J43" i="19"/>
  <c r="F8" i="19"/>
  <c r="G38" i="18"/>
  <c r="F37" i="18"/>
  <c r="M34" i="18"/>
  <c r="AS15" i="18"/>
  <c r="AO15" i="18"/>
  <c r="AO9" i="18" s="1"/>
  <c r="AR15" i="18"/>
  <c r="AR9" i="18" s="1"/>
  <c r="AU15" i="18"/>
  <c r="AQ15" i="18"/>
  <c r="AQ9" i="18" s="1"/>
  <c r="AT15" i="18"/>
  <c r="AT9" i="18" s="1"/>
  <c r="AP15" i="18"/>
  <c r="AV15" i="18"/>
  <c r="AV9" i="18" s="1"/>
  <c r="K63" i="17"/>
  <c r="F43" i="17"/>
  <c r="G44" i="17"/>
  <c r="K64" i="13"/>
  <c r="K63" i="13" s="1"/>
  <c r="J63" i="13"/>
  <c r="F43" i="12"/>
  <c r="G44" i="12"/>
  <c r="K33" i="12"/>
  <c r="K32" i="12" s="1"/>
  <c r="J32" i="12"/>
  <c r="AU46" i="11"/>
  <c r="AU45" i="11" s="1"/>
  <c r="AQ46" i="11"/>
  <c r="AQ45" i="11" s="1"/>
  <c r="AT46" i="11"/>
  <c r="AT45" i="11" s="1"/>
  <c r="AP46" i="11"/>
  <c r="AP45" i="11" s="1"/>
  <c r="AS46" i="11"/>
  <c r="AS45" i="11" s="1"/>
  <c r="AO46" i="11"/>
  <c r="AR46" i="11"/>
  <c r="AR45" i="11" s="1"/>
  <c r="AV46" i="11"/>
  <c r="AV45" i="11" s="1"/>
  <c r="K38" i="11"/>
  <c r="K37" i="11" s="1"/>
  <c r="J37" i="11"/>
  <c r="F59" i="10"/>
  <c r="F62" i="10" s="1"/>
  <c r="G60" i="10"/>
  <c r="AW64" i="9"/>
  <c r="F8" i="9"/>
  <c r="AW17" i="16"/>
  <c r="AW50" i="9"/>
  <c r="AO49" i="9"/>
  <c r="AW49" i="9" s="1"/>
  <c r="AW48" i="11"/>
  <c r="AO47" i="11"/>
  <c r="AW47" i="11" s="1"/>
  <c r="AW50" i="10"/>
  <c r="AO49" i="10"/>
  <c r="AW49" i="10" s="1"/>
  <c r="AW13" i="22"/>
  <c r="K40" i="41"/>
  <c r="J38" i="41"/>
  <c r="V16" i="37"/>
  <c r="J8" i="30"/>
  <c r="K8" i="30"/>
  <c r="G44" i="24"/>
  <c r="F43" i="24"/>
  <c r="G15" i="24"/>
  <c r="G14" i="24" s="1"/>
  <c r="K68" i="21"/>
  <c r="K67" i="21" s="1"/>
  <c r="J67" i="21"/>
  <c r="J37" i="21"/>
  <c r="K38" i="21"/>
  <c r="K37" i="21" s="1"/>
  <c r="K38" i="19"/>
  <c r="K37" i="19" s="1"/>
  <c r="J37" i="19"/>
  <c r="M27" i="19"/>
  <c r="F43" i="18"/>
  <c r="G44" i="18"/>
  <c r="G15" i="18"/>
  <c r="G14" i="18" s="1"/>
  <c r="M12" i="18"/>
  <c r="F32" i="17"/>
  <c r="G33" i="17"/>
  <c r="M21" i="17"/>
  <c r="G15" i="17"/>
  <c r="G14" i="17" s="1"/>
  <c r="M45" i="16"/>
  <c r="M25" i="16"/>
  <c r="F8" i="16"/>
  <c r="M34" i="12"/>
  <c r="G15" i="12"/>
  <c r="G14" i="12" s="1"/>
  <c r="F54" i="11"/>
  <c r="G55" i="11"/>
  <c r="F43" i="11"/>
  <c r="G44" i="11"/>
  <c r="M39" i="11"/>
  <c r="M21" i="11"/>
  <c r="G15" i="11"/>
  <c r="G14" i="11" s="1"/>
  <c r="J67" i="10"/>
  <c r="K68" i="10"/>
  <c r="K67" i="10" s="1"/>
  <c r="M46" i="10"/>
  <c r="G38" i="10"/>
  <c r="F37" i="10"/>
  <c r="M17" i="10"/>
  <c r="F56" i="9"/>
  <c r="G57" i="9"/>
  <c r="M47" i="9"/>
  <c r="G41" i="9"/>
  <c r="F40" i="9"/>
  <c r="J32" i="9"/>
  <c r="K32" i="9"/>
  <c r="M20" i="9"/>
  <c r="M13" i="9"/>
  <c r="G53" i="8"/>
  <c r="F52" i="8"/>
  <c r="M27" i="8"/>
  <c r="M24" i="8"/>
  <c r="M16" i="8"/>
  <c r="AW46" i="41"/>
  <c r="AO45" i="41"/>
  <c r="AW45" i="41" s="1"/>
  <c r="AW54" i="40"/>
  <c r="AW18" i="40"/>
  <c r="AW58" i="39"/>
  <c r="K31" i="39"/>
  <c r="K30" i="39" s="1"/>
  <c r="J30" i="39"/>
  <c r="K40" i="38"/>
  <c r="J38" i="38"/>
  <c r="M28" i="36"/>
  <c r="O28" i="36" s="1"/>
  <c r="P28" i="36" s="1"/>
  <c r="AW41" i="30"/>
  <c r="M19" i="30"/>
  <c r="M25" i="27"/>
  <c r="AW53" i="26"/>
  <c r="AG16" i="26"/>
  <c r="AE16" i="26"/>
  <c r="AC16" i="26"/>
  <c r="AF16" i="26"/>
  <c r="AA16" i="26"/>
  <c r="AB16" i="26"/>
  <c r="AH16" i="26"/>
  <c r="AI16" i="26"/>
  <c r="AD16" i="26"/>
  <c r="M27" i="24"/>
  <c r="K42" i="23"/>
  <c r="J40" i="23"/>
  <c r="J32" i="21"/>
  <c r="K33" i="21"/>
  <c r="K32" i="21" s="1"/>
  <c r="M26" i="21"/>
  <c r="K53" i="19"/>
  <c r="K52" i="19" s="1"/>
  <c r="J52" i="19"/>
  <c r="M10" i="19"/>
  <c r="AW60" i="17"/>
  <c r="M29" i="17"/>
  <c r="G68" i="16"/>
  <c r="G67" i="16" s="1"/>
  <c r="F67" i="16"/>
  <c r="F56" i="16"/>
  <c r="G57" i="16"/>
  <c r="F52" i="16"/>
  <c r="G53" i="16"/>
  <c r="M16" i="16"/>
  <c r="AW57" i="14"/>
  <c r="AF34" i="14"/>
  <c r="AD34" i="14"/>
  <c r="AA34" i="14"/>
  <c r="AH34" i="14"/>
  <c r="AG34" i="14"/>
  <c r="AE34" i="14"/>
  <c r="AB34" i="14"/>
  <c r="AC34" i="14"/>
  <c r="AI34" i="14"/>
  <c r="F52" i="12"/>
  <c r="G53" i="12"/>
  <c r="M36" i="12"/>
  <c r="M16" i="12"/>
  <c r="K68" i="11"/>
  <c r="K67" i="11" s="1"/>
  <c r="J67" i="11"/>
  <c r="M47" i="11"/>
  <c r="M42" i="11"/>
  <c r="M13" i="11"/>
  <c r="K55" i="10"/>
  <c r="K54" i="10" s="1"/>
  <c r="J54" i="10"/>
  <c r="K44" i="10"/>
  <c r="K43" i="10" s="1"/>
  <c r="J43" i="10"/>
  <c r="M39" i="10"/>
  <c r="M28" i="10"/>
  <c r="F8" i="10"/>
  <c r="AO56" i="9"/>
  <c r="F50" i="9"/>
  <c r="G51" i="9"/>
  <c r="M45" i="9"/>
  <c r="M39" i="9"/>
  <c r="M34" i="9"/>
  <c r="M19" i="9"/>
  <c r="AW46" i="8"/>
  <c r="AO45" i="8"/>
  <c r="AW45" i="8" s="1"/>
  <c r="M36" i="8"/>
  <c r="J63" i="30"/>
  <c r="AW34" i="26"/>
  <c r="K57" i="24"/>
  <c r="K56" i="24" s="1"/>
  <c r="J56" i="24"/>
  <c r="G38" i="24"/>
  <c r="F37" i="24"/>
  <c r="AW60" i="22"/>
  <c r="G8" i="21"/>
  <c r="F59" i="19"/>
  <c r="F62" i="19" s="1"/>
  <c r="G60" i="19"/>
  <c r="K51" i="19"/>
  <c r="K50" i="19" s="1"/>
  <c r="J50" i="19"/>
  <c r="G68" i="18"/>
  <c r="G67" i="18" s="1"/>
  <c r="F67" i="18"/>
  <c r="F50" i="18"/>
  <c r="G51" i="18"/>
  <c r="G33" i="18"/>
  <c r="F32" i="18"/>
  <c r="AW65" i="17"/>
  <c r="K8" i="17"/>
  <c r="J8" i="17"/>
  <c r="M46" i="16"/>
  <c r="G41" i="16"/>
  <c r="F40" i="16"/>
  <c r="M22" i="16"/>
  <c r="K15" i="16"/>
  <c r="K14" i="16" s="1"/>
  <c r="K67" i="13"/>
  <c r="M48" i="12"/>
  <c r="M29" i="12"/>
  <c r="M24" i="12"/>
  <c r="M17" i="12"/>
  <c r="M11" i="12"/>
  <c r="K51" i="11"/>
  <c r="K50" i="11" s="1"/>
  <c r="J50" i="11"/>
  <c r="M36" i="11"/>
  <c r="M18" i="11"/>
  <c r="M11" i="11"/>
  <c r="M45" i="10"/>
  <c r="G33" i="10"/>
  <c r="F32" i="10"/>
  <c r="M26" i="10"/>
  <c r="J63" i="9"/>
  <c r="M35" i="9"/>
  <c r="M24" i="9"/>
  <c r="M29" i="8"/>
  <c r="M18" i="8"/>
  <c r="M10" i="8"/>
  <c r="AV50" i="17"/>
  <c r="AV49" i="17" s="1"/>
  <c r="AW48" i="23"/>
  <c r="AO47" i="23"/>
  <c r="AW47" i="23" s="1"/>
  <c r="AW48" i="14"/>
  <c r="AO47" i="14"/>
  <c r="AW47" i="14" s="1"/>
  <c r="AW13" i="21"/>
  <c r="AW21" i="35"/>
  <c r="AQ58" i="17"/>
  <c r="AS58" i="17"/>
  <c r="AW13" i="41"/>
  <c r="AW33" i="13"/>
  <c r="AO32" i="13"/>
  <c r="AW32" i="13" s="1"/>
  <c r="AW33" i="27"/>
  <c r="AO32" i="27"/>
  <c r="AW5" i="30"/>
  <c r="AW5" i="35"/>
  <c r="AW53" i="16"/>
  <c r="AW8" i="23"/>
  <c r="AW55" i="8"/>
  <c r="AO54" i="8"/>
  <c r="AW19" i="21"/>
  <c r="AP38" i="22"/>
  <c r="AR38" i="22"/>
  <c r="AW57" i="28"/>
  <c r="AP62" i="26"/>
  <c r="AR62" i="26"/>
  <c r="AW46" i="35"/>
  <c r="AO45" i="35"/>
  <c r="AW45" i="35" s="1"/>
  <c r="AW56" i="15"/>
  <c r="AW44" i="22"/>
  <c r="AW20" i="21"/>
  <c r="AW14" i="23"/>
  <c r="AW39" i="23"/>
  <c r="AQ38" i="23"/>
  <c r="AS9" i="36"/>
  <c r="AW39" i="14"/>
  <c r="AU58" i="13"/>
  <c r="AW14" i="21"/>
  <c r="AQ62" i="21"/>
  <c r="AS62" i="21"/>
  <c r="AP40" i="23"/>
  <c r="AR40" i="23"/>
  <c r="AR38" i="23" s="1"/>
  <c r="AU58" i="26"/>
  <c r="AS58" i="26"/>
  <c r="AW7" i="27"/>
  <c r="AW37" i="35"/>
  <c r="AO36" i="35"/>
  <c r="AQ36" i="35"/>
  <c r="AW8" i="36"/>
  <c r="AT38" i="39"/>
  <c r="AT36" i="39" s="1"/>
  <c r="AS38" i="39"/>
  <c r="AS36" i="39" s="1"/>
  <c r="AR56" i="39"/>
  <c r="AT56" i="39"/>
  <c r="AW50" i="41"/>
  <c r="AO49" i="41"/>
  <c r="AW49" i="41" s="1"/>
  <c r="AP62" i="9"/>
  <c r="AR62" i="9"/>
  <c r="AR3" i="13"/>
  <c r="AQ3" i="13"/>
  <c r="AW33" i="11"/>
  <c r="AO32" i="11"/>
  <c r="AW44" i="12"/>
  <c r="AW17" i="8"/>
  <c r="AR38" i="11"/>
  <c r="AT38" i="11"/>
  <c r="AW39" i="12"/>
  <c r="AP58" i="8"/>
  <c r="AR58" i="8"/>
  <c r="AT54" i="11"/>
  <c r="AV38" i="16"/>
  <c r="AW36" i="15"/>
  <c r="AO35" i="15"/>
  <c r="AW14" i="16"/>
  <c r="AW46" i="17"/>
  <c r="AO45" i="17"/>
  <c r="AW45" i="17" s="1"/>
  <c r="AW11" i="14"/>
  <c r="AW16" i="15"/>
  <c r="AW5" i="22"/>
  <c r="AQ62" i="16"/>
  <c r="AS62" i="16"/>
  <c r="AW19" i="18"/>
  <c r="AW36" i="26"/>
  <c r="AO35" i="26"/>
  <c r="AW36" i="22"/>
  <c r="AO35" i="22"/>
  <c r="AW40" i="28"/>
  <c r="AW36" i="28"/>
  <c r="AO35" i="28"/>
  <c r="AW24" i="36"/>
  <c r="AW32" i="36"/>
  <c r="AW17" i="38"/>
  <c r="AW24" i="39"/>
  <c r="AR30" i="40"/>
  <c r="AT30" i="40"/>
  <c r="AW22" i="9"/>
  <c r="AW10" i="10"/>
  <c r="AW7" i="9"/>
  <c r="AW11" i="38"/>
  <c r="AW23" i="26"/>
  <c r="AP9" i="35"/>
  <c r="AR9" i="35"/>
  <c r="AR54" i="21"/>
  <c r="AT54" i="21"/>
  <c r="AQ30" i="35"/>
  <c r="AS30" i="35"/>
  <c r="AW7" i="38"/>
  <c r="AW16" i="30"/>
  <c r="AW11" i="11"/>
  <c r="AV20" i="13"/>
  <c r="AU20" i="13"/>
  <c r="AW40" i="18"/>
  <c r="AW52" i="11"/>
  <c r="AO51" i="11"/>
  <c r="AW51" i="11" s="1"/>
  <c r="AW13" i="15"/>
  <c r="AU32" i="21"/>
  <c r="AP32" i="21"/>
  <c r="AW41" i="21"/>
  <c r="AO16" i="26"/>
  <c r="AO9" i="26" s="1"/>
  <c r="AW39" i="39"/>
  <c r="AV36" i="40"/>
  <c r="AQ36" i="40"/>
  <c r="AW36" i="8"/>
  <c r="AO35" i="8"/>
  <c r="AW37" i="15"/>
  <c r="AW53" i="22"/>
  <c r="AP52" i="16"/>
  <c r="AP51" i="16" s="1"/>
  <c r="AU25" i="36"/>
  <c r="AP25" i="36"/>
  <c r="AW53" i="36"/>
  <c r="AO52" i="36"/>
  <c r="AW52" i="36" s="1"/>
  <c r="AW18" i="39"/>
  <c r="AW14" i="41"/>
  <c r="AW65" i="22"/>
  <c r="AW64" i="11"/>
  <c r="AW57" i="8"/>
  <c r="AW5" i="17"/>
  <c r="AW36" i="10"/>
  <c r="AO35" i="10"/>
  <c r="AW7" i="23"/>
  <c r="AW23" i="21"/>
  <c r="AW37" i="28"/>
  <c r="AP32" i="26"/>
  <c r="AR32" i="26"/>
  <c r="AW10" i="28"/>
  <c r="AW12" i="35"/>
  <c r="AV9" i="38"/>
  <c r="AW10" i="38"/>
  <c r="AO9" i="38"/>
  <c r="AW48" i="12"/>
  <c r="AO47" i="12"/>
  <c r="AW47" i="12" s="1"/>
  <c r="AW61" i="12"/>
  <c r="AW63" i="14"/>
  <c r="AO62" i="14"/>
  <c r="AS3" i="11"/>
  <c r="AU3" i="11"/>
  <c r="AW36" i="12"/>
  <c r="AO35" i="12"/>
  <c r="AQ35" i="12"/>
  <c r="AW15" i="13"/>
  <c r="AW52" i="14"/>
  <c r="AO51" i="14"/>
  <c r="AW51" i="14" s="1"/>
  <c r="AP23" i="13"/>
  <c r="AR23" i="13"/>
  <c r="AW12" i="26"/>
  <c r="AT3" i="30"/>
  <c r="AS3" i="30"/>
  <c r="AR54" i="28"/>
  <c r="AT54" i="28"/>
  <c r="AW14" i="35"/>
  <c r="AW6" i="35"/>
  <c r="AQ56" i="38"/>
  <c r="AS56" i="38"/>
  <c r="AR3" i="40"/>
  <c r="AW4" i="40"/>
  <c r="AO3" i="40"/>
  <c r="AR36" i="39"/>
  <c r="AW23" i="41"/>
  <c r="AO47" i="41"/>
  <c r="AW47" i="41" s="1"/>
  <c r="AW48" i="41"/>
  <c r="AQ62" i="12"/>
  <c r="AS62" i="12"/>
  <c r="AW21" i="10"/>
  <c r="AW24" i="12"/>
  <c r="AW4" i="10"/>
  <c r="AW13" i="8"/>
  <c r="AW48" i="8"/>
  <c r="AO47" i="8"/>
  <c r="AW47" i="8" s="1"/>
  <c r="AW44" i="9"/>
  <c r="AV58" i="11"/>
  <c r="AP58" i="11"/>
  <c r="AV20" i="15"/>
  <c r="AV9" i="15" s="1"/>
  <c r="AP20" i="15"/>
  <c r="AP9" i="15" s="1"/>
  <c r="AW42" i="18"/>
  <c r="AW56" i="18"/>
  <c r="AW24" i="13"/>
  <c r="AW37" i="13"/>
  <c r="AV35" i="16"/>
  <c r="AT35" i="16"/>
  <c r="AH35" i="19"/>
  <c r="AJ37" i="19"/>
  <c r="AJ35" i="19" s="1"/>
  <c r="AW12" i="23"/>
  <c r="AS62" i="23"/>
  <c r="AU62" i="23"/>
  <c r="AW57" i="26"/>
  <c r="AS58" i="23"/>
  <c r="AU58" i="23"/>
  <c r="AW10" i="22"/>
  <c r="AW20" i="26"/>
  <c r="AS62" i="27"/>
  <c r="AU62" i="27"/>
  <c r="AQ3" i="28"/>
  <c r="AW4" i="28"/>
  <c r="AO3" i="28"/>
  <c r="AW34" i="35"/>
  <c r="AO33" i="35"/>
  <c r="AW33" i="35" s="1"/>
  <c r="AJ15" i="35"/>
  <c r="AW5" i="40"/>
  <c r="AW21" i="39"/>
  <c r="AQ33" i="40"/>
  <c r="AS33" i="40"/>
  <c r="AW51" i="39"/>
  <c r="AS52" i="40"/>
  <c r="AU52" i="40"/>
  <c r="AW44" i="40"/>
  <c r="AO43" i="40"/>
  <c r="AW43" i="40" s="1"/>
  <c r="AW22" i="41"/>
  <c r="AV38" i="26"/>
  <c r="AU25" i="39"/>
  <c r="AP25" i="39"/>
  <c r="AP43" i="14"/>
  <c r="AP38" i="14" s="1"/>
  <c r="AR43" i="14"/>
  <c r="AR38" i="14" s="1"/>
  <c r="AP58" i="21"/>
  <c r="AR58" i="21"/>
  <c r="AV9" i="39"/>
  <c r="AP9" i="39"/>
  <c r="AW16" i="17"/>
  <c r="AP56" i="41"/>
  <c r="AR56" i="41"/>
  <c r="AW41" i="9"/>
  <c r="AU50" i="17"/>
  <c r="AU49" i="17" s="1"/>
  <c r="AQ38" i="26"/>
  <c r="AS38" i="26"/>
  <c r="AR3" i="36"/>
  <c r="AU3" i="36"/>
  <c r="AV38" i="13"/>
  <c r="AP38" i="13"/>
  <c r="AV3" i="15"/>
  <c r="AT3" i="15"/>
  <c r="AV32" i="9"/>
  <c r="AW33" i="9"/>
  <c r="AO32" i="9"/>
  <c r="AV50" i="11"/>
  <c r="AV49" i="11" s="1"/>
  <c r="AP50" i="11"/>
  <c r="AP49" i="11" s="1"/>
  <c r="AW17" i="13"/>
  <c r="AV54" i="13"/>
  <c r="AW55" i="13"/>
  <c r="AO54" i="13"/>
  <c r="AV3" i="14"/>
  <c r="AW5" i="14"/>
  <c r="AW6" i="21"/>
  <c r="AW11" i="26"/>
  <c r="AP62" i="30"/>
  <c r="AR62" i="30"/>
  <c r="AR35" i="13"/>
  <c r="AT35" i="13"/>
  <c r="AW18" i="16"/>
  <c r="AV35" i="23"/>
  <c r="AW36" i="23"/>
  <c r="AO35" i="23"/>
  <c r="AW11" i="27"/>
  <c r="AV56" i="27"/>
  <c r="AV54" i="27" s="1"/>
  <c r="AT56" i="27"/>
  <c r="AT54" i="27" s="1"/>
  <c r="AQ25" i="41"/>
  <c r="AS25" i="41"/>
  <c r="AR50" i="27"/>
  <c r="AR49" i="27" s="1"/>
  <c r="AT50" i="27"/>
  <c r="AT49" i="27" s="1"/>
  <c r="AQ25" i="35"/>
  <c r="AS25" i="35"/>
  <c r="AR56" i="35"/>
  <c r="AT56" i="35"/>
  <c r="AT9" i="41"/>
  <c r="AW10" i="41"/>
  <c r="AO9" i="41"/>
  <c r="AS56" i="11"/>
  <c r="AS54" i="11" s="1"/>
  <c r="AU56" i="11"/>
  <c r="AU54" i="11" s="1"/>
  <c r="AW65" i="28"/>
  <c r="AQ62" i="8"/>
  <c r="AP62" i="8"/>
  <c r="AS38" i="21"/>
  <c r="AU38" i="21"/>
  <c r="AW5" i="8"/>
  <c r="AP3" i="14"/>
  <c r="AR3" i="14"/>
  <c r="AP36" i="36"/>
  <c r="AR36" i="36"/>
  <c r="AT32" i="12"/>
  <c r="AW61" i="11"/>
  <c r="AP32" i="8"/>
  <c r="AR32" i="8"/>
  <c r="AW59" i="14"/>
  <c r="AO58" i="14"/>
  <c r="AW65" i="15"/>
  <c r="AU62" i="17"/>
  <c r="AW7" i="21"/>
  <c r="AQ54" i="17"/>
  <c r="AS54" i="17"/>
  <c r="AR61" i="28"/>
  <c r="AT61" i="28"/>
  <c r="AT58" i="28" s="1"/>
  <c r="AT54" i="30"/>
  <c r="AW55" i="30"/>
  <c r="AO54" i="30"/>
  <c r="AW14" i="28"/>
  <c r="AW63" i="36"/>
  <c r="AW44" i="35"/>
  <c r="AO43" i="35"/>
  <c r="AW43" i="35" s="1"/>
  <c r="AW12" i="39"/>
  <c r="AW12" i="8"/>
  <c r="AW36" i="9"/>
  <c r="AO35" i="9"/>
  <c r="AW35" i="9" s="1"/>
  <c r="AP3" i="12"/>
  <c r="AR3" i="12"/>
  <c r="AW15" i="12"/>
  <c r="AS58" i="12"/>
  <c r="AU58" i="12"/>
  <c r="AW19" i="8"/>
  <c r="AV3" i="9"/>
  <c r="AT3" i="9"/>
  <c r="AV58" i="15"/>
  <c r="AP58" i="15"/>
  <c r="AW50" i="14"/>
  <c r="AO49" i="14"/>
  <c r="AW49" i="14" s="1"/>
  <c r="AQ32" i="15"/>
  <c r="AS32" i="15"/>
  <c r="AW41" i="15"/>
  <c r="AS54" i="16"/>
  <c r="AU54" i="16"/>
  <c r="AP54" i="15"/>
  <c r="AR54" i="15"/>
  <c r="AU3" i="16"/>
  <c r="AP3" i="21"/>
  <c r="AW4" i="21"/>
  <c r="AO3" i="21"/>
  <c r="AU58" i="22"/>
  <c r="AP58" i="22"/>
  <c r="AT54" i="22"/>
  <c r="AW55" i="22"/>
  <c r="AO54" i="22"/>
  <c r="AW46" i="23"/>
  <c r="AO45" i="23"/>
  <c r="AW45" i="23" s="1"/>
  <c r="AT43" i="28"/>
  <c r="AT38" i="28" s="1"/>
  <c r="AO43" i="28"/>
  <c r="AW37" i="30"/>
  <c r="AT3" i="39"/>
  <c r="AW4" i="39"/>
  <c r="AO3" i="39"/>
  <c r="AW24" i="40"/>
  <c r="AW57" i="40"/>
  <c r="AO56" i="40"/>
  <c r="AQ56" i="40"/>
  <c r="AW39" i="41"/>
  <c r="AW48" i="13"/>
  <c r="AO47" i="13"/>
  <c r="AW47" i="13" s="1"/>
  <c r="AW6" i="30"/>
  <c r="AW8" i="38"/>
  <c r="AW20" i="39"/>
  <c r="AQ38" i="10"/>
  <c r="AP3" i="17"/>
  <c r="AW4" i="17"/>
  <c r="AO3" i="17"/>
  <c r="AP3" i="22"/>
  <c r="AR3" i="22"/>
  <c r="AU52" i="22"/>
  <c r="AU51" i="22" s="1"/>
  <c r="AR52" i="22"/>
  <c r="AR51" i="22" s="1"/>
  <c r="AW46" i="38"/>
  <c r="AO45" i="38"/>
  <c r="AW45" i="38" s="1"/>
  <c r="AR32" i="23"/>
  <c r="AT32" i="23"/>
  <c r="AW53" i="30"/>
  <c r="AR60" i="36"/>
  <c r="AT60" i="36"/>
  <c r="AQ52" i="39"/>
  <c r="AS52" i="39"/>
  <c r="AW23" i="15"/>
  <c r="AW18" i="12"/>
  <c r="AU35" i="17"/>
  <c r="AP35" i="17"/>
  <c r="AW37" i="22"/>
  <c r="AW21" i="11"/>
  <c r="AW7" i="30"/>
  <c r="AW37" i="21"/>
  <c r="AV30" i="36"/>
  <c r="AT30" i="36"/>
  <c r="AW10" i="30"/>
  <c r="AW46" i="21"/>
  <c r="AO45" i="21"/>
  <c r="AW45" i="21" s="1"/>
  <c r="AT43" i="12"/>
  <c r="AT38" i="12" s="1"/>
  <c r="AO43" i="12"/>
  <c r="AW53" i="18"/>
  <c r="AW8" i="8"/>
  <c r="AU40" i="9"/>
  <c r="AU38" i="9" s="1"/>
  <c r="AT40" i="9"/>
  <c r="AW23" i="23"/>
  <c r="AW34" i="30"/>
  <c r="AR3" i="35"/>
  <c r="AW4" i="35"/>
  <c r="AO3" i="35"/>
  <c r="AW17" i="39"/>
  <c r="AV38" i="41"/>
  <c r="AV36" i="41" s="1"/>
  <c r="AT38" i="41"/>
  <c r="AT36" i="41" s="1"/>
  <c r="AW53" i="10"/>
  <c r="AP3" i="8"/>
  <c r="AR3" i="8"/>
  <c r="AW39" i="8"/>
  <c r="AO38" i="8"/>
  <c r="AT38" i="8"/>
  <c r="AW63" i="11"/>
  <c r="AO62" i="11"/>
  <c r="AQ62" i="11"/>
  <c r="AW20" i="18"/>
  <c r="AW59" i="18"/>
  <c r="AO58" i="18"/>
  <c r="AW33" i="16"/>
  <c r="AO32" i="16"/>
  <c r="AW16" i="21"/>
  <c r="AW22" i="23"/>
  <c r="AW14" i="27"/>
  <c r="AU62" i="28"/>
  <c r="AP62" i="28"/>
  <c r="AP43" i="30"/>
  <c r="AP38" i="30" s="1"/>
  <c r="AR43" i="30"/>
  <c r="AR38" i="30" s="1"/>
  <c r="AP3" i="27"/>
  <c r="AW4" i="27"/>
  <c r="AO3" i="27"/>
  <c r="AQ50" i="38"/>
  <c r="AQ49" i="38" s="1"/>
  <c r="AS50" i="38"/>
  <c r="AS49" i="38" s="1"/>
  <c r="AP56" i="36"/>
  <c r="AR56" i="36"/>
  <c r="AS36" i="38"/>
  <c r="AU36" i="38"/>
  <c r="AQ58" i="9"/>
  <c r="AS58" i="9"/>
  <c r="AW17" i="11"/>
  <c r="AQ35" i="11"/>
  <c r="AS35" i="11"/>
  <c r="AW18" i="11"/>
  <c r="AW65" i="16"/>
  <c r="AQ3" i="18"/>
  <c r="AW4" i="18"/>
  <c r="AO3" i="18"/>
  <c r="AP62" i="18"/>
  <c r="AR62" i="18"/>
  <c r="AP38" i="17"/>
  <c r="AW15" i="15"/>
  <c r="AW46" i="16"/>
  <c r="AO45" i="16"/>
  <c r="AW45" i="16" s="1"/>
  <c r="AS58" i="16"/>
  <c r="AQ58" i="16"/>
  <c r="AW34" i="17"/>
  <c r="AW57" i="18"/>
  <c r="AW15" i="22"/>
  <c r="AT62" i="22"/>
  <c r="AT54" i="23"/>
  <c r="AQ35" i="27"/>
  <c r="AS35" i="27"/>
  <c r="AW55" i="27"/>
  <c r="AU54" i="27"/>
  <c r="AV58" i="27"/>
  <c r="AP58" i="27"/>
  <c r="AW52" i="30"/>
  <c r="AO51" i="30"/>
  <c r="AW51" i="30" s="1"/>
  <c r="AW59" i="36"/>
  <c r="AV33" i="38"/>
  <c r="AW34" i="38"/>
  <c r="AO33" i="38"/>
  <c r="AV3" i="38"/>
  <c r="AW5" i="38"/>
  <c r="AW18" i="38"/>
  <c r="AW14" i="38"/>
  <c r="AW10" i="40"/>
  <c r="AO9" i="40"/>
  <c r="AQ9" i="40"/>
  <c r="AR60" i="40"/>
  <c r="AT60" i="40"/>
  <c r="V5" i="38"/>
  <c r="AV52" i="16"/>
  <c r="AV51" i="16" s="1"/>
  <c r="I71" i="8"/>
  <c r="C6" i="140"/>
  <c r="I71" i="23"/>
  <c r="E71" i="19"/>
  <c r="K21" i="41"/>
  <c r="M21" i="41" s="1"/>
  <c r="O21" i="41" s="1"/>
  <c r="P21" i="41" s="1"/>
  <c r="K55" i="39"/>
  <c r="K54" i="39" s="1"/>
  <c r="J54" i="39"/>
  <c r="K68" i="30"/>
  <c r="K67" i="30" s="1"/>
  <c r="J67" i="30"/>
  <c r="E71" i="11"/>
  <c r="K67" i="37"/>
  <c r="K65" i="37" s="1"/>
  <c r="J65" i="37"/>
  <c r="AG20" i="23"/>
  <c r="AI20" i="23"/>
  <c r="AC20" i="23"/>
  <c r="AA20" i="23"/>
  <c r="AA9" i="23" s="1"/>
  <c r="AF20" i="23"/>
  <c r="AE20" i="23"/>
  <c r="AB20" i="23"/>
  <c r="AD20" i="23"/>
  <c r="AD9" i="23" s="1"/>
  <c r="AI41" i="36"/>
  <c r="AI36" i="36" s="1"/>
  <c r="AD41" i="36"/>
  <c r="AD36" i="36" s="1"/>
  <c r="AC41" i="36"/>
  <c r="AC36" i="36" s="1"/>
  <c r="AE41" i="36"/>
  <c r="AE36" i="36" s="1"/>
  <c r="AF41" i="36"/>
  <c r="AF36" i="36" s="1"/>
  <c r="AA41" i="36"/>
  <c r="AB41" i="36"/>
  <c r="AB36" i="36" s="1"/>
  <c r="AG41" i="36"/>
  <c r="AG36" i="36" s="1"/>
  <c r="AH41" i="36"/>
  <c r="AH36" i="36" s="1"/>
  <c r="AB48" i="41"/>
  <c r="AB47" i="41" s="1"/>
  <c r="AA48" i="41"/>
  <c r="AG48" i="41"/>
  <c r="AG47" i="41" s="1"/>
  <c r="AD48" i="41"/>
  <c r="AD47" i="41" s="1"/>
  <c r="AE48" i="41"/>
  <c r="AE47" i="41" s="1"/>
  <c r="AI48" i="41"/>
  <c r="AI47" i="41" s="1"/>
  <c r="AF48" i="41"/>
  <c r="AF47" i="41" s="1"/>
  <c r="AC48" i="41"/>
  <c r="AC47" i="41" s="1"/>
  <c r="AH48" i="41"/>
  <c r="AH47" i="41" s="1"/>
  <c r="AC50" i="9"/>
  <c r="AB50" i="9"/>
  <c r="AE50" i="9"/>
  <c r="AH50" i="9"/>
  <c r="AD50" i="9"/>
  <c r="AF50" i="9"/>
  <c r="AI50" i="9"/>
  <c r="AA50" i="9"/>
  <c r="AG50" i="9"/>
  <c r="AE52" i="14"/>
  <c r="AC52" i="14"/>
  <c r="AI52" i="14"/>
  <c r="AH52" i="14"/>
  <c r="AA52" i="14"/>
  <c r="AB52" i="14"/>
  <c r="AF52" i="14"/>
  <c r="AG52" i="14"/>
  <c r="AD52" i="14"/>
  <c r="AD20" i="27"/>
  <c r="AB20" i="27"/>
  <c r="AE20" i="27"/>
  <c r="AF20" i="27"/>
  <c r="AI20" i="27"/>
  <c r="AG20" i="27"/>
  <c r="AH20" i="27"/>
  <c r="AA20" i="27"/>
  <c r="AC20" i="27"/>
  <c r="AE28" i="40"/>
  <c r="AE25" i="40" s="1"/>
  <c r="AD28" i="40"/>
  <c r="AA28" i="40"/>
  <c r="AH28" i="40"/>
  <c r="AH25" i="40" s="1"/>
  <c r="AF28" i="40"/>
  <c r="AF25" i="40" s="1"/>
  <c r="AC28" i="40"/>
  <c r="AC25" i="40" s="1"/>
  <c r="AI28" i="40"/>
  <c r="AB28" i="40"/>
  <c r="AG28" i="40"/>
  <c r="AF40" i="13"/>
  <c r="AF38" i="13" s="1"/>
  <c r="AA40" i="13"/>
  <c r="AB40" i="13"/>
  <c r="AB38" i="13" s="1"/>
  <c r="AG40" i="13"/>
  <c r="AG38" i="13" s="1"/>
  <c r="AI40" i="13"/>
  <c r="AI38" i="13" s="1"/>
  <c r="AC40" i="13"/>
  <c r="AE40" i="13"/>
  <c r="AE38" i="13" s="1"/>
  <c r="AD40" i="13"/>
  <c r="AH40" i="13"/>
  <c r="AH38" i="13" s="1"/>
  <c r="AW61" i="39"/>
  <c r="AO60" i="39"/>
  <c r="AW58" i="40"/>
  <c r="J50" i="39"/>
  <c r="K51" i="39"/>
  <c r="K50" i="39" s="1"/>
  <c r="M47" i="39"/>
  <c r="O47" i="39" s="1"/>
  <c r="P47" i="39" s="1"/>
  <c r="M32" i="39"/>
  <c r="O32" i="39" s="1"/>
  <c r="P32" i="39" s="1"/>
  <c r="M43" i="36"/>
  <c r="O43" i="36" s="1"/>
  <c r="P43" i="36" s="1"/>
  <c r="M34" i="36"/>
  <c r="O34" i="36" s="1"/>
  <c r="P34" i="36" s="1"/>
  <c r="M29" i="36"/>
  <c r="O29" i="36" s="1"/>
  <c r="P29" i="36" s="1"/>
  <c r="M24" i="36"/>
  <c r="O24" i="36" s="1"/>
  <c r="P24" i="36" s="1"/>
  <c r="M17" i="36"/>
  <c r="O17" i="36" s="1"/>
  <c r="P17" i="36" s="1"/>
  <c r="G60" i="30"/>
  <c r="F59" i="30"/>
  <c r="F62" i="30" s="1"/>
  <c r="M10" i="30"/>
  <c r="AW65" i="27"/>
  <c r="M16" i="27"/>
  <c r="M13" i="24"/>
  <c r="AW60" i="18"/>
  <c r="K53" i="17"/>
  <c r="K52" i="17" s="1"/>
  <c r="J52" i="17"/>
  <c r="M28" i="17"/>
  <c r="V8" i="17" s="1"/>
  <c r="G38" i="16"/>
  <c r="F37" i="16"/>
  <c r="K33" i="16"/>
  <c r="K32" i="16" s="1"/>
  <c r="J32" i="16"/>
  <c r="O20" i="16"/>
  <c r="P20" i="16" s="1"/>
  <c r="K53" i="41"/>
  <c r="J52" i="41"/>
  <c r="G66" i="39"/>
  <c r="G65" i="39" s="1"/>
  <c r="F65" i="39"/>
  <c r="AA28" i="36"/>
  <c r="AG28" i="36"/>
  <c r="AG25" i="36" s="1"/>
  <c r="AF28" i="36"/>
  <c r="AF25" i="36" s="1"/>
  <c r="AI28" i="36"/>
  <c r="AI25" i="36" s="1"/>
  <c r="AE28" i="36"/>
  <c r="AE25" i="36" s="1"/>
  <c r="AB28" i="36"/>
  <c r="AB25" i="36" s="1"/>
  <c r="AC28" i="36"/>
  <c r="AC25" i="36" s="1"/>
  <c r="AH28" i="36"/>
  <c r="AH25" i="36" s="1"/>
  <c r="AD28" i="36"/>
  <c r="AD25" i="36" s="1"/>
  <c r="AD40" i="9"/>
  <c r="AA40" i="9"/>
  <c r="AB40" i="9"/>
  <c r="AI40" i="9"/>
  <c r="AH40" i="9"/>
  <c r="AG40" i="9"/>
  <c r="AE40" i="9"/>
  <c r="AC40" i="9"/>
  <c r="AF40" i="9"/>
  <c r="AD48" i="39"/>
  <c r="AD47" i="39" s="1"/>
  <c r="AH48" i="39"/>
  <c r="AH47" i="39" s="1"/>
  <c r="AC48" i="39"/>
  <c r="AC47" i="39" s="1"/>
  <c r="AA48" i="39"/>
  <c r="AF48" i="39"/>
  <c r="AF47" i="39" s="1"/>
  <c r="AB48" i="39"/>
  <c r="AB47" i="39" s="1"/>
  <c r="AG48" i="39"/>
  <c r="AG47" i="39" s="1"/>
  <c r="AE48" i="39"/>
  <c r="AE47" i="39" s="1"/>
  <c r="AI48" i="39"/>
  <c r="AI47" i="39" s="1"/>
  <c r="M33" i="39"/>
  <c r="O33" i="39" s="1"/>
  <c r="P33" i="39" s="1"/>
  <c r="M12" i="39"/>
  <c r="O12" i="39" s="1"/>
  <c r="P12" i="39" s="1"/>
  <c r="K9" i="36"/>
  <c r="K8" i="36" s="1"/>
  <c r="J8" i="36"/>
  <c r="G41" i="30"/>
  <c r="F40" i="30"/>
  <c r="G33" i="30"/>
  <c r="F32" i="30"/>
  <c r="AW61" i="27"/>
  <c r="M35" i="27"/>
  <c r="M24" i="27"/>
  <c r="M12" i="27"/>
  <c r="K20" i="41"/>
  <c r="M20" i="41" s="1"/>
  <c r="O20" i="41" s="1"/>
  <c r="P20" i="41" s="1"/>
  <c r="K11" i="41"/>
  <c r="M11" i="41" s="1"/>
  <c r="O11" i="41" s="1"/>
  <c r="P11" i="41" s="1"/>
  <c r="I71" i="24"/>
  <c r="I71" i="11"/>
  <c r="M47" i="24"/>
  <c r="E71" i="17"/>
  <c r="AW59" i="40"/>
  <c r="J52" i="39"/>
  <c r="K53" i="39"/>
  <c r="K52" i="39" s="1"/>
  <c r="G49" i="39"/>
  <c r="F48" i="39"/>
  <c r="K66" i="35"/>
  <c r="K65" i="35" s="1"/>
  <c r="J65" i="35"/>
  <c r="K15" i="30"/>
  <c r="K14" i="30" s="1"/>
  <c r="K68" i="22"/>
  <c r="K67" i="22" s="1"/>
  <c r="J67" i="22"/>
  <c r="K64" i="20"/>
  <c r="K63" i="20" s="1"/>
  <c r="J63" i="20"/>
  <c r="M29" i="19"/>
  <c r="M20" i="19"/>
  <c r="F8" i="18"/>
  <c r="F52" i="17"/>
  <c r="G53" i="17"/>
  <c r="M24" i="17"/>
  <c r="G57" i="36"/>
  <c r="G60" i="36" s="1"/>
  <c r="AW61" i="41"/>
  <c r="AO60" i="41"/>
  <c r="K36" i="41"/>
  <c r="M36" i="41" s="1"/>
  <c r="K66" i="39"/>
  <c r="K65" i="39" s="1"/>
  <c r="J65" i="39"/>
  <c r="K15" i="39"/>
  <c r="K14" i="39" s="1"/>
  <c r="J14" i="39"/>
  <c r="K15" i="36"/>
  <c r="K14" i="36" s="1"/>
  <c r="J14" i="36"/>
  <c r="G53" i="30"/>
  <c r="F52" i="30"/>
  <c r="F37" i="30"/>
  <c r="G38" i="30"/>
  <c r="AW57" i="27"/>
  <c r="AU3" i="23"/>
  <c r="F43" i="30"/>
  <c r="G44" i="30"/>
  <c r="AE6" i="27"/>
  <c r="AE3" i="27" s="1"/>
  <c r="AG6" i="27"/>
  <c r="AD6" i="27"/>
  <c r="AC6" i="27"/>
  <c r="AC3" i="27" s="1"/>
  <c r="AH6" i="27"/>
  <c r="AI6" i="27"/>
  <c r="AB6" i="27"/>
  <c r="AF6" i="27"/>
  <c r="AA6" i="27"/>
  <c r="M46" i="26"/>
  <c r="G41" i="24"/>
  <c r="F40" i="24"/>
  <c r="G55" i="21"/>
  <c r="F54" i="21"/>
  <c r="G68" i="19"/>
  <c r="G67" i="19" s="1"/>
  <c r="F67" i="19"/>
  <c r="F43" i="19"/>
  <c r="G44" i="19"/>
  <c r="M26" i="19"/>
  <c r="M19" i="19"/>
  <c r="J8" i="19"/>
  <c r="K8" i="19"/>
  <c r="G41" i="18"/>
  <c r="F40" i="18"/>
  <c r="M29" i="18"/>
  <c r="M22" i="18"/>
  <c r="G68" i="17"/>
  <c r="G67" i="17" s="1"/>
  <c r="F67" i="17"/>
  <c r="G50" i="17"/>
  <c r="AW65" i="13"/>
  <c r="K64" i="12"/>
  <c r="K63" i="12" s="1"/>
  <c r="J63" i="12"/>
  <c r="F32" i="12"/>
  <c r="G33" i="12"/>
  <c r="K8" i="9"/>
  <c r="J8" i="9"/>
  <c r="F8" i="8"/>
  <c r="AW14" i="10"/>
  <c r="AR62" i="13"/>
  <c r="AW59" i="30"/>
  <c r="AO58" i="30"/>
  <c r="M45" i="36"/>
  <c r="O45" i="36" s="1"/>
  <c r="P45" i="36" s="1"/>
  <c r="M36" i="27"/>
  <c r="K44" i="24"/>
  <c r="K43" i="24" s="1"/>
  <c r="J43" i="24"/>
  <c r="K15" i="24"/>
  <c r="K14" i="24" s="1"/>
  <c r="F59" i="21"/>
  <c r="F62" i="21" s="1"/>
  <c r="G60" i="21"/>
  <c r="M46" i="21"/>
  <c r="J43" i="18"/>
  <c r="K44" i="18"/>
  <c r="K43" i="18" s="1"/>
  <c r="K15" i="18"/>
  <c r="K14" i="18" s="1"/>
  <c r="K33" i="17"/>
  <c r="K32" i="17" s="1"/>
  <c r="J32" i="17"/>
  <c r="AW60" i="13"/>
  <c r="G68" i="12"/>
  <c r="G67" i="12" s="1"/>
  <c r="F67" i="12"/>
  <c r="F8" i="12"/>
  <c r="G53" i="10"/>
  <c r="F52" i="10"/>
  <c r="F40" i="10"/>
  <c r="G41" i="10"/>
  <c r="K15" i="10"/>
  <c r="K14" i="10" s="1"/>
  <c r="J56" i="9"/>
  <c r="K57" i="9"/>
  <c r="K56" i="9" s="1"/>
  <c r="K41" i="9"/>
  <c r="K40" i="9" s="1"/>
  <c r="J40" i="9"/>
  <c r="K53" i="8"/>
  <c r="K52" i="8" s="1"/>
  <c r="J52" i="8"/>
  <c r="G31" i="39"/>
  <c r="F30" i="39"/>
  <c r="F56" i="30"/>
  <c r="G57" i="30"/>
  <c r="G33" i="21"/>
  <c r="F32" i="21"/>
  <c r="J40" i="20"/>
  <c r="K41" i="20"/>
  <c r="K15" i="20"/>
  <c r="F52" i="19"/>
  <c r="G53" i="19"/>
  <c r="F52" i="18"/>
  <c r="G53" i="18"/>
  <c r="K38" i="17"/>
  <c r="K37" i="17" s="1"/>
  <c r="J37" i="17"/>
  <c r="K68" i="16"/>
  <c r="K67" i="16" s="1"/>
  <c r="J67" i="16"/>
  <c r="K57" i="16"/>
  <c r="K56" i="16" s="1"/>
  <c r="J56" i="16"/>
  <c r="K53" i="16"/>
  <c r="K52" i="16" s="1"/>
  <c r="J52" i="16"/>
  <c r="V11" i="16"/>
  <c r="K55" i="12"/>
  <c r="K54" i="12" s="1"/>
  <c r="J54" i="12"/>
  <c r="K51" i="12"/>
  <c r="K50" i="12" s="1"/>
  <c r="J50" i="12"/>
  <c r="F59" i="11"/>
  <c r="F62" i="11" s="1"/>
  <c r="G60" i="11"/>
  <c r="G51" i="10"/>
  <c r="F50" i="10"/>
  <c r="AQ56" i="9"/>
  <c r="AS56" i="9"/>
  <c r="AS54" i="9" s="1"/>
  <c r="J50" i="9"/>
  <c r="K51" i="9"/>
  <c r="K50" i="9" s="1"/>
  <c r="K63" i="30"/>
  <c r="G51" i="30"/>
  <c r="F50" i="30"/>
  <c r="F56" i="24"/>
  <c r="G57" i="24"/>
  <c r="J37" i="24"/>
  <c r="K38" i="24"/>
  <c r="K37" i="24" s="1"/>
  <c r="K53" i="21"/>
  <c r="K52" i="21" s="1"/>
  <c r="J52" i="21"/>
  <c r="AC55" i="19"/>
  <c r="AD55" i="19"/>
  <c r="AH55" i="19"/>
  <c r="AE55" i="19"/>
  <c r="AI55" i="19"/>
  <c r="AB55" i="19"/>
  <c r="AG55" i="19"/>
  <c r="AA55" i="19"/>
  <c r="AF55" i="19"/>
  <c r="G51" i="19"/>
  <c r="F50" i="19"/>
  <c r="K68" i="18"/>
  <c r="K67" i="18" s="1"/>
  <c r="J67" i="18"/>
  <c r="J50" i="18"/>
  <c r="K51" i="18"/>
  <c r="K50" i="18" s="1"/>
  <c r="J32" i="18"/>
  <c r="K33" i="18"/>
  <c r="K32" i="18" s="1"/>
  <c r="J40" i="16"/>
  <c r="K41" i="16"/>
  <c r="K40" i="16" s="1"/>
  <c r="J67" i="15"/>
  <c r="AW56" i="14"/>
  <c r="F50" i="11"/>
  <c r="G51" i="11"/>
  <c r="J32" i="10"/>
  <c r="K33" i="10"/>
  <c r="K32" i="10" s="1"/>
  <c r="K63" i="9"/>
  <c r="AW52" i="15"/>
  <c r="AO51" i="15"/>
  <c r="AW51" i="15" s="1"/>
  <c r="AW29" i="36"/>
  <c r="AW59" i="28"/>
  <c r="AU58" i="17"/>
  <c r="AW23" i="30"/>
  <c r="AW50" i="40"/>
  <c r="AO49" i="40"/>
  <c r="AW49" i="40" s="1"/>
  <c r="AW55" i="18"/>
  <c r="AO54" i="18"/>
  <c r="AW8" i="14"/>
  <c r="AW37" i="16"/>
  <c r="AW11" i="23"/>
  <c r="AO49" i="39"/>
  <c r="AW49" i="39" s="1"/>
  <c r="AW50" i="39"/>
  <c r="AT38" i="22"/>
  <c r="AW39" i="22"/>
  <c r="AO38" i="22"/>
  <c r="AT62" i="26"/>
  <c r="AW18" i="23"/>
  <c r="AS38" i="23"/>
  <c r="AU38" i="23"/>
  <c r="AW33" i="30"/>
  <c r="AO32" i="30"/>
  <c r="AW44" i="39"/>
  <c r="AO43" i="39"/>
  <c r="AW43" i="39" s="1"/>
  <c r="AV9" i="36"/>
  <c r="AW46" i="14"/>
  <c r="AO45" i="14"/>
  <c r="AW45" i="14" s="1"/>
  <c r="AW5" i="10"/>
  <c r="AS38" i="14"/>
  <c r="AW5" i="13"/>
  <c r="AW52" i="9"/>
  <c r="AO51" i="9"/>
  <c r="AW51" i="9" s="1"/>
  <c r="AT58" i="13"/>
  <c r="AR58" i="13"/>
  <c r="AW8" i="15"/>
  <c r="AU62" i="21"/>
  <c r="AW19" i="22"/>
  <c r="AV40" i="23"/>
  <c r="AV38" i="23" s="1"/>
  <c r="AT40" i="23"/>
  <c r="AT38" i="23" s="1"/>
  <c r="AQ58" i="26"/>
  <c r="AP58" i="26"/>
  <c r="AW50" i="30"/>
  <c r="AO49" i="30"/>
  <c r="AW49" i="30" s="1"/>
  <c r="AS36" i="35"/>
  <c r="AU36" i="35"/>
  <c r="AW26" i="38"/>
  <c r="AO25" i="38"/>
  <c r="AW25" i="38" s="1"/>
  <c r="AV38" i="39"/>
  <c r="AV36" i="39" s="1"/>
  <c r="AU38" i="39"/>
  <c r="AU36" i="39" s="1"/>
  <c r="AW57" i="39"/>
  <c r="AO56" i="39"/>
  <c r="AT62" i="9"/>
  <c r="AW63" i="9"/>
  <c r="AO62" i="9"/>
  <c r="AU3" i="13"/>
  <c r="AW21" i="9"/>
  <c r="AW39" i="11"/>
  <c r="AO38" i="11"/>
  <c r="AQ38" i="11"/>
  <c r="AW41" i="11"/>
  <c r="AT58" i="8"/>
  <c r="AW22" i="10"/>
  <c r="AW17" i="15"/>
  <c r="AW24" i="16"/>
  <c r="AW41" i="16"/>
  <c r="AW39" i="15"/>
  <c r="AO38" i="15"/>
  <c r="AW10" i="17"/>
  <c r="AW34" i="21"/>
  <c r="AU62" i="16"/>
  <c r="AP62" i="16"/>
  <c r="AW41" i="22"/>
  <c r="AW37" i="23"/>
  <c r="AW19" i="27"/>
  <c r="AW20" i="28"/>
  <c r="AW22" i="36"/>
  <c r="AW31" i="40"/>
  <c r="AO30" i="40"/>
  <c r="AW14" i="40"/>
  <c r="AW7" i="41"/>
  <c r="AV33" i="40"/>
  <c r="AW22" i="8"/>
  <c r="AW21" i="17"/>
  <c r="AW17" i="21"/>
  <c r="AW13" i="26"/>
  <c r="AV9" i="35"/>
  <c r="AT9" i="35"/>
  <c r="AW55" i="21"/>
  <c r="AO54" i="21"/>
  <c r="AW19" i="23"/>
  <c r="AU30" i="35"/>
  <c r="AP30" i="35"/>
  <c r="AW43" i="15"/>
  <c r="AP20" i="13"/>
  <c r="AR20" i="13"/>
  <c r="AW13" i="14"/>
  <c r="AR32" i="21"/>
  <c r="AT32" i="21"/>
  <c r="AQ16" i="26"/>
  <c r="AQ9" i="26" s="1"/>
  <c r="AS16" i="26"/>
  <c r="AS9" i="26" s="1"/>
  <c r="AW52" i="28"/>
  <c r="AO51" i="28"/>
  <c r="AW51" i="28" s="1"/>
  <c r="AW53" i="35"/>
  <c r="AO52" i="35"/>
  <c r="AW52" i="35" s="1"/>
  <c r="AW38" i="38"/>
  <c r="AT36" i="40"/>
  <c r="AR36" i="40"/>
  <c r="AR52" i="16"/>
  <c r="AR51" i="16" s="1"/>
  <c r="AT52" i="16"/>
  <c r="AT51" i="16" s="1"/>
  <c r="AW15" i="35"/>
  <c r="AW6" i="27"/>
  <c r="AR25" i="36"/>
  <c r="AT25" i="36"/>
  <c r="AW44" i="13"/>
  <c r="AW50" i="12"/>
  <c r="AO49" i="12"/>
  <c r="AW49" i="12" s="1"/>
  <c r="AW53" i="9"/>
  <c r="AW19" i="16"/>
  <c r="AW20" i="23"/>
  <c r="AV32" i="26"/>
  <c r="AT32" i="26"/>
  <c r="AW46" i="28"/>
  <c r="AO45" i="28"/>
  <c r="AW45" i="28" s="1"/>
  <c r="AW20" i="30"/>
  <c r="AQ9" i="38"/>
  <c r="AS9" i="38"/>
  <c r="AW37" i="8"/>
  <c r="AQ58" i="10"/>
  <c r="AP58" i="10"/>
  <c r="AW65" i="8"/>
  <c r="AP3" i="11"/>
  <c r="AW4" i="11"/>
  <c r="AO3" i="11"/>
  <c r="AS35" i="12"/>
  <c r="AU35" i="12"/>
  <c r="AW57" i="9"/>
  <c r="AW36" i="21"/>
  <c r="AO35" i="21"/>
  <c r="AW50" i="8"/>
  <c r="AO49" i="8"/>
  <c r="AW49" i="8" s="1"/>
  <c r="AW22" i="12"/>
  <c r="AV23" i="13"/>
  <c r="AT23" i="13"/>
  <c r="AW41" i="17"/>
  <c r="AW17" i="18"/>
  <c r="AW52" i="18"/>
  <c r="AO51" i="18"/>
  <c r="AW51" i="18" s="1"/>
  <c r="AW17" i="23"/>
  <c r="AQ3" i="30"/>
  <c r="AW4" i="30"/>
  <c r="AO3" i="30"/>
  <c r="AW42" i="28"/>
  <c r="AW55" i="28"/>
  <c r="AO54" i="28"/>
  <c r="AQ54" i="28"/>
  <c r="AV56" i="38"/>
  <c r="AU56" i="38"/>
  <c r="AV3" i="40"/>
  <c r="AS3" i="40"/>
  <c r="AW42" i="41"/>
  <c r="AR36" i="41"/>
  <c r="AW6" i="12"/>
  <c r="AU62" i="12"/>
  <c r="AP62" i="12"/>
  <c r="AV3" i="10"/>
  <c r="AU3" i="10"/>
  <c r="AR58" i="11"/>
  <c r="AT58" i="11"/>
  <c r="AW64" i="13"/>
  <c r="AR20" i="15"/>
  <c r="AR9" i="15" s="1"/>
  <c r="AT20" i="15"/>
  <c r="AT9" i="15" s="1"/>
  <c r="AW52" i="17"/>
  <c r="AO51" i="17"/>
  <c r="AW51" i="17" s="1"/>
  <c r="AW36" i="16"/>
  <c r="AO35" i="16"/>
  <c r="AQ35" i="16"/>
  <c r="AW44" i="17"/>
  <c r="AW21" i="18"/>
  <c r="AW37" i="18"/>
  <c r="AJ39" i="21"/>
  <c r="AV62" i="23"/>
  <c r="AP62" i="23"/>
  <c r="AW53" i="21"/>
  <c r="AP58" i="23"/>
  <c r="AW15" i="27"/>
  <c r="AV62" i="27"/>
  <c r="AP62" i="27"/>
  <c r="AV3" i="28"/>
  <c r="AU3" i="28"/>
  <c r="AW15" i="30"/>
  <c r="AW62" i="36"/>
  <c r="AW5" i="39"/>
  <c r="AU33" i="40"/>
  <c r="AP33" i="40"/>
  <c r="AP52" i="40"/>
  <c r="AR52" i="40"/>
  <c r="AW41" i="41"/>
  <c r="AV9" i="40"/>
  <c r="AR25" i="39"/>
  <c r="AT25" i="39"/>
  <c r="AT43" i="14"/>
  <c r="AT38" i="14" s="1"/>
  <c r="AO43" i="14"/>
  <c r="AT58" i="21"/>
  <c r="AW59" i="21"/>
  <c r="AO58" i="21"/>
  <c r="AW39" i="9"/>
  <c r="AW13" i="18"/>
  <c r="AW7" i="36"/>
  <c r="AR9" i="39"/>
  <c r="AT9" i="39"/>
  <c r="AW17" i="17"/>
  <c r="AT56" i="41"/>
  <c r="AP50" i="17"/>
  <c r="AP49" i="17" s="1"/>
  <c r="AR50" i="17"/>
  <c r="AR49" i="17" s="1"/>
  <c r="AU38" i="26"/>
  <c r="AW48" i="30"/>
  <c r="AO47" i="30"/>
  <c r="AW47" i="30" s="1"/>
  <c r="AP3" i="36"/>
  <c r="AS3" i="36"/>
  <c r="AW27" i="36"/>
  <c r="AR38" i="13"/>
  <c r="AT38" i="13"/>
  <c r="AR3" i="15"/>
  <c r="AQ3" i="15"/>
  <c r="AQ32" i="9"/>
  <c r="AS32" i="9"/>
  <c r="AR50" i="11"/>
  <c r="AR49" i="11" s="1"/>
  <c r="AT50" i="11"/>
  <c r="AT49" i="11" s="1"/>
  <c r="AQ54" i="13"/>
  <c r="AS54" i="13"/>
  <c r="AV62" i="30"/>
  <c r="AT62" i="30"/>
  <c r="AW51" i="38"/>
  <c r="AV35" i="13"/>
  <c r="AW36" i="13"/>
  <c r="AO35" i="13"/>
  <c r="AQ35" i="23"/>
  <c r="AS35" i="23"/>
  <c r="AO56" i="27"/>
  <c r="AO54" i="27" s="1"/>
  <c r="AQ56" i="27"/>
  <c r="AQ54" i="27" s="1"/>
  <c r="AU25" i="41"/>
  <c r="AP25" i="41"/>
  <c r="AW20" i="36"/>
  <c r="AO50" i="27"/>
  <c r="AQ50" i="27"/>
  <c r="AQ49" i="27" s="1"/>
  <c r="AU25" i="35"/>
  <c r="AP25" i="35"/>
  <c r="AW57" i="35"/>
  <c r="AO56" i="35"/>
  <c r="AQ56" i="35"/>
  <c r="AQ9" i="41"/>
  <c r="AS9" i="41"/>
  <c r="AP56" i="11"/>
  <c r="AP54" i="11" s="1"/>
  <c r="AR56" i="11"/>
  <c r="AR54" i="11" s="1"/>
  <c r="AR62" i="8"/>
  <c r="AT62" i="8"/>
  <c r="AW57" i="16"/>
  <c r="AW24" i="15"/>
  <c r="AV38" i="21"/>
  <c r="AP38" i="21"/>
  <c r="AW12" i="12"/>
  <c r="AW19" i="13"/>
  <c r="AT3" i="14"/>
  <c r="AS3" i="14"/>
  <c r="AT36" i="36"/>
  <c r="AW37" i="36"/>
  <c r="AO36" i="36"/>
  <c r="AW14" i="36"/>
  <c r="AW5" i="41"/>
  <c r="AW44" i="14"/>
  <c r="AW5" i="15"/>
  <c r="AW33" i="12"/>
  <c r="AO32" i="12"/>
  <c r="AQ32" i="12"/>
  <c r="AW12" i="9"/>
  <c r="AW10" i="13"/>
  <c r="AW40" i="12"/>
  <c r="AW23" i="9"/>
  <c r="AV32" i="8"/>
  <c r="AT32" i="8"/>
  <c r="AW7" i="13"/>
  <c r="AQ58" i="14"/>
  <c r="AS58" i="14"/>
  <c r="AT62" i="17"/>
  <c r="AR62" i="17"/>
  <c r="AU54" i="17"/>
  <c r="AP54" i="17"/>
  <c r="AU38" i="28"/>
  <c r="AV61" i="28"/>
  <c r="AO61" i="28"/>
  <c r="AW52" i="26"/>
  <c r="AO51" i="26"/>
  <c r="AW51" i="26" s="1"/>
  <c r="AQ54" i="30"/>
  <c r="AS54" i="30"/>
  <c r="AW24" i="26"/>
  <c r="AW13" i="39"/>
  <c r="AW40" i="8"/>
  <c r="AT3" i="12"/>
  <c r="AS3" i="12"/>
  <c r="AW8" i="12"/>
  <c r="AP58" i="12"/>
  <c r="AR58" i="12"/>
  <c r="AR3" i="9"/>
  <c r="AQ3" i="9"/>
  <c r="AW46" i="10"/>
  <c r="AO45" i="10"/>
  <c r="AW45" i="10" s="1"/>
  <c r="AW21" i="12"/>
  <c r="AR58" i="15"/>
  <c r="AT58" i="15"/>
  <c r="AU32" i="15"/>
  <c r="AP32" i="15"/>
  <c r="AW17" i="14"/>
  <c r="AP54" i="16"/>
  <c r="AW5" i="18"/>
  <c r="AV54" i="15"/>
  <c r="AT54" i="15"/>
  <c r="AP3" i="16"/>
  <c r="AR3" i="16"/>
  <c r="AW8" i="16"/>
  <c r="AV3" i="21"/>
  <c r="AT3" i="21"/>
  <c r="AW11" i="21"/>
  <c r="AW8" i="22"/>
  <c r="AR58" i="22"/>
  <c r="AT58" i="22"/>
  <c r="AW57" i="23"/>
  <c r="AW43" i="21"/>
  <c r="AQ54" i="22"/>
  <c r="AS54" i="22"/>
  <c r="AW18" i="26"/>
  <c r="AW6" i="26"/>
  <c r="AQ43" i="28"/>
  <c r="AQ38" i="28" s="1"/>
  <c r="AS43" i="28"/>
  <c r="AS38" i="28" s="1"/>
  <c r="AV3" i="39"/>
  <c r="AQ3" i="39"/>
  <c r="AS56" i="40"/>
  <c r="AU56" i="40"/>
  <c r="AP33" i="41"/>
  <c r="AR33" i="41"/>
  <c r="AW16" i="40"/>
  <c r="AW44" i="18"/>
  <c r="AV38" i="10"/>
  <c r="AU38" i="10"/>
  <c r="AV3" i="11"/>
  <c r="AW5" i="11"/>
  <c r="AV3" i="17"/>
  <c r="AT3" i="17"/>
  <c r="AT3" i="22"/>
  <c r="AS3" i="22"/>
  <c r="AP52" i="22"/>
  <c r="AP51" i="22" s="1"/>
  <c r="AO52" i="22"/>
  <c r="AO49" i="36"/>
  <c r="AW49" i="36" s="1"/>
  <c r="AW50" i="36"/>
  <c r="AV32" i="23"/>
  <c r="AW33" i="23"/>
  <c r="AO32" i="23"/>
  <c r="AW40" i="38"/>
  <c r="AW23" i="16"/>
  <c r="AW50" i="23"/>
  <c r="AO49" i="23"/>
  <c r="AW49" i="23" s="1"/>
  <c r="AV60" i="36"/>
  <c r="AO60" i="36"/>
  <c r="AW61" i="36"/>
  <c r="AU52" i="39"/>
  <c r="AW55" i="10"/>
  <c r="AW14" i="14"/>
  <c r="AW12" i="16"/>
  <c r="AW16" i="23"/>
  <c r="AW41" i="23"/>
  <c r="AR35" i="17"/>
  <c r="AT35" i="17"/>
  <c r="AW42" i="35"/>
  <c r="AW31" i="36"/>
  <c r="AO30" i="36"/>
  <c r="AQ30" i="36"/>
  <c r="AW40" i="16"/>
  <c r="AW7" i="17"/>
  <c r="AQ43" i="12"/>
  <c r="AQ38" i="12" s="1"/>
  <c r="AS43" i="12"/>
  <c r="AS38" i="12" s="1"/>
  <c r="AV40" i="9"/>
  <c r="AO40" i="9"/>
  <c r="AO38" i="9" s="1"/>
  <c r="AW52" i="13"/>
  <c r="AO51" i="13"/>
  <c r="AW51" i="13" s="1"/>
  <c r="AW7" i="16"/>
  <c r="AV3" i="35"/>
  <c r="AS3" i="35"/>
  <c r="AW31" i="41"/>
  <c r="AQ38" i="41"/>
  <c r="AQ36" i="41" s="1"/>
  <c r="AP38" i="41"/>
  <c r="AP36" i="41" s="1"/>
  <c r="AW57" i="12"/>
  <c r="AO47" i="10"/>
  <c r="AW47" i="10" s="1"/>
  <c r="AW48" i="10"/>
  <c r="AT3" i="8"/>
  <c r="AS3" i="8"/>
  <c r="AR38" i="8"/>
  <c r="AQ38" i="8"/>
  <c r="AS62" i="11"/>
  <c r="AU62" i="11"/>
  <c r="AW22" i="22"/>
  <c r="AW44" i="10"/>
  <c r="AW48" i="9"/>
  <c r="AO47" i="9"/>
  <c r="AW47" i="9" s="1"/>
  <c r="AW11" i="9"/>
  <c r="AW11" i="15"/>
  <c r="AQ58" i="18"/>
  <c r="AS58" i="18"/>
  <c r="AW40" i="21"/>
  <c r="AW17" i="22"/>
  <c r="AR62" i="28"/>
  <c r="AT62" i="28"/>
  <c r="AW19" i="30"/>
  <c r="AT43" i="30"/>
  <c r="AT38" i="30" s="1"/>
  <c r="AO43" i="30"/>
  <c r="AO38" i="30" s="1"/>
  <c r="AV3" i="27"/>
  <c r="AT3" i="27"/>
  <c r="AW11" i="28"/>
  <c r="AW44" i="36"/>
  <c r="AO43" i="36"/>
  <c r="AW43" i="36" s="1"/>
  <c r="AV50" i="38"/>
  <c r="AV49" i="38" s="1"/>
  <c r="AU50" i="38"/>
  <c r="AU49" i="38" s="1"/>
  <c r="AT56" i="36"/>
  <c r="AV36" i="38"/>
  <c r="AP36" i="38"/>
  <c r="AW12" i="40"/>
  <c r="AW48" i="40"/>
  <c r="AO47" i="40"/>
  <c r="AW47" i="40" s="1"/>
  <c r="AW16" i="14"/>
  <c r="AU58" i="9"/>
  <c r="AU35" i="11"/>
  <c r="AP35" i="11"/>
  <c r="AW8" i="13"/>
  <c r="AW61" i="13"/>
  <c r="AW5" i="9"/>
  <c r="AW46" i="12"/>
  <c r="AO45" i="12"/>
  <c r="AW45" i="12" s="1"/>
  <c r="AW46" i="18"/>
  <c r="AO45" i="18"/>
  <c r="AW45" i="18" s="1"/>
  <c r="AV3" i="18"/>
  <c r="AU3" i="18"/>
  <c r="AV62" i="18"/>
  <c r="AT62" i="18"/>
  <c r="AR38" i="17"/>
  <c r="AT38" i="17"/>
  <c r="AW59" i="16"/>
  <c r="AO58" i="16"/>
  <c r="AU58" i="16"/>
  <c r="AW34" i="16"/>
  <c r="AW43" i="22"/>
  <c r="AW46" i="22"/>
  <c r="AO45" i="22"/>
  <c r="AW45" i="22" s="1"/>
  <c r="AW63" i="22"/>
  <c r="AO62" i="22"/>
  <c r="AQ62" i="22"/>
  <c r="AW55" i="23"/>
  <c r="AO54" i="23"/>
  <c r="AQ54" i="23"/>
  <c r="AW15" i="26"/>
  <c r="AU35" i="27"/>
  <c r="AP35" i="27"/>
  <c r="AW14" i="30"/>
  <c r="AR58" i="27"/>
  <c r="AT58" i="27"/>
  <c r="AW17" i="28"/>
  <c r="AW19" i="28"/>
  <c r="AW39" i="30"/>
  <c r="AW17" i="35"/>
  <c r="AW29" i="35"/>
  <c r="AW39" i="35"/>
  <c r="AQ33" i="38"/>
  <c r="AS33" i="38"/>
  <c r="AW7" i="39"/>
  <c r="AS9" i="40"/>
  <c r="AU9" i="40"/>
  <c r="AW29" i="39"/>
  <c r="AW15" i="40"/>
  <c r="AW8" i="40"/>
  <c r="AW18" i="41"/>
  <c r="AW61" i="40"/>
  <c r="AO60" i="40"/>
  <c r="AQ60" i="40"/>
  <c r="O12" i="14"/>
  <c r="P12" i="14" s="1"/>
  <c r="I71" i="14"/>
  <c r="C12" i="140"/>
  <c r="E71" i="10"/>
  <c r="I71" i="30"/>
  <c r="K62" i="40"/>
  <c r="K61" i="40" s="1"/>
  <c r="J61" i="40"/>
  <c r="AB53" i="36"/>
  <c r="AB52" i="36" s="1"/>
  <c r="AB55" i="36" s="1"/>
  <c r="AG53" i="36"/>
  <c r="AG52" i="36" s="1"/>
  <c r="AG55" i="36" s="1"/>
  <c r="AH53" i="36"/>
  <c r="AH52" i="36" s="1"/>
  <c r="AH55" i="36" s="1"/>
  <c r="AD53" i="36"/>
  <c r="AD52" i="36" s="1"/>
  <c r="AD55" i="36" s="1"/>
  <c r="AI53" i="36"/>
  <c r="AI52" i="36" s="1"/>
  <c r="AI55" i="36" s="1"/>
  <c r="AC53" i="36"/>
  <c r="AC52" i="36" s="1"/>
  <c r="AC55" i="36" s="1"/>
  <c r="AE53" i="36"/>
  <c r="AE52" i="36" s="1"/>
  <c r="AE55" i="36" s="1"/>
  <c r="AF53" i="36"/>
  <c r="AF52" i="36" s="1"/>
  <c r="AF55" i="36" s="1"/>
  <c r="AA53" i="36"/>
  <c r="G55" i="24"/>
  <c r="F54" i="24"/>
  <c r="M22" i="27"/>
  <c r="M42" i="26"/>
  <c r="K68" i="20"/>
  <c r="K67" i="20" s="1"/>
  <c r="J67" i="20"/>
  <c r="AW56" i="16"/>
  <c r="AD48" i="35"/>
  <c r="AD47" i="35" s="1"/>
  <c r="AC48" i="35"/>
  <c r="AC47" i="35" s="1"/>
  <c r="AB48" i="35"/>
  <c r="AB47" i="35" s="1"/>
  <c r="AE48" i="35"/>
  <c r="AE47" i="35" s="1"/>
  <c r="AI48" i="35"/>
  <c r="AI47" i="35" s="1"/>
  <c r="AH48" i="35"/>
  <c r="AH47" i="35" s="1"/>
  <c r="AA48" i="35"/>
  <c r="AG48" i="35"/>
  <c r="AG47" i="35" s="1"/>
  <c r="AF48" i="35"/>
  <c r="AF47" i="35" s="1"/>
  <c r="K22" i="41"/>
  <c r="M22" i="41" s="1"/>
  <c r="O22" i="41" s="1"/>
  <c r="P22" i="41" s="1"/>
  <c r="AG34" i="36"/>
  <c r="AB34" i="36"/>
  <c r="AH34" i="36"/>
  <c r="AI34" i="36"/>
  <c r="AD34" i="36"/>
  <c r="AE34" i="36"/>
  <c r="AF34" i="36"/>
  <c r="AA34" i="36"/>
  <c r="AC34" i="36"/>
  <c r="M27" i="36"/>
  <c r="O27" i="36" s="1"/>
  <c r="P27" i="36" s="1"/>
  <c r="M19" i="36"/>
  <c r="O19" i="36" s="1"/>
  <c r="P19" i="36" s="1"/>
  <c r="K68" i="23"/>
  <c r="K67" i="23" s="1"/>
  <c r="J67" i="23"/>
  <c r="M29" i="16"/>
  <c r="G61" i="13"/>
  <c r="G59" i="13" s="1"/>
  <c r="G62" i="13" s="1"/>
  <c r="F59" i="13"/>
  <c r="F62" i="13" s="1"/>
  <c r="AF40" i="15"/>
  <c r="AG40" i="15"/>
  <c r="AA40" i="15"/>
  <c r="AI40" i="15"/>
  <c r="AB40" i="15"/>
  <c r="AD40" i="15"/>
  <c r="AD38" i="15" s="1"/>
  <c r="AH40" i="15"/>
  <c r="AC40" i="15"/>
  <c r="AC38" i="15" s="1"/>
  <c r="AE40" i="15"/>
  <c r="AE38" i="15" s="1"/>
  <c r="AH43" i="20"/>
  <c r="AH38" i="20" s="1"/>
  <c r="AA43" i="20"/>
  <c r="AI43" i="20"/>
  <c r="AI38" i="20" s="1"/>
  <c r="AG43" i="20"/>
  <c r="AG38" i="20" s="1"/>
  <c r="AB43" i="20"/>
  <c r="AB38" i="20" s="1"/>
  <c r="AC43" i="20"/>
  <c r="AC38" i="20" s="1"/>
  <c r="AD43" i="20"/>
  <c r="AD38" i="20" s="1"/>
  <c r="AF43" i="20"/>
  <c r="AF38" i="20" s="1"/>
  <c r="AE43" i="20"/>
  <c r="AE38" i="20" s="1"/>
  <c r="AB52" i="30"/>
  <c r="AB51" i="30" s="1"/>
  <c r="AH52" i="30"/>
  <c r="AH51" i="30" s="1"/>
  <c r="AG52" i="30"/>
  <c r="AG51" i="30" s="1"/>
  <c r="AI52" i="30"/>
  <c r="AI51" i="30" s="1"/>
  <c r="AF52" i="30"/>
  <c r="AF51" i="30" s="1"/>
  <c r="AE52" i="30"/>
  <c r="AE51" i="30" s="1"/>
  <c r="AC52" i="30"/>
  <c r="AC51" i="30" s="1"/>
  <c r="AA52" i="30"/>
  <c r="AD52" i="30"/>
  <c r="AD51" i="30" s="1"/>
  <c r="G39" i="39"/>
  <c r="F38" i="39"/>
  <c r="J8" i="39"/>
  <c r="K9" i="39"/>
  <c r="K8" i="39" s="1"/>
  <c r="AW58" i="36"/>
  <c r="M17" i="24"/>
  <c r="G55" i="36"/>
  <c r="F54" i="36"/>
  <c r="J50" i="36"/>
  <c r="K51" i="36"/>
  <c r="K50" i="36" s="1"/>
  <c r="K31" i="36"/>
  <c r="K30" i="36" s="1"/>
  <c r="J30" i="36"/>
  <c r="AW60" i="28"/>
  <c r="AW56" i="23"/>
  <c r="AS3" i="23"/>
  <c r="AW61" i="35"/>
  <c r="AO60" i="35"/>
  <c r="AW60" i="35" s="1"/>
  <c r="K17" i="35"/>
  <c r="J14" i="35"/>
  <c r="K44" i="17"/>
  <c r="K43" i="17" s="1"/>
  <c r="J43" i="17"/>
  <c r="M23" i="17"/>
  <c r="K44" i="12"/>
  <c r="K43" i="12" s="1"/>
  <c r="J43" i="12"/>
  <c r="M20" i="12"/>
  <c r="M18" i="12"/>
  <c r="G57" i="10"/>
  <c r="F56" i="10"/>
  <c r="M21" i="9"/>
  <c r="V7" i="9" s="1"/>
  <c r="AP62" i="13"/>
  <c r="AW21" i="22"/>
  <c r="AW43" i="9"/>
  <c r="AB61" i="36"/>
  <c r="AB60" i="36" s="1"/>
  <c r="AG61" i="36"/>
  <c r="AG60" i="36" s="1"/>
  <c r="AI61" i="36"/>
  <c r="AI60" i="36" s="1"/>
  <c r="AC61" i="36"/>
  <c r="AC60" i="36" s="1"/>
  <c r="AD61" i="36"/>
  <c r="AD60" i="36" s="1"/>
  <c r="AE61" i="36"/>
  <c r="AE60" i="36" s="1"/>
  <c r="AF61" i="36"/>
  <c r="AF60" i="36" s="1"/>
  <c r="AA61" i="36"/>
  <c r="AH61" i="36"/>
  <c r="AH60" i="36" s="1"/>
  <c r="M18" i="27"/>
  <c r="AW42" i="21"/>
  <c r="F40" i="21"/>
  <c r="G41" i="21"/>
  <c r="J8" i="16"/>
  <c r="K8" i="16"/>
  <c r="K18" i="15"/>
  <c r="K14" i="15" s="1"/>
  <c r="J37" i="12"/>
  <c r="K38" i="12"/>
  <c r="K37" i="12" s="1"/>
  <c r="AW60" i="11"/>
  <c r="G41" i="11"/>
  <c r="F40" i="11"/>
  <c r="F8" i="11"/>
  <c r="F67" i="9"/>
  <c r="G68" i="9"/>
  <c r="G67" i="9" s="1"/>
  <c r="G33" i="9"/>
  <c r="F32" i="9"/>
  <c r="AP60" i="37"/>
  <c r="J8" i="41"/>
  <c r="K27" i="41"/>
  <c r="M27" i="41" s="1"/>
  <c r="O27" i="41" s="1"/>
  <c r="P27" i="41" s="1"/>
  <c r="I71" i="19"/>
  <c r="K26" i="41"/>
  <c r="M26" i="41" s="1"/>
  <c r="O26" i="41" s="1"/>
  <c r="P26" i="41" s="1"/>
  <c r="K18" i="41"/>
  <c r="M18" i="41" s="1"/>
  <c r="O18" i="41" s="1"/>
  <c r="P18" i="41" s="1"/>
  <c r="AW26" i="40"/>
  <c r="AO25" i="40"/>
  <c r="AW25" i="40" s="1"/>
  <c r="F57" i="39"/>
  <c r="F60" i="39" s="1"/>
  <c r="G58" i="39"/>
  <c r="G57" i="39" s="1"/>
  <c r="G60" i="39" s="1"/>
  <c r="G53" i="39"/>
  <c r="F52" i="39"/>
  <c r="J48" i="39"/>
  <c r="K49" i="39"/>
  <c r="K48" i="39" s="1"/>
  <c r="M43" i="39"/>
  <c r="O43" i="39" s="1"/>
  <c r="P43" i="39" s="1"/>
  <c r="M37" i="36"/>
  <c r="O37" i="36" s="1"/>
  <c r="P37" i="36" s="1"/>
  <c r="M32" i="36"/>
  <c r="O32" i="36" s="1"/>
  <c r="P32" i="36" s="1"/>
  <c r="M26" i="36"/>
  <c r="O26" i="36" s="1"/>
  <c r="P26" i="36" s="1"/>
  <c r="M20" i="36"/>
  <c r="O20" i="36" s="1"/>
  <c r="P20" i="36" s="1"/>
  <c r="M16" i="36"/>
  <c r="O16" i="36" s="1"/>
  <c r="P16" i="36" s="1"/>
  <c r="AW58" i="35"/>
  <c r="G68" i="30"/>
  <c r="G67" i="30" s="1"/>
  <c r="F67" i="30"/>
  <c r="G15" i="30"/>
  <c r="G14" i="30" s="1"/>
  <c r="M28" i="27"/>
  <c r="M21" i="27"/>
  <c r="M13" i="27"/>
  <c r="M49" i="26"/>
  <c r="M42" i="24"/>
  <c r="K64" i="22"/>
  <c r="K63" i="22" s="1"/>
  <c r="J63" i="22"/>
  <c r="K41" i="19"/>
  <c r="K40" i="19" s="1"/>
  <c r="J40" i="19"/>
  <c r="K64" i="18"/>
  <c r="K63" i="18" s="1"/>
  <c r="J63" i="18"/>
  <c r="F54" i="18"/>
  <c r="G55" i="18"/>
  <c r="M35" i="18"/>
  <c r="J8" i="18"/>
  <c r="K8" i="18"/>
  <c r="K55" i="17"/>
  <c r="K54" i="17" s="1"/>
  <c r="J54" i="17"/>
  <c r="K51" i="17"/>
  <c r="K50" i="17" s="1"/>
  <c r="J50" i="17"/>
  <c r="M35" i="17"/>
  <c r="M19" i="17"/>
  <c r="F59" i="16"/>
  <c r="F62" i="16" s="1"/>
  <c r="G60" i="16"/>
  <c r="M42" i="16"/>
  <c r="K64" i="15"/>
  <c r="K63" i="15" s="1"/>
  <c r="J63" i="15"/>
  <c r="K63" i="37"/>
  <c r="K61" i="37" s="1"/>
  <c r="J61" i="37"/>
  <c r="G61" i="15"/>
  <c r="G59" i="15" s="1"/>
  <c r="G62" i="15" s="1"/>
  <c r="F59" i="15"/>
  <c r="F62" i="15" s="1"/>
  <c r="AG43" i="14"/>
  <c r="AI43" i="14"/>
  <c r="AD43" i="14"/>
  <c r="AE43" i="14"/>
  <c r="AF43" i="14"/>
  <c r="AA43" i="14"/>
  <c r="AC43" i="14"/>
  <c r="AB43" i="14"/>
  <c r="AH43" i="14"/>
  <c r="AC50" i="19"/>
  <c r="AC49" i="19" s="1"/>
  <c r="AD50" i="19"/>
  <c r="AD49" i="19" s="1"/>
  <c r="AB50" i="19"/>
  <c r="AB49" i="19" s="1"/>
  <c r="AE50" i="19"/>
  <c r="AE49" i="19" s="1"/>
  <c r="AF50" i="19"/>
  <c r="AF49" i="19" s="1"/>
  <c r="AG50" i="19"/>
  <c r="AG49" i="19" s="1"/>
  <c r="AI50" i="19"/>
  <c r="AI49" i="19" s="1"/>
  <c r="AH50" i="19"/>
  <c r="AH49" i="19" s="1"/>
  <c r="AA50" i="19"/>
  <c r="AU60" i="41"/>
  <c r="AS60" i="41"/>
  <c r="AW58" i="41"/>
  <c r="AS32" i="41"/>
  <c r="AO32" i="41"/>
  <c r="AR32" i="41"/>
  <c r="AR30" i="41" s="1"/>
  <c r="AU32" i="41"/>
  <c r="AU30" i="41" s="1"/>
  <c r="AQ32" i="41"/>
  <c r="AQ30" i="41" s="1"/>
  <c r="AT32" i="41"/>
  <c r="AP32" i="41"/>
  <c r="AP30" i="41" s="1"/>
  <c r="AV32" i="41"/>
  <c r="K12" i="41"/>
  <c r="M12" i="41" s="1"/>
  <c r="O12" i="41" s="1"/>
  <c r="P12" i="41" s="1"/>
  <c r="AW62" i="40"/>
  <c r="J61" i="39"/>
  <c r="K62" i="39"/>
  <c r="K61" i="39" s="1"/>
  <c r="M23" i="39"/>
  <c r="O23" i="39" s="1"/>
  <c r="P23" i="39" s="1"/>
  <c r="M18" i="39"/>
  <c r="O18" i="39" s="1"/>
  <c r="P18" i="39" s="1"/>
  <c r="G66" i="36"/>
  <c r="G65" i="36" s="1"/>
  <c r="F65" i="36"/>
  <c r="M33" i="36"/>
  <c r="O33" i="36" s="1"/>
  <c r="P33" i="36" s="1"/>
  <c r="M23" i="36"/>
  <c r="O23" i="36" s="1"/>
  <c r="P23" i="36" s="1"/>
  <c r="M18" i="36"/>
  <c r="O18" i="36" s="1"/>
  <c r="P18" i="36" s="1"/>
  <c r="AW59" i="35"/>
  <c r="AD20" i="11"/>
  <c r="AA20" i="11"/>
  <c r="AA9" i="11" s="1"/>
  <c r="AG20" i="11"/>
  <c r="AF20" i="11"/>
  <c r="AC20" i="11"/>
  <c r="AE20" i="11"/>
  <c r="AH20" i="11"/>
  <c r="AI20" i="11"/>
  <c r="AB20" i="11"/>
  <c r="AF38" i="41"/>
  <c r="AF36" i="41" s="1"/>
  <c r="AF51" i="41" s="1"/>
  <c r="AB38" i="41"/>
  <c r="AB36" i="41" s="1"/>
  <c r="AB51" i="41" s="1"/>
  <c r="AA38" i="41"/>
  <c r="AD38" i="41"/>
  <c r="AD36" i="41" s="1"/>
  <c r="AE38" i="41"/>
  <c r="AE36" i="41" s="1"/>
  <c r="AE51" i="41" s="1"/>
  <c r="AG38" i="41"/>
  <c r="AG36" i="41" s="1"/>
  <c r="AC38" i="41"/>
  <c r="AC36" i="41" s="1"/>
  <c r="AH38" i="41"/>
  <c r="AH36" i="41" s="1"/>
  <c r="AI38" i="41"/>
  <c r="AI36" i="41" s="1"/>
  <c r="AW62" i="41"/>
  <c r="AW32" i="40"/>
  <c r="AT60" i="39"/>
  <c r="K65" i="38"/>
  <c r="K55" i="36"/>
  <c r="K54" i="36" s="1"/>
  <c r="J54" i="36"/>
  <c r="G51" i="36"/>
  <c r="F50" i="36"/>
  <c r="M44" i="36"/>
  <c r="O44" i="36" s="1"/>
  <c r="P44" i="36" s="1"/>
  <c r="G31" i="36"/>
  <c r="F30" i="36"/>
  <c r="G15" i="36"/>
  <c r="F14" i="36"/>
  <c r="AW55" i="35"/>
  <c r="J52" i="30"/>
  <c r="K53" i="30"/>
  <c r="K52" i="30" s="1"/>
  <c r="J37" i="30"/>
  <c r="K38" i="30"/>
  <c r="K37" i="30" s="1"/>
  <c r="M26" i="27"/>
  <c r="M19" i="27"/>
  <c r="AW60" i="26"/>
  <c r="M34" i="26"/>
  <c r="M24" i="26"/>
  <c r="M22" i="26"/>
  <c r="M17" i="26"/>
  <c r="F8" i="24"/>
  <c r="AP3" i="23"/>
  <c r="AW4" i="23"/>
  <c r="AO3" i="23"/>
  <c r="F41" i="36"/>
  <c r="G42" i="36"/>
  <c r="J43" i="30"/>
  <c r="K44" i="30"/>
  <c r="K43" i="30" s="1"/>
  <c r="M11" i="30"/>
  <c r="M34" i="27"/>
  <c r="AB24" i="26"/>
  <c r="AH24" i="26"/>
  <c r="AG24" i="26"/>
  <c r="AA24" i="26"/>
  <c r="AF24" i="26"/>
  <c r="AD24" i="26"/>
  <c r="AE24" i="26"/>
  <c r="AC24" i="26"/>
  <c r="AI24" i="26"/>
  <c r="J50" i="24"/>
  <c r="K51" i="24"/>
  <c r="K50" i="24" s="1"/>
  <c r="G33" i="24"/>
  <c r="F32" i="24"/>
  <c r="AW5" i="23"/>
  <c r="K24" i="22"/>
  <c r="K14" i="22" s="1"/>
  <c r="K51" i="21"/>
  <c r="K50" i="21" s="1"/>
  <c r="J50" i="21"/>
  <c r="M16" i="21"/>
  <c r="K68" i="19"/>
  <c r="K67" i="19" s="1"/>
  <c r="J67" i="19"/>
  <c r="M48" i="19"/>
  <c r="K15" i="19"/>
  <c r="K14" i="19" s="1"/>
  <c r="M11" i="19"/>
  <c r="V9" i="19" s="1"/>
  <c r="F59" i="18"/>
  <c r="F62" i="18" s="1"/>
  <c r="G60" i="18"/>
  <c r="K41" i="18"/>
  <c r="K40" i="18" s="1"/>
  <c r="J40" i="18"/>
  <c r="M36" i="18"/>
  <c r="M27" i="18"/>
  <c r="M21" i="18"/>
  <c r="K68" i="17"/>
  <c r="K67" i="17" s="1"/>
  <c r="J67" i="17"/>
  <c r="AW61" i="17"/>
  <c r="M49" i="17"/>
  <c r="M11" i="17"/>
  <c r="M39" i="16"/>
  <c r="M27" i="16"/>
  <c r="M46" i="12"/>
  <c r="G41" i="12"/>
  <c r="F40" i="12"/>
  <c r="M19" i="12"/>
  <c r="M25" i="11"/>
  <c r="AW60" i="10"/>
  <c r="K57" i="10"/>
  <c r="K56" i="10" s="1"/>
  <c r="J56" i="10"/>
  <c r="AW61" i="9"/>
  <c r="AW60" i="9"/>
  <c r="G55" i="9"/>
  <c r="F54" i="9"/>
  <c r="AE48" i="8"/>
  <c r="AH48" i="8"/>
  <c r="AC48" i="8"/>
  <c r="AA48" i="8"/>
  <c r="AB48" i="8"/>
  <c r="AD48" i="8"/>
  <c r="AI48" i="8"/>
  <c r="AF48" i="8"/>
  <c r="AG48" i="8"/>
  <c r="K8" i="8"/>
  <c r="J8" i="8"/>
  <c r="AT54" i="14"/>
  <c r="AW55" i="14"/>
  <c r="AO54" i="14"/>
  <c r="AT62" i="13"/>
  <c r="AW63" i="13"/>
  <c r="AO62" i="13"/>
  <c r="AW23" i="14"/>
  <c r="AW19" i="17"/>
  <c r="AS58" i="30"/>
  <c r="AW27" i="39"/>
  <c r="M40" i="39"/>
  <c r="O40" i="39" s="1"/>
  <c r="P40" i="39" s="1"/>
  <c r="M21" i="39"/>
  <c r="O21" i="39" s="1"/>
  <c r="P21" i="39" s="1"/>
  <c r="K23" i="37"/>
  <c r="J14" i="37"/>
  <c r="F35" i="36"/>
  <c r="G36" i="36"/>
  <c r="AF6" i="35"/>
  <c r="AF3" i="35" s="1"/>
  <c r="AB6" i="35"/>
  <c r="AB3" i="35" s="1"/>
  <c r="AH6" i="35"/>
  <c r="AH3" i="35" s="1"/>
  <c r="AC6" i="35"/>
  <c r="AC3" i="35" s="1"/>
  <c r="AA6" i="35"/>
  <c r="AG6" i="35"/>
  <c r="AG3" i="35" s="1"/>
  <c r="AE6" i="35"/>
  <c r="AE3" i="35" s="1"/>
  <c r="AI6" i="35"/>
  <c r="AI3" i="35" s="1"/>
  <c r="AD6" i="35"/>
  <c r="AD3" i="35" s="1"/>
  <c r="AW60" i="30"/>
  <c r="AW56" i="28"/>
  <c r="M29" i="26"/>
  <c r="G53" i="24"/>
  <c r="F52" i="24"/>
  <c r="F56" i="21"/>
  <c r="G57" i="21"/>
  <c r="K41" i="21"/>
  <c r="K40" i="21" s="1"/>
  <c r="J40" i="21"/>
  <c r="M35" i="19"/>
  <c r="M18" i="19"/>
  <c r="M42" i="18"/>
  <c r="M13" i="18"/>
  <c r="K57" i="17"/>
  <c r="K56" i="17" s="1"/>
  <c r="J56" i="17"/>
  <c r="K41" i="17"/>
  <c r="K40" i="17" s="1"/>
  <c r="J40" i="17"/>
  <c r="M22" i="17"/>
  <c r="M20" i="17"/>
  <c r="M48" i="16"/>
  <c r="M28" i="16"/>
  <c r="K42" i="15"/>
  <c r="J40" i="15"/>
  <c r="K68" i="12"/>
  <c r="K67" i="12" s="1"/>
  <c r="J67" i="12"/>
  <c r="G38" i="12"/>
  <c r="F37" i="12"/>
  <c r="J8" i="12"/>
  <c r="K8" i="12"/>
  <c r="K41" i="11"/>
  <c r="K40" i="11" s="1"/>
  <c r="J40" i="11"/>
  <c r="M29" i="11"/>
  <c r="M17" i="11"/>
  <c r="V8" i="11" s="1"/>
  <c r="J8" i="11"/>
  <c r="K8" i="11"/>
  <c r="K53" i="10"/>
  <c r="K52" i="10" s="1"/>
  <c r="J52" i="10"/>
  <c r="J40" i="10"/>
  <c r="K41" i="10"/>
  <c r="K40" i="10" s="1"/>
  <c r="M34" i="10"/>
  <c r="G15" i="10"/>
  <c r="G14" i="10" s="1"/>
  <c r="K68" i="9"/>
  <c r="K67" i="9" s="1"/>
  <c r="J67" i="9"/>
  <c r="F52" i="9"/>
  <c r="G53" i="9"/>
  <c r="G44" i="9"/>
  <c r="F43" i="9"/>
  <c r="G38" i="9"/>
  <c r="F37" i="9"/>
  <c r="M27" i="9"/>
  <c r="G68" i="8"/>
  <c r="G67" i="8" s="1"/>
  <c r="F67" i="8"/>
  <c r="M35" i="8"/>
  <c r="M26" i="8"/>
  <c r="M20" i="8"/>
  <c r="V7" i="8" s="1"/>
  <c r="M12" i="8"/>
  <c r="AW12" i="41"/>
  <c r="G42" i="39"/>
  <c r="F41" i="39"/>
  <c r="M16" i="39"/>
  <c r="O16" i="39" s="1"/>
  <c r="P16" i="39" s="1"/>
  <c r="M25" i="36"/>
  <c r="O25" i="36" s="1"/>
  <c r="P25" i="36" s="1"/>
  <c r="K10" i="35"/>
  <c r="J8" i="35"/>
  <c r="K57" i="30"/>
  <c r="K56" i="30" s="1"/>
  <c r="J56" i="30"/>
  <c r="AW22" i="30"/>
  <c r="J7" i="28"/>
  <c r="M23" i="27"/>
  <c r="M12" i="24"/>
  <c r="AW57" i="21"/>
  <c r="K44" i="21"/>
  <c r="K43" i="21" s="1"/>
  <c r="J43" i="21"/>
  <c r="M28" i="21"/>
  <c r="G55" i="19"/>
  <c r="F54" i="19"/>
  <c r="J52" i="18"/>
  <c r="K53" i="18"/>
  <c r="K52" i="18" s="1"/>
  <c r="F37" i="17"/>
  <c r="G38" i="17"/>
  <c r="J63" i="16"/>
  <c r="F54" i="16"/>
  <c r="G55" i="16"/>
  <c r="F50" i="16"/>
  <c r="G51" i="16"/>
  <c r="F54" i="12"/>
  <c r="G55" i="12"/>
  <c r="F50" i="12"/>
  <c r="G51" i="12"/>
  <c r="M47" i="12"/>
  <c r="M39" i="12"/>
  <c r="M28" i="12"/>
  <c r="K53" i="11"/>
  <c r="K52" i="11" s="1"/>
  <c r="J52" i="11"/>
  <c r="M45" i="11"/>
  <c r="G33" i="11"/>
  <c r="F32" i="11"/>
  <c r="M20" i="11"/>
  <c r="M12" i="11"/>
  <c r="J50" i="10"/>
  <c r="K51" i="10"/>
  <c r="K50" i="10" s="1"/>
  <c r="M42" i="10"/>
  <c r="AU56" i="9"/>
  <c r="AU54" i="9" s="1"/>
  <c r="AP56" i="9"/>
  <c r="M49" i="9"/>
  <c r="M42" i="9"/>
  <c r="M36" i="9"/>
  <c r="M28" i="8"/>
  <c r="AW58" i="38"/>
  <c r="K18" i="38"/>
  <c r="J14" i="38"/>
  <c r="J48" i="36"/>
  <c r="K49" i="36"/>
  <c r="K48" i="36" s="1"/>
  <c r="K31" i="35"/>
  <c r="J30" i="35"/>
  <c r="AW65" i="30"/>
  <c r="J50" i="30"/>
  <c r="K51" i="30"/>
  <c r="K50" i="30" s="1"/>
  <c r="AW12" i="27"/>
  <c r="M48" i="26"/>
  <c r="M12" i="26"/>
  <c r="AW4" i="26"/>
  <c r="AO3" i="26"/>
  <c r="G68" i="24"/>
  <c r="G67" i="24" s="1"/>
  <c r="F67" i="24"/>
  <c r="M49" i="24"/>
  <c r="M36" i="24"/>
  <c r="AW48" i="22"/>
  <c r="AO47" i="22"/>
  <c r="AW47" i="22" s="1"/>
  <c r="G53" i="21"/>
  <c r="F52" i="21"/>
  <c r="M10" i="21"/>
  <c r="J63" i="19"/>
  <c r="K57" i="19"/>
  <c r="K56" i="19" s="1"/>
  <c r="J56" i="19"/>
  <c r="M39" i="19"/>
  <c r="G57" i="18"/>
  <c r="F56" i="18"/>
  <c r="M23" i="18"/>
  <c r="M26" i="17"/>
  <c r="M16" i="17"/>
  <c r="AW64" i="16"/>
  <c r="K44" i="16"/>
  <c r="K43" i="16" s="1"/>
  <c r="J43" i="16"/>
  <c r="M17" i="16"/>
  <c r="K67" i="15"/>
  <c r="J63" i="14"/>
  <c r="AW60" i="12"/>
  <c r="K57" i="12"/>
  <c r="K56" i="12" s="1"/>
  <c r="J56" i="12"/>
  <c r="M35" i="12"/>
  <c r="M23" i="12"/>
  <c r="M21" i="12"/>
  <c r="M12" i="12"/>
  <c r="K57" i="11"/>
  <c r="K56" i="11" s="1"/>
  <c r="J56" i="11"/>
  <c r="M48" i="11"/>
  <c r="M34" i="11"/>
  <c r="M16" i="11"/>
  <c r="M48" i="10"/>
  <c r="M35" i="10"/>
  <c r="M29" i="10"/>
  <c r="M18" i="10"/>
  <c r="M48" i="9"/>
  <c r="M25" i="9"/>
  <c r="G15" i="9"/>
  <c r="G14" i="9" s="1"/>
  <c r="J63" i="8"/>
  <c r="G33" i="8"/>
  <c r="F32" i="8"/>
  <c r="M22" i="8"/>
  <c r="G15" i="8"/>
  <c r="G14" i="8" s="1"/>
  <c r="AW23" i="12"/>
  <c r="AW21" i="8"/>
  <c r="AW43" i="13"/>
  <c r="AW39" i="18"/>
  <c r="AO38" i="18"/>
  <c r="AW24" i="23"/>
  <c r="AW18" i="10"/>
  <c r="AW33" i="22"/>
  <c r="AO32" i="22"/>
  <c r="AS58" i="28"/>
  <c r="AW24" i="35"/>
  <c r="AW46" i="36"/>
  <c r="AO45" i="36"/>
  <c r="AW45" i="36" s="1"/>
  <c r="AP58" i="17"/>
  <c r="AR58" i="17"/>
  <c r="AW12" i="21"/>
  <c r="AW27" i="35"/>
  <c r="AW41" i="35"/>
  <c r="AW61" i="38"/>
  <c r="AO60" i="38"/>
  <c r="AW28" i="41"/>
  <c r="AW6" i="15"/>
  <c r="AW6" i="18"/>
  <c r="AW52" i="23"/>
  <c r="AO51" i="23"/>
  <c r="AW51" i="23" s="1"/>
  <c r="AW12" i="18"/>
  <c r="AW13" i="11"/>
  <c r="AW43" i="11"/>
  <c r="AW42" i="22"/>
  <c r="AW41" i="28"/>
  <c r="AW13" i="38"/>
  <c r="AW15" i="23"/>
  <c r="AW24" i="11"/>
  <c r="AW50" i="16"/>
  <c r="AO49" i="16"/>
  <c r="AW49" i="16" s="1"/>
  <c r="AW23" i="17"/>
  <c r="AQ38" i="22"/>
  <c r="AS38" i="22"/>
  <c r="AO49" i="28"/>
  <c r="AW49" i="28" s="1"/>
  <c r="AW50" i="28"/>
  <c r="AW61" i="26"/>
  <c r="AS62" i="26"/>
  <c r="AQ62" i="26"/>
  <c r="AW11" i="41"/>
  <c r="AW55" i="38"/>
  <c r="AW53" i="41"/>
  <c r="AO52" i="41"/>
  <c r="AW52" i="41" s="1"/>
  <c r="AW41" i="8"/>
  <c r="AP38" i="23"/>
  <c r="AW36" i="30"/>
  <c r="AO35" i="30"/>
  <c r="AP9" i="36"/>
  <c r="AR9" i="36"/>
  <c r="AW32" i="35"/>
  <c r="AW57" i="11"/>
  <c r="AW37" i="12"/>
  <c r="AW53" i="12"/>
  <c r="AP58" i="13"/>
  <c r="AW59" i="13"/>
  <c r="AO58" i="13"/>
  <c r="AW36" i="14"/>
  <c r="AO35" i="14"/>
  <c r="AP62" i="21"/>
  <c r="AR62" i="21"/>
  <c r="AO40" i="23"/>
  <c r="AR58" i="26"/>
  <c r="AT58" i="26"/>
  <c r="AW24" i="27"/>
  <c r="AW10" i="27"/>
  <c r="AW48" i="36"/>
  <c r="AO47" i="36"/>
  <c r="AW47" i="36" s="1"/>
  <c r="AV36" i="35"/>
  <c r="AP36" i="35"/>
  <c r="AW19" i="36"/>
  <c r="AP38" i="39"/>
  <c r="AP36" i="39" s="1"/>
  <c r="AQ56" i="39"/>
  <c r="AS56" i="39"/>
  <c r="AW51" i="40"/>
  <c r="AQ62" i="9"/>
  <c r="AS62" i="9"/>
  <c r="AW20" i="11"/>
  <c r="AP3" i="13"/>
  <c r="AW4" i="13"/>
  <c r="AO3" i="13"/>
  <c r="AW8" i="10"/>
  <c r="AW22" i="13"/>
  <c r="AS38" i="11"/>
  <c r="AU38" i="11"/>
  <c r="AU38" i="12"/>
  <c r="AW59" i="8"/>
  <c r="AO58" i="8"/>
  <c r="AQ58" i="8"/>
  <c r="AW55" i="11"/>
  <c r="AT38" i="16"/>
  <c r="AW39" i="16"/>
  <c r="AO38" i="16"/>
  <c r="AW37" i="17"/>
  <c r="AW11" i="18"/>
  <c r="AW53" i="14"/>
  <c r="AW11" i="17"/>
  <c r="AR62" i="16"/>
  <c r="AT62" i="16"/>
  <c r="AW40" i="26"/>
  <c r="AW46" i="27"/>
  <c r="AO45" i="27"/>
  <c r="AW45" i="27" s="1"/>
  <c r="AW34" i="27"/>
  <c r="AW53" i="38"/>
  <c r="AO52" i="38"/>
  <c r="AW52" i="38" s="1"/>
  <c r="AW42" i="40"/>
  <c r="AQ30" i="40"/>
  <c r="AS30" i="40"/>
  <c r="AW16" i="41"/>
  <c r="AW6" i="40"/>
  <c r="AW29" i="41"/>
  <c r="AW51" i="41"/>
  <c r="AW63" i="41"/>
  <c r="AV43" i="14"/>
  <c r="AV38" i="14" s="1"/>
  <c r="AW41" i="36"/>
  <c r="AW44" i="26"/>
  <c r="AO49" i="15"/>
  <c r="AW49" i="15" s="1"/>
  <c r="AW50" i="15"/>
  <c r="AW20" i="17"/>
  <c r="AW10" i="35"/>
  <c r="AO9" i="35"/>
  <c r="AQ9" i="35"/>
  <c r="AQ54" i="21"/>
  <c r="AS54" i="21"/>
  <c r="AR30" i="35"/>
  <c r="AT30" i="35"/>
  <c r="AW42" i="8"/>
  <c r="AW24" i="9"/>
  <c r="AW5" i="26"/>
  <c r="AW44" i="28"/>
  <c r="AW11" i="36"/>
  <c r="AT20" i="13"/>
  <c r="AV32" i="21"/>
  <c r="AW33" i="21"/>
  <c r="AO32" i="21"/>
  <c r="AW12" i="22"/>
  <c r="AU16" i="26"/>
  <c r="AP36" i="40"/>
  <c r="AW37" i="40"/>
  <c r="AO36" i="40"/>
  <c r="AW7" i="12"/>
  <c r="AW40" i="15"/>
  <c r="AO52" i="16"/>
  <c r="AV25" i="36"/>
  <c r="AW26" i="36"/>
  <c r="AO25" i="36"/>
  <c r="AW40" i="35"/>
  <c r="AW63" i="10"/>
  <c r="AW54" i="41"/>
  <c r="AW65" i="26"/>
  <c r="AW19" i="10"/>
  <c r="AW33" i="26"/>
  <c r="AO32" i="26"/>
  <c r="AQ32" i="26"/>
  <c r="AW33" i="28"/>
  <c r="AO32" i="28"/>
  <c r="AW32" i="28" s="1"/>
  <c r="AW18" i="30"/>
  <c r="AW13" i="35"/>
  <c r="AU9" i="38"/>
  <c r="AP9" i="38"/>
  <c r="AW17" i="40"/>
  <c r="AR58" i="10"/>
  <c r="AT3" i="11"/>
  <c r="AW15" i="14"/>
  <c r="AW34" i="8"/>
  <c r="AP35" i="12"/>
  <c r="AR35" i="12"/>
  <c r="AW36" i="18"/>
  <c r="AO35" i="18"/>
  <c r="AO23" i="13"/>
  <c r="AW8" i="17"/>
  <c r="AW34" i="9"/>
  <c r="AW6" i="14"/>
  <c r="AW57" i="15"/>
  <c r="AW61" i="21"/>
  <c r="AV3" i="30"/>
  <c r="AU3" i="30"/>
  <c r="AW42" i="30"/>
  <c r="AW21" i="28"/>
  <c r="AS54" i="28"/>
  <c r="AU54" i="28"/>
  <c r="AW11" i="35"/>
  <c r="AP56" i="38"/>
  <c r="AR56" i="38"/>
  <c r="AW63" i="38"/>
  <c r="AP3" i="40"/>
  <c r="AQ3" i="40"/>
  <c r="AW37" i="39"/>
  <c r="AO36" i="39"/>
  <c r="AQ36" i="39"/>
  <c r="AW35" i="40"/>
  <c r="AW37" i="41"/>
  <c r="AO36" i="41"/>
  <c r="AR62" i="12"/>
  <c r="AT62" i="12"/>
  <c r="AW33" i="14"/>
  <c r="AO32" i="14"/>
  <c r="AW6" i="9"/>
  <c r="AW59" i="11"/>
  <c r="AO58" i="11"/>
  <c r="AQ58" i="11"/>
  <c r="AW13" i="12"/>
  <c r="AW15" i="8"/>
  <c r="AW34" i="12"/>
  <c r="AO20" i="15"/>
  <c r="AO9" i="15" s="1"/>
  <c r="AW21" i="13"/>
  <c r="AW42" i="13"/>
  <c r="AW24" i="14"/>
  <c r="AW15" i="17"/>
  <c r="AW18" i="18"/>
  <c r="AW33" i="18"/>
  <c r="AO32" i="18"/>
  <c r="AW41" i="14"/>
  <c r="AW14" i="15"/>
  <c r="AW18" i="15"/>
  <c r="AS35" i="16"/>
  <c r="AU35" i="16"/>
  <c r="AW41" i="18"/>
  <c r="AW20" i="22"/>
  <c r="AR62" i="23"/>
  <c r="AT62" i="23"/>
  <c r="AW57" i="22"/>
  <c r="AR58" i="23"/>
  <c r="AT58" i="23"/>
  <c r="AW42" i="26"/>
  <c r="AR62" i="27"/>
  <c r="AT62" i="27"/>
  <c r="AP3" i="28"/>
  <c r="AR3" i="28"/>
  <c r="AW44" i="30"/>
  <c r="AW29" i="40"/>
  <c r="AR33" i="40"/>
  <c r="AT33" i="40"/>
  <c r="AW63" i="40"/>
  <c r="AJ23" i="40"/>
  <c r="AI9" i="40"/>
  <c r="AT52" i="40"/>
  <c r="V16" i="40"/>
  <c r="AV25" i="39"/>
  <c r="AW26" i="39"/>
  <c r="AO25" i="39"/>
  <c r="AW11" i="12"/>
  <c r="AQ43" i="14"/>
  <c r="AQ38" i="14" s="1"/>
  <c r="AQ58" i="21"/>
  <c r="AS58" i="21"/>
  <c r="AS38" i="9"/>
  <c r="AW5" i="16"/>
  <c r="AW11" i="30"/>
  <c r="AW12" i="17"/>
  <c r="AW21" i="38"/>
  <c r="AW10" i="39"/>
  <c r="AO9" i="39"/>
  <c r="AQ9" i="39"/>
  <c r="AW10" i="21"/>
  <c r="AW6" i="28"/>
  <c r="AW42" i="36"/>
  <c r="AW31" i="38"/>
  <c r="AO30" i="38"/>
  <c r="AW30" i="38" s="1"/>
  <c r="AW20" i="40"/>
  <c r="AW57" i="41"/>
  <c r="AO56" i="41"/>
  <c r="AQ56" i="41"/>
  <c r="AW44" i="15"/>
  <c r="AT50" i="17"/>
  <c r="AT49" i="17" s="1"/>
  <c r="AP38" i="26"/>
  <c r="AR38" i="26"/>
  <c r="AT3" i="36"/>
  <c r="AW4" i="36"/>
  <c r="AO3" i="36"/>
  <c r="AW6" i="10"/>
  <c r="AW39" i="13"/>
  <c r="AO38" i="13"/>
  <c r="AQ38" i="13"/>
  <c r="AW46" i="13"/>
  <c r="AO45" i="13"/>
  <c r="AW45" i="13" s="1"/>
  <c r="AS3" i="15"/>
  <c r="AU3" i="15"/>
  <c r="AU32" i="9"/>
  <c r="AP32" i="9"/>
  <c r="AW16" i="10"/>
  <c r="AO50" i="11"/>
  <c r="AW41" i="12"/>
  <c r="AU54" i="13"/>
  <c r="AP54" i="13"/>
  <c r="AW48" i="15"/>
  <c r="AO47" i="15"/>
  <c r="AW47" i="15" s="1"/>
  <c r="AW43" i="16"/>
  <c r="AW40" i="27"/>
  <c r="AW63" i="30"/>
  <c r="AO62" i="30"/>
  <c r="AQ62" i="30"/>
  <c r="AW23" i="40"/>
  <c r="AW13" i="13"/>
  <c r="AW13" i="23"/>
  <c r="AQ35" i="13"/>
  <c r="AS35" i="13"/>
  <c r="AU35" i="23"/>
  <c r="AP35" i="23"/>
  <c r="AW8" i="30"/>
  <c r="AS56" i="27"/>
  <c r="AS54" i="27" s="1"/>
  <c r="AR25" i="41"/>
  <c r="AT25" i="41"/>
  <c r="AS50" i="27"/>
  <c r="AS49" i="27" s="1"/>
  <c r="AR25" i="35"/>
  <c r="AT25" i="35"/>
  <c r="AS56" i="35"/>
  <c r="AU56" i="35"/>
  <c r="AW54" i="38"/>
  <c r="AW44" i="41"/>
  <c r="AO43" i="41"/>
  <c r="AW43" i="41" s="1"/>
  <c r="AV9" i="41"/>
  <c r="AU9" i="41"/>
  <c r="AW61" i="8"/>
  <c r="AV56" i="11"/>
  <c r="AV54" i="11" s="1"/>
  <c r="AW55" i="41"/>
  <c r="AV62" i="8"/>
  <c r="AW63" i="8"/>
  <c r="AO62" i="8"/>
  <c r="AW56" i="22"/>
  <c r="AW53" i="15"/>
  <c r="AR38" i="21"/>
  <c r="AT38" i="21"/>
  <c r="AW12" i="11"/>
  <c r="AQ3" i="14"/>
  <c r="AW4" i="14"/>
  <c r="AO3" i="14"/>
  <c r="AW15" i="21"/>
  <c r="AQ36" i="36"/>
  <c r="AS36" i="36"/>
  <c r="AW33" i="10"/>
  <c r="AO32" i="10"/>
  <c r="AS32" i="12"/>
  <c r="AU32" i="12"/>
  <c r="AW50" i="22"/>
  <c r="AO49" i="22"/>
  <c r="AW49" i="22" s="1"/>
  <c r="AW33" i="8"/>
  <c r="AO32" i="8"/>
  <c r="AQ32" i="8"/>
  <c r="AW13" i="10"/>
  <c r="AW17" i="12"/>
  <c r="AW12" i="13"/>
  <c r="AU58" i="14"/>
  <c r="AP58" i="14"/>
  <c r="AP62" i="17"/>
  <c r="AW63" i="17"/>
  <c r="AO62" i="17"/>
  <c r="AR54" i="17"/>
  <c r="AT54" i="17"/>
  <c r="AQ61" i="28"/>
  <c r="AQ58" i="28" s="1"/>
  <c r="AU54" i="30"/>
  <c r="AW50" i="35"/>
  <c r="AO49" i="35"/>
  <c r="AW49" i="35" s="1"/>
  <c r="AW16" i="35"/>
  <c r="AW22" i="38"/>
  <c r="AW7" i="40"/>
  <c r="AW21" i="41"/>
  <c r="AW11" i="13"/>
  <c r="AW11" i="10"/>
  <c r="AW65" i="10"/>
  <c r="AQ3" i="12"/>
  <c r="AW4" i="12"/>
  <c r="AO3" i="12"/>
  <c r="AV58" i="12"/>
  <c r="AT58" i="12"/>
  <c r="AW53" i="13"/>
  <c r="AW14" i="9"/>
  <c r="AW56" i="8"/>
  <c r="AS3" i="9"/>
  <c r="AU3" i="9"/>
  <c r="AW17" i="9"/>
  <c r="AW52" i="10"/>
  <c r="AO51" i="10"/>
  <c r="AW51" i="10" s="1"/>
  <c r="AW13" i="9"/>
  <c r="AW37" i="10"/>
  <c r="AW59" i="15"/>
  <c r="AO58" i="15"/>
  <c r="AQ58" i="15"/>
  <c r="AR32" i="15"/>
  <c r="AT32" i="15"/>
  <c r="AW10" i="16"/>
  <c r="AR54" i="16"/>
  <c r="AT54" i="16"/>
  <c r="AW55" i="15"/>
  <c r="AO54" i="15"/>
  <c r="AQ54" i="15"/>
  <c r="AT3" i="16"/>
  <c r="AS3" i="16"/>
  <c r="AW44" i="16"/>
  <c r="AR3" i="21"/>
  <c r="AQ3" i="21"/>
  <c r="AW59" i="22"/>
  <c r="AO58" i="22"/>
  <c r="AW43" i="26"/>
  <c r="AU54" i="22"/>
  <c r="AW7" i="26"/>
  <c r="AW41" i="27"/>
  <c r="AV43" i="28"/>
  <c r="AV38" i="28" s="1"/>
  <c r="AW48" i="28"/>
  <c r="AO47" i="28"/>
  <c r="AW47" i="28" s="1"/>
  <c r="AW57" i="30"/>
  <c r="AW51" i="35"/>
  <c r="AW22" i="35"/>
  <c r="AW16" i="38"/>
  <c r="AW11" i="39"/>
  <c r="AR3" i="39"/>
  <c r="AU3" i="39"/>
  <c r="AP56" i="40"/>
  <c r="AV33" i="41"/>
  <c r="AW31" i="39"/>
  <c r="AO30" i="39"/>
  <c r="AW30" i="39" s="1"/>
  <c r="AR3" i="17"/>
  <c r="AQ3" i="17"/>
  <c r="AQ3" i="22"/>
  <c r="AW4" i="22"/>
  <c r="AO3" i="22"/>
  <c r="AQ52" i="22"/>
  <c r="AQ51" i="22" s="1"/>
  <c r="AQ32" i="23"/>
  <c r="AS32" i="23"/>
  <c r="AW13" i="16"/>
  <c r="AW53" i="27"/>
  <c r="AQ60" i="36"/>
  <c r="AS60" i="36"/>
  <c r="AP52" i="39"/>
  <c r="AR52" i="39"/>
  <c r="AW43" i="17"/>
  <c r="AW13" i="40"/>
  <c r="AV35" i="17"/>
  <c r="AW36" i="17"/>
  <c r="AO35" i="17"/>
  <c r="AW14" i="13"/>
  <c r="AW21" i="30"/>
  <c r="AS30" i="36"/>
  <c r="AU30" i="36"/>
  <c r="AV43" i="12"/>
  <c r="AV38" i="12" s="1"/>
  <c r="AQ40" i="9"/>
  <c r="AW19" i="14"/>
  <c r="AW5" i="27"/>
  <c r="AP3" i="35"/>
  <c r="AQ3" i="35"/>
  <c r="AW7" i="28"/>
  <c r="AW8" i="35"/>
  <c r="AW27" i="41"/>
  <c r="AS38" i="41"/>
  <c r="AS36" i="41" s="1"/>
  <c r="AW5" i="12"/>
  <c r="AW37" i="14"/>
  <c r="AQ3" i="8"/>
  <c r="AW4" i="8"/>
  <c r="AO3" i="8"/>
  <c r="AS38" i="8"/>
  <c r="AU38" i="8"/>
  <c r="AP62" i="11"/>
  <c r="AW34" i="14"/>
  <c r="AW22" i="15"/>
  <c r="AW42" i="15"/>
  <c r="AW64" i="15"/>
  <c r="AW16" i="16"/>
  <c r="AW21" i="16"/>
  <c r="AU58" i="18"/>
  <c r="AP58" i="18"/>
  <c r="AW18" i="21"/>
  <c r="AV62" i="28"/>
  <c r="AW63" i="28"/>
  <c r="AO62" i="28"/>
  <c r="AQ43" i="30"/>
  <c r="AQ38" i="30" s="1"/>
  <c r="AR3" i="27"/>
  <c r="AQ3" i="27"/>
  <c r="AW54" i="35"/>
  <c r="AW17" i="36"/>
  <c r="AP50" i="38"/>
  <c r="AP49" i="38" s="1"/>
  <c r="AW57" i="36"/>
  <c r="AO56" i="36"/>
  <c r="AQ56" i="36"/>
  <c r="AR36" i="38"/>
  <c r="AR2" i="38" s="1"/>
  <c r="AT36" i="38"/>
  <c r="AW19" i="39"/>
  <c r="AW19" i="40"/>
  <c r="AP58" i="9"/>
  <c r="AR58" i="9"/>
  <c r="AW19" i="11"/>
  <c r="AR35" i="11"/>
  <c r="AT35" i="11"/>
  <c r="AW10" i="8"/>
  <c r="AW16" i="8"/>
  <c r="AW18" i="8"/>
  <c r="AW8" i="9"/>
  <c r="AW24" i="10"/>
  <c r="AW6" i="8"/>
  <c r="AW14" i="8"/>
  <c r="AW15" i="11"/>
  <c r="AW14" i="12"/>
  <c r="AW15" i="16"/>
  <c r="AP3" i="18"/>
  <c r="AR3" i="18"/>
  <c r="AW63" i="18"/>
  <c r="AO62" i="18"/>
  <c r="AQ62" i="18"/>
  <c r="AW39" i="17"/>
  <c r="AO38" i="17"/>
  <c r="AQ38" i="17"/>
  <c r="AP58" i="16"/>
  <c r="AR58" i="16"/>
  <c r="AW24" i="21"/>
  <c r="AW17" i="26"/>
  <c r="AW19" i="26"/>
  <c r="AS62" i="22"/>
  <c r="AU62" i="22"/>
  <c r="AS54" i="23"/>
  <c r="AU54" i="23"/>
  <c r="AR35" i="27"/>
  <c r="AT35" i="27"/>
  <c r="AW42" i="27"/>
  <c r="AW59" i="27"/>
  <c r="AO58" i="27"/>
  <c r="AQ58" i="27"/>
  <c r="AW53" i="28"/>
  <c r="AS38" i="30"/>
  <c r="AW20" i="35"/>
  <c r="AU33" i="38"/>
  <c r="AP33" i="38"/>
  <c r="AW29" i="38"/>
  <c r="AW16" i="39"/>
  <c r="AW6" i="39"/>
  <c r="AW32" i="39"/>
  <c r="AP9" i="40"/>
  <c r="AR9" i="40"/>
  <c r="AS60" i="40"/>
  <c r="AU60" i="40"/>
  <c r="AW6" i="37"/>
  <c r="I71" i="15"/>
  <c r="M43" i="41"/>
  <c r="M34" i="41"/>
  <c r="AE60" i="38" l="1"/>
  <c r="AG62" i="24"/>
  <c r="G59" i="30"/>
  <c r="G62" i="30" s="1"/>
  <c r="AJ48" i="23"/>
  <c r="AJ47" i="23" s="1"/>
  <c r="AF36" i="37"/>
  <c r="AD3" i="38"/>
  <c r="AD51" i="38" s="1"/>
  <c r="AD32" i="15"/>
  <c r="AD62" i="23"/>
  <c r="AF32" i="26"/>
  <c r="AI62" i="23"/>
  <c r="AO27" i="18"/>
  <c r="AC3" i="38"/>
  <c r="AC51" i="38" s="1"/>
  <c r="AP27" i="17"/>
  <c r="AO27" i="12"/>
  <c r="AH60" i="38"/>
  <c r="M15" i="38"/>
  <c r="O15" i="38" s="1"/>
  <c r="P15" i="38" s="1"/>
  <c r="AJ54" i="17"/>
  <c r="AJ57" i="17" s="1"/>
  <c r="AB25" i="40"/>
  <c r="J7" i="38"/>
  <c r="AE62" i="23"/>
  <c r="AB60" i="38"/>
  <c r="AC60" i="38"/>
  <c r="AI25" i="40"/>
  <c r="AH62" i="23"/>
  <c r="AS27" i="12"/>
  <c r="AU27" i="12"/>
  <c r="AE60" i="35"/>
  <c r="AH62" i="24"/>
  <c r="AQ27" i="12"/>
  <c r="AI60" i="35"/>
  <c r="AG60" i="38"/>
  <c r="AD60" i="38"/>
  <c r="AI60" i="38"/>
  <c r="AG60" i="35"/>
  <c r="AC32" i="26"/>
  <c r="AF60" i="38"/>
  <c r="AF60" i="35"/>
  <c r="F56" i="41"/>
  <c r="F69" i="41" s="1"/>
  <c r="F70" i="41" s="1"/>
  <c r="AA60" i="39"/>
  <c r="AA27" i="23"/>
  <c r="AG27" i="24"/>
  <c r="AI27" i="24"/>
  <c r="AD60" i="35"/>
  <c r="AA51" i="15"/>
  <c r="AJ52" i="15"/>
  <c r="AJ51" i="15" s="1"/>
  <c r="AA45" i="17"/>
  <c r="AJ46" i="17"/>
  <c r="AJ45" i="17" s="1"/>
  <c r="AJ31" i="36"/>
  <c r="AJ30" i="36" s="1"/>
  <c r="AA30" i="36"/>
  <c r="AA30" i="39"/>
  <c r="AJ32" i="39"/>
  <c r="AJ30" i="39" s="1"/>
  <c r="AA51" i="23"/>
  <c r="AJ52" i="23"/>
  <c r="AJ51" i="23" s="1"/>
  <c r="AA62" i="24"/>
  <c r="AO49" i="37"/>
  <c r="AW49" i="37" s="1"/>
  <c r="AW50" i="37"/>
  <c r="AR27" i="15"/>
  <c r="AD3" i="39"/>
  <c r="AJ22" i="9"/>
  <c r="AJ36" i="8"/>
  <c r="AJ35" i="8" s="1"/>
  <c r="AA35" i="8"/>
  <c r="AA32" i="27"/>
  <c r="AJ33" i="27"/>
  <c r="AJ32" i="27" s="1"/>
  <c r="AE9" i="39"/>
  <c r="AC38" i="23"/>
  <c r="AJ17" i="16"/>
  <c r="AJ5" i="24"/>
  <c r="AJ60" i="15"/>
  <c r="AJ13" i="40"/>
  <c r="AJ42" i="36"/>
  <c r="AJ60" i="9"/>
  <c r="C4" i="140"/>
  <c r="AA60" i="35"/>
  <c r="AJ21" i="30"/>
  <c r="M55" i="41"/>
  <c r="M54" i="41" s="1"/>
  <c r="AB32" i="26"/>
  <c r="AH62" i="14"/>
  <c r="AE9" i="12"/>
  <c r="AJ50" i="26"/>
  <c r="AJ49" i="26" s="1"/>
  <c r="G14" i="26"/>
  <c r="G58" i="26" s="1"/>
  <c r="AG62" i="26"/>
  <c r="AE62" i="26"/>
  <c r="AE54" i="26"/>
  <c r="AE57" i="26" s="1"/>
  <c r="AJ13" i="12"/>
  <c r="AG9" i="12"/>
  <c r="AH38" i="12"/>
  <c r="AB9" i="12"/>
  <c r="AF9" i="12"/>
  <c r="V15" i="12"/>
  <c r="AI3" i="27"/>
  <c r="AE62" i="27"/>
  <c r="AF38" i="27"/>
  <c r="AH3" i="27"/>
  <c r="AD9" i="28"/>
  <c r="M15" i="28"/>
  <c r="O15" i="28" s="1"/>
  <c r="P15" i="28" s="1"/>
  <c r="AI62" i="14"/>
  <c r="AC9" i="14"/>
  <c r="AG9" i="14"/>
  <c r="AH9" i="14"/>
  <c r="K54" i="41"/>
  <c r="AB54" i="26"/>
  <c r="AB57" i="26" s="1"/>
  <c r="AH62" i="26"/>
  <c r="AJ44" i="26"/>
  <c r="AB62" i="26"/>
  <c r="G50" i="23"/>
  <c r="M51" i="23"/>
  <c r="AJ22" i="40"/>
  <c r="AJ62" i="41"/>
  <c r="AJ60" i="41" s="1"/>
  <c r="AJ60" i="11"/>
  <c r="AJ18" i="26"/>
  <c r="AJ58" i="38"/>
  <c r="M40" i="35"/>
  <c r="AJ17" i="22"/>
  <c r="AJ6" i="14"/>
  <c r="AJ3" i="14" s="1"/>
  <c r="AA47" i="15"/>
  <c r="AJ48" i="15"/>
  <c r="AJ47" i="15" s="1"/>
  <c r="AG35" i="30"/>
  <c r="AJ16" i="40"/>
  <c r="V8" i="10"/>
  <c r="AD9" i="17"/>
  <c r="AJ13" i="36"/>
  <c r="M53" i="38"/>
  <c r="G52" i="38"/>
  <c r="AA35" i="17"/>
  <c r="AJ36" i="17"/>
  <c r="AJ35" i="17" s="1"/>
  <c r="AJ7" i="36"/>
  <c r="F7" i="20"/>
  <c r="AJ58" i="36"/>
  <c r="AJ36" i="30"/>
  <c r="AJ19" i="9"/>
  <c r="AJ4" i="38"/>
  <c r="AJ23" i="22"/>
  <c r="AI9" i="39"/>
  <c r="AE9" i="13"/>
  <c r="AF27" i="20"/>
  <c r="AU27" i="22"/>
  <c r="AH60" i="35"/>
  <c r="AJ33" i="35"/>
  <c r="AQ9" i="10"/>
  <c r="O13" i="20"/>
  <c r="P13" i="20" s="1"/>
  <c r="AJ24" i="39"/>
  <c r="M53" i="40"/>
  <c r="G52" i="40"/>
  <c r="AA33" i="38"/>
  <c r="AJ34" i="38"/>
  <c r="AJ33" i="38" s="1"/>
  <c r="G38" i="40"/>
  <c r="M39" i="40"/>
  <c r="O39" i="40" s="1"/>
  <c r="P39" i="40" s="1"/>
  <c r="AJ58" i="40"/>
  <c r="AJ7" i="12"/>
  <c r="AJ3" i="12" s="1"/>
  <c r="AA3" i="12"/>
  <c r="AJ59" i="30"/>
  <c r="AJ33" i="23"/>
  <c r="AJ32" i="23" s="1"/>
  <c r="AA32" i="23"/>
  <c r="AJ8" i="35"/>
  <c r="AH51" i="37"/>
  <c r="AJ18" i="12"/>
  <c r="AJ28" i="37"/>
  <c r="AJ8" i="38"/>
  <c r="AJ14" i="14"/>
  <c r="AJ56" i="9"/>
  <c r="AJ54" i="9" s="1"/>
  <c r="AJ57" i="9" s="1"/>
  <c r="AJ34" i="16"/>
  <c r="AJ32" i="16" s="1"/>
  <c r="AA45" i="22"/>
  <c r="AJ46" i="22"/>
  <c r="AJ45" i="22" s="1"/>
  <c r="AD9" i="39"/>
  <c r="AC38" i="17"/>
  <c r="V5" i="18"/>
  <c r="G48" i="35"/>
  <c r="M49" i="35"/>
  <c r="M48" i="35" s="1"/>
  <c r="O48" i="35" s="1"/>
  <c r="P48" i="35" s="1"/>
  <c r="AJ6" i="38"/>
  <c r="AJ62" i="37"/>
  <c r="AJ5" i="36"/>
  <c r="AJ3" i="36" s="1"/>
  <c r="AA3" i="36"/>
  <c r="AJ37" i="37"/>
  <c r="V8" i="28"/>
  <c r="AJ20" i="19"/>
  <c r="AJ9" i="19" s="1"/>
  <c r="AJ22" i="19"/>
  <c r="AJ28" i="38"/>
  <c r="AJ60" i="19"/>
  <c r="AJ63" i="9"/>
  <c r="G40" i="20"/>
  <c r="M42" i="20"/>
  <c r="AJ5" i="30"/>
  <c r="AJ3" i="30" s="1"/>
  <c r="AA49" i="12"/>
  <c r="AJ50" i="12"/>
  <c r="AJ49" i="12" s="1"/>
  <c r="G38" i="38"/>
  <c r="M39" i="38"/>
  <c r="O39" i="38" s="1"/>
  <c r="P39" i="38" s="1"/>
  <c r="AR27" i="26"/>
  <c r="AE32" i="26"/>
  <c r="AH38" i="15"/>
  <c r="AE32" i="15"/>
  <c r="AE62" i="8"/>
  <c r="AC3" i="8"/>
  <c r="AD62" i="8"/>
  <c r="AD3" i="8"/>
  <c r="AS2" i="37"/>
  <c r="AA47" i="40"/>
  <c r="AJ48" i="40"/>
  <c r="AJ47" i="40" s="1"/>
  <c r="AH51" i="35"/>
  <c r="AA47" i="37"/>
  <c r="AJ48" i="37"/>
  <c r="AJ47" i="37" s="1"/>
  <c r="F7" i="35"/>
  <c r="M53" i="37"/>
  <c r="K52" i="37"/>
  <c r="AG62" i="8"/>
  <c r="AI62" i="8"/>
  <c r="AH62" i="8"/>
  <c r="AI3" i="8"/>
  <c r="AB62" i="8"/>
  <c r="AG38" i="15"/>
  <c r="AI38" i="15"/>
  <c r="AB38" i="15"/>
  <c r="AF38" i="15"/>
  <c r="AD27" i="15"/>
  <c r="AF32" i="15"/>
  <c r="AB32" i="15"/>
  <c r="AF62" i="21"/>
  <c r="G59" i="21"/>
  <c r="G62" i="21" s="1"/>
  <c r="AE62" i="21"/>
  <c r="AJ23" i="21"/>
  <c r="AB35" i="21"/>
  <c r="AH32" i="26"/>
  <c r="AH54" i="26"/>
  <c r="AH57" i="26" s="1"/>
  <c r="AG54" i="26"/>
  <c r="AG57" i="26" s="1"/>
  <c r="AJ48" i="26"/>
  <c r="AJ47" i="26" s="1"/>
  <c r="AI32" i="26"/>
  <c r="AJ63" i="26"/>
  <c r="AS27" i="26"/>
  <c r="AQ27" i="26"/>
  <c r="AJ55" i="26"/>
  <c r="K14" i="14"/>
  <c r="AF62" i="27"/>
  <c r="AD3" i="27"/>
  <c r="AG62" i="27"/>
  <c r="AJ21" i="27"/>
  <c r="AI38" i="27"/>
  <c r="AA27" i="27"/>
  <c r="AB62" i="27"/>
  <c r="AI62" i="26"/>
  <c r="AG32" i="26"/>
  <c r="AF62" i="26"/>
  <c r="AD62" i="26"/>
  <c r="AC27" i="26"/>
  <c r="AD32" i="26"/>
  <c r="AJ17" i="26"/>
  <c r="AA9" i="28"/>
  <c r="AH9" i="28"/>
  <c r="AB9" i="28"/>
  <c r="AF9" i="28"/>
  <c r="AR27" i="27"/>
  <c r="AF3" i="27"/>
  <c r="AH62" i="27"/>
  <c r="AC62" i="27"/>
  <c r="AG3" i="27"/>
  <c r="AD62" i="27"/>
  <c r="AH38" i="27"/>
  <c r="AB38" i="27"/>
  <c r="AJ64" i="14"/>
  <c r="AC62" i="14"/>
  <c r="AI9" i="14"/>
  <c r="AG27" i="14"/>
  <c r="AJ41" i="14"/>
  <c r="AE9" i="14"/>
  <c r="AD62" i="14"/>
  <c r="M41" i="14"/>
  <c r="AW28" i="14"/>
  <c r="AG38" i="28"/>
  <c r="AG53" i="28" s="1"/>
  <c r="K58" i="28"/>
  <c r="AD38" i="27"/>
  <c r="AE27" i="27"/>
  <c r="AJ16" i="27"/>
  <c r="AC38" i="27"/>
  <c r="AB3" i="27"/>
  <c r="AJ24" i="27"/>
  <c r="AJ42" i="27"/>
  <c r="AI62" i="27"/>
  <c r="AG38" i="27"/>
  <c r="AE38" i="27"/>
  <c r="AJ3" i="16"/>
  <c r="AI62" i="16"/>
  <c r="AG62" i="16"/>
  <c r="AE38" i="16"/>
  <c r="AE62" i="16"/>
  <c r="AB62" i="16"/>
  <c r="G59" i="16"/>
  <c r="G62" i="16" s="1"/>
  <c r="AH62" i="16"/>
  <c r="AC27" i="16"/>
  <c r="AC62" i="16"/>
  <c r="AD62" i="16"/>
  <c r="AF62" i="16"/>
  <c r="AG9" i="16"/>
  <c r="AJ21" i="11"/>
  <c r="AJ35" i="37"/>
  <c r="AJ33" i="37" s="1"/>
  <c r="AA33" i="37"/>
  <c r="AG9" i="13"/>
  <c r="AG51" i="37"/>
  <c r="F58" i="27"/>
  <c r="G40" i="13"/>
  <c r="M42" i="13"/>
  <c r="AJ39" i="27"/>
  <c r="AP3" i="37"/>
  <c r="AP2" i="37" s="1"/>
  <c r="AJ27" i="37"/>
  <c r="AJ25" i="37" s="1"/>
  <c r="G43" i="28"/>
  <c r="M44" i="28"/>
  <c r="G58" i="27"/>
  <c r="AJ41" i="26"/>
  <c r="M11" i="37"/>
  <c r="O11" i="37" s="1"/>
  <c r="P11" i="37" s="1"/>
  <c r="G8" i="37"/>
  <c r="AW61" i="37"/>
  <c r="AW38" i="37"/>
  <c r="AI51" i="41"/>
  <c r="AB51" i="37"/>
  <c r="AJ42" i="28"/>
  <c r="G7" i="41"/>
  <c r="AJ17" i="21"/>
  <c r="G54" i="20"/>
  <c r="M55" i="20"/>
  <c r="AJ4" i="19"/>
  <c r="M37" i="40"/>
  <c r="O37" i="40" s="1"/>
  <c r="P37" i="40" s="1"/>
  <c r="V6" i="17"/>
  <c r="AF38" i="12"/>
  <c r="AA30" i="37"/>
  <c r="AJ32" i="37"/>
  <c r="AJ30" i="37" s="1"/>
  <c r="G40" i="28"/>
  <c r="M41" i="28"/>
  <c r="M40" i="28" s="1"/>
  <c r="AT3" i="37"/>
  <c r="AW41" i="37"/>
  <c r="F58" i="26"/>
  <c r="AJ37" i="16"/>
  <c r="AJ35" i="16" s="1"/>
  <c r="AH38" i="8"/>
  <c r="AF51" i="37"/>
  <c r="AJ10" i="15"/>
  <c r="G52" i="28"/>
  <c r="M53" i="28"/>
  <c r="V15" i="28" s="1"/>
  <c r="AA35" i="22"/>
  <c r="AJ37" i="22"/>
  <c r="AJ35" i="22" s="1"/>
  <c r="AJ5" i="38"/>
  <c r="AA3" i="38"/>
  <c r="AJ19" i="14"/>
  <c r="AO33" i="37"/>
  <c r="AW33" i="37" s="1"/>
  <c r="AW35" i="37"/>
  <c r="AJ20" i="36"/>
  <c r="AB9" i="36"/>
  <c r="AQ3" i="37"/>
  <c r="AQ2" i="37" s="1"/>
  <c r="G48" i="37"/>
  <c r="M49" i="37"/>
  <c r="M48" i="37" s="1"/>
  <c r="O48" i="37" s="1"/>
  <c r="P48" i="37" s="1"/>
  <c r="AA33" i="39"/>
  <c r="AJ35" i="39"/>
  <c r="AJ33" i="39" s="1"/>
  <c r="G8" i="28"/>
  <c r="M9" i="28"/>
  <c r="O36" i="23"/>
  <c r="P36" i="23" s="1"/>
  <c r="AW60" i="37"/>
  <c r="AI38" i="17"/>
  <c r="AC60" i="35"/>
  <c r="O12" i="15"/>
  <c r="P12" i="15" s="1"/>
  <c r="AW11" i="37"/>
  <c r="AO9" i="37"/>
  <c r="AW9" i="37" s="1"/>
  <c r="AJ17" i="13"/>
  <c r="AU3" i="37"/>
  <c r="AU2" i="37" s="1"/>
  <c r="AW32" i="37"/>
  <c r="AO30" i="37"/>
  <c r="AW30" i="37" s="1"/>
  <c r="K58" i="26"/>
  <c r="K71" i="26" s="1"/>
  <c r="AW23" i="37"/>
  <c r="M37" i="37"/>
  <c r="G35" i="37"/>
  <c r="O42" i="8"/>
  <c r="P42" i="8" s="1"/>
  <c r="F58" i="28"/>
  <c r="AJ8" i="39"/>
  <c r="AJ7" i="40"/>
  <c r="AW8" i="37"/>
  <c r="AA30" i="40"/>
  <c r="AJ32" i="40"/>
  <c r="AJ30" i="40" s="1"/>
  <c r="M10" i="38"/>
  <c r="AJ37" i="38"/>
  <c r="AJ42" i="19"/>
  <c r="AJ22" i="22"/>
  <c r="K58" i="27"/>
  <c r="AA51" i="27"/>
  <c r="AJ52" i="27"/>
  <c r="AJ51" i="27" s="1"/>
  <c r="J58" i="27"/>
  <c r="AR3" i="37"/>
  <c r="AR2" i="37" s="1"/>
  <c r="AJ63" i="11"/>
  <c r="AJ22" i="8"/>
  <c r="AW27" i="37"/>
  <c r="AJ13" i="20"/>
  <c r="J58" i="26"/>
  <c r="G32" i="28"/>
  <c r="M33" i="28"/>
  <c r="V9" i="8"/>
  <c r="V12" i="8"/>
  <c r="AC51" i="37"/>
  <c r="AJ65" i="17"/>
  <c r="AJ40" i="37"/>
  <c r="AJ42" i="41"/>
  <c r="AO3" i="37"/>
  <c r="AA51" i="11"/>
  <c r="AJ52" i="11"/>
  <c r="AJ51" i="11" s="1"/>
  <c r="J58" i="28"/>
  <c r="M40" i="37"/>
  <c r="G38" i="37"/>
  <c r="AJ39" i="17"/>
  <c r="AJ8" i="19"/>
  <c r="AW35" i="10"/>
  <c r="AW40" i="10"/>
  <c r="AW17" i="10"/>
  <c r="AW7" i="10"/>
  <c r="AW20" i="10"/>
  <c r="AO38" i="10"/>
  <c r="AO2" i="10" s="1"/>
  <c r="AW64" i="10"/>
  <c r="AW61" i="10"/>
  <c r="AT38" i="10"/>
  <c r="AW39" i="10"/>
  <c r="AW12" i="10"/>
  <c r="AS9" i="10"/>
  <c r="AW56" i="10"/>
  <c r="AS38" i="10"/>
  <c r="AW41" i="10"/>
  <c r="C11" i="140"/>
  <c r="AI9" i="21"/>
  <c r="AG9" i="21"/>
  <c r="AH38" i="21"/>
  <c r="AB62" i="21"/>
  <c r="O34" i="21"/>
  <c r="P34" i="21" s="1"/>
  <c r="AI35" i="21"/>
  <c r="AI62" i="21"/>
  <c r="AG38" i="21"/>
  <c r="AB9" i="21"/>
  <c r="AB27" i="21"/>
  <c r="AC62" i="21"/>
  <c r="AF35" i="21"/>
  <c r="AD27" i="21"/>
  <c r="AG62" i="21"/>
  <c r="AH9" i="21"/>
  <c r="AJ37" i="21"/>
  <c r="AT27" i="11"/>
  <c r="AW32" i="11"/>
  <c r="AU27" i="11"/>
  <c r="AQ27" i="11"/>
  <c r="AR27" i="11"/>
  <c r="AJ55" i="13"/>
  <c r="AH62" i="11"/>
  <c r="AF62" i="11"/>
  <c r="AE62" i="11"/>
  <c r="AI62" i="11"/>
  <c r="AJ22" i="11"/>
  <c r="AJ3" i="11"/>
  <c r="AB27" i="11"/>
  <c r="AD38" i="26"/>
  <c r="AT9" i="10"/>
  <c r="AW30" i="18"/>
  <c r="AJ57" i="38"/>
  <c r="G54" i="15"/>
  <c r="M55" i="15"/>
  <c r="AA45" i="21"/>
  <c r="AJ46" i="21"/>
  <c r="AJ45" i="21" s="1"/>
  <c r="AJ5" i="23"/>
  <c r="AH3" i="39"/>
  <c r="G41" i="38"/>
  <c r="M43" i="38"/>
  <c r="O43" i="38" s="1"/>
  <c r="P43" i="38" s="1"/>
  <c r="M55" i="40"/>
  <c r="K54" i="40"/>
  <c r="M38" i="28"/>
  <c r="AJ23" i="39"/>
  <c r="K50" i="35"/>
  <c r="M51" i="35"/>
  <c r="AT2" i="37"/>
  <c r="AB27" i="15"/>
  <c r="AO36" i="37"/>
  <c r="AW36" i="37" s="1"/>
  <c r="AW37" i="37"/>
  <c r="AJ24" i="9"/>
  <c r="AC32" i="28"/>
  <c r="AJ33" i="28"/>
  <c r="AJ32" i="28" s="1"/>
  <c r="AJ44" i="8"/>
  <c r="G41" i="35"/>
  <c r="M42" i="35"/>
  <c r="O42" i="35" s="1"/>
  <c r="P42" i="35" s="1"/>
  <c r="AJ12" i="16"/>
  <c r="AJ18" i="40"/>
  <c r="G54" i="23"/>
  <c r="M55" i="23"/>
  <c r="AA45" i="26"/>
  <c r="AJ46" i="26"/>
  <c r="AJ45" i="26" s="1"/>
  <c r="AJ27" i="40"/>
  <c r="F7" i="41"/>
  <c r="F56" i="37"/>
  <c r="AJ57" i="37"/>
  <c r="G41" i="40"/>
  <c r="M45" i="40"/>
  <c r="O45" i="40" s="1"/>
  <c r="P45" i="40" s="1"/>
  <c r="AI3" i="39"/>
  <c r="AI51" i="39" s="1"/>
  <c r="G52" i="35"/>
  <c r="M53" i="35"/>
  <c r="F56" i="38"/>
  <c r="AW25" i="37"/>
  <c r="AG35" i="10"/>
  <c r="G56" i="41"/>
  <c r="G69" i="41" s="1"/>
  <c r="M42" i="37"/>
  <c r="G41" i="37"/>
  <c r="AJ6" i="39"/>
  <c r="AC3" i="39"/>
  <c r="AJ44" i="9"/>
  <c r="AJ33" i="26"/>
  <c r="AJ23" i="28"/>
  <c r="AJ38" i="37"/>
  <c r="AJ36" i="37" s="1"/>
  <c r="AA36" i="37"/>
  <c r="AB47" i="13"/>
  <c r="AJ48" i="13"/>
  <c r="AJ47" i="13" s="1"/>
  <c r="F7" i="37"/>
  <c r="AJ5" i="40"/>
  <c r="AJ3" i="40" s="1"/>
  <c r="AA3" i="40"/>
  <c r="AJ13" i="41"/>
  <c r="AJ9" i="41" s="1"/>
  <c r="AA9" i="41"/>
  <c r="AJ23" i="14"/>
  <c r="AB3" i="39"/>
  <c r="M34" i="38"/>
  <c r="O34" i="38" s="1"/>
  <c r="P34" i="38" s="1"/>
  <c r="G48" i="40"/>
  <c r="M49" i="40"/>
  <c r="M48" i="40" s="1"/>
  <c r="O48" i="40" s="1"/>
  <c r="P48" i="40" s="1"/>
  <c r="M12" i="40"/>
  <c r="O12" i="40" s="1"/>
  <c r="P12" i="40" s="1"/>
  <c r="AJ13" i="38"/>
  <c r="AJ37" i="30"/>
  <c r="AB35" i="30"/>
  <c r="AW28" i="37"/>
  <c r="AJ5" i="17"/>
  <c r="AJ3" i="17" s="1"/>
  <c r="AA3" i="17"/>
  <c r="AJ11" i="11"/>
  <c r="AA25" i="38"/>
  <c r="AJ29" i="38"/>
  <c r="AJ25" i="38" s="1"/>
  <c r="O9" i="14"/>
  <c r="P9" i="14" s="1"/>
  <c r="AJ16" i="15"/>
  <c r="AE3" i="39"/>
  <c r="AG3" i="39"/>
  <c r="M47" i="28"/>
  <c r="AA47" i="17"/>
  <c r="AJ48" i="17"/>
  <c r="AJ47" i="17" s="1"/>
  <c r="AA45" i="35"/>
  <c r="AJ46" i="35"/>
  <c r="AJ45" i="35" s="1"/>
  <c r="AA47" i="16"/>
  <c r="AJ48" i="16"/>
  <c r="AJ47" i="16" s="1"/>
  <c r="AJ8" i="24"/>
  <c r="AB38" i="8"/>
  <c r="G52" i="13"/>
  <c r="M53" i="13"/>
  <c r="AJ15" i="17"/>
  <c r="AJ21" i="38"/>
  <c r="AA49" i="36"/>
  <c r="AJ50" i="36"/>
  <c r="AJ49" i="36" s="1"/>
  <c r="AF3" i="39"/>
  <c r="AJ17" i="39"/>
  <c r="F7" i="38"/>
  <c r="AJ5" i="8"/>
  <c r="AJ33" i="21"/>
  <c r="AJ32" i="21" s="1"/>
  <c r="AB32" i="21"/>
  <c r="G14" i="40"/>
  <c r="M18" i="40"/>
  <c r="O18" i="40" s="1"/>
  <c r="P18" i="40" s="1"/>
  <c r="F56" i="35"/>
  <c r="AJ24" i="37"/>
  <c r="AJ9" i="37" s="1"/>
  <c r="AA9" i="37"/>
  <c r="AJ4" i="39"/>
  <c r="AJ3" i="39" s="1"/>
  <c r="AA3" i="39"/>
  <c r="AJ63" i="16"/>
  <c r="M37" i="41"/>
  <c r="O37" i="41" s="1"/>
  <c r="P37" i="41" s="1"/>
  <c r="AJ27" i="39"/>
  <c r="K50" i="37"/>
  <c r="M51" i="37"/>
  <c r="AJ29" i="40"/>
  <c r="F56" i="40"/>
  <c r="F7" i="40"/>
  <c r="M34" i="40"/>
  <c r="O34" i="40" s="1"/>
  <c r="P34" i="40" s="1"/>
  <c r="G30" i="40"/>
  <c r="AG51" i="41"/>
  <c r="AQ27" i="27"/>
  <c r="AH27" i="27"/>
  <c r="AT27" i="27"/>
  <c r="AW49" i="26"/>
  <c r="AW50" i="26"/>
  <c r="AP27" i="11"/>
  <c r="AT27" i="9"/>
  <c r="AV9" i="10"/>
  <c r="AD62" i="20"/>
  <c r="AD38" i="28"/>
  <c r="AD38" i="16"/>
  <c r="AH38" i="16"/>
  <c r="AJ35" i="23"/>
  <c r="AI32" i="15"/>
  <c r="AF9" i="16"/>
  <c r="AB9" i="39"/>
  <c r="AH9" i="39"/>
  <c r="AB51" i="38"/>
  <c r="AE51" i="35"/>
  <c r="AG9" i="40"/>
  <c r="AD3" i="10"/>
  <c r="AC3" i="10"/>
  <c r="AW30" i="26"/>
  <c r="AW28" i="18"/>
  <c r="J56" i="40"/>
  <c r="AS27" i="9"/>
  <c r="O47" i="14"/>
  <c r="P47" i="14" s="1"/>
  <c r="AJ29" i="28"/>
  <c r="AJ28" i="28"/>
  <c r="AD62" i="21"/>
  <c r="AE62" i="14"/>
  <c r="AI51" i="40"/>
  <c r="AB51" i="35"/>
  <c r="AW63" i="37"/>
  <c r="G19" i="20"/>
  <c r="M19" i="20" s="1"/>
  <c r="AD25" i="40"/>
  <c r="AF62" i="23"/>
  <c r="AA36" i="39"/>
  <c r="AE38" i="26"/>
  <c r="AI38" i="21"/>
  <c r="F7" i="13"/>
  <c r="AE38" i="12"/>
  <c r="AE38" i="21"/>
  <c r="AH32" i="15"/>
  <c r="AG32" i="15"/>
  <c r="AI9" i="17"/>
  <c r="AA9" i="17"/>
  <c r="AC38" i="21"/>
  <c r="AF38" i="21"/>
  <c r="AB9" i="13"/>
  <c r="AB53" i="13" s="1"/>
  <c r="AF38" i="16"/>
  <c r="AV27" i="12"/>
  <c r="AT27" i="12"/>
  <c r="AU27" i="8"/>
  <c r="AA27" i="20"/>
  <c r="AC27" i="24"/>
  <c r="AH27" i="24"/>
  <c r="AD27" i="27"/>
  <c r="AA27" i="28"/>
  <c r="AJ29" i="27"/>
  <c r="AJ30" i="21"/>
  <c r="AU27" i="27"/>
  <c r="AH9" i="23"/>
  <c r="K48" i="38"/>
  <c r="M49" i="38"/>
  <c r="M48" i="38" s="1"/>
  <c r="O48" i="38" s="1"/>
  <c r="P48" i="38" s="1"/>
  <c r="O23" i="20"/>
  <c r="P23" i="20" s="1"/>
  <c r="AQ2" i="40"/>
  <c r="AH51" i="41"/>
  <c r="AD51" i="41"/>
  <c r="AD38" i="13"/>
  <c r="AG25" i="40"/>
  <c r="AF9" i="39"/>
  <c r="AC38" i="12"/>
  <c r="AF9" i="17"/>
  <c r="AH38" i="24"/>
  <c r="AE38" i="24"/>
  <c r="AD9" i="13"/>
  <c r="AV27" i="11"/>
  <c r="AI27" i="14"/>
  <c r="AF27" i="14"/>
  <c r="AI27" i="20"/>
  <c r="AD27" i="22"/>
  <c r="AE27" i="24"/>
  <c r="AW29" i="11"/>
  <c r="AQ27" i="16"/>
  <c r="AJ7" i="15"/>
  <c r="M39" i="8"/>
  <c r="K37" i="8"/>
  <c r="AJ61" i="38"/>
  <c r="M36" i="22"/>
  <c r="G32" i="22"/>
  <c r="AJ41" i="41"/>
  <c r="AT2" i="38"/>
  <c r="AC51" i="35"/>
  <c r="AC51" i="41"/>
  <c r="AA9" i="21"/>
  <c r="AF38" i="17"/>
  <c r="AG38" i="12"/>
  <c r="AE38" i="8"/>
  <c r="AC9" i="13"/>
  <c r="G27" i="20"/>
  <c r="M27" i="20" s="1"/>
  <c r="O27" i="20" s="1"/>
  <c r="P27" i="20" s="1"/>
  <c r="AQ27" i="17"/>
  <c r="AU27" i="26"/>
  <c r="AP27" i="8"/>
  <c r="AS27" i="11"/>
  <c r="AD27" i="14"/>
  <c r="AB27" i="20"/>
  <c r="AD27" i="20"/>
  <c r="AB27" i="24"/>
  <c r="AV27" i="22"/>
  <c r="AI27" i="21"/>
  <c r="AF27" i="21"/>
  <c r="AF27" i="15"/>
  <c r="AV27" i="27"/>
  <c r="AP27" i="27"/>
  <c r="AJ24" i="11"/>
  <c r="G8" i="20"/>
  <c r="M9" i="20"/>
  <c r="G40" i="22"/>
  <c r="M41" i="22"/>
  <c r="AJ20" i="40"/>
  <c r="K43" i="20"/>
  <c r="AJ3" i="26"/>
  <c r="G32" i="20"/>
  <c r="M33" i="20"/>
  <c r="AJ38" i="40"/>
  <c r="G59" i="9"/>
  <c r="G62" i="9" s="1"/>
  <c r="P19" i="21"/>
  <c r="G20" i="20"/>
  <c r="M20" i="20" s="1"/>
  <c r="G29" i="20"/>
  <c r="M29" i="20" s="1"/>
  <c r="G30" i="20"/>
  <c r="M30" i="20" s="1"/>
  <c r="AQ2" i="35"/>
  <c r="AI27" i="27"/>
  <c r="AS27" i="27"/>
  <c r="AC27" i="27"/>
  <c r="AW32" i="27"/>
  <c r="AP27" i="26"/>
  <c r="AH27" i="26"/>
  <c r="AH38" i="26"/>
  <c r="AE38" i="23"/>
  <c r="AH38" i="23"/>
  <c r="AC62" i="23"/>
  <c r="M41" i="23"/>
  <c r="AQ27" i="22"/>
  <c r="AF9" i="21"/>
  <c r="AT27" i="21"/>
  <c r="AU27" i="21"/>
  <c r="AJ22" i="20"/>
  <c r="AJ3" i="20"/>
  <c r="AG27" i="17"/>
  <c r="AA27" i="15"/>
  <c r="AE27" i="15"/>
  <c r="AJ30" i="15"/>
  <c r="AC32" i="15"/>
  <c r="AP9" i="13"/>
  <c r="AI38" i="12"/>
  <c r="AW31" i="10"/>
  <c r="AJ65" i="9"/>
  <c r="AW54" i="8"/>
  <c r="AJ65" i="15"/>
  <c r="AJ65" i="14"/>
  <c r="AJ65" i="19"/>
  <c r="AJ62" i="19" s="1"/>
  <c r="AJ65" i="27"/>
  <c r="AJ65" i="20"/>
  <c r="AJ63" i="36"/>
  <c r="AW60" i="38"/>
  <c r="AJ63" i="38"/>
  <c r="AJ65" i="30"/>
  <c r="AJ65" i="24"/>
  <c r="AJ62" i="24" s="1"/>
  <c r="AJ65" i="11"/>
  <c r="AJ63" i="35"/>
  <c r="AJ65" i="16"/>
  <c r="AJ65" i="8"/>
  <c r="AJ65" i="13"/>
  <c r="AJ65" i="26"/>
  <c r="AW35" i="28"/>
  <c r="AF27" i="27"/>
  <c r="AF27" i="24"/>
  <c r="AJ12" i="24"/>
  <c r="AD27" i="24"/>
  <c r="AJ29" i="24"/>
  <c r="O20" i="23"/>
  <c r="P20" i="23" s="1"/>
  <c r="AI27" i="22"/>
  <c r="O47" i="19"/>
  <c r="P47" i="19" s="1"/>
  <c r="AR2" i="17"/>
  <c r="AW31" i="16"/>
  <c r="AI38" i="16"/>
  <c r="AH27" i="14"/>
  <c r="AC36" i="39"/>
  <c r="AG36" i="39"/>
  <c r="AJ31" i="22"/>
  <c r="AB27" i="12"/>
  <c r="AJ31" i="16"/>
  <c r="AG27" i="27"/>
  <c r="AG27" i="21"/>
  <c r="AA27" i="21"/>
  <c r="AG27" i="26"/>
  <c r="AD27" i="26"/>
  <c r="AJ30" i="26"/>
  <c r="AJ31" i="27"/>
  <c r="AD27" i="30"/>
  <c r="AJ30" i="8"/>
  <c r="AJ16" i="23"/>
  <c r="G8" i="15"/>
  <c r="M11" i="15"/>
  <c r="AJ15" i="23"/>
  <c r="AW59" i="37"/>
  <c r="AO56" i="37"/>
  <c r="AW56" i="37" s="1"/>
  <c r="AJ5" i="27"/>
  <c r="AJ63" i="20"/>
  <c r="AJ61" i="37"/>
  <c r="K50" i="22"/>
  <c r="M51" i="22"/>
  <c r="AJ10" i="8"/>
  <c r="AJ23" i="27"/>
  <c r="AJ5" i="13"/>
  <c r="AJ3" i="13" s="1"/>
  <c r="AA3" i="13"/>
  <c r="AB38" i="23"/>
  <c r="AF38" i="23"/>
  <c r="AA45" i="15"/>
  <c r="AJ46" i="15"/>
  <c r="AJ45" i="15" s="1"/>
  <c r="AJ42" i="22"/>
  <c r="M44" i="40"/>
  <c r="K41" i="40"/>
  <c r="AJ56" i="21"/>
  <c r="AJ54" i="21" s="1"/>
  <c r="AJ57" i="21" s="1"/>
  <c r="AA54" i="21"/>
  <c r="AA57" i="21" s="1"/>
  <c r="AJ61" i="35"/>
  <c r="AB60" i="35"/>
  <c r="AA36" i="40"/>
  <c r="AJ41" i="40"/>
  <c r="AD9" i="15"/>
  <c r="AJ65" i="23"/>
  <c r="AW29" i="18"/>
  <c r="AJ21" i="8"/>
  <c r="G43" i="23"/>
  <c r="M44" i="23"/>
  <c r="G56" i="20"/>
  <c r="M57" i="20"/>
  <c r="AG38" i="23"/>
  <c r="AJ41" i="23"/>
  <c r="AJ54" i="35"/>
  <c r="AJ52" i="35" s="1"/>
  <c r="AJ55" i="35" s="1"/>
  <c r="AA52" i="35"/>
  <c r="AA55" i="35" s="1"/>
  <c r="AJ40" i="11"/>
  <c r="AJ38" i="11" s="1"/>
  <c r="AA38" i="11"/>
  <c r="AA38" i="23"/>
  <c r="AJ17" i="9"/>
  <c r="AJ16" i="8"/>
  <c r="AJ34" i="8"/>
  <c r="AJ32" i="8" s="1"/>
  <c r="AP2" i="35"/>
  <c r="AR2" i="39"/>
  <c r="AG51" i="35"/>
  <c r="AE9" i="26"/>
  <c r="AE53" i="26" s="1"/>
  <c r="AG3" i="10"/>
  <c r="AJ31" i="23"/>
  <c r="AS27" i="8"/>
  <c r="AQ27" i="8"/>
  <c r="AJ31" i="20"/>
  <c r="AW28" i="22"/>
  <c r="AE27" i="21"/>
  <c r="AW31" i="11"/>
  <c r="AW30" i="11"/>
  <c r="O49" i="22"/>
  <c r="P49" i="22" s="1"/>
  <c r="AJ5" i="22"/>
  <c r="AJ5" i="28"/>
  <c r="AJ3" i="28" s="1"/>
  <c r="AA3" i="28"/>
  <c r="AJ43" i="27"/>
  <c r="K54" i="35"/>
  <c r="M55" i="35"/>
  <c r="AJ44" i="13"/>
  <c r="AI38" i="23"/>
  <c r="AD38" i="23"/>
  <c r="AD53" i="23" s="1"/>
  <c r="K30" i="37"/>
  <c r="M31" i="37"/>
  <c r="AA49" i="15"/>
  <c r="AJ50" i="15"/>
  <c r="AJ49" i="15" s="1"/>
  <c r="G32" i="23"/>
  <c r="M33" i="23"/>
  <c r="AJ8" i="15"/>
  <c r="AJ34" i="26"/>
  <c r="AA32" i="26"/>
  <c r="AJ43" i="19"/>
  <c r="AF51" i="35"/>
  <c r="AA9" i="26"/>
  <c r="AE36" i="39"/>
  <c r="AB38" i="28"/>
  <c r="AR27" i="9"/>
  <c r="AP27" i="9"/>
  <c r="AE3" i="10"/>
  <c r="AW29" i="10"/>
  <c r="AS27" i="17"/>
  <c r="AR27" i="17"/>
  <c r="AP27" i="21"/>
  <c r="AT27" i="26"/>
  <c r="AC27" i="14"/>
  <c r="AF27" i="26"/>
  <c r="AR27" i="22"/>
  <c r="AG27" i="30"/>
  <c r="AT27" i="14"/>
  <c r="AJ24" i="23"/>
  <c r="M31" i="38"/>
  <c r="K30" i="38"/>
  <c r="AJ43" i="23"/>
  <c r="AA32" i="13"/>
  <c r="AJ33" i="13"/>
  <c r="AJ32" i="13" s="1"/>
  <c r="AA9" i="38"/>
  <c r="AJ24" i="38"/>
  <c r="AJ9" i="38" s="1"/>
  <c r="AA43" i="36"/>
  <c r="AJ44" i="36"/>
  <c r="AJ43" i="36" s="1"/>
  <c r="M51" i="41"/>
  <c r="O51" i="41" s="1"/>
  <c r="P51" i="41" s="1"/>
  <c r="AW40" i="23"/>
  <c r="AP2" i="41"/>
  <c r="AE9" i="23"/>
  <c r="AI9" i="23"/>
  <c r="AD9" i="26"/>
  <c r="AG9" i="26"/>
  <c r="M53" i="8"/>
  <c r="C15" i="140"/>
  <c r="AH38" i="28"/>
  <c r="AH53" i="28" s="1"/>
  <c r="AF9" i="15"/>
  <c r="AB9" i="15"/>
  <c r="AO27" i="17"/>
  <c r="AW28" i="17"/>
  <c r="AO27" i="21"/>
  <c r="AW28" i="21"/>
  <c r="AQ27" i="21"/>
  <c r="AW29" i="23"/>
  <c r="AW28" i="26"/>
  <c r="AO27" i="26"/>
  <c r="AW30" i="30"/>
  <c r="AW30" i="8"/>
  <c r="AJ29" i="19"/>
  <c r="AJ29" i="12"/>
  <c r="AW29" i="21"/>
  <c r="AJ31" i="8"/>
  <c r="AJ29" i="11"/>
  <c r="AI27" i="12"/>
  <c r="AE27" i="12"/>
  <c r="AF27" i="17"/>
  <c r="AC27" i="17"/>
  <c r="AW29" i="28"/>
  <c r="AG27" i="11"/>
  <c r="AH27" i="11"/>
  <c r="AR27" i="16"/>
  <c r="AP27" i="16"/>
  <c r="AP27" i="22"/>
  <c r="AR27" i="28"/>
  <c r="AO27" i="28"/>
  <c r="AW28" i="28"/>
  <c r="AG27" i="23"/>
  <c r="AE27" i="23"/>
  <c r="AW31" i="14"/>
  <c r="AC27" i="19"/>
  <c r="AA27" i="19"/>
  <c r="AJ28" i="19"/>
  <c r="AJ30" i="22"/>
  <c r="AW30" i="12"/>
  <c r="AB27" i="22"/>
  <c r="AI27" i="30"/>
  <c r="AH27" i="8"/>
  <c r="AI27" i="8"/>
  <c r="AU27" i="14"/>
  <c r="AH27" i="16"/>
  <c r="AJ30" i="17"/>
  <c r="AJ29" i="22"/>
  <c r="AU27" i="23"/>
  <c r="AT27" i="23"/>
  <c r="AV27" i="13"/>
  <c r="AS27" i="14"/>
  <c r="AE27" i="16"/>
  <c r="M53" i="23"/>
  <c r="V11" i="23" s="1"/>
  <c r="K52" i="23"/>
  <c r="AJ29" i="13"/>
  <c r="AV27" i="15"/>
  <c r="AJ30" i="20"/>
  <c r="AF27" i="28"/>
  <c r="AS27" i="30"/>
  <c r="AV27" i="18"/>
  <c r="AS27" i="18"/>
  <c r="AA27" i="24"/>
  <c r="AJ30" i="24"/>
  <c r="AW29" i="30"/>
  <c r="AA27" i="8"/>
  <c r="AJ29" i="8"/>
  <c r="AG27" i="13"/>
  <c r="AH27" i="13"/>
  <c r="AA27" i="13"/>
  <c r="AJ28" i="13"/>
  <c r="AJ30" i="13"/>
  <c r="AJ54" i="40"/>
  <c r="AJ52" i="40" s="1"/>
  <c r="AJ55" i="40" s="1"/>
  <c r="AA52" i="40"/>
  <c r="AA55" i="40" s="1"/>
  <c r="AF9" i="23"/>
  <c r="AG9" i="23"/>
  <c r="AI9" i="26"/>
  <c r="AF9" i="26"/>
  <c r="AF53" i="26" s="1"/>
  <c r="V7" i="21"/>
  <c r="O39" i="23"/>
  <c r="P39" i="23" s="1"/>
  <c r="AE9" i="15"/>
  <c r="AA27" i="9"/>
  <c r="AI3" i="10"/>
  <c r="AT27" i="17"/>
  <c r="AJ31" i="19"/>
  <c r="AV27" i="21"/>
  <c r="AW30" i="21"/>
  <c r="AV27" i="26"/>
  <c r="AR27" i="8"/>
  <c r="AW28" i="8"/>
  <c r="AJ30" i="11"/>
  <c r="AW28" i="12"/>
  <c r="AE27" i="14"/>
  <c r="AB27" i="14"/>
  <c r="AW30" i="16"/>
  <c r="AW30" i="17"/>
  <c r="AG27" i="20"/>
  <c r="AH27" i="20"/>
  <c r="AE27" i="20"/>
  <c r="K41" i="38"/>
  <c r="M44" i="38"/>
  <c r="AB27" i="27"/>
  <c r="AJ31" i="14"/>
  <c r="AS27" i="15"/>
  <c r="AT27" i="22"/>
  <c r="AD27" i="12"/>
  <c r="AG27" i="12"/>
  <c r="AA27" i="17"/>
  <c r="AJ28" i="17"/>
  <c r="AD27" i="17"/>
  <c r="AJ28" i="21"/>
  <c r="AC27" i="21"/>
  <c r="AH27" i="21"/>
  <c r="AJ29" i="23"/>
  <c r="AI27" i="26"/>
  <c r="AB27" i="26"/>
  <c r="AJ31" i="28"/>
  <c r="AR27" i="30"/>
  <c r="AV27" i="30"/>
  <c r="AJ28" i="11"/>
  <c r="AA27" i="11"/>
  <c r="AC27" i="11"/>
  <c r="K50" i="15"/>
  <c r="M51" i="15"/>
  <c r="AT27" i="16"/>
  <c r="AS27" i="16"/>
  <c r="AW29" i="22"/>
  <c r="AU27" i="28"/>
  <c r="AT27" i="28"/>
  <c r="AW29" i="12"/>
  <c r="M41" i="13"/>
  <c r="K40" i="13"/>
  <c r="AC27" i="23"/>
  <c r="AI27" i="23"/>
  <c r="AW30" i="23"/>
  <c r="AW30" i="28"/>
  <c r="AJ10" i="40"/>
  <c r="AO47" i="37"/>
  <c r="AW48" i="37"/>
  <c r="AA49" i="37"/>
  <c r="AJ50" i="37"/>
  <c r="AJ49" i="37" s="1"/>
  <c r="AW30" i="13"/>
  <c r="AW29" i="17"/>
  <c r="AE27" i="19"/>
  <c r="AF27" i="19"/>
  <c r="AC27" i="22"/>
  <c r="AH27" i="22"/>
  <c r="AV2" i="37"/>
  <c r="AD27" i="28"/>
  <c r="AF27" i="30"/>
  <c r="AE27" i="30"/>
  <c r="AE51" i="37"/>
  <c r="AB27" i="8"/>
  <c r="AW29" i="13"/>
  <c r="AR27" i="14"/>
  <c r="AW30" i="14"/>
  <c r="AH27" i="15"/>
  <c r="AI27" i="15"/>
  <c r="AB27" i="16"/>
  <c r="AJ30" i="16"/>
  <c r="AW31" i="21"/>
  <c r="A6" i="140"/>
  <c r="AR27" i="23"/>
  <c r="AP27" i="23"/>
  <c r="AJ30" i="28"/>
  <c r="AO27" i="8"/>
  <c r="AW31" i="8"/>
  <c r="AQ27" i="13"/>
  <c r="AT27" i="13"/>
  <c r="AJ29" i="15"/>
  <c r="AW30" i="22"/>
  <c r="AJ28" i="27"/>
  <c r="AW31" i="27"/>
  <c r="AW31" i="12"/>
  <c r="AJ31" i="13"/>
  <c r="AP27" i="15"/>
  <c r="AC27" i="28"/>
  <c r="AB27" i="28"/>
  <c r="AO27" i="30"/>
  <c r="AW31" i="30"/>
  <c r="AU27" i="18"/>
  <c r="K50" i="38"/>
  <c r="M51" i="38"/>
  <c r="AA45" i="41"/>
  <c r="AJ46" i="41"/>
  <c r="AJ45" i="41" s="1"/>
  <c r="AF27" i="8"/>
  <c r="AC27" i="13"/>
  <c r="AE27" i="13"/>
  <c r="AJ31" i="15"/>
  <c r="AW29" i="16"/>
  <c r="AW30" i="27"/>
  <c r="AP2" i="38"/>
  <c r="AQ2" i="8"/>
  <c r="AH9" i="26"/>
  <c r="AC9" i="26"/>
  <c r="AE9" i="21"/>
  <c r="AC9" i="21"/>
  <c r="AJ20" i="17"/>
  <c r="AG9" i="15"/>
  <c r="AI9" i="15"/>
  <c r="AC9" i="15"/>
  <c r="AO27" i="15"/>
  <c r="AW30" i="15"/>
  <c r="AJ28" i="20"/>
  <c r="AC27" i="20"/>
  <c r="AJ31" i="30"/>
  <c r="AJ31" i="17"/>
  <c r="AJ28" i="24"/>
  <c r="AW29" i="26"/>
  <c r="AW29" i="15"/>
  <c r="AF27" i="12"/>
  <c r="AH27" i="12"/>
  <c r="AB27" i="17"/>
  <c r="AE27" i="17"/>
  <c r="AA27" i="26"/>
  <c r="AJ28" i="26"/>
  <c r="AU27" i="30"/>
  <c r="AW28" i="30"/>
  <c r="O57" i="15"/>
  <c r="P57" i="15" s="1"/>
  <c r="M56" i="15"/>
  <c r="AI27" i="11"/>
  <c r="AE27" i="11"/>
  <c r="AV27" i="16"/>
  <c r="AU27" i="16"/>
  <c r="AO27" i="22"/>
  <c r="AW31" i="22"/>
  <c r="AS27" i="22"/>
  <c r="AJ31" i="26"/>
  <c r="AQ27" i="28"/>
  <c r="AS27" i="28"/>
  <c r="AJ38" i="38"/>
  <c r="AJ36" i="38" s="1"/>
  <c r="AA36" i="38"/>
  <c r="AF27" i="23"/>
  <c r="AD27" i="23"/>
  <c r="AW55" i="37"/>
  <c r="AD27" i="19"/>
  <c r="AH27" i="19"/>
  <c r="AF27" i="22"/>
  <c r="AA27" i="22"/>
  <c r="AJ28" i="22"/>
  <c r="AJ30" i="27"/>
  <c r="M36" i="40"/>
  <c r="K35" i="40"/>
  <c r="AW31" i="18"/>
  <c r="AA27" i="30"/>
  <c r="AJ28" i="30"/>
  <c r="AB27" i="30"/>
  <c r="AD27" i="8"/>
  <c r="AC27" i="8"/>
  <c r="AQ27" i="14"/>
  <c r="AG27" i="15"/>
  <c r="AD27" i="16"/>
  <c r="AI27" i="16"/>
  <c r="AS27" i="21"/>
  <c r="AW31" i="26"/>
  <c r="AW28" i="11"/>
  <c r="AJ31" i="11"/>
  <c r="AJ29" i="21"/>
  <c r="AS27" i="23"/>
  <c r="AV27" i="23"/>
  <c r="AJ30" i="23"/>
  <c r="AJ29" i="26"/>
  <c r="AJ29" i="30"/>
  <c r="AT27" i="8"/>
  <c r="AR27" i="13"/>
  <c r="AS27" i="13"/>
  <c r="AO27" i="14"/>
  <c r="AW29" i="14"/>
  <c r="AA27" i="16"/>
  <c r="AJ29" i="16"/>
  <c r="AW31" i="15"/>
  <c r="AW31" i="23"/>
  <c r="AE27" i="8"/>
  <c r="AU27" i="15"/>
  <c r="AT27" i="15"/>
  <c r="AH27" i="28"/>
  <c r="AE27" i="28"/>
  <c r="AT27" i="30"/>
  <c r="AP27" i="18"/>
  <c r="AT27" i="18"/>
  <c r="AI27" i="13"/>
  <c r="AD27" i="13"/>
  <c r="AJ30" i="19"/>
  <c r="AJ31" i="24"/>
  <c r="M44" i="35"/>
  <c r="K41" i="35"/>
  <c r="AT9" i="13"/>
  <c r="V11" i="19"/>
  <c r="AB9" i="23"/>
  <c r="AB53" i="23" s="1"/>
  <c r="AC9" i="23"/>
  <c r="AC53" i="23" s="1"/>
  <c r="AB9" i="26"/>
  <c r="AD9" i="27"/>
  <c r="AF9" i="13"/>
  <c r="AC38" i="16"/>
  <c r="AF38" i="28"/>
  <c r="AI38" i="28"/>
  <c r="AI53" i="28" s="1"/>
  <c r="AA9" i="15"/>
  <c r="AH9" i="15"/>
  <c r="AI27" i="9"/>
  <c r="AV27" i="9"/>
  <c r="AW30" i="10"/>
  <c r="AJ30" i="12"/>
  <c r="AR27" i="21"/>
  <c r="AW31" i="28"/>
  <c r="AV27" i="8"/>
  <c r="AA27" i="14"/>
  <c r="AJ28" i="14"/>
  <c r="AW29" i="8"/>
  <c r="AJ29" i="17"/>
  <c r="AJ29" i="20"/>
  <c r="AC27" i="12"/>
  <c r="AA27" i="12"/>
  <c r="AJ28" i="12"/>
  <c r="AI27" i="17"/>
  <c r="AH27" i="17"/>
  <c r="AE27" i="26"/>
  <c r="AQ27" i="30"/>
  <c r="AJ30" i="30"/>
  <c r="AD27" i="11"/>
  <c r="AF27" i="11"/>
  <c r="AP27" i="13"/>
  <c r="AJ30" i="14"/>
  <c r="AO27" i="16"/>
  <c r="AW28" i="16"/>
  <c r="AJ31" i="21"/>
  <c r="AV27" i="28"/>
  <c r="AP27" i="28"/>
  <c r="AJ28" i="23"/>
  <c r="AB27" i="23"/>
  <c r="AH27" i="23"/>
  <c r="AJ29" i="14"/>
  <c r="AV27" i="17"/>
  <c r="AG27" i="19"/>
  <c r="AI27" i="19"/>
  <c r="AB27" i="19"/>
  <c r="AG27" i="22"/>
  <c r="AE27" i="22"/>
  <c r="AI27" i="28"/>
  <c r="AH27" i="30"/>
  <c r="AC27" i="30"/>
  <c r="AG27" i="8"/>
  <c r="AJ28" i="8"/>
  <c r="AJ31" i="12"/>
  <c r="AP27" i="14"/>
  <c r="AV27" i="14"/>
  <c r="AJ28" i="15"/>
  <c r="AC27" i="15"/>
  <c r="AG27" i="16"/>
  <c r="AJ28" i="16"/>
  <c r="AO27" i="11"/>
  <c r="AW31" i="17"/>
  <c r="AO27" i="23"/>
  <c r="AW28" i="23"/>
  <c r="AQ27" i="23"/>
  <c r="AO27" i="27"/>
  <c r="AW28" i="27"/>
  <c r="AU27" i="13"/>
  <c r="AO27" i="13"/>
  <c r="AW28" i="13"/>
  <c r="AF27" i="16"/>
  <c r="AQ27" i="15"/>
  <c r="AW28" i="15"/>
  <c r="AW29" i="27"/>
  <c r="AG27" i="28"/>
  <c r="AP27" i="30"/>
  <c r="AW31" i="13"/>
  <c r="AR27" i="18"/>
  <c r="AQ27" i="18"/>
  <c r="AB27" i="13"/>
  <c r="AF27" i="13"/>
  <c r="C26" i="140"/>
  <c r="E32" i="145"/>
  <c r="E37" i="145"/>
  <c r="F37" i="145" s="1"/>
  <c r="H37" i="145" s="1"/>
  <c r="E29" i="145"/>
  <c r="F29" i="145" s="1"/>
  <c r="H29" i="145" s="1"/>
  <c r="E24" i="145"/>
  <c r="F24" i="145" s="1"/>
  <c r="H24" i="145" s="1"/>
  <c r="D48" i="145" s="1"/>
  <c r="D67" i="145" s="1"/>
  <c r="AC9" i="24"/>
  <c r="AC38" i="24"/>
  <c r="AG38" i="24"/>
  <c r="AD9" i="24"/>
  <c r="AI38" i="24"/>
  <c r="AI53" i="24" s="1"/>
  <c r="AI9" i="24"/>
  <c r="O48" i="24"/>
  <c r="P48" i="24" s="1"/>
  <c r="AA9" i="24"/>
  <c r="AB9" i="24"/>
  <c r="AB53" i="24" s="1"/>
  <c r="AH9" i="24"/>
  <c r="AE9" i="24"/>
  <c r="AG9" i="24"/>
  <c r="AF9" i="24"/>
  <c r="AF53" i="24" s="1"/>
  <c r="C24" i="140"/>
  <c r="C22" i="140"/>
  <c r="C20" i="140"/>
  <c r="C17" i="140"/>
  <c r="C16" i="140"/>
  <c r="C14" i="140"/>
  <c r="E41" i="145"/>
  <c r="F41" i="145" s="1"/>
  <c r="H41" i="145" s="1"/>
  <c r="C13" i="140"/>
  <c r="C9" i="140"/>
  <c r="C8" i="140"/>
  <c r="C7" i="140"/>
  <c r="C3" i="140"/>
  <c r="E15" i="145"/>
  <c r="F15" i="145" s="1"/>
  <c r="H15" i="145" s="1"/>
  <c r="D47" i="145" s="1"/>
  <c r="D66" i="145" s="1"/>
  <c r="E40" i="145"/>
  <c r="F40" i="145" s="1"/>
  <c r="H40" i="145" s="1"/>
  <c r="C12" i="146" s="1"/>
  <c r="C26" i="146" s="1"/>
  <c r="C51" i="146" s="1"/>
  <c r="E21" i="145"/>
  <c r="E10" i="145"/>
  <c r="F10" i="145" s="1"/>
  <c r="H10" i="145" s="1"/>
  <c r="D58" i="145" s="1"/>
  <c r="D77" i="145" s="1"/>
  <c r="E14" i="145"/>
  <c r="F14" i="145" s="1"/>
  <c r="H14" i="145" s="1"/>
  <c r="E13" i="145"/>
  <c r="F13" i="145" s="1"/>
  <c r="H13" i="145" s="1"/>
  <c r="D55" i="145" s="1"/>
  <c r="D74" i="145" s="1"/>
  <c r="E18" i="145"/>
  <c r="F18" i="145" s="1"/>
  <c r="H18" i="145" s="1"/>
  <c r="E9" i="145"/>
  <c r="E16" i="145"/>
  <c r="F16" i="145" s="1"/>
  <c r="H16" i="145" s="1"/>
  <c r="D53" i="145" s="1"/>
  <c r="D72" i="145" s="1"/>
  <c r="E27" i="145"/>
  <c r="F27" i="145" s="1"/>
  <c r="H27" i="145" s="1"/>
  <c r="E20" i="145"/>
  <c r="F20" i="145" s="1"/>
  <c r="H20" i="145" s="1"/>
  <c r="E12" i="145"/>
  <c r="E19" i="145"/>
  <c r="F19" i="145" s="1"/>
  <c r="H19" i="145" s="1"/>
  <c r="E25" i="145"/>
  <c r="F25" i="145" s="1"/>
  <c r="H25" i="145" s="1"/>
  <c r="D52" i="145" s="1"/>
  <c r="D71" i="145" s="1"/>
  <c r="E34" i="145"/>
  <c r="F34" i="145" s="1"/>
  <c r="H34" i="145" s="1"/>
  <c r="D50" i="145"/>
  <c r="D69" i="145" s="1"/>
  <c r="C11" i="146"/>
  <c r="C23" i="146" s="1"/>
  <c r="C48" i="146" s="1"/>
  <c r="E38" i="145"/>
  <c r="F38" i="145" s="1"/>
  <c r="H38" i="145" s="1"/>
  <c r="C10" i="146" s="1"/>
  <c r="C29" i="146" s="1"/>
  <c r="C54" i="146" s="1"/>
  <c r="E5" i="145"/>
  <c r="F5" i="145" s="1"/>
  <c r="H5" i="145" s="1"/>
  <c r="D51" i="145" s="1"/>
  <c r="D70" i="145" s="1"/>
  <c r="E8" i="145"/>
  <c r="F8" i="145" s="1"/>
  <c r="H8" i="145" s="1"/>
  <c r="D49" i="145" s="1"/>
  <c r="D68" i="145" s="1"/>
  <c r="E11" i="145"/>
  <c r="F11" i="145" s="1"/>
  <c r="H11" i="145" s="1"/>
  <c r="E26" i="145"/>
  <c r="F26" i="145" s="1"/>
  <c r="H26" i="145" s="1"/>
  <c r="E4" i="145"/>
  <c r="F4" i="145" s="1"/>
  <c r="H4" i="145" s="1"/>
  <c r="E17" i="145"/>
  <c r="F17" i="145" s="1"/>
  <c r="H17" i="145" s="1"/>
  <c r="E6" i="145"/>
  <c r="F6" i="145" s="1"/>
  <c r="H6" i="145" s="1"/>
  <c r="E2" i="145"/>
  <c r="J7" i="8"/>
  <c r="AW35" i="8"/>
  <c r="G59" i="19"/>
  <c r="G62" i="19" s="1"/>
  <c r="G59" i="11"/>
  <c r="G62" i="11" s="1"/>
  <c r="AD9" i="11"/>
  <c r="AD53" i="11" s="1"/>
  <c r="AE9" i="11"/>
  <c r="AE53" i="11" s="1"/>
  <c r="AB9" i="11"/>
  <c r="AB53" i="11" s="1"/>
  <c r="AI9" i="11"/>
  <c r="AI53" i="11" s="1"/>
  <c r="AF9" i="11"/>
  <c r="AF53" i="11" s="1"/>
  <c r="AH9" i="11"/>
  <c r="AH53" i="11" s="1"/>
  <c r="AG9" i="11"/>
  <c r="AG53" i="11" s="1"/>
  <c r="AC9" i="11"/>
  <c r="AC53" i="11" s="1"/>
  <c r="AW32" i="16"/>
  <c r="AJ6" i="10"/>
  <c r="AJ24" i="10"/>
  <c r="AJ39" i="10"/>
  <c r="AF3" i="10"/>
  <c r="AJ36" i="10"/>
  <c r="AJ35" i="10" s="1"/>
  <c r="AW62" i="10"/>
  <c r="AF62" i="10"/>
  <c r="AD9" i="10"/>
  <c r="AC38" i="10"/>
  <c r="AI38" i="10"/>
  <c r="AA62" i="10"/>
  <c r="AB54" i="10"/>
  <c r="AB57" i="10" s="1"/>
  <c r="AE9" i="10"/>
  <c r="AJ64" i="10"/>
  <c r="AH38" i="10"/>
  <c r="AB38" i="10"/>
  <c r="AG54" i="10"/>
  <c r="AG57" i="10" s="1"/>
  <c r="AI54" i="10"/>
  <c r="AI57" i="10" s="1"/>
  <c r="G59" i="10"/>
  <c r="G62" i="10" s="1"/>
  <c r="AB3" i="10"/>
  <c r="AE38" i="10"/>
  <c r="AE53" i="10" s="1"/>
  <c r="AA9" i="10"/>
  <c r="AC62" i="10"/>
  <c r="AH9" i="10"/>
  <c r="AF38" i="10"/>
  <c r="AE62" i="10"/>
  <c r="AB9" i="10"/>
  <c r="AD38" i="10"/>
  <c r="AE54" i="10"/>
  <c r="AE57" i="10" s="1"/>
  <c r="AJ15" i="10"/>
  <c r="AC9" i="10"/>
  <c r="AD54" i="10"/>
  <c r="AD57" i="10" s="1"/>
  <c r="AF54" i="10"/>
  <c r="AF57" i="10" s="1"/>
  <c r="AH54" i="10"/>
  <c r="AH57" i="10" s="1"/>
  <c r="AW54" i="10"/>
  <c r="AI9" i="10"/>
  <c r="AF9" i="10"/>
  <c r="AG9" i="10"/>
  <c r="AG38" i="10"/>
  <c r="AC54" i="10"/>
  <c r="AC57" i="10" s="1"/>
  <c r="AJ55" i="10"/>
  <c r="AP27" i="10"/>
  <c r="AJ17" i="10"/>
  <c r="AW32" i="10"/>
  <c r="AJ63" i="10"/>
  <c r="AJ44" i="10"/>
  <c r="AJ60" i="10"/>
  <c r="AJ34" i="10"/>
  <c r="AJ32" i="10" s="1"/>
  <c r="AA32" i="10"/>
  <c r="AD27" i="10"/>
  <c r="AI27" i="10"/>
  <c r="AH27" i="10"/>
  <c r="AJ41" i="10"/>
  <c r="AU27" i="10"/>
  <c r="AJ16" i="10"/>
  <c r="AH62" i="10"/>
  <c r="AJ23" i="10"/>
  <c r="AJ28" i="10"/>
  <c r="AA27" i="10"/>
  <c r="AC27" i="10"/>
  <c r="AV27" i="10"/>
  <c r="AT27" i="10"/>
  <c r="AD62" i="10"/>
  <c r="AJ7" i="10"/>
  <c r="AA3" i="10"/>
  <c r="AJ29" i="10"/>
  <c r="AJ30" i="10"/>
  <c r="AJ31" i="10"/>
  <c r="AB27" i="10"/>
  <c r="AE27" i="10"/>
  <c r="AJ59" i="10"/>
  <c r="AJ8" i="10"/>
  <c r="AR27" i="10"/>
  <c r="AS27" i="10"/>
  <c r="AJ19" i="10"/>
  <c r="AG27" i="10"/>
  <c r="AF27" i="10"/>
  <c r="AO27" i="10"/>
  <c r="AW28" i="10"/>
  <c r="AQ27" i="10"/>
  <c r="AF9" i="30"/>
  <c r="AE9" i="30"/>
  <c r="AE53" i="30" s="1"/>
  <c r="AB9" i="30"/>
  <c r="AD9" i="30"/>
  <c r="AD53" i="30" s="1"/>
  <c r="AC9" i="30"/>
  <c r="AA9" i="30"/>
  <c r="AG9" i="30"/>
  <c r="AH9" i="30"/>
  <c r="AH53" i="30" s="1"/>
  <c r="AD9" i="8"/>
  <c r="AH9" i="8"/>
  <c r="AF9" i="8"/>
  <c r="AE9" i="8"/>
  <c r="AG9" i="8"/>
  <c r="AI9" i="8"/>
  <c r="AA9" i="8"/>
  <c r="M56" i="8"/>
  <c r="O56" i="8" s="1"/>
  <c r="P56" i="8" s="1"/>
  <c r="O57" i="8"/>
  <c r="P57" i="8" s="1"/>
  <c r="AB9" i="8"/>
  <c r="AC9" i="8"/>
  <c r="AG27" i="9"/>
  <c r="AH27" i="9"/>
  <c r="AF27" i="9"/>
  <c r="AC27" i="9"/>
  <c r="AB27" i="9"/>
  <c r="AE27" i="9"/>
  <c r="AJ29" i="9"/>
  <c r="AW30" i="9"/>
  <c r="AJ31" i="9"/>
  <c r="AJ28" i="9"/>
  <c r="AD27" i="9"/>
  <c r="AJ30" i="9"/>
  <c r="AO27" i="9"/>
  <c r="AW28" i="9"/>
  <c r="AU27" i="9"/>
  <c r="AW29" i="9"/>
  <c r="AQ27" i="9"/>
  <c r="AW31" i="9"/>
  <c r="O35" i="8"/>
  <c r="P35" i="8" s="1"/>
  <c r="O12" i="8"/>
  <c r="P12" i="8" s="1"/>
  <c r="O36" i="8"/>
  <c r="P36" i="8" s="1"/>
  <c r="O11" i="8"/>
  <c r="P11" i="8" s="1"/>
  <c r="O13" i="8"/>
  <c r="P13" i="8" s="1"/>
  <c r="O10" i="8"/>
  <c r="P10" i="8" s="1"/>
  <c r="AW35" i="26"/>
  <c r="AT2" i="26"/>
  <c r="K7" i="26"/>
  <c r="O36" i="26"/>
  <c r="P36" i="26" s="1"/>
  <c r="O45" i="26"/>
  <c r="P45" i="26" s="1"/>
  <c r="O46" i="26"/>
  <c r="P46" i="26" s="1"/>
  <c r="O47" i="26"/>
  <c r="P47" i="26" s="1"/>
  <c r="O39" i="26"/>
  <c r="P39" i="26" s="1"/>
  <c r="O35" i="26"/>
  <c r="P35" i="26" s="1"/>
  <c r="O48" i="26"/>
  <c r="P48" i="26" s="1"/>
  <c r="O49" i="26"/>
  <c r="P49" i="26" s="1"/>
  <c r="O42" i="26"/>
  <c r="P42" i="26" s="1"/>
  <c r="O12" i="24"/>
  <c r="P12" i="24" s="1"/>
  <c r="O13" i="24"/>
  <c r="P13" i="24" s="1"/>
  <c r="O10" i="24"/>
  <c r="P10" i="24" s="1"/>
  <c r="O39" i="24"/>
  <c r="P39" i="24" s="1"/>
  <c r="O46" i="24"/>
  <c r="P46" i="24" s="1"/>
  <c r="O49" i="24"/>
  <c r="P49" i="24" s="1"/>
  <c r="O42" i="24"/>
  <c r="P42" i="24" s="1"/>
  <c r="O47" i="24"/>
  <c r="P47" i="24" s="1"/>
  <c r="AW32" i="22"/>
  <c r="AT2" i="22"/>
  <c r="AW35" i="22"/>
  <c r="O49" i="20"/>
  <c r="P49" i="20" s="1"/>
  <c r="J58" i="19"/>
  <c r="J71" i="19" s="1"/>
  <c r="G59" i="18"/>
  <c r="G62" i="18" s="1"/>
  <c r="AW32" i="18"/>
  <c r="AW38" i="18"/>
  <c r="AV2" i="16"/>
  <c r="O21" i="16"/>
  <c r="P21" i="16" s="1"/>
  <c r="J58" i="15"/>
  <c r="J71" i="15" s="1"/>
  <c r="AW38" i="15"/>
  <c r="AW35" i="15"/>
  <c r="AW62" i="15"/>
  <c r="AU2" i="15"/>
  <c r="AS2" i="15"/>
  <c r="F58" i="14"/>
  <c r="AU9" i="13"/>
  <c r="AW23" i="13"/>
  <c r="AR9" i="13"/>
  <c r="AR2" i="13" s="1"/>
  <c r="AS9" i="13"/>
  <c r="AS2" i="13" s="1"/>
  <c r="J58" i="13"/>
  <c r="AV9" i="13"/>
  <c r="AV2" i="13" s="1"/>
  <c r="AO9" i="13"/>
  <c r="O48" i="11"/>
  <c r="P48" i="11" s="1"/>
  <c r="O42" i="11"/>
  <c r="P42" i="11" s="1"/>
  <c r="O10" i="11"/>
  <c r="P10" i="11" s="1"/>
  <c r="O49" i="11"/>
  <c r="P49" i="11" s="1"/>
  <c r="O11" i="11"/>
  <c r="P11" i="11" s="1"/>
  <c r="O13" i="11"/>
  <c r="P13" i="11" s="1"/>
  <c r="O36" i="11"/>
  <c r="P36" i="11" s="1"/>
  <c r="O47" i="11"/>
  <c r="P47" i="11" s="1"/>
  <c r="O35" i="11"/>
  <c r="P35" i="11" s="1"/>
  <c r="O12" i="11"/>
  <c r="P12" i="11" s="1"/>
  <c r="O45" i="11"/>
  <c r="P45" i="11" s="1"/>
  <c r="O39" i="11"/>
  <c r="P39" i="11" s="1"/>
  <c r="O46" i="11"/>
  <c r="P46" i="11" s="1"/>
  <c r="AW35" i="14"/>
  <c r="AW62" i="14"/>
  <c r="AW32" i="14"/>
  <c r="AS2" i="14"/>
  <c r="AW54" i="12"/>
  <c r="AD9" i="16"/>
  <c r="AA9" i="16"/>
  <c r="AC9" i="16"/>
  <c r="AH9" i="16"/>
  <c r="AE9" i="16"/>
  <c r="AE53" i="16" s="1"/>
  <c r="AB9" i="16"/>
  <c r="AI9" i="16"/>
  <c r="AG38" i="16"/>
  <c r="AB38" i="16"/>
  <c r="AW54" i="18"/>
  <c r="AW35" i="18"/>
  <c r="AU9" i="18"/>
  <c r="AS9" i="18"/>
  <c r="AS2" i="18" s="1"/>
  <c r="AP9" i="18"/>
  <c r="AP2" i="18" s="1"/>
  <c r="F58" i="18"/>
  <c r="F71" i="18" s="1"/>
  <c r="AW38" i="27"/>
  <c r="AW35" i="21"/>
  <c r="M9" i="21"/>
  <c r="O36" i="21"/>
  <c r="P36" i="21" s="1"/>
  <c r="O42" i="21"/>
  <c r="P42" i="21" s="1"/>
  <c r="O39" i="21"/>
  <c r="P39" i="21" s="1"/>
  <c r="O45" i="21"/>
  <c r="P45" i="21" s="1"/>
  <c r="O46" i="21"/>
  <c r="P46" i="21" s="1"/>
  <c r="O35" i="21"/>
  <c r="P35" i="21" s="1"/>
  <c r="O49" i="21"/>
  <c r="P49" i="21" s="1"/>
  <c r="O47" i="21"/>
  <c r="P47" i="21" s="1"/>
  <c r="AQ2" i="21"/>
  <c r="O49" i="19"/>
  <c r="P49" i="19" s="1"/>
  <c r="O42" i="19"/>
  <c r="P42" i="19" s="1"/>
  <c r="O39" i="19"/>
  <c r="P39" i="19" s="1"/>
  <c r="O36" i="19"/>
  <c r="P36" i="19" s="1"/>
  <c r="AG38" i="19"/>
  <c r="AG53" i="19" s="1"/>
  <c r="O48" i="19"/>
  <c r="P48" i="19" s="1"/>
  <c r="O34" i="19"/>
  <c r="P34" i="19" s="1"/>
  <c r="AJ56" i="19"/>
  <c r="AC53" i="19"/>
  <c r="O35" i="19"/>
  <c r="P35" i="19" s="1"/>
  <c r="O46" i="19"/>
  <c r="P46" i="19" s="1"/>
  <c r="O45" i="19"/>
  <c r="P45" i="19" s="1"/>
  <c r="O49" i="10"/>
  <c r="P49" i="10" s="1"/>
  <c r="O10" i="10"/>
  <c r="P10" i="10" s="1"/>
  <c r="O42" i="10"/>
  <c r="P42" i="10" s="1"/>
  <c r="O39" i="10"/>
  <c r="P39" i="10" s="1"/>
  <c r="O12" i="10"/>
  <c r="P12" i="10" s="1"/>
  <c r="O46" i="10"/>
  <c r="P46" i="10" s="1"/>
  <c r="O35" i="10"/>
  <c r="P35" i="10" s="1"/>
  <c r="O11" i="10"/>
  <c r="P11" i="10" s="1"/>
  <c r="O45" i="10"/>
  <c r="P45" i="10" s="1"/>
  <c r="O13" i="10"/>
  <c r="P13" i="10" s="1"/>
  <c r="O47" i="10"/>
  <c r="P47" i="10" s="1"/>
  <c r="O48" i="10"/>
  <c r="P48" i="10" s="1"/>
  <c r="O34" i="10"/>
  <c r="P34" i="10" s="1"/>
  <c r="O36" i="10"/>
  <c r="P36" i="10" s="1"/>
  <c r="AW35" i="30"/>
  <c r="AW32" i="30"/>
  <c r="O10" i="30"/>
  <c r="P10" i="30" s="1"/>
  <c r="O13" i="30"/>
  <c r="P13" i="30" s="1"/>
  <c r="O48" i="30"/>
  <c r="P48" i="30" s="1"/>
  <c r="O39" i="30"/>
  <c r="P39" i="30" s="1"/>
  <c r="O49" i="30"/>
  <c r="P49" i="30" s="1"/>
  <c r="O11" i="30"/>
  <c r="P11" i="30" s="1"/>
  <c r="O45" i="30"/>
  <c r="P45" i="30" s="1"/>
  <c r="O47" i="30"/>
  <c r="P47" i="30" s="1"/>
  <c r="O34" i="30"/>
  <c r="P34" i="30" s="1"/>
  <c r="O36" i="30"/>
  <c r="P36" i="30" s="1"/>
  <c r="O42" i="30"/>
  <c r="P42" i="30" s="1"/>
  <c r="O46" i="30"/>
  <c r="P46" i="30" s="1"/>
  <c r="O35" i="30"/>
  <c r="P35" i="30" s="1"/>
  <c r="AQ2" i="27"/>
  <c r="O46" i="27"/>
  <c r="P46" i="27" s="1"/>
  <c r="O48" i="27"/>
  <c r="P48" i="27" s="1"/>
  <c r="AI9" i="27"/>
  <c r="AI53" i="27" s="1"/>
  <c r="AH9" i="27"/>
  <c r="O36" i="27"/>
  <c r="P36" i="27" s="1"/>
  <c r="O39" i="27"/>
  <c r="P39" i="27" s="1"/>
  <c r="AB9" i="27"/>
  <c r="AG9" i="27"/>
  <c r="O34" i="27"/>
  <c r="P34" i="27" s="1"/>
  <c r="O35" i="27"/>
  <c r="P35" i="27" s="1"/>
  <c r="O47" i="27"/>
  <c r="P47" i="27" s="1"/>
  <c r="AC9" i="27"/>
  <c r="AA9" i="27"/>
  <c r="AF9" i="27"/>
  <c r="AE9" i="27"/>
  <c r="O49" i="27"/>
  <c r="P49" i="27" s="1"/>
  <c r="O34" i="26"/>
  <c r="P34" i="26" s="1"/>
  <c r="O10" i="26"/>
  <c r="P10" i="26" s="1"/>
  <c r="O13" i="26"/>
  <c r="P13" i="26" s="1"/>
  <c r="O13" i="21"/>
  <c r="P13" i="21" s="1"/>
  <c r="O13" i="19"/>
  <c r="P13" i="19" s="1"/>
  <c r="O10" i="19"/>
  <c r="P10" i="19" s="1"/>
  <c r="AG53" i="13"/>
  <c r="AE53" i="13"/>
  <c r="AC38" i="13"/>
  <c r="AC53" i="13" s="1"/>
  <c r="O13" i="27"/>
  <c r="P13" i="27" s="1"/>
  <c r="AC38" i="28"/>
  <c r="AH62" i="28"/>
  <c r="AE62" i="28"/>
  <c r="AF62" i="28"/>
  <c r="AB62" i="28"/>
  <c r="AC62" i="28"/>
  <c r="AI62" i="28"/>
  <c r="AE53" i="28"/>
  <c r="AG62" i="28"/>
  <c r="AD62" i="28"/>
  <c r="O36" i="24"/>
  <c r="P36" i="24" s="1"/>
  <c r="O34" i="24"/>
  <c r="P34" i="24" s="1"/>
  <c r="AC32" i="22"/>
  <c r="AD32" i="22"/>
  <c r="AE32" i="22"/>
  <c r="AI32" i="22"/>
  <c r="AB32" i="22"/>
  <c r="F58" i="22"/>
  <c r="O46" i="22"/>
  <c r="P46" i="22" s="1"/>
  <c r="AH32" i="22"/>
  <c r="AG32" i="22"/>
  <c r="O36" i="18"/>
  <c r="P36" i="18" s="1"/>
  <c r="O46" i="18"/>
  <c r="P46" i="18" s="1"/>
  <c r="O42" i="18"/>
  <c r="P42" i="18" s="1"/>
  <c r="O35" i="18"/>
  <c r="P35" i="18" s="1"/>
  <c r="O39" i="18"/>
  <c r="P39" i="18" s="1"/>
  <c r="O48" i="18"/>
  <c r="P48" i="18" s="1"/>
  <c r="O49" i="17"/>
  <c r="P49" i="17" s="1"/>
  <c r="O36" i="17"/>
  <c r="P36" i="17" s="1"/>
  <c r="O46" i="17"/>
  <c r="P46" i="17" s="1"/>
  <c r="O35" i="17"/>
  <c r="P35" i="17" s="1"/>
  <c r="O48" i="17"/>
  <c r="P48" i="17" s="1"/>
  <c r="O45" i="17"/>
  <c r="P45" i="17" s="1"/>
  <c r="O34" i="17"/>
  <c r="P34" i="17" s="1"/>
  <c r="O42" i="17"/>
  <c r="P42" i="17" s="1"/>
  <c r="O47" i="17"/>
  <c r="P47" i="17" s="1"/>
  <c r="O48" i="12"/>
  <c r="P48" i="12" s="1"/>
  <c r="AE62" i="12"/>
  <c r="AF62" i="12"/>
  <c r="O42" i="12"/>
  <c r="P42" i="12" s="1"/>
  <c r="AI54" i="12"/>
  <c r="AI57" i="12" s="1"/>
  <c r="AB32" i="12"/>
  <c r="AB53" i="12" s="1"/>
  <c r="AC32" i="12"/>
  <c r="O46" i="12"/>
  <c r="P46" i="12" s="1"/>
  <c r="O11" i="12"/>
  <c r="P11" i="12" s="1"/>
  <c r="AH62" i="12"/>
  <c r="O35" i="12"/>
  <c r="P35" i="12" s="1"/>
  <c r="O39" i="12"/>
  <c r="P39" i="12" s="1"/>
  <c r="O34" i="12"/>
  <c r="P34" i="12" s="1"/>
  <c r="AD62" i="12"/>
  <c r="AG62" i="12"/>
  <c r="O45" i="12"/>
  <c r="P45" i="12" s="1"/>
  <c r="AD54" i="12"/>
  <c r="AD57" i="12" s="1"/>
  <c r="AC54" i="12"/>
  <c r="AC57" i="12" s="1"/>
  <c r="AH32" i="12"/>
  <c r="AH53" i="12" s="1"/>
  <c r="O12" i="12"/>
  <c r="P12" i="12" s="1"/>
  <c r="AB62" i="12"/>
  <c r="O49" i="12"/>
  <c r="P49" i="12" s="1"/>
  <c r="O13" i="12"/>
  <c r="P13" i="12" s="1"/>
  <c r="AE54" i="12"/>
  <c r="AE57" i="12" s="1"/>
  <c r="AB54" i="12"/>
  <c r="AB57" i="12" s="1"/>
  <c r="AD32" i="12"/>
  <c r="AD53" i="12" s="1"/>
  <c r="AG32" i="12"/>
  <c r="AG53" i="12" s="1"/>
  <c r="O47" i="12"/>
  <c r="P47" i="12" s="1"/>
  <c r="O36" i="12"/>
  <c r="P36" i="12" s="1"/>
  <c r="AI62" i="12"/>
  <c r="AC62" i="12"/>
  <c r="AH54" i="12"/>
  <c r="AH57" i="12" s="1"/>
  <c r="AG54" i="12"/>
  <c r="AG57" i="12" s="1"/>
  <c r="AF32" i="12"/>
  <c r="AI32" i="12"/>
  <c r="AI53" i="12" s="1"/>
  <c r="O42" i="27"/>
  <c r="P42" i="27" s="1"/>
  <c r="AT54" i="9"/>
  <c r="AP38" i="9"/>
  <c r="AP2" i="9" s="1"/>
  <c r="AT38" i="9"/>
  <c r="O36" i="9"/>
  <c r="P36" i="9" s="1"/>
  <c r="O34" i="9"/>
  <c r="P34" i="9" s="1"/>
  <c r="O42" i="9"/>
  <c r="P42" i="9" s="1"/>
  <c r="O39" i="9"/>
  <c r="P39" i="9" s="1"/>
  <c r="O45" i="9"/>
  <c r="P45" i="9" s="1"/>
  <c r="O47" i="9"/>
  <c r="P47" i="9" s="1"/>
  <c r="O46" i="9"/>
  <c r="P46" i="9" s="1"/>
  <c r="O49" i="9"/>
  <c r="P49" i="9" s="1"/>
  <c r="O48" i="9"/>
  <c r="P48" i="9" s="1"/>
  <c r="O35" i="9"/>
  <c r="P35" i="9" s="1"/>
  <c r="O13" i="22"/>
  <c r="P13" i="22" s="1"/>
  <c r="O34" i="18"/>
  <c r="P34" i="18" s="1"/>
  <c r="O10" i="18"/>
  <c r="P10" i="18" s="1"/>
  <c r="O13" i="18"/>
  <c r="P13" i="18" s="1"/>
  <c r="O13" i="17"/>
  <c r="P13" i="17" s="1"/>
  <c r="O11" i="16"/>
  <c r="P11" i="16" s="1"/>
  <c r="O12" i="16"/>
  <c r="P12" i="16" s="1"/>
  <c r="O13" i="16"/>
  <c r="P13" i="16" s="1"/>
  <c r="O34" i="16"/>
  <c r="P34" i="16" s="1"/>
  <c r="O39" i="16"/>
  <c r="P39" i="16" s="1"/>
  <c r="O46" i="16"/>
  <c r="P46" i="16" s="1"/>
  <c r="O35" i="16"/>
  <c r="P35" i="16" s="1"/>
  <c r="O47" i="16"/>
  <c r="P47" i="16" s="1"/>
  <c r="O48" i="16"/>
  <c r="P48" i="16" s="1"/>
  <c r="O45" i="16"/>
  <c r="P45" i="16" s="1"/>
  <c r="O36" i="16"/>
  <c r="P36" i="16" s="1"/>
  <c r="O42" i="16"/>
  <c r="P42" i="16" s="1"/>
  <c r="O46" i="15"/>
  <c r="P46" i="15" s="1"/>
  <c r="O48" i="13"/>
  <c r="P48" i="13" s="1"/>
  <c r="O34" i="8"/>
  <c r="P34" i="8" s="1"/>
  <c r="O13" i="9"/>
  <c r="P13" i="9" s="1"/>
  <c r="O10" i="9"/>
  <c r="P10" i="9" s="1"/>
  <c r="O45" i="27"/>
  <c r="P45" i="27" s="1"/>
  <c r="O12" i="30"/>
  <c r="P12" i="30" s="1"/>
  <c r="O12" i="27"/>
  <c r="P12" i="27" s="1"/>
  <c r="O11" i="27"/>
  <c r="P11" i="27" s="1"/>
  <c r="O10" i="27"/>
  <c r="P10" i="27" s="1"/>
  <c r="O11" i="26"/>
  <c r="P11" i="26" s="1"/>
  <c r="O12" i="26"/>
  <c r="P12" i="26" s="1"/>
  <c r="O12" i="21"/>
  <c r="P12" i="21" s="1"/>
  <c r="O10" i="21"/>
  <c r="P10" i="21" s="1"/>
  <c r="O12" i="19"/>
  <c r="P12" i="19" s="1"/>
  <c r="O11" i="19"/>
  <c r="P11" i="19" s="1"/>
  <c r="O12" i="18"/>
  <c r="P12" i="18" s="1"/>
  <c r="O11" i="18"/>
  <c r="P11" i="18" s="1"/>
  <c r="O11" i="17"/>
  <c r="P11" i="17" s="1"/>
  <c r="O10" i="17"/>
  <c r="P10" i="17" s="1"/>
  <c r="O12" i="9"/>
  <c r="P12" i="9" s="1"/>
  <c r="O11" i="9"/>
  <c r="P11" i="9" s="1"/>
  <c r="O27" i="16"/>
  <c r="P27" i="16" s="1"/>
  <c r="O23" i="16"/>
  <c r="P23" i="16" s="1"/>
  <c r="O17" i="16"/>
  <c r="P17" i="16" s="1"/>
  <c r="O28" i="16"/>
  <c r="P28" i="16" s="1"/>
  <c r="O16" i="16"/>
  <c r="P16" i="16" s="1"/>
  <c r="O29" i="16"/>
  <c r="P29" i="16" s="1"/>
  <c r="O22" i="16"/>
  <c r="P22" i="16" s="1"/>
  <c r="O25" i="16"/>
  <c r="P25" i="16" s="1"/>
  <c r="O19" i="16"/>
  <c r="P19" i="16" s="1"/>
  <c r="O21" i="9"/>
  <c r="P21" i="9" s="1"/>
  <c r="O20" i="9"/>
  <c r="P20" i="9" s="1"/>
  <c r="O23" i="9"/>
  <c r="P23" i="9" s="1"/>
  <c r="O24" i="9"/>
  <c r="P24" i="9" s="1"/>
  <c r="O18" i="9"/>
  <c r="P18" i="9" s="1"/>
  <c r="O22" i="9"/>
  <c r="P22" i="9" s="1"/>
  <c r="O26" i="9"/>
  <c r="P26" i="9" s="1"/>
  <c r="O19" i="9"/>
  <c r="P19" i="9" s="1"/>
  <c r="O17" i="9"/>
  <c r="P17" i="9" s="1"/>
  <c r="O29" i="9"/>
  <c r="P29" i="9" s="1"/>
  <c r="O16" i="9"/>
  <c r="P16" i="9" s="1"/>
  <c r="O25" i="9"/>
  <c r="P25" i="9" s="1"/>
  <c r="O27" i="9"/>
  <c r="P27" i="9" s="1"/>
  <c r="O28" i="9"/>
  <c r="P28" i="9" s="1"/>
  <c r="O27" i="24"/>
  <c r="P27" i="24" s="1"/>
  <c r="O17" i="24"/>
  <c r="P17" i="24" s="1"/>
  <c r="O29" i="24"/>
  <c r="P29" i="24" s="1"/>
  <c r="O25" i="24"/>
  <c r="P25" i="24" s="1"/>
  <c r="O20" i="24"/>
  <c r="P20" i="24" s="1"/>
  <c r="O23" i="24"/>
  <c r="P23" i="24" s="1"/>
  <c r="O24" i="24"/>
  <c r="P24" i="24" s="1"/>
  <c r="O19" i="24"/>
  <c r="P19" i="24" s="1"/>
  <c r="O16" i="24"/>
  <c r="P16" i="24" s="1"/>
  <c r="O22" i="24"/>
  <c r="P22" i="24" s="1"/>
  <c r="O25" i="20"/>
  <c r="P25" i="20" s="1"/>
  <c r="O26" i="18"/>
  <c r="P26" i="18" s="1"/>
  <c r="O25" i="18"/>
  <c r="P25" i="18" s="1"/>
  <c r="O16" i="18"/>
  <c r="P16" i="18" s="1"/>
  <c r="O19" i="18"/>
  <c r="P19" i="18" s="1"/>
  <c r="O20" i="18"/>
  <c r="P20" i="18" s="1"/>
  <c r="O21" i="18"/>
  <c r="P21" i="18" s="1"/>
  <c r="O23" i="18"/>
  <c r="P23" i="18" s="1"/>
  <c r="O27" i="18"/>
  <c r="P27" i="18" s="1"/>
  <c r="O22" i="18"/>
  <c r="P22" i="18" s="1"/>
  <c r="O17" i="18"/>
  <c r="P17" i="18" s="1"/>
  <c r="O29" i="18"/>
  <c r="P29" i="18" s="1"/>
  <c r="O24" i="18"/>
  <c r="P24" i="18" s="1"/>
  <c r="O28" i="18"/>
  <c r="P28" i="18" s="1"/>
  <c r="O21" i="12"/>
  <c r="P21" i="12" s="1"/>
  <c r="O20" i="12"/>
  <c r="P20" i="12" s="1"/>
  <c r="O29" i="12"/>
  <c r="P29" i="12" s="1"/>
  <c r="O23" i="12"/>
  <c r="P23" i="12" s="1"/>
  <c r="O28" i="12"/>
  <c r="P28" i="12" s="1"/>
  <c r="O27" i="12"/>
  <c r="P27" i="12" s="1"/>
  <c r="O25" i="12"/>
  <c r="P25" i="12" s="1"/>
  <c r="O19" i="12"/>
  <c r="P19" i="12" s="1"/>
  <c r="O17" i="12"/>
  <c r="P17" i="12" s="1"/>
  <c r="O16" i="12"/>
  <c r="P16" i="12" s="1"/>
  <c r="O26" i="12"/>
  <c r="P26" i="12" s="1"/>
  <c r="O22" i="12"/>
  <c r="P22" i="12" s="1"/>
  <c r="O18" i="12"/>
  <c r="P18" i="12" s="1"/>
  <c r="O24" i="12"/>
  <c r="P24" i="12" s="1"/>
  <c r="O22" i="26"/>
  <c r="P22" i="26" s="1"/>
  <c r="O19" i="26"/>
  <c r="P19" i="26" s="1"/>
  <c r="O26" i="26"/>
  <c r="P26" i="26" s="1"/>
  <c r="O24" i="26"/>
  <c r="P24" i="26" s="1"/>
  <c r="O23" i="26"/>
  <c r="P23" i="26" s="1"/>
  <c r="O18" i="26"/>
  <c r="P18" i="26" s="1"/>
  <c r="O20" i="26"/>
  <c r="P20" i="26" s="1"/>
  <c r="O25" i="26"/>
  <c r="P25" i="26" s="1"/>
  <c r="O28" i="26"/>
  <c r="P28" i="26" s="1"/>
  <c r="O29" i="26"/>
  <c r="P29" i="26" s="1"/>
  <c r="O17" i="26"/>
  <c r="P17" i="26" s="1"/>
  <c r="O21" i="26"/>
  <c r="P21" i="26" s="1"/>
  <c r="O27" i="26"/>
  <c r="P27" i="26" s="1"/>
  <c r="O16" i="26"/>
  <c r="P16" i="26" s="1"/>
  <c r="O16" i="17"/>
  <c r="P16" i="17" s="1"/>
  <c r="O28" i="17"/>
  <c r="P28" i="17" s="1"/>
  <c r="O21" i="17"/>
  <c r="P21" i="17" s="1"/>
  <c r="O18" i="17"/>
  <c r="P18" i="17" s="1"/>
  <c r="O17" i="17"/>
  <c r="P17" i="17" s="1"/>
  <c r="O26" i="17"/>
  <c r="P26" i="17" s="1"/>
  <c r="O19" i="17"/>
  <c r="P19" i="17" s="1"/>
  <c r="O27" i="17"/>
  <c r="P27" i="17" s="1"/>
  <c r="O20" i="17"/>
  <c r="P20" i="17" s="1"/>
  <c r="O24" i="17"/>
  <c r="P24" i="17" s="1"/>
  <c r="O25" i="17"/>
  <c r="P25" i="17" s="1"/>
  <c r="O22" i="17"/>
  <c r="P22" i="17" s="1"/>
  <c r="O23" i="17"/>
  <c r="P23" i="17" s="1"/>
  <c r="O29" i="17"/>
  <c r="P29" i="17" s="1"/>
  <c r="O29" i="8"/>
  <c r="P29" i="8" s="1"/>
  <c r="O27" i="8"/>
  <c r="P27" i="8" s="1"/>
  <c r="O25" i="8"/>
  <c r="P25" i="8" s="1"/>
  <c r="O28" i="8"/>
  <c r="P28" i="8" s="1"/>
  <c r="O20" i="8"/>
  <c r="P20" i="8" s="1"/>
  <c r="O16" i="8"/>
  <c r="P16" i="8" s="1"/>
  <c r="O17" i="8"/>
  <c r="P17" i="8" s="1"/>
  <c r="O22" i="8"/>
  <c r="P22" i="8" s="1"/>
  <c r="O26" i="8"/>
  <c r="P26" i="8" s="1"/>
  <c r="O18" i="8"/>
  <c r="P18" i="8" s="1"/>
  <c r="O24" i="8"/>
  <c r="P24" i="8" s="1"/>
  <c r="O23" i="8"/>
  <c r="P23" i="8" s="1"/>
  <c r="O19" i="8"/>
  <c r="P19" i="8" s="1"/>
  <c r="O21" i="8"/>
  <c r="P21" i="8" s="1"/>
  <c r="O15" i="23"/>
  <c r="P15" i="23" s="1"/>
  <c r="M14" i="23"/>
  <c r="O22" i="11"/>
  <c r="P22" i="11" s="1"/>
  <c r="O20" i="11"/>
  <c r="P20" i="11" s="1"/>
  <c r="O23" i="11"/>
  <c r="P23" i="11" s="1"/>
  <c r="O28" i="11"/>
  <c r="P28" i="11" s="1"/>
  <c r="O16" i="11"/>
  <c r="P16" i="11" s="1"/>
  <c r="O17" i="11"/>
  <c r="P17" i="11" s="1"/>
  <c r="O24" i="11"/>
  <c r="P24" i="11" s="1"/>
  <c r="O29" i="11"/>
  <c r="P29" i="11" s="1"/>
  <c r="O25" i="11"/>
  <c r="P25" i="11" s="1"/>
  <c r="O18" i="11"/>
  <c r="P18" i="11" s="1"/>
  <c r="O27" i="11"/>
  <c r="P27" i="11" s="1"/>
  <c r="O19" i="11"/>
  <c r="P19" i="11" s="1"/>
  <c r="O26" i="11"/>
  <c r="P26" i="11" s="1"/>
  <c r="O21" i="21"/>
  <c r="P21" i="21" s="1"/>
  <c r="O28" i="21"/>
  <c r="P28" i="21" s="1"/>
  <c r="O27" i="21"/>
  <c r="O24" i="21"/>
  <c r="P24" i="21" s="1"/>
  <c r="O23" i="21"/>
  <c r="P23" i="21" s="1"/>
  <c r="O22" i="21"/>
  <c r="P22" i="21" s="1"/>
  <c r="O16" i="21"/>
  <c r="P16" i="21" s="1"/>
  <c r="O26" i="21"/>
  <c r="O25" i="21"/>
  <c r="P25" i="21" s="1"/>
  <c r="O21" i="22"/>
  <c r="P21" i="22" s="1"/>
  <c r="O15" i="22"/>
  <c r="P15" i="22" s="1"/>
  <c r="O21" i="19"/>
  <c r="P21" i="19" s="1"/>
  <c r="O26" i="19"/>
  <c r="P26" i="19" s="1"/>
  <c r="O18" i="19"/>
  <c r="P18" i="19" s="1"/>
  <c r="O22" i="19"/>
  <c r="P22" i="19" s="1"/>
  <c r="O23" i="19"/>
  <c r="P23" i="19" s="1"/>
  <c r="O16" i="19"/>
  <c r="P16" i="19" s="1"/>
  <c r="O20" i="19"/>
  <c r="P20" i="19" s="1"/>
  <c r="O27" i="19"/>
  <c r="P27" i="19" s="1"/>
  <c r="O25" i="19"/>
  <c r="P25" i="19" s="1"/>
  <c r="O28" i="19"/>
  <c r="P28" i="19" s="1"/>
  <c r="O19" i="19"/>
  <c r="P19" i="19" s="1"/>
  <c r="O29" i="19"/>
  <c r="P29" i="19" s="1"/>
  <c r="O24" i="19"/>
  <c r="P24" i="19" s="1"/>
  <c r="O17" i="19"/>
  <c r="P17" i="19" s="1"/>
  <c r="O19" i="30"/>
  <c r="P19" i="30" s="1"/>
  <c r="O16" i="30"/>
  <c r="P16" i="30" s="1"/>
  <c r="O29" i="30"/>
  <c r="P29" i="30" s="1"/>
  <c r="O24" i="30"/>
  <c r="P24" i="30" s="1"/>
  <c r="O20" i="30"/>
  <c r="P20" i="30" s="1"/>
  <c r="O21" i="30"/>
  <c r="P21" i="30" s="1"/>
  <c r="O25" i="30"/>
  <c r="P25" i="30" s="1"/>
  <c r="O26" i="30"/>
  <c r="P26" i="30" s="1"/>
  <c r="O22" i="30"/>
  <c r="P22" i="30" s="1"/>
  <c r="O27" i="30"/>
  <c r="P27" i="30" s="1"/>
  <c r="O18" i="30"/>
  <c r="P18" i="30" s="1"/>
  <c r="O23" i="30"/>
  <c r="P23" i="30" s="1"/>
  <c r="O17" i="30"/>
  <c r="P17" i="30" s="1"/>
  <c r="O28" i="30"/>
  <c r="P28" i="30" s="1"/>
  <c r="O26" i="10"/>
  <c r="P26" i="10" s="1"/>
  <c r="O17" i="10"/>
  <c r="P17" i="10" s="1"/>
  <c r="O21" i="10"/>
  <c r="P21" i="10" s="1"/>
  <c r="O27" i="10"/>
  <c r="P27" i="10" s="1"/>
  <c r="O19" i="10"/>
  <c r="P19" i="10" s="1"/>
  <c r="O24" i="10"/>
  <c r="P24" i="10" s="1"/>
  <c r="O20" i="10"/>
  <c r="P20" i="10" s="1"/>
  <c r="O25" i="10"/>
  <c r="P25" i="10" s="1"/>
  <c r="O16" i="10"/>
  <c r="P16" i="10" s="1"/>
  <c r="O18" i="10"/>
  <c r="P18" i="10" s="1"/>
  <c r="O22" i="10"/>
  <c r="P22" i="10" s="1"/>
  <c r="O23" i="10"/>
  <c r="P23" i="10" s="1"/>
  <c r="O29" i="10"/>
  <c r="P29" i="10" s="1"/>
  <c r="O28" i="10"/>
  <c r="P28" i="10" s="1"/>
  <c r="O23" i="27"/>
  <c r="P23" i="27" s="1"/>
  <c r="O26" i="27"/>
  <c r="O24" i="27"/>
  <c r="P24" i="27" s="1"/>
  <c r="O19" i="27"/>
  <c r="O21" i="27"/>
  <c r="P21" i="27" s="1"/>
  <c r="O18" i="27"/>
  <c r="P18" i="27" s="1"/>
  <c r="O22" i="27"/>
  <c r="P22" i="27" s="1"/>
  <c r="O16" i="27"/>
  <c r="P16" i="27" s="1"/>
  <c r="O25" i="27"/>
  <c r="P25" i="27" s="1"/>
  <c r="O28" i="27"/>
  <c r="P28" i="27" s="1"/>
  <c r="O27" i="27"/>
  <c r="AW54" i="26"/>
  <c r="AU9" i="26"/>
  <c r="AU2" i="26" s="1"/>
  <c r="K41" i="41"/>
  <c r="K65" i="41"/>
  <c r="K30" i="41"/>
  <c r="AA35" i="15"/>
  <c r="AJ37" i="15"/>
  <c r="AJ35" i="15" s="1"/>
  <c r="AC35" i="15"/>
  <c r="AJ56" i="15"/>
  <c r="AJ54" i="15" s="1"/>
  <c r="AJ57" i="15" s="1"/>
  <c r="AA54" i="15"/>
  <c r="AA57" i="15" s="1"/>
  <c r="AJ12" i="8"/>
  <c r="M36" i="14"/>
  <c r="G32" i="14"/>
  <c r="G40" i="8"/>
  <c r="M41" i="8"/>
  <c r="M44" i="15"/>
  <c r="G43" i="15"/>
  <c r="AA38" i="28"/>
  <c r="AJ40" i="28"/>
  <c r="AI53" i="13"/>
  <c r="AG35" i="15"/>
  <c r="M28" i="15"/>
  <c r="AJ33" i="15"/>
  <c r="M12" i="22"/>
  <c r="G8" i="22"/>
  <c r="M35" i="20"/>
  <c r="K32" i="20"/>
  <c r="AA32" i="12"/>
  <c r="AJ33" i="12"/>
  <c r="AJ32" i="12" s="1"/>
  <c r="AJ43" i="28"/>
  <c r="AA54" i="10"/>
  <c r="AA57" i="10" s="1"/>
  <c r="AJ56" i="10"/>
  <c r="AJ60" i="28"/>
  <c r="AJ12" i="15"/>
  <c r="AJ20" i="16"/>
  <c r="K52" i="22"/>
  <c r="M53" i="22"/>
  <c r="AC38" i="8"/>
  <c r="AD35" i="15"/>
  <c r="AI35" i="15"/>
  <c r="AJ6" i="8"/>
  <c r="AA3" i="8"/>
  <c r="AJ41" i="16"/>
  <c r="AA49" i="8"/>
  <c r="AJ50" i="8"/>
  <c r="AJ49" i="8" s="1"/>
  <c r="AJ42" i="8"/>
  <c r="AJ23" i="15"/>
  <c r="G50" i="8"/>
  <c r="M51" i="8"/>
  <c r="AJ20" i="24"/>
  <c r="AJ65" i="28"/>
  <c r="AJ62" i="28" s="1"/>
  <c r="AA62" i="28"/>
  <c r="M36" i="15"/>
  <c r="G32" i="15"/>
  <c r="AJ7" i="22"/>
  <c r="AA3" i="22"/>
  <c r="AJ65" i="21"/>
  <c r="G52" i="15"/>
  <c r="M53" i="15"/>
  <c r="AF35" i="15"/>
  <c r="AB35" i="15"/>
  <c r="G32" i="13"/>
  <c r="M34" i="13"/>
  <c r="AJ5" i="21"/>
  <c r="M39" i="20"/>
  <c r="K37" i="20"/>
  <c r="AA45" i="8"/>
  <c r="AJ46" i="8"/>
  <c r="AJ45" i="8" s="1"/>
  <c r="M42" i="22"/>
  <c r="K40" i="22"/>
  <c r="AJ39" i="15"/>
  <c r="AJ13" i="30"/>
  <c r="AJ15" i="13"/>
  <c r="AA54" i="13"/>
  <c r="AA57" i="13" s="1"/>
  <c r="AJ56" i="13"/>
  <c r="AH53" i="13"/>
  <c r="AF53" i="13"/>
  <c r="AJ12" i="21"/>
  <c r="AJ56" i="16"/>
  <c r="AJ54" i="16" s="1"/>
  <c r="AJ57" i="16" s="1"/>
  <c r="AA54" i="16"/>
  <c r="AA57" i="16" s="1"/>
  <c r="M33" i="14"/>
  <c r="V8" i="14" s="1"/>
  <c r="K32" i="14"/>
  <c r="AC3" i="15"/>
  <c r="AI3" i="15"/>
  <c r="AF3" i="15"/>
  <c r="AE53" i="17"/>
  <c r="AD53" i="17"/>
  <c r="F7" i="14"/>
  <c r="AA49" i="13"/>
  <c r="AJ50" i="13"/>
  <c r="AJ49" i="13" s="1"/>
  <c r="AJ40" i="24"/>
  <c r="AA38" i="24"/>
  <c r="AJ40" i="27"/>
  <c r="AA38" i="27"/>
  <c r="G43" i="20"/>
  <c r="M47" i="20"/>
  <c r="K52" i="20"/>
  <c r="M53" i="20"/>
  <c r="AJ6" i="21"/>
  <c r="AA3" i="21"/>
  <c r="AG3" i="21"/>
  <c r="AG53" i="21" s="1"/>
  <c r="AA49" i="24"/>
  <c r="AJ50" i="24"/>
  <c r="AJ49" i="24" s="1"/>
  <c r="AJ39" i="19"/>
  <c r="AJ38" i="19" s="1"/>
  <c r="AA38" i="19"/>
  <c r="AE38" i="19"/>
  <c r="AE53" i="19" s="1"/>
  <c r="AH38" i="19"/>
  <c r="AH53" i="19" s="1"/>
  <c r="F7" i="22"/>
  <c r="AJ20" i="9"/>
  <c r="AJ9" i="9" s="1"/>
  <c r="AJ56" i="23"/>
  <c r="AJ54" i="23" s="1"/>
  <c r="AJ57" i="23" s="1"/>
  <c r="AA54" i="23"/>
  <c r="AA57" i="23" s="1"/>
  <c r="M39" i="28"/>
  <c r="AD38" i="21"/>
  <c r="AJ23" i="20"/>
  <c r="AJ8" i="21"/>
  <c r="M17" i="13"/>
  <c r="K54" i="13"/>
  <c r="M55" i="13"/>
  <c r="AJ56" i="22"/>
  <c r="AJ54" i="22" s="1"/>
  <c r="AJ57" i="22" s="1"/>
  <c r="AA54" i="22"/>
  <c r="AA57" i="22" s="1"/>
  <c r="AJ56" i="27"/>
  <c r="AJ54" i="27" s="1"/>
  <c r="AJ57" i="27" s="1"/>
  <c r="AA54" i="27"/>
  <c r="AA57" i="27" s="1"/>
  <c r="AA38" i="12"/>
  <c r="AJ40" i="12"/>
  <c r="M57" i="28"/>
  <c r="AB3" i="15"/>
  <c r="AE3" i="15"/>
  <c r="AJ34" i="15"/>
  <c r="AA32" i="15"/>
  <c r="AB53" i="17"/>
  <c r="AH53" i="17"/>
  <c r="M15" i="14"/>
  <c r="AJ56" i="14"/>
  <c r="AJ54" i="14" s="1"/>
  <c r="AJ57" i="14" s="1"/>
  <c r="AA54" i="14"/>
  <c r="AA57" i="14" s="1"/>
  <c r="AJ56" i="12"/>
  <c r="AA54" i="12"/>
  <c r="AA57" i="12" s="1"/>
  <c r="AJ43" i="13"/>
  <c r="AJ20" i="12"/>
  <c r="AJ9" i="12" s="1"/>
  <c r="AA38" i="8"/>
  <c r="AJ40" i="8"/>
  <c r="AI38" i="8"/>
  <c r="AJ43" i="8"/>
  <c r="M57" i="13"/>
  <c r="K56" i="13"/>
  <c r="AJ21" i="24"/>
  <c r="F58" i="15"/>
  <c r="F7" i="15"/>
  <c r="AH3" i="21"/>
  <c r="AF3" i="21"/>
  <c r="AI3" i="21"/>
  <c r="AJ42" i="21"/>
  <c r="G37" i="13"/>
  <c r="M39" i="13"/>
  <c r="AA54" i="26"/>
  <c r="AA57" i="26" s="1"/>
  <c r="AJ56" i="26"/>
  <c r="AJ43" i="17"/>
  <c r="M51" i="13"/>
  <c r="K50" i="13"/>
  <c r="AJ43" i="16"/>
  <c r="AA38" i="16"/>
  <c r="AB38" i="19"/>
  <c r="AB53" i="19" s="1"/>
  <c r="AD38" i="19"/>
  <c r="AD53" i="19" s="1"/>
  <c r="AJ36" i="21"/>
  <c r="AJ35" i="21" s="1"/>
  <c r="AA35" i="21"/>
  <c r="AJ20" i="13"/>
  <c r="M16" i="22"/>
  <c r="AG53" i="24"/>
  <c r="M47" i="15"/>
  <c r="K43" i="15"/>
  <c r="F58" i="23"/>
  <c r="F7" i="23"/>
  <c r="F58" i="13"/>
  <c r="AJ40" i="17"/>
  <c r="AA38" i="17"/>
  <c r="M55" i="28"/>
  <c r="AJ64" i="27"/>
  <c r="AA62" i="27"/>
  <c r="M45" i="28"/>
  <c r="F7" i="28"/>
  <c r="AG3" i="15"/>
  <c r="AA3" i="15"/>
  <c r="AJ4" i="15"/>
  <c r="AJ19" i="17"/>
  <c r="AJ9" i="17" s="1"/>
  <c r="M44" i="22"/>
  <c r="G43" i="22"/>
  <c r="AJ56" i="24"/>
  <c r="AJ54" i="24" s="1"/>
  <c r="AJ57" i="24" s="1"/>
  <c r="AG54" i="24"/>
  <c r="AG57" i="24" s="1"/>
  <c r="AJ20" i="21"/>
  <c r="AA49" i="21"/>
  <c r="AJ50" i="21"/>
  <c r="AJ49" i="21" s="1"/>
  <c r="AF38" i="8"/>
  <c r="AG38" i="8"/>
  <c r="AA47" i="20"/>
  <c r="AJ48" i="20"/>
  <c r="AJ47" i="20" s="1"/>
  <c r="M55" i="8"/>
  <c r="K54" i="8"/>
  <c r="AJ44" i="20"/>
  <c r="AB3" i="21"/>
  <c r="AD3" i="21"/>
  <c r="G37" i="20"/>
  <c r="M38" i="20"/>
  <c r="AJ56" i="20"/>
  <c r="AJ54" i="20" s="1"/>
  <c r="AJ57" i="20" s="1"/>
  <c r="AA54" i="20"/>
  <c r="AA57" i="20" s="1"/>
  <c r="AA51" i="21"/>
  <c r="AJ52" i="21"/>
  <c r="AJ51" i="21" s="1"/>
  <c r="AJ18" i="24"/>
  <c r="AE53" i="24"/>
  <c r="AJ43" i="22"/>
  <c r="AJ34" i="19"/>
  <c r="AJ32" i="19" s="1"/>
  <c r="AI32" i="19"/>
  <c r="M46" i="13"/>
  <c r="G43" i="13"/>
  <c r="M45" i="14"/>
  <c r="G43" i="14"/>
  <c r="AH3" i="15"/>
  <c r="AD3" i="15"/>
  <c r="AG53" i="17"/>
  <c r="AC53" i="17"/>
  <c r="K52" i="14"/>
  <c r="M53" i="14"/>
  <c r="AD38" i="8"/>
  <c r="AJ16" i="28"/>
  <c r="AJ9" i="28" s="1"/>
  <c r="F58" i="20"/>
  <c r="AJ23" i="24"/>
  <c r="AJ22" i="16"/>
  <c r="AC3" i="21"/>
  <c r="AE3" i="21"/>
  <c r="AJ19" i="27"/>
  <c r="AJ14" i="13"/>
  <c r="M38" i="14"/>
  <c r="G37" i="14"/>
  <c r="AA49" i="17"/>
  <c r="AJ50" i="17"/>
  <c r="AJ49" i="17" s="1"/>
  <c r="AA51" i="13"/>
  <c r="AJ52" i="13"/>
  <c r="AJ51" i="13" s="1"/>
  <c r="AJ20" i="8"/>
  <c r="AJ40" i="20"/>
  <c r="M11" i="20"/>
  <c r="K8" i="20"/>
  <c r="AA49" i="16"/>
  <c r="AJ50" i="16"/>
  <c r="AJ49" i="16" s="1"/>
  <c r="AA51" i="24"/>
  <c r="AJ52" i="24"/>
  <c r="AJ51" i="24" s="1"/>
  <c r="O42" i="28"/>
  <c r="P42" i="28" s="1"/>
  <c r="AA38" i="21"/>
  <c r="AJ40" i="21"/>
  <c r="M10" i="23"/>
  <c r="AF38" i="19"/>
  <c r="AF53" i="19" s="1"/>
  <c r="AI38" i="19"/>
  <c r="AH53" i="24"/>
  <c r="AD53" i="24"/>
  <c r="AA3" i="23"/>
  <c r="AJ7" i="23"/>
  <c r="AJ3" i="23" s="1"/>
  <c r="AJ43" i="9"/>
  <c r="AA51" i="17"/>
  <c r="AJ52" i="17"/>
  <c r="AJ51" i="17" s="1"/>
  <c r="AJ43" i="24"/>
  <c r="AJ43" i="12"/>
  <c r="AA51" i="8"/>
  <c r="AJ52" i="8"/>
  <c r="AJ51" i="8" s="1"/>
  <c r="AW58" i="27"/>
  <c r="AW56" i="36"/>
  <c r="AQ2" i="22"/>
  <c r="AW58" i="8"/>
  <c r="AF36" i="39"/>
  <c r="AH36" i="39"/>
  <c r="AI38" i="26"/>
  <c r="AG38" i="26"/>
  <c r="AF38" i="22"/>
  <c r="AF53" i="22" s="1"/>
  <c r="AB36" i="39"/>
  <c r="AI36" i="39"/>
  <c r="AB38" i="26"/>
  <c r="AC38" i="26"/>
  <c r="AW9" i="21"/>
  <c r="J7" i="12"/>
  <c r="AP2" i="16"/>
  <c r="AF53" i="20"/>
  <c r="AQ2" i="38"/>
  <c r="AQ2" i="26"/>
  <c r="J7" i="20"/>
  <c r="K8" i="14"/>
  <c r="M11" i="14"/>
  <c r="AC9" i="40"/>
  <c r="AC51" i="40" s="1"/>
  <c r="AB9" i="40"/>
  <c r="AB51" i="40" s="1"/>
  <c r="AJ64" i="12"/>
  <c r="AA62" i="12"/>
  <c r="AJ64" i="9"/>
  <c r="AA62" i="9"/>
  <c r="AJ19" i="26"/>
  <c r="M51" i="28"/>
  <c r="AJ20" i="30"/>
  <c r="AA51" i="26"/>
  <c r="AJ52" i="26"/>
  <c r="AJ51" i="26" s="1"/>
  <c r="AJ54" i="37"/>
  <c r="AJ52" i="37" s="1"/>
  <c r="AJ55" i="37" s="1"/>
  <c r="AA52" i="37"/>
  <c r="AA55" i="37" s="1"/>
  <c r="AA54" i="8"/>
  <c r="AA57" i="8" s="1"/>
  <c r="AJ56" i="8"/>
  <c r="AJ54" i="8" s="1"/>
  <c r="AJ57" i="8" s="1"/>
  <c r="AJ56" i="11"/>
  <c r="AJ54" i="11" s="1"/>
  <c r="AJ57" i="11" s="1"/>
  <c r="AA54" i="11"/>
  <c r="AA57" i="11" s="1"/>
  <c r="K43" i="13"/>
  <c r="M47" i="13"/>
  <c r="M38" i="22"/>
  <c r="K37" i="22"/>
  <c r="AJ20" i="10"/>
  <c r="AI38" i="22"/>
  <c r="AE38" i="22"/>
  <c r="K56" i="14"/>
  <c r="M57" i="14"/>
  <c r="M18" i="14"/>
  <c r="AA62" i="26"/>
  <c r="AJ64" i="26"/>
  <c r="AJ32" i="38"/>
  <c r="AJ30" i="38" s="1"/>
  <c r="AA30" i="38"/>
  <c r="AJ28" i="35"/>
  <c r="AJ25" i="35" s="1"/>
  <c r="AA25" i="35"/>
  <c r="AJ50" i="30"/>
  <c r="AJ49" i="30" s="1"/>
  <c r="AA49" i="30"/>
  <c r="AA51" i="22"/>
  <c r="AJ52" i="22"/>
  <c r="AJ51" i="22" s="1"/>
  <c r="AJ54" i="38"/>
  <c r="AJ52" i="38" s="1"/>
  <c r="AJ55" i="38" s="1"/>
  <c r="AA52" i="38"/>
  <c r="AA55" i="38" s="1"/>
  <c r="AJ64" i="16"/>
  <c r="AA62" i="16"/>
  <c r="AJ20" i="14"/>
  <c r="AJ38" i="39"/>
  <c r="AD36" i="39"/>
  <c r="AA38" i="26"/>
  <c r="AJ40" i="26"/>
  <c r="AJ52" i="20"/>
  <c r="AJ51" i="20" s="1"/>
  <c r="AA51" i="20"/>
  <c r="AA51" i="12"/>
  <c r="AJ52" i="12"/>
  <c r="AJ51" i="12" s="1"/>
  <c r="AU2" i="41"/>
  <c r="AV2" i="30"/>
  <c r="K58" i="30"/>
  <c r="K71" i="30" s="1"/>
  <c r="J58" i="10"/>
  <c r="AV2" i="10"/>
  <c r="AQ2" i="10"/>
  <c r="AD9" i="40"/>
  <c r="AH9" i="40"/>
  <c r="AH51" i="40" s="1"/>
  <c r="AA9" i="40"/>
  <c r="AJ15" i="40"/>
  <c r="AA62" i="13"/>
  <c r="AJ64" i="13"/>
  <c r="K50" i="20"/>
  <c r="M51" i="20"/>
  <c r="AA49" i="35"/>
  <c r="AJ50" i="35"/>
  <c r="AJ49" i="35" s="1"/>
  <c r="AA54" i="28"/>
  <c r="AA57" i="28" s="1"/>
  <c r="AJ56" i="28"/>
  <c r="AJ54" i="28" s="1"/>
  <c r="AJ57" i="28" s="1"/>
  <c r="AA62" i="8"/>
  <c r="AJ64" i="8"/>
  <c r="K8" i="15"/>
  <c r="M10" i="15"/>
  <c r="AJ40" i="22"/>
  <c r="AA38" i="22"/>
  <c r="AC38" i="22"/>
  <c r="AB38" i="22"/>
  <c r="AJ43" i="10"/>
  <c r="AA38" i="10"/>
  <c r="AJ64" i="20"/>
  <c r="AA62" i="20"/>
  <c r="AJ38" i="35"/>
  <c r="AJ36" i="35" s="1"/>
  <c r="AA36" i="35"/>
  <c r="AA49" i="39"/>
  <c r="AJ50" i="39"/>
  <c r="AJ49" i="39" s="1"/>
  <c r="K35" i="38"/>
  <c r="M36" i="38"/>
  <c r="M35" i="38" s="1"/>
  <c r="O35" i="38" s="1"/>
  <c r="P35" i="38" s="1"/>
  <c r="AJ28" i="41"/>
  <c r="AJ25" i="41" s="1"/>
  <c r="AA25" i="41"/>
  <c r="AW38" i="13"/>
  <c r="AW9" i="35"/>
  <c r="AI53" i="20"/>
  <c r="AP2" i="21"/>
  <c r="AF9" i="40"/>
  <c r="AF51" i="40" s="1"/>
  <c r="AE9" i="40"/>
  <c r="AE51" i="40" s="1"/>
  <c r="AJ64" i="21"/>
  <c r="AA62" i="21"/>
  <c r="AJ14" i="39"/>
  <c r="AJ20" i="26"/>
  <c r="AJ40" i="14"/>
  <c r="K8" i="22"/>
  <c r="M9" i="22"/>
  <c r="AJ20" i="22"/>
  <c r="AD38" i="22"/>
  <c r="AG38" i="22"/>
  <c r="AA51" i="10"/>
  <c r="AJ52" i="10"/>
  <c r="AJ51" i="10" s="1"/>
  <c r="AJ54" i="41"/>
  <c r="AJ52" i="41" s="1"/>
  <c r="AJ55" i="41" s="1"/>
  <c r="AA52" i="41"/>
  <c r="AA55" i="41" s="1"/>
  <c r="AA62" i="30"/>
  <c r="AJ64" i="30"/>
  <c r="M33" i="22"/>
  <c r="K32" i="22"/>
  <c r="M12" i="37"/>
  <c r="K8" i="37"/>
  <c r="AD53" i="28"/>
  <c r="AA49" i="41"/>
  <c r="AJ50" i="41"/>
  <c r="AJ49" i="41" s="1"/>
  <c r="AA51" i="16"/>
  <c r="AJ52" i="16"/>
  <c r="AJ51" i="16" s="1"/>
  <c r="J7" i="13"/>
  <c r="AA32" i="22"/>
  <c r="AJ34" i="22"/>
  <c r="AJ32" i="22" s="1"/>
  <c r="M46" i="8"/>
  <c r="K43" i="8"/>
  <c r="AJ26" i="40"/>
  <c r="AJ64" i="23"/>
  <c r="AA62" i="23"/>
  <c r="M17" i="40"/>
  <c r="K14" i="40"/>
  <c r="AR2" i="23"/>
  <c r="AJ63" i="37"/>
  <c r="AA60" i="37"/>
  <c r="AJ64" i="22"/>
  <c r="AJ62" i="22" s="1"/>
  <c r="AA62" i="15"/>
  <c r="AJ64" i="15"/>
  <c r="AJ64" i="11"/>
  <c r="AA62" i="11"/>
  <c r="K40" i="14"/>
  <c r="M42" i="14"/>
  <c r="AJ28" i="39"/>
  <c r="AA25" i="39"/>
  <c r="AA49" i="22"/>
  <c r="AJ50" i="22"/>
  <c r="AJ49" i="22" s="1"/>
  <c r="AJ20" i="35"/>
  <c r="AJ9" i="35" s="1"/>
  <c r="AA9" i="35"/>
  <c r="AH38" i="22"/>
  <c r="AA51" i="28"/>
  <c r="AJ52" i="28"/>
  <c r="AJ51" i="28" s="1"/>
  <c r="AJ64" i="17"/>
  <c r="AA62" i="17"/>
  <c r="AA54" i="30"/>
  <c r="AA57" i="30" s="1"/>
  <c r="AJ56" i="30"/>
  <c r="AJ54" i="30" s="1"/>
  <c r="AJ57" i="30" s="1"/>
  <c r="M40" i="40"/>
  <c r="K38" i="40"/>
  <c r="AW54" i="37"/>
  <c r="AO52" i="37"/>
  <c r="AW52" i="37" s="1"/>
  <c r="M10" i="13"/>
  <c r="K8" i="13"/>
  <c r="AJ41" i="39"/>
  <c r="AJ43" i="26"/>
  <c r="AA49" i="14"/>
  <c r="AJ50" i="14"/>
  <c r="AJ49" i="14" s="1"/>
  <c r="AU2" i="30"/>
  <c r="AU2" i="38"/>
  <c r="AS30" i="41"/>
  <c r="AS2" i="41" s="1"/>
  <c r="AW58" i="22"/>
  <c r="AT2" i="36"/>
  <c r="AW20" i="15"/>
  <c r="AW38" i="16"/>
  <c r="AS2" i="38"/>
  <c r="AR2" i="41"/>
  <c r="AD53" i="20"/>
  <c r="AD51" i="35"/>
  <c r="AW62" i="18"/>
  <c r="AS2" i="9"/>
  <c r="AQ54" i="9"/>
  <c r="K58" i="9"/>
  <c r="K71" i="9" s="1"/>
  <c r="F7" i="11"/>
  <c r="J58" i="11"/>
  <c r="AW58" i="13"/>
  <c r="AP2" i="23"/>
  <c r="AV2" i="23"/>
  <c r="AQ2" i="23"/>
  <c r="M37" i="23"/>
  <c r="O37" i="23" s="1"/>
  <c r="P37" i="23" s="1"/>
  <c r="AW32" i="26"/>
  <c r="AR2" i="26"/>
  <c r="AS2" i="26"/>
  <c r="AP2" i="26"/>
  <c r="AV2" i="26"/>
  <c r="AP2" i="28"/>
  <c r="AO58" i="28"/>
  <c r="AC53" i="30"/>
  <c r="J7" i="35"/>
  <c r="AW9" i="39"/>
  <c r="J7" i="39"/>
  <c r="K35" i="41"/>
  <c r="J7" i="41"/>
  <c r="J56" i="41"/>
  <c r="J69" i="41" s="1"/>
  <c r="AT2" i="23"/>
  <c r="AQ2" i="41"/>
  <c r="G52" i="21"/>
  <c r="M53" i="21"/>
  <c r="AF47" i="8"/>
  <c r="M24" i="22"/>
  <c r="AB33" i="36"/>
  <c r="AB51" i="36" s="1"/>
  <c r="AW60" i="36"/>
  <c r="AT2" i="17"/>
  <c r="AV2" i="39"/>
  <c r="AT2" i="12"/>
  <c r="AW32" i="12"/>
  <c r="AW56" i="35"/>
  <c r="AW50" i="27"/>
  <c r="AO49" i="27"/>
  <c r="AW49" i="27" s="1"/>
  <c r="AR2" i="15"/>
  <c r="AW43" i="14"/>
  <c r="AO2" i="30"/>
  <c r="AW3" i="30"/>
  <c r="AW3" i="11"/>
  <c r="AP54" i="9"/>
  <c r="AW38" i="22"/>
  <c r="G50" i="11"/>
  <c r="M51" i="11"/>
  <c r="AG54" i="19"/>
  <c r="AG57" i="19" s="1"/>
  <c r="AH54" i="19"/>
  <c r="AH57" i="19" s="1"/>
  <c r="F58" i="24"/>
  <c r="M33" i="27"/>
  <c r="M51" i="30"/>
  <c r="G50" i="30"/>
  <c r="M15" i="20"/>
  <c r="M33" i="21"/>
  <c r="G32" i="21"/>
  <c r="M21" i="28"/>
  <c r="J58" i="8"/>
  <c r="G40" i="10"/>
  <c r="M41" i="10"/>
  <c r="F7" i="12"/>
  <c r="AW58" i="30"/>
  <c r="K7" i="9"/>
  <c r="AU2" i="23"/>
  <c r="M38" i="30"/>
  <c r="G37" i="30"/>
  <c r="M9" i="18"/>
  <c r="G8" i="18"/>
  <c r="G48" i="39"/>
  <c r="M49" i="39"/>
  <c r="M48" i="39" s="1"/>
  <c r="O48" i="39" s="1"/>
  <c r="P48" i="39" s="1"/>
  <c r="M33" i="30"/>
  <c r="G32" i="30"/>
  <c r="AA47" i="39"/>
  <c r="AJ48" i="39"/>
  <c r="AJ47" i="39" s="1"/>
  <c r="AC38" i="9"/>
  <c r="AI38" i="9"/>
  <c r="AG53" i="20"/>
  <c r="AE53" i="20"/>
  <c r="AB51" i="14"/>
  <c r="AC51" i="14"/>
  <c r="AI49" i="9"/>
  <c r="AE49" i="9"/>
  <c r="AV2" i="38"/>
  <c r="AW54" i="27"/>
  <c r="AW3" i="27"/>
  <c r="AW62" i="11"/>
  <c r="AT30" i="41"/>
  <c r="AT2" i="41" s="1"/>
  <c r="AW43" i="12"/>
  <c r="AP2" i="22"/>
  <c r="AT2" i="39"/>
  <c r="AT2" i="9"/>
  <c r="AP2" i="14"/>
  <c r="AW3" i="28"/>
  <c r="AW9" i="22"/>
  <c r="AR2" i="40"/>
  <c r="AU2" i="11"/>
  <c r="AW36" i="35"/>
  <c r="AV58" i="28"/>
  <c r="J7" i="17"/>
  <c r="M33" i="18"/>
  <c r="G32" i="18"/>
  <c r="M51" i="9"/>
  <c r="G50" i="9"/>
  <c r="M9" i="10"/>
  <c r="G8" i="10"/>
  <c r="AI32" i="14"/>
  <c r="AG32" i="14"/>
  <c r="AF32" i="14"/>
  <c r="G52" i="16"/>
  <c r="M53" i="16"/>
  <c r="M42" i="23"/>
  <c r="K40" i="23"/>
  <c r="M40" i="38"/>
  <c r="K38" i="38"/>
  <c r="F58" i="8"/>
  <c r="F7" i="16"/>
  <c r="M15" i="17"/>
  <c r="M44" i="18"/>
  <c r="G43" i="18"/>
  <c r="G43" i="24"/>
  <c r="M44" i="24"/>
  <c r="M40" i="41"/>
  <c r="K38" i="41"/>
  <c r="G8" i="9"/>
  <c r="M9" i="9"/>
  <c r="AW46" i="11"/>
  <c r="AO45" i="11"/>
  <c r="AW45" i="11" s="1"/>
  <c r="G43" i="12"/>
  <c r="M44" i="12"/>
  <c r="G43" i="17"/>
  <c r="M44" i="17"/>
  <c r="O11" i="21"/>
  <c r="P11" i="21" s="1"/>
  <c r="G52" i="36"/>
  <c r="M53" i="36"/>
  <c r="F7" i="39"/>
  <c r="AJ43" i="30"/>
  <c r="AJ38" i="30" s="1"/>
  <c r="AA38" i="30"/>
  <c r="AF53" i="30"/>
  <c r="M55" i="39"/>
  <c r="G54" i="39"/>
  <c r="G40" i="19"/>
  <c r="M41" i="19"/>
  <c r="K7" i="24"/>
  <c r="F7" i="36"/>
  <c r="J7" i="21"/>
  <c r="AW35" i="11"/>
  <c r="AV2" i="8"/>
  <c r="AW33" i="41"/>
  <c r="AS2" i="39"/>
  <c r="AW58" i="12"/>
  <c r="AW25" i="41"/>
  <c r="AQ2" i="36"/>
  <c r="AV38" i="9"/>
  <c r="AV2" i="9" s="1"/>
  <c r="AW52" i="40"/>
  <c r="AT2" i="28"/>
  <c r="AW62" i="27"/>
  <c r="AW58" i="23"/>
  <c r="AQ2" i="11"/>
  <c r="AW9" i="36"/>
  <c r="F58" i="11"/>
  <c r="AJ16" i="16"/>
  <c r="G8" i="17"/>
  <c r="M9" i="17"/>
  <c r="G56" i="19"/>
  <c r="M57" i="19"/>
  <c r="G48" i="36"/>
  <c r="M49" i="36"/>
  <c r="M48" i="36" s="1"/>
  <c r="O48" i="36" s="1"/>
  <c r="P48" i="36" s="1"/>
  <c r="K50" i="14"/>
  <c r="M51" i="14"/>
  <c r="F58" i="17"/>
  <c r="G37" i="21"/>
  <c r="M38" i="21"/>
  <c r="AH51" i="39"/>
  <c r="AW35" i="41"/>
  <c r="G37" i="11"/>
  <c r="M38" i="11"/>
  <c r="G50" i="21"/>
  <c r="M51" i="21"/>
  <c r="J7" i="40"/>
  <c r="M55" i="30"/>
  <c r="G54" i="30"/>
  <c r="M33" i="16"/>
  <c r="G32" i="16"/>
  <c r="AW20" i="13"/>
  <c r="AW3" i="22"/>
  <c r="AU2" i="39"/>
  <c r="AW50" i="11"/>
  <c r="AO49" i="11"/>
  <c r="AW49" i="11" s="1"/>
  <c r="M15" i="8"/>
  <c r="V11" i="8" s="1"/>
  <c r="AA49" i="19"/>
  <c r="AJ50" i="19"/>
  <c r="AJ49" i="19" s="1"/>
  <c r="AA38" i="14"/>
  <c r="AJ43" i="14"/>
  <c r="M15" i="26"/>
  <c r="AW54" i="23"/>
  <c r="AW58" i="16"/>
  <c r="AV2" i="18"/>
  <c r="AT2" i="8"/>
  <c r="M14" i="41"/>
  <c r="O14" i="41" s="1"/>
  <c r="P14" i="41" s="1"/>
  <c r="K14" i="41"/>
  <c r="AW38" i="17"/>
  <c r="AR2" i="27"/>
  <c r="AW62" i="28"/>
  <c r="AT2" i="16"/>
  <c r="AW9" i="16"/>
  <c r="AW3" i="14"/>
  <c r="AW62" i="8"/>
  <c r="AW3" i="36"/>
  <c r="AO2" i="36"/>
  <c r="AW25" i="39"/>
  <c r="AR2" i="10"/>
  <c r="AP2" i="40"/>
  <c r="AW25" i="36"/>
  <c r="AW32" i="21"/>
  <c r="AP2" i="13"/>
  <c r="M15" i="9"/>
  <c r="V5" i="9" s="1"/>
  <c r="K58" i="11"/>
  <c r="K71" i="11" s="1"/>
  <c r="G50" i="12"/>
  <c r="M51" i="12"/>
  <c r="G50" i="16"/>
  <c r="M51" i="16"/>
  <c r="G43" i="9"/>
  <c r="M44" i="9"/>
  <c r="K7" i="11"/>
  <c r="J58" i="17"/>
  <c r="G52" i="24"/>
  <c r="M53" i="24"/>
  <c r="J7" i="27"/>
  <c r="AI51" i="35"/>
  <c r="G35" i="36"/>
  <c r="M36" i="36"/>
  <c r="M35" i="36" s="1"/>
  <c r="O35" i="36" s="1"/>
  <c r="P35" i="36" s="1"/>
  <c r="AI47" i="8"/>
  <c r="AC47" i="8"/>
  <c r="M55" i="9"/>
  <c r="G54" i="9"/>
  <c r="K58" i="10"/>
  <c r="K71" i="10" s="1"/>
  <c r="F7" i="24"/>
  <c r="M31" i="36"/>
  <c r="G30" i="36"/>
  <c r="J56" i="36"/>
  <c r="AJ20" i="11"/>
  <c r="AH38" i="14"/>
  <c r="AF38" i="14"/>
  <c r="AG38" i="14"/>
  <c r="M55" i="18"/>
  <c r="G54" i="18"/>
  <c r="G32" i="9"/>
  <c r="M33" i="9"/>
  <c r="V6" i="9" s="1"/>
  <c r="G8" i="11"/>
  <c r="M9" i="11"/>
  <c r="K7" i="16"/>
  <c r="AS2" i="23"/>
  <c r="F56" i="36"/>
  <c r="M39" i="39"/>
  <c r="G38" i="39"/>
  <c r="AC33" i="36"/>
  <c r="AC51" i="36" s="1"/>
  <c r="AD33" i="36"/>
  <c r="AD51" i="36" s="1"/>
  <c r="AG33" i="36"/>
  <c r="AT2" i="27"/>
  <c r="AW43" i="30"/>
  <c r="AW30" i="36"/>
  <c r="AW32" i="23"/>
  <c r="AW52" i="22"/>
  <c r="AO51" i="22"/>
  <c r="AW51" i="22" s="1"/>
  <c r="AV2" i="17"/>
  <c r="AT2" i="21"/>
  <c r="AW58" i="21"/>
  <c r="AS2" i="40"/>
  <c r="AW54" i="28"/>
  <c r="AW54" i="21"/>
  <c r="AW30" i="40"/>
  <c r="AW62" i="9"/>
  <c r="G50" i="19"/>
  <c r="M51" i="19"/>
  <c r="AB54" i="19"/>
  <c r="AB57" i="19" s="1"/>
  <c r="AD54" i="19"/>
  <c r="AD57" i="19" s="1"/>
  <c r="J58" i="16"/>
  <c r="G52" i="19"/>
  <c r="M53" i="19"/>
  <c r="M41" i="20"/>
  <c r="K40" i="20"/>
  <c r="M57" i="30"/>
  <c r="G56" i="30"/>
  <c r="J58" i="9"/>
  <c r="M9" i="12"/>
  <c r="G8" i="12"/>
  <c r="F7" i="8"/>
  <c r="M33" i="12"/>
  <c r="G32" i="12"/>
  <c r="M41" i="18"/>
  <c r="G40" i="18"/>
  <c r="M41" i="24"/>
  <c r="G40" i="24"/>
  <c r="AA3" i="27"/>
  <c r="AJ6" i="27"/>
  <c r="AW60" i="41"/>
  <c r="G52" i="17"/>
  <c r="M53" i="17"/>
  <c r="J7" i="36"/>
  <c r="AE38" i="9"/>
  <c r="AB38" i="9"/>
  <c r="AJ28" i="36"/>
  <c r="AJ25" i="36" s="1"/>
  <c r="AA25" i="36"/>
  <c r="AG51" i="40"/>
  <c r="AD51" i="14"/>
  <c r="AA51" i="14"/>
  <c r="AJ52" i="14"/>
  <c r="AJ51" i="14" s="1"/>
  <c r="AE51" i="14"/>
  <c r="AF49" i="9"/>
  <c r="AB49" i="9"/>
  <c r="AJ20" i="23"/>
  <c r="AJ9" i="23" s="1"/>
  <c r="AW33" i="38"/>
  <c r="AW3" i="18"/>
  <c r="AR2" i="8"/>
  <c r="AV30" i="41"/>
  <c r="AV2" i="41" s="1"/>
  <c r="AR2" i="35"/>
  <c r="AO2" i="17"/>
  <c r="AW3" i="17"/>
  <c r="AW54" i="30"/>
  <c r="AW58" i="14"/>
  <c r="AW32" i="9"/>
  <c r="AU2" i="36"/>
  <c r="AS2" i="11"/>
  <c r="AW16" i="26"/>
  <c r="AV2" i="12"/>
  <c r="AO38" i="12"/>
  <c r="AW38" i="12" s="1"/>
  <c r="AQ2" i="13"/>
  <c r="AO38" i="14"/>
  <c r="AW38" i="14" s="1"/>
  <c r="AO38" i="23"/>
  <c r="AW38" i="23" s="1"/>
  <c r="K7" i="17"/>
  <c r="G50" i="18"/>
  <c r="M51" i="18"/>
  <c r="G37" i="24"/>
  <c r="M38" i="24"/>
  <c r="AC32" i="14"/>
  <c r="AH32" i="14"/>
  <c r="G52" i="8"/>
  <c r="G56" i="9"/>
  <c r="M57" i="9"/>
  <c r="G37" i="10"/>
  <c r="M38" i="10"/>
  <c r="M15" i="11"/>
  <c r="G43" i="11"/>
  <c r="M44" i="11"/>
  <c r="M9" i="16"/>
  <c r="G8" i="16"/>
  <c r="M15" i="24"/>
  <c r="AW15" i="18"/>
  <c r="G37" i="18"/>
  <c r="M38" i="18"/>
  <c r="M39" i="36"/>
  <c r="G38" i="36"/>
  <c r="M9" i="39"/>
  <c r="G8" i="39"/>
  <c r="AB53" i="30"/>
  <c r="F56" i="39"/>
  <c r="AW3" i="38"/>
  <c r="G54" i="17"/>
  <c r="M55" i="17"/>
  <c r="AT2" i="18"/>
  <c r="AW9" i="12"/>
  <c r="AW36" i="38"/>
  <c r="AW52" i="39"/>
  <c r="AU2" i="22"/>
  <c r="AU2" i="17"/>
  <c r="AP2" i="39"/>
  <c r="AQ2" i="16"/>
  <c r="AW54" i="16"/>
  <c r="AW32" i="15"/>
  <c r="AU2" i="14"/>
  <c r="AW38" i="21"/>
  <c r="AW56" i="11"/>
  <c r="AW25" i="35"/>
  <c r="AP2" i="15"/>
  <c r="AV2" i="36"/>
  <c r="AW62" i="12"/>
  <c r="AU2" i="40"/>
  <c r="AW9" i="15"/>
  <c r="AR2" i="11"/>
  <c r="AW58" i="10"/>
  <c r="AW30" i="35"/>
  <c r="AT2" i="13"/>
  <c r="AW58" i="26"/>
  <c r="AW9" i="14"/>
  <c r="AW3" i="41"/>
  <c r="AR58" i="28"/>
  <c r="M57" i="12"/>
  <c r="G56" i="12"/>
  <c r="G43" i="16"/>
  <c r="M44" i="16"/>
  <c r="F58" i="19"/>
  <c r="J7" i="10"/>
  <c r="G52" i="11"/>
  <c r="M53" i="11"/>
  <c r="J58" i="14"/>
  <c r="J7" i="14"/>
  <c r="G43" i="21"/>
  <c r="M44" i="21"/>
  <c r="AW48" i="21"/>
  <c r="AO47" i="21"/>
  <c r="AW47" i="21" s="1"/>
  <c r="AW16" i="36"/>
  <c r="J69" i="40"/>
  <c r="G37" i="19"/>
  <c r="M38" i="19"/>
  <c r="J58" i="21"/>
  <c r="AJ59" i="19"/>
  <c r="G50" i="24"/>
  <c r="M51" i="24"/>
  <c r="K48" i="41"/>
  <c r="M49" i="41"/>
  <c r="M48" i="41" s="1"/>
  <c r="O48" i="41" s="1"/>
  <c r="P48" i="41" s="1"/>
  <c r="AO2" i="8"/>
  <c r="AW3" i="8"/>
  <c r="M51" i="26"/>
  <c r="O51" i="26" s="1"/>
  <c r="M44" i="27"/>
  <c r="AA47" i="8"/>
  <c r="AJ48" i="8"/>
  <c r="AJ47" i="8" s="1"/>
  <c r="AI38" i="14"/>
  <c r="M18" i="15"/>
  <c r="G56" i="10"/>
  <c r="M57" i="10"/>
  <c r="K8" i="41"/>
  <c r="AR2" i="18"/>
  <c r="AW9" i="8"/>
  <c r="AW35" i="17"/>
  <c r="AU2" i="9"/>
  <c r="AO2" i="12"/>
  <c r="AW3" i="12"/>
  <c r="AW62" i="17"/>
  <c r="AP2" i="10"/>
  <c r="AW36" i="41"/>
  <c r="AW36" i="39"/>
  <c r="AT2" i="11"/>
  <c r="AW36" i="40"/>
  <c r="AW9" i="27"/>
  <c r="O34" i="11"/>
  <c r="P34" i="11" s="1"/>
  <c r="V11" i="11"/>
  <c r="J58" i="12"/>
  <c r="K58" i="19"/>
  <c r="K71" i="19" s="1"/>
  <c r="M31" i="35"/>
  <c r="K30" i="35"/>
  <c r="M18" i="38"/>
  <c r="K14" i="38"/>
  <c r="G32" i="11"/>
  <c r="M33" i="11"/>
  <c r="G37" i="17"/>
  <c r="M38" i="17"/>
  <c r="G52" i="9"/>
  <c r="M53" i="9"/>
  <c r="J7" i="11"/>
  <c r="G37" i="12"/>
  <c r="M38" i="12"/>
  <c r="K40" i="15"/>
  <c r="M42" i="15"/>
  <c r="K58" i="17"/>
  <c r="K71" i="17" s="1"/>
  <c r="M57" i="21"/>
  <c r="G56" i="21"/>
  <c r="J7" i="37"/>
  <c r="J56" i="37"/>
  <c r="AW62" i="13"/>
  <c r="AW54" i="14"/>
  <c r="AD47" i="8"/>
  <c r="AH47" i="8"/>
  <c r="M41" i="12"/>
  <c r="G40" i="12"/>
  <c r="AW3" i="23"/>
  <c r="G8" i="24"/>
  <c r="M9" i="24"/>
  <c r="J7" i="26"/>
  <c r="M55" i="27"/>
  <c r="K56" i="36"/>
  <c r="K69" i="36" s="1"/>
  <c r="AJ38" i="41"/>
  <c r="AJ36" i="41" s="1"/>
  <c r="AA36" i="41"/>
  <c r="AB38" i="14"/>
  <c r="AE38" i="14"/>
  <c r="K7" i="18"/>
  <c r="M38" i="26"/>
  <c r="M15" i="30"/>
  <c r="J7" i="16"/>
  <c r="AJ61" i="36"/>
  <c r="AJ60" i="36" s="1"/>
  <c r="AA60" i="36"/>
  <c r="M17" i="35"/>
  <c r="K14" i="35"/>
  <c r="G54" i="36"/>
  <c r="M55" i="36"/>
  <c r="K7" i="39"/>
  <c r="AJ34" i="36"/>
  <c r="AJ33" i="36" s="1"/>
  <c r="AA33" i="36"/>
  <c r="AI33" i="36"/>
  <c r="AI51" i="36" s="1"/>
  <c r="AA47" i="35"/>
  <c r="AJ48" i="35"/>
  <c r="AJ47" i="35" s="1"/>
  <c r="G54" i="24"/>
  <c r="M55" i="24"/>
  <c r="AW60" i="40"/>
  <c r="AV2" i="27"/>
  <c r="AS2" i="35"/>
  <c r="AV2" i="21"/>
  <c r="AW36" i="36"/>
  <c r="AT2" i="14"/>
  <c r="AW56" i="27"/>
  <c r="AS2" i="36"/>
  <c r="AQ38" i="9"/>
  <c r="AU2" i="28"/>
  <c r="AV2" i="40"/>
  <c r="AQ2" i="30"/>
  <c r="AP2" i="11"/>
  <c r="AW38" i="11"/>
  <c r="AF54" i="19"/>
  <c r="AF57" i="19" s="1"/>
  <c r="AI54" i="19"/>
  <c r="AI57" i="19" s="1"/>
  <c r="AC54" i="19"/>
  <c r="AC57" i="19" s="1"/>
  <c r="K58" i="16"/>
  <c r="K71" i="16" s="1"/>
  <c r="J58" i="20"/>
  <c r="M38" i="27"/>
  <c r="F58" i="30"/>
  <c r="G30" i="39"/>
  <c r="M31" i="39"/>
  <c r="M9" i="8"/>
  <c r="G8" i="8"/>
  <c r="M51" i="17"/>
  <c r="K7" i="19"/>
  <c r="G43" i="19"/>
  <c r="M44" i="19"/>
  <c r="G43" i="30"/>
  <c r="M44" i="30"/>
  <c r="M41" i="30"/>
  <c r="G40" i="30"/>
  <c r="K7" i="36"/>
  <c r="AG38" i="9"/>
  <c r="AJ40" i="9"/>
  <c r="AA38" i="9"/>
  <c r="M38" i="16"/>
  <c r="G37" i="16"/>
  <c r="AH53" i="20"/>
  <c r="AC53" i="20"/>
  <c r="AG51" i="14"/>
  <c r="AH51" i="14"/>
  <c r="AG49" i="9"/>
  <c r="AD49" i="9"/>
  <c r="AC49" i="9"/>
  <c r="AA47" i="41"/>
  <c r="AJ48" i="41"/>
  <c r="AJ47" i="41" s="1"/>
  <c r="J56" i="39"/>
  <c r="AP2" i="27"/>
  <c r="AW58" i="18"/>
  <c r="AP2" i="8"/>
  <c r="AW9" i="30"/>
  <c r="AW3" i="39"/>
  <c r="AO2" i="39"/>
  <c r="AW54" i="22"/>
  <c r="AW3" i="21"/>
  <c r="AR2" i="12"/>
  <c r="AW9" i="41"/>
  <c r="AW35" i="23"/>
  <c r="AV2" i="14"/>
  <c r="AT2" i="15"/>
  <c r="AR2" i="36"/>
  <c r="AQ2" i="28"/>
  <c r="AW3" i="10"/>
  <c r="AO2" i="40"/>
  <c r="AW3" i="40"/>
  <c r="AS2" i="30"/>
  <c r="AW9" i="38"/>
  <c r="M41" i="16"/>
  <c r="G40" i="16"/>
  <c r="J58" i="24"/>
  <c r="M41" i="26"/>
  <c r="AW56" i="9"/>
  <c r="M53" i="12"/>
  <c r="G52" i="12"/>
  <c r="AB32" i="14"/>
  <c r="AA32" i="14"/>
  <c r="AJ34" i="14"/>
  <c r="AJ32" i="14" s="1"/>
  <c r="G56" i="16"/>
  <c r="M57" i="16"/>
  <c r="AJ16" i="26"/>
  <c r="F58" i="9"/>
  <c r="M15" i="12"/>
  <c r="K7" i="30"/>
  <c r="F7" i="19"/>
  <c r="AA49" i="40"/>
  <c r="AJ50" i="40"/>
  <c r="AJ49" i="40" s="1"/>
  <c r="M51" i="27"/>
  <c r="AW9" i="9"/>
  <c r="AU2" i="27"/>
  <c r="AW38" i="41"/>
  <c r="AU2" i="35"/>
  <c r="AV2" i="22"/>
  <c r="AS2" i="17"/>
  <c r="AU2" i="21"/>
  <c r="AU2" i="12"/>
  <c r="AW54" i="17"/>
  <c r="AW33" i="40"/>
  <c r="AW62" i="23"/>
  <c r="AT2" i="40"/>
  <c r="AR2" i="30"/>
  <c r="AW9" i="11"/>
  <c r="AW62" i="16"/>
  <c r="AW62" i="21"/>
  <c r="AW62" i="26"/>
  <c r="F58" i="12"/>
  <c r="K58" i="18"/>
  <c r="K71" i="18" s="1"/>
  <c r="M53" i="27"/>
  <c r="K7" i="10"/>
  <c r="M55" i="10"/>
  <c r="G54" i="10"/>
  <c r="AA49" i="23"/>
  <c r="AJ50" i="23"/>
  <c r="AJ49" i="23" s="1"/>
  <c r="M32" i="40"/>
  <c r="K30" i="40"/>
  <c r="K37" i="15"/>
  <c r="M39" i="15"/>
  <c r="G40" i="17"/>
  <c r="M41" i="17"/>
  <c r="F7" i="27"/>
  <c r="F7" i="30"/>
  <c r="AG51" i="39"/>
  <c r="M15" i="19"/>
  <c r="J56" i="35"/>
  <c r="G35" i="39"/>
  <c r="M36" i="39"/>
  <c r="M35" i="39" s="1"/>
  <c r="O35" i="39" s="1"/>
  <c r="P35" i="39" s="1"/>
  <c r="F7" i="26"/>
  <c r="G50" i="39"/>
  <c r="M51" i="39"/>
  <c r="AW49" i="17"/>
  <c r="AS2" i="16"/>
  <c r="AQ2" i="12"/>
  <c r="AJ6" i="35"/>
  <c r="AJ3" i="35" s="1"/>
  <c r="AA3" i="35"/>
  <c r="G50" i="36"/>
  <c r="M51" i="36"/>
  <c r="AW32" i="41"/>
  <c r="M41" i="21"/>
  <c r="G40" i="21"/>
  <c r="AA51" i="30"/>
  <c r="AJ52" i="30"/>
  <c r="AJ51" i="30" s="1"/>
  <c r="AJ43" i="20"/>
  <c r="AA38" i="20"/>
  <c r="AJ40" i="15"/>
  <c r="AA38" i="15"/>
  <c r="AE33" i="36"/>
  <c r="AE51" i="36" s="1"/>
  <c r="AJ53" i="36"/>
  <c r="AJ52" i="36" s="1"/>
  <c r="AJ55" i="36" s="1"/>
  <c r="AA52" i="36"/>
  <c r="AA55" i="36" s="1"/>
  <c r="M8" i="41"/>
  <c r="AQ2" i="17"/>
  <c r="AR2" i="21"/>
  <c r="AW54" i="15"/>
  <c r="AW58" i="15"/>
  <c r="AW32" i="8"/>
  <c r="AQ2" i="14"/>
  <c r="AW62" i="30"/>
  <c r="AW56" i="41"/>
  <c r="AR2" i="28"/>
  <c r="AW58" i="11"/>
  <c r="AW52" i="16"/>
  <c r="AO51" i="16"/>
  <c r="AW51" i="16" s="1"/>
  <c r="AW54" i="11"/>
  <c r="AW3" i="13"/>
  <c r="M33" i="8"/>
  <c r="V8" i="8" s="1"/>
  <c r="G32" i="8"/>
  <c r="K58" i="12"/>
  <c r="K71" i="12" s="1"/>
  <c r="M57" i="18"/>
  <c r="G56" i="18"/>
  <c r="AO2" i="26"/>
  <c r="AW3" i="26"/>
  <c r="M55" i="12"/>
  <c r="G54" i="12"/>
  <c r="G54" i="16"/>
  <c r="M55" i="16"/>
  <c r="G54" i="19"/>
  <c r="M55" i="19"/>
  <c r="M12" i="28"/>
  <c r="J58" i="30"/>
  <c r="K8" i="35"/>
  <c r="M10" i="35"/>
  <c r="G41" i="39"/>
  <c r="M42" i="39"/>
  <c r="G37" i="9"/>
  <c r="M38" i="9"/>
  <c r="M15" i="10"/>
  <c r="V6" i="10" s="1"/>
  <c r="K7" i="12"/>
  <c r="F58" i="21"/>
  <c r="M23" i="37"/>
  <c r="K14" i="37"/>
  <c r="AG47" i="8"/>
  <c r="AB47" i="8"/>
  <c r="AE47" i="8"/>
  <c r="J7" i="22"/>
  <c r="J58" i="22"/>
  <c r="M33" i="24"/>
  <c r="V8" i="24" s="1"/>
  <c r="G32" i="24"/>
  <c r="AJ24" i="26"/>
  <c r="M33" i="26"/>
  <c r="M42" i="36"/>
  <c r="G41" i="36"/>
  <c r="M15" i="36"/>
  <c r="G14" i="36"/>
  <c r="AC38" i="14"/>
  <c r="AD38" i="14"/>
  <c r="J7" i="18"/>
  <c r="M57" i="26"/>
  <c r="G52" i="39"/>
  <c r="M53" i="39"/>
  <c r="G40" i="11"/>
  <c r="M41" i="11"/>
  <c r="J7" i="15"/>
  <c r="F58" i="10"/>
  <c r="M44" i="26"/>
  <c r="AF33" i="36"/>
  <c r="AF51" i="36" s="1"/>
  <c r="AH33" i="36"/>
  <c r="AH51" i="36" s="1"/>
  <c r="M53" i="26"/>
  <c r="AW38" i="30"/>
  <c r="AW62" i="22"/>
  <c r="AS2" i="8"/>
  <c r="AO30" i="41"/>
  <c r="AV2" i="35"/>
  <c r="AW40" i="9"/>
  <c r="AS2" i="22"/>
  <c r="AV2" i="11"/>
  <c r="AQ2" i="39"/>
  <c r="AR2" i="16"/>
  <c r="AR2" i="9"/>
  <c r="AW61" i="28"/>
  <c r="AW35" i="13"/>
  <c r="AQ2" i="15"/>
  <c r="AP2" i="36"/>
  <c r="AV2" i="28"/>
  <c r="AW35" i="16"/>
  <c r="AU2" i="10"/>
  <c r="AW9" i="17"/>
  <c r="AU2" i="13"/>
  <c r="AW56" i="39"/>
  <c r="AJ55" i="19"/>
  <c r="AA54" i="19"/>
  <c r="AA57" i="19" s="1"/>
  <c r="AE54" i="19"/>
  <c r="AE57" i="19" s="1"/>
  <c r="G56" i="24"/>
  <c r="M57" i="24"/>
  <c r="G50" i="10"/>
  <c r="M51" i="10"/>
  <c r="M53" i="18"/>
  <c r="G52" i="18"/>
  <c r="G52" i="10"/>
  <c r="M53" i="10"/>
  <c r="J7" i="9"/>
  <c r="J7" i="19"/>
  <c r="G54" i="21"/>
  <c r="M55" i="21"/>
  <c r="G52" i="30"/>
  <c r="M53" i="30"/>
  <c r="F7" i="18"/>
  <c r="M57" i="27"/>
  <c r="AF38" i="9"/>
  <c r="AH38" i="9"/>
  <c r="AD38" i="9"/>
  <c r="M53" i="41"/>
  <c r="K52" i="41"/>
  <c r="AW60" i="39"/>
  <c r="AJ40" i="13"/>
  <c r="AA38" i="13"/>
  <c r="AB53" i="20"/>
  <c r="AA25" i="40"/>
  <c r="AJ28" i="40"/>
  <c r="AJ20" i="27"/>
  <c r="AF51" i="14"/>
  <c r="AI51" i="14"/>
  <c r="AA49" i="9"/>
  <c r="AJ50" i="9"/>
  <c r="AJ49" i="9" s="1"/>
  <c r="AH49" i="9"/>
  <c r="AJ41" i="36"/>
  <c r="AJ36" i="36" s="1"/>
  <c r="AA36" i="36"/>
  <c r="K56" i="39"/>
  <c r="K69" i="39" s="1"/>
  <c r="V16" i="38"/>
  <c r="AW9" i="40"/>
  <c r="AQ2" i="18"/>
  <c r="AW38" i="8"/>
  <c r="AW3" i="35"/>
  <c r="AO2" i="35"/>
  <c r="AR2" i="22"/>
  <c r="AP2" i="17"/>
  <c r="AW56" i="40"/>
  <c r="AW43" i="28"/>
  <c r="AU2" i="16"/>
  <c r="AP2" i="12"/>
  <c r="AR2" i="14"/>
  <c r="AW54" i="13"/>
  <c r="AV2" i="15"/>
  <c r="AT2" i="30"/>
  <c r="AW35" i="12"/>
  <c r="AW9" i="28"/>
  <c r="G32" i="10"/>
  <c r="M33" i="10"/>
  <c r="K58" i="24"/>
  <c r="K71" i="24" s="1"/>
  <c r="V11" i="27"/>
  <c r="F7" i="10"/>
  <c r="AE32" i="14"/>
  <c r="AD32" i="14"/>
  <c r="F58" i="16"/>
  <c r="J7" i="23"/>
  <c r="J58" i="23"/>
  <c r="J56" i="38"/>
  <c r="G40" i="9"/>
  <c r="M41" i="9"/>
  <c r="O21" i="11"/>
  <c r="P21" i="11" s="1"/>
  <c r="G54" i="11"/>
  <c r="M55" i="11"/>
  <c r="G32" i="17"/>
  <c r="M33" i="17"/>
  <c r="M15" i="18"/>
  <c r="V8" i="18" s="1"/>
  <c r="M55" i="26"/>
  <c r="J7" i="30"/>
  <c r="F7" i="9"/>
  <c r="G8" i="19"/>
  <c r="M9" i="19"/>
  <c r="G14" i="39"/>
  <c r="M15" i="39"/>
  <c r="AI53" i="30"/>
  <c r="J7" i="24"/>
  <c r="M9" i="36"/>
  <c r="G8" i="36"/>
  <c r="G32" i="19"/>
  <c r="M33" i="19"/>
  <c r="V8" i="19" s="1"/>
  <c r="AG51" i="36"/>
  <c r="AW35" i="27"/>
  <c r="AW58" i="9"/>
  <c r="AW50" i="38"/>
  <c r="AO49" i="38"/>
  <c r="AW49" i="38" s="1"/>
  <c r="AS2" i="27"/>
  <c r="AU2" i="8"/>
  <c r="AT2" i="35"/>
  <c r="AS2" i="21"/>
  <c r="AW3" i="16"/>
  <c r="AO2" i="9"/>
  <c r="AW3" i="9"/>
  <c r="AO38" i="28"/>
  <c r="AW38" i="28" s="1"/>
  <c r="AO2" i="15"/>
  <c r="AW3" i="15"/>
  <c r="AW38" i="26"/>
  <c r="AS2" i="28"/>
  <c r="AW56" i="38"/>
  <c r="AP2" i="30"/>
  <c r="AO54" i="9"/>
  <c r="AW38" i="39"/>
  <c r="AW58" i="17"/>
  <c r="AW9" i="23"/>
  <c r="G56" i="11"/>
  <c r="M57" i="11"/>
  <c r="M15" i="16"/>
  <c r="F7" i="17"/>
  <c r="J58" i="18"/>
  <c r="F7" i="21"/>
  <c r="M44" i="10"/>
  <c r="G43" i="10"/>
  <c r="M33" i="15"/>
  <c r="K32" i="15"/>
  <c r="AJ57" i="41"/>
  <c r="G56" i="17"/>
  <c r="M57" i="17"/>
  <c r="M9" i="27"/>
  <c r="G8" i="30"/>
  <c r="M9" i="30"/>
  <c r="AJ20" i="39"/>
  <c r="AJ9" i="39" s="1"/>
  <c r="AA9" i="39"/>
  <c r="M41" i="27"/>
  <c r="M37" i="35"/>
  <c r="K35" i="35"/>
  <c r="M10" i="40"/>
  <c r="K8" i="40"/>
  <c r="M9" i="26"/>
  <c r="AW50" i="17"/>
  <c r="O43" i="41"/>
  <c r="P43" i="41" s="1"/>
  <c r="M41" i="41"/>
  <c r="O41" i="41" s="1"/>
  <c r="P41" i="41" s="1"/>
  <c r="M30" i="41"/>
  <c r="O34" i="41"/>
  <c r="P34" i="41" s="1"/>
  <c r="AJ3" i="38" l="1"/>
  <c r="G58" i="22"/>
  <c r="G71" i="22" s="1"/>
  <c r="AJ62" i="27"/>
  <c r="O55" i="41"/>
  <c r="P55" i="41" s="1"/>
  <c r="AD51" i="39"/>
  <c r="T14" i="41"/>
  <c r="AJ62" i="23"/>
  <c r="AJ62" i="30"/>
  <c r="AJ62" i="14"/>
  <c r="AE51" i="39"/>
  <c r="AE53" i="12"/>
  <c r="AC51" i="39"/>
  <c r="AJ9" i="22"/>
  <c r="AJ9" i="20"/>
  <c r="AC53" i="12"/>
  <c r="M35" i="40"/>
  <c r="O35" i="40" s="1"/>
  <c r="P35" i="40" s="1"/>
  <c r="AT2" i="10"/>
  <c r="AJ25" i="39"/>
  <c r="AJ62" i="9"/>
  <c r="AJ9" i="36"/>
  <c r="AA51" i="40"/>
  <c r="AJ60" i="37"/>
  <c r="AC53" i="28"/>
  <c r="AG53" i="30"/>
  <c r="AF53" i="23"/>
  <c r="AF53" i="17"/>
  <c r="AJ3" i="24"/>
  <c r="G56" i="35"/>
  <c r="G69" i="35" s="1"/>
  <c r="V9" i="15"/>
  <c r="AF53" i="12"/>
  <c r="AC53" i="27"/>
  <c r="AJ9" i="14"/>
  <c r="AJ54" i="26"/>
  <c r="AJ57" i="26" s="1"/>
  <c r="O40" i="35"/>
  <c r="P40" i="35" s="1"/>
  <c r="M38" i="35"/>
  <c r="O38" i="35" s="1"/>
  <c r="P38" i="35" s="1"/>
  <c r="AB53" i="27"/>
  <c r="AI53" i="17"/>
  <c r="AJ3" i="19"/>
  <c r="K7" i="38"/>
  <c r="AG53" i="23"/>
  <c r="AE53" i="23"/>
  <c r="G56" i="37"/>
  <c r="G69" i="37" s="1"/>
  <c r="AB51" i="39"/>
  <c r="AE53" i="15"/>
  <c r="V15" i="26"/>
  <c r="AA51" i="37"/>
  <c r="O53" i="38"/>
  <c r="P53" i="38" s="1"/>
  <c r="M52" i="38"/>
  <c r="O52" i="38" s="1"/>
  <c r="P52" i="38" s="1"/>
  <c r="O42" i="20"/>
  <c r="P42" i="20" s="1"/>
  <c r="M52" i="40"/>
  <c r="O52" i="40" s="1"/>
  <c r="P52" i="40" s="1"/>
  <c r="O53" i="40"/>
  <c r="P53" i="40" s="1"/>
  <c r="M50" i="23"/>
  <c r="O50" i="23" s="1"/>
  <c r="P50" i="23" s="1"/>
  <c r="AJ62" i="26"/>
  <c r="AJ54" i="13"/>
  <c r="AJ57" i="13" s="1"/>
  <c r="AJ35" i="30"/>
  <c r="AW3" i="37"/>
  <c r="V9" i="16"/>
  <c r="V6" i="20"/>
  <c r="AF53" i="15"/>
  <c r="AD53" i="15"/>
  <c r="V6" i="14"/>
  <c r="V5" i="13"/>
  <c r="V9" i="12"/>
  <c r="AJ62" i="20"/>
  <c r="AJ62" i="17"/>
  <c r="M52" i="37"/>
  <c r="O52" i="37" s="1"/>
  <c r="P52" i="37" s="1"/>
  <c r="O53" i="37"/>
  <c r="P53" i="37" s="1"/>
  <c r="AJ62" i="8"/>
  <c r="AJ3" i="8"/>
  <c r="AA53" i="11"/>
  <c r="AG53" i="15"/>
  <c r="AJ62" i="15"/>
  <c r="AJ38" i="15"/>
  <c r="AJ32" i="15"/>
  <c r="AJ32" i="26"/>
  <c r="AH53" i="26"/>
  <c r="AD53" i="26"/>
  <c r="AH53" i="27"/>
  <c r="AD53" i="27"/>
  <c r="AF53" i="27"/>
  <c r="AC53" i="26"/>
  <c r="V6" i="26"/>
  <c r="AB53" i="28"/>
  <c r="AF53" i="28"/>
  <c r="G7" i="28"/>
  <c r="O41" i="14"/>
  <c r="P41" i="14" s="1"/>
  <c r="AE53" i="14"/>
  <c r="AJ38" i="27"/>
  <c r="AE53" i="27"/>
  <c r="AG53" i="27"/>
  <c r="AJ3" i="27"/>
  <c r="AC53" i="16"/>
  <c r="AG53" i="16"/>
  <c r="AD53" i="16"/>
  <c r="AJ62" i="16"/>
  <c r="AF53" i="16"/>
  <c r="V6" i="16"/>
  <c r="V6" i="19"/>
  <c r="V6" i="28"/>
  <c r="O33" i="28"/>
  <c r="P33" i="28" s="1"/>
  <c r="M32" i="28"/>
  <c r="O10" i="38"/>
  <c r="P10" i="38" s="1"/>
  <c r="M8" i="38"/>
  <c r="V8" i="16"/>
  <c r="O41" i="28"/>
  <c r="P41" i="28" s="1"/>
  <c r="V8" i="15"/>
  <c r="AJ36" i="40"/>
  <c r="V6" i="12"/>
  <c r="V8" i="9"/>
  <c r="V8" i="27"/>
  <c r="O44" i="28"/>
  <c r="P44" i="28" s="1"/>
  <c r="O37" i="37"/>
  <c r="P37" i="37" s="1"/>
  <c r="M35" i="37"/>
  <c r="O35" i="37" s="1"/>
  <c r="P35" i="37" s="1"/>
  <c r="V8" i="26"/>
  <c r="O9" i="28"/>
  <c r="P9" i="28" s="1"/>
  <c r="O55" i="20"/>
  <c r="P55" i="20" s="1"/>
  <c r="M54" i="20"/>
  <c r="O54" i="20" s="1"/>
  <c r="P54" i="20" s="1"/>
  <c r="G58" i="28"/>
  <c r="G71" i="28" s="1"/>
  <c r="M52" i="28"/>
  <c r="O53" i="28"/>
  <c r="P53" i="28" s="1"/>
  <c r="V6" i="21"/>
  <c r="V6" i="15"/>
  <c r="G7" i="35"/>
  <c r="AS2" i="10"/>
  <c r="AW2" i="10" s="1"/>
  <c r="O40" i="37"/>
  <c r="P40" i="37" s="1"/>
  <c r="M38" i="37"/>
  <c r="V16" i="17"/>
  <c r="O42" i="13"/>
  <c r="P42" i="13" s="1"/>
  <c r="AW38" i="10"/>
  <c r="AW9" i="10"/>
  <c r="AI53" i="21"/>
  <c r="AB53" i="21"/>
  <c r="AF53" i="21"/>
  <c r="AE53" i="21"/>
  <c r="AJ38" i="21"/>
  <c r="AH53" i="21"/>
  <c r="AJ62" i="21"/>
  <c r="J71" i="11"/>
  <c r="J72" i="11" s="1"/>
  <c r="M52" i="13"/>
  <c r="O52" i="13" s="1"/>
  <c r="P52" i="13" s="1"/>
  <c r="O53" i="13"/>
  <c r="P53" i="13" s="1"/>
  <c r="M54" i="15"/>
  <c r="P54" i="15" s="1"/>
  <c r="O55" i="15"/>
  <c r="P55" i="15" s="1"/>
  <c r="F69" i="38"/>
  <c r="O51" i="35"/>
  <c r="P51" i="35" s="1"/>
  <c r="M50" i="35"/>
  <c r="G7" i="38"/>
  <c r="G56" i="38"/>
  <c r="G69" i="38" s="1"/>
  <c r="O51" i="37"/>
  <c r="P51" i="37" s="1"/>
  <c r="M50" i="37"/>
  <c r="O50" i="37" s="1"/>
  <c r="P50" i="37" s="1"/>
  <c r="O53" i="35"/>
  <c r="P53" i="35" s="1"/>
  <c r="M52" i="35"/>
  <c r="O52" i="35" s="1"/>
  <c r="P52" i="35" s="1"/>
  <c r="O47" i="28"/>
  <c r="P47" i="28" s="1"/>
  <c r="O55" i="23"/>
  <c r="P55" i="23" s="1"/>
  <c r="M54" i="23"/>
  <c r="O54" i="23" s="1"/>
  <c r="P54" i="23" s="1"/>
  <c r="O42" i="37"/>
  <c r="P42" i="37" s="1"/>
  <c r="M41" i="37"/>
  <c r="O41" i="37" s="1"/>
  <c r="P41" i="37" s="1"/>
  <c r="AJ51" i="37"/>
  <c r="M35" i="41"/>
  <c r="O35" i="41" s="1"/>
  <c r="P35" i="41" s="1"/>
  <c r="G7" i="37"/>
  <c r="F69" i="37"/>
  <c r="F69" i="35"/>
  <c r="O55" i="40"/>
  <c r="P55" i="40" s="1"/>
  <c r="M54" i="40"/>
  <c r="O54" i="40" s="1"/>
  <c r="P54" i="40" s="1"/>
  <c r="G56" i="40"/>
  <c r="G69" i="40" s="1"/>
  <c r="G7" i="40"/>
  <c r="F69" i="40"/>
  <c r="AJ27" i="28"/>
  <c r="AW27" i="11"/>
  <c r="AO2" i="23"/>
  <c r="AW2" i="23" s="1"/>
  <c r="AW30" i="41"/>
  <c r="AI53" i="16"/>
  <c r="AA53" i="12"/>
  <c r="AH53" i="16"/>
  <c r="AW27" i="16"/>
  <c r="AW27" i="12"/>
  <c r="AB53" i="15"/>
  <c r="AA53" i="20"/>
  <c r="AC53" i="8"/>
  <c r="AH53" i="23"/>
  <c r="AI53" i="15"/>
  <c r="AI53" i="23"/>
  <c r="G7" i="23"/>
  <c r="O9" i="20"/>
  <c r="P9" i="20" s="1"/>
  <c r="AJ38" i="13"/>
  <c r="F71" i="24"/>
  <c r="AH53" i="22"/>
  <c r="AJ3" i="15"/>
  <c r="O19" i="20"/>
  <c r="P19" i="20" s="1"/>
  <c r="J71" i="24"/>
  <c r="AB53" i="22"/>
  <c r="AJ62" i="13"/>
  <c r="AF51" i="39"/>
  <c r="AC53" i="21"/>
  <c r="AW27" i="27"/>
  <c r="AJ27" i="15"/>
  <c r="AJ27" i="22"/>
  <c r="O33" i="20"/>
  <c r="P33" i="20" s="1"/>
  <c r="G26" i="20"/>
  <c r="M26" i="20" s="1"/>
  <c r="O41" i="22"/>
  <c r="P41" i="22" s="1"/>
  <c r="O39" i="8"/>
  <c r="P39" i="8" s="1"/>
  <c r="M37" i="8"/>
  <c r="O37" i="8" s="1"/>
  <c r="P37" i="8" s="1"/>
  <c r="AD53" i="13"/>
  <c r="AJ38" i="14"/>
  <c r="AJ62" i="11"/>
  <c r="AC53" i="22"/>
  <c r="G31" i="20"/>
  <c r="M31" i="20" s="1"/>
  <c r="AD51" i="40"/>
  <c r="AJ51" i="38"/>
  <c r="AJ3" i="22"/>
  <c r="AI53" i="26"/>
  <c r="AA53" i="26"/>
  <c r="AJ60" i="38"/>
  <c r="O36" i="22"/>
  <c r="P36" i="22" s="1"/>
  <c r="G24" i="20"/>
  <c r="M24" i="20" s="1"/>
  <c r="P19" i="27"/>
  <c r="P26" i="27"/>
  <c r="P27" i="27"/>
  <c r="P27" i="21"/>
  <c r="P26" i="21"/>
  <c r="O9" i="21"/>
  <c r="P9" i="21" s="1"/>
  <c r="M8" i="21"/>
  <c r="O29" i="20"/>
  <c r="P29" i="20" s="1"/>
  <c r="O20" i="20"/>
  <c r="P20" i="20" s="1"/>
  <c r="F71" i="14"/>
  <c r="F72" i="14" s="1"/>
  <c r="AJ38" i="28"/>
  <c r="AJ53" i="28" s="1"/>
  <c r="O41" i="23"/>
  <c r="P41" i="23" s="1"/>
  <c r="AD53" i="8"/>
  <c r="AJ60" i="35"/>
  <c r="D3" i="140"/>
  <c r="E3" i="140" s="1"/>
  <c r="AC53" i="24"/>
  <c r="AI53" i="22"/>
  <c r="V15" i="16"/>
  <c r="AF53" i="8"/>
  <c r="AJ27" i="8"/>
  <c r="E22" i="145"/>
  <c r="M50" i="41"/>
  <c r="O50" i="41" s="1"/>
  <c r="P50" i="41" s="1"/>
  <c r="AJ27" i="14"/>
  <c r="AH53" i="15"/>
  <c r="AB53" i="26"/>
  <c r="AW27" i="14"/>
  <c r="AJ9" i="40"/>
  <c r="AJ38" i="23"/>
  <c r="O44" i="23"/>
  <c r="P44" i="23" s="1"/>
  <c r="M43" i="23"/>
  <c r="O43" i="23" s="1"/>
  <c r="P43" i="23" s="1"/>
  <c r="K7" i="28"/>
  <c r="AH53" i="8"/>
  <c r="AD53" i="10"/>
  <c r="G58" i="23"/>
  <c r="G71" i="23" s="1"/>
  <c r="AJ9" i="13"/>
  <c r="AJ38" i="17"/>
  <c r="AC53" i="15"/>
  <c r="AJ27" i="27"/>
  <c r="AG53" i="26"/>
  <c r="O33" i="23"/>
  <c r="P33" i="23" s="1"/>
  <c r="M32" i="23"/>
  <c r="O31" i="37"/>
  <c r="P31" i="37" s="1"/>
  <c r="M30" i="37"/>
  <c r="O57" i="20"/>
  <c r="P57" i="20" s="1"/>
  <c r="M56" i="20"/>
  <c r="O56" i="20" s="1"/>
  <c r="P56" i="20" s="1"/>
  <c r="O44" i="40"/>
  <c r="P44" i="40" s="1"/>
  <c r="M41" i="40"/>
  <c r="O41" i="40" s="1"/>
  <c r="P41" i="40" s="1"/>
  <c r="M50" i="22"/>
  <c r="O50" i="22" s="1"/>
  <c r="P50" i="22" s="1"/>
  <c r="J71" i="10"/>
  <c r="J72" i="10" s="1"/>
  <c r="AW27" i="18"/>
  <c r="AJ27" i="26"/>
  <c r="O31" i="38"/>
  <c r="P31" i="38" s="1"/>
  <c r="M30" i="38"/>
  <c r="O30" i="38" s="1"/>
  <c r="P30" i="38" s="1"/>
  <c r="O55" i="35"/>
  <c r="P55" i="35" s="1"/>
  <c r="M54" i="35"/>
  <c r="O54" i="35" s="1"/>
  <c r="P54" i="35" s="1"/>
  <c r="O11" i="15"/>
  <c r="P11" i="15" s="1"/>
  <c r="O56" i="15"/>
  <c r="P56" i="15" s="1"/>
  <c r="AW27" i="17"/>
  <c r="K56" i="35"/>
  <c r="K69" i="35" s="1"/>
  <c r="D21" i="140"/>
  <c r="E21" i="140" s="1"/>
  <c r="AJ9" i="26"/>
  <c r="V12" i="18"/>
  <c r="D8" i="140"/>
  <c r="E8" i="140" s="1"/>
  <c r="AJ38" i="16"/>
  <c r="AB53" i="16"/>
  <c r="AJ27" i="16"/>
  <c r="AJ27" i="23"/>
  <c r="O44" i="35"/>
  <c r="P44" i="35" s="1"/>
  <c r="M41" i="35"/>
  <c r="AW27" i="22"/>
  <c r="AW27" i="15"/>
  <c r="AJ27" i="21"/>
  <c r="O44" i="38"/>
  <c r="P44" i="38" s="1"/>
  <c r="M41" i="38"/>
  <c r="O41" i="38" s="1"/>
  <c r="P41" i="38" s="1"/>
  <c r="AW27" i="26"/>
  <c r="V11" i="18"/>
  <c r="V6" i="18"/>
  <c r="G7" i="36"/>
  <c r="V15" i="10"/>
  <c r="AJ25" i="40"/>
  <c r="AJ51" i="40" s="1"/>
  <c r="AA53" i="13"/>
  <c r="AA51" i="38"/>
  <c r="AJ9" i="24"/>
  <c r="AD53" i="21"/>
  <c r="K58" i="8"/>
  <c r="K71" i="8" s="1"/>
  <c r="AJ9" i="21"/>
  <c r="G58" i="15"/>
  <c r="G71" i="15" s="1"/>
  <c r="AJ27" i="30"/>
  <c r="O51" i="38"/>
  <c r="P51" i="38" s="1"/>
  <c r="M50" i="38"/>
  <c r="O50" i="38" s="1"/>
  <c r="P50" i="38" s="1"/>
  <c r="AW27" i="30"/>
  <c r="AW27" i="8"/>
  <c r="M40" i="13"/>
  <c r="O40" i="13" s="1"/>
  <c r="P40" i="13" s="1"/>
  <c r="O41" i="13"/>
  <c r="P41" i="13" s="1"/>
  <c r="AJ27" i="13"/>
  <c r="AW27" i="28"/>
  <c r="AW27" i="21"/>
  <c r="AJ9" i="15"/>
  <c r="K7" i="40"/>
  <c r="AA51" i="39"/>
  <c r="AJ38" i="20"/>
  <c r="AJ53" i="20" s="1"/>
  <c r="AA51" i="35"/>
  <c r="V6" i="11"/>
  <c r="AD53" i="22"/>
  <c r="G58" i="13"/>
  <c r="G71" i="13" s="1"/>
  <c r="AE53" i="22"/>
  <c r="AW27" i="13"/>
  <c r="AW27" i="23"/>
  <c r="AJ27" i="12"/>
  <c r="AJ27" i="24"/>
  <c r="AJ27" i="20"/>
  <c r="V16" i="23"/>
  <c r="A7" i="140"/>
  <c r="AW47" i="37"/>
  <c r="AO2" i="37"/>
  <c r="AW2" i="37" s="1"/>
  <c r="M50" i="15"/>
  <c r="O50" i="15" s="1"/>
  <c r="P50" i="15" s="1"/>
  <c r="AJ27" i="11"/>
  <c r="AJ27" i="17"/>
  <c r="O53" i="23"/>
  <c r="P53" i="23" s="1"/>
  <c r="M52" i="23"/>
  <c r="P52" i="23" s="1"/>
  <c r="AJ27" i="19"/>
  <c r="AA53" i="24"/>
  <c r="V12" i="26"/>
  <c r="D17" i="140"/>
  <c r="E17" i="140" s="1"/>
  <c r="V15" i="14"/>
  <c r="D9" i="140"/>
  <c r="E9" i="140" s="1"/>
  <c r="V10" i="8"/>
  <c r="K7" i="8"/>
  <c r="V11" i="9"/>
  <c r="V10" i="9"/>
  <c r="V11" i="26"/>
  <c r="V12" i="24"/>
  <c r="V11" i="22"/>
  <c r="V12" i="19"/>
  <c r="V11" i="14"/>
  <c r="V14" i="12"/>
  <c r="C6" i="146"/>
  <c r="C22" i="146" s="1"/>
  <c r="C47" i="146" s="1"/>
  <c r="E36" i="145"/>
  <c r="F36" i="145" s="1"/>
  <c r="H36" i="145" s="1"/>
  <c r="E30" i="145"/>
  <c r="F30" i="145" s="1"/>
  <c r="H30" i="145" s="1"/>
  <c r="C8" i="146" s="1"/>
  <c r="C27" i="146" s="1"/>
  <c r="C52" i="146" s="1"/>
  <c r="E28" i="145"/>
  <c r="F28" i="145" s="1"/>
  <c r="H28" i="145" s="1"/>
  <c r="F2" i="145"/>
  <c r="V15" i="13"/>
  <c r="V11" i="24"/>
  <c r="AJ54" i="19"/>
  <c r="AJ57" i="19" s="1"/>
  <c r="AJ9" i="11"/>
  <c r="AJ53" i="11" s="1"/>
  <c r="AF53" i="10"/>
  <c r="AH53" i="10"/>
  <c r="AB53" i="10"/>
  <c r="AI53" i="10"/>
  <c r="AC53" i="10"/>
  <c r="AJ62" i="10"/>
  <c r="AG53" i="10"/>
  <c r="AJ38" i="10"/>
  <c r="AJ9" i="10"/>
  <c r="AJ54" i="10"/>
  <c r="AJ57" i="10" s="1"/>
  <c r="AJ3" i="10"/>
  <c r="AW27" i="10"/>
  <c r="AJ27" i="10"/>
  <c r="AJ9" i="30"/>
  <c r="AI53" i="8"/>
  <c r="AJ38" i="8"/>
  <c r="AJ9" i="8"/>
  <c r="AF53" i="9"/>
  <c r="AD53" i="9"/>
  <c r="AJ38" i="9"/>
  <c r="AE53" i="9"/>
  <c r="AJ27" i="9"/>
  <c r="AW27" i="9"/>
  <c r="M50" i="8"/>
  <c r="O50" i="8" s="1"/>
  <c r="P50" i="8" s="1"/>
  <c r="AW2" i="26"/>
  <c r="AW9" i="26"/>
  <c r="M50" i="26"/>
  <c r="P50" i="26" s="1"/>
  <c r="M37" i="26"/>
  <c r="O37" i="26" s="1"/>
  <c r="P37" i="26" s="1"/>
  <c r="M50" i="24"/>
  <c r="O50" i="24" s="1"/>
  <c r="P50" i="24" s="1"/>
  <c r="M37" i="24"/>
  <c r="O37" i="24" s="1"/>
  <c r="P37" i="24" s="1"/>
  <c r="M37" i="20"/>
  <c r="O37" i="20" s="1"/>
  <c r="P37" i="20" s="1"/>
  <c r="M50" i="20"/>
  <c r="O50" i="20" s="1"/>
  <c r="P50" i="20" s="1"/>
  <c r="O39" i="20"/>
  <c r="P39" i="20" s="1"/>
  <c r="V15" i="19"/>
  <c r="AW2" i="15"/>
  <c r="AA53" i="14"/>
  <c r="AB53" i="14"/>
  <c r="AW9" i="13"/>
  <c r="J71" i="13"/>
  <c r="K7" i="13"/>
  <c r="V15" i="11"/>
  <c r="M50" i="11"/>
  <c r="O50" i="11" s="1"/>
  <c r="P50" i="11" s="1"/>
  <c r="M37" i="11"/>
  <c r="O37" i="11" s="1"/>
  <c r="P37" i="11" s="1"/>
  <c r="M37" i="14"/>
  <c r="O37" i="14" s="1"/>
  <c r="P37" i="14" s="1"/>
  <c r="O36" i="14"/>
  <c r="P36" i="14" s="1"/>
  <c r="M50" i="14"/>
  <c r="O50" i="14" s="1"/>
  <c r="P50" i="14" s="1"/>
  <c r="AA53" i="16"/>
  <c r="AJ9" i="16"/>
  <c r="AW9" i="18"/>
  <c r="AU2" i="18"/>
  <c r="AO2" i="21"/>
  <c r="M50" i="21"/>
  <c r="O50" i="21" s="1"/>
  <c r="P50" i="21" s="1"/>
  <c r="M37" i="21"/>
  <c r="O37" i="21" s="1"/>
  <c r="P37" i="21" s="1"/>
  <c r="AJ38" i="22"/>
  <c r="AJ53" i="22" s="1"/>
  <c r="AG53" i="22"/>
  <c r="AJ53" i="19"/>
  <c r="AA53" i="19"/>
  <c r="M37" i="19"/>
  <c r="O37" i="19" s="1"/>
  <c r="P37" i="19" s="1"/>
  <c r="M50" i="19"/>
  <c r="O50" i="19" s="1"/>
  <c r="P50" i="19" s="1"/>
  <c r="AI53" i="19"/>
  <c r="M50" i="10"/>
  <c r="O50" i="10" s="1"/>
  <c r="P50" i="10" s="1"/>
  <c r="M37" i="10"/>
  <c r="O37" i="10" s="1"/>
  <c r="P37" i="10" s="1"/>
  <c r="M50" i="30"/>
  <c r="O50" i="30" s="1"/>
  <c r="P50" i="30" s="1"/>
  <c r="M37" i="30"/>
  <c r="O37" i="30" s="1"/>
  <c r="P37" i="30" s="1"/>
  <c r="AO2" i="27"/>
  <c r="AW2" i="27" s="1"/>
  <c r="M37" i="27"/>
  <c r="O37" i="27" s="1"/>
  <c r="P37" i="27" s="1"/>
  <c r="M50" i="27"/>
  <c r="O50" i="27" s="1"/>
  <c r="P50" i="27" s="1"/>
  <c r="AJ9" i="27"/>
  <c r="J71" i="22"/>
  <c r="J72" i="22" s="1"/>
  <c r="AJ53" i="13"/>
  <c r="M50" i="28"/>
  <c r="O50" i="28" s="1"/>
  <c r="P50" i="28" s="1"/>
  <c r="M37" i="22"/>
  <c r="O37" i="22" s="1"/>
  <c r="P37" i="22" s="1"/>
  <c r="F71" i="22"/>
  <c r="M50" i="18"/>
  <c r="O50" i="18" s="1"/>
  <c r="P50" i="18" s="1"/>
  <c r="M37" i="18"/>
  <c r="O37" i="18" s="1"/>
  <c r="P37" i="18" s="1"/>
  <c r="M50" i="17"/>
  <c r="O50" i="17" s="1"/>
  <c r="P50" i="17" s="1"/>
  <c r="M37" i="17"/>
  <c r="O37" i="17" s="1"/>
  <c r="P37" i="17" s="1"/>
  <c r="M50" i="12"/>
  <c r="O50" i="12" s="1"/>
  <c r="P50" i="12" s="1"/>
  <c r="AJ54" i="12"/>
  <c r="AJ57" i="12" s="1"/>
  <c r="M37" i="12"/>
  <c r="O37" i="12" s="1"/>
  <c r="P37" i="12" s="1"/>
  <c r="AJ62" i="12"/>
  <c r="AW38" i="9"/>
  <c r="AW54" i="9"/>
  <c r="V15" i="9"/>
  <c r="M50" i="9"/>
  <c r="O50" i="9" s="1"/>
  <c r="P50" i="9" s="1"/>
  <c r="M50" i="16"/>
  <c r="O50" i="16" s="1"/>
  <c r="P50" i="16" s="1"/>
  <c r="M37" i="16"/>
  <c r="O37" i="16" s="1"/>
  <c r="P37" i="16" s="1"/>
  <c r="O36" i="15"/>
  <c r="P36" i="15" s="1"/>
  <c r="O44" i="15"/>
  <c r="P44" i="15" s="1"/>
  <c r="M50" i="13"/>
  <c r="O50" i="13" s="1"/>
  <c r="P50" i="13" s="1"/>
  <c r="O46" i="13"/>
  <c r="P46" i="13" s="1"/>
  <c r="V15" i="18"/>
  <c r="M37" i="9"/>
  <c r="O37" i="9" s="1"/>
  <c r="P37" i="9" s="1"/>
  <c r="O12" i="22"/>
  <c r="P12" i="22" s="1"/>
  <c r="M14" i="16"/>
  <c r="M14" i="9"/>
  <c r="M14" i="13"/>
  <c r="P14" i="13" s="1"/>
  <c r="M14" i="24"/>
  <c r="M14" i="18"/>
  <c r="M14" i="12"/>
  <c r="M14" i="26"/>
  <c r="O28" i="15"/>
  <c r="P28" i="15" s="1"/>
  <c r="M14" i="15"/>
  <c r="M14" i="17"/>
  <c r="M14" i="8"/>
  <c r="M14" i="11"/>
  <c r="O15" i="14"/>
  <c r="P15" i="14" s="1"/>
  <c r="M14" i="14"/>
  <c r="M14" i="22"/>
  <c r="O16" i="22"/>
  <c r="P16" i="22" s="1"/>
  <c r="M14" i="19"/>
  <c r="P14" i="19" s="1"/>
  <c r="M14" i="30"/>
  <c r="M14" i="10"/>
  <c r="M14" i="28"/>
  <c r="O54" i="41"/>
  <c r="T26" i="41"/>
  <c r="G7" i="26"/>
  <c r="O53" i="15"/>
  <c r="P53" i="15" s="1"/>
  <c r="M52" i="15"/>
  <c r="P52" i="15" s="1"/>
  <c r="O35" i="20"/>
  <c r="P35" i="20" s="1"/>
  <c r="M32" i="20"/>
  <c r="P32" i="20" s="1"/>
  <c r="V11" i="13"/>
  <c r="M32" i="13"/>
  <c r="O34" i="13"/>
  <c r="P34" i="13" s="1"/>
  <c r="M52" i="22"/>
  <c r="O53" i="22"/>
  <c r="P53" i="22" s="1"/>
  <c r="G7" i="15"/>
  <c r="O41" i="8"/>
  <c r="P41" i="8" s="1"/>
  <c r="M40" i="8"/>
  <c r="O40" i="8" s="1"/>
  <c r="P40" i="8" s="1"/>
  <c r="O42" i="22"/>
  <c r="P42" i="22" s="1"/>
  <c r="M40" i="22"/>
  <c r="O40" i="22" s="1"/>
  <c r="P40" i="22" s="1"/>
  <c r="O55" i="8"/>
  <c r="P55" i="8" s="1"/>
  <c r="M54" i="8"/>
  <c r="O54" i="8" s="1"/>
  <c r="P54" i="8" s="1"/>
  <c r="AA53" i="17"/>
  <c r="F71" i="13"/>
  <c r="O47" i="15"/>
  <c r="P47" i="15" s="1"/>
  <c r="M43" i="15"/>
  <c r="O43" i="15" s="1"/>
  <c r="P43" i="15" s="1"/>
  <c r="G7" i="22"/>
  <c r="M37" i="13"/>
  <c r="O37" i="13" s="1"/>
  <c r="P37" i="13" s="1"/>
  <c r="O39" i="13"/>
  <c r="P39" i="13" s="1"/>
  <c r="O57" i="13"/>
  <c r="P57" i="13" s="1"/>
  <c r="M56" i="13"/>
  <c r="O17" i="13"/>
  <c r="P17" i="13" s="1"/>
  <c r="O47" i="20"/>
  <c r="M43" i="20"/>
  <c r="O43" i="20" s="1"/>
  <c r="P43" i="20" s="1"/>
  <c r="O10" i="23"/>
  <c r="P10" i="23" s="1"/>
  <c r="M8" i="23"/>
  <c r="O11" i="20"/>
  <c r="P11" i="20" s="1"/>
  <c r="M8" i="20"/>
  <c r="F71" i="20"/>
  <c r="AJ53" i="17"/>
  <c r="F71" i="15"/>
  <c r="AJ38" i="12"/>
  <c r="AJ53" i="12" s="1"/>
  <c r="G7" i="13"/>
  <c r="O39" i="28"/>
  <c r="P39" i="28" s="1"/>
  <c r="M37" i="28"/>
  <c r="O37" i="28" s="1"/>
  <c r="P37" i="28" s="1"/>
  <c r="AJ38" i="24"/>
  <c r="AJ53" i="24" s="1"/>
  <c r="O33" i="14"/>
  <c r="P33" i="14" s="1"/>
  <c r="M32" i="14"/>
  <c r="O53" i="14"/>
  <c r="P53" i="14" s="1"/>
  <c r="M52" i="14"/>
  <c r="G58" i="14"/>
  <c r="G71" i="14" s="1"/>
  <c r="O44" i="22"/>
  <c r="P44" i="22" s="1"/>
  <c r="M43" i="22"/>
  <c r="O43" i="22" s="1"/>
  <c r="P43" i="22" s="1"/>
  <c r="O55" i="28"/>
  <c r="P55" i="28" s="1"/>
  <c r="M54" i="28"/>
  <c r="F71" i="23"/>
  <c r="M54" i="13"/>
  <c r="O55" i="13"/>
  <c r="P55" i="13" s="1"/>
  <c r="AA53" i="21"/>
  <c r="O53" i="20"/>
  <c r="P53" i="20" s="1"/>
  <c r="M52" i="20"/>
  <c r="O52" i="20" s="1"/>
  <c r="P52" i="20" s="1"/>
  <c r="O45" i="14"/>
  <c r="P45" i="14" s="1"/>
  <c r="M43" i="14"/>
  <c r="O43" i="14" s="1"/>
  <c r="P43" i="14" s="1"/>
  <c r="F71" i="28"/>
  <c r="O45" i="28"/>
  <c r="P45" i="28" s="1"/>
  <c r="M43" i="28"/>
  <c r="O43" i="28" s="1"/>
  <c r="P43" i="28" s="1"/>
  <c r="G7" i="14"/>
  <c r="M56" i="28"/>
  <c r="O56" i="28" s="1"/>
  <c r="P56" i="28" s="1"/>
  <c r="O57" i="28"/>
  <c r="P57" i="28" s="1"/>
  <c r="AJ3" i="21"/>
  <c r="AQ2" i="9"/>
  <c r="AW2" i="9" s="1"/>
  <c r="O17" i="40"/>
  <c r="P17" i="40" s="1"/>
  <c r="M14" i="40"/>
  <c r="O12" i="37"/>
  <c r="P12" i="37" s="1"/>
  <c r="M8" i="37"/>
  <c r="AJ38" i="26"/>
  <c r="M56" i="14"/>
  <c r="O57" i="14"/>
  <c r="P57" i="14" s="1"/>
  <c r="O47" i="13"/>
  <c r="P47" i="13" s="1"/>
  <c r="M43" i="13"/>
  <c r="O11" i="14"/>
  <c r="P11" i="14" s="1"/>
  <c r="M8" i="14"/>
  <c r="AJ51" i="35"/>
  <c r="O10" i="13"/>
  <c r="P10" i="13" s="1"/>
  <c r="M8" i="13"/>
  <c r="O40" i="40"/>
  <c r="P40" i="40" s="1"/>
  <c r="M38" i="40"/>
  <c r="O38" i="40" s="1"/>
  <c r="P38" i="40" s="1"/>
  <c r="AA53" i="28"/>
  <c r="O10" i="15"/>
  <c r="P10" i="15" s="1"/>
  <c r="M8" i="15"/>
  <c r="AA53" i="10"/>
  <c r="K58" i="13"/>
  <c r="K71" i="13" s="1"/>
  <c r="O42" i="14"/>
  <c r="P42" i="14" s="1"/>
  <c r="M40" i="14"/>
  <c r="O40" i="14" s="1"/>
  <c r="P40" i="14" s="1"/>
  <c r="O33" i="22"/>
  <c r="P33" i="22" s="1"/>
  <c r="M32" i="22"/>
  <c r="AA53" i="22"/>
  <c r="O18" i="14"/>
  <c r="P18" i="14" s="1"/>
  <c r="O46" i="8"/>
  <c r="P46" i="8" s="1"/>
  <c r="M43" i="8"/>
  <c r="O43" i="8" s="1"/>
  <c r="P43" i="8" s="1"/>
  <c r="M8" i="22"/>
  <c r="O9" i="22"/>
  <c r="P9" i="22" s="1"/>
  <c r="AJ36" i="39"/>
  <c r="AJ51" i="39" s="1"/>
  <c r="AO2" i="16"/>
  <c r="AW2" i="16" s="1"/>
  <c r="AH53" i="9"/>
  <c r="G58" i="16"/>
  <c r="G71" i="16" s="1"/>
  <c r="G7" i="19"/>
  <c r="G7" i="21"/>
  <c r="G58" i="24"/>
  <c r="G71" i="24" s="1"/>
  <c r="AW58" i="28"/>
  <c r="AW2" i="35"/>
  <c r="J70" i="41"/>
  <c r="K7" i="41"/>
  <c r="K56" i="41"/>
  <c r="K69" i="41" s="1"/>
  <c r="J71" i="18"/>
  <c r="M54" i="26"/>
  <c r="P54" i="26" s="1"/>
  <c r="O55" i="26"/>
  <c r="P55" i="26" s="1"/>
  <c r="G71" i="26"/>
  <c r="M40" i="21"/>
  <c r="O40" i="21" s="1"/>
  <c r="P40" i="21" s="1"/>
  <c r="O41" i="21"/>
  <c r="P41" i="21" s="1"/>
  <c r="J71" i="27"/>
  <c r="M40" i="17"/>
  <c r="O40" i="17" s="1"/>
  <c r="P40" i="17" s="1"/>
  <c r="O41" i="17"/>
  <c r="P41" i="17" s="1"/>
  <c r="M8" i="26"/>
  <c r="O9" i="26"/>
  <c r="P9" i="26" s="1"/>
  <c r="G7" i="30"/>
  <c r="G58" i="17"/>
  <c r="G71" i="17" s="1"/>
  <c r="O15" i="16"/>
  <c r="P15" i="16" s="1"/>
  <c r="O9" i="19"/>
  <c r="P9" i="19" s="1"/>
  <c r="M8" i="19"/>
  <c r="M32" i="17"/>
  <c r="O32" i="17" s="1"/>
  <c r="P32" i="17" s="1"/>
  <c r="O33" i="17"/>
  <c r="P33" i="17" s="1"/>
  <c r="J69" i="38"/>
  <c r="M52" i="30"/>
  <c r="O52" i="30" s="1"/>
  <c r="P52" i="30" s="1"/>
  <c r="O53" i="30"/>
  <c r="P53" i="30" s="1"/>
  <c r="AS2" i="12"/>
  <c r="AW2" i="12" s="1"/>
  <c r="M52" i="26"/>
  <c r="P52" i="26" s="1"/>
  <c r="O53" i="26"/>
  <c r="P53" i="26" s="1"/>
  <c r="M43" i="26"/>
  <c r="O43" i="26" s="1"/>
  <c r="P43" i="26" s="1"/>
  <c r="O44" i="26"/>
  <c r="P44" i="26" s="1"/>
  <c r="F71" i="10"/>
  <c r="M52" i="39"/>
  <c r="V12" i="39"/>
  <c r="O53" i="39"/>
  <c r="P53" i="39" s="1"/>
  <c r="M14" i="36"/>
  <c r="O15" i="36"/>
  <c r="P15" i="36" s="1"/>
  <c r="M32" i="24"/>
  <c r="O33" i="24"/>
  <c r="P33" i="24" s="1"/>
  <c r="M41" i="39"/>
  <c r="O41" i="39" s="1"/>
  <c r="P41" i="39" s="1"/>
  <c r="O42" i="39"/>
  <c r="P42" i="39" s="1"/>
  <c r="M56" i="18"/>
  <c r="O57" i="18"/>
  <c r="P57" i="18" s="1"/>
  <c r="AO2" i="13"/>
  <c r="AW2" i="13" s="1"/>
  <c r="M56" i="16"/>
  <c r="O57" i="16"/>
  <c r="P57" i="16" s="1"/>
  <c r="AJ53" i="9"/>
  <c r="J69" i="37"/>
  <c r="O42" i="15"/>
  <c r="P42" i="15" s="1"/>
  <c r="M40" i="15"/>
  <c r="O18" i="38"/>
  <c r="P18" i="38" s="1"/>
  <c r="M14" i="38"/>
  <c r="M56" i="10"/>
  <c r="O57" i="10"/>
  <c r="P57" i="10" s="1"/>
  <c r="M43" i="21"/>
  <c r="O43" i="21" s="1"/>
  <c r="P43" i="21" s="1"/>
  <c r="O44" i="21"/>
  <c r="P44" i="21" s="1"/>
  <c r="O53" i="11"/>
  <c r="P53" i="11" s="1"/>
  <c r="M52" i="11"/>
  <c r="AO2" i="41"/>
  <c r="AW2" i="41" s="1"/>
  <c r="AO2" i="38"/>
  <c r="AW2" i="38" s="1"/>
  <c r="M38" i="36"/>
  <c r="O38" i="36" s="1"/>
  <c r="P38" i="36" s="1"/>
  <c r="O39" i="36"/>
  <c r="P39" i="36" s="1"/>
  <c r="O15" i="24"/>
  <c r="P15" i="24" s="1"/>
  <c r="O53" i="8"/>
  <c r="P53" i="8" s="1"/>
  <c r="M52" i="8"/>
  <c r="AC53" i="14"/>
  <c r="AA51" i="36"/>
  <c r="M40" i="24"/>
  <c r="O40" i="24" s="1"/>
  <c r="P40" i="24" s="1"/>
  <c r="O41" i="24"/>
  <c r="P41" i="24" s="1"/>
  <c r="M32" i="12"/>
  <c r="O33" i="12"/>
  <c r="P33" i="12" s="1"/>
  <c r="G7" i="12"/>
  <c r="M56" i="30"/>
  <c r="O57" i="30"/>
  <c r="P57" i="30" s="1"/>
  <c r="F69" i="36"/>
  <c r="O9" i="11"/>
  <c r="P9" i="11" s="1"/>
  <c r="M8" i="11"/>
  <c r="M54" i="9"/>
  <c r="P54" i="9" s="1"/>
  <c r="O55" i="9"/>
  <c r="P55" i="9" s="1"/>
  <c r="O15" i="9"/>
  <c r="P15" i="9" s="1"/>
  <c r="AO2" i="14"/>
  <c r="AW2" i="14" s="1"/>
  <c r="M32" i="16"/>
  <c r="O33" i="16"/>
  <c r="P33" i="16" s="1"/>
  <c r="V12" i="16"/>
  <c r="G58" i="19"/>
  <c r="G71" i="19" s="1"/>
  <c r="G56" i="39"/>
  <c r="G69" i="39" s="1"/>
  <c r="AJ53" i="30"/>
  <c r="M43" i="12"/>
  <c r="P43" i="12" s="1"/>
  <c r="O44" i="12"/>
  <c r="P44" i="12" s="1"/>
  <c r="M8" i="9"/>
  <c r="O9" i="9"/>
  <c r="P9" i="9" s="1"/>
  <c r="K56" i="38"/>
  <c r="K69" i="38" s="1"/>
  <c r="K58" i="23"/>
  <c r="K71" i="23" s="1"/>
  <c r="K7" i="23"/>
  <c r="AF53" i="14"/>
  <c r="J71" i="8"/>
  <c r="O21" i="28"/>
  <c r="P21" i="28" s="1"/>
  <c r="AO2" i="11"/>
  <c r="AW2" i="11" s="1"/>
  <c r="AW2" i="39"/>
  <c r="AG53" i="9"/>
  <c r="M40" i="30"/>
  <c r="O41" i="30"/>
  <c r="P41" i="30" s="1"/>
  <c r="O44" i="19"/>
  <c r="M43" i="19"/>
  <c r="O43" i="19" s="1"/>
  <c r="P43" i="19" s="1"/>
  <c r="G7" i="8"/>
  <c r="M30" i="39"/>
  <c r="O30" i="39" s="1"/>
  <c r="P30" i="39" s="1"/>
  <c r="O31" i="39"/>
  <c r="P31" i="39" s="1"/>
  <c r="F71" i="26"/>
  <c r="M54" i="27"/>
  <c r="P54" i="27" s="1"/>
  <c r="O55" i="27"/>
  <c r="P55" i="27" s="1"/>
  <c r="M8" i="24"/>
  <c r="O9" i="24"/>
  <c r="P9" i="24" s="1"/>
  <c r="G58" i="21"/>
  <c r="G71" i="21" s="1"/>
  <c r="K58" i="15"/>
  <c r="K71" i="15" s="1"/>
  <c r="M52" i="9"/>
  <c r="P52" i="9" s="1"/>
  <c r="O53" i="9"/>
  <c r="P53" i="9" s="1"/>
  <c r="T14" i="18"/>
  <c r="G58" i="10"/>
  <c r="G71" i="10" s="1"/>
  <c r="J71" i="21"/>
  <c r="G58" i="12"/>
  <c r="G71" i="12" s="1"/>
  <c r="M54" i="17"/>
  <c r="O54" i="17" s="1"/>
  <c r="P54" i="17" s="1"/>
  <c r="O55" i="17"/>
  <c r="P55" i="17" s="1"/>
  <c r="G7" i="39"/>
  <c r="G7" i="16"/>
  <c r="O15" i="11"/>
  <c r="P15" i="11" s="1"/>
  <c r="M56" i="9"/>
  <c r="O57" i="9"/>
  <c r="P57" i="9" s="1"/>
  <c r="D5" i="140"/>
  <c r="AA53" i="8"/>
  <c r="AA53" i="23"/>
  <c r="AJ51" i="36"/>
  <c r="AB53" i="9"/>
  <c r="M8" i="12"/>
  <c r="O9" i="12"/>
  <c r="P9" i="12" s="1"/>
  <c r="J71" i="16"/>
  <c r="G7" i="11"/>
  <c r="M30" i="36"/>
  <c r="O31" i="36"/>
  <c r="P31" i="36" s="1"/>
  <c r="M52" i="24"/>
  <c r="O52" i="24" s="1"/>
  <c r="O53" i="24"/>
  <c r="P53" i="24" s="1"/>
  <c r="J72" i="15"/>
  <c r="T26" i="15"/>
  <c r="O15" i="8"/>
  <c r="P15" i="8" s="1"/>
  <c r="P14" i="8"/>
  <c r="F71" i="17"/>
  <c r="M8" i="17"/>
  <c r="O9" i="17"/>
  <c r="P9" i="17" s="1"/>
  <c r="M54" i="39"/>
  <c r="O55" i="39"/>
  <c r="P55" i="39" s="1"/>
  <c r="G7" i="9"/>
  <c r="O40" i="41"/>
  <c r="P40" i="41" s="1"/>
  <c r="M38" i="41"/>
  <c r="O38" i="41" s="1"/>
  <c r="P38" i="41" s="1"/>
  <c r="O40" i="38"/>
  <c r="P40" i="38" s="1"/>
  <c r="M38" i="38"/>
  <c r="O42" i="23"/>
  <c r="P42" i="23" s="1"/>
  <c r="M40" i="23"/>
  <c r="AI53" i="14"/>
  <c r="AE53" i="8"/>
  <c r="M32" i="18"/>
  <c r="P32" i="18" s="1"/>
  <c r="O33" i="18"/>
  <c r="P33" i="18" s="1"/>
  <c r="AC53" i="9"/>
  <c r="M32" i="30"/>
  <c r="O33" i="30"/>
  <c r="P33" i="30" s="1"/>
  <c r="V15" i="30"/>
  <c r="F71" i="27"/>
  <c r="K7" i="22"/>
  <c r="K58" i="22"/>
  <c r="K71" i="22" s="1"/>
  <c r="M8" i="27"/>
  <c r="O9" i="27"/>
  <c r="P9" i="27" s="1"/>
  <c r="M52" i="41"/>
  <c r="O52" i="41" s="1"/>
  <c r="P52" i="41" s="1"/>
  <c r="O53" i="41"/>
  <c r="K56" i="37"/>
  <c r="K69" i="37" s="1"/>
  <c r="K7" i="37"/>
  <c r="O15" i="19"/>
  <c r="P15" i="19" s="1"/>
  <c r="F71" i="12"/>
  <c r="M52" i="12"/>
  <c r="P52" i="12" s="1"/>
  <c r="O53" i="12"/>
  <c r="P53" i="12" s="1"/>
  <c r="G7" i="27"/>
  <c r="G58" i="11"/>
  <c r="G71" i="11" s="1"/>
  <c r="M8" i="36"/>
  <c r="O9" i="36"/>
  <c r="P9" i="36" s="1"/>
  <c r="O55" i="11"/>
  <c r="P55" i="11" s="1"/>
  <c r="M54" i="11"/>
  <c r="M40" i="9"/>
  <c r="O41" i="9"/>
  <c r="P41" i="9" s="1"/>
  <c r="AD53" i="14"/>
  <c r="M56" i="27"/>
  <c r="O57" i="27"/>
  <c r="P57" i="27" s="1"/>
  <c r="M56" i="26"/>
  <c r="O57" i="26"/>
  <c r="P57" i="26" s="1"/>
  <c r="M41" i="36"/>
  <c r="O42" i="36"/>
  <c r="P42" i="36" s="1"/>
  <c r="O23" i="37"/>
  <c r="P23" i="37" s="1"/>
  <c r="M14" i="37"/>
  <c r="O15" i="10"/>
  <c r="P15" i="10" s="1"/>
  <c r="O10" i="35"/>
  <c r="P10" i="35" s="1"/>
  <c r="M8" i="35"/>
  <c r="V11" i="35"/>
  <c r="J71" i="30"/>
  <c r="M54" i="12"/>
  <c r="O54" i="12" s="1"/>
  <c r="P54" i="12" s="1"/>
  <c r="O55" i="12"/>
  <c r="P55" i="12" s="1"/>
  <c r="M50" i="39"/>
  <c r="O50" i="39" s="1"/>
  <c r="P50" i="39" s="1"/>
  <c r="O51" i="39"/>
  <c r="P51" i="39" s="1"/>
  <c r="J69" i="35"/>
  <c r="K56" i="40"/>
  <c r="K69" i="40" s="1"/>
  <c r="M52" i="27"/>
  <c r="O53" i="27"/>
  <c r="P53" i="27" s="1"/>
  <c r="V11" i="12"/>
  <c r="O15" i="12"/>
  <c r="P15" i="12" s="1"/>
  <c r="AB53" i="8"/>
  <c r="M40" i="16"/>
  <c r="O41" i="16"/>
  <c r="P41" i="16" s="1"/>
  <c r="AW2" i="21"/>
  <c r="M8" i="8"/>
  <c r="O9" i="8"/>
  <c r="P9" i="8" s="1"/>
  <c r="J71" i="20"/>
  <c r="D18" i="140"/>
  <c r="M54" i="24"/>
  <c r="O54" i="24" s="1"/>
  <c r="P54" i="24" s="1"/>
  <c r="O55" i="24"/>
  <c r="P55" i="24" s="1"/>
  <c r="J71" i="26"/>
  <c r="M54" i="36"/>
  <c r="O55" i="36"/>
  <c r="P55" i="36" s="1"/>
  <c r="AA51" i="41"/>
  <c r="G7" i="24"/>
  <c r="M40" i="12"/>
  <c r="O40" i="12" s="1"/>
  <c r="P40" i="12" s="1"/>
  <c r="O41" i="12"/>
  <c r="P41" i="12" s="1"/>
  <c r="M56" i="21"/>
  <c r="O57" i="21"/>
  <c r="P57" i="21" s="1"/>
  <c r="M32" i="11"/>
  <c r="O33" i="11"/>
  <c r="P33" i="11" s="1"/>
  <c r="V12" i="11"/>
  <c r="M30" i="35"/>
  <c r="O30" i="35" s="1"/>
  <c r="P30" i="35" s="1"/>
  <c r="O31" i="35"/>
  <c r="P31" i="35" s="1"/>
  <c r="J71" i="12"/>
  <c r="K7" i="15"/>
  <c r="J70" i="40"/>
  <c r="T26" i="40"/>
  <c r="F71" i="19"/>
  <c r="M56" i="12"/>
  <c r="O57" i="12"/>
  <c r="P57" i="12" s="1"/>
  <c r="F69" i="39"/>
  <c r="M8" i="39"/>
  <c r="O9" i="39"/>
  <c r="P9" i="39" s="1"/>
  <c r="M8" i="16"/>
  <c r="O9" i="16"/>
  <c r="P9" i="16" s="1"/>
  <c r="G58" i="9"/>
  <c r="G71" i="9" s="1"/>
  <c r="AA53" i="15"/>
  <c r="AH53" i="14"/>
  <c r="AW2" i="17"/>
  <c r="AJ53" i="23"/>
  <c r="M52" i="17"/>
  <c r="O52" i="17" s="1"/>
  <c r="P52" i="17" s="1"/>
  <c r="O53" i="17"/>
  <c r="P53" i="17" s="1"/>
  <c r="AA53" i="27"/>
  <c r="M40" i="18"/>
  <c r="P40" i="18" s="1"/>
  <c r="O41" i="18"/>
  <c r="P41" i="18" s="1"/>
  <c r="J71" i="9"/>
  <c r="O41" i="20"/>
  <c r="P41" i="20" s="1"/>
  <c r="M40" i="20"/>
  <c r="M32" i="9"/>
  <c r="V12" i="9"/>
  <c r="O33" i="9"/>
  <c r="P33" i="9" s="1"/>
  <c r="M54" i="18"/>
  <c r="O54" i="18" s="1"/>
  <c r="P54" i="18" s="1"/>
  <c r="O55" i="18"/>
  <c r="P55" i="18" s="1"/>
  <c r="T26" i="19"/>
  <c r="AW2" i="36"/>
  <c r="M54" i="30"/>
  <c r="O54" i="30" s="1"/>
  <c r="P54" i="30" s="1"/>
  <c r="O55" i="30"/>
  <c r="P55" i="30" s="1"/>
  <c r="K7" i="14"/>
  <c r="K58" i="14"/>
  <c r="K71" i="14" s="1"/>
  <c r="G7" i="17"/>
  <c r="F71" i="11"/>
  <c r="F72" i="11" s="1"/>
  <c r="M40" i="19"/>
  <c r="P40" i="19" s="1"/>
  <c r="O41" i="19"/>
  <c r="P41" i="19" s="1"/>
  <c r="M52" i="36"/>
  <c r="O52" i="36" s="1"/>
  <c r="P52" i="36" s="1"/>
  <c r="O53" i="36"/>
  <c r="P53" i="36" s="1"/>
  <c r="O44" i="17"/>
  <c r="P44" i="17" s="1"/>
  <c r="M43" i="17"/>
  <c r="O43" i="17" s="1"/>
  <c r="P43" i="17" s="1"/>
  <c r="M43" i="18"/>
  <c r="O43" i="18" s="1"/>
  <c r="P43" i="18" s="1"/>
  <c r="O44" i="18"/>
  <c r="P44" i="18" s="1"/>
  <c r="F71" i="8"/>
  <c r="M52" i="16"/>
  <c r="P52" i="16" s="1"/>
  <c r="O53" i="16"/>
  <c r="P53" i="16" s="1"/>
  <c r="AG53" i="14"/>
  <c r="G7" i="10"/>
  <c r="G7" i="18"/>
  <c r="M40" i="10"/>
  <c r="O40" i="10" s="1"/>
  <c r="P40" i="10" s="1"/>
  <c r="O41" i="10"/>
  <c r="P41" i="10" s="1"/>
  <c r="M32" i="21"/>
  <c r="O32" i="21" s="1"/>
  <c r="P32" i="21" s="1"/>
  <c r="O33" i="21"/>
  <c r="P33" i="21" s="1"/>
  <c r="AW2" i="30"/>
  <c r="O24" i="22"/>
  <c r="P24" i="22" s="1"/>
  <c r="O37" i="35"/>
  <c r="P37" i="35" s="1"/>
  <c r="M35" i="35"/>
  <c r="M32" i="15"/>
  <c r="O33" i="15"/>
  <c r="P33" i="15" s="1"/>
  <c r="V12" i="15"/>
  <c r="M56" i="11"/>
  <c r="O57" i="11"/>
  <c r="P57" i="11" s="1"/>
  <c r="F71" i="16"/>
  <c r="J71" i="28"/>
  <c r="D26" i="140"/>
  <c r="E26" i="140" s="1"/>
  <c r="O55" i="19"/>
  <c r="P55" i="19" s="1"/>
  <c r="M54" i="19"/>
  <c r="O54" i="19" s="1"/>
  <c r="P54" i="19" s="1"/>
  <c r="O10" i="40"/>
  <c r="P10" i="40" s="1"/>
  <c r="M8" i="40"/>
  <c r="M40" i="27"/>
  <c r="P40" i="27" s="1"/>
  <c r="O41" i="27"/>
  <c r="P41" i="27" s="1"/>
  <c r="M8" i="30"/>
  <c r="O9" i="30"/>
  <c r="P9" i="30" s="1"/>
  <c r="O57" i="17"/>
  <c r="P57" i="17" s="1"/>
  <c r="M56" i="17"/>
  <c r="M43" i="10"/>
  <c r="O43" i="10" s="1"/>
  <c r="P43" i="10" s="1"/>
  <c r="O44" i="10"/>
  <c r="P44" i="10" s="1"/>
  <c r="M32" i="19"/>
  <c r="O33" i="19"/>
  <c r="P33" i="19" s="1"/>
  <c r="M14" i="39"/>
  <c r="O15" i="39"/>
  <c r="P15" i="39" s="1"/>
  <c r="O15" i="18"/>
  <c r="P15" i="18" s="1"/>
  <c r="J71" i="23"/>
  <c r="M32" i="10"/>
  <c r="P32" i="10" s="1"/>
  <c r="O33" i="10"/>
  <c r="P33" i="10" s="1"/>
  <c r="G71" i="27"/>
  <c r="M54" i="21"/>
  <c r="O55" i="21"/>
  <c r="P55" i="21" s="1"/>
  <c r="V12" i="21"/>
  <c r="M52" i="10"/>
  <c r="O52" i="10" s="1"/>
  <c r="P52" i="10" s="1"/>
  <c r="O53" i="10"/>
  <c r="P53" i="10" s="1"/>
  <c r="M52" i="18"/>
  <c r="O53" i="18"/>
  <c r="P53" i="18" s="1"/>
  <c r="M56" i="24"/>
  <c r="O57" i="24"/>
  <c r="P57" i="24" s="1"/>
  <c r="M40" i="11"/>
  <c r="O40" i="11" s="1"/>
  <c r="P40" i="11" s="1"/>
  <c r="O41" i="11"/>
  <c r="P41" i="11" s="1"/>
  <c r="D27" i="140"/>
  <c r="M32" i="26"/>
  <c r="P32" i="26" s="1"/>
  <c r="O33" i="26"/>
  <c r="P33" i="26" s="1"/>
  <c r="F71" i="21"/>
  <c r="K7" i="35"/>
  <c r="O12" i="28"/>
  <c r="P12" i="28" s="1"/>
  <c r="M8" i="28"/>
  <c r="M54" i="16"/>
  <c r="P54" i="16" s="1"/>
  <c r="O55" i="16"/>
  <c r="P55" i="16" s="1"/>
  <c r="G58" i="18"/>
  <c r="G71" i="18" s="1"/>
  <c r="V15" i="8"/>
  <c r="M32" i="8"/>
  <c r="O33" i="8"/>
  <c r="P33" i="8" s="1"/>
  <c r="M50" i="36"/>
  <c r="O51" i="36"/>
  <c r="P51" i="36" s="1"/>
  <c r="O39" i="15"/>
  <c r="P39" i="15" s="1"/>
  <c r="M37" i="15"/>
  <c r="O37" i="15" s="1"/>
  <c r="P37" i="15" s="1"/>
  <c r="O32" i="40"/>
  <c r="P32" i="40" s="1"/>
  <c r="M30" i="40"/>
  <c r="M54" i="10"/>
  <c r="O54" i="10" s="1"/>
  <c r="P54" i="10" s="1"/>
  <c r="O55" i="10"/>
  <c r="P55" i="10" s="1"/>
  <c r="F71" i="9"/>
  <c r="M40" i="26"/>
  <c r="O40" i="26" s="1"/>
  <c r="P40" i="26" s="1"/>
  <c r="O41" i="26"/>
  <c r="P41" i="26" s="1"/>
  <c r="AW2" i="40"/>
  <c r="J69" i="39"/>
  <c r="AA53" i="9"/>
  <c r="M43" i="30"/>
  <c r="O43" i="30" s="1"/>
  <c r="P43" i="30" s="1"/>
  <c r="O44" i="30"/>
  <c r="P44" i="30" s="1"/>
  <c r="F71" i="30"/>
  <c r="G56" i="36"/>
  <c r="G69" i="36" s="1"/>
  <c r="O17" i="35"/>
  <c r="P17" i="35" s="1"/>
  <c r="M14" i="35"/>
  <c r="O15" i="30"/>
  <c r="P15" i="30" s="1"/>
  <c r="AJ51" i="41"/>
  <c r="O18" i="15"/>
  <c r="P18" i="15" s="1"/>
  <c r="M43" i="27"/>
  <c r="O44" i="27"/>
  <c r="P44" i="27" s="1"/>
  <c r="AW2" i="8"/>
  <c r="J71" i="14"/>
  <c r="D12" i="140"/>
  <c r="E12" i="140" s="1"/>
  <c r="M43" i="16"/>
  <c r="O44" i="16"/>
  <c r="P44" i="16" s="1"/>
  <c r="O44" i="11"/>
  <c r="P44" i="11" s="1"/>
  <c r="M43" i="11"/>
  <c r="O43" i="11" s="1"/>
  <c r="P43" i="11" s="1"/>
  <c r="G58" i="8"/>
  <c r="G71" i="8" s="1"/>
  <c r="AO2" i="18"/>
  <c r="G58" i="30"/>
  <c r="G71" i="30" s="1"/>
  <c r="M52" i="19"/>
  <c r="O52" i="19" s="1"/>
  <c r="P52" i="19" s="1"/>
  <c r="O53" i="19"/>
  <c r="P53" i="19" s="1"/>
  <c r="M38" i="39"/>
  <c r="O38" i="39" s="1"/>
  <c r="P38" i="39" s="1"/>
  <c r="O39" i="39"/>
  <c r="P39" i="39" s="1"/>
  <c r="J69" i="36"/>
  <c r="J71" i="17"/>
  <c r="M43" i="9"/>
  <c r="O43" i="9" s="1"/>
  <c r="P43" i="9" s="1"/>
  <c r="O44" i="9"/>
  <c r="P44" i="9" s="1"/>
  <c r="O15" i="26"/>
  <c r="P15" i="26" s="1"/>
  <c r="AO2" i="22"/>
  <c r="AW2" i="22" s="1"/>
  <c r="M56" i="19"/>
  <c r="O57" i="19"/>
  <c r="P57" i="19" s="1"/>
  <c r="AA53" i="30"/>
  <c r="M43" i="24"/>
  <c r="O44" i="24"/>
  <c r="P44" i="24" s="1"/>
  <c r="O15" i="17"/>
  <c r="P15" i="17" s="1"/>
  <c r="M8" i="10"/>
  <c r="O9" i="10"/>
  <c r="P9" i="10" s="1"/>
  <c r="AG53" i="8"/>
  <c r="AO2" i="28"/>
  <c r="AW2" i="28" s="1"/>
  <c r="AI53" i="9"/>
  <c r="M8" i="18"/>
  <c r="O9" i="18"/>
  <c r="P9" i="18" s="1"/>
  <c r="K71" i="28"/>
  <c r="O15" i="20"/>
  <c r="P15" i="20" s="1"/>
  <c r="M32" i="27"/>
  <c r="P32" i="27" s="1"/>
  <c r="O33" i="27"/>
  <c r="P33" i="27" s="1"/>
  <c r="M52" i="21"/>
  <c r="O53" i="21"/>
  <c r="P53" i="21" s="1"/>
  <c r="O30" i="41"/>
  <c r="P30" i="41" s="1"/>
  <c r="D4" i="140" l="1"/>
  <c r="E4" i="140" s="1"/>
  <c r="AJ53" i="14"/>
  <c r="T14" i="14"/>
  <c r="AJ53" i="8"/>
  <c r="AJ53" i="27"/>
  <c r="AJ53" i="16"/>
  <c r="V16" i="28"/>
  <c r="AJ53" i="15"/>
  <c r="T26" i="10"/>
  <c r="O24" i="20"/>
  <c r="P24" i="20" s="1"/>
  <c r="T26" i="11"/>
  <c r="F70" i="38"/>
  <c r="T14" i="38"/>
  <c r="F70" i="35"/>
  <c r="T14" i="35"/>
  <c r="D19" i="140"/>
  <c r="F70" i="37"/>
  <c r="T14" i="37"/>
  <c r="T14" i="40"/>
  <c r="F70" i="40"/>
  <c r="C60" i="140"/>
  <c r="AJ53" i="26"/>
  <c r="O26" i="20"/>
  <c r="P26" i="20" s="1"/>
  <c r="I14" i="21"/>
  <c r="K15" i="21"/>
  <c r="C11" i="138"/>
  <c r="V16" i="10"/>
  <c r="D15" i="140"/>
  <c r="E15" i="140" s="1"/>
  <c r="A8" i="140"/>
  <c r="V16" i="18"/>
  <c r="V16" i="22"/>
  <c r="D24" i="140"/>
  <c r="E24" i="140" s="1"/>
  <c r="D22" i="140"/>
  <c r="E22" i="140" s="1"/>
  <c r="D20" i="140"/>
  <c r="E20" i="140" s="1"/>
  <c r="D16" i="140"/>
  <c r="E16" i="140" s="1"/>
  <c r="D11" i="140"/>
  <c r="E11" i="140" s="1"/>
  <c r="D10" i="140"/>
  <c r="E10" i="140" s="1"/>
  <c r="D7" i="140"/>
  <c r="E7" i="140" s="1"/>
  <c r="D28" i="140"/>
  <c r="E28" i="140" s="1"/>
  <c r="D25" i="140"/>
  <c r="V16" i="26"/>
  <c r="D23" i="140"/>
  <c r="D14" i="140"/>
  <c r="E14" i="140" s="1"/>
  <c r="D13" i="140"/>
  <c r="E13" i="140" s="1"/>
  <c r="V16" i="14"/>
  <c r="D6" i="140"/>
  <c r="C7" i="146"/>
  <c r="C25" i="146" s="1"/>
  <c r="C50" i="146" s="1"/>
  <c r="D57" i="145"/>
  <c r="D76" i="145" s="1"/>
  <c r="E42" i="145"/>
  <c r="H2" i="145"/>
  <c r="C4" i="146" s="1"/>
  <c r="V16" i="24"/>
  <c r="AJ53" i="10"/>
  <c r="P52" i="24"/>
  <c r="T26" i="22"/>
  <c r="P47" i="20"/>
  <c r="P44" i="19"/>
  <c r="V16" i="19"/>
  <c r="AW2" i="18"/>
  <c r="T26" i="13"/>
  <c r="J72" i="13"/>
  <c r="M7" i="14"/>
  <c r="O56" i="14"/>
  <c r="P56" i="14" s="1"/>
  <c r="AB25" i="18"/>
  <c r="AH25" i="18"/>
  <c r="AE26" i="18"/>
  <c r="AB28" i="18"/>
  <c r="AH28" i="18"/>
  <c r="AE29" i="18"/>
  <c r="AB30" i="18"/>
  <c r="AH30" i="18"/>
  <c r="AE31" i="18"/>
  <c r="AA30" i="18"/>
  <c r="AI31" i="18"/>
  <c r="AD25" i="18"/>
  <c r="AI25" i="18"/>
  <c r="AA26" i="18"/>
  <c r="AF26" i="18"/>
  <c r="AD28" i="18"/>
  <c r="AI28" i="18"/>
  <c r="AA29" i="18"/>
  <c r="AF29" i="18"/>
  <c r="AD30" i="18"/>
  <c r="AI30" i="18"/>
  <c r="AA31" i="18"/>
  <c r="AF31" i="18"/>
  <c r="AD26" i="18"/>
  <c r="AA28" i="18"/>
  <c r="AI29" i="18"/>
  <c r="AF30" i="18"/>
  <c r="AE25" i="18"/>
  <c r="AB26" i="18"/>
  <c r="AH26" i="18"/>
  <c r="AE28" i="18"/>
  <c r="AB29" i="18"/>
  <c r="AH29" i="18"/>
  <c r="AE30" i="18"/>
  <c r="AB31" i="18"/>
  <c r="AH31" i="18"/>
  <c r="AA25" i="18"/>
  <c r="AF25" i="18"/>
  <c r="AI26" i="18"/>
  <c r="AF28" i="18"/>
  <c r="AD29" i="18"/>
  <c r="AD31" i="18"/>
  <c r="AC25" i="18"/>
  <c r="AG31" i="18"/>
  <c r="AG30" i="18"/>
  <c r="AG29" i="18"/>
  <c r="AG28" i="18"/>
  <c r="AG26" i="18"/>
  <c r="AC31" i="18"/>
  <c r="AC30" i="18"/>
  <c r="AC28" i="18"/>
  <c r="AG25" i="18"/>
  <c r="AC29" i="18"/>
  <c r="AC26" i="18"/>
  <c r="G745" i="18"/>
  <c r="F72" i="18" s="1"/>
  <c r="AC60" i="18"/>
  <c r="AE60" i="18"/>
  <c r="AA60" i="18"/>
  <c r="AH20" i="18"/>
  <c r="AG60" i="18"/>
  <c r="AB20" i="18"/>
  <c r="AI60" i="18"/>
  <c r="AI10" i="18"/>
  <c r="AC10" i="18"/>
  <c r="AC14" i="18"/>
  <c r="AG15" i="18"/>
  <c r="AG46" i="18"/>
  <c r="AE59" i="18"/>
  <c r="AG59" i="18"/>
  <c r="AB14" i="18"/>
  <c r="AF14" i="18"/>
  <c r="AD20" i="18"/>
  <c r="AF16" i="18"/>
  <c r="AI16" i="18"/>
  <c r="AF65" i="18"/>
  <c r="AE65" i="18"/>
  <c r="AD8" i="18"/>
  <c r="AE36" i="18"/>
  <c r="AD55" i="18"/>
  <c r="AF8" i="18"/>
  <c r="AA14" i="18"/>
  <c r="AI20" i="18"/>
  <c r="AF36" i="18"/>
  <c r="AA52" i="18"/>
  <c r="AC23" i="18"/>
  <c r="AC65" i="18"/>
  <c r="AA37" i="18"/>
  <c r="AI37" i="18"/>
  <c r="AH21" i="18"/>
  <c r="AE21" i="18"/>
  <c r="AI18" i="18"/>
  <c r="AH55" i="18"/>
  <c r="AH18" i="18"/>
  <c r="AI4" i="18"/>
  <c r="AA4" i="18"/>
  <c r="AA39" i="18"/>
  <c r="AB39" i="18"/>
  <c r="AC19" i="18"/>
  <c r="AI7" i="18"/>
  <c r="AE7" i="18"/>
  <c r="AE63" i="18"/>
  <c r="AG63" i="18"/>
  <c r="AI41" i="18"/>
  <c r="AH41" i="18"/>
  <c r="AB41" i="18"/>
  <c r="AB34" i="18"/>
  <c r="AD34" i="18"/>
  <c r="AI24" i="18"/>
  <c r="AA24" i="18"/>
  <c r="AE42" i="18"/>
  <c r="AA42" i="18"/>
  <c r="AF22" i="18"/>
  <c r="AD22" i="18"/>
  <c r="AA23" i="18"/>
  <c r="AH17" i="18"/>
  <c r="AG17" i="18"/>
  <c r="AA17" i="18"/>
  <c r="AG18" i="18"/>
  <c r="AE48" i="18"/>
  <c r="AC48" i="18"/>
  <c r="AC36" i="18"/>
  <c r="AI5" i="18"/>
  <c r="AG39" i="18"/>
  <c r="AD11" i="18"/>
  <c r="AF11" i="18"/>
  <c r="AG44" i="18"/>
  <c r="AD18" i="18"/>
  <c r="AF33" i="18"/>
  <c r="AG33" i="18"/>
  <c r="AE33" i="18"/>
  <c r="AI12" i="18"/>
  <c r="AH12" i="18"/>
  <c r="AB12" i="18"/>
  <c r="AH4" i="18"/>
  <c r="AB19" i="18"/>
  <c r="AB60" i="18"/>
  <c r="AH52" i="18"/>
  <c r="AE10" i="18"/>
  <c r="AG10" i="18"/>
  <c r="AI15" i="18"/>
  <c r="AB15" i="18"/>
  <c r="AI46" i="18"/>
  <c r="AB46" i="18"/>
  <c r="AA59" i="18"/>
  <c r="AB59" i="18"/>
  <c r="AC15" i="18"/>
  <c r="AC46" i="18"/>
  <c r="AD60" i="18"/>
  <c r="AF10" i="18"/>
  <c r="AB16" i="18"/>
  <c r="AD46" i="18"/>
  <c r="AB65" i="18"/>
  <c r="AH65" i="18"/>
  <c r="AI8" i="18"/>
  <c r="AA36" i="18"/>
  <c r="AI55" i="18"/>
  <c r="AD14" i="18"/>
  <c r="AE20" i="18"/>
  <c r="AF44" i="18"/>
  <c r="AF52" i="18"/>
  <c r="AC39" i="18"/>
  <c r="AG37" i="18"/>
  <c r="AE37" i="18"/>
  <c r="AH37" i="18"/>
  <c r="AB21" i="18"/>
  <c r="AD21" i="18"/>
  <c r="AE18" i="18"/>
  <c r="AG55" i="18"/>
  <c r="AC5" i="18"/>
  <c r="AG4" i="18"/>
  <c r="AD4" i="18"/>
  <c r="AE39" i="18"/>
  <c r="AI39" i="18"/>
  <c r="AD7" i="18"/>
  <c r="AF60" i="18"/>
  <c r="AG52" i="18"/>
  <c r="AC52" i="18"/>
  <c r="AH60" i="18"/>
  <c r="AA10" i="18"/>
  <c r="AB10" i="18"/>
  <c r="AE15" i="18"/>
  <c r="AF15" i="18"/>
  <c r="AE46" i="18"/>
  <c r="AF46" i="18"/>
  <c r="AH59" i="18"/>
  <c r="AH8" i="18"/>
  <c r="AG14" i="18"/>
  <c r="AG16" i="18"/>
  <c r="AG65" i="18"/>
  <c r="AE8" i="18"/>
  <c r="AD36" i="18"/>
  <c r="AE55" i="18"/>
  <c r="AI14" i="18"/>
  <c r="AA20" i="18"/>
  <c r="AB44" i="18"/>
  <c r="AI52" i="18"/>
  <c r="AF55" i="18"/>
  <c r="AC37" i="18"/>
  <c r="AD37" i="18"/>
  <c r="AG21" i="18"/>
  <c r="AF21" i="18"/>
  <c r="AI21" i="18"/>
  <c r="AC18" i="18"/>
  <c r="AC55" i="18"/>
  <c r="AC4" i="18"/>
  <c r="AF4" i="18"/>
  <c r="AA5" i="18"/>
  <c r="AH39" i="18"/>
  <c r="AI19" i="18"/>
  <c r="AG7" i="18"/>
  <c r="AH7" i="18"/>
  <c r="AF7" i="18"/>
  <c r="AB18" i="18"/>
  <c r="AF63" i="18"/>
  <c r="AB63" i="18"/>
  <c r="AA41" i="18"/>
  <c r="AG41" i="18"/>
  <c r="AC34" i="18"/>
  <c r="AA34" i="18"/>
  <c r="AG24" i="18"/>
  <c r="AH24" i="18"/>
  <c r="AE24" i="18"/>
  <c r="AG42" i="18"/>
  <c r="AD42" i="18"/>
  <c r="AF42" i="18"/>
  <c r="AG22" i="18"/>
  <c r="AE22" i="18"/>
  <c r="AI22" i="18"/>
  <c r="AI23" i="18"/>
  <c r="AF23" i="18"/>
  <c r="AI17" i="18"/>
  <c r="AF17" i="18"/>
  <c r="AD48" i="18"/>
  <c r="AB48" i="18"/>
  <c r="AH36" i="18"/>
  <c r="AC11" i="18"/>
  <c r="AB11" i="18"/>
  <c r="AE19" i="18"/>
  <c r="AH44" i="18"/>
  <c r="AA44" i="18"/>
  <c r="AH33" i="18"/>
  <c r="AD33" i="18"/>
  <c r="AD16" i="18"/>
  <c r="AA12" i="18"/>
  <c r="AG12" i="18"/>
  <c r="AF5" i="18"/>
  <c r="AG36" i="18"/>
  <c r="AF19" i="18"/>
  <c r="AA18" i="18"/>
  <c r="AI33" i="18"/>
  <c r="AD12" i="18"/>
  <c r="AG20" i="18"/>
  <c r="AC20" i="18"/>
  <c r="AB52" i="18"/>
  <c r="AB8" i="18"/>
  <c r="AH10" i="18"/>
  <c r="AH14" i="18"/>
  <c r="AA15" i="18"/>
  <c r="AH15" i="18"/>
  <c r="AA46" i="18"/>
  <c r="AH46" i="18"/>
  <c r="AI59" i="18"/>
  <c r="AC59" i="18"/>
  <c r="AD10" i="18"/>
  <c r="AD59" i="18"/>
  <c r="AD52" i="18"/>
  <c r="AD15" i="18"/>
  <c r="AE16" i="18"/>
  <c r="AF59" i="18"/>
  <c r="AA65" i="18"/>
  <c r="AA8" i="18"/>
  <c r="AI36" i="18"/>
  <c r="AA55" i="18"/>
  <c r="AE14" i="18"/>
  <c r="AF20" i="18"/>
  <c r="AD44" i="18"/>
  <c r="AE52" i="18"/>
  <c r="AC8" i="18"/>
  <c r="AA19" i="18"/>
  <c r="AI65" i="18"/>
  <c r="AF37" i="18"/>
  <c r="AB37" i="18"/>
  <c r="AC21" i="18"/>
  <c r="AA21" i="18"/>
  <c r="AB55" i="18"/>
  <c r="AF18" i="18"/>
  <c r="AE4" i="18"/>
  <c r="AB4" i="18"/>
  <c r="AF39" i="18"/>
  <c r="AD39" i="18"/>
  <c r="AG19" i="18"/>
  <c r="AC7" i="18"/>
  <c r="AB7" i="18"/>
  <c r="AH19" i="18"/>
  <c r="AI63" i="18"/>
  <c r="AD63" i="18"/>
  <c r="AH63" i="18"/>
  <c r="AD41" i="18"/>
  <c r="AF41" i="18"/>
  <c r="AH34" i="18"/>
  <c r="AE34" i="18"/>
  <c r="AC24" i="18"/>
  <c r="AB24" i="18"/>
  <c r="AG5" i="18"/>
  <c r="AC42" i="18"/>
  <c r="AB42" i="18"/>
  <c r="AC22" i="18"/>
  <c r="AH22" i="18"/>
  <c r="AD23" i="18"/>
  <c r="AB23" i="18"/>
  <c r="AC17" i="18"/>
  <c r="AE17" i="18"/>
  <c r="AI48" i="18"/>
  <c r="AH48" i="18"/>
  <c r="AG48" i="18"/>
  <c r="AI11" i="18"/>
  <c r="AA11" i="18"/>
  <c r="AC44" i="18"/>
  <c r="AC33" i="18"/>
  <c r="AC16" i="18"/>
  <c r="AE41" i="18"/>
  <c r="AI34" i="18"/>
  <c r="AD17" i="18"/>
  <c r="AF48" i="18"/>
  <c r="AE12" i="18"/>
  <c r="AB33" i="18"/>
  <c r="AH11" i="18"/>
  <c r="AF34" i="18"/>
  <c r="AH23" i="18"/>
  <c r="AH16" i="18"/>
  <c r="AC41" i="18"/>
  <c r="AD24" i="18"/>
  <c r="AI42" i="18"/>
  <c r="AB17" i="18"/>
  <c r="AB36" i="18"/>
  <c r="AG11" i="18"/>
  <c r="AE44" i="18"/>
  <c r="AC12" i="18"/>
  <c r="AF12" i="18"/>
  <c r="AA7" i="18"/>
  <c r="AA48" i="18"/>
  <c r="AE11" i="18"/>
  <c r="AA63" i="18"/>
  <c r="AG34" i="18"/>
  <c r="AF24" i="18"/>
  <c r="AH42" i="18"/>
  <c r="AA22" i="18"/>
  <c r="AE23" i="18"/>
  <c r="AD5" i="18"/>
  <c r="AB5" i="18"/>
  <c r="AA33" i="18"/>
  <c r="AC63" i="18"/>
  <c r="AB22" i="18"/>
  <c r="AE5" i="18"/>
  <c r="AA16" i="18"/>
  <c r="AG23" i="18"/>
  <c r="AD19" i="18"/>
  <c r="AH5" i="18"/>
  <c r="AG8" i="18"/>
  <c r="AD65" i="18"/>
  <c r="AI44" i="18"/>
  <c r="AA13" i="18"/>
  <c r="AG13" i="18"/>
  <c r="AF56" i="18"/>
  <c r="AG56" i="18"/>
  <c r="AB6" i="18"/>
  <c r="AG6" i="18"/>
  <c r="AF50" i="18"/>
  <c r="AC50" i="18"/>
  <c r="AA50" i="18"/>
  <c r="AD40" i="18"/>
  <c r="AH13" i="18"/>
  <c r="AC13" i="18"/>
  <c r="AI56" i="18"/>
  <c r="AE56" i="18"/>
  <c r="AD6" i="18"/>
  <c r="AH6" i="18"/>
  <c r="AE6" i="18"/>
  <c r="AI50" i="18"/>
  <c r="AE50" i="18"/>
  <c r="AH40" i="18"/>
  <c r="AE40" i="18"/>
  <c r="AC64" i="18"/>
  <c r="AD64" i="18"/>
  <c r="AH43" i="18"/>
  <c r="AC43" i="18"/>
  <c r="AG40" i="18"/>
  <c r="AI64" i="18"/>
  <c r="AD43" i="18"/>
  <c r="AF13" i="18"/>
  <c r="AE13" i="18"/>
  <c r="AI13" i="18"/>
  <c r="AC56" i="18"/>
  <c r="AA56" i="18"/>
  <c r="AD56" i="18"/>
  <c r="AF6" i="18"/>
  <c r="AI6" i="18"/>
  <c r="AB50" i="18"/>
  <c r="AH50" i="18"/>
  <c r="AB40" i="18"/>
  <c r="AC40" i="18"/>
  <c r="AI40" i="18"/>
  <c r="AG64" i="18"/>
  <c r="AF64" i="18"/>
  <c r="AB64" i="18"/>
  <c r="AB43" i="18"/>
  <c r="AG43" i="18"/>
  <c r="AI43" i="18"/>
  <c r="AH64" i="18"/>
  <c r="AA43" i="18"/>
  <c r="AD13" i="18"/>
  <c r="AB13" i="18"/>
  <c r="AB56" i="18"/>
  <c r="AH56" i="18"/>
  <c r="AA6" i="18"/>
  <c r="AC6" i="18"/>
  <c r="AG50" i="18"/>
  <c r="AD50" i="18"/>
  <c r="AA40" i="18"/>
  <c r="AF40" i="18"/>
  <c r="AA64" i="18"/>
  <c r="AE64" i="18"/>
  <c r="AE43" i="18"/>
  <c r="AF43" i="18"/>
  <c r="O56" i="13"/>
  <c r="P56" i="13" s="1"/>
  <c r="F72" i="22"/>
  <c r="T14" i="22"/>
  <c r="M7" i="18"/>
  <c r="M58" i="14"/>
  <c r="BK50" i="14" s="1"/>
  <c r="BK49" i="14" s="1"/>
  <c r="P53" i="41"/>
  <c r="P54" i="41"/>
  <c r="AJ53" i="21"/>
  <c r="V16" i="13"/>
  <c r="T14" i="28"/>
  <c r="F72" i="28"/>
  <c r="F72" i="20"/>
  <c r="T14" i="20"/>
  <c r="T14" i="23"/>
  <c r="F72" i="23"/>
  <c r="F72" i="15"/>
  <c r="T14" i="15"/>
  <c r="T14" i="13"/>
  <c r="F72" i="13"/>
  <c r="M58" i="13"/>
  <c r="BI24" i="13" s="1"/>
  <c r="M7" i="13"/>
  <c r="P43" i="13"/>
  <c r="M7" i="10"/>
  <c r="V16" i="11"/>
  <c r="M7" i="28"/>
  <c r="M7" i="41"/>
  <c r="M56" i="41"/>
  <c r="M69" i="41" s="1"/>
  <c r="J72" i="17"/>
  <c r="T26" i="17"/>
  <c r="F72" i="30"/>
  <c r="T14" i="30"/>
  <c r="F72" i="9"/>
  <c r="T14" i="9"/>
  <c r="O30" i="40"/>
  <c r="P30" i="40" s="1"/>
  <c r="M56" i="40"/>
  <c r="M69" i="40" s="1"/>
  <c r="V16" i="8"/>
  <c r="M58" i="19"/>
  <c r="BC24" i="19" s="1"/>
  <c r="O56" i="19"/>
  <c r="P56" i="19" s="1"/>
  <c r="M58" i="24"/>
  <c r="M71" i="24" s="1"/>
  <c r="O56" i="24"/>
  <c r="P56" i="24" s="1"/>
  <c r="P14" i="17"/>
  <c r="T26" i="14"/>
  <c r="J72" i="14"/>
  <c r="T26" i="39"/>
  <c r="J70" i="39"/>
  <c r="M7" i="30"/>
  <c r="P14" i="20"/>
  <c r="P14" i="26"/>
  <c r="J70" i="36"/>
  <c r="T26" i="36"/>
  <c r="P14" i="15"/>
  <c r="M7" i="15"/>
  <c r="F72" i="21"/>
  <c r="T14" i="21"/>
  <c r="O56" i="21"/>
  <c r="P56" i="21" s="1"/>
  <c r="T26" i="20"/>
  <c r="J70" i="35"/>
  <c r="T26" i="35"/>
  <c r="V16" i="35"/>
  <c r="M7" i="35"/>
  <c r="M58" i="26"/>
  <c r="BK52" i="26" s="1"/>
  <c r="BK51" i="26" s="1"/>
  <c r="O56" i="26"/>
  <c r="P56" i="26" s="1"/>
  <c r="T14" i="27"/>
  <c r="F72" i="27"/>
  <c r="T14" i="17"/>
  <c r="F72" i="17"/>
  <c r="M7" i="12"/>
  <c r="T26" i="21"/>
  <c r="J72" i="21"/>
  <c r="J70" i="37"/>
  <c r="T26" i="37"/>
  <c r="T14" i="10"/>
  <c r="F72" i="10"/>
  <c r="J72" i="27"/>
  <c r="T26" i="27"/>
  <c r="T26" i="18"/>
  <c r="J72" i="18"/>
  <c r="V16" i="15"/>
  <c r="T14" i="11"/>
  <c r="J72" i="9"/>
  <c r="T26" i="9"/>
  <c r="M7" i="16"/>
  <c r="F70" i="39"/>
  <c r="T14" i="39"/>
  <c r="T14" i="19"/>
  <c r="F72" i="19"/>
  <c r="J72" i="12"/>
  <c r="T26" i="12"/>
  <c r="M56" i="36"/>
  <c r="BD26" i="36" s="1"/>
  <c r="O54" i="36"/>
  <c r="P54" i="36" s="1"/>
  <c r="M7" i="37"/>
  <c r="M56" i="37"/>
  <c r="M69" i="37" s="1"/>
  <c r="V16" i="30"/>
  <c r="O40" i="23"/>
  <c r="P40" i="23" s="1"/>
  <c r="M58" i="23"/>
  <c r="BL56" i="23" s="1"/>
  <c r="M7" i="23"/>
  <c r="M56" i="39"/>
  <c r="BI46" i="39" s="1"/>
  <c r="BI45" i="39" s="1"/>
  <c r="O54" i="39"/>
  <c r="P54" i="39" s="1"/>
  <c r="M58" i="9"/>
  <c r="BH8" i="9" s="1"/>
  <c r="O56" i="9"/>
  <c r="P56" i="9" s="1"/>
  <c r="F72" i="26"/>
  <c r="T14" i="26"/>
  <c r="M7" i="9"/>
  <c r="M58" i="30"/>
  <c r="O56" i="30"/>
  <c r="P56" i="30" s="1"/>
  <c r="O40" i="15"/>
  <c r="P40" i="15" s="1"/>
  <c r="M58" i="15"/>
  <c r="M71" i="15" s="1"/>
  <c r="M58" i="16"/>
  <c r="M71" i="16" s="1"/>
  <c r="V16" i="39"/>
  <c r="J72" i="23"/>
  <c r="T26" i="23"/>
  <c r="M58" i="17"/>
  <c r="BI25" i="17" s="1"/>
  <c r="O56" i="17"/>
  <c r="P56" i="17" s="1"/>
  <c r="T26" i="28"/>
  <c r="J72" i="28"/>
  <c r="T14" i="16"/>
  <c r="F72" i="16"/>
  <c r="M58" i="11"/>
  <c r="M71" i="11" s="1"/>
  <c r="P56" i="11"/>
  <c r="O35" i="35"/>
  <c r="P35" i="35" s="1"/>
  <c r="M56" i="35"/>
  <c r="M69" i="35" s="1"/>
  <c r="T14" i="8"/>
  <c r="F72" i="8"/>
  <c r="V16" i="9"/>
  <c r="O40" i="20"/>
  <c r="P40" i="20" s="1"/>
  <c r="BG28" i="39"/>
  <c r="M7" i="8"/>
  <c r="V16" i="12"/>
  <c r="J72" i="30"/>
  <c r="T26" i="30"/>
  <c r="BL48" i="36"/>
  <c r="BL47" i="36" s="1"/>
  <c r="BD42" i="36"/>
  <c r="BJ34" i="36"/>
  <c r="BJ13" i="36"/>
  <c r="BG22" i="36"/>
  <c r="BH14" i="36"/>
  <c r="BL23" i="36"/>
  <c r="BB58" i="36"/>
  <c r="BG37" i="36"/>
  <c r="BB15" i="36"/>
  <c r="BD50" i="36"/>
  <c r="BD49" i="36" s="1"/>
  <c r="BC57" i="36"/>
  <c r="BI63" i="36"/>
  <c r="BH46" i="36"/>
  <c r="BH45" i="36" s="1"/>
  <c r="BH24" i="36"/>
  <c r="BE58" i="36"/>
  <c r="BL42" i="36"/>
  <c r="BE6" i="36"/>
  <c r="BL16" i="36"/>
  <c r="BI15" i="36"/>
  <c r="BI7" i="36"/>
  <c r="BH11" i="36"/>
  <c r="BF5" i="36"/>
  <c r="BD10" i="36"/>
  <c r="BD41" i="36"/>
  <c r="AF59" i="36"/>
  <c r="AF56" i="36" s="1"/>
  <c r="BH41" i="36"/>
  <c r="BD58" i="36"/>
  <c r="BI46" i="36"/>
  <c r="BI45" i="36" s="1"/>
  <c r="BK10" i="36"/>
  <c r="BF39" i="36"/>
  <c r="BC15" i="36"/>
  <c r="BI42" i="36"/>
  <c r="BB27" i="36"/>
  <c r="BH58" i="36"/>
  <c r="BD14" i="36"/>
  <c r="BC13" i="36"/>
  <c r="BK7" i="36"/>
  <c r="BG5" i="36"/>
  <c r="BG40" i="36"/>
  <c r="BE40" i="36"/>
  <c r="BC38" i="36"/>
  <c r="BJ62" i="36"/>
  <c r="BF62" i="36"/>
  <c r="BB12" i="36"/>
  <c r="BE8" i="36"/>
  <c r="BB57" i="36"/>
  <c r="BK38" i="36"/>
  <c r="BJ19" i="36"/>
  <c r="BC42" i="36"/>
  <c r="BL6" i="36"/>
  <c r="BE46" i="36"/>
  <c r="BE45" i="36" s="1"/>
  <c r="BF41" i="36"/>
  <c r="BC27" i="36"/>
  <c r="BB39" i="36"/>
  <c r="BF32" i="36"/>
  <c r="BJ11" i="36"/>
  <c r="BK8" i="36"/>
  <c r="BJ35" i="36"/>
  <c r="BC21" i="36"/>
  <c r="BE34" i="36"/>
  <c r="BH4" i="36"/>
  <c r="F72" i="12"/>
  <c r="T14" i="12"/>
  <c r="M7" i="17"/>
  <c r="T26" i="16"/>
  <c r="J72" i="16"/>
  <c r="J72" i="8"/>
  <c r="T26" i="8"/>
  <c r="T14" i="36"/>
  <c r="F70" i="36"/>
  <c r="P52" i="8"/>
  <c r="M58" i="8"/>
  <c r="M71" i="8" s="1"/>
  <c r="M7" i="19"/>
  <c r="M7" i="26"/>
  <c r="M7" i="40"/>
  <c r="M58" i="22"/>
  <c r="M7" i="22"/>
  <c r="BH54" i="39"/>
  <c r="BH4" i="39"/>
  <c r="BJ26" i="39"/>
  <c r="BJ4" i="39"/>
  <c r="BF37" i="39"/>
  <c r="BB28" i="39"/>
  <c r="BH34" i="39"/>
  <c r="BD41" i="39"/>
  <c r="BJ63" i="39"/>
  <c r="BD10" i="39"/>
  <c r="BG23" i="39"/>
  <c r="BK11" i="39"/>
  <c r="BK17" i="39"/>
  <c r="BK46" i="39"/>
  <c r="BK45" i="39" s="1"/>
  <c r="BL21" i="39"/>
  <c r="BE8" i="39"/>
  <c r="BF39" i="39"/>
  <c r="BH37" i="39"/>
  <c r="BD32" i="39"/>
  <c r="BG26" i="39"/>
  <c r="BD8" i="39"/>
  <c r="BC21" i="39"/>
  <c r="BF6" i="39"/>
  <c r="AE59" i="39"/>
  <c r="AE56" i="39" s="1"/>
  <c r="BJ38" i="39"/>
  <c r="BD6" i="39"/>
  <c r="BL24" i="39"/>
  <c r="BL42" i="39"/>
  <c r="BG37" i="39"/>
  <c r="BB37" i="39"/>
  <c r="BJ40" i="39"/>
  <c r="BF27" i="39"/>
  <c r="BF62" i="39"/>
  <c r="BE29" i="39"/>
  <c r="BG16" i="39"/>
  <c r="BE10" i="39"/>
  <c r="BL39" i="39"/>
  <c r="BG42" i="39"/>
  <c r="BD22" i="39"/>
  <c r="BG62" i="39"/>
  <c r="BL15" i="39"/>
  <c r="BC39" i="39"/>
  <c r="BL6" i="39"/>
  <c r="BH14" i="39"/>
  <c r="BI14" i="39"/>
  <c r="BI16" i="39"/>
  <c r="BF50" i="39"/>
  <c r="BF49" i="39" s="1"/>
  <c r="BK48" i="39"/>
  <c r="BK47" i="39" s="1"/>
  <c r="BK5" i="39"/>
  <c r="BJ16" i="39"/>
  <c r="BC11" i="39"/>
  <c r="BF59" i="39"/>
  <c r="BL19" i="39"/>
  <c r="BG10" i="39"/>
  <c r="BI21" i="39"/>
  <c r="BE62" i="39"/>
  <c r="BG58" i="39"/>
  <c r="BE15" i="39"/>
  <c r="BD24" i="39"/>
  <c r="BL10" i="39"/>
  <c r="BL29" i="39"/>
  <c r="BC28" i="39"/>
  <c r="BC38" i="39"/>
  <c r="BK35" i="39"/>
  <c r="BL38" i="39"/>
  <c r="BH39" i="39"/>
  <c r="BC41" i="39"/>
  <c r="BK15" i="39"/>
  <c r="BK26" i="39"/>
  <c r="M7" i="39"/>
  <c r="M58" i="12"/>
  <c r="BC5" i="12" s="1"/>
  <c r="O56" i="12"/>
  <c r="P56" i="12" s="1"/>
  <c r="J72" i="26"/>
  <c r="T26" i="26"/>
  <c r="O56" i="27"/>
  <c r="P56" i="27" s="1"/>
  <c r="BI54" i="36"/>
  <c r="BG28" i="36"/>
  <c r="BE28" i="36"/>
  <c r="BD54" i="36"/>
  <c r="BK28" i="36"/>
  <c r="BG54" i="36"/>
  <c r="BG61" i="36"/>
  <c r="BH28" i="36"/>
  <c r="BB34" i="36"/>
  <c r="BH53" i="36"/>
  <c r="BI4" i="36"/>
  <c r="BG53" i="36"/>
  <c r="BL53" i="36"/>
  <c r="BE4" i="36"/>
  <c r="BJ21" i="36"/>
  <c r="BG26" i="36"/>
  <c r="BB11" i="36"/>
  <c r="BG15" i="36"/>
  <c r="BF13" i="36"/>
  <c r="BF21" i="36"/>
  <c r="BL24" i="36"/>
  <c r="BI59" i="36"/>
  <c r="BE29" i="36"/>
  <c r="BI16" i="36"/>
  <c r="BK35" i="36"/>
  <c r="BG17" i="36"/>
  <c r="BK34" i="36"/>
  <c r="BK59" i="36"/>
  <c r="BH39" i="36"/>
  <c r="BG11" i="36"/>
  <c r="BI8" i="36"/>
  <c r="BD53" i="36"/>
  <c r="BG46" i="36"/>
  <c r="BG45" i="36" s="1"/>
  <c r="BK22" i="36"/>
  <c r="BI6" i="36"/>
  <c r="BD37" i="36"/>
  <c r="BE39" i="36"/>
  <c r="BB41" i="36"/>
  <c r="AE59" i="36"/>
  <c r="AE56" i="36" s="1"/>
  <c r="BF42" i="36"/>
  <c r="BK63" i="36"/>
  <c r="BC24" i="36"/>
  <c r="BH6" i="36"/>
  <c r="BL27" i="36"/>
  <c r="BF37" i="36"/>
  <c r="BB17" i="36"/>
  <c r="BL59" i="36"/>
  <c r="BB42" i="36"/>
  <c r="BK58" i="36"/>
  <c r="BB63" i="36"/>
  <c r="BJ18" i="36"/>
  <c r="BC23" i="36"/>
  <c r="BC29" i="36"/>
  <c r="BB7" i="36"/>
  <c r="BG29" i="36"/>
  <c r="BG58" i="36"/>
  <c r="BF12" i="36"/>
  <c r="BH40" i="36"/>
  <c r="BH34" i="36"/>
  <c r="AD59" i="36"/>
  <c r="AD56" i="36" s="1"/>
  <c r="BF6" i="36"/>
  <c r="BD34" i="36"/>
  <c r="BG31" i="36"/>
  <c r="BI17" i="36"/>
  <c r="BD7" i="36"/>
  <c r="BC37" i="36"/>
  <c r="BJ44" i="36"/>
  <c r="BJ43" i="36" s="1"/>
  <c r="AG59" i="36"/>
  <c r="AG56" i="36" s="1"/>
  <c r="BB23" i="36"/>
  <c r="BB13" i="36"/>
  <c r="BE38" i="36"/>
  <c r="BG42" i="36"/>
  <c r="BH8" i="36"/>
  <c r="BL40" i="36"/>
  <c r="BJ27" i="36"/>
  <c r="BC22" i="36"/>
  <c r="BB16" i="36"/>
  <c r="BK20" i="36"/>
  <c r="BD16" i="36"/>
  <c r="BL17" i="36"/>
  <c r="BL12" i="36"/>
  <c r="BG27" i="36"/>
  <c r="BK6" i="36"/>
  <c r="BD22" i="36"/>
  <c r="BF35" i="36"/>
  <c r="BC10" i="36"/>
  <c r="BJ48" i="36"/>
  <c r="BJ47" i="36" s="1"/>
  <c r="BI38" i="36"/>
  <c r="BJ26" i="36"/>
  <c r="BB10" i="36"/>
  <c r="BB59" i="36"/>
  <c r="BJ24" i="36"/>
  <c r="BE10" i="36"/>
  <c r="BI21" i="36"/>
  <c r="BG32" i="36"/>
  <c r="BH44" i="36"/>
  <c r="BH43" i="36" s="1"/>
  <c r="BL5" i="36"/>
  <c r="BK16" i="36"/>
  <c r="BC31" i="36"/>
  <c r="BJ17" i="36"/>
  <c r="BJ63" i="36"/>
  <c r="BB6" i="36"/>
  <c r="BB35" i="36"/>
  <c r="BC8" i="36"/>
  <c r="BL38" i="36"/>
  <c r="BJ10" i="36"/>
  <c r="BL32" i="36"/>
  <c r="BG20" i="36"/>
  <c r="BG12" i="36"/>
  <c r="BB18" i="36"/>
  <c r="BF16" i="36"/>
  <c r="BE14" i="36"/>
  <c r="BE62" i="36"/>
  <c r="BD48" i="36"/>
  <c r="BD47" i="36" s="1"/>
  <c r="BJ4" i="36"/>
  <c r="BE13" i="36"/>
  <c r="BD35" i="36"/>
  <c r="BL26" i="36"/>
  <c r="BL50" i="36"/>
  <c r="BL49" i="36" s="1"/>
  <c r="BF38" i="36"/>
  <c r="BL46" i="36"/>
  <c r="BL45" i="36" s="1"/>
  <c r="BC53" i="36"/>
  <c r="BI58" i="36"/>
  <c r="BC34" i="36"/>
  <c r="BC41" i="36"/>
  <c r="BK48" i="36"/>
  <c r="BK47" i="36" s="1"/>
  <c r="BK57" i="36"/>
  <c r="BC35" i="36"/>
  <c r="M7" i="36"/>
  <c r="F72" i="24"/>
  <c r="T14" i="24"/>
  <c r="O38" i="38"/>
  <c r="P38" i="38" s="1"/>
  <c r="M56" i="38"/>
  <c r="BB13" i="38" s="1"/>
  <c r="M7" i="24"/>
  <c r="M58" i="28"/>
  <c r="BC25" i="28" s="1"/>
  <c r="V16" i="16"/>
  <c r="M7" i="11"/>
  <c r="M58" i="10"/>
  <c r="BC25" i="10" s="1"/>
  <c r="O56" i="10"/>
  <c r="P56" i="10" s="1"/>
  <c r="BC17" i="38"/>
  <c r="BE5" i="38"/>
  <c r="BC38" i="38"/>
  <c r="BK50" i="38"/>
  <c r="BK49" i="38" s="1"/>
  <c r="BD8" i="38"/>
  <c r="BL37" i="38"/>
  <c r="BB62" i="38"/>
  <c r="BF61" i="38"/>
  <c r="BB29" i="38"/>
  <c r="BE32" i="38"/>
  <c r="BG34" i="38"/>
  <c r="BJ35" i="38"/>
  <c r="BB59" i="38"/>
  <c r="BD39" i="38"/>
  <c r="BE44" i="38"/>
  <c r="BE43" i="38" s="1"/>
  <c r="BH32" i="38"/>
  <c r="BL20" i="38"/>
  <c r="BL6" i="38"/>
  <c r="BG63" i="38"/>
  <c r="BK34" i="38"/>
  <c r="BG31" i="38"/>
  <c r="BJ63" i="38"/>
  <c r="BK38" i="38"/>
  <c r="BD12" i="38"/>
  <c r="BB53" i="38"/>
  <c r="BD35" i="38"/>
  <c r="M7" i="38"/>
  <c r="T26" i="24"/>
  <c r="M58" i="18"/>
  <c r="BB25" i="18" s="1"/>
  <c r="O56" i="18"/>
  <c r="P56" i="18" s="1"/>
  <c r="J70" i="38"/>
  <c r="T26" i="38"/>
  <c r="BD18" i="38" l="1"/>
  <c r="BL46" i="38"/>
  <c r="BL45" i="38" s="1"/>
  <c r="BI44" i="38"/>
  <c r="BI43" i="38" s="1"/>
  <c r="BB42" i="38"/>
  <c r="BE27" i="38"/>
  <c r="BD57" i="38"/>
  <c r="BF6" i="38"/>
  <c r="BL39" i="38"/>
  <c r="BF46" i="38"/>
  <c r="BF45" i="38" s="1"/>
  <c r="BI24" i="38"/>
  <c r="BF8" i="38"/>
  <c r="BJ57" i="38"/>
  <c r="BE59" i="38"/>
  <c r="BI42" i="38"/>
  <c r="BJ41" i="38"/>
  <c r="BF31" i="38"/>
  <c r="BH21" i="38"/>
  <c r="BB39" i="38"/>
  <c r="AI59" i="38"/>
  <c r="AI56" i="38" s="1"/>
  <c r="BD15" i="38"/>
  <c r="BE57" i="38"/>
  <c r="BC28" i="38"/>
  <c r="BG27" i="38"/>
  <c r="BB16" i="38"/>
  <c r="BL5" i="38"/>
  <c r="BI20" i="38"/>
  <c r="BK12" i="36"/>
  <c r="BL63" i="36"/>
  <c r="BF50" i="36"/>
  <c r="BF49" i="36" s="1"/>
  <c r="BL18" i="36"/>
  <c r="BK39" i="39"/>
  <c r="BC50" i="38"/>
  <c r="BC49" i="38" s="1"/>
  <c r="BC7" i="38"/>
  <c r="BI50" i="38"/>
  <c r="BI49" i="38" s="1"/>
  <c r="BK39" i="38"/>
  <c r="BH14" i="38"/>
  <c r="BK15" i="38"/>
  <c r="BB57" i="38"/>
  <c r="BF29" i="38"/>
  <c r="BK13" i="38"/>
  <c r="BE41" i="38"/>
  <c r="BF59" i="38"/>
  <c r="BI28" i="38"/>
  <c r="BF42" i="38"/>
  <c r="BG42" i="38"/>
  <c r="BB22" i="38"/>
  <c r="BH53" i="38"/>
  <c r="BC27" i="38"/>
  <c r="BL54" i="38"/>
  <c r="BI10" i="38"/>
  <c r="BL23" i="38"/>
  <c r="BH18" i="38"/>
  <c r="BF17" i="38"/>
  <c r="BI29" i="38"/>
  <c r="BH17" i="38"/>
  <c r="BE26" i="38"/>
  <c r="BK35" i="38"/>
  <c r="BD41" i="38"/>
  <c r="BL4" i="38"/>
  <c r="BB21" i="38"/>
  <c r="BI7" i="38"/>
  <c r="BF26" i="38"/>
  <c r="BG50" i="38"/>
  <c r="BG49" i="38" s="1"/>
  <c r="BK5" i="38"/>
  <c r="BI32" i="38"/>
  <c r="BJ44" i="38"/>
  <c r="BJ43" i="38" s="1"/>
  <c r="BI39" i="38"/>
  <c r="BL34" i="38"/>
  <c r="BE15" i="38"/>
  <c r="BI19" i="38"/>
  <c r="BJ16" i="38"/>
  <c r="BB44" i="38"/>
  <c r="BB43" i="38" s="1"/>
  <c r="BE22" i="38"/>
  <c r="BE8" i="38"/>
  <c r="BH57" i="38"/>
  <c r="BB32" i="38"/>
  <c r="BH4" i="38"/>
  <c r="BJ27" i="38"/>
  <c r="BB48" i="38"/>
  <c r="BB47" i="38" s="1"/>
  <c r="BE11" i="38"/>
  <c r="BD26" i="38"/>
  <c r="BF44" i="38"/>
  <c r="BF43" i="38" s="1"/>
  <c r="BK27" i="36"/>
  <c r="BG21" i="36"/>
  <c r="BB62" i="36"/>
  <c r="BH32" i="36"/>
  <c r="BG23" i="36"/>
  <c r="BH18" i="36"/>
  <c r="BG16" i="36"/>
  <c r="BH23" i="36"/>
  <c r="BH17" i="36"/>
  <c r="BK54" i="36"/>
  <c r="BG5" i="38"/>
  <c r="BD7" i="38"/>
  <c r="BJ14" i="38"/>
  <c r="BL59" i="38"/>
  <c r="BH6" i="38"/>
  <c r="BL57" i="38"/>
  <c r="BC24" i="38"/>
  <c r="BK23" i="38"/>
  <c r="BD22" i="38"/>
  <c r="BE35" i="38"/>
  <c r="BC26" i="38"/>
  <c r="BC19" i="38"/>
  <c r="BK46" i="38"/>
  <c r="BK45" i="38" s="1"/>
  <c r="BB11" i="38"/>
  <c r="BL32" i="38"/>
  <c r="BH38" i="38"/>
  <c r="BJ18" i="38"/>
  <c r="BC20" i="38"/>
  <c r="BC13" i="12"/>
  <c r="BJ29" i="36"/>
  <c r="BD11" i="36"/>
  <c r="BH13" i="36"/>
  <c r="BH62" i="36"/>
  <c r="BB20" i="36"/>
  <c r="BE59" i="36"/>
  <c r="BI27" i="38"/>
  <c r="BH10" i="38"/>
  <c r="BF63" i="36"/>
  <c r="BI62" i="36"/>
  <c r="BE24" i="36"/>
  <c r="BG41" i="36"/>
  <c r="BF18" i="36"/>
  <c r="BD27" i="36"/>
  <c r="BG34" i="36"/>
  <c r="BE19" i="36"/>
  <c r="BJ42" i="36"/>
  <c r="BB48" i="36"/>
  <c r="BB47" i="36" s="1"/>
  <c r="BI35" i="36"/>
  <c r="BE23" i="36"/>
  <c r="BL8" i="36"/>
  <c r="BG14" i="36"/>
  <c r="BC19" i="36"/>
  <c r="BE31" i="36"/>
  <c r="BG10" i="36"/>
  <c r="BL7" i="36"/>
  <c r="BD17" i="36"/>
  <c r="BK19" i="36"/>
  <c r="BC18" i="36"/>
  <c r="BH63" i="36"/>
  <c r="BI24" i="36"/>
  <c r="BH15" i="36"/>
  <c r="BJ53" i="36"/>
  <c r="BJ52" i="36" s="1"/>
  <c r="BJ55" i="36" s="1"/>
  <c r="BI20" i="36"/>
  <c r="BI41" i="36"/>
  <c r="BI40" i="36"/>
  <c r="BB28" i="36"/>
  <c r="BF42" i="14"/>
  <c r="BG37" i="14"/>
  <c r="BB21" i="14"/>
  <c r="BK40" i="14"/>
  <c r="BG11" i="14"/>
  <c r="BL61" i="38"/>
  <c r="BB6" i="38"/>
  <c r="AE59" i="38"/>
  <c r="AE56" i="38" s="1"/>
  <c r="BJ37" i="38"/>
  <c r="BE26" i="36"/>
  <c r="BD62" i="36"/>
  <c r="BL19" i="36"/>
  <c r="BC6" i="36"/>
  <c r="BH54" i="36"/>
  <c r="BJ40" i="38"/>
  <c r="BF53" i="36"/>
  <c r="BB61" i="36"/>
  <c r="BK31" i="36"/>
  <c r="BG58" i="38"/>
  <c r="BH24" i="38"/>
  <c r="BF37" i="38"/>
  <c r="AD59" i="38"/>
  <c r="AD56" i="38" s="1"/>
  <c r="BL29" i="38"/>
  <c r="BI5" i="38"/>
  <c r="BI57" i="36"/>
  <c r="BH7" i="36"/>
  <c r="BD19" i="36"/>
  <c r="BL4" i="36"/>
  <c r="BE61" i="36"/>
  <c r="BJ50" i="39"/>
  <c r="BJ49" i="39" s="1"/>
  <c r="BF28" i="36"/>
  <c r="BF18" i="38"/>
  <c r="BI63" i="38"/>
  <c r="BG14" i="38"/>
  <c r="BE23" i="38"/>
  <c r="BD37" i="38"/>
  <c r="BC11" i="36"/>
  <c r="BD21" i="36"/>
  <c r="BF54" i="36"/>
  <c r="BL27" i="38"/>
  <c r="BH22" i="38"/>
  <c r="BG37" i="38"/>
  <c r="BE13" i="38"/>
  <c r="BL63" i="38"/>
  <c r="BE37" i="38"/>
  <c r="BF10" i="38"/>
  <c r="BI62" i="38"/>
  <c r="BF34" i="38"/>
  <c r="BE16" i="38"/>
  <c r="BH63" i="38"/>
  <c r="BB8" i="38"/>
  <c r="BI40" i="38"/>
  <c r="BH15" i="38"/>
  <c r="BH26" i="38"/>
  <c r="BF14" i="38"/>
  <c r="BB14" i="38"/>
  <c r="BC61" i="36"/>
  <c r="BJ31" i="38"/>
  <c r="BD31" i="38"/>
  <c r="BE39" i="38"/>
  <c r="BD58" i="38"/>
  <c r="BD20" i="38"/>
  <c r="BB38" i="38"/>
  <c r="BL8" i="38"/>
  <c r="BI33" i="12"/>
  <c r="BD41" i="12"/>
  <c r="BI61" i="36"/>
  <c r="AF59" i="39"/>
  <c r="AF56" i="39" s="1"/>
  <c r="BI48" i="38"/>
  <c r="BI47" i="38" s="1"/>
  <c r="BD63" i="38"/>
  <c r="BB54" i="39"/>
  <c r="BL22" i="14"/>
  <c r="BH63" i="14"/>
  <c r="BL46" i="14"/>
  <c r="BL45" i="14" s="1"/>
  <c r="BB65" i="14"/>
  <c r="BD6" i="14"/>
  <c r="BJ65" i="14"/>
  <c r="BJ46" i="14"/>
  <c r="BJ45" i="14" s="1"/>
  <c r="BD14" i="14"/>
  <c r="BK65" i="14"/>
  <c r="BC52" i="14"/>
  <c r="BC51" i="14" s="1"/>
  <c r="BD39" i="14"/>
  <c r="BB12" i="14"/>
  <c r="BC11" i="14"/>
  <c r="BC48" i="14"/>
  <c r="BC47" i="14" s="1"/>
  <c r="BG39" i="14"/>
  <c r="BD4" i="14"/>
  <c r="BF23" i="14"/>
  <c r="BC39" i="14"/>
  <c r="BI48" i="14"/>
  <c r="BI47" i="14" s="1"/>
  <c r="BH48" i="14"/>
  <c r="BH47" i="14" s="1"/>
  <c r="BL12" i="14"/>
  <c r="BK52" i="14"/>
  <c r="BK51" i="14" s="1"/>
  <c r="BL42" i="14"/>
  <c r="BB5" i="14"/>
  <c r="BI5" i="14"/>
  <c r="BL21" i="14"/>
  <c r="BD10" i="14"/>
  <c r="BI65" i="14"/>
  <c r="BG22" i="14"/>
  <c r="BB16" i="14"/>
  <c r="AF61" i="14"/>
  <c r="AF58" i="14" s="1"/>
  <c r="BF46" i="14"/>
  <c r="BF45" i="14" s="1"/>
  <c r="BF20" i="14"/>
  <c r="BK36" i="14"/>
  <c r="BD43" i="14"/>
  <c r="BF56" i="14"/>
  <c r="BH7" i="14"/>
  <c r="BK10" i="14"/>
  <c r="BG15" i="14"/>
  <c r="BD17" i="14"/>
  <c r="BH24" i="14"/>
  <c r="BB15" i="14"/>
  <c r="AE61" i="14"/>
  <c r="AE58" i="14" s="1"/>
  <c r="BC63" i="14"/>
  <c r="BB20" i="14"/>
  <c r="BC65" i="14"/>
  <c r="BH44" i="14"/>
  <c r="BK61" i="14"/>
  <c r="BL59" i="14"/>
  <c r="BG23" i="14"/>
  <c r="BE41" i="14"/>
  <c r="BD12" i="14"/>
  <c r="BI46" i="14"/>
  <c r="BI45" i="14" s="1"/>
  <c r="BG5" i="14"/>
  <c r="BD50" i="14"/>
  <c r="BD49" i="14" s="1"/>
  <c r="AG61" i="14"/>
  <c r="AG58" i="14" s="1"/>
  <c r="BF18" i="14"/>
  <c r="BB36" i="14"/>
  <c r="BE39" i="14"/>
  <c r="BE60" i="14"/>
  <c r="BL48" i="14"/>
  <c r="BL47" i="14" s="1"/>
  <c r="BL36" i="14"/>
  <c r="BD15" i="14"/>
  <c r="BJ6" i="14"/>
  <c r="BC7" i="14"/>
  <c r="BJ34" i="14"/>
  <c r="BH65" i="14"/>
  <c r="BI7" i="14"/>
  <c r="BI41" i="14"/>
  <c r="BI37" i="14"/>
  <c r="BF8" i="14"/>
  <c r="BF15" i="14"/>
  <c r="BB13" i="14"/>
  <c r="BE55" i="14"/>
  <c r="BK34" i="14"/>
  <c r="BJ37" i="14"/>
  <c r="BJ50" i="14"/>
  <c r="BJ49" i="14" s="1"/>
  <c r="BH41" i="14"/>
  <c r="BJ17" i="14"/>
  <c r="BH10" i="14"/>
  <c r="BB37" i="14"/>
  <c r="BC61" i="14"/>
  <c r="BF11" i="14"/>
  <c r="BJ13" i="14"/>
  <c r="BC8" i="14"/>
  <c r="BJ44" i="14"/>
  <c r="BE11" i="14"/>
  <c r="BL63" i="14"/>
  <c r="BF63" i="14"/>
  <c r="BC5" i="14"/>
  <c r="BL24" i="14"/>
  <c r="BD5" i="14"/>
  <c r="BK48" i="14"/>
  <c r="BK47" i="14" s="1"/>
  <c r="BK59" i="14"/>
  <c r="BJ61" i="14"/>
  <c r="BL16" i="14"/>
  <c r="BB8" i="14"/>
  <c r="BB42" i="14"/>
  <c r="BF61" i="14"/>
  <c r="BE24" i="14"/>
  <c r="BF41" i="14"/>
  <c r="BB24" i="14"/>
  <c r="BE42" i="14"/>
  <c r="BF55" i="14"/>
  <c r="BJ36" i="14"/>
  <c r="BG46" i="14"/>
  <c r="BG45" i="14" s="1"/>
  <c r="BJ55" i="14"/>
  <c r="BF19" i="14"/>
  <c r="BC56" i="14"/>
  <c r="BD33" i="14"/>
  <c r="BF52" i="14"/>
  <c r="BF51" i="14" s="1"/>
  <c r="BD61" i="14"/>
  <c r="BD19" i="14"/>
  <c r="BL64" i="14"/>
  <c r="BE6" i="14"/>
  <c r="BI10" i="14"/>
  <c r="BE43" i="14"/>
  <c r="BL23" i="14"/>
  <c r="BD34" i="14"/>
  <c r="BD42" i="14"/>
  <c r="BD21" i="14"/>
  <c r="BC10" i="14"/>
  <c r="D14" i="139"/>
  <c r="BJ15" i="38"/>
  <c r="BB28" i="38"/>
  <c r="BE62" i="38"/>
  <c r="BI18" i="38"/>
  <c r="BG44" i="38"/>
  <c r="BG43" i="38" s="1"/>
  <c r="BJ38" i="38"/>
  <c r="BC21" i="38"/>
  <c r="BC44" i="38"/>
  <c r="BC43" i="38" s="1"/>
  <c r="BD6" i="38"/>
  <c r="BL48" i="38"/>
  <c r="BL47" i="38" s="1"/>
  <c r="BB43" i="14"/>
  <c r="BH12" i="14"/>
  <c r="BI59" i="38"/>
  <c r="BE48" i="38"/>
  <c r="BE47" i="38" s="1"/>
  <c r="BB19" i="40"/>
  <c r="BG4" i="40"/>
  <c r="BK42" i="36"/>
  <c r="BI14" i="40"/>
  <c r="BB5" i="36"/>
  <c r="BB28" i="40"/>
  <c r="BL19" i="40"/>
  <c r="BH59" i="36"/>
  <c r="BK4" i="40"/>
  <c r="BG27" i="40"/>
  <c r="BE22" i="36"/>
  <c r="BJ16" i="40"/>
  <c r="BB39" i="40"/>
  <c r="BD50" i="40"/>
  <c r="BD49" i="40" s="1"/>
  <c r="AI59" i="36"/>
  <c r="AI56" i="36" s="1"/>
  <c r="BI48" i="40"/>
  <c r="BI47" i="40" s="1"/>
  <c r="BH11" i="40"/>
  <c r="BL18" i="40"/>
  <c r="BH38" i="36"/>
  <c r="BF24" i="36"/>
  <c r="BH62" i="40"/>
  <c r="BH48" i="36"/>
  <c r="BH47" i="36" s="1"/>
  <c r="BF11" i="36"/>
  <c r="BD17" i="40"/>
  <c r="BJ59" i="40"/>
  <c r="BB31" i="40"/>
  <c r="BK62" i="40"/>
  <c r="BJ8" i="40"/>
  <c r="BD61" i="36"/>
  <c r="BC32" i="40"/>
  <c r="BL14" i="40"/>
  <c r="BI39" i="40"/>
  <c r="BK18" i="40"/>
  <c r="BG50" i="40"/>
  <c r="BG49" i="40" s="1"/>
  <c r="BK26" i="36"/>
  <c r="BD26" i="40"/>
  <c r="BF21" i="40"/>
  <c r="BB5" i="40"/>
  <c r="BH5" i="40"/>
  <c r="BH24" i="40"/>
  <c r="BE39" i="40"/>
  <c r="BL39" i="40"/>
  <c r="BG37" i="40"/>
  <c r="BF58" i="40"/>
  <c r="BB53" i="40"/>
  <c r="BL40" i="40"/>
  <c r="BJ31" i="40"/>
  <c r="BG11" i="40"/>
  <c r="BC23" i="40"/>
  <c r="BC24" i="40"/>
  <c r="BL27" i="40"/>
  <c r="BH61" i="40"/>
  <c r="BH35" i="40"/>
  <c r="BF22" i="40"/>
  <c r="BC22" i="40"/>
  <c r="BF39" i="40"/>
  <c r="BG39" i="40"/>
  <c r="BJ19" i="40"/>
  <c r="BL22" i="40"/>
  <c r="BF50" i="40"/>
  <c r="BF49" i="40" s="1"/>
  <c r="BH26" i="40"/>
  <c r="BL48" i="40"/>
  <c r="BL47" i="40" s="1"/>
  <c r="BB26" i="40"/>
  <c r="BJ50" i="40"/>
  <c r="BJ49" i="40" s="1"/>
  <c r="BL13" i="40"/>
  <c r="BL12" i="40"/>
  <c r="BF53" i="40"/>
  <c r="BG26" i="40"/>
  <c r="BC31" i="40"/>
  <c r="BL50" i="40"/>
  <c r="BL49" i="40" s="1"/>
  <c r="BF57" i="40"/>
  <c r="BC53" i="40"/>
  <c r="BH22" i="40"/>
  <c r="BE27" i="40"/>
  <c r="BL63" i="40"/>
  <c r="BK19" i="40"/>
  <c r="BC38" i="40"/>
  <c r="BF8" i="40"/>
  <c r="BJ24" i="40"/>
  <c r="BE19" i="40"/>
  <c r="BE63" i="40"/>
  <c r="BI23" i="40"/>
  <c r="BE58" i="40"/>
  <c r="BF37" i="40"/>
  <c r="BJ54" i="40"/>
  <c r="BD32" i="40"/>
  <c r="BK8" i="40"/>
  <c r="BH7" i="40"/>
  <c r="BK29" i="40"/>
  <c r="BC61" i="40"/>
  <c r="BG32" i="40"/>
  <c r="BG35" i="40"/>
  <c r="BF20" i="40"/>
  <c r="BF62" i="40"/>
  <c r="BB54" i="40"/>
  <c r="BC11" i="40"/>
  <c r="BF31" i="40"/>
  <c r="BC57" i="40"/>
  <c r="BF12" i="40"/>
  <c r="BL37" i="40"/>
  <c r="BB34" i="40"/>
  <c r="BG23" i="40"/>
  <c r="BC56" i="9"/>
  <c r="AE61" i="12"/>
  <c r="AE58" i="12" s="1"/>
  <c r="BI11" i="36"/>
  <c r="BC40" i="36"/>
  <c r="BJ40" i="14"/>
  <c r="BK21" i="14"/>
  <c r="BD31" i="36"/>
  <c r="BJ12" i="36"/>
  <c r="BD42" i="40"/>
  <c r="BD52" i="36"/>
  <c r="BD55" i="36" s="1"/>
  <c r="BL18" i="38"/>
  <c r="BD50" i="38"/>
  <c r="BD49" i="38" s="1"/>
  <c r="BL42" i="38"/>
  <c r="BD24" i="38"/>
  <c r="BK42" i="38"/>
  <c r="BF12" i="38"/>
  <c r="BC11" i="38"/>
  <c r="BE12" i="38"/>
  <c r="BF39" i="38"/>
  <c r="BG53" i="38"/>
  <c r="BJ28" i="38"/>
  <c r="BC14" i="38"/>
  <c r="BF44" i="36"/>
  <c r="BF43" i="36" s="1"/>
  <c r="BL35" i="36"/>
  <c r="BH26" i="36"/>
  <c r="BF7" i="36"/>
  <c r="BJ16" i="36"/>
  <c r="BG13" i="36"/>
  <c r="BE35" i="36"/>
  <c r="BE53" i="36"/>
  <c r="BD35" i="40"/>
  <c r="BJ32" i="40"/>
  <c r="BI24" i="40"/>
  <c r="BB13" i="40"/>
  <c r="BJ29" i="40"/>
  <c r="BG20" i="40"/>
  <c r="BE16" i="40"/>
  <c r="BJ12" i="40"/>
  <c r="BJ41" i="40"/>
  <c r="BB41" i="40"/>
  <c r="BI59" i="40"/>
  <c r="BD19" i="40"/>
  <c r="BL6" i="40"/>
  <c r="BC13" i="40"/>
  <c r="BK13" i="40"/>
  <c r="BC63" i="40"/>
  <c r="BK7" i="40"/>
  <c r="BH13" i="40"/>
  <c r="BJ58" i="40"/>
  <c r="BE21" i="14"/>
  <c r="BI28" i="36"/>
  <c r="BG16" i="38"/>
  <c r="BI4" i="38"/>
  <c r="AC59" i="38"/>
  <c r="AC56" i="38" s="1"/>
  <c r="BC12" i="38"/>
  <c r="BD10" i="38"/>
  <c r="BC63" i="38"/>
  <c r="BG6" i="38"/>
  <c r="BC37" i="38"/>
  <c r="BB58" i="38"/>
  <c r="BB56" i="38" s="1"/>
  <c r="BG4" i="38"/>
  <c r="BC22" i="38"/>
  <c r="BF40" i="38"/>
  <c r="BI16" i="38"/>
  <c r="BC62" i="36"/>
  <c r="BK37" i="36"/>
  <c r="BF48" i="36"/>
  <c r="BF47" i="36" s="1"/>
  <c r="BK14" i="36"/>
  <c r="BD44" i="36"/>
  <c r="BD43" i="36" s="1"/>
  <c r="BB32" i="36"/>
  <c r="BK40" i="36"/>
  <c r="BE22" i="40"/>
  <c r="BB57" i="40"/>
  <c r="BH44" i="40"/>
  <c r="BH43" i="40" s="1"/>
  <c r="BG57" i="40"/>
  <c r="BI41" i="40"/>
  <c r="AB59" i="40"/>
  <c r="AB56" i="40" s="1"/>
  <c r="BF38" i="40"/>
  <c r="BI4" i="40"/>
  <c r="BJ26" i="40"/>
  <c r="AE59" i="40"/>
  <c r="AE56" i="40" s="1"/>
  <c r="BE24" i="40"/>
  <c r="BI57" i="40"/>
  <c r="BH34" i="40"/>
  <c r="BL4" i="40"/>
  <c r="BI63" i="40"/>
  <c r="BL34" i="40"/>
  <c r="BB42" i="40"/>
  <c r="BH14" i="14"/>
  <c r="BF56" i="13"/>
  <c r="BI11" i="9"/>
  <c r="M15" i="27"/>
  <c r="I7" i="27"/>
  <c r="D7" i="145"/>
  <c r="F7" i="145" s="1"/>
  <c r="H7" i="145" s="1"/>
  <c r="D54" i="145" s="1"/>
  <c r="D73" i="145" s="1"/>
  <c r="M15" i="21"/>
  <c r="I7" i="21"/>
  <c r="I58" i="21"/>
  <c r="BB21" i="12"/>
  <c r="BI19" i="12"/>
  <c r="BC56" i="12"/>
  <c r="BL43" i="12"/>
  <c r="BI7" i="12"/>
  <c r="BJ21" i="9"/>
  <c r="BI39" i="9"/>
  <c r="BG11" i="9"/>
  <c r="BK48" i="9"/>
  <c r="BK47" i="9" s="1"/>
  <c r="BD17" i="9"/>
  <c r="BB48" i="14"/>
  <c r="BB47" i="14" s="1"/>
  <c r="BC64" i="14"/>
  <c r="BK60" i="14"/>
  <c r="BJ10" i="14"/>
  <c r="C14" i="146"/>
  <c r="C31" i="146" s="1"/>
  <c r="C56" i="146" s="1"/>
  <c r="BB55" i="23"/>
  <c r="BI64" i="23"/>
  <c r="BF44" i="23"/>
  <c r="BF20" i="23"/>
  <c r="BL63" i="23"/>
  <c r="BC56" i="23"/>
  <c r="BL64" i="23"/>
  <c r="BJ23" i="23"/>
  <c r="BJ11" i="23"/>
  <c r="BL7" i="23"/>
  <c r="BH65" i="23"/>
  <c r="BL48" i="23"/>
  <c r="BL47" i="23" s="1"/>
  <c r="BB34" i="23"/>
  <c r="BC14" i="23"/>
  <c r="BH48" i="23"/>
  <c r="BH47" i="23" s="1"/>
  <c r="BI10" i="23"/>
  <c r="AG61" i="23"/>
  <c r="AG58" i="23" s="1"/>
  <c r="BB8" i="23"/>
  <c r="BD42" i="23"/>
  <c r="BD41" i="23"/>
  <c r="BJ44" i="23"/>
  <c r="BJ4" i="23"/>
  <c r="BL36" i="23"/>
  <c r="BD50" i="13"/>
  <c r="BD49" i="13" s="1"/>
  <c r="BL41" i="38"/>
  <c r="BK37" i="38"/>
  <c r="BF15" i="38"/>
  <c r="BL58" i="38"/>
  <c r="BG11" i="38"/>
  <c r="BI37" i="38"/>
  <c r="BD28" i="38"/>
  <c r="BH8" i="38"/>
  <c r="BF54" i="38"/>
  <c r="BD46" i="38"/>
  <c r="BD45" i="38" s="1"/>
  <c r="BJ24" i="38"/>
  <c r="BJ6" i="38"/>
  <c r="BL19" i="38"/>
  <c r="BH29" i="38"/>
  <c r="AG59" i="38"/>
  <c r="AG56" i="38" s="1"/>
  <c r="BC61" i="38"/>
  <c r="BE17" i="38"/>
  <c r="BH58" i="38"/>
  <c r="BH23" i="38"/>
  <c r="BC16" i="38"/>
  <c r="BE18" i="38"/>
  <c r="BI41" i="38"/>
  <c r="BG10" i="38"/>
  <c r="BB31" i="38"/>
  <c r="BB30" i="38" s="1"/>
  <c r="BD42" i="38"/>
  <c r="BJ39" i="38"/>
  <c r="BD27" i="38"/>
  <c r="BE6" i="38"/>
  <c r="BL26" i="38"/>
  <c r="BE42" i="38"/>
  <c r="BG17" i="38"/>
  <c r="BC39" i="38"/>
  <c r="BG29" i="38"/>
  <c r="BI38" i="38"/>
  <c r="BB63" i="38"/>
  <c r="BI54" i="38"/>
  <c r="BF22" i="38"/>
  <c r="BI8" i="38"/>
  <c r="BH48" i="38"/>
  <c r="BH47" i="38" s="1"/>
  <c r="BC53" i="38"/>
  <c r="BC54" i="38"/>
  <c r="BJ21" i="38"/>
  <c r="BF11" i="38"/>
  <c r="BF13" i="38"/>
  <c r="BC35" i="38"/>
  <c r="BF41" i="38"/>
  <c r="AJ59" i="38"/>
  <c r="AJ56" i="38" s="1"/>
  <c r="BE34" i="38"/>
  <c r="BJ20" i="38"/>
  <c r="BJ7" i="38"/>
  <c r="BE58" i="38"/>
  <c r="BF23" i="38"/>
  <c r="BJ50" i="38"/>
  <c r="BJ49" i="38" s="1"/>
  <c r="BJ61" i="38"/>
  <c r="BH20" i="38"/>
  <c r="BL17" i="38"/>
  <c r="BB19" i="38"/>
  <c r="BE61" i="38"/>
  <c r="BB17" i="38"/>
  <c r="BL7" i="38"/>
  <c r="BB15" i="38"/>
  <c r="BC15" i="38"/>
  <c r="BG48" i="38"/>
  <c r="BG47" i="38" s="1"/>
  <c r="BG46" i="38"/>
  <c r="BG45" i="38" s="1"/>
  <c r="BE19" i="38"/>
  <c r="BL22" i="38"/>
  <c r="BK6" i="38"/>
  <c r="BG13" i="38"/>
  <c r="BL35" i="38"/>
  <c r="BG41" i="38"/>
  <c r="BI61" i="38"/>
  <c r="BH50" i="38"/>
  <c r="BH49" i="38" s="1"/>
  <c r="BK29" i="38"/>
  <c r="BE7" i="38"/>
  <c r="BJ29" i="38"/>
  <c r="BB5" i="38"/>
  <c r="BI57" i="38"/>
  <c r="BD34" i="38"/>
  <c r="BH39" i="38"/>
  <c r="BJ32" i="38"/>
  <c r="BF24" i="38"/>
  <c r="BD44" i="38"/>
  <c r="BD43" i="38" s="1"/>
  <c r="BK31" i="38"/>
  <c r="BJ22" i="38"/>
  <c r="BG39" i="38"/>
  <c r="BG21" i="38"/>
  <c r="BB37" i="38"/>
  <c r="BG57" i="38"/>
  <c r="BJ58" i="38"/>
  <c r="BK59" i="38"/>
  <c r="BJ5" i="38"/>
  <c r="BI13" i="38"/>
  <c r="BF16" i="38"/>
  <c r="BE33" i="36"/>
  <c r="M69" i="36"/>
  <c r="BB54" i="36"/>
  <c r="BD28" i="36"/>
  <c r="BF4" i="36"/>
  <c r="BG6" i="36"/>
  <c r="BL62" i="36"/>
  <c r="BC14" i="36"/>
  <c r="BJ7" i="36"/>
  <c r="BD20" i="36"/>
  <c r="BB50" i="36"/>
  <c r="BB49" i="36" s="1"/>
  <c r="BH31" i="36"/>
  <c r="BD39" i="36"/>
  <c r="BI37" i="36"/>
  <c r="BG19" i="36"/>
  <c r="BH16" i="36"/>
  <c r="BK44" i="36"/>
  <c r="BK43" i="36" s="1"/>
  <c r="BC26" i="36"/>
  <c r="BL34" i="36"/>
  <c r="BL21" i="36"/>
  <c r="BD8" i="36"/>
  <c r="BC58" i="36"/>
  <c r="BI23" i="36"/>
  <c r="BE15" i="36"/>
  <c r="BB24" i="36"/>
  <c r="BE48" i="36"/>
  <c r="BE47" i="36" s="1"/>
  <c r="BD24" i="36"/>
  <c r="BG35" i="36"/>
  <c r="BG33" i="36" s="1"/>
  <c r="BI13" i="36"/>
  <c r="BJ41" i="36"/>
  <c r="AB59" i="36"/>
  <c r="AB56" i="36" s="1"/>
  <c r="BD32" i="36"/>
  <c r="BJ57" i="36"/>
  <c r="BI10" i="36"/>
  <c r="BH61" i="36"/>
  <c r="BJ54" i="36"/>
  <c r="BE37" i="36"/>
  <c r="BH29" i="36"/>
  <c r="BE41" i="36"/>
  <c r="BD63" i="36"/>
  <c r="BK21" i="36"/>
  <c r="BG57" i="36"/>
  <c r="BE50" i="36"/>
  <c r="BE49" i="36" s="1"/>
  <c r="BI31" i="36"/>
  <c r="BE21" i="36"/>
  <c r="BJ38" i="36"/>
  <c r="BF58" i="36"/>
  <c r="BK17" i="36"/>
  <c r="BC46" i="36"/>
  <c r="BC45" i="36" s="1"/>
  <c r="BC17" i="36"/>
  <c r="BK4" i="36"/>
  <c r="BI14" i="36"/>
  <c r="BG38" i="36"/>
  <c r="BG62" i="36"/>
  <c r="BB14" i="36"/>
  <c r="BJ39" i="36"/>
  <c r="BJ50" i="36"/>
  <c r="BJ49" i="36" s="1"/>
  <c r="BF17" i="36"/>
  <c r="BC20" i="36"/>
  <c r="BL13" i="36"/>
  <c r="BF20" i="36"/>
  <c r="BE44" i="36"/>
  <c r="BE43" i="36" s="1"/>
  <c r="BJ6" i="36"/>
  <c r="BF19" i="36"/>
  <c r="BK18" i="36"/>
  <c r="BI50" i="36"/>
  <c r="BI49" i="36" s="1"/>
  <c r="BE54" i="36"/>
  <c r="BJ28" i="36"/>
  <c r="BB53" i="36"/>
  <c r="BI34" i="36"/>
  <c r="BJ23" i="36"/>
  <c r="BJ22" i="36"/>
  <c r="BE63" i="36"/>
  <c r="BK39" i="36"/>
  <c r="BK5" i="36"/>
  <c r="BE18" i="36"/>
  <c r="BB46" i="36"/>
  <c r="BB45" i="36" s="1"/>
  <c r="BI19" i="36"/>
  <c r="BE7" i="36"/>
  <c r="BC12" i="36"/>
  <c r="BD29" i="36"/>
  <c r="BL11" i="36"/>
  <c r="BF46" i="36"/>
  <c r="BF45" i="36" s="1"/>
  <c r="BE42" i="36"/>
  <c r="BC59" i="36"/>
  <c r="BE12" i="36"/>
  <c r="BE17" i="36"/>
  <c r="BL14" i="36"/>
  <c r="BK46" i="36"/>
  <c r="BK45" i="36" s="1"/>
  <c r="BC44" i="36"/>
  <c r="BC43" i="36" s="1"/>
  <c r="BC5" i="36"/>
  <c r="BH21" i="36"/>
  <c r="BD12" i="36"/>
  <c r="BL15" i="36"/>
  <c r="BH37" i="36"/>
  <c r="BF10" i="36"/>
  <c r="BC48" i="36"/>
  <c r="BC47" i="36" s="1"/>
  <c r="BB37" i="36"/>
  <c r="BF35" i="38"/>
  <c r="BK4" i="38"/>
  <c r="BK26" i="38"/>
  <c r="BD23" i="38"/>
  <c r="BL62" i="38"/>
  <c r="BK10" i="38"/>
  <c r="BE10" i="38"/>
  <c r="BB23" i="38"/>
  <c r="BC18" i="38"/>
  <c r="BB41" i="38"/>
  <c r="BL31" i="38"/>
  <c r="BL30" i="38" s="1"/>
  <c r="BB46" i="38"/>
  <c r="BB45" i="38" s="1"/>
  <c r="BJ12" i="38"/>
  <c r="BB7" i="38"/>
  <c r="BK19" i="38"/>
  <c r="BF27" i="38"/>
  <c r="BI14" i="38"/>
  <c r="BD21" i="38"/>
  <c r="BH34" i="38"/>
  <c r="AB59" i="38"/>
  <c r="AB56" i="38" s="1"/>
  <c r="BF19" i="38"/>
  <c r="BD29" i="38"/>
  <c r="BI58" i="38"/>
  <c r="BH19" i="38"/>
  <c r="BK21" i="38"/>
  <c r="AH59" i="38"/>
  <c r="AH56" i="38" s="1"/>
  <c r="BF62" i="38"/>
  <c r="BJ54" i="38"/>
  <c r="BC29" i="38"/>
  <c r="BH28" i="38"/>
  <c r="BC34" i="38"/>
  <c r="BC42" i="38"/>
  <c r="BL11" i="38"/>
  <c r="BB40" i="38"/>
  <c r="BG54" i="38"/>
  <c r="BL16" i="38"/>
  <c r="BK18" i="38"/>
  <c r="BG26" i="38"/>
  <c r="BK44" i="38"/>
  <c r="BK43" i="38" s="1"/>
  <c r="BK53" i="38"/>
  <c r="BD59" i="38"/>
  <c r="BD56" i="38" s="1"/>
  <c r="BK28" i="38"/>
  <c r="BD38" i="38"/>
  <c r="BL50" i="38"/>
  <c r="BL49" i="38" s="1"/>
  <c r="BH46" i="38"/>
  <c r="BH45" i="38" s="1"/>
  <c r="BI6" i="38"/>
  <c r="BC58" i="38"/>
  <c r="BG15" i="38"/>
  <c r="BJ19" i="38"/>
  <c r="BJ34" i="38"/>
  <c r="BF7" i="38"/>
  <c r="BG12" i="38"/>
  <c r="BG40" i="38"/>
  <c r="BL12" i="38"/>
  <c r="BC10" i="38"/>
  <c r="BJ8" i="38"/>
  <c r="BC32" i="38"/>
  <c r="BI11" i="38"/>
  <c r="BE63" i="38"/>
  <c r="BC13" i="38"/>
  <c r="BG35" i="38"/>
  <c r="BG33" i="38" s="1"/>
  <c r="BI31" i="38"/>
  <c r="BC31" i="38"/>
  <c r="BJ48" i="38"/>
  <c r="BJ47" i="38" s="1"/>
  <c r="BK54" i="38"/>
  <c r="BI15" i="38"/>
  <c r="BK40" i="38"/>
  <c r="BE50" i="38"/>
  <c r="BE49" i="38" s="1"/>
  <c r="BD48" i="38"/>
  <c r="BD47" i="38" s="1"/>
  <c r="BC59" i="38"/>
  <c r="BK17" i="38"/>
  <c r="BI17" i="38"/>
  <c r="BL40" i="38"/>
  <c r="BB61" i="38"/>
  <c r="BF32" i="38"/>
  <c r="BJ62" i="38"/>
  <c r="BD32" i="38"/>
  <c r="BC6" i="38"/>
  <c r="BF53" i="38"/>
  <c r="BB34" i="38"/>
  <c r="BG19" i="38"/>
  <c r="BF58" i="38"/>
  <c r="BG32" i="38"/>
  <c r="BL13" i="38"/>
  <c r="BH35" i="38"/>
  <c r="BC41" i="38"/>
  <c r="BF50" i="38"/>
  <c r="BF49" i="38" s="1"/>
  <c r="BH61" i="38"/>
  <c r="BD17" i="38"/>
  <c r="BH7" i="38"/>
  <c r="BG62" i="38"/>
  <c r="BB10" i="38"/>
  <c r="BJ26" i="38"/>
  <c r="BL10" i="38"/>
  <c r="BF28" i="38"/>
  <c r="BL21" i="38"/>
  <c r="BK7" i="38"/>
  <c r="BI26" i="38"/>
  <c r="BG22" i="38"/>
  <c r="BD54" i="38"/>
  <c r="BC40" i="38"/>
  <c r="BC5" i="38"/>
  <c r="BL44" i="38"/>
  <c r="BL43" i="38" s="1"/>
  <c r="BC48" i="38"/>
  <c r="BC47" i="38" s="1"/>
  <c r="BK20" i="38"/>
  <c r="BG24" i="38"/>
  <c r="BF20" i="38"/>
  <c r="BH52" i="36"/>
  <c r="BH55" i="36" s="1"/>
  <c r="BD25" i="13"/>
  <c r="BE24" i="13"/>
  <c r="BB23" i="13"/>
  <c r="BG63" i="13"/>
  <c r="BL24" i="13"/>
  <c r="BK11" i="13"/>
  <c r="BC15" i="13"/>
  <c r="BE6" i="13"/>
  <c r="BK59" i="13"/>
  <c r="BH43" i="13"/>
  <c r="BC21" i="14"/>
  <c r="BC22" i="14"/>
  <c r="BC23" i="14"/>
  <c r="BL56" i="14"/>
  <c r="BG8" i="14"/>
  <c r="BD59" i="14"/>
  <c r="BH39" i="14"/>
  <c r="BG24" i="14"/>
  <c r="BH46" i="14"/>
  <c r="BH45" i="14" s="1"/>
  <c r="BE48" i="14"/>
  <c r="BE47" i="14" s="1"/>
  <c r="BK20" i="14"/>
  <c r="BL18" i="14"/>
  <c r="BC18" i="39"/>
  <c r="BK40" i="39"/>
  <c r="BE22" i="39"/>
  <c r="BJ6" i="39"/>
  <c r="BF30" i="38"/>
  <c r="BJ30" i="38"/>
  <c r="AF61" i="12"/>
  <c r="AF58" i="12" s="1"/>
  <c r="BD5" i="12"/>
  <c r="BK17" i="12"/>
  <c r="BK43" i="12"/>
  <c r="M69" i="38"/>
  <c r="BK16" i="38"/>
  <c r="BJ42" i="38"/>
  <c r="BH40" i="38"/>
  <c r="BG8" i="38"/>
  <c r="BE54" i="38"/>
  <c r="BL28" i="38"/>
  <c r="BF48" i="38"/>
  <c r="BF47" i="38" s="1"/>
  <c r="BI46" i="38"/>
  <c r="BI45" i="38" s="1"/>
  <c r="BF5" i="38"/>
  <c r="BK58" i="38"/>
  <c r="BB27" i="38"/>
  <c r="BK32" i="38"/>
  <c r="BE38" i="38"/>
  <c r="BK61" i="38"/>
  <c r="BF57" i="38"/>
  <c r="BD40" i="38"/>
  <c r="BE28" i="38"/>
  <c r="BE24" i="38"/>
  <c r="BJ11" i="38"/>
  <c r="BI12" i="38"/>
  <c r="BK57" i="38"/>
  <c r="BC46" i="38"/>
  <c r="BC45" i="38" s="1"/>
  <c r="BE40" i="38"/>
  <c r="BF38" i="38"/>
  <c r="BK62" i="38"/>
  <c r="BH42" i="38"/>
  <c r="BD19" i="38"/>
  <c r="BG59" i="38"/>
  <c r="BG61" i="38"/>
  <c r="BH37" i="38"/>
  <c r="BK41" i="38"/>
  <c r="BI35" i="38"/>
  <c r="BH16" i="38"/>
  <c r="BJ13" i="38"/>
  <c r="BG20" i="38"/>
  <c r="BC23" i="38"/>
  <c r="BH11" i="38"/>
  <c r="BH12" i="38"/>
  <c r="AA59" i="38"/>
  <c r="AA56" i="38" s="1"/>
  <c r="BE46" i="38"/>
  <c r="BE45" i="38" s="1"/>
  <c r="BJ4" i="38"/>
  <c r="BE21" i="38"/>
  <c r="BJ59" i="38"/>
  <c r="BH62" i="38"/>
  <c r="BH54" i="38"/>
  <c r="BH52" i="38" s="1"/>
  <c r="BH55" i="38" s="1"/>
  <c r="BH44" i="38"/>
  <c r="BH43" i="38" s="1"/>
  <c r="BB26" i="38"/>
  <c r="BI22" i="38"/>
  <c r="BE14" i="38"/>
  <c r="BF21" i="38"/>
  <c r="BH27" i="38"/>
  <c r="BK12" i="38"/>
  <c r="BL53" i="38"/>
  <c r="BE4" i="38"/>
  <c r="BG38" i="38"/>
  <c r="BD5" i="38"/>
  <c r="BC8" i="38"/>
  <c r="BB12" i="38"/>
  <c r="BK11" i="38"/>
  <c r="BH31" i="38"/>
  <c r="BB50" i="38"/>
  <c r="BB49" i="38" s="1"/>
  <c r="BD61" i="38"/>
  <c r="BH41" i="38"/>
  <c r="BG18" i="38"/>
  <c r="BD16" i="38"/>
  <c r="BH13" i="38"/>
  <c r="BD14" i="38"/>
  <c r="BL14" i="38"/>
  <c r="BI21" i="38"/>
  <c r="BK27" i="38"/>
  <c r="BE31" i="38"/>
  <c r="BD4" i="38"/>
  <c r="BE53" i="38"/>
  <c r="BE29" i="38"/>
  <c r="BI23" i="38"/>
  <c r="BB54" i="38"/>
  <c r="BB52" i="38" s="1"/>
  <c r="BB55" i="38" s="1"/>
  <c r="BD62" i="38"/>
  <c r="BK63" i="38"/>
  <c r="BC4" i="38"/>
  <c r="BF4" i="38"/>
  <c r="BL38" i="38"/>
  <c r="BJ17" i="38"/>
  <c r="BG7" i="38"/>
  <c r="BH5" i="38"/>
  <c r="BD11" i="38"/>
  <c r="BD53" i="38"/>
  <c r="BJ53" i="38"/>
  <c r="BG28" i="38"/>
  <c r="BF63" i="38"/>
  <c r="BH59" i="38"/>
  <c r="BJ23" i="38"/>
  <c r="BI34" i="38"/>
  <c r="BI33" i="38" s="1"/>
  <c r="AF59" i="38"/>
  <c r="AF56" i="38" s="1"/>
  <c r="BI53" i="38"/>
  <c r="BB4" i="38"/>
  <c r="BB18" i="38"/>
  <c r="BB35" i="38"/>
  <c r="BD13" i="38"/>
  <c r="BE20" i="38"/>
  <c r="BK14" i="38"/>
  <c r="BL15" i="38"/>
  <c r="BC62" i="38"/>
  <c r="BG23" i="38"/>
  <c r="BJ46" i="38"/>
  <c r="BJ45" i="38" s="1"/>
  <c r="BC57" i="38"/>
  <c r="BL24" i="38"/>
  <c r="BK22" i="38"/>
  <c r="BB24" i="38"/>
  <c r="BK8" i="38"/>
  <c r="BK24" i="38"/>
  <c r="BK48" i="38"/>
  <c r="BK47" i="38" s="1"/>
  <c r="BJ10" i="38"/>
  <c r="BB20" i="38"/>
  <c r="BE57" i="39"/>
  <c r="BF16" i="39"/>
  <c r="BI7" i="39"/>
  <c r="BK63" i="39"/>
  <c r="BC8" i="39"/>
  <c r="BI11" i="39"/>
  <c r="BG18" i="39"/>
  <c r="BB23" i="39"/>
  <c r="BC6" i="39"/>
  <c r="BB62" i="39"/>
  <c r="BJ59" i="39"/>
  <c r="AC59" i="39"/>
  <c r="AC56" i="39" s="1"/>
  <c r="BK19" i="39"/>
  <c r="BE5" i="39"/>
  <c r="BL48" i="39"/>
  <c r="BL47" i="39" s="1"/>
  <c r="BI4" i="39"/>
  <c r="BL44" i="39"/>
  <c r="BL43" i="39" s="1"/>
  <c r="BC17" i="39"/>
  <c r="BB42" i="39"/>
  <c r="BH17" i="39"/>
  <c r="BH56" i="12"/>
  <c r="BD16" i="12"/>
  <c r="AI61" i="12"/>
  <c r="AI58" i="12" s="1"/>
  <c r="BJ7" i="12"/>
  <c r="M69" i="39"/>
  <c r="BJ54" i="39"/>
  <c r="BI53" i="39"/>
  <c r="BF18" i="39"/>
  <c r="BL61" i="39"/>
  <c r="BE6" i="39"/>
  <c r="BF13" i="39"/>
  <c r="BJ41" i="39"/>
  <c r="BE23" i="39"/>
  <c r="BC34" i="39"/>
  <c r="BE37" i="39"/>
  <c r="BD14" i="39"/>
  <c r="BG32" i="39"/>
  <c r="BC57" i="39"/>
  <c r="BD17" i="39"/>
  <c r="BD59" i="39"/>
  <c r="BG27" i="39"/>
  <c r="BI10" i="39"/>
  <c r="BK7" i="39"/>
  <c r="AJ59" i="39"/>
  <c r="AJ56" i="39" s="1"/>
  <c r="BE39" i="39"/>
  <c r="BF23" i="39"/>
  <c r="BB13" i="39"/>
  <c r="BE19" i="39"/>
  <c r="BK38" i="39"/>
  <c r="BB4" i="39"/>
  <c r="BB7" i="39"/>
  <c r="BL4" i="39"/>
  <c r="BC16" i="39"/>
  <c r="BE16" i="39"/>
  <c r="BL57" i="39"/>
  <c r="BJ27" i="39"/>
  <c r="BC13" i="39"/>
  <c r="BL54" i="39"/>
  <c r="BD46" i="39"/>
  <c r="BD45" i="39" s="1"/>
  <c r="BK4" i="39"/>
  <c r="BG39" i="39"/>
  <c r="BJ8" i="39"/>
  <c r="BE59" i="39"/>
  <c r="BJ24" i="39"/>
  <c r="BH13" i="39"/>
  <c r="BI19" i="39"/>
  <c r="BE46" i="39"/>
  <c r="BE45" i="39" s="1"/>
  <c r="BF29" i="39"/>
  <c r="BE35" i="39"/>
  <c r="BK44" i="39"/>
  <c r="BK43" i="39" s="1"/>
  <c r="BB19" i="39"/>
  <c r="BB24" i="39"/>
  <c r="BE63" i="39"/>
  <c r="BF20" i="39"/>
  <c r="BE17" i="39"/>
  <c r="BI58" i="39"/>
  <c r="BG22" i="39"/>
  <c r="BB38" i="39"/>
  <c r="AG59" i="39"/>
  <c r="AG56" i="39" s="1"/>
  <c r="BG59" i="39"/>
  <c r="BK57" i="39"/>
  <c r="BJ19" i="39"/>
  <c r="BJ11" i="39"/>
  <c r="BI63" i="39"/>
  <c r="BJ57" i="39"/>
  <c r="BL8" i="39"/>
  <c r="BH21" i="39"/>
  <c r="BD38" i="39"/>
  <c r="BH35" i="39"/>
  <c r="AH59" i="39"/>
  <c r="AH56" i="39" s="1"/>
  <c r="BF32" i="39"/>
  <c r="BD5" i="39"/>
  <c r="BD40" i="39"/>
  <c r="BG19" i="39"/>
  <c r="BB58" i="39"/>
  <c r="BG13" i="39"/>
  <c r="BH59" i="39"/>
  <c r="BB32" i="39"/>
  <c r="BJ44" i="39"/>
  <c r="BJ43" i="39" s="1"/>
  <c r="BH12" i="39"/>
  <c r="BE41" i="39"/>
  <c r="BG53" i="39"/>
  <c r="BD13" i="39"/>
  <c r="BE12" i="39"/>
  <c r="BB16" i="39"/>
  <c r="BF54" i="39"/>
  <c r="BF48" i="39"/>
  <c r="BF47" i="39" s="1"/>
  <c r="BL26" i="39"/>
  <c r="BI59" i="39"/>
  <c r="BL11" i="39"/>
  <c r="BL32" i="39"/>
  <c r="BB17" i="39"/>
  <c r="BB29" i="39"/>
  <c r="BK58" i="39"/>
  <c r="BJ18" i="39"/>
  <c r="M71" i="12"/>
  <c r="BH11" i="12"/>
  <c r="BC46" i="12"/>
  <c r="BC45" i="12" s="1"/>
  <c r="BI8" i="12"/>
  <c r="BC8" i="12"/>
  <c r="BL21" i="12"/>
  <c r="BE40" i="39"/>
  <c r="BC50" i="39"/>
  <c r="BC49" i="39" s="1"/>
  <c r="BC24" i="39"/>
  <c r="BD23" i="39"/>
  <c r="BF46" i="40"/>
  <c r="BF45" i="40" s="1"/>
  <c r="BC27" i="40"/>
  <c r="BH37" i="40"/>
  <c r="BE40" i="40"/>
  <c r="BJ27" i="40"/>
  <c r="BB46" i="40"/>
  <c r="BB45" i="40" s="1"/>
  <c r="AC59" i="40"/>
  <c r="AC56" i="40" s="1"/>
  <c r="BB7" i="40"/>
  <c r="BJ46" i="40"/>
  <c r="BJ45" i="40" s="1"/>
  <c r="BD46" i="40"/>
  <c r="BD45" i="40" s="1"/>
  <c r="BH28" i="40"/>
  <c r="BG46" i="40"/>
  <c r="BG45" i="40" s="1"/>
  <c r="BL10" i="40"/>
  <c r="BF34" i="40"/>
  <c r="AH59" i="40"/>
  <c r="AH56" i="40" s="1"/>
  <c r="BD38" i="40"/>
  <c r="BL24" i="40"/>
  <c r="BB48" i="40"/>
  <c r="BB47" i="40" s="1"/>
  <c r="BD7" i="40"/>
  <c r="BH23" i="40"/>
  <c r="BF18" i="40"/>
  <c r="BK46" i="40"/>
  <c r="BK45" i="40" s="1"/>
  <c r="BF44" i="40"/>
  <c r="BF43" i="40" s="1"/>
  <c r="BD39" i="40"/>
  <c r="BH59" i="40"/>
  <c r="BE4" i="40"/>
  <c r="BL28" i="40"/>
  <c r="BI15" i="40"/>
  <c r="BL11" i="40"/>
  <c r="BC44" i="40"/>
  <c r="BC43" i="40" s="1"/>
  <c r="BH39" i="40"/>
  <c r="BG7" i="40"/>
  <c r="BI28" i="40"/>
  <c r="BK16" i="40"/>
  <c r="BG29" i="40"/>
  <c r="BE54" i="40"/>
  <c r="BF59" i="40"/>
  <c r="BB44" i="40"/>
  <c r="BB43" i="40" s="1"/>
  <c r="BC28" i="40"/>
  <c r="BE15" i="40"/>
  <c r="BG16" i="40"/>
  <c r="BF16" i="40"/>
  <c r="BI61" i="40"/>
  <c r="BB17" i="40"/>
  <c r="BE18" i="40"/>
  <c r="BG6" i="40"/>
  <c r="BG14" i="40"/>
  <c r="BJ18" i="40"/>
  <c r="BD20" i="40"/>
  <c r="BK50" i="40"/>
  <c r="BK49" i="40" s="1"/>
  <c r="BE53" i="40"/>
  <c r="BL35" i="40"/>
  <c r="BL42" i="40"/>
  <c r="BC18" i="40"/>
  <c r="BK11" i="40"/>
  <c r="BK24" i="40"/>
  <c r="BC40" i="40"/>
  <c r="BD31" i="40"/>
  <c r="BF26" i="40"/>
  <c r="BE6" i="40"/>
  <c r="BH15" i="40"/>
  <c r="BF40" i="40"/>
  <c r="BE11" i="40"/>
  <c r="BJ11" i="40"/>
  <c r="BF5" i="40"/>
  <c r="BJ53" i="40"/>
  <c r="BJ52" i="40" s="1"/>
  <c r="BJ55" i="40" s="1"/>
  <c r="BJ4" i="40"/>
  <c r="BH40" i="40"/>
  <c r="BF15" i="40"/>
  <c r="BB8" i="40"/>
  <c r="BD4" i="40"/>
  <c r="BD24" i="40"/>
  <c r="BF35" i="40"/>
  <c r="BC4" i="40"/>
  <c r="BB4" i="40"/>
  <c r="BH6" i="40"/>
  <c r="BF10" i="40"/>
  <c r="BB63" i="40"/>
  <c r="BL29" i="40"/>
  <c r="BL58" i="40"/>
  <c r="BH54" i="40"/>
  <c r="BH48" i="40"/>
  <c r="BH47" i="40" s="1"/>
  <c r="BB37" i="40"/>
  <c r="BJ21" i="40"/>
  <c r="BE20" i="40"/>
  <c r="BH46" i="40"/>
  <c r="BH45" i="40" s="1"/>
  <c r="BJ39" i="40"/>
  <c r="BI8" i="40"/>
  <c r="BC6" i="40"/>
  <c r="AA59" i="40"/>
  <c r="AA56" i="40" s="1"/>
  <c r="BE46" i="40"/>
  <c r="BE45" i="40" s="1"/>
  <c r="BK6" i="40"/>
  <c r="BI35" i="40"/>
  <c r="BD22" i="40"/>
  <c r="BL21" i="40"/>
  <c r="BG40" i="40"/>
  <c r="BK5" i="40"/>
  <c r="BJ37" i="40"/>
  <c r="BJ44" i="40"/>
  <c r="BJ43" i="40" s="1"/>
  <c r="BG48" i="40"/>
  <c r="BG47" i="40" s="1"/>
  <c r="BL17" i="40"/>
  <c r="BC21" i="40"/>
  <c r="BF63" i="40"/>
  <c r="BC15" i="40"/>
  <c r="BK20" i="40"/>
  <c r="AJ59" i="40"/>
  <c r="AJ56" i="40" s="1"/>
  <c r="BC37" i="40"/>
  <c r="BD11" i="40"/>
  <c r="BH50" i="40"/>
  <c r="BH49" i="40" s="1"/>
  <c r="BG41" i="40"/>
  <c r="BL41" i="40"/>
  <c r="BD15" i="40"/>
  <c r="BL54" i="40"/>
  <c r="AF59" i="40"/>
  <c r="AF56" i="40" s="1"/>
  <c r="BG34" i="40"/>
  <c r="BI27" i="40"/>
  <c r="BJ23" i="40"/>
  <c r="BK42" i="40"/>
  <c r="BG54" i="40"/>
  <c r="BI37" i="40"/>
  <c r="BE8" i="40"/>
  <c r="BL46" i="40"/>
  <c r="BL45" i="40" s="1"/>
  <c r="AG59" i="40"/>
  <c r="AG56" i="40" s="1"/>
  <c r="BE17" i="40"/>
  <c r="BC7" i="40"/>
  <c r="BE12" i="40"/>
  <c r="BB23" i="40"/>
  <c r="BD18" i="40"/>
  <c r="BL44" i="13"/>
  <c r="BD39" i="13"/>
  <c r="BI17" i="13"/>
  <c r="BF42" i="13"/>
  <c r="BB50" i="13"/>
  <c r="BB49" i="13" s="1"/>
  <c r="BE46" i="13"/>
  <c r="BE45" i="13" s="1"/>
  <c r="BD36" i="13"/>
  <c r="BI14" i="13"/>
  <c r="BC8" i="13"/>
  <c r="BH21" i="13"/>
  <c r="BC41" i="13"/>
  <c r="BF37" i="13"/>
  <c r="BK59" i="23"/>
  <c r="BD7" i="23"/>
  <c r="BK13" i="23"/>
  <c r="BF41" i="23"/>
  <c r="BH63" i="23"/>
  <c r="BI19" i="23"/>
  <c r="AA61" i="23"/>
  <c r="AA58" i="23" s="1"/>
  <c r="BH19" i="23"/>
  <c r="BB63" i="23"/>
  <c r="BL13" i="23"/>
  <c r="BB18" i="23"/>
  <c r="BH37" i="23"/>
  <c r="BB10" i="40"/>
  <c r="BG12" i="40"/>
  <c r="BD37" i="40"/>
  <c r="BG17" i="40"/>
  <c r="BD41" i="40"/>
  <c r="BC42" i="40"/>
  <c r="BD5" i="40"/>
  <c r="BL7" i="40"/>
  <c r="BC35" i="40"/>
  <c r="BH10" i="40"/>
  <c r="BI50" i="40"/>
  <c r="BI49" i="40" s="1"/>
  <c r="BH38" i="40"/>
  <c r="AD59" i="40"/>
  <c r="AD56" i="40" s="1"/>
  <c r="BL5" i="40"/>
  <c r="BD34" i="40"/>
  <c r="BD33" i="40" s="1"/>
  <c r="BF48" i="40"/>
  <c r="BF47" i="40" s="1"/>
  <c r="BJ10" i="40"/>
  <c r="BG58" i="40"/>
  <c r="BI40" i="40"/>
  <c r="BD29" i="40"/>
  <c r="BD6" i="40"/>
  <c r="BI19" i="40"/>
  <c r="BC20" i="40"/>
  <c r="BD48" i="40"/>
  <c r="BD47" i="40" s="1"/>
  <c r="BB35" i="40"/>
  <c r="BL15" i="40"/>
  <c r="BJ20" i="40"/>
  <c r="BD57" i="40"/>
  <c r="BK21" i="40"/>
  <c r="BH20" i="40"/>
  <c r="BG31" i="40"/>
  <c r="BC46" i="40"/>
  <c r="BC45" i="40" s="1"/>
  <c r="BK58" i="40"/>
  <c r="BK35" i="40"/>
  <c r="BK34" i="40"/>
  <c r="BL32" i="40"/>
  <c r="BG53" i="40"/>
  <c r="BB14" i="40"/>
  <c r="BI53" i="40"/>
  <c r="BE57" i="40"/>
  <c r="BK32" i="40"/>
  <c r="BE35" i="40"/>
  <c r="BB22" i="40"/>
  <c r="BG22" i="40"/>
  <c r="BF7" i="40"/>
  <c r="BI16" i="40"/>
  <c r="BF23" i="40"/>
  <c r="BE62" i="40"/>
  <c r="BJ61" i="40"/>
  <c r="BG13" i="40"/>
  <c r="BK63" i="40"/>
  <c r="BH53" i="40"/>
  <c r="BB40" i="40"/>
  <c r="BI32" i="40"/>
  <c r="BJ15" i="40"/>
  <c r="BH17" i="40"/>
  <c r="BK40" i="40"/>
  <c r="BB38" i="40"/>
  <c r="BD63" i="40"/>
  <c r="BC50" i="40"/>
  <c r="BC49" i="40" s="1"/>
  <c r="BB62" i="40"/>
  <c r="BF24" i="40"/>
  <c r="BD40" i="40"/>
  <c r="BJ38" i="40"/>
  <c r="BJ63" i="40"/>
  <c r="BI34" i="40"/>
  <c r="BI33" i="40" s="1"/>
  <c r="BG5" i="40"/>
  <c r="BE26" i="40"/>
  <c r="BD10" i="40"/>
  <c r="BJ6" i="40"/>
  <c r="BK39" i="40"/>
  <c r="BJ13" i="40"/>
  <c r="BE23" i="40"/>
  <c r="BG44" i="40"/>
  <c r="BG43" i="40" s="1"/>
  <c r="BB6" i="40"/>
  <c r="BJ57" i="40"/>
  <c r="BI46" i="40"/>
  <c r="BI45" i="40" s="1"/>
  <c r="BC29" i="40"/>
  <c r="BD61" i="40"/>
  <c r="BK14" i="40"/>
  <c r="BF42" i="40"/>
  <c r="BK59" i="40"/>
  <c r="BH19" i="40"/>
  <c r="BL61" i="40"/>
  <c r="BG10" i="40"/>
  <c r="BB29" i="40"/>
  <c r="BL8" i="40"/>
  <c r="BL20" i="40"/>
  <c r="BE32" i="40"/>
  <c r="BJ35" i="40"/>
  <c r="BC59" i="40"/>
  <c r="BK48" i="40"/>
  <c r="BK47" i="40" s="1"/>
  <c r="BI26" i="40"/>
  <c r="BI18" i="40"/>
  <c r="BI6" i="40"/>
  <c r="BE21" i="40"/>
  <c r="BB16" i="40"/>
  <c r="BI31" i="40"/>
  <c r="BI5" i="40"/>
  <c r="BH31" i="40"/>
  <c r="BE31" i="40"/>
  <c r="BL62" i="40"/>
  <c r="BF6" i="40"/>
  <c r="BF19" i="40"/>
  <c r="BC8" i="40"/>
  <c r="BE38" i="40"/>
  <c r="BH14" i="40"/>
  <c r="BH57" i="40"/>
  <c r="BB50" i="40"/>
  <c r="BB49" i="40" s="1"/>
  <c r="BI20" i="40"/>
  <c r="BL16" i="40"/>
  <c r="BK22" i="40"/>
  <c r="BK53" i="40"/>
  <c r="BF13" i="40"/>
  <c r="BC14" i="40"/>
  <c r="BL31" i="40"/>
  <c r="BF27" i="40"/>
  <c r="BH16" i="40"/>
  <c r="BH21" i="40"/>
  <c r="BD21" i="40"/>
  <c r="BB58" i="40"/>
  <c r="BJ40" i="40"/>
  <c r="BB32" i="40"/>
  <c r="BB30" i="40" s="1"/>
  <c r="BK10" i="40"/>
  <c r="AI59" i="40"/>
  <c r="AI56" i="40" s="1"/>
  <c r="BB59" i="40"/>
  <c r="BH12" i="40"/>
  <c r="BI42" i="40"/>
  <c r="BF41" i="40"/>
  <c r="BF14" i="40"/>
  <c r="BC42" i="14"/>
  <c r="BJ39" i="14"/>
  <c r="BJ24" i="14"/>
  <c r="BL6" i="14"/>
  <c r="BG13" i="14"/>
  <c r="BD44" i="14"/>
  <c r="BK14" i="14"/>
  <c r="BE13" i="14"/>
  <c r="BE17" i="14"/>
  <c r="BI60" i="14"/>
  <c r="BK14" i="13"/>
  <c r="BJ5" i="13"/>
  <c r="BC12" i="13"/>
  <c r="BB37" i="13"/>
  <c r="BJ33" i="13"/>
  <c r="BB44" i="13"/>
  <c r="BB61" i="13"/>
  <c r="BD65" i="13"/>
  <c r="BE44" i="13"/>
  <c r="BC23" i="13"/>
  <c r="BK23" i="13"/>
  <c r="BH6" i="23"/>
  <c r="BK55" i="23"/>
  <c r="BI60" i="23"/>
  <c r="BI37" i="23"/>
  <c r="BH60" i="23"/>
  <c r="BJ5" i="23"/>
  <c r="BD5" i="23"/>
  <c r="BF7" i="23"/>
  <c r="BE37" i="23"/>
  <c r="BE43" i="23"/>
  <c r="BC63" i="23"/>
  <c r="BF17" i="40"/>
  <c r="BE42" i="40"/>
  <c r="BC5" i="40"/>
  <c r="BH41" i="40"/>
  <c r="BG28" i="40"/>
  <c r="BK57" i="40"/>
  <c r="BH8" i="40"/>
  <c r="BI7" i="40"/>
  <c r="BH29" i="40"/>
  <c r="BE5" i="40"/>
  <c r="BC19" i="40"/>
  <c r="BF32" i="40"/>
  <c r="BJ5" i="40"/>
  <c r="BI10" i="40"/>
  <c r="BJ48" i="40"/>
  <c r="BJ47" i="40" s="1"/>
  <c r="BC12" i="40"/>
  <c r="BC54" i="40"/>
  <c r="BD44" i="40"/>
  <c r="BD43" i="40" s="1"/>
  <c r="BK54" i="40"/>
  <c r="BE29" i="40"/>
  <c r="BK27" i="40"/>
  <c r="BL53" i="40"/>
  <c r="BL26" i="40"/>
  <c r="BC48" i="40"/>
  <c r="BC47" i="40" s="1"/>
  <c r="BC17" i="40"/>
  <c r="BI38" i="40"/>
  <c r="BG59" i="40"/>
  <c r="BI58" i="40"/>
  <c r="BD16" i="40"/>
  <c r="BI44" i="40"/>
  <c r="BI43" i="40" s="1"/>
  <c r="BE44" i="40"/>
  <c r="BE43" i="40" s="1"/>
  <c r="BG38" i="40"/>
  <c r="BK37" i="40"/>
  <c r="BI21" i="40"/>
  <c r="BG62" i="40"/>
  <c r="BH58" i="40"/>
  <c r="BC58" i="40"/>
  <c r="BE34" i="40"/>
  <c r="BC10" i="40"/>
  <c r="BB61" i="40"/>
  <c r="BE41" i="40"/>
  <c r="BL23" i="40"/>
  <c r="BH4" i="40"/>
  <c r="BI62" i="40"/>
  <c r="BJ17" i="40"/>
  <c r="BL59" i="40"/>
  <c r="BD28" i="40"/>
  <c r="BK38" i="40"/>
  <c r="BG24" i="40"/>
  <c r="BK31" i="40"/>
  <c r="BK26" i="40"/>
  <c r="BD8" i="40"/>
  <c r="BJ42" i="40"/>
  <c r="BB11" i="40"/>
  <c r="BG19" i="40"/>
  <c r="BH18" i="40"/>
  <c r="BG21" i="40"/>
  <c r="BE10" i="40"/>
  <c r="BD53" i="40"/>
  <c r="BD54" i="40"/>
  <c r="BJ7" i="40"/>
  <c r="BE59" i="40"/>
  <c r="BD13" i="40"/>
  <c r="BK15" i="40"/>
  <c r="BB21" i="40"/>
  <c r="BG61" i="40"/>
  <c r="BK44" i="40"/>
  <c r="BK43" i="40" s="1"/>
  <c r="BL44" i="40"/>
  <c r="BL43" i="40" s="1"/>
  <c r="BH32" i="40"/>
  <c r="BI11" i="40"/>
  <c r="BD14" i="40"/>
  <c r="BI29" i="40"/>
  <c r="BD23" i="40"/>
  <c r="BG63" i="40"/>
  <c r="BE37" i="40"/>
  <c r="BK12" i="40"/>
  <c r="BK28" i="40"/>
  <c r="BB12" i="40"/>
  <c r="BB24" i="40"/>
  <c r="BE7" i="40"/>
  <c r="BJ28" i="40"/>
  <c r="BD62" i="40"/>
  <c r="BE48" i="40"/>
  <c r="BE47" i="40" s="1"/>
  <c r="BF54" i="40"/>
  <c r="BF52" i="40" s="1"/>
  <c r="BF55" i="40" s="1"/>
  <c r="BF11" i="40"/>
  <c r="BI17" i="40"/>
  <c r="BB18" i="40"/>
  <c r="BE14" i="40"/>
  <c r="BG15" i="40"/>
  <c r="BJ22" i="40"/>
  <c r="BF61" i="40"/>
  <c r="BD27" i="40"/>
  <c r="BE50" i="40"/>
  <c r="BE49" i="40" s="1"/>
  <c r="BJ62" i="40"/>
  <c r="BC62" i="40"/>
  <c r="BC39" i="40"/>
  <c r="BD58" i="40"/>
  <c r="BF4" i="40"/>
  <c r="BC26" i="40"/>
  <c r="BL57" i="40"/>
  <c r="BD59" i="40"/>
  <c r="BF29" i="40"/>
  <c r="BC41" i="40"/>
  <c r="BH27" i="40"/>
  <c r="BE13" i="40"/>
  <c r="BH42" i="40"/>
  <c r="BK61" i="40"/>
  <c r="BB15" i="40"/>
  <c r="BG42" i="40"/>
  <c r="BK41" i="40"/>
  <c r="BE28" i="40"/>
  <c r="BK17" i="40"/>
  <c r="BI12" i="40"/>
  <c r="BG18" i="40"/>
  <c r="BE61" i="40"/>
  <c r="BJ14" i="40"/>
  <c r="BI54" i="40"/>
  <c r="BD12" i="40"/>
  <c r="BG8" i="40"/>
  <c r="BG3" i="40" s="1"/>
  <c r="BI13" i="40"/>
  <c r="BC34" i="40"/>
  <c r="BK23" i="40"/>
  <c r="BJ34" i="40"/>
  <c r="BC16" i="40"/>
  <c r="BB20" i="40"/>
  <c r="BB27" i="40"/>
  <c r="BI22" i="40"/>
  <c r="BL38" i="40"/>
  <c r="BH63" i="40"/>
  <c r="BL50" i="14"/>
  <c r="BL49" i="14" s="1"/>
  <c r="BL37" i="14"/>
  <c r="BE61" i="14"/>
  <c r="BK24" i="14"/>
  <c r="BG41" i="14"/>
  <c r="BB4" i="14"/>
  <c r="BG10" i="14"/>
  <c r="BG7" i="14"/>
  <c r="BJ59" i="14"/>
  <c r="BF24" i="14"/>
  <c r="BG36" i="14"/>
  <c r="BG35" i="14" s="1"/>
  <c r="BC65" i="13"/>
  <c r="BC52" i="13"/>
  <c r="BC51" i="13" s="1"/>
  <c r="BB12" i="13"/>
  <c r="BK22" i="13"/>
  <c r="BG40" i="13"/>
  <c r="BJ64" i="13"/>
  <c r="BI44" i="13"/>
  <c r="BF64" i="13"/>
  <c r="BH52" i="13"/>
  <c r="BH51" i="13" s="1"/>
  <c r="BI12" i="13"/>
  <c r="BJ39" i="13"/>
  <c r="A9" i="140"/>
  <c r="C7" i="139"/>
  <c r="C12" i="138"/>
  <c r="D60" i="145"/>
  <c r="D79" i="145" s="1"/>
  <c r="C63" i="140"/>
  <c r="C84" i="140"/>
  <c r="C103" i="140" s="1"/>
  <c r="BG40" i="9"/>
  <c r="BI15" i="9"/>
  <c r="BD15" i="9"/>
  <c r="BF46" i="9"/>
  <c r="BF45" i="9" s="1"/>
  <c r="BB10" i="9"/>
  <c r="BB12" i="9"/>
  <c r="BB64" i="9"/>
  <c r="BC7" i="9"/>
  <c r="BC36" i="9"/>
  <c r="BF4" i="9"/>
  <c r="AG61" i="9"/>
  <c r="AG58" i="9" s="1"/>
  <c r="BE13" i="9"/>
  <c r="BH44" i="9"/>
  <c r="BK46" i="9"/>
  <c r="BK45" i="9" s="1"/>
  <c r="BG7" i="9"/>
  <c r="BC19" i="9"/>
  <c r="BB20" i="9"/>
  <c r="BK24" i="9"/>
  <c r="BJ16" i="9"/>
  <c r="D29" i="140"/>
  <c r="D30" i="140" s="1"/>
  <c r="E6" i="140"/>
  <c r="C9" i="138"/>
  <c r="D15" i="139"/>
  <c r="E43" i="145"/>
  <c r="C24" i="146"/>
  <c r="BD5" i="19"/>
  <c r="BE63" i="19"/>
  <c r="BF11" i="11"/>
  <c r="BL21" i="11"/>
  <c r="BJ7" i="11"/>
  <c r="BD17" i="11"/>
  <c r="BI44" i="11"/>
  <c r="BC7" i="11"/>
  <c r="BF59" i="11"/>
  <c r="BL46" i="11"/>
  <c r="BL45" i="11" s="1"/>
  <c r="BJ65" i="11"/>
  <c r="BG65" i="11"/>
  <c r="BG63" i="11"/>
  <c r="BE7" i="11"/>
  <c r="BE17" i="11"/>
  <c r="BD8" i="11"/>
  <c r="AE61" i="11"/>
  <c r="AE58" i="11" s="1"/>
  <c r="BB60" i="19"/>
  <c r="BF33" i="19"/>
  <c r="BB23" i="19"/>
  <c r="BI40" i="19"/>
  <c r="BH37" i="19"/>
  <c r="BF14" i="19"/>
  <c r="BH17" i="19"/>
  <c r="BB37" i="19"/>
  <c r="BL12" i="19"/>
  <c r="BC15" i="19"/>
  <c r="BG20" i="19"/>
  <c r="BC11" i="19"/>
  <c r="BF23" i="19"/>
  <c r="BB33" i="19"/>
  <c r="BF52" i="19"/>
  <c r="BF51" i="19" s="1"/>
  <c r="BF43" i="19"/>
  <c r="BD59" i="19"/>
  <c r="BJ6" i="19"/>
  <c r="BE42" i="19"/>
  <c r="BF16" i="19"/>
  <c r="BB52" i="19"/>
  <c r="BB51" i="19" s="1"/>
  <c r="BK10" i="19"/>
  <c r="BI15" i="19"/>
  <c r="BJ12" i="19"/>
  <c r="BL50" i="19"/>
  <c r="BL49" i="19" s="1"/>
  <c r="BG63" i="19"/>
  <c r="BB41" i="19"/>
  <c r="BG48" i="19"/>
  <c r="BG47" i="19" s="1"/>
  <c r="BK63" i="19"/>
  <c r="BE65" i="19"/>
  <c r="BB5" i="19"/>
  <c r="BH16" i="19"/>
  <c r="BD14" i="19"/>
  <c r="BF46" i="19"/>
  <c r="BF45" i="19" s="1"/>
  <c r="BL36" i="19"/>
  <c r="BJ17" i="19"/>
  <c r="BB55" i="19"/>
  <c r="BF42" i="19"/>
  <c r="BK55" i="19"/>
  <c r="BF56" i="19"/>
  <c r="BF55" i="19"/>
  <c r="BL64" i="19"/>
  <c r="BI55" i="19"/>
  <c r="BL55" i="19"/>
  <c r="BK24" i="19"/>
  <c r="BL16" i="19"/>
  <c r="BC44" i="19"/>
  <c r="BH36" i="19"/>
  <c r="BK33" i="19"/>
  <c r="BG59" i="19"/>
  <c r="BB42" i="19"/>
  <c r="BG39" i="19"/>
  <c r="BK52" i="19"/>
  <c r="BK51" i="19" s="1"/>
  <c r="AD61" i="19"/>
  <c r="AD58" i="19" s="1"/>
  <c r="BL65" i="19"/>
  <c r="BE16" i="19"/>
  <c r="BC59" i="19"/>
  <c r="BK65" i="19"/>
  <c r="BC4" i="19"/>
  <c r="BF11" i="19"/>
  <c r="BG22" i="19"/>
  <c r="BB20" i="19"/>
  <c r="BB4" i="19"/>
  <c r="BH13" i="19"/>
  <c r="BK23" i="19"/>
  <c r="BF4" i="19"/>
  <c r="BI8" i="19"/>
  <c r="BK34" i="19"/>
  <c r="BD41" i="19"/>
  <c r="BB50" i="19"/>
  <c r="BB49" i="19" s="1"/>
  <c r="BL34" i="19"/>
  <c r="BH52" i="19"/>
  <c r="BH51" i="19" s="1"/>
  <c r="BE44" i="19"/>
  <c r="BH65" i="19"/>
  <c r="BG33" i="19"/>
  <c r="BG12" i="19"/>
  <c r="BG7" i="19"/>
  <c r="BK37" i="19"/>
  <c r="BE52" i="19"/>
  <c r="BE51" i="19" s="1"/>
  <c r="BK4" i="19"/>
  <c r="BD48" i="19"/>
  <c r="BD47" i="19" s="1"/>
  <c r="BG24" i="19"/>
  <c r="BF5" i="19"/>
  <c r="BJ63" i="19"/>
  <c r="BI61" i="19"/>
  <c r="BI33" i="19"/>
  <c r="BB11" i="19"/>
  <c r="BB63" i="19"/>
  <c r="BJ65" i="19"/>
  <c r="BK43" i="19"/>
  <c r="BD55" i="19"/>
  <c r="BI48" i="19"/>
  <c r="BI47" i="19" s="1"/>
  <c r="BG40" i="19"/>
  <c r="BG65" i="19"/>
  <c r="BG42" i="19"/>
  <c r="BG43" i="19"/>
  <c r="BK5" i="19"/>
  <c r="BC7" i="19"/>
  <c r="BL44" i="19"/>
  <c r="BJ16" i="19"/>
  <c r="BF65" i="19"/>
  <c r="BC18" i="19"/>
  <c r="BH39" i="19"/>
  <c r="BF19" i="19"/>
  <c r="BG60" i="19"/>
  <c r="BB16" i="19"/>
  <c r="BH6" i="19"/>
  <c r="BD13" i="19"/>
  <c r="BC63" i="19"/>
  <c r="BL24" i="19"/>
  <c r="BJ14" i="19"/>
  <c r="BK11" i="19"/>
  <c r="BD50" i="19"/>
  <c r="BD49" i="19" s="1"/>
  <c r="BF48" i="19"/>
  <c r="BF47" i="19" s="1"/>
  <c r="BI11" i="19"/>
  <c r="BL15" i="19"/>
  <c r="BE61" i="19"/>
  <c r="BG6" i="19"/>
  <c r="BE56" i="19"/>
  <c r="BB34" i="19"/>
  <c r="BH60" i="19"/>
  <c r="BL59" i="19"/>
  <c r="BH55" i="19"/>
  <c r="BF64" i="19"/>
  <c r="BF7" i="19"/>
  <c r="BB24" i="19"/>
  <c r="BC23" i="19"/>
  <c r="BC37" i="19"/>
  <c r="BI10" i="19"/>
  <c r="BF34" i="19"/>
  <c r="BF32" i="19" s="1"/>
  <c r="BK22" i="19"/>
  <c r="AI61" i="19"/>
  <c r="AI58" i="19" s="1"/>
  <c r="AC54" i="18"/>
  <c r="AC57" i="18" s="1"/>
  <c r="AG54" i="18"/>
  <c r="AG57" i="18" s="1"/>
  <c r="BE40" i="14"/>
  <c r="BC36" i="14"/>
  <c r="BL43" i="11"/>
  <c r="BG33" i="11"/>
  <c r="BE18" i="11"/>
  <c r="BJ56" i="11"/>
  <c r="BK18" i="11"/>
  <c r="BC50" i="11"/>
  <c r="BC49" i="11" s="1"/>
  <c r="BD41" i="11"/>
  <c r="BH40" i="11"/>
  <c r="BB46" i="11"/>
  <c r="BB45" i="11" s="1"/>
  <c r="BD39" i="11"/>
  <c r="BD44" i="11"/>
  <c r="BC8" i="11"/>
  <c r="BG41" i="11"/>
  <c r="BH11" i="11"/>
  <c r="BB63" i="11"/>
  <c r="BJ52" i="11"/>
  <c r="BJ51" i="11" s="1"/>
  <c r="BI42" i="11"/>
  <c r="BK20" i="11"/>
  <c r="BC63" i="11"/>
  <c r="BB16" i="11"/>
  <c r="BH24" i="11"/>
  <c r="BK52" i="11"/>
  <c r="BK51" i="11" s="1"/>
  <c r="BK46" i="11"/>
  <c r="BK45" i="11" s="1"/>
  <c r="BB23" i="11"/>
  <c r="BD20" i="11"/>
  <c r="BE48" i="11"/>
  <c r="BE47" i="11" s="1"/>
  <c r="BL16" i="11"/>
  <c r="BH16" i="11"/>
  <c r="AC61" i="11"/>
  <c r="AC58" i="11" s="1"/>
  <c r="BL19" i="11"/>
  <c r="BH19" i="11"/>
  <c r="BG13" i="11"/>
  <c r="BJ12" i="11"/>
  <c r="BK48" i="11"/>
  <c r="BK47" i="11" s="1"/>
  <c r="BE24" i="11"/>
  <c r="BL59" i="11"/>
  <c r="BJ21" i="11"/>
  <c r="BD5" i="11"/>
  <c r="BC10" i="11"/>
  <c r="BJ8" i="11"/>
  <c r="BC34" i="11"/>
  <c r="BD37" i="11"/>
  <c r="BE60" i="11"/>
  <c r="BH41" i="11"/>
  <c r="BH63" i="11"/>
  <c r="BI7" i="11"/>
  <c r="BI17" i="11"/>
  <c r="BL65" i="11"/>
  <c r="BF40" i="11"/>
  <c r="BB55" i="11"/>
  <c r="BJ55" i="11"/>
  <c r="BD19" i="11"/>
  <c r="BE65" i="11"/>
  <c r="BB20" i="11"/>
  <c r="BB7" i="11"/>
  <c r="BL50" i="11"/>
  <c r="BL49" i="11" s="1"/>
  <c r="BI4" i="11"/>
  <c r="BC12" i="11"/>
  <c r="BB52" i="11"/>
  <c r="BB51" i="11" s="1"/>
  <c r="BL8" i="11"/>
  <c r="BB15" i="11"/>
  <c r="BF14" i="11"/>
  <c r="BL17" i="11"/>
  <c r="BJ19" i="11"/>
  <c r="BF16" i="11"/>
  <c r="BE37" i="11"/>
  <c r="BE19" i="11"/>
  <c r="BI61" i="11"/>
  <c r="BB48" i="11"/>
  <c r="BB47" i="11" s="1"/>
  <c r="BC41" i="11"/>
  <c r="BH17" i="11"/>
  <c r="BG12" i="11"/>
  <c r="BK50" i="11"/>
  <c r="BK49" i="11" s="1"/>
  <c r="BF39" i="11"/>
  <c r="BH14" i="11"/>
  <c r="BF12" i="11"/>
  <c r="BK17" i="11"/>
  <c r="BJ33" i="11"/>
  <c r="BG20" i="11"/>
  <c r="BC46" i="11"/>
  <c r="BC45" i="11" s="1"/>
  <c r="BL63" i="11"/>
  <c r="BB12" i="11"/>
  <c r="BJ6" i="11"/>
  <c r="BL60" i="11"/>
  <c r="BI63" i="11"/>
  <c r="BG48" i="11"/>
  <c r="BG47" i="11" s="1"/>
  <c r="BH6" i="11"/>
  <c r="BF19" i="11"/>
  <c r="BE40" i="11"/>
  <c r="BG60" i="11"/>
  <c r="BD42" i="11"/>
  <c r="BL52" i="11"/>
  <c r="BL51" i="11" s="1"/>
  <c r="BL64" i="11"/>
  <c r="BH12" i="11"/>
  <c r="BB36" i="11"/>
  <c r="BF44" i="11"/>
  <c r="BK34" i="11"/>
  <c r="BB5" i="11"/>
  <c r="BE52" i="11"/>
  <c r="BE51" i="11" s="1"/>
  <c r="BD43" i="11"/>
  <c r="BI64" i="11"/>
  <c r="BD63" i="11"/>
  <c r="BK33" i="11"/>
  <c r="BH10" i="11"/>
  <c r="BJ59" i="11"/>
  <c r="BC13" i="11"/>
  <c r="BI48" i="11"/>
  <c r="BI47" i="11" s="1"/>
  <c r="BG7" i="11"/>
  <c r="BG34" i="11"/>
  <c r="BL61" i="11"/>
  <c r="BG46" i="11"/>
  <c r="BG45" i="11" s="1"/>
  <c r="BB34" i="11"/>
  <c r="BB39" i="11"/>
  <c r="BI34" i="11"/>
  <c r="BL33" i="11"/>
  <c r="BF63" i="11"/>
  <c r="BE36" i="11"/>
  <c r="BF13" i="11"/>
  <c r="BF37" i="11"/>
  <c r="BB10" i="11"/>
  <c r="BB8" i="11"/>
  <c r="BF22" i="11"/>
  <c r="BE10" i="11"/>
  <c r="BH42" i="11"/>
  <c r="BJ17" i="11"/>
  <c r="BE4" i="11"/>
  <c r="BG18" i="11"/>
  <c r="BI60" i="11"/>
  <c r="BF43" i="11"/>
  <c r="BF48" i="11"/>
  <c r="BF47" i="11" s="1"/>
  <c r="BL18" i="11"/>
  <c r="BK24" i="11"/>
  <c r="BD11" i="11"/>
  <c r="BH55" i="11"/>
  <c r="BD33" i="11"/>
  <c r="BK64" i="11"/>
  <c r="BH18" i="11"/>
  <c r="BD6" i="11"/>
  <c r="BL39" i="11"/>
  <c r="BE8" i="11"/>
  <c r="BF41" i="11"/>
  <c r="BE50" i="11"/>
  <c r="BE49" i="11" s="1"/>
  <c r="BD61" i="11"/>
  <c r="BK14" i="11"/>
  <c r="BC21" i="11"/>
  <c r="BI20" i="11"/>
  <c r="BJ24" i="11"/>
  <c r="BK56" i="11"/>
  <c r="BK12" i="11"/>
  <c r="AB61" i="11"/>
  <c r="AB58" i="11" s="1"/>
  <c r="BF34" i="11"/>
  <c r="BH44" i="11"/>
  <c r="BG39" i="11"/>
  <c r="BJ43" i="11"/>
  <c r="BK11" i="11"/>
  <c r="BF17" i="11"/>
  <c r="BD36" i="11"/>
  <c r="BC60" i="11"/>
  <c r="BJ16" i="11"/>
  <c r="BE15" i="11"/>
  <c r="BD14" i="11"/>
  <c r="BJ14" i="11"/>
  <c r="BH20" i="11"/>
  <c r="BC55" i="11"/>
  <c r="BJ41" i="11"/>
  <c r="BB61" i="11"/>
  <c r="BF24" i="11"/>
  <c r="BL24" i="11"/>
  <c r="BD16" i="11"/>
  <c r="BK21" i="11"/>
  <c r="BL36" i="11"/>
  <c r="BD10" i="11"/>
  <c r="BD60" i="11"/>
  <c r="BI43" i="11"/>
  <c r="BI21" i="11"/>
  <c r="AJ61" i="11"/>
  <c r="AJ58" i="11" s="1"/>
  <c r="BG56" i="11"/>
  <c r="BG23" i="11"/>
  <c r="BL15" i="11"/>
  <c r="BE44" i="11"/>
  <c r="BJ5" i="11"/>
  <c r="BB56" i="11"/>
  <c r="BL41" i="11"/>
  <c r="BE42" i="11"/>
  <c r="BL6" i="11"/>
  <c r="BK55" i="11"/>
  <c r="BK42" i="11"/>
  <c r="BH64" i="11"/>
  <c r="BD56" i="11"/>
  <c r="BJ50" i="11"/>
  <c r="BJ49" i="11" s="1"/>
  <c r="BL13" i="11"/>
  <c r="BI14" i="11"/>
  <c r="BE55" i="11"/>
  <c r="BJ4" i="11"/>
  <c r="BI13" i="11"/>
  <c r="BH59" i="11"/>
  <c r="BE16" i="11"/>
  <c r="BG5" i="11"/>
  <c r="BI11" i="11"/>
  <c r="BE20" i="11"/>
  <c r="BI50" i="11"/>
  <c r="BI49" i="11" s="1"/>
  <c r="BG52" i="11"/>
  <c r="BG51" i="11" s="1"/>
  <c r="BK65" i="11"/>
  <c r="BB17" i="11"/>
  <c r="BF64" i="11"/>
  <c r="BF50" i="11"/>
  <c r="BF49" i="11" s="1"/>
  <c r="BI24" i="11"/>
  <c r="BD50" i="11"/>
  <c r="BD49" i="11" s="1"/>
  <c r="BF20" i="11"/>
  <c r="BK39" i="11"/>
  <c r="BI8" i="11"/>
  <c r="BJ11" i="11"/>
  <c r="BL4" i="11"/>
  <c r="BF7" i="11"/>
  <c r="BB6" i="11"/>
  <c r="BD7" i="11"/>
  <c r="BG10" i="11"/>
  <c r="BH22" i="11"/>
  <c r="BE22" i="11"/>
  <c r="BI46" i="11"/>
  <c r="BI45" i="11" s="1"/>
  <c r="BC40" i="11"/>
  <c r="BF23" i="11"/>
  <c r="BG15" i="11"/>
  <c r="BE26" i="14"/>
  <c r="BJ4" i="14"/>
  <c r="BB41" i="14"/>
  <c r="BB61" i="14"/>
  <c r="BH22" i="14"/>
  <c r="BF4" i="14"/>
  <c r="BL15" i="14"/>
  <c r="BK11" i="14"/>
  <c r="BL7" i="14"/>
  <c r="BF37" i="14"/>
  <c r="BC50" i="14"/>
  <c r="BC49" i="14" s="1"/>
  <c r="BJ16" i="14"/>
  <c r="BL52" i="14"/>
  <c r="BL51" i="14" s="1"/>
  <c r="BI14" i="14"/>
  <c r="AC61" i="14"/>
  <c r="AC58" i="14" s="1"/>
  <c r="BB44" i="14"/>
  <c r="BC55" i="14"/>
  <c r="BD56" i="14"/>
  <c r="BB10" i="14"/>
  <c r="BL17" i="14"/>
  <c r="BF21" i="14"/>
  <c r="BI55" i="14"/>
  <c r="BI17" i="14"/>
  <c r="BI19" i="14"/>
  <c r="BL61" i="14"/>
  <c r="BK6" i="14"/>
  <c r="BD55" i="14"/>
  <c r="BH17" i="14"/>
  <c r="BK19" i="14"/>
  <c r="BL34" i="14"/>
  <c r="BH52" i="14"/>
  <c r="BH51" i="14" s="1"/>
  <c r="BD64" i="14"/>
  <c r="BJ52" i="14"/>
  <c r="BJ51" i="14" s="1"/>
  <c r="BF40" i="14"/>
  <c r="BB50" i="14"/>
  <c r="BB49" i="14" s="1"/>
  <c r="BJ7" i="14"/>
  <c r="BH21" i="14"/>
  <c r="BI42" i="14"/>
  <c r="BG56" i="14"/>
  <c r="BG20" i="14"/>
  <c r="BB55" i="14"/>
  <c r="BJ22" i="14"/>
  <c r="BJ48" i="14"/>
  <c r="BJ47" i="14" s="1"/>
  <c r="BI39" i="14"/>
  <c r="BH19" i="14"/>
  <c r="BF60" i="14"/>
  <c r="BB39" i="14"/>
  <c r="BL41" i="14"/>
  <c r="BL20" i="14"/>
  <c r="BH56" i="14"/>
  <c r="BJ64" i="14"/>
  <c r="BF50" i="14"/>
  <c r="BF49" i="14" s="1"/>
  <c r="BC20" i="14"/>
  <c r="BC15" i="14"/>
  <c r="BG33" i="14"/>
  <c r="BE33" i="14"/>
  <c r="BH50" i="14"/>
  <c r="BH49" i="14" s="1"/>
  <c r="BK55" i="14"/>
  <c r="BL14" i="14"/>
  <c r="BC44" i="14"/>
  <c r="BI20" i="14"/>
  <c r="BF17" i="14"/>
  <c r="BF12" i="14"/>
  <c r="BE65" i="14"/>
  <c r="BG42" i="14"/>
  <c r="BI13" i="14"/>
  <c r="BD16" i="14"/>
  <c r="BG19" i="14"/>
  <c r="BE59" i="14"/>
  <c r="BD65" i="14"/>
  <c r="BE44" i="14"/>
  <c r="BG60" i="14"/>
  <c r="BG59" i="14"/>
  <c r="BE23" i="14"/>
  <c r="BK7" i="14"/>
  <c r="BE34" i="14"/>
  <c r="BG17" i="14"/>
  <c r="BC59" i="14"/>
  <c r="BB56" i="14"/>
  <c r="BF22" i="14"/>
  <c r="BK13" i="14"/>
  <c r="BE5" i="14"/>
  <c r="BG16" i="14"/>
  <c r="BJ20" i="14"/>
  <c r="BD40" i="14"/>
  <c r="BG52" i="14"/>
  <c r="BG51" i="14" s="1"/>
  <c r="BB63" i="14"/>
  <c r="BI18" i="14"/>
  <c r="BG18" i="14"/>
  <c r="BH60" i="14"/>
  <c r="BL5" i="14"/>
  <c r="BJ60" i="14"/>
  <c r="BG21" i="14"/>
  <c r="BG4" i="14"/>
  <c r="BI44" i="14"/>
  <c r="BE14" i="14"/>
  <c r="BD60" i="14"/>
  <c r="BF16" i="14"/>
  <c r="BE22" i="14"/>
  <c r="BF44" i="14"/>
  <c r="BK22" i="14"/>
  <c r="BL43" i="14"/>
  <c r="BB6" i="14"/>
  <c r="BC24" i="14"/>
  <c r="BE46" i="14"/>
  <c r="BE45" i="14" s="1"/>
  <c r="BH15" i="14"/>
  <c r="BK8" i="14"/>
  <c r="BJ11" i="14"/>
  <c r="AJ61" i="14"/>
  <c r="AJ58" i="14" s="1"/>
  <c r="BE36" i="14"/>
  <c r="BD11" i="14"/>
  <c r="BK56" i="14"/>
  <c r="BJ63" i="14"/>
  <c r="BF65" i="14"/>
  <c r="BH4" i="14"/>
  <c r="BI64" i="14"/>
  <c r="BE7" i="14"/>
  <c r="BH59" i="14"/>
  <c r="BI63" i="14"/>
  <c r="BI40" i="14"/>
  <c r="BI36" i="14"/>
  <c r="BD41" i="14"/>
  <c r="BE19" i="14"/>
  <c r="BJ56" i="14"/>
  <c r="BD13" i="14"/>
  <c r="BB33" i="14"/>
  <c r="BG65" i="14"/>
  <c r="BJ5" i="14"/>
  <c r="BL4" i="14"/>
  <c r="BH42" i="14"/>
  <c r="BE20" i="14"/>
  <c r="BD8" i="14"/>
  <c r="BL10" i="14"/>
  <c r="BJ19" i="14"/>
  <c r="BK5" i="14"/>
  <c r="BB40" i="14"/>
  <c r="BJ14" i="14"/>
  <c r="BE37" i="14"/>
  <c r="BD46" i="14"/>
  <c r="BD45" i="14" s="1"/>
  <c r="BE18" i="14"/>
  <c r="BG61" i="14"/>
  <c r="BG55" i="14"/>
  <c r="BK44" i="14"/>
  <c r="BE15" i="14"/>
  <c r="BK23" i="14"/>
  <c r="BD20" i="14"/>
  <c r="BJ41" i="14"/>
  <c r="BF36" i="14"/>
  <c r="BI12" i="14"/>
  <c r="BI15" i="14"/>
  <c r="BK41" i="14"/>
  <c r="BK4" i="14"/>
  <c r="BD37" i="14"/>
  <c r="BF43" i="14"/>
  <c r="BK17" i="14"/>
  <c r="BH11" i="14"/>
  <c r="BJ18" i="14"/>
  <c r="BG64" i="14"/>
  <c r="BB7" i="14"/>
  <c r="BK37" i="14"/>
  <c r="BE16" i="14"/>
  <c r="BI4" i="14"/>
  <c r="BD22" i="14"/>
  <c r="BG63" i="14"/>
  <c r="BD36" i="14"/>
  <c r="BL19" i="14"/>
  <c r="BE4" i="14"/>
  <c r="BH23" i="14"/>
  <c r="BL31" i="14"/>
  <c r="BD18" i="14"/>
  <c r="BH20" i="14"/>
  <c r="BI24" i="14"/>
  <c r="BK39" i="14"/>
  <c r="BG34" i="14"/>
  <c r="BL13" i="14"/>
  <c r="BJ43" i="14"/>
  <c r="BH40" i="14"/>
  <c r="BK42" i="14"/>
  <c r="AB61" i="14"/>
  <c r="AB58" i="14" s="1"/>
  <c r="BH18" i="14"/>
  <c r="BF14" i="14"/>
  <c r="BB52" i="14"/>
  <c r="BB51" i="14" s="1"/>
  <c r="BC40" i="14"/>
  <c r="BJ21" i="14"/>
  <c r="BB17" i="14"/>
  <c r="BF34" i="14"/>
  <c r="BC16" i="14"/>
  <c r="BJ23" i="14"/>
  <c r="BL55" i="14"/>
  <c r="BI33" i="14"/>
  <c r="BH13" i="14"/>
  <c r="BB60" i="14"/>
  <c r="BL33" i="14"/>
  <c r="BL40" i="14"/>
  <c r="BG43" i="14"/>
  <c r="BH37" i="14"/>
  <c r="BB34" i="14"/>
  <c r="BC19" i="14"/>
  <c r="BE63" i="14"/>
  <c r="AH61" i="14"/>
  <c r="AH58" i="14" s="1"/>
  <c r="BL8" i="14"/>
  <c r="BD48" i="14"/>
  <c r="BD47" i="14" s="1"/>
  <c r="BK46" i="14"/>
  <c r="BK45" i="14" s="1"/>
  <c r="BI23" i="14"/>
  <c r="BK33" i="14"/>
  <c r="BF7" i="14"/>
  <c r="BF48" i="14"/>
  <c r="BF47" i="14" s="1"/>
  <c r="BK18" i="14"/>
  <c r="BC34" i="14"/>
  <c r="BB64" i="14"/>
  <c r="BC46" i="14"/>
  <c r="BC45" i="14" s="1"/>
  <c r="BB14" i="14"/>
  <c r="BE10" i="14"/>
  <c r="BL39" i="14"/>
  <c r="AD61" i="14"/>
  <c r="AD58" i="14" s="1"/>
  <c r="BI11" i="14"/>
  <c r="BJ8" i="14"/>
  <c r="BG6" i="14"/>
  <c r="BE12" i="14"/>
  <c r="BG14" i="14"/>
  <c r="BL44" i="14"/>
  <c r="BG40" i="14"/>
  <c r="BK12" i="14"/>
  <c r="BF39" i="14"/>
  <c r="BH6" i="14"/>
  <c r="BI59" i="14"/>
  <c r="BI16" i="14"/>
  <c r="BF64" i="14"/>
  <c r="BC37" i="14"/>
  <c r="BK15" i="14"/>
  <c r="BH64" i="14"/>
  <c r="BC41" i="14"/>
  <c r="BD24" i="14"/>
  <c r="AA61" i="14"/>
  <c r="AA58" i="14" s="1"/>
  <c r="BD63" i="14"/>
  <c r="BC18" i="14"/>
  <c r="BG12" i="14"/>
  <c r="BI8" i="14"/>
  <c r="BC60" i="14"/>
  <c r="BF33" i="14"/>
  <c r="BF59" i="14"/>
  <c r="BH36" i="14"/>
  <c r="BF5" i="14"/>
  <c r="BH55" i="14"/>
  <c r="BC17" i="14"/>
  <c r="BB23" i="14"/>
  <c r="BE8" i="14"/>
  <c r="BH33" i="14"/>
  <c r="AI61" i="14"/>
  <c r="AI58" i="14" s="1"/>
  <c r="BH5" i="14"/>
  <c r="BG50" i="14"/>
  <c r="BG49" i="14" s="1"/>
  <c r="BG48" i="14"/>
  <c r="BG47" i="14" s="1"/>
  <c r="BD7" i="14"/>
  <c r="AI54" i="18"/>
  <c r="AI57" i="18" s="1"/>
  <c r="AJ64" i="18"/>
  <c r="AH62" i="18"/>
  <c r="AI3" i="18"/>
  <c r="AH38" i="18"/>
  <c r="AC9" i="18"/>
  <c r="AI47" i="18"/>
  <c r="AF35" i="18"/>
  <c r="AD47" i="18"/>
  <c r="AJ55" i="18"/>
  <c r="AG32" i="18"/>
  <c r="AJ17" i="18"/>
  <c r="AJ14" i="18"/>
  <c r="AJ30" i="18"/>
  <c r="AA27" i="18"/>
  <c r="AJ28" i="18"/>
  <c r="AI27" i="18"/>
  <c r="AH27" i="18"/>
  <c r="AB54" i="18"/>
  <c r="AB57" i="18" s="1"/>
  <c r="AD38" i="18"/>
  <c r="AH3" i="18"/>
  <c r="AA47" i="18"/>
  <c r="AJ48" i="18"/>
  <c r="AJ47" i="18" s="1"/>
  <c r="AJ11" i="18"/>
  <c r="AJ7" i="18"/>
  <c r="AE51" i="18"/>
  <c r="AH32" i="18"/>
  <c r="AC35" i="18"/>
  <c r="AJ24" i="18"/>
  <c r="AF38" i="18"/>
  <c r="AC3" i="18"/>
  <c r="AB9" i="18"/>
  <c r="AI38" i="18"/>
  <c r="AF3" i="18"/>
  <c r="AI9" i="18"/>
  <c r="AI62" i="18"/>
  <c r="AD62" i="18"/>
  <c r="AE49" i="18"/>
  <c r="AD3" i="18"/>
  <c r="AH9" i="18"/>
  <c r="AF49" i="18"/>
  <c r="AF54" i="18"/>
  <c r="AF57" i="18" s="1"/>
  <c r="AF47" i="18"/>
  <c r="AJ21" i="18"/>
  <c r="AI35" i="18"/>
  <c r="AA45" i="18"/>
  <c r="AJ46" i="18"/>
  <c r="AJ45" i="18" s="1"/>
  <c r="AJ12" i="18"/>
  <c r="AJ44" i="18"/>
  <c r="AJ41" i="18"/>
  <c r="AI51" i="18"/>
  <c r="AF45" i="18"/>
  <c r="AG51" i="18"/>
  <c r="AF51" i="18"/>
  <c r="AJ60" i="18"/>
  <c r="AJ59" i="18"/>
  <c r="AF32" i="18"/>
  <c r="AC47" i="18"/>
  <c r="AJ39" i="18"/>
  <c r="AA38" i="18"/>
  <c r="AA51" i="18"/>
  <c r="AJ52" i="18"/>
  <c r="AJ51" i="18" s="1"/>
  <c r="AJ25" i="18"/>
  <c r="AF27" i="18"/>
  <c r="AD27" i="18"/>
  <c r="AB27" i="18"/>
  <c r="AF62" i="18"/>
  <c r="AE38" i="18"/>
  <c r="AJ40" i="18"/>
  <c r="AJ6" i="18"/>
  <c r="AD9" i="18"/>
  <c r="AG38" i="18"/>
  <c r="AG62" i="18"/>
  <c r="AH49" i="18"/>
  <c r="AD54" i="18"/>
  <c r="AD57" i="18" s="1"/>
  <c r="AE9" i="18"/>
  <c r="AC62" i="18"/>
  <c r="AI49" i="18"/>
  <c r="AE54" i="18"/>
  <c r="AE57" i="18" s="1"/>
  <c r="AG3" i="18"/>
  <c r="AG9" i="18"/>
  <c r="AJ16" i="18"/>
  <c r="AA32" i="18"/>
  <c r="AJ33" i="18"/>
  <c r="AJ63" i="18"/>
  <c r="AA62" i="18"/>
  <c r="AB35" i="18"/>
  <c r="AC32" i="18"/>
  <c r="AG47" i="18"/>
  <c r="AJ19" i="18"/>
  <c r="AJ8" i="18"/>
  <c r="AG35" i="18"/>
  <c r="AH35" i="18"/>
  <c r="AJ34" i="18"/>
  <c r="AJ5" i="18"/>
  <c r="AD35" i="18"/>
  <c r="AE45" i="18"/>
  <c r="AJ10" i="18"/>
  <c r="AJ36" i="18"/>
  <c r="AD45" i="18"/>
  <c r="AC45" i="18"/>
  <c r="AB45" i="18"/>
  <c r="AE47" i="18"/>
  <c r="AJ42" i="18"/>
  <c r="AJ4" i="18"/>
  <c r="AA3" i="18"/>
  <c r="AA35" i="18"/>
  <c r="AJ37" i="18"/>
  <c r="AG45" i="18"/>
  <c r="AC27" i="18"/>
  <c r="AG27" i="18"/>
  <c r="AE27" i="18"/>
  <c r="AG49" i="18"/>
  <c r="AB62" i="18"/>
  <c r="AC49" i="18"/>
  <c r="AA54" i="18"/>
  <c r="AA57" i="18" s="1"/>
  <c r="AH45" i="18"/>
  <c r="AJ18" i="18"/>
  <c r="AC51" i="18"/>
  <c r="AH51" i="18"/>
  <c r="AJ22" i="18"/>
  <c r="AE62" i="18"/>
  <c r="AD49" i="18"/>
  <c r="AH54" i="18"/>
  <c r="AH57" i="18" s="1"/>
  <c r="AJ43" i="18"/>
  <c r="AB38" i="18"/>
  <c r="AB49" i="18"/>
  <c r="AJ56" i="18"/>
  <c r="AF9" i="18"/>
  <c r="AC38" i="18"/>
  <c r="AE3" i="18"/>
  <c r="AA49" i="18"/>
  <c r="AJ50" i="18"/>
  <c r="AJ49" i="18" s="1"/>
  <c r="AB3" i="18"/>
  <c r="AA9" i="18"/>
  <c r="AJ13" i="18"/>
  <c r="AB32" i="18"/>
  <c r="AH47" i="18"/>
  <c r="AJ65" i="18"/>
  <c r="AD51" i="18"/>
  <c r="AJ15" i="18"/>
  <c r="AB51" i="18"/>
  <c r="AI32" i="18"/>
  <c r="AD32" i="18"/>
  <c r="AB47" i="18"/>
  <c r="AJ20" i="18"/>
  <c r="AI45" i="18"/>
  <c r="AE32" i="18"/>
  <c r="AJ23" i="18"/>
  <c r="AE35" i="18"/>
  <c r="AJ31" i="18"/>
  <c r="AJ29" i="18"/>
  <c r="AJ26" i="18"/>
  <c r="BH11" i="19"/>
  <c r="BI41" i="19"/>
  <c r="BF20" i="19"/>
  <c r="BE15" i="19"/>
  <c r="BG11" i="19"/>
  <c r="BI6" i="19"/>
  <c r="BI17" i="19"/>
  <c r="BD56" i="13"/>
  <c r="BK34" i="13"/>
  <c r="BF11" i="13"/>
  <c r="BF63" i="13"/>
  <c r="BL52" i="13"/>
  <c r="BL51" i="13" s="1"/>
  <c r="BG17" i="13"/>
  <c r="BH15" i="13"/>
  <c r="BB13" i="13"/>
  <c r="BB46" i="13"/>
  <c r="BB45" i="13" s="1"/>
  <c r="BD14" i="13"/>
  <c r="BG15" i="13"/>
  <c r="BE42" i="13"/>
  <c r="BG14" i="13"/>
  <c r="BI10" i="13"/>
  <c r="BF14" i="13"/>
  <c r="BD37" i="13"/>
  <c r="BJ16" i="13"/>
  <c r="BD7" i="13"/>
  <c r="BK7" i="13"/>
  <c r="BJ14" i="13"/>
  <c r="BF52" i="13"/>
  <c r="BF51" i="13" s="1"/>
  <c r="BB59" i="13"/>
  <c r="BF59" i="13"/>
  <c r="BD19" i="13"/>
  <c r="BL5" i="13"/>
  <c r="BI6" i="13"/>
  <c r="BL65" i="13"/>
  <c r="BE61" i="13"/>
  <c r="BJ56" i="13"/>
  <c r="BG13" i="13"/>
  <c r="BE15" i="13"/>
  <c r="BF40" i="13"/>
  <c r="BG24" i="13"/>
  <c r="BL55" i="13"/>
  <c r="BE37" i="13"/>
  <c r="BD41" i="13"/>
  <c r="BH63" i="13"/>
  <c r="BL7" i="13"/>
  <c r="BI50" i="13"/>
  <c r="BI49" i="13" s="1"/>
  <c r="BE41" i="13"/>
  <c r="BB11" i="13"/>
  <c r="BI18" i="13"/>
  <c r="BE4" i="13"/>
  <c r="BD60" i="13"/>
  <c r="BF44" i="13"/>
  <c r="BB21" i="9"/>
  <c r="BK34" i="9"/>
  <c r="AA61" i="9"/>
  <c r="AA58" i="9" s="1"/>
  <c r="BI8" i="9"/>
  <c r="BH34" i="9"/>
  <c r="BL33" i="9"/>
  <c r="BF5" i="9"/>
  <c r="BC37" i="9"/>
  <c r="BC33" i="9"/>
  <c r="BG48" i="9"/>
  <c r="BG47" i="9" s="1"/>
  <c r="BE11" i="9"/>
  <c r="BL40" i="9"/>
  <c r="BD52" i="9"/>
  <c r="BD51" i="9" s="1"/>
  <c r="BB5" i="9"/>
  <c r="BK43" i="9"/>
  <c r="BF52" i="9"/>
  <c r="BF51" i="9" s="1"/>
  <c r="BK55" i="9"/>
  <c r="BI36" i="9"/>
  <c r="BK60" i="9"/>
  <c r="BL6" i="9"/>
  <c r="BL46" i="9"/>
  <c r="BL45" i="9" s="1"/>
  <c r="BL60" i="9"/>
  <c r="BE23" i="9"/>
  <c r="BG59" i="9"/>
  <c r="BF13" i="9"/>
  <c r="BE60" i="19"/>
  <c r="BI39" i="19"/>
  <c r="BI12" i="19"/>
  <c r="BL8" i="19"/>
  <c r="BK13" i="19"/>
  <c r="BH33" i="19"/>
  <c r="BE10" i="19"/>
  <c r="AH61" i="19"/>
  <c r="AH58" i="19" s="1"/>
  <c r="BJ33" i="19"/>
  <c r="BJ61" i="19"/>
  <c r="BD43" i="19"/>
  <c r="BE19" i="19"/>
  <c r="BH46" i="19"/>
  <c r="BH45" i="19" s="1"/>
  <c r="BH10" i="19"/>
  <c r="BD11" i="19"/>
  <c r="BL10" i="19"/>
  <c r="BI46" i="19"/>
  <c r="BI45" i="19" s="1"/>
  <c r="BC16" i="19"/>
  <c r="BG21" i="19"/>
  <c r="BC8" i="19"/>
  <c r="BL18" i="19"/>
  <c r="BC13" i="19"/>
  <c r="BI21" i="19"/>
  <c r="BE17" i="19"/>
  <c r="BI64" i="19"/>
  <c r="BL46" i="19"/>
  <c r="BL45" i="19" s="1"/>
  <c r="BH19" i="19"/>
  <c r="BB40" i="19"/>
  <c r="BJ8" i="19"/>
  <c r="BG64" i="19"/>
  <c r="BB19" i="19"/>
  <c r="BE6" i="19"/>
  <c r="BD21" i="19"/>
  <c r="BG4" i="19"/>
  <c r="BD19" i="19"/>
  <c r="BJ39" i="19"/>
  <c r="BD42" i="19"/>
  <c r="BB6" i="19"/>
  <c r="BJ34" i="19"/>
  <c r="BJ52" i="19"/>
  <c r="BJ51" i="19" s="1"/>
  <c r="BJ23" i="19"/>
  <c r="BE21" i="19"/>
  <c r="BE24" i="19"/>
  <c r="BL61" i="19"/>
  <c r="BI20" i="19"/>
  <c r="BK42" i="19"/>
  <c r="BH23" i="19"/>
  <c r="BB15" i="19"/>
  <c r="BJ44" i="19"/>
  <c r="BC40" i="19"/>
  <c r="BE37" i="19"/>
  <c r="BL39" i="19"/>
  <c r="BE13" i="19"/>
  <c r="BD34" i="19"/>
  <c r="BE36" i="19"/>
  <c r="BB46" i="19"/>
  <c r="BB45" i="19" s="1"/>
  <c r="BE18" i="19"/>
  <c r="BB18" i="19"/>
  <c r="BD44" i="19"/>
  <c r="BD52" i="19"/>
  <c r="BD51" i="19" s="1"/>
  <c r="BK60" i="19"/>
  <c r="BJ41" i="19"/>
  <c r="BH40" i="19"/>
  <c r="BI5" i="19"/>
  <c r="BJ4" i="19"/>
  <c r="BF18" i="19"/>
  <c r="BI13" i="19"/>
  <c r="BJ19" i="19"/>
  <c r="BI43" i="19"/>
  <c r="BG5" i="19"/>
  <c r="BJ59" i="19"/>
  <c r="BG10" i="19"/>
  <c r="BL42" i="19"/>
  <c r="BF22" i="19"/>
  <c r="BB36" i="19"/>
  <c r="BJ46" i="19"/>
  <c r="BJ45" i="19" s="1"/>
  <c r="BD7" i="19"/>
  <c r="BH34" i="19"/>
  <c r="BC56" i="19"/>
  <c r="BI44" i="19"/>
  <c r="BF13" i="19"/>
  <c r="BL60" i="19"/>
  <c r="BK17" i="19"/>
  <c r="BB59" i="19"/>
  <c r="BH42" i="19"/>
  <c r="BB7" i="19"/>
  <c r="BD46" i="19"/>
  <c r="BD45" i="19" s="1"/>
  <c r="BC50" i="19"/>
  <c r="BC49" i="19" s="1"/>
  <c r="BC52" i="19"/>
  <c r="BC51" i="19" s="1"/>
  <c r="BJ40" i="19"/>
  <c r="BE5" i="19"/>
  <c r="BK48" i="19"/>
  <c r="BK47" i="19" s="1"/>
  <c r="BG23" i="19"/>
  <c r="BC64" i="19"/>
  <c r="BL4" i="19"/>
  <c r="BF37" i="19"/>
  <c r="BF36" i="19"/>
  <c r="BF6" i="19"/>
  <c r="BH43" i="19"/>
  <c r="BH12" i="19"/>
  <c r="BG17" i="19"/>
  <c r="BC10" i="19"/>
  <c r="BH18" i="19"/>
  <c r="BF44" i="19"/>
  <c r="BG13" i="19"/>
  <c r="BH50" i="19"/>
  <c r="BH49" i="19" s="1"/>
  <c r="BC19" i="19"/>
  <c r="BC20" i="19"/>
  <c r="BD15" i="19"/>
  <c r="BC17" i="19"/>
  <c r="BJ11" i="19"/>
  <c r="BE34" i="19"/>
  <c r="BH14" i="19"/>
  <c r="BL5" i="19"/>
  <c r="BH24" i="19"/>
  <c r="BL19" i="19"/>
  <c r="BF12" i="19"/>
  <c r="BD17" i="19"/>
  <c r="BF60" i="19"/>
  <c r="BI59" i="19"/>
  <c r="BL22" i="19"/>
  <c r="BK40" i="19"/>
  <c r="AC61" i="19"/>
  <c r="AC58" i="19" s="1"/>
  <c r="BH48" i="19"/>
  <c r="BH47" i="19" s="1"/>
  <c r="BJ42" i="19"/>
  <c r="BH61" i="19"/>
  <c r="BK44" i="19"/>
  <c r="BE14" i="19"/>
  <c r="BD12" i="19"/>
  <c r="BK50" i="19"/>
  <c r="BK49" i="19" s="1"/>
  <c r="BD10" i="19"/>
  <c r="BJ20" i="19"/>
  <c r="BK41" i="19"/>
  <c r="BK15" i="19"/>
  <c r="BC34" i="19"/>
  <c r="BF17" i="19"/>
  <c r="BK18" i="19"/>
  <c r="BC39" i="19"/>
  <c r="BL43" i="19"/>
  <c r="BK14" i="19"/>
  <c r="BE43" i="19"/>
  <c r="BI63" i="19"/>
  <c r="BJ64" i="19"/>
  <c r="BC48" i="19"/>
  <c r="BC47" i="19" s="1"/>
  <c r="BH63" i="19"/>
  <c r="BI7" i="19"/>
  <c r="BE23" i="19"/>
  <c r="BJ36" i="19"/>
  <c r="BL37" i="19"/>
  <c r="BG52" i="9"/>
  <c r="BG51" i="9" s="1"/>
  <c r="BI33" i="9"/>
  <c r="BJ50" i="9"/>
  <c r="BJ49" i="9" s="1"/>
  <c r="BE14" i="9"/>
  <c r="BE7" i="9"/>
  <c r="BB24" i="9"/>
  <c r="BG15" i="9"/>
  <c r="BC15" i="9"/>
  <c r="BB55" i="9"/>
  <c r="BF63" i="9"/>
  <c r="BI44" i="9"/>
  <c r="BC8" i="9"/>
  <c r="BI22" i="9"/>
  <c r="BE17" i="9"/>
  <c r="BD64" i="9"/>
  <c r="BK40" i="9"/>
  <c r="BB46" i="9"/>
  <c r="BB45" i="9" s="1"/>
  <c r="BB15" i="9"/>
  <c r="BE8" i="9"/>
  <c r="BJ40" i="9"/>
  <c r="BD46" i="9"/>
  <c r="BD45" i="9" s="1"/>
  <c r="BD48" i="9"/>
  <c r="BD47" i="9" s="1"/>
  <c r="BL19" i="9"/>
  <c r="BE50" i="9"/>
  <c r="BE49" i="9" s="1"/>
  <c r="BL37" i="9"/>
  <c r="BE46" i="9"/>
  <c r="BE45" i="9" s="1"/>
  <c r="BJ52" i="9"/>
  <c r="BJ51" i="9" s="1"/>
  <c r="BJ4" i="9"/>
  <c r="BE4" i="9"/>
  <c r="BB23" i="9"/>
  <c r="BH19" i="9"/>
  <c r="BF40" i="9"/>
  <c r="BD22" i="9"/>
  <c r="BI5" i="9"/>
  <c r="BE48" i="9"/>
  <c r="BE47" i="9" s="1"/>
  <c r="BG41" i="9"/>
  <c r="BG13" i="9"/>
  <c r="BG19" i="9"/>
  <c r="BG20" i="9"/>
  <c r="BK22" i="9"/>
  <c r="BC39" i="9"/>
  <c r="BJ63" i="9"/>
  <c r="BE6" i="9"/>
  <c r="BD65" i="9"/>
  <c r="BF36" i="9"/>
  <c r="BI6" i="9"/>
  <c r="BH14" i="9"/>
  <c r="BK44" i="9"/>
  <c r="BL56" i="9"/>
  <c r="BL59" i="9"/>
  <c r="BC29" i="16"/>
  <c r="BF29" i="16"/>
  <c r="BK28" i="16"/>
  <c r="BL29" i="16"/>
  <c r="BE30" i="16"/>
  <c r="BJ31" i="16"/>
  <c r="BH30" i="16"/>
  <c r="BF26" i="16"/>
  <c r="BI28" i="16"/>
  <c r="BE31" i="16"/>
  <c r="BG28" i="16"/>
  <c r="BH25" i="16"/>
  <c r="BG29" i="16"/>
  <c r="BH31" i="16"/>
  <c r="BB30" i="16"/>
  <c r="BL26" i="16"/>
  <c r="BG25" i="16"/>
  <c r="BE29" i="16"/>
  <c r="BF28" i="16"/>
  <c r="BE28" i="16"/>
  <c r="BB29" i="16"/>
  <c r="BC28" i="16"/>
  <c r="BF31" i="16"/>
  <c r="BD30" i="16"/>
  <c r="BB26" i="16"/>
  <c r="BG26" i="16"/>
  <c r="BK30" i="16"/>
  <c r="BI26" i="16"/>
  <c r="BD25" i="16"/>
  <c r="BK26" i="16"/>
  <c r="BD31" i="16"/>
  <c r="BK29" i="16"/>
  <c r="BH26" i="16"/>
  <c r="BC25" i="16"/>
  <c r="BB28" i="16"/>
  <c r="BH29" i="16"/>
  <c r="BJ28" i="16"/>
  <c r="BK31" i="16"/>
  <c r="BC26" i="16"/>
  <c r="BB31" i="16"/>
  <c r="BH28" i="16"/>
  <c r="BI25" i="16"/>
  <c r="BF25" i="16"/>
  <c r="BG30" i="16"/>
  <c r="BE26" i="16"/>
  <c r="BG31" i="16"/>
  <c r="BJ25" i="16"/>
  <c r="BJ30" i="16"/>
  <c r="BL28" i="16"/>
  <c r="BD26" i="16"/>
  <c r="BI29" i="16"/>
  <c r="BD29" i="16"/>
  <c r="BJ29" i="16"/>
  <c r="BC31" i="16"/>
  <c r="BB25" i="16"/>
  <c r="BL30" i="16"/>
  <c r="BJ26" i="16"/>
  <c r="BE25" i="16"/>
  <c r="BI31" i="16"/>
  <c r="BC30" i="16"/>
  <c r="BL25" i="16"/>
  <c r="BI30" i="16"/>
  <c r="BL31" i="16"/>
  <c r="BF30" i="16"/>
  <c r="BD28" i="16"/>
  <c r="BK25" i="16"/>
  <c r="BK5" i="13"/>
  <c r="BJ40" i="13"/>
  <c r="BK46" i="13"/>
  <c r="BK45" i="13" s="1"/>
  <c r="BG16" i="13"/>
  <c r="BH11" i="13"/>
  <c r="BE55" i="13"/>
  <c r="BG60" i="13"/>
  <c r="BL8" i="13"/>
  <c r="BJ17" i="13"/>
  <c r="BG34" i="13"/>
  <c r="BC22" i="13"/>
  <c r="BD13" i="13"/>
  <c r="BE64" i="13"/>
  <c r="BC63" i="13"/>
  <c r="BL42" i="13"/>
  <c r="BC4" i="13"/>
  <c r="BI5" i="13"/>
  <c r="BE56" i="13"/>
  <c r="BB8" i="13"/>
  <c r="BJ19" i="13"/>
  <c r="BG50" i="13"/>
  <c r="BG49" i="13" s="1"/>
  <c r="AI61" i="13"/>
  <c r="AI58" i="13" s="1"/>
  <c r="BB56" i="13"/>
  <c r="BJ12" i="13"/>
  <c r="BH23" i="13"/>
  <c r="BH46" i="13"/>
  <c r="BH45" i="13" s="1"/>
  <c r="BL59" i="13"/>
  <c r="BE22" i="13"/>
  <c r="BE40" i="13"/>
  <c r="BF39" i="13"/>
  <c r="BD34" i="13"/>
  <c r="BH64" i="13"/>
  <c r="BI8" i="13"/>
  <c r="BG39" i="13"/>
  <c r="BI16" i="13"/>
  <c r="BD8" i="13"/>
  <c r="BC36" i="13"/>
  <c r="BH13" i="13"/>
  <c r="BJ44" i="13"/>
  <c r="BC24" i="13"/>
  <c r="AH61" i="13"/>
  <c r="AH58" i="13" s="1"/>
  <c r="BJ21" i="13"/>
  <c r="BK40" i="13"/>
  <c r="BC19" i="13"/>
  <c r="BK50" i="13"/>
  <c r="BK49" i="13" s="1"/>
  <c r="BJ20" i="13"/>
  <c r="BB42" i="13"/>
  <c r="BD6" i="13"/>
  <c r="BD18" i="13"/>
  <c r="BK17" i="13"/>
  <c r="BH8" i="13"/>
  <c r="BE16" i="13"/>
  <c r="BJ36" i="13"/>
  <c r="BG56" i="13"/>
  <c r="BJ59" i="13"/>
  <c r="BK42" i="13"/>
  <c r="BI11" i="13"/>
  <c r="BK52" i="13"/>
  <c r="BK51" i="13" s="1"/>
  <c r="BI21" i="13"/>
  <c r="BB43" i="13"/>
  <c r="BC60" i="13"/>
  <c r="BK48" i="13"/>
  <c r="BK47" i="13" s="1"/>
  <c r="BI59" i="13"/>
  <c r="BG10" i="13"/>
  <c r="BG22" i="13"/>
  <c r="BC17" i="13"/>
  <c r="BH5" i="13"/>
  <c r="BH44" i="13"/>
  <c r="BF20" i="13"/>
  <c r="BF7" i="13"/>
  <c r="BI65" i="13"/>
  <c r="BG44" i="13"/>
  <c r="BG52" i="13"/>
  <c r="BG51" i="13" s="1"/>
  <c r="BJ11" i="13"/>
  <c r="BE17" i="13"/>
  <c r="BB34" i="13"/>
  <c r="BK19" i="13"/>
  <c r="BH42" i="13"/>
  <c r="BE33" i="13"/>
  <c r="BB60" i="13"/>
  <c r="BF36" i="13"/>
  <c r="BK65" i="13"/>
  <c r="BI22" i="13"/>
  <c r="BI33" i="13"/>
  <c r="BI7" i="13"/>
  <c r="BF5" i="13"/>
  <c r="BB63" i="13"/>
  <c r="BH20" i="13"/>
  <c r="BC43" i="13"/>
  <c r="BK39" i="13"/>
  <c r="BK6" i="13"/>
  <c r="BB40" i="13"/>
  <c r="BL6" i="13"/>
  <c r="BG5" i="13"/>
  <c r="BL14" i="13"/>
  <c r="BG46" i="13"/>
  <c r="BG45" i="13" s="1"/>
  <c r="BD52" i="13"/>
  <c r="BD51" i="13" s="1"/>
  <c r="BL56" i="13"/>
  <c r="BG37" i="13"/>
  <c r="BI37" i="13"/>
  <c r="BI55" i="13"/>
  <c r="BL37" i="13"/>
  <c r="BH6" i="13"/>
  <c r="AF61" i="13"/>
  <c r="AF58" i="13" s="1"/>
  <c r="BI36" i="13"/>
  <c r="BE20" i="13"/>
  <c r="BF33" i="13"/>
  <c r="BL23" i="13"/>
  <c r="BF10" i="13"/>
  <c r="BJ22" i="13"/>
  <c r="BH59" i="13"/>
  <c r="BF24" i="13"/>
  <c r="BC34" i="13"/>
  <c r="BK20" i="13"/>
  <c r="BF55" i="13"/>
  <c r="BI30" i="24"/>
  <c r="BH25" i="24"/>
  <c r="BB30" i="24"/>
  <c r="BB29" i="24"/>
  <c r="BE31" i="24"/>
  <c r="BH26" i="24"/>
  <c r="BD31" i="24"/>
  <c r="BF29" i="24"/>
  <c r="BB28" i="24"/>
  <c r="BL25" i="24"/>
  <c r="BF30" i="24"/>
  <c r="BK31" i="24"/>
  <c r="BD30" i="24"/>
  <c r="BE28" i="24"/>
  <c r="BK25" i="24"/>
  <c r="BK29" i="24"/>
  <c r="BC31" i="24"/>
  <c r="BK30" i="24"/>
  <c r="BH29" i="24"/>
  <c r="BD28" i="24"/>
  <c r="BF25" i="24"/>
  <c r="BG29" i="24"/>
  <c r="BG31" i="24"/>
  <c r="BI29" i="24"/>
  <c r="BJ26" i="24"/>
  <c r="BG25" i="24"/>
  <c r="BK28" i="24"/>
  <c r="BJ31" i="24"/>
  <c r="BG30" i="24"/>
  <c r="BD29" i="24"/>
  <c r="BI26" i="24"/>
  <c r="BB25" i="24"/>
  <c r="BC29" i="24"/>
  <c r="BL31" i="24"/>
  <c r="BE30" i="24"/>
  <c r="BJ28" i="24"/>
  <c r="BG26" i="24"/>
  <c r="BD25" i="24"/>
  <c r="BL26" i="24"/>
  <c r="BL30" i="24"/>
  <c r="BE29" i="24"/>
  <c r="BF26" i="24"/>
  <c r="BC25" i="24"/>
  <c r="BC28" i="24"/>
  <c r="BF31" i="24"/>
  <c r="BC30" i="24"/>
  <c r="BL28" i="24"/>
  <c r="BE26" i="24"/>
  <c r="BE25" i="24"/>
  <c r="BK26" i="24"/>
  <c r="BG28" i="24"/>
  <c r="BH31" i="24"/>
  <c r="BJ29" i="24"/>
  <c r="BF28" i="24"/>
  <c r="BC26" i="24"/>
  <c r="BI31" i="24"/>
  <c r="BI25" i="24"/>
  <c r="BH30" i="24"/>
  <c r="BI28" i="24"/>
  <c r="BB26" i="24"/>
  <c r="BJ30" i="24"/>
  <c r="BD26" i="24"/>
  <c r="BB31" i="24"/>
  <c r="BL29" i="24"/>
  <c r="BH28" i="24"/>
  <c r="BJ25" i="24"/>
  <c r="BF29" i="18"/>
  <c r="BK31" i="18"/>
  <c r="BH30" i="18"/>
  <c r="BJ28" i="18"/>
  <c r="BG26" i="18"/>
  <c r="BD25" i="18"/>
  <c r="BC28" i="18"/>
  <c r="BG30" i="18"/>
  <c r="BD29" i="18"/>
  <c r="BF26" i="18"/>
  <c r="BC25" i="18"/>
  <c r="BL26" i="18"/>
  <c r="BI31" i="18"/>
  <c r="BB30" i="18"/>
  <c r="BL28" i="18"/>
  <c r="BE26" i="18"/>
  <c r="BG28" i="18"/>
  <c r="BG31" i="18"/>
  <c r="BD30" i="18"/>
  <c r="BF28" i="18"/>
  <c r="BC26" i="18"/>
  <c r="BH31" i="18"/>
  <c r="BD26" i="18"/>
  <c r="BC30" i="18"/>
  <c r="BI28" i="18"/>
  <c r="BB26" i="18"/>
  <c r="BD31" i="18"/>
  <c r="BI25" i="18"/>
  <c r="BE31" i="18"/>
  <c r="BK29" i="18"/>
  <c r="BH28" i="18"/>
  <c r="BJ25" i="18"/>
  <c r="BL31" i="18"/>
  <c r="BH26" i="18"/>
  <c r="BC31" i="18"/>
  <c r="BI29" i="18"/>
  <c r="BB28" i="18"/>
  <c r="BL25" i="18"/>
  <c r="BJ29" i="18"/>
  <c r="BJ31" i="18"/>
  <c r="BL29" i="18"/>
  <c r="BE28" i="18"/>
  <c r="BK25" i="18"/>
  <c r="BE30" i="18"/>
  <c r="BF31" i="18"/>
  <c r="BJ30" i="18"/>
  <c r="BG29" i="18"/>
  <c r="BD28" i="18"/>
  <c r="BF25" i="18"/>
  <c r="BI30" i="18"/>
  <c r="BE25" i="18"/>
  <c r="BL30" i="18"/>
  <c r="BE29" i="18"/>
  <c r="BK26" i="18"/>
  <c r="BH25" i="18"/>
  <c r="BB29" i="18"/>
  <c r="BB31" i="18"/>
  <c r="BH29" i="18"/>
  <c r="BJ26" i="18"/>
  <c r="BG25" i="18"/>
  <c r="BK28" i="18"/>
  <c r="BK30" i="18"/>
  <c r="BF30" i="18"/>
  <c r="BC29" i="18"/>
  <c r="BI26" i="18"/>
  <c r="BL30" i="12"/>
  <c r="BJ25" i="12"/>
  <c r="BC28" i="12"/>
  <c r="BD29" i="12"/>
  <c r="BL31" i="12"/>
  <c r="BC29" i="12"/>
  <c r="BE25" i="12"/>
  <c r="BJ30" i="12"/>
  <c r="BF29" i="12"/>
  <c r="BB28" i="12"/>
  <c r="BH25" i="12"/>
  <c r="BH29" i="12"/>
  <c r="BH31" i="12"/>
  <c r="BF31" i="12"/>
  <c r="BI29" i="12"/>
  <c r="BL26" i="12"/>
  <c r="BG25" i="12"/>
  <c r="BL29" i="12"/>
  <c r="BD31" i="12"/>
  <c r="BI25" i="12"/>
  <c r="BH28" i="12"/>
  <c r="BK30" i="12"/>
  <c r="BG28" i="12"/>
  <c r="BK31" i="12"/>
  <c r="BF30" i="12"/>
  <c r="BB29" i="12"/>
  <c r="BI26" i="12"/>
  <c r="BD25" i="12"/>
  <c r="BD28" i="12"/>
  <c r="BG29" i="12"/>
  <c r="BB31" i="12"/>
  <c r="BE29" i="12"/>
  <c r="BH26" i="12"/>
  <c r="BC25" i="12"/>
  <c r="BL28" i="12"/>
  <c r="BG30" i="12"/>
  <c r="BE31" i="12"/>
  <c r="BG26" i="12"/>
  <c r="BC30" i="12"/>
  <c r="BJ26" i="12"/>
  <c r="BG31" i="12"/>
  <c r="BB30" i="12"/>
  <c r="BJ28" i="12"/>
  <c r="BE26" i="12"/>
  <c r="BI31" i="12"/>
  <c r="BC26" i="12"/>
  <c r="BF26" i="12"/>
  <c r="BI30" i="12"/>
  <c r="BI28" i="12"/>
  <c r="BD26" i="12"/>
  <c r="BK26" i="12"/>
  <c r="BK28" i="12"/>
  <c r="BD30" i="12"/>
  <c r="BF25" i="12"/>
  <c r="BK29" i="12"/>
  <c r="BB26" i="12"/>
  <c r="BC31" i="12"/>
  <c r="BJ29" i="12"/>
  <c r="BF28" i="12"/>
  <c r="BL25" i="12"/>
  <c r="BH30" i="12"/>
  <c r="BB25" i="12"/>
  <c r="BJ31" i="12"/>
  <c r="BE30" i="12"/>
  <c r="BE28" i="12"/>
  <c r="BK25" i="12"/>
  <c r="BD31" i="26"/>
  <c r="BB31" i="26"/>
  <c r="BJ29" i="26"/>
  <c r="BG28" i="26"/>
  <c r="BD26" i="26"/>
  <c r="BJ31" i="26"/>
  <c r="BE30" i="26"/>
  <c r="BF28" i="26"/>
  <c r="BC26" i="26"/>
  <c r="BL31" i="26"/>
  <c r="BH29" i="26"/>
  <c r="BJ26" i="26"/>
  <c r="BF25" i="26"/>
  <c r="BK31" i="26"/>
  <c r="BG30" i="26"/>
  <c r="BC29" i="26"/>
  <c r="BI26" i="26"/>
  <c r="BJ30" i="26"/>
  <c r="BF29" i="26"/>
  <c r="BC28" i="26"/>
  <c r="BL25" i="26"/>
  <c r="BI31" i="26"/>
  <c r="BI29" i="26"/>
  <c r="BB28" i="26"/>
  <c r="BK25" i="26"/>
  <c r="BH30" i="26"/>
  <c r="BD29" i="26"/>
  <c r="BF26" i="26"/>
  <c r="BB25" i="26"/>
  <c r="BG31" i="26"/>
  <c r="BC30" i="26"/>
  <c r="BL28" i="26"/>
  <c r="BE26" i="26"/>
  <c r="BF30" i="26"/>
  <c r="BB29" i="26"/>
  <c r="BL26" i="26"/>
  <c r="BH25" i="26"/>
  <c r="BE31" i="26"/>
  <c r="BE29" i="26"/>
  <c r="BK26" i="26"/>
  <c r="BG25" i="26"/>
  <c r="BD30" i="26"/>
  <c r="BI28" i="26"/>
  <c r="BB26" i="26"/>
  <c r="BH31" i="26"/>
  <c r="BC31" i="26"/>
  <c r="BK29" i="26"/>
  <c r="BH28" i="26"/>
  <c r="BI25" i="26"/>
  <c r="BF31" i="26"/>
  <c r="BB30" i="26"/>
  <c r="BK28" i="26"/>
  <c r="BH26" i="26"/>
  <c r="BD25" i="26"/>
  <c r="BI30" i="26"/>
  <c r="BJ28" i="26"/>
  <c r="BG26" i="26"/>
  <c r="BC25" i="26"/>
  <c r="BL29" i="26"/>
  <c r="BE28" i="26"/>
  <c r="BJ25" i="26"/>
  <c r="BL30" i="26"/>
  <c r="BK30" i="26"/>
  <c r="BG29" i="26"/>
  <c r="BD28" i="26"/>
  <c r="BE25" i="26"/>
  <c r="BL31" i="15"/>
  <c r="BI30" i="15"/>
  <c r="BB29" i="15"/>
  <c r="BE26" i="15"/>
  <c r="BF31" i="15"/>
  <c r="BD30" i="15"/>
  <c r="BH28" i="15"/>
  <c r="BD26" i="15"/>
  <c r="BE31" i="15"/>
  <c r="BL29" i="15"/>
  <c r="BG28" i="15"/>
  <c r="BC26" i="15"/>
  <c r="BJ31" i="15"/>
  <c r="BF30" i="15"/>
  <c r="BC29" i="15"/>
  <c r="BJ26" i="15"/>
  <c r="BG25" i="15"/>
  <c r="BK31" i="15"/>
  <c r="BE30" i="15"/>
  <c r="BI28" i="15"/>
  <c r="BJ25" i="15"/>
  <c r="BB31" i="15"/>
  <c r="BI29" i="15"/>
  <c r="BD28" i="15"/>
  <c r="BI25" i="15"/>
  <c r="BK30" i="15"/>
  <c r="BH29" i="15"/>
  <c r="BC28" i="15"/>
  <c r="BL25" i="15"/>
  <c r="BH31" i="15"/>
  <c r="BB30" i="15"/>
  <c r="BJ28" i="15"/>
  <c r="BF26" i="15"/>
  <c r="BC25" i="15"/>
  <c r="BG31" i="15"/>
  <c r="BJ29" i="15"/>
  <c r="BE28" i="15"/>
  <c r="BF25" i="15"/>
  <c r="BL30" i="15"/>
  <c r="BE29" i="15"/>
  <c r="BL26" i="15"/>
  <c r="BE25" i="15"/>
  <c r="BG30" i="15"/>
  <c r="BD29" i="15"/>
  <c r="BK26" i="15"/>
  <c r="BH25" i="15"/>
  <c r="BD31" i="15"/>
  <c r="BK29" i="15"/>
  <c r="BF28" i="15"/>
  <c r="BB26" i="15"/>
  <c r="BC31" i="15"/>
  <c r="BF29" i="15"/>
  <c r="BI26" i="15"/>
  <c r="BB25" i="15"/>
  <c r="BH30" i="15"/>
  <c r="BL28" i="15"/>
  <c r="BH26" i="15"/>
  <c r="BI31" i="15"/>
  <c r="BC30" i="15"/>
  <c r="BK28" i="15"/>
  <c r="BG26" i="15"/>
  <c r="BD25" i="15"/>
  <c r="BJ30" i="15"/>
  <c r="BG29" i="15"/>
  <c r="BB28" i="15"/>
  <c r="BK25" i="15"/>
  <c r="BG25" i="17"/>
  <c r="BK31" i="17"/>
  <c r="BF25" i="17"/>
  <c r="BH29" i="17"/>
  <c r="BF26" i="17"/>
  <c r="BG30" i="17"/>
  <c r="BG26" i="17"/>
  <c r="BK29" i="17"/>
  <c r="BF30" i="17"/>
  <c r="BC30" i="17"/>
  <c r="BK25" i="17"/>
  <c r="BE31" i="17"/>
  <c r="BE30" i="17"/>
  <c r="BI30" i="17"/>
  <c r="BE26" i="17"/>
  <c r="BJ30" i="17"/>
  <c r="BD29" i="17"/>
  <c r="BK30" i="17"/>
  <c r="BK26" i="17"/>
  <c r="BB28" i="17"/>
  <c r="BL31" i="17"/>
  <c r="BL28" i="17"/>
  <c r="BF29" i="17"/>
  <c r="BH31" i="17"/>
  <c r="BD31" i="17"/>
  <c r="BH28" i="17"/>
  <c r="BL29" i="17"/>
  <c r="BB25" i="17"/>
  <c r="BJ29" i="17"/>
  <c r="BI31" i="17"/>
  <c r="BJ25" i="17"/>
  <c r="BB29" i="17"/>
  <c r="BE29" i="17"/>
  <c r="BC29" i="17"/>
  <c r="BD28" i="17"/>
  <c r="BH25" i="17"/>
  <c r="BD30" i="17"/>
  <c r="BG31" i="17"/>
  <c r="BC28" i="17"/>
  <c r="BD25" i="17"/>
  <c r="BD26" i="17"/>
  <c r="BC31" i="17"/>
  <c r="BH26" i="17"/>
  <c r="BG29" i="17"/>
  <c r="BJ31" i="17"/>
  <c r="BI28" i="17"/>
  <c r="BB30" i="17"/>
  <c r="BJ26" i="17"/>
  <c r="BB26" i="17"/>
  <c r="BK28" i="17"/>
  <c r="BJ28" i="17"/>
  <c r="BG28" i="17"/>
  <c r="BC25" i="17"/>
  <c r="BL25" i="17"/>
  <c r="BH30" i="17"/>
  <c r="BL26" i="17"/>
  <c r="BF28" i="17"/>
  <c r="BE25" i="17"/>
  <c r="BL30" i="17"/>
  <c r="BC26" i="17"/>
  <c r="BE28" i="17"/>
  <c r="BB31" i="17"/>
  <c r="BI26" i="17"/>
  <c r="BI29" i="17"/>
  <c r="BF31" i="17"/>
  <c r="BB30" i="8"/>
  <c r="BF29" i="8"/>
  <c r="BB26" i="8"/>
  <c r="BJ29" i="8"/>
  <c r="BB29" i="8"/>
  <c r="BC26" i="8"/>
  <c r="BF31" i="8"/>
  <c r="BD25" i="8"/>
  <c r="BF30" i="8"/>
  <c r="BE28" i="8"/>
  <c r="BK31" i="8"/>
  <c r="BH25" i="8"/>
  <c r="BI31" i="8"/>
  <c r="BL28" i="8"/>
  <c r="BH31" i="8"/>
  <c r="BE29" i="8"/>
  <c r="BH28" i="8"/>
  <c r="BC30" i="8"/>
  <c r="BI28" i="8"/>
  <c r="BD26" i="8"/>
  <c r="BK30" i="8"/>
  <c r="BG28" i="8"/>
  <c r="BH30" i="8"/>
  <c r="BJ31" i="8"/>
  <c r="BI26" i="8"/>
  <c r="BG31" i="8"/>
  <c r="BE31" i="8"/>
  <c r="BL31" i="8"/>
  <c r="BD31" i="8"/>
  <c r="BG25" i="8"/>
  <c r="BC31" i="8"/>
  <c r="BL26" i="8"/>
  <c r="BI25" i="8"/>
  <c r="BB31" i="8"/>
  <c r="BK26" i="8"/>
  <c r="BC28" i="8"/>
  <c r="BJ28" i="8"/>
  <c r="BJ30" i="8"/>
  <c r="BK28" i="8"/>
  <c r="BF26" i="8"/>
  <c r="BJ25" i="8"/>
  <c r="BJ26" i="8"/>
  <c r="BC29" i="8"/>
  <c r="BL30" i="8"/>
  <c r="BK29" i="8"/>
  <c r="BI30" i="8"/>
  <c r="BD30" i="8"/>
  <c r="BG30" i="8"/>
  <c r="BL25" i="8"/>
  <c r="BF25" i="8"/>
  <c r="BB25" i="8"/>
  <c r="BH26" i="8"/>
  <c r="BF28" i="8"/>
  <c r="BI29" i="8"/>
  <c r="BE26" i="8"/>
  <c r="BB28" i="8"/>
  <c r="BD29" i="8"/>
  <c r="BE30" i="8"/>
  <c r="BD28" i="8"/>
  <c r="BK25" i="8"/>
  <c r="BH29" i="8"/>
  <c r="BC25" i="8"/>
  <c r="BG29" i="8"/>
  <c r="BG26" i="8"/>
  <c r="BL29" i="8"/>
  <c r="BE25" i="8"/>
  <c r="BD31" i="11"/>
  <c r="BC30" i="11"/>
  <c r="BC25" i="11"/>
  <c r="BJ30" i="11"/>
  <c r="BE29" i="11"/>
  <c r="BK26" i="11"/>
  <c r="BF25" i="11"/>
  <c r="BF29" i="11"/>
  <c r="BB31" i="11"/>
  <c r="BH29" i="11"/>
  <c r="BC28" i="11"/>
  <c r="BI25" i="11"/>
  <c r="BI28" i="11"/>
  <c r="BI31" i="11"/>
  <c r="BD30" i="11"/>
  <c r="BJ28" i="11"/>
  <c r="BE26" i="11"/>
  <c r="BB29" i="11"/>
  <c r="BK31" i="11"/>
  <c r="BF30" i="11"/>
  <c r="BL28" i="11"/>
  <c r="BG26" i="11"/>
  <c r="BB25" i="11"/>
  <c r="BE28" i="11"/>
  <c r="BI30" i="11"/>
  <c r="BD29" i="11"/>
  <c r="BJ26" i="11"/>
  <c r="BE25" i="11"/>
  <c r="BL26" i="11"/>
  <c r="BE31" i="11"/>
  <c r="BK29" i="11"/>
  <c r="BF28" i="11"/>
  <c r="BL25" i="11"/>
  <c r="BL31" i="11"/>
  <c r="BH26" i="11"/>
  <c r="BG31" i="11"/>
  <c r="BB30" i="11"/>
  <c r="BH28" i="11"/>
  <c r="BC26" i="11"/>
  <c r="BH31" i="11"/>
  <c r="BD26" i="11"/>
  <c r="BE30" i="11"/>
  <c r="BK28" i="11"/>
  <c r="BF26" i="11"/>
  <c r="BK30" i="11"/>
  <c r="BG25" i="11"/>
  <c r="BL30" i="11"/>
  <c r="BG29" i="11"/>
  <c r="BB28" i="11"/>
  <c r="BH25" i="11"/>
  <c r="BK25" i="11"/>
  <c r="BC31" i="11"/>
  <c r="BI29" i="11"/>
  <c r="BD28" i="11"/>
  <c r="BJ25" i="11"/>
  <c r="BG30" i="11"/>
  <c r="BJ31" i="11"/>
  <c r="BL29" i="11"/>
  <c r="BG28" i="11"/>
  <c r="BB26" i="11"/>
  <c r="BJ29" i="11"/>
  <c r="BF31" i="11"/>
  <c r="BH30" i="11"/>
  <c r="BC29" i="11"/>
  <c r="BI26" i="11"/>
  <c r="BD25" i="11"/>
  <c r="BL26" i="14"/>
  <c r="BI28" i="14"/>
  <c r="BC26" i="14"/>
  <c r="BL30" i="14"/>
  <c r="BF29" i="14"/>
  <c r="BI29" i="14"/>
  <c r="BK26" i="14"/>
  <c r="BE25" i="14"/>
  <c r="BF28" i="14"/>
  <c r="BC31" i="14"/>
  <c r="BB31" i="14"/>
  <c r="BL29" i="14"/>
  <c r="BH28" i="14"/>
  <c r="BB26" i="14"/>
  <c r="BD31" i="14"/>
  <c r="BD26" i="14"/>
  <c r="BC30" i="14"/>
  <c r="BE30" i="14"/>
  <c r="BK28" i="14"/>
  <c r="M71" i="14"/>
  <c r="BH8" i="14"/>
  <c r="BI61" i="14"/>
  <c r="BL11" i="14"/>
  <c r="BJ12" i="14"/>
  <c r="BI34" i="14"/>
  <c r="BF6" i="14"/>
  <c r="BE64" i="14"/>
  <c r="BB22" i="14"/>
  <c r="BI6" i="14"/>
  <c r="BB46" i="14"/>
  <c r="BB45" i="14" s="1"/>
  <c r="BC14" i="14"/>
  <c r="BD23" i="14"/>
  <c r="BC6" i="14"/>
  <c r="BD52" i="14"/>
  <c r="BD51" i="14" s="1"/>
  <c r="BC13" i="14"/>
  <c r="BL65" i="14"/>
  <c r="BJ15" i="14"/>
  <c r="BC33" i="14"/>
  <c r="BK16" i="14"/>
  <c r="BE56" i="14"/>
  <c r="BE54" i="14" s="1"/>
  <c r="BE57" i="14" s="1"/>
  <c r="BH34" i="14"/>
  <c r="BI52" i="14"/>
  <c r="BI51" i="14" s="1"/>
  <c r="BC43" i="14"/>
  <c r="BF13" i="14"/>
  <c r="BC4" i="14"/>
  <c r="BK64" i="14"/>
  <c r="BI43" i="14"/>
  <c r="BF10" i="14"/>
  <c r="BJ33" i="14"/>
  <c r="BI21" i="14"/>
  <c r="BH61" i="14"/>
  <c r="BH16" i="14"/>
  <c r="BC12" i="14"/>
  <c r="BB11" i="14"/>
  <c r="BI56" i="14"/>
  <c r="BB19" i="14"/>
  <c r="BL60" i="14"/>
  <c r="BK43" i="14"/>
  <c r="BK63" i="14"/>
  <c r="BE52" i="14"/>
  <c r="BE51" i="14" s="1"/>
  <c r="BE50" i="14"/>
  <c r="BE49" i="14" s="1"/>
  <c r="BB59" i="14"/>
  <c r="BG44" i="14"/>
  <c r="BI50" i="14"/>
  <c r="BI49" i="14" s="1"/>
  <c r="BI22" i="14"/>
  <c r="BJ42" i="14"/>
  <c r="BB18" i="14"/>
  <c r="BH43" i="14"/>
  <c r="BJ28" i="14"/>
  <c r="BE29" i="14"/>
  <c r="BG26" i="14"/>
  <c r="BH31" i="14"/>
  <c r="BH26" i="14"/>
  <c r="BG30" i="14"/>
  <c r="BJ30" i="14"/>
  <c r="BH29" i="14"/>
  <c r="BD28" i="14"/>
  <c r="BL25" i="14"/>
  <c r="BD30" i="14"/>
  <c r="BB25" i="14"/>
  <c r="BI31" i="14"/>
  <c r="BK29" i="14"/>
  <c r="BG28" i="14"/>
  <c r="BK25" i="14"/>
  <c r="BJ25" i="14"/>
  <c r="BJ31" i="14"/>
  <c r="BF30" i="14"/>
  <c r="BD29" i="14"/>
  <c r="BJ26" i="14"/>
  <c r="BH25" i="14"/>
  <c r="BB29" i="14"/>
  <c r="BK31" i="14"/>
  <c r="BE31" i="14"/>
  <c r="BG29" i="14"/>
  <c r="BC28" i="14"/>
  <c r="BG25" i="14"/>
  <c r="BH30" i="14"/>
  <c r="BF25" i="14"/>
  <c r="BE28" i="14"/>
  <c r="BI25" i="14"/>
  <c r="BJ29" i="14"/>
  <c r="BG31" i="14"/>
  <c r="BF31" i="14"/>
  <c r="BB30" i="14"/>
  <c r="BL28" i="14"/>
  <c r="BF26" i="14"/>
  <c r="BD25" i="14"/>
  <c r="BB28" i="14"/>
  <c r="BK30" i="14"/>
  <c r="BI30" i="14"/>
  <c r="BC29" i="14"/>
  <c r="BI26" i="14"/>
  <c r="BC25" i="14"/>
  <c r="M71" i="22"/>
  <c r="BB25" i="22"/>
  <c r="BF26" i="22"/>
  <c r="BL28" i="22"/>
  <c r="BD30" i="22"/>
  <c r="BH31" i="22"/>
  <c r="BE29" i="22"/>
  <c r="BG25" i="22"/>
  <c r="BK26" i="22"/>
  <c r="BG29" i="22"/>
  <c r="BE31" i="22"/>
  <c r="BG28" i="22"/>
  <c r="BD25" i="22"/>
  <c r="BH26" i="22"/>
  <c r="BJ28" i="22"/>
  <c r="BB30" i="22"/>
  <c r="BF31" i="22"/>
  <c r="BC30" i="22"/>
  <c r="BJ26" i="22"/>
  <c r="BH30" i="22"/>
  <c r="BK25" i="22"/>
  <c r="BE28" i="22"/>
  <c r="BI31" i="22"/>
  <c r="BH25" i="22"/>
  <c r="BD29" i="22"/>
  <c r="BE25" i="22"/>
  <c r="BI26" i="22"/>
  <c r="BF25" i="22"/>
  <c r="BJ25" i="22"/>
  <c r="BD28" i="22"/>
  <c r="BF29" i="22"/>
  <c r="BL30" i="22"/>
  <c r="BI25" i="22"/>
  <c r="BG31" i="22"/>
  <c r="BC26" i="22"/>
  <c r="BI28" i="22"/>
  <c r="BE30" i="22"/>
  <c r="BJ31" i="22"/>
  <c r="BK30" i="22"/>
  <c r="BL25" i="22"/>
  <c r="BB28" i="22"/>
  <c r="BH29" i="22"/>
  <c r="BJ30" i="22"/>
  <c r="BB26" i="22"/>
  <c r="BH28" i="22"/>
  <c r="BJ29" i="22"/>
  <c r="BD31" i="22"/>
  <c r="BC28" i="22"/>
  <c r="BC25" i="22"/>
  <c r="BG26" i="22"/>
  <c r="BC29" i="22"/>
  <c r="BI30" i="22"/>
  <c r="BE26" i="22"/>
  <c r="BK31" i="22"/>
  <c r="BD26" i="22"/>
  <c r="BF28" i="22"/>
  <c r="BL29" i="22"/>
  <c r="BB31" i="22"/>
  <c r="BK28" i="22"/>
  <c r="BB29" i="22"/>
  <c r="BL31" i="22"/>
  <c r="BG30" i="22"/>
  <c r="BK29" i="22"/>
  <c r="BI29" i="22"/>
  <c r="BL26" i="22"/>
  <c r="BF30" i="22"/>
  <c r="BC31" i="22"/>
  <c r="BG31" i="10"/>
  <c r="BB30" i="10"/>
  <c r="BH28" i="10"/>
  <c r="BJ25" i="10"/>
  <c r="BB31" i="10"/>
  <c r="BH29" i="10"/>
  <c r="BC28" i="10"/>
  <c r="BI25" i="10"/>
  <c r="BL30" i="10"/>
  <c r="BG29" i="10"/>
  <c r="BB28" i="10"/>
  <c r="BL25" i="10"/>
  <c r="BH31" i="10"/>
  <c r="BC30" i="10"/>
  <c r="BI28" i="10"/>
  <c r="BB26" i="10"/>
  <c r="BC31" i="10"/>
  <c r="BI29" i="10"/>
  <c r="BD28" i="10"/>
  <c r="BF25" i="10"/>
  <c r="BI30" i="10"/>
  <c r="BD29" i="10"/>
  <c r="BL26" i="10"/>
  <c r="BE25" i="10"/>
  <c r="BH30" i="10"/>
  <c r="BC29" i="10"/>
  <c r="BK26" i="10"/>
  <c r="BH25" i="10"/>
  <c r="BD31" i="10"/>
  <c r="BJ29" i="10"/>
  <c r="BE28" i="10"/>
  <c r="BK25" i="10"/>
  <c r="BJ31" i="10"/>
  <c r="BJ30" i="10"/>
  <c r="BE29" i="10"/>
  <c r="BI26" i="10"/>
  <c r="BB25" i="10"/>
  <c r="BE30" i="10"/>
  <c r="BK28" i="10"/>
  <c r="BH26" i="10"/>
  <c r="BI31" i="10"/>
  <c r="BD30" i="10"/>
  <c r="BJ28" i="10"/>
  <c r="BG26" i="10"/>
  <c r="BD25" i="10"/>
  <c r="BK30" i="10"/>
  <c r="BF29" i="10"/>
  <c r="BJ26" i="10"/>
  <c r="BG25" i="10"/>
  <c r="BK31" i="10"/>
  <c r="BF30" i="10"/>
  <c r="BL28" i="10"/>
  <c r="BE26" i="10"/>
  <c r="BF31" i="10"/>
  <c r="BL29" i="10"/>
  <c r="BG28" i="10"/>
  <c r="BD26" i="10"/>
  <c r="BE31" i="10"/>
  <c r="BK29" i="10"/>
  <c r="BF28" i="10"/>
  <c r="BC26" i="10"/>
  <c r="BL31" i="10"/>
  <c r="BG30" i="10"/>
  <c r="BB29" i="10"/>
  <c r="BF26" i="10"/>
  <c r="BI29" i="28"/>
  <c r="BJ31" i="28"/>
  <c r="BE30" i="28"/>
  <c r="BK28" i="28"/>
  <c r="BH26" i="28"/>
  <c r="BJ30" i="28"/>
  <c r="BF25" i="28"/>
  <c r="BG29" i="28"/>
  <c r="BB28" i="28"/>
  <c r="BL25" i="28"/>
  <c r="BF30" i="28"/>
  <c r="BI31" i="28"/>
  <c r="BH31" i="28"/>
  <c r="BC30" i="28"/>
  <c r="BI28" i="28"/>
  <c r="BB26" i="28"/>
  <c r="BL28" i="28"/>
  <c r="BF31" i="28"/>
  <c r="BL29" i="28"/>
  <c r="BG28" i="28"/>
  <c r="BD26" i="28"/>
  <c r="BB30" i="28"/>
  <c r="BE31" i="28"/>
  <c r="BC29" i="28"/>
  <c r="BK26" i="28"/>
  <c r="BH25" i="28"/>
  <c r="BE29" i="28"/>
  <c r="BL30" i="28"/>
  <c r="BD31" i="28"/>
  <c r="BJ29" i="28"/>
  <c r="BE28" i="28"/>
  <c r="BK25" i="28"/>
  <c r="BK31" i="28"/>
  <c r="BI26" i="28"/>
  <c r="BB31" i="28"/>
  <c r="BH29" i="28"/>
  <c r="BC28" i="28"/>
  <c r="BI25" i="28"/>
  <c r="BH28" i="28"/>
  <c r="BH30" i="28"/>
  <c r="BJ28" i="28"/>
  <c r="BG26" i="28"/>
  <c r="BD25" i="28"/>
  <c r="BD28" i="28"/>
  <c r="BD30" i="28"/>
  <c r="BK30" i="28"/>
  <c r="BF29" i="28"/>
  <c r="BJ26" i="28"/>
  <c r="BG25" i="28"/>
  <c r="BC31" i="28"/>
  <c r="BB25" i="28"/>
  <c r="BI30" i="28"/>
  <c r="BD29" i="28"/>
  <c r="BL26" i="28"/>
  <c r="BE25" i="28"/>
  <c r="BE26" i="28"/>
  <c r="BK29" i="28"/>
  <c r="BF28" i="28"/>
  <c r="BC26" i="28"/>
  <c r="BG31" i="28"/>
  <c r="BJ25" i="28"/>
  <c r="BL31" i="28"/>
  <c r="BG30" i="28"/>
  <c r="BB29" i="28"/>
  <c r="BF26" i="28"/>
  <c r="BK30" i="13"/>
  <c r="BF29" i="13"/>
  <c r="BL26" i="13"/>
  <c r="BG25" i="13"/>
  <c r="BD31" i="13"/>
  <c r="BI29" i="13"/>
  <c r="BD28" i="13"/>
  <c r="BJ25" i="13"/>
  <c r="BG31" i="13"/>
  <c r="BL29" i="13"/>
  <c r="BG28" i="13"/>
  <c r="BB26" i="13"/>
  <c r="BF31" i="13"/>
  <c r="BD30" i="13"/>
  <c r="BJ28" i="13"/>
  <c r="BE26" i="13"/>
  <c r="BG30" i="13"/>
  <c r="BB29" i="13"/>
  <c r="BH26" i="13"/>
  <c r="BC25" i="13"/>
  <c r="BJ30" i="13"/>
  <c r="BE29" i="13"/>
  <c r="BK26" i="13"/>
  <c r="BF25" i="13"/>
  <c r="BC31" i="13"/>
  <c r="BH29" i="13"/>
  <c r="BC28" i="13"/>
  <c r="BI25" i="13"/>
  <c r="BB31" i="13"/>
  <c r="BK29" i="13"/>
  <c r="BF28" i="13"/>
  <c r="BL25" i="13"/>
  <c r="BI31" i="13"/>
  <c r="BC30" i="13"/>
  <c r="BI28" i="13"/>
  <c r="BD26" i="13"/>
  <c r="BL31" i="13"/>
  <c r="BF30" i="13"/>
  <c r="BL28" i="13"/>
  <c r="BG26" i="13"/>
  <c r="BB25" i="13"/>
  <c r="BI30" i="13"/>
  <c r="BD29" i="13"/>
  <c r="BJ26" i="13"/>
  <c r="BE25" i="13"/>
  <c r="BL30" i="13"/>
  <c r="BG29" i="13"/>
  <c r="BB28" i="13"/>
  <c r="BH25" i="13"/>
  <c r="BE31" i="13"/>
  <c r="BJ29" i="13"/>
  <c r="BE28" i="13"/>
  <c r="BK25" i="13"/>
  <c r="BH31" i="13"/>
  <c r="BB30" i="13"/>
  <c r="BH28" i="13"/>
  <c r="BC26" i="13"/>
  <c r="BK31" i="13"/>
  <c r="BE30" i="13"/>
  <c r="BK28" i="13"/>
  <c r="BF26" i="13"/>
  <c r="BJ31" i="13"/>
  <c r="BH30" i="13"/>
  <c r="BC29" i="13"/>
  <c r="BI26" i="13"/>
  <c r="M71" i="30"/>
  <c r="BD25" i="30"/>
  <c r="BI26" i="30"/>
  <c r="BC29" i="30"/>
  <c r="BI31" i="30"/>
  <c r="BF26" i="30"/>
  <c r="BL28" i="30"/>
  <c r="BB30" i="30"/>
  <c r="BJ25" i="30"/>
  <c r="BE28" i="30"/>
  <c r="BE30" i="30"/>
  <c r="BK25" i="30"/>
  <c r="BB28" i="30"/>
  <c r="BF29" i="30"/>
  <c r="BH30" i="30"/>
  <c r="BJ31" i="30"/>
  <c r="BB31" i="30"/>
  <c r="BC30" i="30"/>
  <c r="BH25" i="30"/>
  <c r="BC28" i="30"/>
  <c r="BG29" i="30"/>
  <c r="BE25" i="30"/>
  <c r="BJ26" i="30"/>
  <c r="BD29" i="30"/>
  <c r="BJ30" i="30"/>
  <c r="BC26" i="30"/>
  <c r="BI28" i="30"/>
  <c r="BF30" i="30"/>
  <c r="BD26" i="30"/>
  <c r="BF28" i="30"/>
  <c r="BJ29" i="30"/>
  <c r="BG31" i="30"/>
  <c r="BG30" i="30"/>
  <c r="BK30" i="30"/>
  <c r="BL30" i="30"/>
  <c r="BL25" i="30"/>
  <c r="BG28" i="30"/>
  <c r="BK29" i="30"/>
  <c r="BI25" i="30"/>
  <c r="BD28" i="30"/>
  <c r="BH29" i="30"/>
  <c r="BB25" i="30"/>
  <c r="BG26" i="30"/>
  <c r="BE29" i="30"/>
  <c r="BC25" i="30"/>
  <c r="BH26" i="30"/>
  <c r="BJ28" i="30"/>
  <c r="BC31" i="30"/>
  <c r="BL31" i="30"/>
  <c r="BK31" i="30"/>
  <c r="BD31" i="30"/>
  <c r="BE26" i="30"/>
  <c r="BK28" i="30"/>
  <c r="BI30" i="30"/>
  <c r="BB26" i="30"/>
  <c r="BH28" i="30"/>
  <c r="BL29" i="30"/>
  <c r="BF25" i="30"/>
  <c r="BK26" i="30"/>
  <c r="BI29" i="30"/>
  <c r="BG25" i="30"/>
  <c r="BL26" i="30"/>
  <c r="BB29" i="30"/>
  <c r="BH31" i="30"/>
  <c r="BF31" i="30"/>
  <c r="BE31" i="30"/>
  <c r="BD30" i="30"/>
  <c r="BC25" i="23"/>
  <c r="BF26" i="23"/>
  <c r="BJ28" i="23"/>
  <c r="BH30" i="23"/>
  <c r="BK31" i="23"/>
  <c r="BJ31" i="23"/>
  <c r="BC26" i="23"/>
  <c r="BG28" i="23"/>
  <c r="BJ29" i="23"/>
  <c r="BH31" i="23"/>
  <c r="BD26" i="23"/>
  <c r="BH28" i="23"/>
  <c r="BB30" i="23"/>
  <c r="BI28" i="23"/>
  <c r="BF30" i="23"/>
  <c r="BH29" i="23"/>
  <c r="BG25" i="23"/>
  <c r="BJ26" i="23"/>
  <c r="BE29" i="23"/>
  <c r="BL30" i="23"/>
  <c r="BE26" i="23"/>
  <c r="BD25" i="23"/>
  <c r="BG26" i="23"/>
  <c r="BK28" i="23"/>
  <c r="BE30" i="23"/>
  <c r="BL31" i="23"/>
  <c r="BH26" i="23"/>
  <c r="BL28" i="23"/>
  <c r="BJ30" i="23"/>
  <c r="BC30" i="23"/>
  <c r="BE31" i="23"/>
  <c r="BB31" i="23"/>
  <c r="BK30" i="23"/>
  <c r="BK25" i="23"/>
  <c r="BB28" i="23"/>
  <c r="BI29" i="23"/>
  <c r="BC31" i="23"/>
  <c r="BD29" i="23"/>
  <c r="BH25" i="23"/>
  <c r="BK26" i="23"/>
  <c r="BB29" i="23"/>
  <c r="BI30" i="23"/>
  <c r="BE25" i="23"/>
  <c r="BL26" i="23"/>
  <c r="BC29" i="23"/>
  <c r="BI31" i="23"/>
  <c r="BF31" i="23"/>
  <c r="BF25" i="23"/>
  <c r="BB25" i="23"/>
  <c r="BB26" i="23"/>
  <c r="BF28" i="23"/>
  <c r="BD30" i="23"/>
  <c r="BG31" i="23"/>
  <c r="BG30" i="23"/>
  <c r="BL25" i="23"/>
  <c r="BC28" i="23"/>
  <c r="BF29" i="23"/>
  <c r="BD31" i="23"/>
  <c r="BI25" i="23"/>
  <c r="BD28" i="23"/>
  <c r="BK29" i="23"/>
  <c r="BJ25" i="23"/>
  <c r="BG29" i="23"/>
  <c r="BE28" i="23"/>
  <c r="BI26" i="23"/>
  <c r="BL29" i="23"/>
  <c r="M71" i="9"/>
  <c r="BK29" i="9"/>
  <c r="BC25" i="9"/>
  <c r="BJ28" i="9"/>
  <c r="BF28" i="9"/>
  <c r="BB29" i="9"/>
  <c r="BF25" i="9"/>
  <c r="BI30" i="9"/>
  <c r="BI26" i="9"/>
  <c r="BG29" i="9"/>
  <c r="BB26" i="9"/>
  <c r="BE29" i="9"/>
  <c r="BH25" i="9"/>
  <c r="BF29" i="9"/>
  <c r="BD29" i="9"/>
  <c r="BL28" i="9"/>
  <c r="BG31" i="9"/>
  <c r="BK28" i="9"/>
  <c r="BH26" i="9"/>
  <c r="BD31" i="9"/>
  <c r="BK30" i="9"/>
  <c r="BK26" i="9"/>
  <c r="BI25" i="9"/>
  <c r="BJ31" i="9"/>
  <c r="BF30" i="9"/>
  <c r="BJ26" i="9"/>
  <c r="BD30" i="9"/>
  <c r="BJ25" i="9"/>
  <c r="BJ30" i="9"/>
  <c r="BL25" i="9"/>
  <c r="BL29" i="9"/>
  <c r="BK31" i="9"/>
  <c r="BL30" i="9"/>
  <c r="BC28" i="9"/>
  <c r="BH31" i="9"/>
  <c r="BL26" i="9"/>
  <c r="BD28" i="9"/>
  <c r="BE28" i="9"/>
  <c r="BD26" i="9"/>
  <c r="BE25" i="9"/>
  <c r="BF26" i="9"/>
  <c r="BI29" i="9"/>
  <c r="BK25" i="9"/>
  <c r="BG26" i="9"/>
  <c r="BG30" i="9"/>
  <c r="BI31" i="9"/>
  <c r="BF31" i="9"/>
  <c r="BH28" i="9"/>
  <c r="BL31" i="9"/>
  <c r="BG25" i="9"/>
  <c r="BC30" i="9"/>
  <c r="BE30" i="9"/>
  <c r="BB28" i="9"/>
  <c r="BH29" i="9"/>
  <c r="BJ29" i="9"/>
  <c r="BB30" i="9"/>
  <c r="BC29" i="9"/>
  <c r="BB25" i="9"/>
  <c r="BG28" i="9"/>
  <c r="BC31" i="9"/>
  <c r="BE26" i="9"/>
  <c r="BD25" i="9"/>
  <c r="BH30" i="9"/>
  <c r="BI28" i="9"/>
  <c r="BC26" i="9"/>
  <c r="BE31" i="9"/>
  <c r="BB31" i="9"/>
  <c r="BB25" i="19"/>
  <c r="BI26" i="19"/>
  <c r="BC29" i="19"/>
  <c r="BF30" i="19"/>
  <c r="BI25" i="19"/>
  <c r="BD31" i="19"/>
  <c r="BB26" i="19"/>
  <c r="BI28" i="19"/>
  <c r="BC30" i="19"/>
  <c r="BF31" i="19"/>
  <c r="BG28" i="19"/>
  <c r="BD25" i="19"/>
  <c r="BG26" i="19"/>
  <c r="BJ28" i="19"/>
  <c r="BH30" i="19"/>
  <c r="BK31" i="19"/>
  <c r="BE30" i="19"/>
  <c r="BF25" i="19"/>
  <c r="BD28" i="19"/>
  <c r="BG29" i="19"/>
  <c r="BJ30" i="19"/>
  <c r="BH26" i="19"/>
  <c r="BC25" i="19"/>
  <c r="BF26" i="19"/>
  <c r="BD29" i="19"/>
  <c r="BG30" i="19"/>
  <c r="BJ31" i="19"/>
  <c r="BF29" i="19"/>
  <c r="BH25" i="19"/>
  <c r="BK26" i="19"/>
  <c r="BE29" i="19"/>
  <c r="BL30" i="19"/>
  <c r="BE25" i="19"/>
  <c r="BH31" i="19"/>
  <c r="BJ25" i="19"/>
  <c r="BH28" i="19"/>
  <c r="BK29" i="19"/>
  <c r="BE31" i="19"/>
  <c r="BK28" i="19"/>
  <c r="BG25" i="19"/>
  <c r="BJ26" i="19"/>
  <c r="BH29" i="19"/>
  <c r="BK30" i="19"/>
  <c r="BD26" i="19"/>
  <c r="BI30" i="19"/>
  <c r="BL25" i="19"/>
  <c r="BB28" i="19"/>
  <c r="BI29" i="19"/>
  <c r="BC31" i="19"/>
  <c r="BL26" i="19"/>
  <c r="BE26" i="19"/>
  <c r="BL28" i="19"/>
  <c r="BB30" i="19"/>
  <c r="BI31" i="19"/>
  <c r="BJ29" i="19"/>
  <c r="BK25" i="19"/>
  <c r="BE28" i="19"/>
  <c r="BL29" i="19"/>
  <c r="BB31" i="19"/>
  <c r="BC28" i="19"/>
  <c r="BL31" i="19"/>
  <c r="BC26" i="19"/>
  <c r="BF28" i="19"/>
  <c r="BD30" i="19"/>
  <c r="BG31" i="19"/>
  <c r="BB29" i="19"/>
  <c r="BC38" i="41"/>
  <c r="BC62" i="41"/>
  <c r="BF18" i="41"/>
  <c r="BJ39" i="41"/>
  <c r="BB44" i="41"/>
  <c r="BK26" i="41"/>
  <c r="BL19" i="41"/>
  <c r="BJ48" i="41"/>
  <c r="M71" i="23"/>
  <c r="BG5" i="23"/>
  <c r="BH41" i="23"/>
  <c r="BG37" i="23"/>
  <c r="BF46" i="23"/>
  <c r="BF45" i="23" s="1"/>
  <c r="BE6" i="23"/>
  <c r="BK37" i="23"/>
  <c r="BL55" i="23"/>
  <c r="BB64" i="23"/>
  <c r="BG21" i="23"/>
  <c r="BH61" i="23"/>
  <c r="BC4" i="23"/>
  <c r="BH15" i="23"/>
  <c r="BG6" i="23"/>
  <c r="BG41" i="23"/>
  <c r="BI5" i="23"/>
  <c r="BC48" i="23"/>
  <c r="BC47" i="23" s="1"/>
  <c r="BH10" i="23"/>
  <c r="BH14" i="23"/>
  <c r="BH16" i="23"/>
  <c r="BF39" i="23"/>
  <c r="BC65" i="23"/>
  <c r="BH11" i="23"/>
  <c r="BI65" i="23"/>
  <c r="BC39" i="23"/>
  <c r="BE10" i="23"/>
  <c r="BH8" i="23"/>
  <c r="BH64" i="23"/>
  <c r="BG59" i="23"/>
  <c r="BH18" i="23"/>
  <c r="BD17" i="23"/>
  <c r="BE13" i="23"/>
  <c r="BL18" i="23"/>
  <c r="BE63" i="23"/>
  <c r="BF4" i="23"/>
  <c r="BC41" i="23"/>
  <c r="BL22" i="23"/>
  <c r="BJ41" i="23"/>
  <c r="BF10" i="23"/>
  <c r="BJ50" i="23"/>
  <c r="BJ49" i="23" s="1"/>
  <c r="BE44" i="23"/>
  <c r="BF23" i="23"/>
  <c r="BK5" i="23"/>
  <c r="BG14" i="23"/>
  <c r="BG15" i="23"/>
  <c r="BL15" i="23"/>
  <c r="BI48" i="23"/>
  <c r="BI47" i="23" s="1"/>
  <c r="BD15" i="23"/>
  <c r="BI15" i="23"/>
  <c r="BL34" i="23"/>
  <c r="BL43" i="23"/>
  <c r="BB56" i="23"/>
  <c r="BB33" i="23"/>
  <c r="BF64" i="23"/>
  <c r="BE20" i="23"/>
  <c r="BE15" i="23"/>
  <c r="BD59" i="23"/>
  <c r="AE61" i="23"/>
  <c r="AE58" i="23" s="1"/>
  <c r="BK24" i="23"/>
  <c r="BK14" i="23"/>
  <c r="BI7" i="23"/>
  <c r="BJ56" i="23"/>
  <c r="BH46" i="23"/>
  <c r="BH45" i="23" s="1"/>
  <c r="BE12" i="23"/>
  <c r="BD34" i="23"/>
  <c r="BG10" i="23"/>
  <c r="BD24" i="23"/>
  <c r="BC18" i="23"/>
  <c r="BB48" i="23"/>
  <c r="BB47" i="23" s="1"/>
  <c r="BI13" i="23"/>
  <c r="BD40" i="23"/>
  <c r="BH4" i="23"/>
  <c r="BD14" i="23"/>
  <c r="BB42" i="23"/>
  <c r="BE17" i="23"/>
  <c r="BG22" i="23"/>
  <c r="BG46" i="23"/>
  <c r="BG45" i="23" s="1"/>
  <c r="BK4" i="23"/>
  <c r="BI21" i="23"/>
  <c r="BF14" i="23"/>
  <c r="BD23" i="23"/>
  <c r="BL23" i="23"/>
  <c r="BF37" i="23"/>
  <c r="BJ39" i="23"/>
  <c r="BJ14" i="23"/>
  <c r="BB17" i="23"/>
  <c r="BG11" i="23"/>
  <c r="BJ13" i="23"/>
  <c r="BK46" i="23"/>
  <c r="BK45" i="23" s="1"/>
  <c r="BL16" i="23"/>
  <c r="BJ24" i="23"/>
  <c r="BG19" i="23"/>
  <c r="BF48" i="23"/>
  <c r="BF47" i="23" s="1"/>
  <c r="BL5" i="23"/>
  <c r="BG39" i="23"/>
  <c r="BI42" i="23"/>
  <c r="BB65" i="23"/>
  <c r="BE22" i="23"/>
  <c r="BH22" i="23"/>
  <c r="BJ63" i="23"/>
  <c r="BE4" i="23"/>
  <c r="BC44" i="23"/>
  <c r="BF6" i="23"/>
  <c r="BF65" i="23"/>
  <c r="BH33" i="23"/>
  <c r="BL39" i="23"/>
  <c r="BG43" i="23"/>
  <c r="BK16" i="23"/>
  <c r="BC43" i="23"/>
  <c r="BJ8" i="23"/>
  <c r="BI34" i="23"/>
  <c r="BK18" i="23"/>
  <c r="BE21" i="23"/>
  <c r="BB19" i="23"/>
  <c r="AI61" i="23"/>
  <c r="AI58" i="23" s="1"/>
  <c r="BH56" i="23"/>
  <c r="BG50" i="23"/>
  <c r="BG49" i="23" s="1"/>
  <c r="BC6" i="23"/>
  <c r="BK41" i="23"/>
  <c r="BD18" i="23"/>
  <c r="BL46" i="23"/>
  <c r="BL45" i="23" s="1"/>
  <c r="BI55" i="23"/>
  <c r="BC7" i="23"/>
  <c r="BE50" i="23"/>
  <c r="BE49" i="23" s="1"/>
  <c r="BH20" i="23"/>
  <c r="BK20" i="23"/>
  <c r="BK61" i="23"/>
  <c r="BH36" i="23"/>
  <c r="BD19" i="23"/>
  <c r="BB20" i="23"/>
  <c r="BD6" i="23"/>
  <c r="BE14" i="23"/>
  <c r="BB12" i="23"/>
  <c r="AH61" i="23"/>
  <c r="AH58" i="23" s="1"/>
  <c r="BI8" i="23"/>
  <c r="BD50" i="23"/>
  <c r="BD49" i="23" s="1"/>
  <c r="BK52" i="23"/>
  <c r="BK51" i="23" s="1"/>
  <c r="BJ59" i="23"/>
  <c r="BH13" i="23"/>
  <c r="BL33" i="23"/>
  <c r="BI20" i="23"/>
  <c r="BD37" i="23"/>
  <c r="BE56" i="22"/>
  <c r="BJ40" i="23"/>
  <c r="BB13" i="23"/>
  <c r="BD8" i="23"/>
  <c r="BF52" i="23"/>
  <c r="BF51" i="23" s="1"/>
  <c r="BC20" i="23"/>
  <c r="BB14" i="23"/>
  <c r="BD56" i="23"/>
  <c r="BG60" i="23"/>
  <c r="BF13" i="23"/>
  <c r="BE34" i="23"/>
  <c r="BL14" i="23"/>
  <c r="BI39" i="23"/>
  <c r="AJ61" i="23"/>
  <c r="AJ58" i="23" s="1"/>
  <c r="BB41" i="23"/>
  <c r="BH44" i="23"/>
  <c r="AF61" i="23"/>
  <c r="AF58" i="23" s="1"/>
  <c r="BI33" i="23"/>
  <c r="BI40" i="23"/>
  <c r="BI56" i="23"/>
  <c r="BE11" i="23"/>
  <c r="BG55" i="23"/>
  <c r="BC16" i="23"/>
  <c r="BK36" i="23"/>
  <c r="BF12" i="23"/>
  <c r="BE48" i="23"/>
  <c r="BE47" i="23" s="1"/>
  <c r="BD21" i="23"/>
  <c r="BK8" i="23"/>
  <c r="BC36" i="23"/>
  <c r="BG23" i="23"/>
  <c r="BL21" i="23"/>
  <c r="BD52" i="23"/>
  <c r="BD51" i="23" s="1"/>
  <c r="BE64" i="23"/>
  <c r="BJ36" i="23"/>
  <c r="BH40" i="23"/>
  <c r="BL24" i="23"/>
  <c r="BK7" i="23"/>
  <c r="BB11" i="23"/>
  <c r="BC55" i="23"/>
  <c r="BC54" i="23" s="1"/>
  <c r="BC57" i="23" s="1"/>
  <c r="BG48" i="23"/>
  <c r="BG47" i="23" s="1"/>
  <c r="BJ48" i="23"/>
  <c r="BJ47" i="23" s="1"/>
  <c r="BK12" i="23"/>
  <c r="BG40" i="23"/>
  <c r="BC59" i="23"/>
  <c r="BI12" i="23"/>
  <c r="BH24" i="23"/>
  <c r="BL60" i="23"/>
  <c r="BL12" i="23"/>
  <c r="BI50" i="23"/>
  <c r="BI49" i="23" s="1"/>
  <c r="BD12" i="23"/>
  <c r="BC52" i="23"/>
  <c r="BC51" i="23" s="1"/>
  <c r="BK17" i="23"/>
  <c r="BE52" i="23"/>
  <c r="BE51" i="23" s="1"/>
  <c r="BF42" i="23"/>
  <c r="BK19" i="23"/>
  <c r="BI44" i="23"/>
  <c r="BK65" i="23"/>
  <c r="BI41" i="23"/>
  <c r="BJ34" i="23"/>
  <c r="BJ10" i="23"/>
  <c r="BJ33" i="23"/>
  <c r="BC12" i="23"/>
  <c r="BE8" i="23"/>
  <c r="BG56" i="23"/>
  <c r="BD48" i="23"/>
  <c r="BD47" i="23" s="1"/>
  <c r="BI17" i="23"/>
  <c r="BJ19" i="23"/>
  <c r="BC33" i="23"/>
  <c r="BI14" i="23"/>
  <c r="BG20" i="23"/>
  <c r="BD22" i="23"/>
  <c r="BF40" i="23"/>
  <c r="BK44" i="23"/>
  <c r="BJ6" i="23"/>
  <c r="BI46" i="23"/>
  <c r="BI45" i="23" s="1"/>
  <c r="BE23" i="23"/>
  <c r="BC24" i="23"/>
  <c r="BL59" i="23"/>
  <c r="BJ18" i="23"/>
  <c r="BI16" i="23"/>
  <c r="BG63" i="23"/>
  <c r="BE56" i="23"/>
  <c r="BL37" i="23"/>
  <c r="BE39" i="23"/>
  <c r="BL10" i="23"/>
  <c r="BL65" i="23"/>
  <c r="BK11" i="23"/>
  <c r="BB36" i="23"/>
  <c r="BE33" i="23"/>
  <c r="BL11" i="23"/>
  <c r="BF33" i="23"/>
  <c r="BD39" i="23"/>
  <c r="BJ21" i="23"/>
  <c r="BG33" i="23"/>
  <c r="BK40" i="23"/>
  <c r="BF17" i="23"/>
  <c r="BD63" i="23"/>
  <c r="BH39" i="23"/>
  <c r="BF24" i="23"/>
  <c r="BH43" i="23"/>
  <c r="BK39" i="23"/>
  <c r="BL6" i="23"/>
  <c r="BB39" i="23"/>
  <c r="BB22" i="23"/>
  <c r="BC40" i="23"/>
  <c r="BL17" i="23"/>
  <c r="BE18" i="23"/>
  <c r="BF36" i="23"/>
  <c r="BL61" i="23"/>
  <c r="BJ64" i="23"/>
  <c r="BB44" i="23"/>
  <c r="BB59" i="23"/>
  <c r="BK43" i="23"/>
  <c r="BH42" i="23"/>
  <c r="BG7" i="23"/>
  <c r="BJ55" i="23"/>
  <c r="BG8" i="23"/>
  <c r="BF61" i="23"/>
  <c r="BH55" i="23"/>
  <c r="BB5" i="23"/>
  <c r="BJ12" i="23"/>
  <c r="BD10" i="23"/>
  <c r="BB40" i="23"/>
  <c r="BB24" i="23"/>
  <c r="BL52" i="23"/>
  <c r="BL51" i="23" s="1"/>
  <c r="BF16" i="23"/>
  <c r="BG64" i="23"/>
  <c r="BK33" i="23"/>
  <c r="BC13" i="23"/>
  <c r="BF56" i="23"/>
  <c r="BG4" i="23"/>
  <c r="BF43" i="23"/>
  <c r="BG17" i="23"/>
  <c r="BC50" i="23"/>
  <c r="BC49" i="23" s="1"/>
  <c r="BI23" i="23"/>
  <c r="BI18" i="23"/>
  <c r="BH12" i="23"/>
  <c r="BJ37" i="23"/>
  <c r="BG43" i="22"/>
  <c r="BF56" i="22"/>
  <c r="BE43" i="22"/>
  <c r="BG61" i="23"/>
  <c r="BJ4" i="41"/>
  <c r="BI58" i="41"/>
  <c r="BG46" i="41"/>
  <c r="BB19" i="41"/>
  <c r="BD28" i="41"/>
  <c r="BE38" i="41"/>
  <c r="AC59" i="41"/>
  <c r="BF14" i="41"/>
  <c r="BG57" i="41"/>
  <c r="BI32" i="41"/>
  <c r="BD5" i="41"/>
  <c r="BH27" i="41"/>
  <c r="BE5" i="41"/>
  <c r="BG32" i="41"/>
  <c r="BI16" i="41"/>
  <c r="BL37" i="41"/>
  <c r="BE27" i="41"/>
  <c r="BI39" i="41"/>
  <c r="BD23" i="41"/>
  <c r="BC31" i="41"/>
  <c r="BJ8" i="41"/>
  <c r="BE18" i="41"/>
  <c r="BH44" i="41"/>
  <c r="BC10" i="41"/>
  <c r="BB43" i="22"/>
  <c r="BJ43" i="22"/>
  <c r="BL56" i="22"/>
  <c r="BH56" i="22"/>
  <c r="BG4" i="22"/>
  <c r="BI4" i="22"/>
  <c r="AD61" i="22"/>
  <c r="AD58" i="22" s="1"/>
  <c r="BJ41" i="22"/>
  <c r="BF13" i="22"/>
  <c r="BC10" i="22"/>
  <c r="BB61" i="22"/>
  <c r="BC15" i="22"/>
  <c r="BI65" i="22"/>
  <c r="BI59" i="22"/>
  <c r="BI5" i="22"/>
  <c r="BG10" i="22"/>
  <c r="BI6" i="22"/>
  <c r="BK7" i="22"/>
  <c r="BI39" i="22"/>
  <c r="BB19" i="22"/>
  <c r="BE4" i="22"/>
  <c r="BE40" i="22"/>
  <c r="BJ15" i="22"/>
  <c r="BD22" i="22"/>
  <c r="AG61" i="22"/>
  <c r="AG58" i="22" s="1"/>
  <c r="BJ44" i="22"/>
  <c r="BI12" i="22"/>
  <c r="BJ5" i="22"/>
  <c r="BH33" i="22"/>
  <c r="BF41" i="22"/>
  <c r="BF7" i="22"/>
  <c r="BB7" i="22"/>
  <c r="BB6" i="22"/>
  <c r="BG22" i="22"/>
  <c r="BH6" i="22"/>
  <c r="BI38" i="37"/>
  <c r="BC43" i="22"/>
  <c r="BK43" i="22"/>
  <c r="BF43" i="22"/>
  <c r="BJ56" i="22"/>
  <c r="BF33" i="22"/>
  <c r="BL55" i="22"/>
  <c r="BF36" i="22"/>
  <c r="BI50" i="22"/>
  <c r="BI49" i="22" s="1"/>
  <c r="BJ61" i="22"/>
  <c r="BE50" i="22"/>
  <c r="BE49" i="22" s="1"/>
  <c r="BI13" i="22"/>
  <c r="BB46" i="22"/>
  <c r="BB45" i="22" s="1"/>
  <c r="BD5" i="22"/>
  <c r="BE20" i="22"/>
  <c r="BD20" i="22"/>
  <c r="BC59" i="22"/>
  <c r="BH13" i="22"/>
  <c r="BL44" i="22"/>
  <c r="BJ42" i="22"/>
  <c r="BF17" i="22"/>
  <c r="BF5" i="22"/>
  <c r="BE39" i="22"/>
  <c r="BD41" i="22"/>
  <c r="BB33" i="22"/>
  <c r="BC16" i="22"/>
  <c r="BC34" i="22"/>
  <c r="BE18" i="22"/>
  <c r="BE64" i="22"/>
  <c r="BK50" i="22"/>
  <c r="BK49" i="22" s="1"/>
  <c r="BI60" i="22"/>
  <c r="BF21" i="22"/>
  <c r="BI33" i="22"/>
  <c r="BI17" i="22"/>
  <c r="BK8" i="22"/>
  <c r="BC65" i="22"/>
  <c r="BG18" i="37"/>
  <c r="BF28" i="40"/>
  <c r="BF25" i="40" s="1"/>
  <c r="BE55" i="22"/>
  <c r="AE61" i="22"/>
  <c r="AE58" i="22" s="1"/>
  <c r="BC4" i="22"/>
  <c r="BJ10" i="22"/>
  <c r="BL22" i="22"/>
  <c r="BF39" i="22"/>
  <c r="BG64" i="22"/>
  <c r="BD18" i="22"/>
  <c r="BL41" i="22"/>
  <c r="BB64" i="22"/>
  <c r="BK36" i="22"/>
  <c r="BL40" i="22"/>
  <c r="BG18" i="22"/>
  <c r="AC61" i="22"/>
  <c r="AC58" i="22" s="1"/>
  <c r="BF23" i="22"/>
  <c r="BB14" i="22"/>
  <c r="BK33" i="22"/>
  <c r="BJ4" i="22"/>
  <c r="BH40" i="22"/>
  <c r="BH24" i="22"/>
  <c r="BF65" i="22"/>
  <c r="BC50" i="22"/>
  <c r="BC49" i="22" s="1"/>
  <c r="BE13" i="22"/>
  <c r="BI55" i="22"/>
  <c r="BB8" i="22"/>
  <c r="BK64" i="22"/>
  <c r="BD33" i="22"/>
  <c r="BH60" i="22"/>
  <c r="BK23" i="22"/>
  <c r="BD21" i="22"/>
  <c r="M71" i="13"/>
  <c r="BF61" i="13"/>
  <c r="AA61" i="13"/>
  <c r="AA58" i="13" s="1"/>
  <c r="BD40" i="13"/>
  <c r="BL34" i="13"/>
  <c r="BC10" i="13"/>
  <c r="BJ50" i="13"/>
  <c r="BJ49" i="13" s="1"/>
  <c r="BJ8" i="13"/>
  <c r="BB7" i="13"/>
  <c r="BE59" i="13"/>
  <c r="BL4" i="13"/>
  <c r="BG6" i="13"/>
  <c r="BE18" i="13"/>
  <c r="BC50" i="13"/>
  <c r="BC49" i="13" s="1"/>
  <c r="BG12" i="13"/>
  <c r="BB65" i="13"/>
  <c r="BG18" i="13"/>
  <c r="BK55" i="13"/>
  <c r="BC40" i="13"/>
  <c r="BL43" i="13"/>
  <c r="BH34" i="13"/>
  <c r="BD44" i="13"/>
  <c r="BF18" i="13"/>
  <c r="BG43" i="13"/>
  <c r="BD33" i="13"/>
  <c r="BB5" i="13"/>
  <c r="BL12" i="13"/>
  <c r="BB15" i="13"/>
  <c r="BL15" i="13"/>
  <c r="BD64" i="13"/>
  <c r="BB36" i="13"/>
  <c r="BF12" i="13"/>
  <c r="BJ43" i="13"/>
  <c r="BF41" i="13"/>
  <c r="BL64" i="13"/>
  <c r="BI15" i="13"/>
  <c r="BB19" i="13"/>
  <c r="AE61" i="13"/>
  <c r="AE58" i="13" s="1"/>
  <c r="BL21" i="13"/>
  <c r="BF15" i="13"/>
  <c r="BH60" i="13"/>
  <c r="BG11" i="13"/>
  <c r="BB52" i="13"/>
  <c r="BB51" i="13" s="1"/>
  <c r="BL50" i="13"/>
  <c r="BL49" i="13" s="1"/>
  <c r="BB39" i="13"/>
  <c r="BF6" i="13"/>
  <c r="BJ23" i="13"/>
  <c r="BC20" i="13"/>
  <c r="BH61" i="13"/>
  <c r="BE63" i="13"/>
  <c r="AJ61" i="13"/>
  <c r="AJ58" i="13" s="1"/>
  <c r="BK33" i="13"/>
  <c r="BL10" i="13"/>
  <c r="BE14" i="13"/>
  <c r="BI41" i="13"/>
  <c r="BG61" i="13"/>
  <c r="BB21" i="13"/>
  <c r="BH39" i="13"/>
  <c r="BD10" i="13"/>
  <c r="BK16" i="13"/>
  <c r="BH33" i="13"/>
  <c r="BH32" i="13" s="1"/>
  <c r="BD63" i="13"/>
  <c r="BJ7" i="13"/>
  <c r="BD24" i="13"/>
  <c r="BK64" i="13"/>
  <c r="AG61" i="13"/>
  <c r="AG58" i="13" s="1"/>
  <c r="BG19" i="13"/>
  <c r="BE43" i="13"/>
  <c r="BI46" i="13"/>
  <c r="BI45" i="13" s="1"/>
  <c r="BL61" i="13"/>
  <c r="BL22" i="13"/>
  <c r="BC33" i="13"/>
  <c r="BK15" i="13"/>
  <c r="BC64" i="13"/>
  <c r="BC42" i="13"/>
  <c r="BE19" i="13"/>
  <c r="BF60" i="13"/>
  <c r="BH7" i="13"/>
  <c r="BD43" i="13"/>
  <c r="BD21" i="13"/>
  <c r="BH41" i="13"/>
  <c r="BE39" i="13"/>
  <c r="BD48" i="13"/>
  <c r="BD47" i="13" s="1"/>
  <c r="BF17" i="13"/>
  <c r="BD22" i="13"/>
  <c r="BC39" i="13"/>
  <c r="BG8" i="13"/>
  <c r="BK44" i="13"/>
  <c r="BI64" i="13"/>
  <c r="BK60" i="13"/>
  <c r="BH19" i="13"/>
  <c r="BF48" i="13"/>
  <c r="BF47" i="13" s="1"/>
  <c r="BD5" i="13"/>
  <c r="BC61" i="13"/>
  <c r="BI40" i="13"/>
  <c r="BL17" i="13"/>
  <c r="BI13" i="13"/>
  <c r="BF43" i="13"/>
  <c r="BE5" i="13"/>
  <c r="BH65" i="13"/>
  <c r="BC46" i="13"/>
  <c r="BC45" i="13" s="1"/>
  <c r="BF65" i="13"/>
  <c r="BD46" i="13"/>
  <c r="BD45" i="13" s="1"/>
  <c r="BB18" i="13"/>
  <c r="BL20" i="13"/>
  <c r="BE10" i="13"/>
  <c r="BI60" i="13"/>
  <c r="BE13" i="13"/>
  <c r="BJ24" i="13"/>
  <c r="BD55" i="13"/>
  <c r="BI63" i="13"/>
  <c r="BB16" i="13"/>
  <c r="BB55" i="13"/>
  <c r="BD59" i="13"/>
  <c r="BL40" i="13"/>
  <c r="BB33" i="13"/>
  <c r="BB24" i="13"/>
  <c r="BK61" i="13"/>
  <c r="BJ60" i="13"/>
  <c r="BE11" i="13"/>
  <c r="BH17" i="13"/>
  <c r="BC37" i="13"/>
  <c r="BJ52" i="13"/>
  <c r="BJ51" i="13" s="1"/>
  <c r="BL39" i="13"/>
  <c r="BG33" i="13"/>
  <c r="BE60" i="13"/>
  <c r="BC13" i="13"/>
  <c r="BH4" i="13"/>
  <c r="BJ46" i="13"/>
  <c r="BJ45" i="13" s="1"/>
  <c r="BJ18" i="13"/>
  <c r="BI20" i="13"/>
  <c r="BG20" i="13"/>
  <c r="BG42" i="13"/>
  <c r="BE50" i="13"/>
  <c r="BE49" i="13" s="1"/>
  <c r="BI52" i="13"/>
  <c r="BI51" i="13" s="1"/>
  <c r="BG21" i="13"/>
  <c r="BK21" i="13"/>
  <c r="BK12" i="13"/>
  <c r="BH10" i="13"/>
  <c r="BF4" i="13"/>
  <c r="BF50" i="13"/>
  <c r="BF49" i="13" s="1"/>
  <c r="BI39" i="13"/>
  <c r="BH48" i="13"/>
  <c r="BH47" i="13" s="1"/>
  <c r="BC5" i="13"/>
  <c r="BB14" i="13"/>
  <c r="BF16" i="13"/>
  <c r="BL63" i="13"/>
  <c r="BJ13" i="13"/>
  <c r="BH18" i="13"/>
  <c r="BD12" i="13"/>
  <c r="BF13" i="13"/>
  <c r="BC48" i="13"/>
  <c r="BC47" i="13" s="1"/>
  <c r="BB6" i="13"/>
  <c r="BI42" i="13"/>
  <c r="BE7" i="13"/>
  <c r="BF19" i="13"/>
  <c r="BC11" i="13"/>
  <c r="BK56" i="13"/>
  <c r="BJ42" i="13"/>
  <c r="BG36" i="13"/>
  <c r="BF21" i="13"/>
  <c r="BE65" i="13"/>
  <c r="BE36" i="13"/>
  <c r="BK24" i="13"/>
  <c r="BE52" i="13"/>
  <c r="BE51" i="13" s="1"/>
  <c r="BB17" i="13"/>
  <c r="BC56" i="13"/>
  <c r="BI4" i="13"/>
  <c r="BL33" i="13"/>
  <c r="BF34" i="13"/>
  <c r="BF22" i="13"/>
  <c r="BH55" i="13"/>
  <c r="BH40" i="13"/>
  <c r="BH14" i="13"/>
  <c r="BI48" i="13"/>
  <c r="BI47" i="13" s="1"/>
  <c r="BB22" i="13"/>
  <c r="BK4" i="13"/>
  <c r="BJ61" i="13"/>
  <c r="BJ6" i="13"/>
  <c r="BH37" i="13"/>
  <c r="BG55" i="13"/>
  <c r="BD4" i="13"/>
  <c r="BI19" i="13"/>
  <c r="BE8" i="13"/>
  <c r="BC18" i="13"/>
  <c r="BG59" i="13"/>
  <c r="BL46" i="13"/>
  <c r="BL45" i="13" s="1"/>
  <c r="BK18" i="13"/>
  <c r="BJ15" i="13"/>
  <c r="BC55" i="13"/>
  <c r="BG41" i="13"/>
  <c r="BJ41" i="13"/>
  <c r="BG64" i="13"/>
  <c r="BD61" i="13"/>
  <c r="BC6" i="13"/>
  <c r="AC61" i="13"/>
  <c r="AC58" i="13" s="1"/>
  <c r="BD15" i="13"/>
  <c r="BL48" i="13"/>
  <c r="BL47" i="13" s="1"/>
  <c r="BK37" i="13"/>
  <c r="BF46" i="13"/>
  <c r="BF45" i="13" s="1"/>
  <c r="BK10" i="13"/>
  <c r="BD16" i="13"/>
  <c r="BD23" i="13"/>
  <c r="BC21" i="13"/>
  <c r="BH16" i="13"/>
  <c r="BJ63" i="13"/>
  <c r="BD17" i="13"/>
  <c r="BH36" i="13"/>
  <c r="BJ37" i="13"/>
  <c r="BE48" i="13"/>
  <c r="BE47" i="13" s="1"/>
  <c r="BJ55" i="13"/>
  <c r="BC14" i="13"/>
  <c r="BF23" i="13"/>
  <c r="BE23" i="13"/>
  <c r="BG4" i="13"/>
  <c r="BG23" i="13"/>
  <c r="BL41" i="13"/>
  <c r="BK63" i="13"/>
  <c r="BI43" i="13"/>
  <c r="BH24" i="13"/>
  <c r="BJ4" i="13"/>
  <c r="BB10" i="13"/>
  <c r="BI23" i="13"/>
  <c r="BB48" i="13"/>
  <c r="BB47" i="13" s="1"/>
  <c r="BE12" i="13"/>
  <c r="BI56" i="13"/>
  <c r="BB64" i="13"/>
  <c r="BL18" i="13"/>
  <c r="BE34" i="13"/>
  <c r="BB41" i="13"/>
  <c r="BL13" i="13"/>
  <c r="BL19" i="13"/>
  <c r="BL36" i="13"/>
  <c r="BH50" i="13"/>
  <c r="BH49" i="13" s="1"/>
  <c r="BJ48" i="13"/>
  <c r="BJ47" i="13" s="1"/>
  <c r="BH56" i="13"/>
  <c r="BE21" i="13"/>
  <c r="BJ34" i="13"/>
  <c r="BL60" i="13"/>
  <c r="BI34" i="13"/>
  <c r="BI32" i="13" s="1"/>
  <c r="BD11" i="13"/>
  <c r="BJ65" i="13"/>
  <c r="BK43" i="13"/>
  <c r="AB61" i="13"/>
  <c r="AB58" i="13" s="1"/>
  <c r="AD61" i="13"/>
  <c r="AD58" i="13" s="1"/>
  <c r="BC16" i="13"/>
  <c r="BB20" i="13"/>
  <c r="BD42" i="13"/>
  <c r="BL16" i="13"/>
  <c r="BB4" i="13"/>
  <c r="BK41" i="13"/>
  <c r="BH22" i="13"/>
  <c r="BJ10" i="13"/>
  <c r="BC7" i="13"/>
  <c r="BG48" i="13"/>
  <c r="BG47" i="13" s="1"/>
  <c r="BD20" i="13"/>
  <c r="BG7" i="13"/>
  <c r="BI61" i="13"/>
  <c r="BL11" i="13"/>
  <c r="BG65" i="13"/>
  <c r="BK13" i="13"/>
  <c r="BC44" i="13"/>
  <c r="BC59" i="13"/>
  <c r="BH12" i="13"/>
  <c r="BK8" i="13"/>
  <c r="BK36" i="13"/>
  <c r="BF8" i="13"/>
  <c r="BC56" i="22"/>
  <c r="BK56" i="22"/>
  <c r="BD56" i="22"/>
  <c r="BH43" i="22"/>
  <c r="BE33" i="22"/>
  <c r="BF55" i="22"/>
  <c r="BF48" i="22"/>
  <c r="BF47" i="22" s="1"/>
  <c r="BB59" i="22"/>
  <c r="BE19" i="22"/>
  <c r="BF24" i="22"/>
  <c r="BG11" i="22"/>
  <c r="BC60" i="22"/>
  <c r="BF59" i="22"/>
  <c r="BJ23" i="22"/>
  <c r="BE36" i="22"/>
  <c r="BG41" i="22"/>
  <c r="BC21" i="22"/>
  <c r="BL23" i="22"/>
  <c r="BH12" i="22"/>
  <c r="BB65" i="22"/>
  <c r="BF50" i="22"/>
  <c r="BF49" i="22" s="1"/>
  <c r="BF37" i="22"/>
  <c r="BC5" i="22"/>
  <c r="BC22" i="22"/>
  <c r="BD39" i="22"/>
  <c r="BK34" i="22"/>
  <c r="BJ46" i="22"/>
  <c r="BJ45" i="22" s="1"/>
  <c r="BJ14" i="22"/>
  <c r="BK63" i="22"/>
  <c r="BB16" i="22"/>
  <c r="BH59" i="22"/>
  <c r="BH44" i="22"/>
  <c r="BE24" i="22"/>
  <c r="BK40" i="22"/>
  <c r="BC19" i="22"/>
  <c r="BK30" i="38"/>
  <c r="BB52" i="36"/>
  <c r="BB55" i="36" s="1"/>
  <c r="BE52" i="36"/>
  <c r="BE55" i="36" s="1"/>
  <c r="AI61" i="9"/>
  <c r="AI58" i="9" s="1"/>
  <c r="BG42" i="9"/>
  <c r="BI18" i="9"/>
  <c r="BE5" i="9"/>
  <c r="BE37" i="9"/>
  <c r="BJ39" i="9"/>
  <c r="BH59" i="9"/>
  <c r="BL64" i="9"/>
  <c r="BC52" i="9"/>
  <c r="BC51" i="9" s="1"/>
  <c r="BD41" i="9"/>
  <c r="BG10" i="9"/>
  <c r="BJ24" i="9"/>
  <c r="BC12" i="9"/>
  <c r="BK42" i="9"/>
  <c r="BE61" i="9"/>
  <c r="BB13" i="9"/>
  <c r="BD40" i="9"/>
  <c r="BL36" i="9"/>
  <c r="BJ65" i="9"/>
  <c r="BC5" i="9"/>
  <c r="BB18" i="9"/>
  <c r="BC48" i="9"/>
  <c r="BC47" i="9" s="1"/>
  <c r="BE24" i="9"/>
  <c r="BI48" i="9"/>
  <c r="BI47" i="9" s="1"/>
  <c r="BI50" i="9"/>
  <c r="BI49" i="9" s="1"/>
  <c r="BD13" i="9"/>
  <c r="BI63" i="9"/>
  <c r="AJ61" i="9"/>
  <c r="AJ58" i="9" s="1"/>
  <c r="BF21" i="9"/>
  <c r="BG24" i="9"/>
  <c r="BI21" i="9"/>
  <c r="BG16" i="9"/>
  <c r="BG22" i="9"/>
  <c r="BL7" i="9"/>
  <c r="BC10" i="9"/>
  <c r="BK59" i="9"/>
  <c r="BH64" i="9"/>
  <c r="BH10" i="9"/>
  <c r="BE18" i="9"/>
  <c r="BJ11" i="9"/>
  <c r="BB40" i="9"/>
  <c r="BE63" i="9"/>
  <c r="BL61" i="9"/>
  <c r="BL12" i="9"/>
  <c r="BC18" i="9"/>
  <c r="BK56" i="9"/>
  <c r="BL50" i="9"/>
  <c r="BL49" i="9" s="1"/>
  <c r="BG5" i="9"/>
  <c r="BB50" i="9"/>
  <c r="BB49" i="9" s="1"/>
  <c r="BJ18" i="9"/>
  <c r="BE56" i="9"/>
  <c r="BK33" i="9"/>
  <c r="BE59" i="9"/>
  <c r="BE55" i="9"/>
  <c r="BF20" i="9"/>
  <c r="BE42" i="9"/>
  <c r="BC23" i="9"/>
  <c r="BG36" i="9"/>
  <c r="BI10" i="9"/>
  <c r="BH43" i="9"/>
  <c r="BI43" i="9"/>
  <c r="BJ20" i="9"/>
  <c r="BC43" i="9"/>
  <c r="BF12" i="9"/>
  <c r="BJ64" i="9"/>
  <c r="BF37" i="9"/>
  <c r="BD55" i="9"/>
  <c r="BI64" i="9"/>
  <c r="BH36" i="9"/>
  <c r="BG65" i="9"/>
  <c r="BB65" i="9"/>
  <c r="BC6" i="9"/>
  <c r="BL21" i="9"/>
  <c r="BI52" i="9"/>
  <c r="BI51" i="9" s="1"/>
  <c r="BJ59" i="9"/>
  <c r="BB33" i="9"/>
  <c r="BF33" i="9"/>
  <c r="BB14" i="9"/>
  <c r="BH40" i="9"/>
  <c r="BB6" i="9"/>
  <c r="BE41" i="9"/>
  <c r="BJ14" i="9"/>
  <c r="BD60" i="9"/>
  <c r="BD11" i="9"/>
  <c r="BC17" i="9"/>
  <c r="BH65" i="9"/>
  <c r="BK41" i="9"/>
  <c r="BH42" i="9"/>
  <c r="BB60" i="9"/>
  <c r="BC34" i="9"/>
  <c r="BI60" i="9"/>
  <c r="BL48" i="9"/>
  <c r="BL47" i="9" s="1"/>
  <c r="BK13" i="9"/>
  <c r="BH16" i="9"/>
  <c r="BK23" i="9"/>
  <c r="BH13" i="9"/>
  <c r="BJ46" i="9"/>
  <c r="BJ45" i="9" s="1"/>
  <c r="BG44" i="9"/>
  <c r="AB61" i="9"/>
  <c r="AB58" i="9" s="1"/>
  <c r="BD44" i="9"/>
  <c r="AC61" i="9"/>
  <c r="AC58" i="9" s="1"/>
  <c r="BG64" i="9"/>
  <c r="BJ10" i="9"/>
  <c r="BL8" i="9"/>
  <c r="BD8" i="9"/>
  <c r="BH6" i="9"/>
  <c r="BG34" i="9"/>
  <c r="BF15" i="9"/>
  <c r="BF39" i="9"/>
  <c r="BG6" i="9"/>
  <c r="BF7" i="9"/>
  <c r="BF61" i="9"/>
  <c r="BJ56" i="9"/>
  <c r="BD33" i="9"/>
  <c r="BG4" i="9"/>
  <c r="BC46" i="9"/>
  <c r="BC45" i="9" s="1"/>
  <c r="BB17" i="9"/>
  <c r="BE20" i="9"/>
  <c r="BC60" i="9"/>
  <c r="BJ17" i="9"/>
  <c r="BI37" i="9"/>
  <c r="BB61" i="9"/>
  <c r="BL39" i="9"/>
  <c r="BC50" i="9"/>
  <c r="BC49" i="9" s="1"/>
  <c r="BD43" i="9"/>
  <c r="BF41" i="9"/>
  <c r="BE43" i="9"/>
  <c r="BE22" i="9"/>
  <c r="BI34" i="9"/>
  <c r="BL10" i="9"/>
  <c r="BH39" i="9"/>
  <c r="BL18" i="9"/>
  <c r="BK21" i="9"/>
  <c r="BB11" i="9"/>
  <c r="BJ42" i="9"/>
  <c r="BB59" i="9"/>
  <c r="BK5" i="9"/>
  <c r="BL13" i="9"/>
  <c r="BB42" i="9"/>
  <c r="BK18" i="9"/>
  <c r="BD21" i="9"/>
  <c r="BJ41" i="9"/>
  <c r="BF42" i="9"/>
  <c r="BJ55" i="9"/>
  <c r="BK4" i="9"/>
  <c r="BF59" i="9"/>
  <c r="BE16" i="9"/>
  <c r="BD7" i="9"/>
  <c r="BK12" i="9"/>
  <c r="BI7" i="9"/>
  <c r="BD61" i="9"/>
  <c r="BK52" i="9"/>
  <c r="BK51" i="9" s="1"/>
  <c r="BE15" i="9"/>
  <c r="BE64" i="9"/>
  <c r="BF44" i="9"/>
  <c r="BL23" i="9"/>
  <c r="BJ19" i="9"/>
  <c r="BD18" i="9"/>
  <c r="AF61" i="9"/>
  <c r="AF58" i="9" s="1"/>
  <c r="BE10" i="9"/>
  <c r="BH20" i="9"/>
  <c r="BL24" i="9"/>
  <c r="BF11" i="9"/>
  <c r="BC44" i="9"/>
  <c r="BC40" i="9"/>
  <c r="BD50" i="9"/>
  <c r="BD49" i="9" s="1"/>
  <c r="BJ5" i="9"/>
  <c r="BK37" i="9"/>
  <c r="BC14" i="9"/>
  <c r="BJ44" i="9"/>
  <c r="BL17" i="9"/>
  <c r="BL44" i="9"/>
  <c r="BI16" i="9"/>
  <c r="BC4" i="9"/>
  <c r="BB4" i="9"/>
  <c r="BK63" i="9"/>
  <c r="BF10" i="9"/>
  <c r="BD59" i="9"/>
  <c r="BD24" i="9"/>
  <c r="BB43" i="9"/>
  <c r="BC41" i="9"/>
  <c r="BJ23" i="9"/>
  <c r="BL55" i="9"/>
  <c r="BG8" i="9"/>
  <c r="BK11" i="9"/>
  <c r="BI14" i="9"/>
  <c r="BC20" i="9"/>
  <c r="BJ37" i="9"/>
  <c r="BD42" i="9"/>
  <c r="BI23" i="9"/>
  <c r="BE36" i="9"/>
  <c r="BK10" i="9"/>
  <c r="BJ43" i="9"/>
  <c r="BH24" i="9"/>
  <c r="BL43" i="9"/>
  <c r="BJ8" i="9"/>
  <c r="BK50" i="9"/>
  <c r="BK49" i="9" s="1"/>
  <c r="BJ48" i="9"/>
  <c r="BJ47" i="9" s="1"/>
  <c r="BE39" i="9"/>
  <c r="BH22" i="9"/>
  <c r="BC13" i="9"/>
  <c r="BC16" i="9"/>
  <c r="BH56" i="9"/>
  <c r="BG37" i="9"/>
  <c r="BE12" i="9"/>
  <c r="BG21" i="9"/>
  <c r="BB34" i="9"/>
  <c r="BK20" i="9"/>
  <c r="BE33" i="9"/>
  <c r="BI4" i="9"/>
  <c r="BF60" i="9"/>
  <c r="BC61" i="9"/>
  <c r="BJ22" i="9"/>
  <c r="BB44" i="9"/>
  <c r="BF17" i="9"/>
  <c r="BB48" i="9"/>
  <c r="BB47" i="9" s="1"/>
  <c r="BG33" i="9"/>
  <c r="BI65" i="9"/>
  <c r="BF24" i="9"/>
  <c r="BI24" i="9"/>
  <c r="BC59" i="9"/>
  <c r="BH37" i="9"/>
  <c r="BD56" i="9"/>
  <c r="BH4" i="9"/>
  <c r="BI46" i="9"/>
  <c r="BI45" i="9" s="1"/>
  <c r="BG46" i="9"/>
  <c r="BG45" i="9" s="1"/>
  <c r="BG17" i="9"/>
  <c r="BH12" i="9"/>
  <c r="BF65" i="9"/>
  <c r="BI20" i="9"/>
  <c r="BE60" i="9"/>
  <c r="BF6" i="9"/>
  <c r="BL52" i="9"/>
  <c r="BL51" i="9" s="1"/>
  <c r="BK6" i="9"/>
  <c r="BH17" i="9"/>
  <c r="BE19" i="9"/>
  <c r="BI12" i="9"/>
  <c r="BI19" i="9"/>
  <c r="BC11" i="9"/>
  <c r="BD36" i="9"/>
  <c r="BC21" i="9"/>
  <c r="BK8" i="9"/>
  <c r="BC42" i="9"/>
  <c r="BB22" i="9"/>
  <c r="BJ15" i="9"/>
  <c r="BB63" i="9"/>
  <c r="BD39" i="9"/>
  <c r="BK61" i="9"/>
  <c r="BD12" i="9"/>
  <c r="BE21" i="9"/>
  <c r="BF64" i="9"/>
  <c r="BJ7" i="9"/>
  <c r="BF56" i="9"/>
  <c r="BB48" i="41"/>
  <c r="BK16" i="41"/>
  <c r="BH12" i="41"/>
  <c r="BB20" i="41"/>
  <c r="BL32" i="41"/>
  <c r="BE14" i="41"/>
  <c r="BE42" i="41"/>
  <c r="BL12" i="41"/>
  <c r="BF20" i="41"/>
  <c r="BC54" i="41"/>
  <c r="BE7" i="41"/>
  <c r="BE50" i="41"/>
  <c r="AB59" i="41"/>
  <c r="BJ10" i="41"/>
  <c r="BL16" i="41"/>
  <c r="BB7" i="41"/>
  <c r="BI59" i="41"/>
  <c r="BJ20" i="41"/>
  <c r="BD37" i="41"/>
  <c r="BF13" i="41"/>
  <c r="BL26" i="41"/>
  <c r="BH32" i="41"/>
  <c r="BE58" i="41"/>
  <c r="BD34" i="41"/>
  <c r="BI41" i="41"/>
  <c r="BH20" i="41"/>
  <c r="BH13" i="41"/>
  <c r="BJ13" i="41"/>
  <c r="BI7" i="41"/>
  <c r="BI13" i="41"/>
  <c r="BE15" i="41"/>
  <c r="BC37" i="41"/>
  <c r="BH16" i="41"/>
  <c r="BK42" i="41"/>
  <c r="BL11" i="41"/>
  <c r="BI48" i="41"/>
  <c r="BJ41" i="41"/>
  <c r="BG38" i="41"/>
  <c r="BH41" i="41"/>
  <c r="BI35" i="41"/>
  <c r="BF24" i="41"/>
  <c r="BF10" i="41"/>
  <c r="BB38" i="41"/>
  <c r="BF23" i="41"/>
  <c r="BG4" i="41"/>
  <c r="BE62" i="41"/>
  <c r="BI4" i="41"/>
  <c r="BC16" i="41"/>
  <c r="BF39" i="41"/>
  <c r="BF6" i="41"/>
  <c r="BH23" i="41"/>
  <c r="BL57" i="41"/>
  <c r="BH38" i="41"/>
  <c r="BC22" i="41"/>
  <c r="BL6" i="41"/>
  <c r="BD32" i="41"/>
  <c r="BH11" i="41"/>
  <c r="BK48" i="41"/>
  <c r="BK17" i="41"/>
  <c r="BJ59" i="41"/>
  <c r="BE28" i="41"/>
  <c r="BI14" i="41"/>
  <c r="BD63" i="41"/>
  <c r="BE22" i="41"/>
  <c r="BL31" i="41"/>
  <c r="BH7" i="41"/>
  <c r="BC11" i="41"/>
  <c r="BE20" i="41"/>
  <c r="AA59" i="41"/>
  <c r="BE48" i="41"/>
  <c r="BB57" i="41"/>
  <c r="BC50" i="41"/>
  <c r="BB24" i="41"/>
  <c r="AD59" i="41"/>
  <c r="BC58" i="41"/>
  <c r="BL20" i="41"/>
  <c r="BJ58" i="41"/>
  <c r="BD14" i="41"/>
  <c r="BF32" i="41"/>
  <c r="BE40" i="41"/>
  <c r="BG19" i="41"/>
  <c r="BL62" i="41"/>
  <c r="BF7" i="41"/>
  <c r="BB59" i="41"/>
  <c r="BC5" i="41"/>
  <c r="BH35" i="41"/>
  <c r="BD16" i="41"/>
  <c r="BF58" i="41"/>
  <c r="BJ53" i="41"/>
  <c r="BK34" i="41"/>
  <c r="BK14" i="41"/>
  <c r="BE53" i="41"/>
  <c r="AI59" i="41"/>
  <c r="BI42" i="41"/>
  <c r="BL27" i="41"/>
  <c r="BJ27" i="41"/>
  <c r="BF63" i="41"/>
  <c r="BB53" i="41"/>
  <c r="BF57" i="41"/>
  <c r="BC24" i="41"/>
  <c r="BF62" i="41"/>
  <c r="BL8" i="41"/>
  <c r="BL59" i="41"/>
  <c r="BH50" i="41"/>
  <c r="BB41" i="41"/>
  <c r="BE31" i="41"/>
  <c r="AJ59" i="41"/>
  <c r="BG17" i="41"/>
  <c r="BD26" i="41"/>
  <c r="BC44" i="41"/>
  <c r="BJ22" i="41"/>
  <c r="BF19" i="41"/>
  <c r="BF22" i="41"/>
  <c r="BJ11" i="41"/>
  <c r="BG11" i="41"/>
  <c r="BB12" i="41"/>
  <c r="BB13" i="41"/>
  <c r="BK10" i="41"/>
  <c r="BL21" i="41"/>
  <c r="BC8" i="41"/>
  <c r="BE37" i="41"/>
  <c r="BE54" i="41"/>
  <c r="BH57" i="41"/>
  <c r="BG50" i="41"/>
  <c r="BD42" i="41"/>
  <c r="BF8" i="41"/>
  <c r="BC12" i="41"/>
  <c r="BK59" i="41"/>
  <c r="BD52" i="11"/>
  <c r="BD51" i="11" s="1"/>
  <c r="BJ42" i="11"/>
  <c r="BL37" i="11"/>
  <c r="BB13" i="11"/>
  <c r="BI6" i="11"/>
  <c r="BJ44" i="11"/>
  <c r="BC17" i="11"/>
  <c r="BG11" i="11"/>
  <c r="BB11" i="11"/>
  <c r="BH48" i="11"/>
  <c r="BH47" i="11" s="1"/>
  <c r="BH61" i="11"/>
  <c r="BF36" i="11"/>
  <c r="BI23" i="11"/>
  <c r="BL20" i="11"/>
  <c r="BC5" i="11"/>
  <c r="BF33" i="11"/>
  <c r="BF65" i="11"/>
  <c r="BI65" i="11"/>
  <c r="BF8" i="11"/>
  <c r="BH21" i="11"/>
  <c r="BK36" i="11"/>
  <c r="BK19" i="11"/>
  <c r="AA61" i="11"/>
  <c r="AA58" i="11" s="1"/>
  <c r="BC42" i="11"/>
  <c r="AH61" i="11"/>
  <c r="AH58" i="11" s="1"/>
  <c r="BG61" i="11"/>
  <c r="BI39" i="11"/>
  <c r="BB33" i="11"/>
  <c r="BD64" i="11"/>
  <c r="BK61" i="11"/>
  <c r="BI12" i="12"/>
  <c r="BL12" i="12"/>
  <c r="BJ43" i="12"/>
  <c r="BG36" i="12"/>
  <c r="BG33" i="12"/>
  <c r="BL8" i="12"/>
  <c r="BH18" i="12"/>
  <c r="BD50" i="12"/>
  <c r="BD49" i="12" s="1"/>
  <c r="BH42" i="12"/>
  <c r="BB42" i="12"/>
  <c r="BF19" i="12"/>
  <c r="BL18" i="12"/>
  <c r="BG15" i="12"/>
  <c r="BD36" i="12"/>
  <c r="BF22" i="12"/>
  <c r="BH48" i="12"/>
  <c r="BH47" i="12" s="1"/>
  <c r="BD6" i="12"/>
  <c r="BK41" i="12"/>
  <c r="BE34" i="12"/>
  <c r="BL56" i="12"/>
  <c r="BI11" i="12"/>
  <c r="BF16" i="12"/>
  <c r="BG14" i="12"/>
  <c r="BH22" i="12"/>
  <c r="BJ55" i="12"/>
  <c r="BK65" i="12"/>
  <c r="BK39" i="12"/>
  <c r="BE40" i="12"/>
  <c r="BK14" i="12"/>
  <c r="BI14" i="12"/>
  <c r="BD24" i="12"/>
  <c r="BJ48" i="12"/>
  <c r="BJ47" i="12" s="1"/>
  <c r="BH12" i="12"/>
  <c r="BI41" i="12"/>
  <c r="BJ42" i="12"/>
  <c r="BF21" i="12"/>
  <c r="BG18" i="12"/>
  <c r="BI59" i="12"/>
  <c r="BG19" i="12"/>
  <c r="BJ59" i="12"/>
  <c r="BB10" i="12"/>
  <c r="BK11" i="12"/>
  <c r="BD39" i="12"/>
  <c r="BE61" i="12"/>
  <c r="BI52" i="12"/>
  <c r="BI51" i="12" s="1"/>
  <c r="BL19" i="12"/>
  <c r="BK63" i="12"/>
  <c r="BH10" i="12"/>
  <c r="BL34" i="12"/>
  <c r="BG40" i="12"/>
  <c r="BI50" i="12"/>
  <c r="BI49" i="12" s="1"/>
  <c r="BI46" i="12"/>
  <c r="BI45" i="12" s="1"/>
  <c r="BC19" i="12"/>
  <c r="BK4" i="12"/>
  <c r="BD43" i="12"/>
  <c r="BJ24" i="12"/>
  <c r="BJ41" i="12"/>
  <c r="BK56" i="12"/>
  <c r="BE56" i="12"/>
  <c r="BH36" i="12"/>
  <c r="BL13" i="12"/>
  <c r="BI64" i="12"/>
  <c r="BG23" i="12"/>
  <c r="BB19" i="12"/>
  <c r="BF6" i="12"/>
  <c r="BJ34" i="12"/>
  <c r="BL58" i="41"/>
  <c r="BJ6" i="41"/>
  <c r="BF44" i="41"/>
  <c r="BE11" i="41"/>
  <c r="BB16" i="41"/>
  <c r="BG40" i="41"/>
  <c r="BH54" i="41"/>
  <c r="BG20" i="41"/>
  <c r="BI27" i="41"/>
  <c r="AG59" i="41"/>
  <c r="BG13" i="41"/>
  <c r="BF46" i="41"/>
  <c r="BI20" i="41"/>
  <c r="BG54" i="41"/>
  <c r="BK22" i="41"/>
  <c r="BC48" i="41"/>
  <c r="BF31" i="41"/>
  <c r="BD7" i="41"/>
  <c r="BJ12" i="41"/>
  <c r="BE29" i="41"/>
  <c r="BD13" i="41"/>
  <c r="BC12" i="19"/>
  <c r="BL21" i="19"/>
  <c r="BL7" i="19"/>
  <c r="BL40" i="19"/>
  <c r="BB12" i="19"/>
  <c r="BH22" i="19"/>
  <c r="BE64" i="19"/>
  <c r="BD63" i="19"/>
  <c r="BC36" i="19"/>
  <c r="BE55" i="19"/>
  <c r="BD18" i="19"/>
  <c r="BJ50" i="19"/>
  <c r="BJ49" i="19" s="1"/>
  <c r="BC22" i="19"/>
  <c r="BI60" i="19"/>
  <c r="BJ22" i="19"/>
  <c r="AB61" i="19"/>
  <c r="BI37" i="19"/>
  <c r="BE50" i="19"/>
  <c r="BE49" i="19" s="1"/>
  <c r="BH5" i="19"/>
  <c r="BF59" i="19"/>
  <c r="BH7" i="19"/>
  <c r="BB8" i="19"/>
  <c r="BI65" i="19"/>
  <c r="BK6" i="19"/>
  <c r="BH64" i="19"/>
  <c r="BI56" i="19"/>
  <c r="BG52" i="19"/>
  <c r="BG51" i="19" s="1"/>
  <c r="BJ21" i="19"/>
  <c r="BH4" i="19"/>
  <c r="BE20" i="19"/>
  <c r="BH56" i="19"/>
  <c r="BI50" i="19"/>
  <c r="BI49" i="19" s="1"/>
  <c r="BF24" i="19"/>
  <c r="BD36" i="19"/>
  <c r="BC65" i="19"/>
  <c r="BJ55" i="19"/>
  <c r="BG61" i="19"/>
  <c r="BI34" i="19"/>
  <c r="BB56" i="19"/>
  <c r="BB48" i="19"/>
  <c r="BB47" i="19" s="1"/>
  <c r="BI16" i="19"/>
  <c r="BF63" i="19"/>
  <c r="BF21" i="19"/>
  <c r="BD65" i="19"/>
  <c r="BD37" i="19"/>
  <c r="BL11" i="19"/>
  <c r="BC60" i="19"/>
  <c r="BJ18" i="19"/>
  <c r="BC5" i="19"/>
  <c r="BK56" i="19"/>
  <c r="AA61" i="19"/>
  <c r="BJ10" i="19"/>
  <c r="BK16" i="19"/>
  <c r="BE39" i="19"/>
  <c r="BL48" i="19"/>
  <c r="BL47" i="19" s="1"/>
  <c r="BF61" i="19"/>
  <c r="BE46" i="19"/>
  <c r="BE45" i="19" s="1"/>
  <c r="BI23" i="19"/>
  <c r="BJ24" i="19"/>
  <c r="BF40" i="19"/>
  <c r="BK20" i="19"/>
  <c r="BF39" i="19"/>
  <c r="BJ43" i="19"/>
  <c r="BB22" i="19"/>
  <c r="BI14" i="19"/>
  <c r="BH20" i="19"/>
  <c r="BC46" i="19"/>
  <c r="BC45" i="19" s="1"/>
  <c r="BG56" i="19"/>
  <c r="BD8" i="19"/>
  <c r="BL17" i="19"/>
  <c r="BH21" i="19"/>
  <c r="BK19" i="19"/>
  <c r="BI36" i="19"/>
  <c r="BG41" i="19"/>
  <c r="BG16" i="19"/>
  <c r="BK8" i="19"/>
  <c r="BL41" i="19"/>
  <c r="BK46" i="19"/>
  <c r="BK45" i="19" s="1"/>
  <c r="BG55" i="19"/>
  <c r="BD16" i="19"/>
  <c r="BK21" i="19"/>
  <c r="BK59" i="19"/>
  <c r="BD64" i="19"/>
  <c r="BE8" i="19"/>
  <c r="BB13" i="19"/>
  <c r="BE48" i="19"/>
  <c r="BE47" i="19" s="1"/>
  <c r="BK61" i="19"/>
  <c r="BH8" i="19"/>
  <c r="BC41" i="19"/>
  <c r="BJ13" i="19"/>
  <c r="BD56" i="19"/>
  <c r="BG36" i="19"/>
  <c r="BI52" i="19"/>
  <c r="BI51" i="19" s="1"/>
  <c r="BL56" i="19"/>
  <c r="AJ61" i="19"/>
  <c r="AJ58" i="19" s="1"/>
  <c r="BG8" i="19"/>
  <c r="BE4" i="19"/>
  <c r="BI19" i="19"/>
  <c r="BF50" i="19"/>
  <c r="BF49" i="19" s="1"/>
  <c r="BD40" i="19"/>
  <c r="BC33" i="19"/>
  <c r="BK7" i="19"/>
  <c r="BC6" i="19"/>
  <c r="BG46" i="19"/>
  <c r="BG45" i="19" s="1"/>
  <c r="BG34" i="19"/>
  <c r="BE7" i="19"/>
  <c r="BD20" i="19"/>
  <c r="BC42" i="19"/>
  <c r="BE33" i="19"/>
  <c r="BD6" i="19"/>
  <c r="BK36" i="19"/>
  <c r="BG19" i="19"/>
  <c r="BG50" i="19"/>
  <c r="BG49" i="19" s="1"/>
  <c r="BJ37" i="19"/>
  <c r="BC43" i="19"/>
  <c r="BH15" i="19"/>
  <c r="BL52" i="19"/>
  <c r="BL51" i="19" s="1"/>
  <c r="BF8" i="19"/>
  <c r="AF61" i="19"/>
  <c r="BC21" i="19"/>
  <c r="BG18" i="19"/>
  <c r="BK12" i="19"/>
  <c r="BB44" i="19"/>
  <c r="BE11" i="19"/>
  <c r="BK39" i="19"/>
  <c r="BJ5" i="19"/>
  <c r="AG61" i="19"/>
  <c r="BI24" i="19"/>
  <c r="BC55" i="19"/>
  <c r="BC14" i="19"/>
  <c r="BL33" i="19"/>
  <c r="BL32" i="19" s="1"/>
  <c r="BB65" i="19"/>
  <c r="BB64" i="19"/>
  <c r="BF41" i="19"/>
  <c r="BD4" i="19"/>
  <c r="BL20" i="19"/>
  <c r="BG37" i="19"/>
  <c r="BB39" i="19"/>
  <c r="BG44" i="19"/>
  <c r="BB10" i="19"/>
  <c r="BB17" i="19"/>
  <c r="BJ56" i="19"/>
  <c r="BJ48" i="19"/>
  <c r="BJ47" i="19" s="1"/>
  <c r="BF15" i="19"/>
  <c r="BJ60" i="19"/>
  <c r="BI22" i="19"/>
  <c r="BK64" i="19"/>
  <c r="BL6" i="19"/>
  <c r="BD33" i="19"/>
  <c r="BB21" i="19"/>
  <c r="BF10" i="19"/>
  <c r="BE40" i="19"/>
  <c r="BD23" i="19"/>
  <c r="BB43" i="19"/>
  <c r="BG15" i="19"/>
  <c r="BI18" i="19"/>
  <c r="BE41" i="19"/>
  <c r="BE12" i="19"/>
  <c r="BB61" i="19"/>
  <c r="BD39" i="19"/>
  <c r="BD22" i="19"/>
  <c r="BJ15" i="19"/>
  <c r="BH41" i="19"/>
  <c r="BI42" i="19"/>
  <c r="BH44" i="19"/>
  <c r="BL23" i="19"/>
  <c r="BI4" i="19"/>
  <c r="BB14" i="19"/>
  <c r="BH59" i="19"/>
  <c r="BG14" i="19"/>
  <c r="BL63" i="19"/>
  <c r="BL13" i="19"/>
  <c r="BE59" i="19"/>
  <c r="BE22" i="19"/>
  <c r="BL14" i="19"/>
  <c r="BD60" i="19"/>
  <c r="BD24" i="19"/>
  <c r="BC61" i="19"/>
  <c r="BJ7" i="19"/>
  <c r="BD61" i="19"/>
  <c r="AE61" i="19"/>
  <c r="BE16" i="41"/>
  <c r="BE39" i="41"/>
  <c r="BJ5" i="41"/>
  <c r="BD19" i="41"/>
  <c r="BB29" i="41"/>
  <c r="BK13" i="41"/>
  <c r="BB62" i="41"/>
  <c r="BK31" i="41"/>
  <c r="BD40" i="41"/>
  <c r="BG12" i="41"/>
  <c r="BJ24" i="41"/>
  <c r="BI18" i="41"/>
  <c r="BL48" i="41"/>
  <c r="BH34" i="41"/>
  <c r="BK35" i="41"/>
  <c r="BK19" i="41"/>
  <c r="BC26" i="41"/>
  <c r="BI17" i="41"/>
  <c r="BH21" i="41"/>
  <c r="BK62" i="41"/>
  <c r="BD62" i="41"/>
  <c r="BF40" i="41"/>
  <c r="BF50" i="41"/>
  <c r="BK28" i="41"/>
  <c r="BG6" i="41"/>
  <c r="BL23" i="41"/>
  <c r="BK7" i="41"/>
  <c r="BJ46" i="41"/>
  <c r="BC23" i="41"/>
  <c r="BH42" i="41"/>
  <c r="BK24" i="41"/>
  <c r="BI12" i="41"/>
  <c r="BI26" i="41"/>
  <c r="BF5" i="41"/>
  <c r="BG58" i="41"/>
  <c r="BH39" i="41"/>
  <c r="BJ18" i="41"/>
  <c r="BG59" i="41"/>
  <c r="BD8" i="41"/>
  <c r="BI50" i="41"/>
  <c r="BB17" i="41"/>
  <c r="BC35" i="41"/>
  <c r="BC18" i="41"/>
  <c r="BC21" i="41"/>
  <c r="BL63" i="41"/>
  <c r="BD20" i="41"/>
  <c r="BI63" i="41"/>
  <c r="BG31" i="41"/>
  <c r="BI61" i="41"/>
  <c r="BF34" i="41"/>
  <c r="BE13" i="41"/>
  <c r="BJ21" i="41"/>
  <c r="BK61" i="41"/>
  <c r="BL24" i="41"/>
  <c r="BD38" i="41"/>
  <c r="BD41" i="41"/>
  <c r="BK15" i="41"/>
  <c r="BC13" i="41"/>
  <c r="BB42" i="41"/>
  <c r="BI5" i="41"/>
  <c r="BE23" i="41"/>
  <c r="BI10" i="41"/>
  <c r="BH62" i="41"/>
  <c r="BL35" i="41"/>
  <c r="BK20" i="41"/>
  <c r="BK23" i="41"/>
  <c r="BJ32" i="41"/>
  <c r="BD30" i="36"/>
  <c r="BJ33" i="36"/>
  <c r="BB26" i="36"/>
  <c r="BB38" i="36"/>
  <c r="BI22" i="36"/>
  <c r="BG63" i="36"/>
  <c r="BG60" i="36" s="1"/>
  <c r="BL57" i="36"/>
  <c r="BF15" i="36"/>
  <c r="BK11" i="36"/>
  <c r="BG4" i="36"/>
  <c r="BI60" i="36"/>
  <c r="BK24" i="36"/>
  <c r="BI27" i="36"/>
  <c r="BC50" i="36"/>
  <c r="BC49" i="36" s="1"/>
  <c r="BD23" i="36"/>
  <c r="BJ8" i="36"/>
  <c r="BD18" i="36"/>
  <c r="BJ58" i="36"/>
  <c r="BL54" i="36"/>
  <c r="BL52" i="36" s="1"/>
  <c r="BL55" i="36" s="1"/>
  <c r="BF22" i="36"/>
  <c r="BB8" i="36"/>
  <c r="BC32" i="36"/>
  <c r="BC30" i="36" s="1"/>
  <c r="BJ20" i="36"/>
  <c r="BE20" i="36"/>
  <c r="BG50" i="36"/>
  <c r="BG49" i="36" s="1"/>
  <c r="BB29" i="36"/>
  <c r="BL61" i="36"/>
  <c r="BL60" i="36" s="1"/>
  <c r="BJ25" i="36"/>
  <c r="BB33" i="36"/>
  <c r="BK23" i="36"/>
  <c r="BH35" i="36"/>
  <c r="BH33" i="36" s="1"/>
  <c r="BB22" i="36"/>
  <c r="BE16" i="36"/>
  <c r="BF59" i="36"/>
  <c r="BJ15" i="36"/>
  <c r="BL31" i="36"/>
  <c r="BL30" i="36" s="1"/>
  <c r="BI18" i="36"/>
  <c r="BH38" i="37"/>
  <c r="BE20" i="37"/>
  <c r="BB33" i="38"/>
  <c r="BE33" i="38"/>
  <c r="BD30" i="38"/>
  <c r="BD33" i="38"/>
  <c r="BL3" i="38"/>
  <c r="BF25" i="38"/>
  <c r="BC60" i="38"/>
  <c r="BF60" i="38"/>
  <c r="BC9" i="38"/>
  <c r="BC52" i="38"/>
  <c r="BC55" i="38" s="1"/>
  <c r="BD25" i="38"/>
  <c r="BL56" i="38"/>
  <c r="BE60" i="38"/>
  <c r="BF52" i="38"/>
  <c r="BF55" i="38" s="1"/>
  <c r="BH60" i="38"/>
  <c r="BC36" i="38"/>
  <c r="BG56" i="38"/>
  <c r="BH33" i="39"/>
  <c r="BI60" i="40"/>
  <c r="BK36" i="40"/>
  <c r="BB60" i="40"/>
  <c r="BL9" i="40"/>
  <c r="BH36" i="40"/>
  <c r="BL25" i="40"/>
  <c r="BE33" i="40"/>
  <c r="BB9" i="40"/>
  <c r="BH9" i="40"/>
  <c r="BJ16" i="41"/>
  <c r="BK27" i="41"/>
  <c r="BK44" i="41"/>
  <c r="BG63" i="41"/>
  <c r="BC6" i="41"/>
  <c r="BJ17" i="41"/>
  <c r="BK54" i="41"/>
  <c r="BJ42" i="41"/>
  <c r="BC34" i="41"/>
  <c r="BI8" i="41"/>
  <c r="BB27" i="41"/>
  <c r="BH48" i="41"/>
  <c r="BB11" i="41"/>
  <c r="BG24" i="41"/>
  <c r="BK11" i="41"/>
  <c r="BJ37" i="41"/>
  <c r="BG44" i="41"/>
  <c r="BD39" i="41"/>
  <c r="BG61" i="41"/>
  <c r="BK57" i="41"/>
  <c r="BB22" i="41"/>
  <c r="BC4" i="41"/>
  <c r="BC53" i="41"/>
  <c r="BC42" i="41"/>
  <c r="BH31" i="41"/>
  <c r="BG28" i="41"/>
  <c r="BH19" i="41"/>
  <c r="BB35" i="41"/>
  <c r="BK50" i="41"/>
  <c r="BK32" i="41"/>
  <c r="BG15" i="41"/>
  <c r="BD11" i="41"/>
  <c r="BK21" i="41"/>
  <c r="BJ7" i="41"/>
  <c r="BD59" i="41"/>
  <c r="BF11" i="41"/>
  <c r="BK40" i="41"/>
  <c r="BF48" i="41"/>
  <c r="BF15" i="41"/>
  <c r="BC40" i="41"/>
  <c r="BE8" i="41"/>
  <c r="BL42" i="41"/>
  <c r="BD12" i="41"/>
  <c r="BE6" i="41"/>
  <c r="BL28" i="41"/>
  <c r="BJ40" i="41"/>
  <c r="BE10" i="41"/>
  <c r="BB5" i="41"/>
  <c r="BC17" i="41"/>
  <c r="BC32" i="41"/>
  <c r="BJ54" i="41"/>
  <c r="AF59" i="41"/>
  <c r="BB4" i="41"/>
  <c r="BI53" i="41"/>
  <c r="BL53" i="41"/>
  <c r="BJ15" i="41"/>
  <c r="BJ35" i="41"/>
  <c r="BH4" i="41"/>
  <c r="BG26" i="41"/>
  <c r="BG27" i="41"/>
  <c r="BB26" i="41"/>
  <c r="BC46" i="41"/>
  <c r="BD15" i="41"/>
  <c r="BG14" i="41"/>
  <c r="BC14" i="41"/>
  <c r="BD54" i="41"/>
  <c r="BF21" i="41"/>
  <c r="BI15" i="41"/>
  <c r="BJ23" i="41"/>
  <c r="BE59" i="41"/>
  <c r="BL13" i="41"/>
  <c r="BJ26" i="41"/>
  <c r="BH17" i="41"/>
  <c r="BF54" i="41"/>
  <c r="BL22" i="41"/>
  <c r="BF42" i="41"/>
  <c r="BE61" i="41"/>
  <c r="BI38" i="41"/>
  <c r="BH37" i="41"/>
  <c r="BK39" i="41"/>
  <c r="BB46" i="41"/>
  <c r="BJ31" i="41"/>
  <c r="BL38" i="41"/>
  <c r="BG35" i="41"/>
  <c r="BI22" i="41"/>
  <c r="BJ50" i="41"/>
  <c r="BD21" i="41"/>
  <c r="BB34" i="41"/>
  <c r="BH46" i="41"/>
  <c r="BE41" i="41"/>
  <c r="BB10" i="41"/>
  <c r="BH6" i="41"/>
  <c r="BI23" i="41"/>
  <c r="BE12" i="41"/>
  <c r="BI57" i="41"/>
  <c r="BB23" i="41"/>
  <c r="BB21" i="41"/>
  <c r="BI19" i="41"/>
  <c r="BC41" i="41"/>
  <c r="BI37" i="41"/>
  <c r="BJ62" i="41"/>
  <c r="BL5" i="41"/>
  <c r="BE17" i="41"/>
  <c r="BL54" i="41"/>
  <c r="BB32" i="41"/>
  <c r="BI46" i="41"/>
  <c r="BH14" i="41"/>
  <c r="BH24" i="41"/>
  <c r="BB18" i="41"/>
  <c r="BC15" i="41"/>
  <c r="BJ63" i="41"/>
  <c r="BD27" i="41"/>
  <c r="BC63" i="41"/>
  <c r="BG29" i="41"/>
  <c r="BD31" i="41"/>
  <c r="BI40" i="41"/>
  <c r="BJ29" i="41"/>
  <c r="BE32" i="41"/>
  <c r="BD53" i="41"/>
  <c r="BB28" i="41"/>
  <c r="BD17" i="41"/>
  <c r="BL34" i="41"/>
  <c r="BH59" i="41"/>
  <c r="BJ19" i="41"/>
  <c r="BL61" i="41"/>
  <c r="BE19" i="41"/>
  <c r="BK12" i="41"/>
  <c r="BE34" i="41"/>
  <c r="BB54" i="41"/>
  <c r="BK6" i="41"/>
  <c r="BG5" i="41"/>
  <c r="BL40" i="41"/>
  <c r="BF41" i="41"/>
  <c r="BL15" i="41"/>
  <c r="BL18" i="41"/>
  <c r="BB14" i="41"/>
  <c r="BG8" i="41"/>
  <c r="BC39" i="41"/>
  <c r="BL39" i="41"/>
  <c r="BD22" i="41"/>
  <c r="BF28" i="41"/>
  <c r="BB39" i="41"/>
  <c r="BJ28" i="41"/>
  <c r="BG18" i="41"/>
  <c r="BL44" i="41"/>
  <c r="BC27" i="41"/>
  <c r="BI11" i="41"/>
  <c r="BB58" i="41"/>
  <c r="BF35" i="41"/>
  <c r="BE26" i="41"/>
  <c r="BK5" i="41"/>
  <c r="BF4" i="41"/>
  <c r="BH5" i="41"/>
  <c r="BG16" i="41"/>
  <c r="BK4" i="41"/>
  <c r="BB6" i="41"/>
  <c r="BI29" i="41"/>
  <c r="BH10" i="41"/>
  <c r="BD4" i="41"/>
  <c r="BJ14" i="41"/>
  <c r="BB40" i="41"/>
  <c r="BH18" i="41"/>
  <c r="BH53" i="41"/>
  <c r="BL41" i="41"/>
  <c r="BJ61" i="41"/>
  <c r="BB8" i="41"/>
  <c r="BB31" i="41"/>
  <c r="BF16" i="41"/>
  <c r="BD58" i="41"/>
  <c r="BL29" i="41"/>
  <c r="BF59" i="41"/>
  <c r="BL50" i="41"/>
  <c r="BF12" i="41"/>
  <c r="BJ38" i="41"/>
  <c r="BH58" i="41"/>
  <c r="BH63" i="41"/>
  <c r="BC28" i="41"/>
  <c r="BK8" i="41"/>
  <c r="BE35" i="41"/>
  <c r="BH22" i="41"/>
  <c r="BC29" i="41"/>
  <c r="BG39" i="41"/>
  <c r="BL17" i="41"/>
  <c r="BJ44" i="41"/>
  <c r="BL10" i="41"/>
  <c r="BC19" i="41"/>
  <c r="BH28" i="41"/>
  <c r="BF61" i="41"/>
  <c r="BC57" i="41"/>
  <c r="BE44" i="41"/>
  <c r="BG10" i="41"/>
  <c r="BH61" i="41"/>
  <c r="BE4" i="41"/>
  <c r="BC59" i="41"/>
  <c r="BD6" i="41"/>
  <c r="BI54" i="41"/>
  <c r="BF53" i="41"/>
  <c r="BB37" i="41"/>
  <c r="BG21" i="41"/>
  <c r="BG23" i="41"/>
  <c r="BF27" i="41"/>
  <c r="BF29" i="41"/>
  <c r="BH8" i="41"/>
  <c r="BK41" i="41"/>
  <c r="BB15" i="41"/>
  <c r="BG62" i="41"/>
  <c r="BF38" i="41"/>
  <c r="BD35" i="41"/>
  <c r="BG42" i="41"/>
  <c r="BG34" i="41"/>
  <c r="BH29" i="41"/>
  <c r="BD29" i="41"/>
  <c r="BL46" i="41"/>
  <c r="BF26" i="41"/>
  <c r="BE24" i="41"/>
  <c r="BK63" i="41"/>
  <c r="BJ57" i="41"/>
  <c r="BF17" i="41"/>
  <c r="BG7" i="41"/>
  <c r="BH15" i="41"/>
  <c r="BI62" i="41"/>
  <c r="BH40" i="41"/>
  <c r="BD61" i="41"/>
  <c r="BE21" i="41"/>
  <c r="BK58" i="41"/>
  <c r="BE46" i="41"/>
  <c r="BD48" i="41"/>
  <c r="BC20" i="41"/>
  <c r="BB61" i="41"/>
  <c r="BD24" i="41"/>
  <c r="BB63" i="41"/>
  <c r="BE63" i="41"/>
  <c r="BG48" i="41"/>
  <c r="BC7" i="41"/>
  <c r="BI28" i="41"/>
  <c r="BB50" i="41"/>
  <c r="BF37" i="41"/>
  <c r="BK53" i="41"/>
  <c r="BE57" i="41"/>
  <c r="BG41" i="41"/>
  <c r="BK18" i="41"/>
  <c r="BK37" i="41"/>
  <c r="BI21" i="41"/>
  <c r="BI31" i="41"/>
  <c r="BG22" i="41"/>
  <c r="BI34" i="41"/>
  <c r="BJ34" i="41"/>
  <c r="AE59" i="41"/>
  <c r="BI44" i="41"/>
  <c r="BC61" i="41"/>
  <c r="BG53" i="41"/>
  <c r="BG37" i="41"/>
  <c r="BI6" i="41"/>
  <c r="BD50" i="41"/>
  <c r="BL14" i="41"/>
  <c r="BI24" i="41"/>
  <c r="BD18" i="41"/>
  <c r="O56" i="41"/>
  <c r="P56" i="41" s="1"/>
  <c r="BD10" i="41"/>
  <c r="BH26" i="41"/>
  <c r="AH59" i="41"/>
  <c r="BL7" i="41"/>
  <c r="BD57" i="41"/>
  <c r="BK46" i="41"/>
  <c r="BK38" i="41"/>
  <c r="BL4" i="41"/>
  <c r="BD46" i="41"/>
  <c r="BK29" i="41"/>
  <c r="BD44" i="41"/>
  <c r="BI3" i="38"/>
  <c r="BD9" i="38"/>
  <c r="BL9" i="38"/>
  <c r="BL23" i="12"/>
  <c r="BE48" i="12"/>
  <c r="BE47" i="12" s="1"/>
  <c r="BB7" i="12"/>
  <c r="BJ17" i="12"/>
  <c r="BE59" i="12"/>
  <c r="BF37" i="12"/>
  <c r="BL41" i="12"/>
  <c r="BD7" i="12"/>
  <c r="BI48" i="12"/>
  <c r="BI47" i="12" s="1"/>
  <c r="BI13" i="12"/>
  <c r="BD60" i="12"/>
  <c r="BF4" i="12"/>
  <c r="BG5" i="12"/>
  <c r="BL60" i="12"/>
  <c r="BE23" i="12"/>
  <c r="BG21" i="12"/>
  <c r="BL14" i="12"/>
  <c r="BB22" i="12"/>
  <c r="BK7" i="12"/>
  <c r="BB11" i="12"/>
  <c r="BF33" i="12"/>
  <c r="BF65" i="12"/>
  <c r="BG61" i="12"/>
  <c r="BL20" i="12"/>
  <c r="BI37" i="12"/>
  <c r="BC37" i="12"/>
  <c r="M71" i="17"/>
  <c r="P58" i="17"/>
  <c r="BD63" i="12"/>
  <c r="BE14" i="12"/>
  <c r="BD56" i="12"/>
  <c r="BL7" i="12"/>
  <c r="AA61" i="12"/>
  <c r="AA58" i="12" s="1"/>
  <c r="BE5" i="12"/>
  <c r="BJ65" i="12"/>
  <c r="BE4" i="12"/>
  <c r="BE41" i="12"/>
  <c r="BC44" i="12"/>
  <c r="BC50" i="12"/>
  <c r="BC49" i="12" s="1"/>
  <c r="BF23" i="12"/>
  <c r="BE17" i="12"/>
  <c r="BK52" i="12"/>
  <c r="BK51" i="12" s="1"/>
  <c r="BB33" i="12"/>
  <c r="BH59" i="12"/>
  <c r="BE13" i="12"/>
  <c r="BD12" i="12"/>
  <c r="BC34" i="12"/>
  <c r="BI43" i="12"/>
  <c r="BD46" i="12"/>
  <c r="BD45" i="12" s="1"/>
  <c r="BK19" i="12"/>
  <c r="BH20" i="12"/>
  <c r="BJ11" i="12"/>
  <c r="BK37" i="12"/>
  <c r="BI6" i="12"/>
  <c r="BH41" i="12"/>
  <c r="BK3" i="36"/>
  <c r="BE36" i="36"/>
  <c r="BH60" i="36"/>
  <c r="BI22" i="37"/>
  <c r="BD20" i="37"/>
  <c r="BD18" i="37"/>
  <c r="BF20" i="37"/>
  <c r="BI20" i="37"/>
  <c r="BB38" i="37"/>
  <c r="BK18" i="37"/>
  <c r="BG19" i="37"/>
  <c r="BC35" i="37"/>
  <c r="BE28" i="37"/>
  <c r="BE46" i="37"/>
  <c r="BE45" i="37" s="1"/>
  <c r="BJ19" i="37"/>
  <c r="BH34" i="37"/>
  <c r="BK24" i="37"/>
  <c r="BE31" i="37"/>
  <c r="BK40" i="37"/>
  <c r="BE19" i="37"/>
  <c r="BJ28" i="37"/>
  <c r="BD11" i="37"/>
  <c r="BG57" i="37"/>
  <c r="BG48" i="37"/>
  <c r="BG47" i="37" s="1"/>
  <c r="BF35" i="37"/>
  <c r="BH7" i="37"/>
  <c r="BG7" i="37"/>
  <c r="BE24" i="37"/>
  <c r="BD42" i="37"/>
  <c r="BB48" i="37"/>
  <c r="BB47" i="37" s="1"/>
  <c r="BK50" i="37"/>
  <c r="BK49" i="37" s="1"/>
  <c r="BF16" i="37"/>
  <c r="BF50" i="37"/>
  <c r="BF49" i="37" s="1"/>
  <c r="BI58" i="37"/>
  <c r="BJ26" i="37"/>
  <c r="BI19" i="37"/>
  <c r="BH23" i="37"/>
  <c r="BF63" i="37"/>
  <c r="BB7" i="37"/>
  <c r="BH54" i="37"/>
  <c r="BC11" i="37"/>
  <c r="BB19" i="37"/>
  <c r="BJ41" i="37"/>
  <c r="BD12" i="37"/>
  <c r="BD63" i="37"/>
  <c r="BH21" i="37"/>
  <c r="BG14" i="37"/>
  <c r="BL42" i="37"/>
  <c r="BH27" i="37"/>
  <c r="BI27" i="37"/>
  <c r="BD15" i="37"/>
  <c r="BK17" i="37"/>
  <c r="BK59" i="37"/>
  <c r="BG54" i="37"/>
  <c r="BB42" i="37"/>
  <c r="BI14" i="37"/>
  <c r="BJ16" i="37"/>
  <c r="BK61" i="37"/>
  <c r="BG41" i="37"/>
  <c r="BJ6" i="37"/>
  <c r="BK27" i="37"/>
  <c r="BE11" i="37"/>
  <c r="BK14" i="37"/>
  <c r="BC61" i="37"/>
  <c r="BG50" i="37"/>
  <c r="BG49" i="37" s="1"/>
  <c r="BB46" i="37"/>
  <c r="BB45" i="37" s="1"/>
  <c r="BL61" i="37"/>
  <c r="BD48" i="37"/>
  <c r="BD47" i="37" s="1"/>
  <c r="BE32" i="37"/>
  <c r="BF27" i="37"/>
  <c r="BE59" i="37"/>
  <c r="BB54" i="37"/>
  <c r="BK11" i="37"/>
  <c r="BC16" i="37"/>
  <c r="BB41" i="37"/>
  <c r="BC5" i="37"/>
  <c r="BB14" i="37"/>
  <c r="BF7" i="37"/>
  <c r="BL40" i="37"/>
  <c r="BL54" i="37"/>
  <c r="BG15" i="37"/>
  <c r="BC63" i="37"/>
  <c r="BB6" i="37"/>
  <c r="BH57" i="37"/>
  <c r="BI53" i="37"/>
  <c r="BC62" i="37"/>
  <c r="BI12" i="37"/>
  <c r="BF48" i="37"/>
  <c r="BF47" i="37" s="1"/>
  <c r="BE35" i="37"/>
  <c r="BB11" i="37"/>
  <c r="BB44" i="37"/>
  <c r="BB43" i="37" s="1"/>
  <c r="BD53" i="37"/>
  <c r="BE10" i="37"/>
  <c r="BC58" i="37"/>
  <c r="BC26" i="37"/>
  <c r="BI44" i="37"/>
  <c r="BI43" i="37" s="1"/>
  <c r="BB53" i="37"/>
  <c r="BE53" i="37"/>
  <c r="BH24" i="37"/>
  <c r="BH40" i="37"/>
  <c r="BK7" i="37"/>
  <c r="BH29" i="37"/>
  <c r="BE27" i="37"/>
  <c r="BE21" i="37"/>
  <c r="BH14" i="37"/>
  <c r="BH5" i="37"/>
  <c r="BD59" i="37"/>
  <c r="BJ11" i="37"/>
  <c r="BL12" i="37"/>
  <c r="BJ62" i="37"/>
  <c r="BG21" i="37"/>
  <c r="BH59" i="37"/>
  <c r="BE40" i="37"/>
  <c r="BG37" i="37"/>
  <c r="BF14" i="37"/>
  <c r="BJ10" i="37"/>
  <c r="AB59" i="37"/>
  <c r="AB56" i="37" s="1"/>
  <c r="BG27" i="37"/>
  <c r="BH6" i="37"/>
  <c r="BB57" i="37"/>
  <c r="BD10" i="37"/>
  <c r="BE13" i="37"/>
  <c r="BB34" i="37"/>
  <c r="BC46" i="37"/>
  <c r="BC45" i="37" s="1"/>
  <c r="BJ4" i="37"/>
  <c r="BE34" i="37"/>
  <c r="BL44" i="37"/>
  <c r="BL43" i="37" s="1"/>
  <c r="BG46" i="37"/>
  <c r="BG45" i="37" s="1"/>
  <c r="BB63" i="39"/>
  <c r="BH5" i="39"/>
  <c r="BK28" i="39"/>
  <c r="BK21" i="39"/>
  <c r="BC40" i="39"/>
  <c r="BE28" i="39"/>
  <c r="BD31" i="39"/>
  <c r="BD30" i="39" s="1"/>
  <c r="BG38" i="39"/>
  <c r="BF53" i="39"/>
  <c r="BF52" i="39" s="1"/>
  <c r="BF55" i="39" s="1"/>
  <c r="BF17" i="39"/>
  <c r="BI41" i="39"/>
  <c r="BG57" i="39"/>
  <c r="BG56" i="39" s="1"/>
  <c r="BE13" i="39"/>
  <c r="BB34" i="39"/>
  <c r="BE7" i="39"/>
  <c r="BF38" i="39"/>
  <c r="BB48" i="39"/>
  <c r="BB47" i="39" s="1"/>
  <c r="BE11" i="39"/>
  <c r="BI12" i="39"/>
  <c r="BJ7" i="39"/>
  <c r="BI57" i="39"/>
  <c r="BI56" i="39" s="1"/>
  <c r="BJ17" i="39"/>
  <c r="BF46" i="39"/>
  <c r="BF45" i="39" s="1"/>
  <c r="BI37" i="39"/>
  <c r="BB21" i="39"/>
  <c r="BI13" i="39"/>
  <c r="BB22" i="39"/>
  <c r="BD35" i="39"/>
  <c r="BI5" i="39"/>
  <c r="BI39" i="39"/>
  <c r="AB59" i="39"/>
  <c r="AB56" i="39" s="1"/>
  <c r="BC48" i="39"/>
  <c r="BC47" i="39" s="1"/>
  <c r="BC54" i="39"/>
  <c r="BG36" i="11"/>
  <c r="BI12" i="11"/>
  <c r="BE21" i="11"/>
  <c r="BC11" i="11"/>
  <c r="BK15" i="11"/>
  <c r="BG22" i="11"/>
  <c r="BC4" i="11"/>
  <c r="BI10" i="11"/>
  <c r="BL10" i="11"/>
  <c r="BG17" i="11"/>
  <c r="BC43" i="11"/>
  <c r="BD46" i="11"/>
  <c r="BD45" i="11" s="1"/>
  <c r="BF15" i="11"/>
  <c r="BB4" i="11"/>
  <c r="BH65" i="11"/>
  <c r="BK59" i="11"/>
  <c r="BI22" i="11"/>
  <c r="BI16" i="11"/>
  <c r="BJ60" i="11"/>
  <c r="BB43" i="11"/>
  <c r="BJ22" i="11"/>
  <c r="BF60" i="11"/>
  <c r="BC36" i="11"/>
  <c r="BG24" i="11"/>
  <c r="BC20" i="11"/>
  <c r="BB44" i="11"/>
  <c r="BG40" i="11"/>
  <c r="BC61" i="11"/>
  <c r="BJ34" i="11"/>
  <c r="BF5" i="11"/>
  <c r="BF55" i="9"/>
  <c r="BG55" i="9"/>
  <c r="BC55" i="9"/>
  <c r="BG63" i="9"/>
  <c r="BK19" i="9"/>
  <c r="BG43" i="9"/>
  <c r="BJ12" i="9"/>
  <c r="BI41" i="9"/>
  <c r="BH15" i="9"/>
  <c r="BL22" i="9"/>
  <c r="BJ34" i="9"/>
  <c r="BB36" i="9"/>
  <c r="BK65" i="9"/>
  <c r="BC63" i="9"/>
  <c r="BL11" i="9"/>
  <c r="BF19" i="9"/>
  <c r="BH55" i="9"/>
  <c r="BI13" i="9"/>
  <c r="BK15" i="9"/>
  <c r="BL15" i="9"/>
  <c r="BK7" i="9"/>
  <c r="BL34" i="9"/>
  <c r="BL32" i="9" s="1"/>
  <c r="BK39" i="9"/>
  <c r="BB52" i="9"/>
  <c r="BB51" i="9" s="1"/>
  <c r="BL16" i="9"/>
  <c r="BD34" i="9"/>
  <c r="BD16" i="9"/>
  <c r="BD20" i="9"/>
  <c r="BL14" i="9"/>
  <c r="BI56" i="9"/>
  <c r="BE43" i="12"/>
  <c r="BI65" i="12"/>
  <c r="BC24" i="12"/>
  <c r="BB23" i="12"/>
  <c r="BG4" i="12"/>
  <c r="BH63" i="12"/>
  <c r="BJ8" i="12"/>
  <c r="BJ60" i="12"/>
  <c r="BG65" i="12"/>
  <c r="BH55" i="12"/>
  <c r="AJ61" i="12"/>
  <c r="AJ58" i="12" s="1"/>
  <c r="BI24" i="12"/>
  <c r="BI63" i="12"/>
  <c r="BG52" i="12"/>
  <c r="BG51" i="12" s="1"/>
  <c r="BB17" i="12"/>
  <c r="BC64" i="12"/>
  <c r="BK64" i="12"/>
  <c r="BJ18" i="12"/>
  <c r="BG56" i="12"/>
  <c r="BG46" i="12"/>
  <c r="BG45" i="12" s="1"/>
  <c r="BD14" i="12"/>
  <c r="BI44" i="12"/>
  <c r="BF43" i="12"/>
  <c r="BI61" i="12"/>
  <c r="BH24" i="12"/>
  <c r="BE24" i="12"/>
  <c r="BB65" i="12"/>
  <c r="BB5" i="12"/>
  <c r="BG13" i="12"/>
  <c r="BD26" i="39"/>
  <c r="BC23" i="39"/>
  <c r="BJ58" i="39"/>
  <c r="BJ56" i="39" s="1"/>
  <c r="BL34" i="39"/>
  <c r="BE32" i="39"/>
  <c r="BC5" i="39"/>
  <c r="BL14" i="39"/>
  <c r="BB10" i="39"/>
  <c r="BK53" i="39"/>
  <c r="BF8" i="39"/>
  <c r="BG35" i="39"/>
  <c r="BI18" i="39"/>
  <c r="BF14" i="39"/>
  <c r="BB11" i="39"/>
  <c r="BE31" i="39"/>
  <c r="BJ15" i="39"/>
  <c r="BK59" i="39"/>
  <c r="BK56" i="39" s="1"/>
  <c r="BD11" i="39"/>
  <c r="BH40" i="39"/>
  <c r="BL41" i="39"/>
  <c r="BG12" i="39"/>
  <c r="BK34" i="39"/>
  <c r="BK33" i="39" s="1"/>
  <c r="BB26" i="39"/>
  <c r="BC29" i="39"/>
  <c r="BG7" i="39"/>
  <c r="BD57" i="39"/>
  <c r="BJ5" i="39"/>
  <c r="AI59" i="39"/>
  <c r="AI56" i="39" s="1"/>
  <c r="BE42" i="39"/>
  <c r="BH46" i="39"/>
  <c r="BH45" i="39" s="1"/>
  <c r="BG4" i="39"/>
  <c r="BE54" i="39"/>
  <c r="BL50" i="30"/>
  <c r="BL49" i="30" s="1"/>
  <c r="BF17" i="30"/>
  <c r="BD33" i="30"/>
  <c r="BL5" i="30"/>
  <c r="BH11" i="30"/>
  <c r="BE5" i="30"/>
  <c r="BL16" i="30"/>
  <c r="BL4" i="30"/>
  <c r="BG21" i="30"/>
  <c r="BJ40" i="30"/>
  <c r="BL52" i="8"/>
  <c r="BL51" i="8" s="1"/>
  <c r="BI34" i="8"/>
  <c r="BJ4" i="8"/>
  <c r="BB4" i="8"/>
  <c r="AI61" i="8"/>
  <c r="AI58" i="8" s="1"/>
  <c r="BC13" i="8"/>
  <c r="BF23" i="8"/>
  <c r="BF42" i="8"/>
  <c r="BL41" i="8"/>
  <c r="BI24" i="8"/>
  <c r="BC5" i="8"/>
  <c r="BI10" i="8"/>
  <c r="BK21" i="8"/>
  <c r="BI39" i="8"/>
  <c r="BH12" i="8"/>
  <c r="BD61" i="8"/>
  <c r="BB60" i="8"/>
  <c r="BG43" i="8"/>
  <c r="BH60" i="8"/>
  <c r="BH7" i="8"/>
  <c r="AF61" i="8"/>
  <c r="AF58" i="8" s="1"/>
  <c r="BH4" i="8"/>
  <c r="BD17" i="8"/>
  <c r="BF7" i="8"/>
  <c r="BE14" i="8"/>
  <c r="BG33" i="8"/>
  <c r="BF12" i="8"/>
  <c r="BE42" i="8"/>
  <c r="BE34" i="8"/>
  <c r="BG55" i="8"/>
  <c r="BB50" i="8"/>
  <c r="BB49" i="8" s="1"/>
  <c r="BJ20" i="8"/>
  <c r="BE17" i="8"/>
  <c r="BJ12" i="8"/>
  <c r="BH14" i="8"/>
  <c r="BF19" i="8"/>
  <c r="BC21" i="8"/>
  <c r="BL63" i="8"/>
  <c r="BI11" i="8"/>
  <c r="BG11" i="8"/>
  <c r="BF39" i="8"/>
  <c r="BK18" i="8"/>
  <c r="BH16" i="8"/>
  <c r="BH17" i="8"/>
  <c r="BD16" i="8"/>
  <c r="BC61" i="8"/>
  <c r="BB65" i="8"/>
  <c r="BK11" i="8"/>
  <c r="BI23" i="8"/>
  <c r="BH65" i="8"/>
  <c r="BI46" i="8"/>
  <c r="BI45" i="8" s="1"/>
  <c r="BF20" i="8"/>
  <c r="BG21" i="8"/>
  <c r="BC34" i="8"/>
  <c r="BG65" i="8"/>
  <c r="BK23" i="8"/>
  <c r="BD6" i="8"/>
  <c r="BK33" i="8"/>
  <c r="BB7" i="8"/>
  <c r="BD63" i="8"/>
  <c r="BG52" i="8"/>
  <c r="BG51" i="8" s="1"/>
  <c r="BF8" i="8"/>
  <c r="BB20" i="8"/>
  <c r="BF50" i="8"/>
  <c r="BF49" i="8" s="1"/>
  <c r="BF48" i="8"/>
  <c r="BF47" i="8" s="1"/>
  <c r="BI8" i="8"/>
  <c r="BL23" i="8"/>
  <c r="BJ5" i="8"/>
  <c r="BD13" i="8"/>
  <c r="BF16" i="8"/>
  <c r="BB39" i="8"/>
  <c r="BH21" i="8"/>
  <c r="BH39" i="8"/>
  <c r="BG40" i="8"/>
  <c r="BB10" i="8"/>
  <c r="BK61" i="8"/>
  <c r="BB11" i="8"/>
  <c r="BE56" i="8"/>
  <c r="BC16" i="8"/>
  <c r="BB36" i="8"/>
  <c r="BD8" i="8"/>
  <c r="BB61" i="8"/>
  <c r="BL46" i="8"/>
  <c r="BL45" i="8" s="1"/>
  <c r="BJ41" i="8"/>
  <c r="BE61" i="8"/>
  <c r="BE18" i="8"/>
  <c r="BD48" i="8"/>
  <c r="BD47" i="8" s="1"/>
  <c r="BE52" i="8"/>
  <c r="BE51" i="8" s="1"/>
  <c r="BI19" i="8"/>
  <c r="BH46" i="8"/>
  <c r="BH45" i="8" s="1"/>
  <c r="BD46" i="8"/>
  <c r="BD45" i="8" s="1"/>
  <c r="BI63" i="8"/>
  <c r="BK56" i="8"/>
  <c r="BF24" i="8"/>
  <c r="BE39" i="8"/>
  <c r="BL43" i="8"/>
  <c r="BE44" i="8"/>
  <c r="BJ37" i="8"/>
  <c r="BL34" i="8"/>
  <c r="BC48" i="8"/>
  <c r="BC47" i="8" s="1"/>
  <c r="BC24" i="8"/>
  <c r="BE60" i="8"/>
  <c r="BE8" i="8"/>
  <c r="BF61" i="8"/>
  <c r="BD42" i="8"/>
  <c r="BI42" i="8"/>
  <c r="BL19" i="8"/>
  <c r="BL8" i="8"/>
  <c r="BC10" i="8"/>
  <c r="BB6" i="8"/>
  <c r="BJ7" i="8"/>
  <c r="BF22" i="8"/>
  <c r="BJ63" i="8"/>
  <c r="BC63" i="8"/>
  <c r="BJ13" i="8"/>
  <c r="BG18" i="8"/>
  <c r="BH8" i="15"/>
  <c r="BK20" i="15"/>
  <c r="BI20" i="15"/>
  <c r="BG8" i="15"/>
  <c r="BC20" i="15"/>
  <c r="BL6" i="15"/>
  <c r="BH60" i="15"/>
  <c r="BG7" i="15"/>
  <c r="BK11" i="15"/>
  <c r="BF37" i="15"/>
  <c r="BK65" i="15"/>
  <c r="BF19" i="15"/>
  <c r="BK18" i="15"/>
  <c r="BJ13" i="15"/>
  <c r="BF13" i="15"/>
  <c r="BC34" i="15"/>
  <c r="BH34" i="15"/>
  <c r="BB16" i="15"/>
  <c r="BJ16" i="15"/>
  <c r="BB21" i="15"/>
  <c r="BB43" i="15"/>
  <c r="BE16" i="15"/>
  <c r="BG41" i="15"/>
  <c r="BD63" i="15"/>
  <c r="BL11" i="15"/>
  <c r="BL23" i="15"/>
  <c r="AC61" i="15"/>
  <c r="AC58" i="15" s="1"/>
  <c r="BC50" i="15"/>
  <c r="BC49" i="15" s="1"/>
  <c r="BD36" i="15"/>
  <c r="BL10" i="15"/>
  <c r="BG50" i="15"/>
  <c r="BG49" i="15" s="1"/>
  <c r="BC18" i="15"/>
  <c r="BC16" i="15"/>
  <c r="BD12" i="15"/>
  <c r="BD18" i="15"/>
  <c r="BB40" i="15"/>
  <c r="BD40" i="15"/>
  <c r="BL55" i="15"/>
  <c r="BJ7" i="15"/>
  <c r="BE34" i="15"/>
  <c r="BB6" i="15"/>
  <c r="BL17" i="15"/>
  <c r="BE42" i="15"/>
  <c r="BK24" i="15"/>
  <c r="BC61" i="15"/>
  <c r="BI23" i="15"/>
  <c r="BK59" i="15"/>
  <c r="BF22" i="15"/>
  <c r="BL21" i="15"/>
  <c r="BG14" i="15"/>
  <c r="BC37" i="15"/>
  <c r="BK16" i="15"/>
  <c r="BE14" i="15"/>
  <c r="BF15" i="15"/>
  <c r="BF65" i="15"/>
  <c r="BD59" i="15"/>
  <c r="BK46" i="15"/>
  <c r="BK45" i="15" s="1"/>
  <c r="BH39" i="15"/>
  <c r="BE63" i="15"/>
  <c r="BI4" i="15"/>
  <c r="BE22" i="15"/>
  <c r="BF42" i="15"/>
  <c r="BG40" i="15"/>
  <c r="BL60" i="15"/>
  <c r="BK17" i="15"/>
  <c r="BJ64" i="15"/>
  <c r="BG42" i="15"/>
  <c r="BK19" i="15"/>
  <c r="BK40" i="15"/>
  <c r="BG24" i="15"/>
  <c r="BB23" i="15"/>
  <c r="BB5" i="15"/>
  <c r="BG44" i="15"/>
  <c r="BJ14" i="15"/>
  <c r="BL61" i="15"/>
  <c r="BB56" i="15"/>
  <c r="BJ39" i="15"/>
  <c r="BE60" i="15"/>
  <c r="BE65" i="15"/>
  <c r="BI40" i="15"/>
  <c r="BH19" i="15"/>
  <c r="BH48" i="15"/>
  <c r="BH47" i="15" s="1"/>
  <c r="AH61" i="15"/>
  <c r="AH58" i="15" s="1"/>
  <c r="BG39" i="15"/>
  <c r="BI48" i="15"/>
  <c r="BI47" i="15" s="1"/>
  <c r="BJ48" i="15"/>
  <c r="BJ47" i="15" s="1"/>
  <c r="BF60" i="15"/>
  <c r="BG6" i="15"/>
  <c r="BD64" i="15"/>
  <c r="BD43" i="15"/>
  <c r="BE15" i="15"/>
  <c r="BF59" i="15"/>
  <c r="BC23" i="15"/>
  <c r="BB63" i="15"/>
  <c r="BK44" i="15"/>
  <c r="BE61" i="15"/>
  <c r="BD48" i="15"/>
  <c r="BD47" i="15" s="1"/>
  <c r="BD44" i="15"/>
  <c r="BK64" i="15"/>
  <c r="BJ17" i="15"/>
  <c r="BC15" i="15"/>
  <c r="BF6" i="15"/>
  <c r="BB34" i="15"/>
  <c r="BB60" i="15"/>
  <c r="BE23" i="15"/>
  <c r="BI41" i="15"/>
  <c r="BG4" i="15"/>
  <c r="BJ33" i="15"/>
  <c r="BL4" i="15"/>
  <c r="BB59" i="15"/>
  <c r="BH55" i="15"/>
  <c r="BI55" i="15"/>
  <c r="AF61" i="15"/>
  <c r="AF58" i="15" s="1"/>
  <c r="BF55" i="15"/>
  <c r="BH4" i="15"/>
  <c r="BD55" i="16"/>
  <c r="BC36" i="16"/>
  <c r="BH46" i="16"/>
  <c r="BH45" i="16" s="1"/>
  <c r="BB55" i="16"/>
  <c r="BE65" i="16"/>
  <c r="BG12" i="16"/>
  <c r="BG11" i="16"/>
  <c r="BC14" i="16"/>
  <c r="BI65" i="16"/>
  <c r="BE48" i="16"/>
  <c r="BE47" i="16" s="1"/>
  <c r="BH5" i="16"/>
  <c r="BG20" i="16"/>
  <c r="BJ65" i="16"/>
  <c r="BF65" i="16"/>
  <c r="BH60" i="16"/>
  <c r="BL48" i="16"/>
  <c r="BL47" i="16" s="1"/>
  <c r="BC15" i="16"/>
  <c r="BF15" i="16"/>
  <c r="BH64" i="16"/>
  <c r="BF12" i="16"/>
  <c r="BL6" i="16"/>
  <c r="BD43" i="16"/>
  <c r="BC19" i="16"/>
  <c r="BJ24" i="16"/>
  <c r="BF46" i="16"/>
  <c r="BF45" i="16" s="1"/>
  <c r="BL19" i="16"/>
  <c r="BK42" i="16"/>
  <c r="BF36" i="16"/>
  <c r="BD40" i="16"/>
  <c r="BK21" i="16"/>
  <c r="BG43" i="16"/>
  <c r="BL60" i="16"/>
  <c r="BF50" i="16"/>
  <c r="BF49" i="16" s="1"/>
  <c r="BC39" i="16"/>
  <c r="BI10" i="16"/>
  <c r="BG55" i="16"/>
  <c r="BF5" i="16"/>
  <c r="BC11" i="16"/>
  <c r="BD24" i="16"/>
  <c r="BI19" i="16"/>
  <c r="BK64" i="16"/>
  <c r="BB52" i="16"/>
  <c r="BB51" i="16" s="1"/>
  <c r="BF24" i="16"/>
  <c r="BK15" i="16"/>
  <c r="BJ5" i="16"/>
  <c r="BL17" i="16"/>
  <c r="BC41" i="16"/>
  <c r="BF52" i="16"/>
  <c r="BF51" i="16" s="1"/>
  <c r="BG42" i="16"/>
  <c r="BJ4" i="16"/>
  <c r="BI46" i="16"/>
  <c r="BI45" i="16" s="1"/>
  <c r="BD34" i="16"/>
  <c r="BC52" i="16"/>
  <c r="BC51" i="16" s="1"/>
  <c r="BK33" i="16"/>
  <c r="BH59" i="16"/>
  <c r="BH21" i="16"/>
  <c r="BL33" i="16"/>
  <c r="BB61" i="16"/>
  <c r="BE56" i="16"/>
  <c r="BE46" i="16"/>
  <c r="BE45" i="16" s="1"/>
  <c r="BI52" i="16"/>
  <c r="BI51" i="16" s="1"/>
  <c r="BI55" i="16"/>
  <c r="AD61" i="16"/>
  <c r="AD58" i="16" s="1"/>
  <c r="BI50" i="16"/>
  <c r="BI49" i="16" s="1"/>
  <c r="BC8" i="16"/>
  <c r="BD42" i="16"/>
  <c r="BJ60" i="16"/>
  <c r="BK8" i="16"/>
  <c r="BE64" i="16"/>
  <c r="BE50" i="16"/>
  <c r="BE49" i="16" s="1"/>
  <c r="BG18" i="16"/>
  <c r="BG48" i="16"/>
  <c r="BG47" i="16" s="1"/>
  <c r="BJ48" i="16"/>
  <c r="BJ47" i="16" s="1"/>
  <c r="BK40" i="16"/>
  <c r="BL40" i="16"/>
  <c r="BK61" i="16"/>
  <c r="BC12" i="16"/>
  <c r="BF18" i="16"/>
  <c r="BF6" i="16"/>
  <c r="BK18" i="16"/>
  <c r="BK34" i="16"/>
  <c r="BK63" i="16"/>
  <c r="BI5" i="16"/>
  <c r="BF61" i="16"/>
  <c r="BB20" i="16"/>
  <c r="BG5" i="16"/>
  <c r="BD44" i="16"/>
  <c r="BH44" i="16"/>
  <c r="BE11" i="16"/>
  <c r="BH56" i="16"/>
  <c r="BF10" i="16"/>
  <c r="BB63" i="16"/>
  <c r="BK16" i="16"/>
  <c r="BC56" i="16"/>
  <c r="BL42" i="16"/>
  <c r="BL43" i="16"/>
  <c r="BB22" i="16"/>
  <c r="BE34" i="16"/>
  <c r="BF39" i="16"/>
  <c r="BG61" i="16"/>
  <c r="BJ40" i="16"/>
  <c r="BC5" i="16"/>
  <c r="BD14" i="16"/>
  <c r="BB34" i="16"/>
  <c r="BE4" i="16"/>
  <c r="BG8" i="16"/>
  <c r="BF22" i="16"/>
  <c r="BE23" i="16"/>
  <c r="BK13" i="16"/>
  <c r="BC64" i="16"/>
  <c r="BB17" i="16"/>
  <c r="BE6" i="16"/>
  <c r="BI40" i="16"/>
  <c r="BI14" i="16"/>
  <c r="BL5" i="16"/>
  <c r="BH23" i="16"/>
  <c r="BL39" i="16"/>
  <c r="BK20" i="16"/>
  <c r="BJ23" i="16"/>
  <c r="BB21" i="16"/>
  <c r="BB37" i="26"/>
  <c r="BG52" i="26"/>
  <c r="BG51" i="26" s="1"/>
  <c r="BF24" i="26"/>
  <c r="BH10" i="26"/>
  <c r="BD14" i="26"/>
  <c r="BF41" i="26"/>
  <c r="BL36" i="26"/>
  <c r="BJ7" i="26"/>
  <c r="BC22" i="26"/>
  <c r="BK18" i="26"/>
  <c r="BF42" i="26"/>
  <c r="BE24" i="26"/>
  <c r="BD60" i="26"/>
  <c r="BF14" i="26"/>
  <c r="BG16" i="26"/>
  <c r="BE5" i="26"/>
  <c r="BD6" i="26"/>
  <c r="BL15" i="26"/>
  <c r="BL64" i="26"/>
  <c r="BE52" i="26"/>
  <c r="BE51" i="26" s="1"/>
  <c r="BJ12" i="26"/>
  <c r="BF22" i="26"/>
  <c r="BD56" i="26"/>
  <c r="BB19" i="26"/>
  <c r="BG44" i="26"/>
  <c r="BB46" i="26"/>
  <c r="BB45" i="26" s="1"/>
  <c r="BC14" i="26"/>
  <c r="BF8" i="26"/>
  <c r="BL63" i="26"/>
  <c r="BL8" i="26"/>
  <c r="BJ4" i="26"/>
  <c r="BE43" i="26"/>
  <c r="BC11" i="26"/>
  <c r="BB41" i="26"/>
  <c r="BF13" i="26"/>
  <c r="BL5" i="26"/>
  <c r="BJ59" i="26"/>
  <c r="BG11" i="26"/>
  <c r="BB64" i="26"/>
  <c r="BI42" i="26"/>
  <c r="BB17" i="26"/>
  <c r="BD41" i="26"/>
  <c r="BE55" i="26"/>
  <c r="BL41" i="26"/>
  <c r="BH50" i="26"/>
  <c r="BH49" i="26" s="1"/>
  <c r="BI50" i="26"/>
  <c r="BI49" i="26" s="1"/>
  <c r="BI63" i="26"/>
  <c r="BG61" i="26"/>
  <c r="BK37" i="26"/>
  <c r="BF34" i="26"/>
  <c r="BC7" i="26"/>
  <c r="BL44" i="26"/>
  <c r="BF63" i="26"/>
  <c r="BK60" i="26"/>
  <c r="BF17" i="26"/>
  <c r="BI34" i="26"/>
  <c r="BG42" i="26"/>
  <c r="BJ64" i="26"/>
  <c r="BF50" i="26"/>
  <c r="BF49" i="26" s="1"/>
  <c r="BF52" i="26"/>
  <c r="BF51" i="26" s="1"/>
  <c r="BD5" i="26"/>
  <c r="BD20" i="26"/>
  <c r="BH4" i="26"/>
  <c r="BG12" i="26"/>
  <c r="BB6" i="26"/>
  <c r="BC6" i="26"/>
  <c r="BE48" i="26"/>
  <c r="BE47" i="26" s="1"/>
  <c r="BI24" i="26"/>
  <c r="BB63" i="26"/>
  <c r="BB13" i="26"/>
  <c r="BG50" i="26"/>
  <c r="BG49" i="26" s="1"/>
  <c r="BJ19" i="26"/>
  <c r="BL24" i="26"/>
  <c r="BC33" i="26"/>
  <c r="BK34" i="26"/>
  <c r="BE56" i="26"/>
  <c r="BI61" i="26"/>
  <c r="BG60" i="26"/>
  <c r="BE6" i="26"/>
  <c r="BF11" i="26"/>
  <c r="BC65" i="26"/>
  <c r="BK19" i="26"/>
  <c r="BI13" i="26"/>
  <c r="BD52" i="26"/>
  <c r="BD51" i="26" s="1"/>
  <c r="BG40" i="26"/>
  <c r="BH59" i="26"/>
  <c r="AC61" i="26"/>
  <c r="AC58" i="26" s="1"/>
  <c r="BB43" i="26"/>
  <c r="BF16" i="26"/>
  <c r="BB65" i="26"/>
  <c r="BJ56" i="26"/>
  <c r="BL10" i="26"/>
  <c r="AE61" i="26"/>
  <c r="AE58" i="26" s="1"/>
  <c r="BG15" i="26"/>
  <c r="BC4" i="26"/>
  <c r="BJ22" i="26"/>
  <c r="BD19" i="26"/>
  <c r="BK46" i="26"/>
  <c r="BK45" i="26" s="1"/>
  <c r="BB7" i="26"/>
  <c r="BC48" i="26"/>
  <c r="BC47" i="26" s="1"/>
  <c r="BH12" i="26"/>
  <c r="BH21" i="26"/>
  <c r="BD23" i="26"/>
  <c r="BH15" i="26"/>
  <c r="BG34" i="26"/>
  <c r="BF6" i="26"/>
  <c r="BC34" i="26"/>
  <c r="BC60" i="26"/>
  <c r="BG37" i="26"/>
  <c r="BE33" i="26"/>
  <c r="BC23" i="26"/>
  <c r="BL55" i="26"/>
  <c r="BH48" i="26"/>
  <c r="BH47" i="26" s="1"/>
  <c r="BF16" i="30"/>
  <c r="BL42" i="30"/>
  <c r="BI5" i="30"/>
  <c r="BF5" i="30"/>
  <c r="BD61" i="30"/>
  <c r="BG42" i="30"/>
  <c r="BJ65" i="30"/>
  <c r="BL17" i="30"/>
  <c r="BI61" i="30"/>
  <c r="BE4" i="30"/>
  <c r="BD14" i="30"/>
  <c r="BF6" i="30"/>
  <c r="BL22" i="35"/>
  <c r="BC12" i="35"/>
  <c r="BH26" i="35"/>
  <c r="BE20" i="35"/>
  <c r="BG48" i="35"/>
  <c r="BG47" i="35" s="1"/>
  <c r="BI14" i="35"/>
  <c r="BF54" i="35"/>
  <c r="BH6" i="35"/>
  <c r="BF50" i="35"/>
  <c r="BF49" i="35" s="1"/>
  <c r="BD6" i="35"/>
  <c r="BD46" i="35"/>
  <c r="BD45" i="35" s="1"/>
  <c r="BJ58" i="35"/>
  <c r="BF41" i="35"/>
  <c r="BJ13" i="35"/>
  <c r="BI35" i="35"/>
  <c r="BE54" i="35"/>
  <c r="BD10" i="35"/>
  <c r="BL27" i="35"/>
  <c r="BG37" i="35"/>
  <c r="BI63" i="35"/>
  <c r="BD23" i="35"/>
  <c r="BE23" i="35"/>
  <c r="BB23" i="35"/>
  <c r="BE29" i="35"/>
  <c r="BB4" i="35"/>
  <c r="BJ14" i="35"/>
  <c r="BC34" i="35"/>
  <c r="BI19" i="35"/>
  <c r="BL14" i="35"/>
  <c r="BI37" i="35"/>
  <c r="BL57" i="35"/>
  <c r="BG13" i="35"/>
  <c r="BH22" i="35"/>
  <c r="BF12" i="35"/>
  <c r="BJ26" i="35"/>
  <c r="BF32" i="35"/>
  <c r="BF48" i="35"/>
  <c r="BF47" i="35" s="1"/>
  <c r="BB11" i="35"/>
  <c r="BC35" i="35"/>
  <c r="BG40" i="35"/>
  <c r="BK4" i="35"/>
  <c r="BH34" i="35"/>
  <c r="BH4" i="35"/>
  <c r="BF23" i="35"/>
  <c r="BI21" i="35"/>
  <c r="BB62" i="35"/>
  <c r="BD58" i="35"/>
  <c r="BF59" i="35"/>
  <c r="BJ8" i="35"/>
  <c r="BD28" i="35"/>
  <c r="BD7" i="35"/>
  <c r="BG14" i="35"/>
  <c r="BI62" i="35"/>
  <c r="BF46" i="35"/>
  <c r="BF45" i="35" s="1"/>
  <c r="BJ63" i="35"/>
  <c r="BJ23" i="35"/>
  <c r="BI13" i="35"/>
  <c r="BH57" i="35"/>
  <c r="BC44" i="35"/>
  <c r="BC43" i="35" s="1"/>
  <c r="BF58" i="35"/>
  <c r="BI28" i="35"/>
  <c r="BI54" i="35"/>
  <c r="BE53" i="35"/>
  <c r="BB37" i="35"/>
  <c r="BJ34" i="35"/>
  <c r="BH5" i="35"/>
  <c r="BK32" i="35"/>
  <c r="BD20" i="35"/>
  <c r="BB22" i="35"/>
  <c r="BF7" i="35"/>
  <c r="BB21" i="35"/>
  <c r="BH7" i="35"/>
  <c r="BF42" i="35"/>
  <c r="BC40" i="35"/>
  <c r="BI11" i="35"/>
  <c r="BK63" i="35"/>
  <c r="BK34" i="35"/>
  <c r="BH17" i="35"/>
  <c r="BL40" i="35"/>
  <c r="BD63" i="35"/>
  <c r="BC62" i="35"/>
  <c r="BF40" i="35"/>
  <c r="BB58" i="35"/>
  <c r="BJ38" i="35"/>
  <c r="BG17" i="35"/>
  <c r="BD62" i="35"/>
  <c r="BK8" i="35"/>
  <c r="AA59" i="35"/>
  <c r="AA56" i="35" s="1"/>
  <c r="BH41" i="35"/>
  <c r="AD59" i="35"/>
  <c r="AD56" i="35" s="1"/>
  <c r="BJ29" i="35"/>
  <c r="BH16" i="35"/>
  <c r="BD34" i="35"/>
  <c r="BJ7" i="35"/>
  <c r="BJ11" i="35"/>
  <c r="BC61" i="35"/>
  <c r="BC24" i="35"/>
  <c r="BL20" i="35"/>
  <c r="BC48" i="35"/>
  <c r="BC47" i="35" s="1"/>
  <c r="BI12" i="35"/>
  <c r="BJ5" i="35"/>
  <c r="BD32" i="35"/>
  <c r="BH61" i="35"/>
  <c r="BH50" i="35"/>
  <c r="BH49" i="35" s="1"/>
  <c r="BC58" i="35"/>
  <c r="BL44" i="35"/>
  <c r="BL43" i="35" s="1"/>
  <c r="BC6" i="35"/>
  <c r="BE7" i="35"/>
  <c r="BF19" i="35"/>
  <c r="BE39" i="35"/>
  <c r="BD39" i="35"/>
  <c r="BD15" i="35"/>
  <c r="BB14" i="35"/>
  <c r="BE37" i="35"/>
  <c r="BH53" i="35"/>
  <c r="BF38" i="35"/>
  <c r="BE18" i="35"/>
  <c r="BG24" i="35"/>
  <c r="BL8" i="35"/>
  <c r="BD42" i="35"/>
  <c r="BJ61" i="35"/>
  <c r="BH44" i="35"/>
  <c r="BH43" i="35" s="1"/>
  <c r="BK57" i="35"/>
  <c r="BH29" i="35"/>
  <c r="BK41" i="35"/>
  <c r="BJ16" i="35"/>
  <c r="BI57" i="35"/>
  <c r="BC41" i="35"/>
  <c r="BB6" i="35"/>
  <c r="BB40" i="17"/>
  <c r="BH41" i="17"/>
  <c r="BJ56" i="17"/>
  <c r="BF8" i="17"/>
  <c r="BJ36" i="17"/>
  <c r="BI16" i="17"/>
  <c r="BI12" i="17"/>
  <c r="BB60" i="17"/>
  <c r="BH4" i="17"/>
  <c r="BG61" i="17"/>
  <c r="BE50" i="17"/>
  <c r="BE49" i="17" s="1"/>
  <c r="BD41" i="17"/>
  <c r="BK4" i="17"/>
  <c r="BD43" i="17"/>
  <c r="BI42" i="17"/>
  <c r="BD55" i="17"/>
  <c r="BB43" i="17"/>
  <c r="BE7" i="17"/>
  <c r="BJ64" i="17"/>
  <c r="BD6" i="17"/>
  <c r="BC34" i="17"/>
  <c r="BG56" i="17"/>
  <c r="BJ10" i="17"/>
  <c r="BI61" i="17"/>
  <c r="BF16" i="17"/>
  <c r="BB19" i="17"/>
  <c r="BD48" i="17"/>
  <c r="BD47" i="17" s="1"/>
  <c r="BF12" i="17"/>
  <c r="BG16" i="17"/>
  <c r="BH23" i="17"/>
  <c r="BF10" i="17"/>
  <c r="BB11" i="17"/>
  <c r="BL20" i="17"/>
  <c r="BH11" i="17"/>
  <c r="BE42" i="17"/>
  <c r="BB44" i="17"/>
  <c r="BD10" i="17"/>
  <c r="BC6" i="17"/>
  <c r="BL21" i="17"/>
  <c r="BE22" i="17"/>
  <c r="BC21" i="17"/>
  <c r="BJ22" i="17"/>
  <c r="BE65" i="17"/>
  <c r="BB16" i="17"/>
  <c r="BH59" i="17"/>
  <c r="BD16" i="17"/>
  <c r="BE46" i="17"/>
  <c r="BE45" i="17" s="1"/>
  <c r="BI60" i="17"/>
  <c r="BL24" i="17"/>
  <c r="BF37" i="17"/>
  <c r="BI21" i="17"/>
  <c r="BI36" i="17"/>
  <c r="BJ46" i="17"/>
  <c r="BJ45" i="17" s="1"/>
  <c r="BE43" i="17"/>
  <c r="BH55" i="17"/>
  <c r="BI11" i="17"/>
  <c r="BL18" i="17"/>
  <c r="BG12" i="17"/>
  <c r="BE60" i="17"/>
  <c r="BJ40" i="17"/>
  <c r="BJ37" i="17"/>
  <c r="BK11" i="17"/>
  <c r="BD42" i="17"/>
  <c r="BH24" i="17"/>
  <c r="BE23" i="17"/>
  <c r="BB33" i="17"/>
  <c r="BK6" i="17"/>
  <c r="BE20" i="17"/>
  <c r="BJ12" i="17"/>
  <c r="BD20" i="17"/>
  <c r="BC7" i="17"/>
  <c r="BL55" i="17"/>
  <c r="BL56" i="17"/>
  <c r="BD52" i="17"/>
  <c r="BD51" i="17" s="1"/>
  <c r="BH20" i="17"/>
  <c r="BG4" i="17"/>
  <c r="BJ42" i="17"/>
  <c r="BD63" i="17"/>
  <c r="BK63" i="17"/>
  <c r="BK42" i="17"/>
  <c r="BB59" i="17"/>
  <c r="BH39" i="17"/>
  <c r="AA61" i="17"/>
  <c r="AA58" i="17" s="1"/>
  <c r="BE10" i="17"/>
  <c r="BL8" i="17"/>
  <c r="BE55" i="17"/>
  <c r="BC36" i="17"/>
  <c r="BH42" i="17"/>
  <c r="BL37" i="17"/>
  <c r="BL42" i="17"/>
  <c r="BK40" i="17"/>
  <c r="BJ5" i="17"/>
  <c r="BL10" i="17"/>
  <c r="BE52" i="17"/>
  <c r="BE51" i="17" s="1"/>
  <c r="BC23" i="17"/>
  <c r="BJ15" i="17"/>
  <c r="AE61" i="17"/>
  <c r="AE58" i="17" s="1"/>
  <c r="BL22" i="17"/>
  <c r="BH12" i="17"/>
  <c r="BK55" i="17"/>
  <c r="BI10" i="17"/>
  <c r="BK7" i="17"/>
  <c r="BG7" i="17"/>
  <c r="BF42" i="17"/>
  <c r="BH21" i="17"/>
  <c r="BC60" i="17"/>
  <c r="AD61" i="17"/>
  <c r="AD58" i="17" s="1"/>
  <c r="BG64" i="17"/>
  <c r="BL13" i="17"/>
  <c r="BI18" i="17"/>
  <c r="BE13" i="17"/>
  <c r="BF19" i="17"/>
  <c r="BD39" i="17"/>
  <c r="BG48" i="17"/>
  <c r="BG47" i="17" s="1"/>
  <c r="BJ23" i="17"/>
  <c r="BF39" i="17"/>
  <c r="BJ16" i="17"/>
  <c r="BJ6" i="17"/>
  <c r="BG44" i="30"/>
  <c r="BB14" i="30"/>
  <c r="BG46" i="30"/>
  <c r="BG45" i="30" s="1"/>
  <c r="BK39" i="30"/>
  <c r="BJ4" i="30"/>
  <c r="BB44" i="30"/>
  <c r="BF50" i="30"/>
  <c r="BF49" i="30" s="1"/>
  <c r="AB61" i="30"/>
  <c r="AB58" i="30" s="1"/>
  <c r="BE63" i="30"/>
  <c r="BB39" i="30"/>
  <c r="BE41" i="30"/>
  <c r="BG65" i="30"/>
  <c r="BL11" i="30"/>
  <c r="BB15" i="30"/>
  <c r="AI61" i="30"/>
  <c r="AI58" i="30" s="1"/>
  <c r="BD50" i="30"/>
  <c r="BD49" i="30" s="1"/>
  <c r="BE8" i="30"/>
  <c r="BH20" i="30"/>
  <c r="BK44" i="30"/>
  <c r="BB18" i="30"/>
  <c r="BH16" i="30"/>
  <c r="BI50" i="30"/>
  <c r="BI49" i="30" s="1"/>
  <c r="BJ59" i="30"/>
  <c r="BL59" i="30"/>
  <c r="BK17" i="30"/>
  <c r="BG20" i="30"/>
  <c r="BI12" i="30"/>
  <c r="BE64" i="30"/>
  <c r="BI23" i="30"/>
  <c r="BI39" i="30"/>
  <c r="BI4" i="30"/>
  <c r="BJ14" i="30"/>
  <c r="BB20" i="30"/>
  <c r="BF21" i="30"/>
  <c r="BE24" i="30"/>
  <c r="BB22" i="30"/>
  <c r="BF44" i="30"/>
  <c r="BB37" i="30"/>
  <c r="BL33" i="30"/>
  <c r="BK19" i="30"/>
  <c r="BE15" i="30"/>
  <c r="BC8" i="30"/>
  <c r="BG55" i="30"/>
  <c r="BJ56" i="30"/>
  <c r="BE44" i="30"/>
  <c r="BF48" i="30"/>
  <c r="BF47" i="30" s="1"/>
  <c r="BJ41" i="30"/>
  <c r="BL23" i="30"/>
  <c r="BH19" i="30"/>
  <c r="BK23" i="30"/>
  <c r="BD17" i="30"/>
  <c r="BF61" i="30"/>
  <c r="BH39" i="30"/>
  <c r="BL48" i="30"/>
  <c r="BL47" i="30" s="1"/>
  <c r="BK24" i="30"/>
  <c r="BL22" i="30"/>
  <c r="AJ61" i="30"/>
  <c r="AJ58" i="30" s="1"/>
  <c r="BC17" i="30"/>
  <c r="BE23" i="30"/>
  <c r="BC19" i="30"/>
  <c r="BE19" i="30"/>
  <c r="BE46" i="30"/>
  <c r="BE45" i="30" s="1"/>
  <c r="BJ15" i="30"/>
  <c r="BJ44" i="30"/>
  <c r="BB24" i="30"/>
  <c r="BJ6" i="30"/>
  <c r="BI11" i="30"/>
  <c r="BC16" i="30"/>
  <c r="BH48" i="30"/>
  <c r="BH47" i="30" s="1"/>
  <c r="BH50" i="30"/>
  <c r="BH49" i="30" s="1"/>
  <c r="BJ63" i="30"/>
  <c r="BG13" i="30"/>
  <c r="BD44" i="30"/>
  <c r="BG41" i="30"/>
  <c r="BK14" i="30"/>
  <c r="BB33" i="30"/>
  <c r="BD52" i="30"/>
  <c r="BD51" i="30" s="1"/>
  <c r="BH42" i="30"/>
  <c r="BB13" i="30"/>
  <c r="BI43" i="30"/>
  <c r="BI7" i="30"/>
  <c r="BD4" i="30"/>
  <c r="BE39" i="30"/>
  <c r="BD59" i="30"/>
  <c r="BG14" i="30"/>
  <c r="BF33" i="30"/>
  <c r="BH60" i="30"/>
  <c r="BF64" i="30"/>
  <c r="BC20" i="30"/>
  <c r="BG8" i="30"/>
  <c r="BE34" i="30"/>
  <c r="BJ17" i="30"/>
  <c r="BC12" i="30"/>
  <c r="BF46" i="30"/>
  <c r="BF45" i="30" s="1"/>
  <c r="BJ39" i="30"/>
  <c r="BC64" i="30"/>
  <c r="BK5" i="30"/>
  <c r="BE3" i="40"/>
  <c r="BE52" i="40"/>
  <c r="BE55" i="40" s="1"/>
  <c r="BJ3" i="40"/>
  <c r="BD3" i="40"/>
  <c r="BC3" i="40"/>
  <c r="BB3" i="40"/>
  <c r="BF9" i="40"/>
  <c r="BB36" i="40"/>
  <c r="BJ36" i="40"/>
  <c r="BC36" i="40"/>
  <c r="BG33" i="40"/>
  <c r="BI36" i="40"/>
  <c r="BB52" i="24"/>
  <c r="BB51" i="24" s="1"/>
  <c r="BL18" i="24"/>
  <c r="BF36" i="24"/>
  <c r="BK19" i="24"/>
  <c r="BF59" i="24"/>
  <c r="BH46" i="24"/>
  <c r="BH45" i="24" s="1"/>
  <c r="BD56" i="24"/>
  <c r="BG46" i="24"/>
  <c r="BG45" i="24" s="1"/>
  <c r="BF46" i="24"/>
  <c r="BF45" i="24" s="1"/>
  <c r="BL42" i="24"/>
  <c r="BG50" i="24"/>
  <c r="BG49" i="24" s="1"/>
  <c r="BJ59" i="24"/>
  <c r="BE60" i="24"/>
  <c r="BH5" i="24"/>
  <c r="BK8" i="24"/>
  <c r="BF55" i="24"/>
  <c r="BG10" i="24"/>
  <c r="BD39" i="24"/>
  <c r="BL14" i="24"/>
  <c r="BJ19" i="24"/>
  <c r="BL20" i="24"/>
  <c r="BG41" i="24"/>
  <c r="BD33" i="24"/>
  <c r="BG15" i="24"/>
  <c r="BE46" i="24"/>
  <c r="BE45" i="24" s="1"/>
  <c r="BK12" i="24"/>
  <c r="BJ21" i="24"/>
  <c r="BE21" i="24"/>
  <c r="AC61" i="24"/>
  <c r="AC58" i="24" s="1"/>
  <c r="BK7" i="24"/>
  <c r="BE48" i="24"/>
  <c r="BE47" i="24" s="1"/>
  <c r="BC52" i="24"/>
  <c r="BC51" i="24" s="1"/>
  <c r="BD5" i="24"/>
  <c r="BE19" i="24"/>
  <c r="BL16" i="24"/>
  <c r="BK33" i="24"/>
  <c r="BC6" i="24"/>
  <c r="BL48" i="24"/>
  <c r="BL47" i="24" s="1"/>
  <c r="BE16" i="24"/>
  <c r="BJ5" i="24"/>
  <c r="BE23" i="24"/>
  <c r="BH8" i="24"/>
  <c r="BI48" i="24"/>
  <c r="BI47" i="24" s="1"/>
  <c r="BF8" i="24"/>
  <c r="BB36" i="24"/>
  <c r="BL39" i="24"/>
  <c r="BH14" i="24"/>
  <c r="BC8" i="24"/>
  <c r="BF15" i="24"/>
  <c r="BF10" i="24"/>
  <c r="BH16" i="24"/>
  <c r="BD40" i="24"/>
  <c r="BK43" i="24"/>
  <c r="BE39" i="24"/>
  <c r="BD18" i="24"/>
  <c r="BL40" i="24"/>
  <c r="BK37" i="24"/>
  <c r="BK21" i="24"/>
  <c r="BC40" i="24"/>
  <c r="BB34" i="24"/>
  <c r="BB20" i="24"/>
  <c r="BL10" i="24"/>
  <c r="BI52" i="24"/>
  <c r="BI51" i="24" s="1"/>
  <c r="BC34" i="24"/>
  <c r="BG14" i="24"/>
  <c r="BH19" i="24"/>
  <c r="BH13" i="24"/>
  <c r="BL61" i="24"/>
  <c r="BK64" i="24"/>
  <c r="BB13" i="24"/>
  <c r="BI46" i="24"/>
  <c r="BI45" i="24" s="1"/>
  <c r="BE18" i="24"/>
  <c r="BE37" i="24"/>
  <c r="BC7" i="24"/>
  <c r="BE22" i="24"/>
  <c r="BH36" i="24"/>
  <c r="BI37" i="24"/>
  <c r="BF63" i="24"/>
  <c r="BL64" i="24"/>
  <c r="BD11" i="24"/>
  <c r="BD12" i="24"/>
  <c r="BH56" i="24"/>
  <c r="BJ50" i="24"/>
  <c r="BJ49" i="24" s="1"/>
  <c r="BE44" i="24"/>
  <c r="BJ4" i="24"/>
  <c r="BI14" i="24"/>
  <c r="BL55" i="24"/>
  <c r="BG64" i="24"/>
  <c r="BL46" i="24"/>
  <c r="BL45" i="24" s="1"/>
  <c r="BI8" i="24"/>
  <c r="BF33" i="24"/>
  <c r="BH61" i="24"/>
  <c r="BH12" i="24"/>
  <c r="BE50" i="24"/>
  <c r="BE49" i="24" s="1"/>
  <c r="BI12" i="24"/>
  <c r="BL56" i="24"/>
  <c r="BC39" i="24"/>
  <c r="BH18" i="24"/>
  <c r="BG44" i="24"/>
  <c r="BG22" i="24"/>
  <c r="BL24" i="24"/>
  <c r="BE34" i="24"/>
  <c r="BH7" i="24"/>
  <c r="BF23" i="24"/>
  <c r="BE65" i="24"/>
  <c r="BE17" i="24"/>
  <c r="BF12" i="24"/>
  <c r="BC22" i="24"/>
  <c r="BK4" i="24"/>
  <c r="BI42" i="24"/>
  <c r="BJ10" i="24"/>
  <c r="BD22" i="24"/>
  <c r="BH55" i="24"/>
  <c r="BB64" i="24"/>
  <c r="BJ48" i="24"/>
  <c r="BJ47" i="24" s="1"/>
  <c r="BI40" i="24"/>
  <c r="BE42" i="24"/>
  <c r="AJ61" i="24"/>
  <c r="AJ58" i="24" s="1"/>
  <c r="BB42" i="24"/>
  <c r="BE8" i="24"/>
  <c r="BF50" i="24"/>
  <c r="BF49" i="24" s="1"/>
  <c r="BI9" i="38"/>
  <c r="BE36" i="38"/>
  <c r="M71" i="18"/>
  <c r="BB48" i="18"/>
  <c r="BB47" i="18" s="1"/>
  <c r="BK48" i="18"/>
  <c r="BK47" i="18" s="1"/>
  <c r="BD65" i="18"/>
  <c r="BD39" i="18"/>
  <c r="BC16" i="18"/>
  <c r="BH14" i="18"/>
  <c r="BD46" i="18"/>
  <c r="BD45" i="18" s="1"/>
  <c r="BG4" i="18"/>
  <c r="BD12" i="18"/>
  <c r="BL23" i="18"/>
  <c r="BC60" i="18"/>
  <c r="BE43" i="18"/>
  <c r="BJ44" i="18"/>
  <c r="BJ23" i="18"/>
  <c r="BE22" i="18"/>
  <c r="BG15" i="18"/>
  <c r="BD20" i="18"/>
  <c r="BF56" i="18"/>
  <c r="BC14" i="18"/>
  <c r="BK10" i="18"/>
  <c r="BH40" i="18"/>
  <c r="BI43" i="18"/>
  <c r="BG13" i="18"/>
  <c r="BL48" i="18"/>
  <c r="BL47" i="18" s="1"/>
  <c r="BE36" i="18"/>
  <c r="BD44" i="18"/>
  <c r="BL13" i="18"/>
  <c r="BC34" i="18"/>
  <c r="BF6" i="18"/>
  <c r="BE39" i="18"/>
  <c r="BB23" i="18"/>
  <c r="BL18" i="18"/>
  <c r="BI50" i="18"/>
  <c r="BI49" i="18" s="1"/>
  <c r="BL17" i="18"/>
  <c r="BE63" i="18"/>
  <c r="BC52" i="18"/>
  <c r="BC51" i="18" s="1"/>
  <c r="BF4" i="18"/>
  <c r="BJ24" i="18"/>
  <c r="BB44" i="18"/>
  <c r="BB41" i="18"/>
  <c r="BD40" i="18"/>
  <c r="BC22" i="18"/>
  <c r="BB12" i="18"/>
  <c r="BJ42" i="18"/>
  <c r="BF17" i="18"/>
  <c r="BC23" i="18"/>
  <c r="BE20" i="18"/>
  <c r="BB20" i="18"/>
  <c r="BE21" i="18"/>
  <c r="BK23" i="18"/>
  <c r="BJ43" i="18"/>
  <c r="BK16" i="18"/>
  <c r="BL36" i="18"/>
  <c r="BB42" i="18"/>
  <c r="BG40" i="18"/>
  <c r="BK52" i="18"/>
  <c r="BK51" i="18" s="1"/>
  <c r="BG33" i="18"/>
  <c r="BL5" i="18"/>
  <c r="BI15" i="18"/>
  <c r="BC46" i="18"/>
  <c r="BC45" i="18" s="1"/>
  <c r="BC13" i="18"/>
  <c r="BH10" i="18"/>
  <c r="BE12" i="18"/>
  <c r="BH33" i="18"/>
  <c r="BB14" i="18"/>
  <c r="BF36" i="18"/>
  <c r="BK50" i="18"/>
  <c r="BK49" i="18" s="1"/>
  <c r="BH46" i="18"/>
  <c r="BH45" i="18" s="1"/>
  <c r="BH24" i="18"/>
  <c r="BG11" i="18"/>
  <c r="BD22" i="18"/>
  <c r="BB55" i="18"/>
  <c r="BF14" i="18"/>
  <c r="BL34" i="18"/>
  <c r="BL63" i="18"/>
  <c r="BH41" i="18"/>
  <c r="BB34" i="18"/>
  <c r="BD14" i="18"/>
  <c r="BE24" i="18"/>
  <c r="BK41" i="18"/>
  <c r="BK21" i="18"/>
  <c r="BJ33" i="18"/>
  <c r="BL8" i="18"/>
  <c r="BB64" i="18"/>
  <c r="BH21" i="18"/>
  <c r="BH37" i="18"/>
  <c r="BL37" i="18"/>
  <c r="BF7" i="18"/>
  <c r="BF59" i="18"/>
  <c r="AB61" i="18"/>
  <c r="AB58" i="18" s="1"/>
  <c r="BL21" i="18"/>
  <c r="BF42" i="18"/>
  <c r="BC36" i="18"/>
  <c r="BG10" i="18"/>
  <c r="BH19" i="18"/>
  <c r="BE60" i="18"/>
  <c r="BL11" i="18"/>
  <c r="BG12" i="18"/>
  <c r="BJ46" i="18"/>
  <c r="BJ45" i="18" s="1"/>
  <c r="BI65" i="18"/>
  <c r="BB7" i="18"/>
  <c r="BJ20" i="18"/>
  <c r="BE8" i="18"/>
  <c r="BE46" i="18"/>
  <c r="BE45" i="18" s="1"/>
  <c r="BB18" i="18"/>
  <c r="BF60" i="18"/>
  <c r="BF61" i="18"/>
  <c r="BF16" i="18"/>
  <c r="BF15" i="18"/>
  <c r="BE44" i="18"/>
  <c r="BD19" i="18"/>
  <c r="BH43" i="18"/>
  <c r="BK55" i="18"/>
  <c r="BK46" i="18"/>
  <c r="BK45" i="18" s="1"/>
  <c r="BI34" i="18"/>
  <c r="BE5" i="18"/>
  <c r="BE34" i="18"/>
  <c r="BC21" i="18"/>
  <c r="BF23" i="18"/>
  <c r="BI55" i="18"/>
  <c r="BE61" i="18"/>
  <c r="BB21" i="18"/>
  <c r="BK7" i="18"/>
  <c r="BJ15" i="18"/>
  <c r="BG20" i="18"/>
  <c r="BJ21" i="18"/>
  <c r="BF40" i="18"/>
  <c r="BK14" i="18"/>
  <c r="AA61" i="18"/>
  <c r="AA58" i="18" s="1"/>
  <c r="BH65" i="18"/>
  <c r="BI23" i="18"/>
  <c r="BJ60" i="18"/>
  <c r="BG34" i="18"/>
  <c r="BE17" i="18"/>
  <c r="BH56" i="18"/>
  <c r="BH22" i="18"/>
  <c r="BF63" i="18"/>
  <c r="BC17" i="18"/>
  <c r="BF33" i="18"/>
  <c r="BJ4" i="18"/>
  <c r="BJ17" i="18"/>
  <c r="BB59" i="18"/>
  <c r="BH6" i="18"/>
  <c r="BG17" i="18"/>
  <c r="BC33" i="18"/>
  <c r="BI42" i="18"/>
  <c r="BI39" i="18"/>
  <c r="BG50" i="18"/>
  <c r="BG49" i="18" s="1"/>
  <c r="BJ13" i="18"/>
  <c r="AH61" i="18"/>
  <c r="AH58" i="18" s="1"/>
  <c r="BB33" i="18"/>
  <c r="BL65" i="18"/>
  <c r="BH36" i="18"/>
  <c r="BB10" i="18"/>
  <c r="BK13" i="18"/>
  <c r="BE48" i="18"/>
  <c r="BE47" i="18" s="1"/>
  <c r="BI24" i="18"/>
  <c r="BG6" i="18"/>
  <c r="BL50" i="18"/>
  <c r="BL49" i="18" s="1"/>
  <c r="BH48" i="18"/>
  <c r="BH47" i="18" s="1"/>
  <c r="BD16" i="18"/>
  <c r="BF24" i="18"/>
  <c r="BE37" i="18"/>
  <c r="BD48" i="18"/>
  <c r="BD47" i="18" s="1"/>
  <c r="BF34" i="18"/>
  <c r="BB13" i="18"/>
  <c r="BF18" i="18"/>
  <c r="BJ19" i="18"/>
  <c r="BB40" i="18"/>
  <c r="BD56" i="18"/>
  <c r="BI41" i="18"/>
  <c r="BJ34" i="18"/>
  <c r="BJ64" i="18"/>
  <c r="BH17" i="18"/>
  <c r="BC59" i="18"/>
  <c r="BE10" i="18"/>
  <c r="BL44" i="18"/>
  <c r="BF50" i="18"/>
  <c r="BF49" i="18" s="1"/>
  <c r="BD52" i="18"/>
  <c r="BD51" i="18" s="1"/>
  <c r="BJ50" i="18"/>
  <c r="BJ49" i="18" s="1"/>
  <c r="BI22" i="18"/>
  <c r="BD42" i="18"/>
  <c r="BG36" i="18"/>
  <c r="BD36" i="18"/>
  <c r="BG42" i="18"/>
  <c r="BH39" i="18"/>
  <c r="BG55" i="18"/>
  <c r="BI11" i="18"/>
  <c r="BE11" i="18"/>
  <c r="BC18" i="18"/>
  <c r="BF11" i="18"/>
  <c r="BD5" i="18"/>
  <c r="BB24" i="18"/>
  <c r="BL64" i="18"/>
  <c r="BC5" i="18"/>
  <c r="BC61" i="18"/>
  <c r="BD8" i="18"/>
  <c r="BE42" i="18"/>
  <c r="BD50" i="18"/>
  <c r="BD49" i="18" s="1"/>
  <c r="BL19" i="18"/>
  <c r="BI52" i="18"/>
  <c r="BI51" i="18" s="1"/>
  <c r="BD55" i="18"/>
  <c r="BI4" i="18"/>
  <c r="BC50" i="18"/>
  <c r="BC49" i="18" s="1"/>
  <c r="BD6" i="18"/>
  <c r="BF10" i="18"/>
  <c r="BE59" i="18"/>
  <c r="BG8" i="18"/>
  <c r="BK19" i="18"/>
  <c r="BD13" i="18"/>
  <c r="BE16" i="18"/>
  <c r="BK65" i="18"/>
  <c r="BD37" i="18"/>
  <c r="BL16" i="18"/>
  <c r="BD63" i="18"/>
  <c r="BG7" i="18"/>
  <c r="BI6" i="18"/>
  <c r="BL7" i="18"/>
  <c r="BH13" i="18"/>
  <c r="BE15" i="18"/>
  <c r="BC44" i="18"/>
  <c r="BC4" i="18"/>
  <c r="BL43" i="18"/>
  <c r="BD24" i="18"/>
  <c r="BK42" i="18"/>
  <c r="BG60" i="18"/>
  <c r="BG16" i="18"/>
  <c r="BD41" i="18"/>
  <c r="BF44" i="18"/>
  <c r="BC8" i="18"/>
  <c r="BC24" i="18"/>
  <c r="BH34" i="18"/>
  <c r="BB61" i="18"/>
  <c r="BL41" i="18"/>
  <c r="BG59" i="18"/>
  <c r="BC55" i="18"/>
  <c r="BJ22" i="18"/>
  <c r="BB39" i="18"/>
  <c r="BL60" i="18"/>
  <c r="BE50" i="18"/>
  <c r="BE49" i="18" s="1"/>
  <c r="BL52" i="18"/>
  <c r="BL51" i="18" s="1"/>
  <c r="BL15" i="18"/>
  <c r="BB65" i="18"/>
  <c r="BH11" i="18"/>
  <c r="BC56" i="18"/>
  <c r="AI61" i="18"/>
  <c r="AI58" i="18" s="1"/>
  <c r="BH20" i="18"/>
  <c r="BG48" i="18"/>
  <c r="BG47" i="18" s="1"/>
  <c r="BK22" i="18"/>
  <c r="BC37" i="18"/>
  <c r="BF46" i="18"/>
  <c r="BF45" i="18" s="1"/>
  <c r="BG56" i="18"/>
  <c r="BK56" i="18"/>
  <c r="BC65" i="18"/>
  <c r="BK24" i="18"/>
  <c r="BI40" i="18"/>
  <c r="BB37" i="18"/>
  <c r="BJ10" i="18"/>
  <c r="BE7" i="18"/>
  <c r="BC63" i="18"/>
  <c r="BL42" i="18"/>
  <c r="BK44" i="18"/>
  <c r="BJ16" i="18"/>
  <c r="BL61" i="18"/>
  <c r="BK60" i="18"/>
  <c r="BE23" i="18"/>
  <c r="BB19" i="18"/>
  <c r="BG63" i="18"/>
  <c r="BI48" i="18"/>
  <c r="BI47" i="18" s="1"/>
  <c r="BG61" i="18"/>
  <c r="BB8" i="18"/>
  <c r="BJ56" i="18"/>
  <c r="BC20" i="18"/>
  <c r="BL59" i="18"/>
  <c r="BK63" i="18"/>
  <c r="BE52" i="18"/>
  <c r="BE51" i="18" s="1"/>
  <c r="BE64" i="18"/>
  <c r="BD4" i="18"/>
  <c r="BE56" i="18"/>
  <c r="BE13" i="18"/>
  <c r="BL40" i="18"/>
  <c r="BH16" i="18"/>
  <c r="BF64" i="18"/>
  <c r="BF19" i="18"/>
  <c r="BG44" i="18"/>
  <c r="BE4" i="18"/>
  <c r="BL56" i="18"/>
  <c r="BB16" i="18"/>
  <c r="BB15" i="18"/>
  <c r="BJ37" i="18"/>
  <c r="BC7" i="18"/>
  <c r="BJ8" i="18"/>
  <c r="BL20" i="18"/>
  <c r="BI56" i="18"/>
  <c r="AD61" i="18"/>
  <c r="AD58" i="18" s="1"/>
  <c r="BK36" i="18"/>
  <c r="BC10" i="18"/>
  <c r="AC61" i="18"/>
  <c r="AC58" i="18" s="1"/>
  <c r="BK59" i="18"/>
  <c r="BB6" i="18"/>
  <c r="BK20" i="18"/>
  <c r="BK4" i="18"/>
  <c r="BD61" i="18"/>
  <c r="BH42" i="18"/>
  <c r="BL12" i="18"/>
  <c r="BF21" i="18"/>
  <c r="BB36" i="18"/>
  <c r="BJ65" i="18"/>
  <c r="BE40" i="18"/>
  <c r="BK17" i="18"/>
  <c r="BI64" i="18"/>
  <c r="BC15" i="18"/>
  <c r="BH50" i="18"/>
  <c r="BH49" i="18" s="1"/>
  <c r="BE19" i="18"/>
  <c r="BI5" i="18"/>
  <c r="BJ52" i="18"/>
  <c r="BJ51" i="18" s="1"/>
  <c r="BD33" i="18"/>
  <c r="BG5" i="18"/>
  <c r="BK34" i="18"/>
  <c r="BK40" i="18"/>
  <c r="BL33" i="18"/>
  <c r="BI46" i="18"/>
  <c r="BI45" i="18" s="1"/>
  <c r="BI60" i="18"/>
  <c r="BJ14" i="18"/>
  <c r="BH61" i="18"/>
  <c r="BI10" i="18"/>
  <c r="BF55" i="18"/>
  <c r="BG24" i="18"/>
  <c r="BC11" i="18"/>
  <c r="BI44" i="18"/>
  <c r="BJ55" i="18"/>
  <c r="BF22" i="18"/>
  <c r="BB43" i="18"/>
  <c r="BD10" i="18"/>
  <c r="BK8" i="18"/>
  <c r="BD59" i="18"/>
  <c r="BC48" i="18"/>
  <c r="BC47" i="18" s="1"/>
  <c r="BD15" i="18"/>
  <c r="BG22" i="18"/>
  <c r="BJ40" i="18"/>
  <c r="BG46" i="18"/>
  <c r="BG45" i="18" s="1"/>
  <c r="BI21" i="18"/>
  <c r="BC42" i="18"/>
  <c r="BG19" i="18"/>
  <c r="BD18" i="18"/>
  <c r="BC12" i="18"/>
  <c r="BJ11" i="18"/>
  <c r="BI12" i="18"/>
  <c r="BI20" i="18"/>
  <c r="BF13" i="18"/>
  <c r="BI16" i="18"/>
  <c r="BD11" i="18"/>
  <c r="BF41" i="18"/>
  <c r="BJ36" i="18"/>
  <c r="BE65" i="18"/>
  <c r="AE61" i="18"/>
  <c r="AE58" i="18" s="1"/>
  <c r="BB63" i="18"/>
  <c r="BH23" i="18"/>
  <c r="BI14" i="18"/>
  <c r="BI7" i="18"/>
  <c r="BK15" i="18"/>
  <c r="BB46" i="18"/>
  <c r="BB45" i="18" s="1"/>
  <c r="BI63" i="18"/>
  <c r="BK18" i="18"/>
  <c r="BG64" i="18"/>
  <c r="BF39" i="18"/>
  <c r="BB56" i="18"/>
  <c r="BG52" i="18"/>
  <c r="BG51" i="18" s="1"/>
  <c r="BE14" i="18"/>
  <c r="BH44" i="18"/>
  <c r="BJ63" i="18"/>
  <c r="BK61" i="18"/>
  <c r="BG65" i="18"/>
  <c r="BJ7" i="18"/>
  <c r="BH4" i="18"/>
  <c r="BB50" i="18"/>
  <c r="BB49" i="18" s="1"/>
  <c r="BE41" i="18"/>
  <c r="BL14" i="18"/>
  <c r="BB52" i="18"/>
  <c r="BB51" i="18" s="1"/>
  <c r="BH12" i="18"/>
  <c r="BB17" i="18"/>
  <c r="BK11" i="18"/>
  <c r="BE18" i="18"/>
  <c r="BI36" i="18"/>
  <c r="BD64" i="18"/>
  <c r="BJ5" i="18"/>
  <c r="BE55" i="18"/>
  <c r="BE6" i="18"/>
  <c r="BK64" i="18"/>
  <c r="BF20" i="18"/>
  <c r="BL55" i="18"/>
  <c r="BL54" i="18" s="1"/>
  <c r="BL57" i="18" s="1"/>
  <c r="BH18" i="18"/>
  <c r="BJ48" i="18"/>
  <c r="BJ47" i="18" s="1"/>
  <c r="BH5" i="18"/>
  <c r="BI13" i="18"/>
  <c r="BH63" i="18"/>
  <c r="BG39" i="18"/>
  <c r="BB22" i="18"/>
  <c r="BI8" i="18"/>
  <c r="BD60" i="18"/>
  <c r="BD34" i="18"/>
  <c r="BE33" i="18"/>
  <c r="BB60" i="18"/>
  <c r="BG18" i="18"/>
  <c r="BC43" i="18"/>
  <c r="BJ18" i="18"/>
  <c r="BK5" i="18"/>
  <c r="BI37" i="18"/>
  <c r="BJ6" i="18"/>
  <c r="BB11" i="18"/>
  <c r="BI33" i="18"/>
  <c r="BK43" i="18"/>
  <c r="BL24" i="18"/>
  <c r="BD21" i="18"/>
  <c r="BC40" i="18"/>
  <c r="BJ59" i="18"/>
  <c r="BH59" i="18"/>
  <c r="BL39" i="18"/>
  <c r="AF61" i="18"/>
  <c r="AF58" i="18" s="1"/>
  <c r="BG23" i="18"/>
  <c r="BH64" i="18"/>
  <c r="BG37" i="18"/>
  <c r="BD23" i="18"/>
  <c r="BG41" i="18"/>
  <c r="BL6" i="18"/>
  <c r="BL46" i="18"/>
  <c r="BL45" i="18" s="1"/>
  <c r="BK39" i="18"/>
  <c r="BI59" i="18"/>
  <c r="BI19" i="18"/>
  <c r="BF65" i="18"/>
  <c r="BK37" i="18"/>
  <c r="BC19" i="18"/>
  <c r="AG61" i="18"/>
  <c r="AG58" i="18" s="1"/>
  <c r="BH60" i="18"/>
  <c r="BF37" i="18"/>
  <c r="BD43" i="18"/>
  <c r="BB5" i="18"/>
  <c r="BJ39" i="18"/>
  <c r="BG14" i="18"/>
  <c r="BF8" i="18"/>
  <c r="BI17" i="18"/>
  <c r="BJ41" i="18"/>
  <c r="BF48" i="18"/>
  <c r="BF47" i="18" s="1"/>
  <c r="BD7" i="18"/>
  <c r="BI18" i="18"/>
  <c r="BF5" i="18"/>
  <c r="BH8" i="18"/>
  <c r="BL22" i="18"/>
  <c r="BL4" i="18"/>
  <c r="BC39" i="18"/>
  <c r="BB4" i="18"/>
  <c r="BH7" i="18"/>
  <c r="BG21" i="18"/>
  <c r="BF43" i="18"/>
  <c r="BJ61" i="18"/>
  <c r="BL10" i="18"/>
  <c r="BH55" i="18"/>
  <c r="BI61" i="18"/>
  <c r="BK33" i="18"/>
  <c r="BK6" i="18"/>
  <c r="BF12" i="18"/>
  <c r="BC6" i="18"/>
  <c r="BK12" i="18"/>
  <c r="BC64" i="18"/>
  <c r="BF52" i="18"/>
  <c r="BF51" i="18" s="1"/>
  <c r="BG43" i="18"/>
  <c r="BH15" i="18"/>
  <c r="BJ12" i="18"/>
  <c r="AJ61" i="18"/>
  <c r="AJ58" i="18" s="1"/>
  <c r="BH52" i="18"/>
  <c r="BH51" i="18" s="1"/>
  <c r="BD17" i="18"/>
  <c r="BC41" i="18"/>
  <c r="BG30" i="38"/>
  <c r="BK33" i="38"/>
  <c r="BJ9" i="38"/>
  <c r="BC56" i="38"/>
  <c r="BB3" i="38"/>
  <c r="BI52" i="38"/>
  <c r="BI55" i="38" s="1"/>
  <c r="BJ52" i="38"/>
  <c r="BJ55" i="38" s="1"/>
  <c r="BD52" i="38"/>
  <c r="BD55" i="38" s="1"/>
  <c r="BF3" i="38"/>
  <c r="BC3" i="38"/>
  <c r="BD3" i="38"/>
  <c r="BE30" i="38"/>
  <c r="BD60" i="38"/>
  <c r="BH30" i="38"/>
  <c r="BE3" i="38"/>
  <c r="BL52" i="38"/>
  <c r="BL55" i="38" s="1"/>
  <c r="BB25" i="38"/>
  <c r="BJ3" i="38"/>
  <c r="BH36" i="38"/>
  <c r="BG60" i="38"/>
  <c r="BK56" i="38"/>
  <c r="BF56" i="38"/>
  <c r="BK60" i="38"/>
  <c r="M71" i="10"/>
  <c r="BJ19" i="10"/>
  <c r="BK24" i="10"/>
  <c r="BB61" i="10"/>
  <c r="BC61" i="10"/>
  <c r="BG44" i="10"/>
  <c r="BC65" i="10"/>
  <c r="BE56" i="10"/>
  <c r="BF33" i="10"/>
  <c r="BG13" i="10"/>
  <c r="BL19" i="10"/>
  <c r="BG40" i="10"/>
  <c r="BD42" i="10"/>
  <c r="BI15" i="10"/>
  <c r="BJ12" i="10"/>
  <c r="BF21" i="10"/>
  <c r="BI17" i="10"/>
  <c r="BI60" i="10"/>
  <c r="BH52" i="10"/>
  <c r="BH51" i="10" s="1"/>
  <c r="BF22" i="10"/>
  <c r="BC7" i="10"/>
  <c r="BD40" i="10"/>
  <c r="BC13" i="10"/>
  <c r="AD61" i="10"/>
  <c r="AD58" i="10" s="1"/>
  <c r="BG52" i="10"/>
  <c r="BG51" i="10" s="1"/>
  <c r="BH36" i="10"/>
  <c r="BI63" i="10"/>
  <c r="BD59" i="10"/>
  <c r="BJ63" i="10"/>
  <c r="BH55" i="10"/>
  <c r="BL48" i="10"/>
  <c r="BL47" i="10" s="1"/>
  <c r="BH15" i="10"/>
  <c r="BE19" i="10"/>
  <c r="AG61" i="10"/>
  <c r="AG58" i="10" s="1"/>
  <c r="BK18" i="10"/>
  <c r="BJ13" i="10"/>
  <c r="BF41" i="10"/>
  <c r="BB36" i="10"/>
  <c r="BG24" i="10"/>
  <c r="BD61" i="10"/>
  <c r="BC17" i="10"/>
  <c r="BJ18" i="10"/>
  <c r="BL10" i="10"/>
  <c r="BI23" i="10"/>
  <c r="BF23" i="10"/>
  <c r="BB18" i="10"/>
  <c r="BH64" i="10"/>
  <c r="BC12" i="10"/>
  <c r="BB46" i="10"/>
  <c r="BB45" i="10" s="1"/>
  <c r="BJ7" i="10"/>
  <c r="BB22" i="10"/>
  <c r="BE24" i="10"/>
  <c r="BB12" i="10"/>
  <c r="BB41" i="10"/>
  <c r="BL46" i="10"/>
  <c r="BL45" i="10" s="1"/>
  <c r="BJ10" i="10"/>
  <c r="BK63" i="10"/>
  <c r="BL52" i="10"/>
  <c r="BL51" i="10" s="1"/>
  <c r="BD52" i="10"/>
  <c r="BD51" i="10" s="1"/>
  <c r="BC33" i="10"/>
  <c r="BH13" i="10"/>
  <c r="BH24" i="10"/>
  <c r="BK14" i="10"/>
  <c r="BC5" i="10"/>
  <c r="BB21" i="10"/>
  <c r="BK23" i="10"/>
  <c r="BL7" i="10"/>
  <c r="BD20" i="10"/>
  <c r="BL17" i="10"/>
  <c r="BG46" i="10"/>
  <c r="BG45" i="10" s="1"/>
  <c r="BB8" i="10"/>
  <c r="BI52" i="10"/>
  <c r="BI51" i="10" s="1"/>
  <c r="BF11" i="10"/>
  <c r="BH37" i="10"/>
  <c r="BK64" i="10"/>
  <c r="BL13" i="10"/>
  <c r="BJ44" i="10"/>
  <c r="BD14" i="10"/>
  <c r="BD5" i="10"/>
  <c r="BJ5" i="10"/>
  <c r="BC60" i="10"/>
  <c r="BD6" i="10"/>
  <c r="BB63" i="10"/>
  <c r="BL50" i="10"/>
  <c r="BL49" i="10" s="1"/>
  <c r="BG48" i="10"/>
  <c r="BG47" i="10" s="1"/>
  <c r="BE63" i="10"/>
  <c r="BF36" i="10"/>
  <c r="BE36" i="10"/>
  <c r="BK17" i="10"/>
  <c r="BE37" i="10"/>
  <c r="BG19" i="10"/>
  <c r="BF5" i="10"/>
  <c r="BL6" i="10"/>
  <c r="BI64" i="10"/>
  <c r="BC48" i="10"/>
  <c r="BC47" i="10" s="1"/>
  <c r="BB6" i="10"/>
  <c r="BE22" i="10"/>
  <c r="BI41" i="10"/>
  <c r="BK60" i="10"/>
  <c r="BJ14" i="10"/>
  <c r="BJ24" i="10"/>
  <c r="BK34" i="10"/>
  <c r="BH8" i="10"/>
  <c r="BE11" i="10"/>
  <c r="BD22" i="10"/>
  <c r="BC10" i="10"/>
  <c r="BB24" i="10"/>
  <c r="BK8" i="10"/>
  <c r="BH21" i="10"/>
  <c r="BI34" i="10"/>
  <c r="BC18" i="10"/>
  <c r="BG33" i="10"/>
  <c r="BB52" i="10"/>
  <c r="BB51" i="10" s="1"/>
  <c r="BL59" i="10"/>
  <c r="BC59" i="10"/>
  <c r="BF63" i="10"/>
  <c r="BB48" i="10"/>
  <c r="BB47" i="10" s="1"/>
  <c r="BG39" i="10"/>
  <c r="BK43" i="10"/>
  <c r="BE43" i="10"/>
  <c r="BD43" i="10"/>
  <c r="BB43" i="10"/>
  <c r="BG12" i="10"/>
  <c r="BD34" i="10"/>
  <c r="BE10" i="10"/>
  <c r="BJ15" i="10"/>
  <c r="BJ22" i="10"/>
  <c r="BL15" i="10"/>
  <c r="BI39" i="10"/>
  <c r="BG5" i="10"/>
  <c r="BC24" i="10"/>
  <c r="BI37" i="10"/>
  <c r="BH48" i="10"/>
  <c r="BH47" i="10" s="1"/>
  <c r="BE48" i="10"/>
  <c r="BE47" i="10" s="1"/>
  <c r="BD41" i="10"/>
  <c r="BC34" i="10"/>
  <c r="BC21" i="10"/>
  <c r="BE33" i="10"/>
  <c r="BG64" i="10"/>
  <c r="BI13" i="10"/>
  <c r="BH34" i="10"/>
  <c r="BL65" i="10"/>
  <c r="BE14" i="10"/>
  <c r="BJ52" i="10"/>
  <c r="BJ51" i="10" s="1"/>
  <c r="BH10" i="10"/>
  <c r="BC39" i="10"/>
  <c r="BB33" i="10"/>
  <c r="BI55" i="10"/>
  <c r="BD4" i="10"/>
  <c r="BJ17" i="10"/>
  <c r="BD33" i="10"/>
  <c r="BF59" i="10"/>
  <c r="BH61" i="10"/>
  <c r="BL12" i="10"/>
  <c r="BE13" i="10"/>
  <c r="BI19" i="10"/>
  <c r="BC11" i="10"/>
  <c r="BK11" i="10"/>
  <c r="BF64" i="10"/>
  <c r="BF19" i="10"/>
  <c r="BF44" i="10"/>
  <c r="BK65" i="10"/>
  <c r="BL22" i="10"/>
  <c r="BK41" i="10"/>
  <c r="BJ56" i="10"/>
  <c r="BL64" i="10"/>
  <c r="BL18" i="10"/>
  <c r="BD7" i="10"/>
  <c r="BC23" i="10"/>
  <c r="BH20" i="10"/>
  <c r="BF12" i="10"/>
  <c r="BC8" i="10"/>
  <c r="BJ11" i="10"/>
  <c r="BK52" i="10"/>
  <c r="BK51" i="10" s="1"/>
  <c r="BD48" i="10"/>
  <c r="BD47" i="10" s="1"/>
  <c r="BE39" i="10"/>
  <c r="BC4" i="10"/>
  <c r="BL39" i="10"/>
  <c r="BK59" i="10"/>
  <c r="BH12" i="10"/>
  <c r="BF6" i="10"/>
  <c r="BE65" i="10"/>
  <c r="BJ48" i="10"/>
  <c r="BJ47" i="10" s="1"/>
  <c r="BC15" i="10"/>
  <c r="BH11" i="10"/>
  <c r="BJ6" i="10"/>
  <c r="BJ60" i="10"/>
  <c r="BG15" i="10"/>
  <c r="BB13" i="10"/>
  <c r="BK19" i="10"/>
  <c r="BI7" i="10"/>
  <c r="BD56" i="10"/>
  <c r="BG20" i="10"/>
  <c r="BC37" i="10"/>
  <c r="BG6" i="10"/>
  <c r="BB42" i="10"/>
  <c r="BH16" i="10"/>
  <c r="BD17" i="10"/>
  <c r="BG56" i="10"/>
  <c r="BI48" i="10"/>
  <c r="BI47" i="10" s="1"/>
  <c r="BJ42" i="10"/>
  <c r="BI36" i="10"/>
  <c r="BK4" i="10"/>
  <c r="BK33" i="10"/>
  <c r="BE59" i="10"/>
  <c r="BL4" i="10"/>
  <c r="BH33" i="10"/>
  <c r="BG17" i="10"/>
  <c r="BK21" i="10"/>
  <c r="BD24" i="10"/>
  <c r="BB64" i="10"/>
  <c r="BJ16" i="10"/>
  <c r="BI46" i="10"/>
  <c r="BI45" i="10" s="1"/>
  <c r="BE7" i="10"/>
  <c r="BJ61" i="10"/>
  <c r="BB40" i="10"/>
  <c r="BF34" i="10"/>
  <c r="BH6" i="10"/>
  <c r="BE20" i="10"/>
  <c r="BF56" i="10"/>
  <c r="BE18" i="10"/>
  <c r="BE40" i="10"/>
  <c r="BL40" i="10"/>
  <c r="BJ34" i="10"/>
  <c r="BE34" i="10"/>
  <c r="BI42" i="10"/>
  <c r="BB44" i="10"/>
  <c r="BE52" i="10"/>
  <c r="BE51" i="10" s="1"/>
  <c r="BH22" i="10"/>
  <c r="BK40" i="10"/>
  <c r="BD39" i="10"/>
  <c r="BJ36" i="10"/>
  <c r="BJ4" i="10"/>
  <c r="AI61" i="10"/>
  <c r="AI58" i="10" s="1"/>
  <c r="BC36" i="10"/>
  <c r="BK55" i="10"/>
  <c r="BB55" i="10"/>
  <c r="BH43" i="10"/>
  <c r="BF43" i="10"/>
  <c r="BK16" i="10"/>
  <c r="AC61" i="10"/>
  <c r="AC58" i="10" s="1"/>
  <c r="BG23" i="10"/>
  <c r="BI5" i="10"/>
  <c r="BJ8" i="10"/>
  <c r="BF8" i="10"/>
  <c r="BI8" i="10"/>
  <c r="BK15" i="10"/>
  <c r="BI11" i="10"/>
  <c r="BL21" i="10"/>
  <c r="BK12" i="10"/>
  <c r="BI22" i="10"/>
  <c r="BB60" i="10"/>
  <c r="BI20" i="10"/>
  <c r="BL36" i="10"/>
  <c r="BD11" i="10"/>
  <c r="BB65" i="10"/>
  <c r="BD37" i="10"/>
  <c r="BI44" i="10"/>
  <c r="BD23" i="10"/>
  <c r="BL56" i="10"/>
  <c r="BF24" i="10"/>
  <c r="BH18" i="10"/>
  <c r="BL5" i="10"/>
  <c r="BE55" i="10"/>
  <c r="BE54" i="10" s="1"/>
  <c r="BE57" i="10" s="1"/>
  <c r="BF48" i="10"/>
  <c r="BF47" i="10" s="1"/>
  <c r="BC55" i="10"/>
  <c r="BD36" i="10"/>
  <c r="BF55" i="10"/>
  <c r="AA61" i="10"/>
  <c r="AA58" i="10" s="1"/>
  <c r="BK46" i="10"/>
  <c r="BK45" i="10" s="1"/>
  <c r="BK44" i="10"/>
  <c r="BG11" i="10"/>
  <c r="BJ20" i="10"/>
  <c r="BC44" i="10"/>
  <c r="BI12" i="10"/>
  <c r="BG34" i="10"/>
  <c r="BI33" i="10"/>
  <c r="BH23" i="10"/>
  <c r="BE41" i="10"/>
  <c r="BF37" i="10"/>
  <c r="BC42" i="10"/>
  <c r="BE61" i="10"/>
  <c r="BI24" i="10"/>
  <c r="BL33" i="10"/>
  <c r="BI61" i="10"/>
  <c r="BF13" i="10"/>
  <c r="BF61" i="10"/>
  <c r="BC22" i="10"/>
  <c r="BH5" i="10"/>
  <c r="BE60" i="10"/>
  <c r="BK6" i="10"/>
  <c r="BI18" i="10"/>
  <c r="BJ55" i="10"/>
  <c r="BH50" i="10"/>
  <c r="BH49" i="10" s="1"/>
  <c r="BE4" i="10"/>
  <c r="BI59" i="10"/>
  <c r="BF52" i="10"/>
  <c r="BF51" i="10" s="1"/>
  <c r="BE46" i="10"/>
  <c r="BE45" i="10" s="1"/>
  <c r="BL60" i="10"/>
  <c r="BK56" i="10"/>
  <c r="BD12" i="10"/>
  <c r="BI56" i="10"/>
  <c r="BF15" i="10"/>
  <c r="BK61" i="10"/>
  <c r="BD55" i="10"/>
  <c r="BJ37" i="10"/>
  <c r="BC56" i="10"/>
  <c r="BK37" i="10"/>
  <c r="BI65" i="10"/>
  <c r="BK5" i="10"/>
  <c r="BF17" i="10"/>
  <c r="BL42" i="10"/>
  <c r="BB34" i="10"/>
  <c r="BC52" i="10"/>
  <c r="BC51" i="10" s="1"/>
  <c r="BK39" i="10"/>
  <c r="BH60" i="10"/>
  <c r="BI21" i="10"/>
  <c r="BF60" i="10"/>
  <c r="BL61" i="10"/>
  <c r="BL20" i="10"/>
  <c r="BD65" i="10"/>
  <c r="BE50" i="10"/>
  <c r="BE49" i="10" s="1"/>
  <c r="BF39" i="10"/>
  <c r="BJ50" i="10"/>
  <c r="BJ49" i="10" s="1"/>
  <c r="BC50" i="10"/>
  <c r="BC49" i="10" s="1"/>
  <c r="BB50" i="10"/>
  <c r="BB49" i="10" s="1"/>
  <c r="BL55" i="10"/>
  <c r="BB56" i="10"/>
  <c r="BJ23" i="10"/>
  <c r="BG60" i="10"/>
  <c r="BD60" i="10"/>
  <c r="BJ64" i="10"/>
  <c r="BG21" i="10"/>
  <c r="BG65" i="10"/>
  <c r="BG18" i="10"/>
  <c r="BI14" i="10"/>
  <c r="BI40" i="10"/>
  <c r="BE44" i="10"/>
  <c r="BG42" i="10"/>
  <c r="BD15" i="10"/>
  <c r="BL23" i="10"/>
  <c r="BH14" i="10"/>
  <c r="BG63" i="10"/>
  <c r="BD21" i="10"/>
  <c r="BI10" i="10"/>
  <c r="BE16" i="10"/>
  <c r="BB15" i="10"/>
  <c r="BD44" i="10"/>
  <c r="BL14" i="10"/>
  <c r="BG59" i="10"/>
  <c r="BG4" i="10"/>
  <c r="BD46" i="10"/>
  <c r="BD45" i="10" s="1"/>
  <c r="BK48" i="10"/>
  <c r="BK47" i="10" s="1"/>
  <c r="BJ59" i="10"/>
  <c r="BI4" i="10"/>
  <c r="BJ33" i="10"/>
  <c r="BG43" i="10"/>
  <c r="BK42" i="10"/>
  <c r="BG37" i="10"/>
  <c r="BH41" i="10"/>
  <c r="BJ41" i="10"/>
  <c r="BF16" i="10"/>
  <c r="BH40" i="10"/>
  <c r="BJ40" i="10"/>
  <c r="BD8" i="10"/>
  <c r="BG61" i="10"/>
  <c r="BD16" i="10"/>
  <c r="BB5" i="10"/>
  <c r="BF42" i="10"/>
  <c r="BH63" i="10"/>
  <c r="BB23" i="10"/>
  <c r="BG8" i="10"/>
  <c r="BB19" i="10"/>
  <c r="BG14" i="10"/>
  <c r="BC41" i="10"/>
  <c r="BD13" i="10"/>
  <c r="BF20" i="10"/>
  <c r="BG50" i="10"/>
  <c r="BG49" i="10" s="1"/>
  <c r="BB37" i="10"/>
  <c r="BE12" i="10"/>
  <c r="BD18" i="10"/>
  <c r="BK10" i="10"/>
  <c r="BD50" i="10"/>
  <c r="BD49" i="10" s="1"/>
  <c r="BK50" i="10"/>
  <c r="BK49" i="10" s="1"/>
  <c r="BD63" i="10"/>
  <c r="BH46" i="10"/>
  <c r="BH45" i="10" s="1"/>
  <c r="BB4" i="10"/>
  <c r="BH59" i="10"/>
  <c r="BE15" i="10"/>
  <c r="BL24" i="10"/>
  <c r="BE6" i="10"/>
  <c r="BI6" i="10"/>
  <c r="BK13" i="10"/>
  <c r="BC20" i="10"/>
  <c r="BL16" i="10"/>
  <c r="BE21" i="10"/>
  <c r="BB17" i="10"/>
  <c r="BJ65" i="10"/>
  <c r="AF61" i="10"/>
  <c r="AF58" i="10" s="1"/>
  <c r="BE23" i="10"/>
  <c r="BL8" i="10"/>
  <c r="BH19" i="10"/>
  <c r="BG41" i="10"/>
  <c r="BE17" i="10"/>
  <c r="BF18" i="10"/>
  <c r="BF65" i="10"/>
  <c r="BC6" i="10"/>
  <c r="BC14" i="10"/>
  <c r="BH17" i="10"/>
  <c r="BE42" i="10"/>
  <c r="BJ46" i="10"/>
  <c r="BJ45" i="10" s="1"/>
  <c r="AH61" i="10"/>
  <c r="AH58" i="10" s="1"/>
  <c r="BG10" i="10"/>
  <c r="BF46" i="10"/>
  <c r="BF45" i="10" s="1"/>
  <c r="BG55" i="10"/>
  <c r="BF4" i="10"/>
  <c r="BF14" i="10"/>
  <c r="BH44" i="10"/>
  <c r="BC19" i="10"/>
  <c r="BL11" i="10"/>
  <c r="BG22" i="10"/>
  <c r="AB61" i="10"/>
  <c r="AB58" i="10" s="1"/>
  <c r="BL37" i="10"/>
  <c r="BL41" i="10"/>
  <c r="BH42" i="10"/>
  <c r="BB14" i="10"/>
  <c r="BI16" i="10"/>
  <c r="BC40" i="10"/>
  <c r="BB11" i="10"/>
  <c r="BK22" i="10"/>
  <c r="BK20" i="10"/>
  <c r="BJ21" i="10"/>
  <c r="BB7" i="10"/>
  <c r="BE64" i="10"/>
  <c r="BK7" i="10"/>
  <c r="BF50" i="10"/>
  <c r="BF49" i="10" s="1"/>
  <c r="BB59" i="10"/>
  <c r="BC46" i="10"/>
  <c r="BC45" i="10" s="1"/>
  <c r="BH4" i="10"/>
  <c r="BB39" i="10"/>
  <c r="BH56" i="10"/>
  <c r="BH7" i="10"/>
  <c r="BE5" i="10"/>
  <c r="BK36" i="10"/>
  <c r="BK35" i="10" s="1"/>
  <c r="BL44" i="10"/>
  <c r="BF7" i="10"/>
  <c r="BD64" i="10"/>
  <c r="BH65" i="10"/>
  <c r="BI50" i="10"/>
  <c r="BI49" i="10" s="1"/>
  <c r="BF40" i="10"/>
  <c r="BD19" i="10"/>
  <c r="AE61" i="10"/>
  <c r="AE58" i="10" s="1"/>
  <c r="BG16" i="10"/>
  <c r="BE8" i="10"/>
  <c r="BB20" i="10"/>
  <c r="BL34" i="10"/>
  <c r="BB10" i="10"/>
  <c r="BC64" i="10"/>
  <c r="BH39" i="10"/>
  <c r="BG7" i="10"/>
  <c r="BC16" i="10"/>
  <c r="BB16" i="10"/>
  <c r="BC63" i="10"/>
  <c r="BG36" i="10"/>
  <c r="BJ39" i="10"/>
  <c r="BL63" i="10"/>
  <c r="BL62" i="10" s="1"/>
  <c r="BF10" i="10"/>
  <c r="AJ61" i="10"/>
  <c r="AJ58" i="10" s="1"/>
  <c r="BD10" i="10"/>
  <c r="BL43" i="10"/>
  <c r="BJ43" i="10"/>
  <c r="BI43" i="10"/>
  <c r="BC43" i="10"/>
  <c r="M71" i="28"/>
  <c r="BB36" i="28"/>
  <c r="BK20" i="28"/>
  <c r="BC50" i="28"/>
  <c r="BC49" i="28" s="1"/>
  <c r="BC63" i="28"/>
  <c r="AD61" i="28"/>
  <c r="AD58" i="28" s="1"/>
  <c r="BC60" i="28"/>
  <c r="BD34" i="28"/>
  <c r="BL6" i="28"/>
  <c r="BC22" i="28"/>
  <c r="BJ36" i="28"/>
  <c r="BJ56" i="28"/>
  <c r="BF16" i="28"/>
  <c r="BC20" i="28"/>
  <c r="BC48" i="28"/>
  <c r="BC47" i="28" s="1"/>
  <c r="BD52" i="28"/>
  <c r="BD51" i="28" s="1"/>
  <c r="BK56" i="28"/>
  <c r="BD56" i="28"/>
  <c r="BG50" i="28"/>
  <c r="BG49" i="28" s="1"/>
  <c r="AG61" i="28"/>
  <c r="AG58" i="28" s="1"/>
  <c r="BC11" i="28"/>
  <c r="BC41" i="28"/>
  <c r="BK60" i="28"/>
  <c r="BH56" i="28"/>
  <c r="BD42" i="28"/>
  <c r="BF64" i="28"/>
  <c r="BL24" i="28"/>
  <c r="BB5" i="28"/>
  <c r="BE14" i="28"/>
  <c r="BI41" i="28"/>
  <c r="BG60" i="28"/>
  <c r="BH43" i="28"/>
  <c r="BJ24" i="28"/>
  <c r="BG7" i="28"/>
  <c r="BE34" i="28"/>
  <c r="BC8" i="28"/>
  <c r="BL16" i="28"/>
  <c r="BJ42" i="28"/>
  <c r="BD13" i="28"/>
  <c r="BE37" i="28"/>
  <c r="BG63" i="28"/>
  <c r="BL63" i="28"/>
  <c r="BJ50" i="28"/>
  <c r="BJ49" i="28" s="1"/>
  <c r="BF52" i="28"/>
  <c r="BF51" i="28" s="1"/>
  <c r="BH46" i="28"/>
  <c r="BH45" i="28" s="1"/>
  <c r="BJ59" i="28"/>
  <c r="BC39" i="28"/>
  <c r="BJ39" i="28"/>
  <c r="BE64" i="28"/>
  <c r="BB6" i="28"/>
  <c r="BJ43" i="28"/>
  <c r="BG18" i="28"/>
  <c r="BF60" i="28"/>
  <c r="BB4" i="28"/>
  <c r="BD39" i="28"/>
  <c r="BC33" i="28"/>
  <c r="AA61" i="28"/>
  <c r="AA58" i="28" s="1"/>
  <c r="BJ33" i="28"/>
  <c r="BI36" i="28"/>
  <c r="BB48" i="28"/>
  <c r="BB47" i="28" s="1"/>
  <c r="BD61" i="28"/>
  <c r="BF17" i="28"/>
  <c r="BL14" i="28"/>
  <c r="BH15" i="28"/>
  <c r="BI12" i="28"/>
  <c r="BC23" i="28"/>
  <c r="BL8" i="28"/>
  <c r="BG56" i="28"/>
  <c r="BC17" i="28"/>
  <c r="BF61" i="28"/>
  <c r="BJ19" i="28"/>
  <c r="BG8" i="28"/>
  <c r="BI21" i="28"/>
  <c r="BE17" i="28"/>
  <c r="BB65" i="28"/>
  <c r="BL17" i="28"/>
  <c r="AI61" i="28"/>
  <c r="AI58" i="28" s="1"/>
  <c r="BC13" i="28"/>
  <c r="BL64" i="28"/>
  <c r="BI65" i="28"/>
  <c r="BC19" i="28"/>
  <c r="BD40" i="28"/>
  <c r="BC37" i="28"/>
  <c r="BG59" i="28"/>
  <c r="BE46" i="28"/>
  <c r="BE45" i="28" s="1"/>
  <c r="BI63" i="28"/>
  <c r="BG46" i="28"/>
  <c r="BG45" i="28" s="1"/>
  <c r="BI48" i="28"/>
  <c r="BI47" i="28" s="1"/>
  <c r="BK55" i="28"/>
  <c r="BK54" i="28" s="1"/>
  <c r="BK57" i="28" s="1"/>
  <c r="BF48" i="28"/>
  <c r="BF47" i="28" s="1"/>
  <c r="BK7" i="28"/>
  <c r="BK5" i="28"/>
  <c r="BD5" i="28"/>
  <c r="BI43" i="28"/>
  <c r="BE42" i="28"/>
  <c r="BH12" i="28"/>
  <c r="BL56" i="28"/>
  <c r="BB7" i="28"/>
  <c r="BL18" i="28"/>
  <c r="BE56" i="28"/>
  <c r="BG5" i="28"/>
  <c r="BC24" i="28"/>
  <c r="BF65" i="28"/>
  <c r="BJ7" i="28"/>
  <c r="BL7" i="28"/>
  <c r="BJ8" i="28"/>
  <c r="BL34" i="28"/>
  <c r="BB8" i="28"/>
  <c r="BG15" i="28"/>
  <c r="BJ5" i="28"/>
  <c r="BF36" i="28"/>
  <c r="BE22" i="28"/>
  <c r="BB56" i="28"/>
  <c r="BI15" i="28"/>
  <c r="BB18" i="28"/>
  <c r="BC5" i="28"/>
  <c r="BB55" i="28"/>
  <c r="BF55" i="28"/>
  <c r="BE41" i="28"/>
  <c r="BB12" i="28"/>
  <c r="BH34" i="28"/>
  <c r="BG11" i="28"/>
  <c r="BD10" i="28"/>
  <c r="BL13" i="28"/>
  <c r="BD20" i="28"/>
  <c r="BB21" i="28"/>
  <c r="BD23" i="28"/>
  <c r="BI4" i="28"/>
  <c r="BB22" i="28"/>
  <c r="BD8" i="28"/>
  <c r="BI39" i="28"/>
  <c r="BE55" i="28"/>
  <c r="BE54" i="28" s="1"/>
  <c r="BE57" i="28" s="1"/>
  <c r="BK36" i="28"/>
  <c r="BG36" i="28"/>
  <c r="BH10" i="28"/>
  <c r="BH4" i="28"/>
  <c r="BI50" i="28"/>
  <c r="BI49" i="28" s="1"/>
  <c r="BG37" i="28"/>
  <c r="BD46" i="28"/>
  <c r="BD45" i="28" s="1"/>
  <c r="BH36" i="28"/>
  <c r="BI40" i="28"/>
  <c r="BB14" i="28"/>
  <c r="BD60" i="28"/>
  <c r="BL21" i="28"/>
  <c r="BF12" i="28"/>
  <c r="BH19" i="28"/>
  <c r="BK14" i="28"/>
  <c r="BL61" i="28"/>
  <c r="BC64" i="28"/>
  <c r="BJ61" i="28"/>
  <c r="BJ34" i="28"/>
  <c r="BG16" i="28"/>
  <c r="BG40" i="28"/>
  <c r="BD44" i="28"/>
  <c r="BG44" i="28"/>
  <c r="BI64" i="28"/>
  <c r="BG6" i="28"/>
  <c r="BB63" i="28"/>
  <c r="BE63" i="28"/>
  <c r="BG48" i="28"/>
  <c r="BG47" i="28" s="1"/>
  <c r="BJ55" i="28"/>
  <c r="BD18" i="28"/>
  <c r="BF46" i="28"/>
  <c r="BF45" i="28" s="1"/>
  <c r="BK21" i="28"/>
  <c r="BE10" i="28"/>
  <c r="BD65" i="28"/>
  <c r="BD41" i="28"/>
  <c r="BK64" i="28"/>
  <c r="BK12" i="28"/>
  <c r="BH61" i="28"/>
  <c r="BK11" i="28"/>
  <c r="BL10" i="28"/>
  <c r="BE50" i="28"/>
  <c r="BE49" i="28" s="1"/>
  <c r="AF61" i="28"/>
  <c r="AF58" i="28" s="1"/>
  <c r="BJ46" i="28"/>
  <c r="BJ45" i="28" s="1"/>
  <c r="BE6" i="28"/>
  <c r="AE61" i="28"/>
  <c r="AE58" i="28" s="1"/>
  <c r="BC10" i="28"/>
  <c r="BD12" i="28"/>
  <c r="BK6" i="28"/>
  <c r="BB46" i="28"/>
  <c r="BB45" i="28" s="1"/>
  <c r="BF5" i="28"/>
  <c r="BH11" i="28"/>
  <c r="BI22" i="28"/>
  <c r="BF15" i="28"/>
  <c r="BL44" i="28"/>
  <c r="BK34" i="28"/>
  <c r="BJ22" i="28"/>
  <c r="BL23" i="28"/>
  <c r="BK40" i="28"/>
  <c r="BB40" i="28"/>
  <c r="BJ48" i="28"/>
  <c r="BJ47" i="28" s="1"/>
  <c r="BB43" i="28"/>
  <c r="BH37" i="28"/>
  <c r="BB41" i="28"/>
  <c r="BK46" i="28"/>
  <c r="BK45" i="28" s="1"/>
  <c r="BK22" i="28"/>
  <c r="BF22" i="28"/>
  <c r="BJ14" i="28"/>
  <c r="BH39" i="28"/>
  <c r="BK42" i="28"/>
  <c r="BB59" i="28"/>
  <c r="BG10" i="28"/>
  <c r="BJ10" i="28"/>
  <c r="BB52" i="28"/>
  <c r="BB51" i="28" s="1"/>
  <c r="BI52" i="28"/>
  <c r="BI51" i="28" s="1"/>
  <c r="BF11" i="28"/>
  <c r="BF21" i="28"/>
  <c r="BH17" i="28"/>
  <c r="BL11" i="28"/>
  <c r="BB44" i="28"/>
  <c r="BF19" i="28"/>
  <c r="BC12" i="28"/>
  <c r="BB24" i="28"/>
  <c r="BG43" i="28"/>
  <c r="BJ20" i="28"/>
  <c r="BK24" i="28"/>
  <c r="BD15" i="28"/>
  <c r="BJ40" i="28"/>
  <c r="BG64" i="28"/>
  <c r="BJ17" i="28"/>
  <c r="BB13" i="28"/>
  <c r="BB37" i="28"/>
  <c r="BH13" i="28"/>
  <c r="BE11" i="28"/>
  <c r="BD55" i="28"/>
  <c r="BD54" i="28" s="1"/>
  <c r="BD57" i="28" s="1"/>
  <c r="BB19" i="28"/>
  <c r="BJ12" i="28"/>
  <c r="BC7" i="28"/>
  <c r="BD4" i="28"/>
  <c r="BL4" i="28"/>
  <c r="BG17" i="28"/>
  <c r="BF43" i="28"/>
  <c r="BH40" i="28"/>
  <c r="BH6" i="28"/>
  <c r="BB10" i="28"/>
  <c r="BK10" i="28"/>
  <c r="BB23" i="28"/>
  <c r="BC61" i="28"/>
  <c r="BH44" i="28"/>
  <c r="BF4" i="28"/>
  <c r="BD22" i="28"/>
  <c r="BB61" i="28"/>
  <c r="BK23" i="28"/>
  <c r="BF20" i="28"/>
  <c r="BK33" i="28"/>
  <c r="BL46" i="28"/>
  <c r="BL45" i="28" s="1"/>
  <c r="BL50" i="28"/>
  <c r="BL49" i="28" s="1"/>
  <c r="BH48" i="28"/>
  <c r="BH47" i="28" s="1"/>
  <c r="BB50" i="28"/>
  <c r="BB49" i="28" s="1"/>
  <c r="BC36" i="28"/>
  <c r="BF39" i="28"/>
  <c r="BI37" i="28"/>
  <c r="BH42" i="28"/>
  <c r="BF7" i="28"/>
  <c r="BC43" i="28"/>
  <c r="BJ52" i="28"/>
  <c r="BJ51" i="28" s="1"/>
  <c r="BI23" i="28"/>
  <c r="BD37" i="28"/>
  <c r="BL42" i="28"/>
  <c r="BC15" i="28"/>
  <c r="BE44" i="28"/>
  <c r="BF23" i="28"/>
  <c r="BE15" i="28"/>
  <c r="BH60" i="28"/>
  <c r="BI61" i="28"/>
  <c r="BI34" i="28"/>
  <c r="BI44" i="28"/>
  <c r="BL41" i="28"/>
  <c r="BI17" i="28"/>
  <c r="BF13" i="28"/>
  <c r="BC4" i="28"/>
  <c r="BI46" i="28"/>
  <c r="BI45" i="28" s="1"/>
  <c r="BK48" i="28"/>
  <c r="BK47" i="28" s="1"/>
  <c r="BE39" i="28"/>
  <c r="BL33" i="28"/>
  <c r="BI5" i="28"/>
  <c r="BI11" i="28"/>
  <c r="BE33" i="28"/>
  <c r="BG65" i="28"/>
  <c r="BF8" i="28"/>
  <c r="BD24" i="28"/>
  <c r="BD50" i="28"/>
  <c r="BD49" i="28" s="1"/>
  <c r="BE43" i="28"/>
  <c r="BK50" i="28"/>
  <c r="BK49" i="28" s="1"/>
  <c r="BE36" i="28"/>
  <c r="BL65" i="28"/>
  <c r="BL52" i="28"/>
  <c r="BL51" i="28" s="1"/>
  <c r="BK63" i="28"/>
  <c r="BL59" i="28"/>
  <c r="BL60" i="28"/>
  <c r="BL36" i="28"/>
  <c r="BC42" i="28"/>
  <c r="BL20" i="28"/>
  <c r="BJ41" i="28"/>
  <c r="BB64" i="28"/>
  <c r="BF6" i="28"/>
  <c r="BJ37" i="28"/>
  <c r="BH8" i="28"/>
  <c r="BH5" i="28"/>
  <c r="BJ60" i="28"/>
  <c r="BL43" i="28"/>
  <c r="BK15" i="28"/>
  <c r="BF34" i="28"/>
  <c r="BJ16" i="28"/>
  <c r="BG34" i="28"/>
  <c r="BK8" i="28"/>
  <c r="BB11" i="28"/>
  <c r="BL40" i="28"/>
  <c r="BJ64" i="28"/>
  <c r="BE8" i="28"/>
  <c r="BG24" i="28"/>
  <c r="BH16" i="28"/>
  <c r="BH52" i="28"/>
  <c r="BH51" i="28" s="1"/>
  <c r="BD48" i="28"/>
  <c r="BD47" i="28" s="1"/>
  <c r="BD43" i="28"/>
  <c r="BH63" i="28"/>
  <c r="BD36" i="28"/>
  <c r="BJ4" i="28"/>
  <c r="BF59" i="28"/>
  <c r="BJ63" i="28"/>
  <c r="BK13" i="28"/>
  <c r="BB16" i="28"/>
  <c r="BE24" i="28"/>
  <c r="BK16" i="28"/>
  <c r="BK43" i="28"/>
  <c r="BC18" i="28"/>
  <c r="BD16" i="28"/>
  <c r="BE20" i="28"/>
  <c r="BK61" i="28"/>
  <c r="BI60" i="28"/>
  <c r="BE7" i="28"/>
  <c r="BK19" i="28"/>
  <c r="BB15" i="28"/>
  <c r="BE65" i="28"/>
  <c r="BG14" i="28"/>
  <c r="BB42" i="28"/>
  <c r="BG41" i="28"/>
  <c r="BD64" i="28"/>
  <c r="BB20" i="28"/>
  <c r="BK52" i="28"/>
  <c r="BK51" i="28" s="1"/>
  <c r="BF18" i="28"/>
  <c r="BB39" i="28"/>
  <c r="BI13" i="28"/>
  <c r="BL55" i="28"/>
  <c r="BK4" i="28"/>
  <c r="BE60" i="28"/>
  <c r="BK18" i="28"/>
  <c r="BH21" i="28"/>
  <c r="BC14" i="28"/>
  <c r="BC55" i="28"/>
  <c r="BL48" i="28"/>
  <c r="BL47" i="28" s="1"/>
  <c r="BI6" i="28"/>
  <c r="BE19" i="28"/>
  <c r="BH23" i="28"/>
  <c r="BG55" i="28"/>
  <c r="BG54" i="28" s="1"/>
  <c r="BG57" i="28" s="1"/>
  <c r="BI24" i="28"/>
  <c r="BG42" i="28"/>
  <c r="BK44" i="28"/>
  <c r="BF40" i="28"/>
  <c r="BG52" i="28"/>
  <c r="BG51" i="28" s="1"/>
  <c r="BH59" i="28"/>
  <c r="BB33" i="28"/>
  <c r="BE59" i="28"/>
  <c r="BF10" i="28"/>
  <c r="BG4" i="28"/>
  <c r="BF42" i="28"/>
  <c r="BF44" i="28"/>
  <c r="BD21" i="28"/>
  <c r="BH65" i="28"/>
  <c r="BE21" i="28"/>
  <c r="BG22" i="28"/>
  <c r="BG13" i="28"/>
  <c r="BG20" i="28"/>
  <c r="BG21" i="28"/>
  <c r="BF56" i="28"/>
  <c r="BG61" i="28"/>
  <c r="BH22" i="28"/>
  <c r="BI19" i="28"/>
  <c r="BL22" i="28"/>
  <c r="BJ11" i="28"/>
  <c r="BL5" i="28"/>
  <c r="BJ13" i="28"/>
  <c r="BH20" i="28"/>
  <c r="BK41" i="28"/>
  <c r="BG19" i="28"/>
  <c r="BD11" i="28"/>
  <c r="BH33" i="28"/>
  <c r="BE48" i="28"/>
  <c r="BE47" i="28" s="1"/>
  <c r="BE4" i="28"/>
  <c r="BJ65" i="28"/>
  <c r="BL39" i="28"/>
  <c r="BF63" i="28"/>
  <c r="BI33" i="28"/>
  <c r="BE23" i="28"/>
  <c r="BF41" i="28"/>
  <c r="BI8" i="28"/>
  <c r="BI56" i="28"/>
  <c r="BC56" i="28"/>
  <c r="BE13" i="28"/>
  <c r="BG12" i="28"/>
  <c r="BG33" i="28"/>
  <c r="BF50" i="28"/>
  <c r="BF49" i="28" s="1"/>
  <c r="BF33" i="28"/>
  <c r="BI59" i="28"/>
  <c r="BI10" i="28"/>
  <c r="BH41" i="28"/>
  <c r="BD14" i="28"/>
  <c r="BH18" i="28"/>
  <c r="BC46" i="28"/>
  <c r="BC45" i="28" s="1"/>
  <c r="BI14" i="28"/>
  <c r="BC40" i="28"/>
  <c r="BC65" i="28"/>
  <c r="BJ23" i="28"/>
  <c r="BL15" i="28"/>
  <c r="BF37" i="28"/>
  <c r="BE12" i="28"/>
  <c r="BI16" i="28"/>
  <c r="BD17" i="28"/>
  <c r="BE52" i="28"/>
  <c r="BE51" i="28" s="1"/>
  <c r="BC34" i="28"/>
  <c r="BJ15" i="28"/>
  <c r="BC21" i="28"/>
  <c r="BC6" i="28"/>
  <c r="BC16" i="28"/>
  <c r="BD33" i="28"/>
  <c r="BK65" i="28"/>
  <c r="BE61" i="28"/>
  <c r="BL37" i="28"/>
  <c r="BK17" i="28"/>
  <c r="BK59" i="28"/>
  <c r="AC61" i="28"/>
  <c r="AC58" i="28" s="1"/>
  <c r="BD59" i="28"/>
  <c r="BC59" i="28"/>
  <c r="BJ21" i="28"/>
  <c r="BK39" i="28"/>
  <c r="BI42" i="28"/>
  <c r="BG23" i="28"/>
  <c r="BL19" i="28"/>
  <c r="BB60" i="28"/>
  <c r="BH50" i="28"/>
  <c r="BH49" i="28" s="1"/>
  <c r="BE40" i="28"/>
  <c r="BI18" i="28"/>
  <c r="BJ18" i="28"/>
  <c r="BH24" i="28"/>
  <c r="BE18" i="28"/>
  <c r="BI20" i="28"/>
  <c r="BE16" i="28"/>
  <c r="BF14" i="28"/>
  <c r="BK37" i="28"/>
  <c r="BC44" i="28"/>
  <c r="BJ6" i="28"/>
  <c r="BD19" i="28"/>
  <c r="BH64" i="28"/>
  <c r="BD63" i="28"/>
  <c r="AH61" i="28"/>
  <c r="AH58" i="28" s="1"/>
  <c r="BH7" i="28"/>
  <c r="BD6" i="28"/>
  <c r="BD7" i="28"/>
  <c r="BC52" i="28"/>
  <c r="BC51" i="28" s="1"/>
  <c r="BH55" i="28"/>
  <c r="BE5" i="28"/>
  <c r="BG39" i="28"/>
  <c r="BB17" i="28"/>
  <c r="BL12" i="28"/>
  <c r="BF24" i="28"/>
  <c r="BH14" i="28"/>
  <c r="AJ61" i="28"/>
  <c r="AJ58" i="28" s="1"/>
  <c r="BB34" i="28"/>
  <c r="BJ44" i="28"/>
  <c r="BI7" i="28"/>
  <c r="BI55" i="28"/>
  <c r="AB61" i="28"/>
  <c r="AB58" i="28" s="1"/>
  <c r="BB34" i="12"/>
  <c r="BK18" i="12"/>
  <c r="BH14" i="12"/>
  <c r="BI36" i="12"/>
  <c r="BB59" i="12"/>
  <c r="BE39" i="12"/>
  <c r="BE44" i="12"/>
  <c r="BJ22" i="12"/>
  <c r="BF15" i="12"/>
  <c r="BG37" i="12"/>
  <c r="BG35" i="12" s="1"/>
  <c r="BB14" i="12"/>
  <c r="BE33" i="12"/>
  <c r="BH40" i="12"/>
  <c r="BK61" i="12"/>
  <c r="BC14" i="12"/>
  <c r="BK5" i="12"/>
  <c r="BG42" i="12"/>
  <c r="BC4" i="12"/>
  <c r="BK12" i="12"/>
  <c r="BC40" i="12"/>
  <c r="BC16" i="12"/>
  <c r="BF7" i="12"/>
  <c r="BJ20" i="12"/>
  <c r="BE60" i="12"/>
  <c r="BB56" i="12"/>
  <c r="BB48" i="12"/>
  <c r="BB47" i="12" s="1"/>
  <c r="BC41" i="12"/>
  <c r="BD65" i="12"/>
  <c r="BF52" i="12"/>
  <c r="BF51" i="12" s="1"/>
  <c r="BJ4" i="12"/>
  <c r="AG61" i="12"/>
  <c r="AG58" i="12" s="1"/>
  <c r="BK44" i="12"/>
  <c r="BC33" i="36"/>
  <c r="BG25" i="36"/>
  <c r="BG52" i="36"/>
  <c r="BG55" i="36" s="1"/>
  <c r="BD43" i="22"/>
  <c r="BL43" i="22"/>
  <c r="BB56" i="22"/>
  <c r="BI56" i="22"/>
  <c r="BI43" i="22"/>
  <c r="BG56" i="22"/>
  <c r="BC33" i="22"/>
  <c r="BB39" i="22"/>
  <c r="BB63" i="22"/>
  <c r="BL46" i="22"/>
  <c r="BL45" i="22" s="1"/>
  <c r="BL39" i="22"/>
  <c r="BL59" i="22"/>
  <c r="BH48" i="22"/>
  <c r="BH47" i="22" s="1"/>
  <c r="BG39" i="22"/>
  <c r="BH52" i="22"/>
  <c r="BH51" i="22" s="1"/>
  <c r="BJ18" i="22"/>
  <c r="BH8" i="22"/>
  <c r="BD19" i="22"/>
  <c r="BF18" i="22"/>
  <c r="BL64" i="22"/>
  <c r="AH61" i="22"/>
  <c r="AH58" i="22" s="1"/>
  <c r="BB44" i="22"/>
  <c r="BH64" i="22"/>
  <c r="BI11" i="22"/>
  <c r="BI61" i="22"/>
  <c r="BI24" i="22"/>
  <c r="AJ61" i="22"/>
  <c r="AJ58" i="22" s="1"/>
  <c r="BD36" i="22"/>
  <c r="BJ16" i="22"/>
  <c r="BH22" i="22"/>
  <c r="BH15" i="22"/>
  <c r="BL17" i="22"/>
  <c r="BB42" i="22"/>
  <c r="BD48" i="22"/>
  <c r="BD47" i="22" s="1"/>
  <c r="BH19" i="22"/>
  <c r="BJ40" i="22"/>
  <c r="BK19" i="22"/>
  <c r="BB60" i="22"/>
  <c r="BJ37" i="22"/>
  <c r="BE48" i="22"/>
  <c r="BE47" i="22" s="1"/>
  <c r="BJ52" i="22"/>
  <c r="BJ51" i="22" s="1"/>
  <c r="BK39" i="22"/>
  <c r="BJ50" i="22"/>
  <c r="BJ49" i="22" s="1"/>
  <c r="BD64" i="22"/>
  <c r="BK16" i="22"/>
  <c r="BF19" i="22"/>
  <c r="BB55" i="22"/>
  <c r="BE34" i="22"/>
  <c r="BG40" i="22"/>
  <c r="BE15" i="22"/>
  <c r="BB17" i="22"/>
  <c r="BD24" i="22"/>
  <c r="BF42" i="22"/>
  <c r="BF63" i="22"/>
  <c r="BJ34" i="22"/>
  <c r="BE23" i="22"/>
  <c r="BG60" i="22"/>
  <c r="BD44" i="22"/>
  <c r="BD10" i="22"/>
  <c r="BG17" i="22"/>
  <c r="BH21" i="22"/>
  <c r="BK14" i="22"/>
  <c r="BL20" i="22"/>
  <c r="BC18" i="22"/>
  <c r="BE63" i="22"/>
  <c r="BG63" i="22"/>
  <c r="BH55" i="22"/>
  <c r="BB50" i="22"/>
  <c r="BB49" i="22" s="1"/>
  <c r="BH61" i="22"/>
  <c r="BD40" i="22"/>
  <c r="BL12" i="22"/>
  <c r="BK61" i="22"/>
  <c r="BH34" i="22"/>
  <c r="BK52" i="22"/>
  <c r="BK51" i="22" s="1"/>
  <c r="BK6" i="22"/>
  <c r="BJ20" i="22"/>
  <c r="BF11" i="22"/>
  <c r="BH41" i="22"/>
  <c r="BG44" i="22"/>
  <c r="AF61" i="22"/>
  <c r="AF58" i="22" s="1"/>
  <c r="BC46" i="22"/>
  <c r="BC45" i="22" s="1"/>
  <c r="BI22" i="22"/>
  <c r="BE16" i="22"/>
  <c r="BC41" i="22"/>
  <c r="BG24" i="22"/>
  <c r="BH65" i="22"/>
  <c r="BI36" i="22"/>
  <c r="BI52" i="22"/>
  <c r="BI51" i="22" s="1"/>
  <c r="BD12" i="22"/>
  <c r="BH16" i="22"/>
  <c r="BH11" i="22"/>
  <c r="BD16" i="22"/>
  <c r="AA61" i="22"/>
  <c r="AA58" i="22" s="1"/>
  <c r="BB10" i="22"/>
  <c r="BL50" i="22"/>
  <c r="BL49" i="22" s="1"/>
  <c r="BE12" i="22"/>
  <c r="BF22" i="22"/>
  <c r="BJ7" i="22"/>
  <c r="BH42" i="22"/>
  <c r="BG65" i="22"/>
  <c r="BD37" i="22"/>
  <c r="BF61" i="22"/>
  <c r="BI20" i="22"/>
  <c r="BL5" i="22"/>
  <c r="BK48" i="22"/>
  <c r="BK47" i="22" s="1"/>
  <c r="BD55" i="22"/>
  <c r="BJ63" i="22"/>
  <c r="BL34" i="22"/>
  <c r="BF60" i="22"/>
  <c r="BB5" i="22"/>
  <c r="BE5" i="22"/>
  <c r="BE22" i="22"/>
  <c r="BB4" i="22"/>
  <c r="BG42" i="22"/>
  <c r="BJ22" i="22"/>
  <c r="BD42" i="22"/>
  <c r="BL16" i="22"/>
  <c r="BE17" i="22"/>
  <c r="BC48" i="12"/>
  <c r="BC47" i="12" s="1"/>
  <c r="BE19" i="12"/>
  <c r="BH15" i="12"/>
  <c r="BB64" i="12"/>
  <c r="BE11" i="12"/>
  <c r="BL5" i="12"/>
  <c r="BL46" i="12"/>
  <c r="BL45" i="12" s="1"/>
  <c r="BC36" i="12"/>
  <c r="BJ16" i="12"/>
  <c r="BC65" i="12"/>
  <c r="BI16" i="12"/>
  <c r="BJ44" i="12"/>
  <c r="BL33" i="12"/>
  <c r="BB20" i="12"/>
  <c r="BE42" i="12"/>
  <c r="BH19" i="12"/>
  <c r="BB46" i="12"/>
  <c r="BB45" i="12" s="1"/>
  <c r="BE22" i="12"/>
  <c r="BC21" i="12"/>
  <c r="BJ10" i="12"/>
  <c r="BH44" i="12"/>
  <c r="BH16" i="12"/>
  <c r="BC12" i="12"/>
  <c r="BL6" i="12"/>
  <c r="BH23" i="12"/>
  <c r="BF40" i="12"/>
  <c r="BI10" i="12"/>
  <c r="BE20" i="12"/>
  <c r="BI42" i="12"/>
  <c r="BB56" i="36"/>
  <c r="BF52" i="36"/>
  <c r="BF55" i="36" s="1"/>
  <c r="BE60" i="36"/>
  <c r="BI48" i="39"/>
  <c r="BI47" i="39" s="1"/>
  <c r="BF35" i="39"/>
  <c r="BE18" i="39"/>
  <c r="BI35" i="39"/>
  <c r="BH22" i="39"/>
  <c r="BL62" i="39"/>
  <c r="BB27" i="39"/>
  <c r="AD59" i="39"/>
  <c r="AD56" i="39" s="1"/>
  <c r="BD42" i="39"/>
  <c r="BD39" i="39"/>
  <c r="BD12" i="39"/>
  <c r="BG48" i="39"/>
  <c r="BG47" i="39" s="1"/>
  <c r="BF44" i="39"/>
  <c r="BF43" i="39" s="1"/>
  <c r="BC58" i="39"/>
  <c r="BL18" i="39"/>
  <c r="BJ34" i="39"/>
  <c r="BF11" i="39"/>
  <c r="BD29" i="39"/>
  <c r="BJ23" i="39"/>
  <c r="BF4" i="39"/>
  <c r="BH28" i="39"/>
  <c r="BH20" i="39"/>
  <c r="BB40" i="39"/>
  <c r="BK14" i="39"/>
  <c r="BD20" i="39"/>
  <c r="BI15" i="39"/>
  <c r="BI27" i="39"/>
  <c r="BH16" i="39"/>
  <c r="BL22" i="39"/>
  <c r="BJ53" i="39"/>
  <c r="BJ52" i="39" s="1"/>
  <c r="BJ55" i="39" s="1"/>
  <c r="BC53" i="39"/>
  <c r="BK54" i="39"/>
  <c r="BH39" i="11"/>
  <c r="BJ15" i="11"/>
  <c r="BL55" i="11"/>
  <c r="BH34" i="11"/>
  <c r="BF42" i="11"/>
  <c r="BC37" i="11"/>
  <c r="BB14" i="11"/>
  <c r="BL5" i="11"/>
  <c r="BG50" i="11"/>
  <c r="BG49" i="11" s="1"/>
  <c r="BH46" i="11"/>
  <c r="BH45" i="11" s="1"/>
  <c r="BG16" i="11"/>
  <c r="BC44" i="11"/>
  <c r="BJ20" i="11"/>
  <c r="BL23" i="11"/>
  <c r="BJ36" i="11"/>
  <c r="AD61" i="11"/>
  <c r="AD58" i="11" s="1"/>
  <c r="BI15" i="11"/>
  <c r="BK13" i="11"/>
  <c r="AI61" i="11"/>
  <c r="AI58" i="11" s="1"/>
  <c r="BI5" i="11"/>
  <c r="BK7" i="11"/>
  <c r="BG44" i="11"/>
  <c r="BK8" i="11"/>
  <c r="BE23" i="11"/>
  <c r="BI18" i="11"/>
  <c r="BH60" i="11"/>
  <c r="BB19" i="11"/>
  <c r="BG59" i="11"/>
  <c r="BI55" i="12"/>
  <c r="AH61" i="12"/>
  <c r="AH58" i="12" s="1"/>
  <c r="BL63" i="12"/>
  <c r="AC61" i="12"/>
  <c r="AC58" i="12" s="1"/>
  <c r="BL36" i="12"/>
  <c r="BF18" i="12"/>
  <c r="BJ33" i="12"/>
  <c r="BK36" i="12"/>
  <c r="BL15" i="12"/>
  <c r="BH8" i="12"/>
  <c r="BL59" i="12"/>
  <c r="BL37" i="12"/>
  <c r="BJ15" i="12"/>
  <c r="AB61" i="12"/>
  <c r="AB58" i="12" s="1"/>
  <c r="BB4" i="12"/>
  <c r="BF34" i="12"/>
  <c r="BL40" i="12"/>
  <c r="BG22" i="12"/>
  <c r="BL50" i="12"/>
  <c r="BL49" i="12" s="1"/>
  <c r="BJ56" i="12"/>
  <c r="BL11" i="12"/>
  <c r="BH46" i="12"/>
  <c r="BH45" i="12" s="1"/>
  <c r="BB37" i="12"/>
  <c r="BI60" i="12"/>
  <c r="BI22" i="12"/>
  <c r="BE16" i="12"/>
  <c r="BG7" i="12"/>
  <c r="BL42" i="12"/>
  <c r="BF39" i="12"/>
  <c r="BD37" i="12"/>
  <c r="BK55" i="12"/>
  <c r="BH60" i="12"/>
  <c r="BB4" i="23"/>
  <c r="BK23" i="23"/>
  <c r="BE41" i="23"/>
  <c r="BK34" i="23"/>
  <c r="BI63" i="23"/>
  <c r="BK15" i="23"/>
  <c r="BJ60" i="23"/>
  <c r="BG13" i="23"/>
  <c r="BC5" i="23"/>
  <c r="BE19" i="23"/>
  <c r="BJ17" i="23"/>
  <c r="BG52" i="23"/>
  <c r="BG51" i="23" s="1"/>
  <c r="BB16" i="23"/>
  <c r="BF8" i="23"/>
  <c r="BE46" i="23"/>
  <c r="BE45" i="23" s="1"/>
  <c r="BB10" i="23"/>
  <c r="BJ61" i="23"/>
  <c r="BF15" i="23"/>
  <c r="BF60" i="23"/>
  <c r="BL50" i="23"/>
  <c r="BL49" i="23" s="1"/>
  <c r="BE7" i="23"/>
  <c r="BC8" i="23"/>
  <c r="BE42" i="23"/>
  <c r="BF50" i="23"/>
  <c r="BF49" i="23" s="1"/>
  <c r="BD64" i="23"/>
  <c r="BL40" i="23"/>
  <c r="BF63" i="23"/>
  <c r="BJ20" i="23"/>
  <c r="BK56" i="23"/>
  <c r="BK54" i="23" s="1"/>
  <c r="BK57" i="23" s="1"/>
  <c r="BD44" i="23"/>
  <c r="BJ43" i="23"/>
  <c r="BD55" i="23"/>
  <c r="BB52" i="23"/>
  <c r="BB51" i="23" s="1"/>
  <c r="BC17" i="23"/>
  <c r="BI11" i="23"/>
  <c r="BC23" i="23"/>
  <c r="BG24" i="23"/>
  <c r="BL42" i="23"/>
  <c r="BE65" i="23"/>
  <c r="BE36" i="23"/>
  <c r="BK48" i="23"/>
  <c r="BK47" i="23" s="1"/>
  <c r="BK60" i="23"/>
  <c r="BB60" i="23"/>
  <c r="BG65" i="23"/>
  <c r="BJ22" i="23"/>
  <c r="BH17" i="23"/>
  <c r="BH52" i="23"/>
  <c r="BH51" i="23" s="1"/>
  <c r="BD33" i="23"/>
  <c r="BB23" i="23"/>
  <c r="BH7" i="23"/>
  <c r="BG42" i="23"/>
  <c r="BG44" i="23"/>
  <c r="BK50" i="23"/>
  <c r="BK49" i="23" s="1"/>
  <c r="BI4" i="23"/>
  <c r="BF55" i="23"/>
  <c r="BF19" i="23"/>
  <c r="BB43" i="23"/>
  <c r="BC42" i="23"/>
  <c r="BK42" i="23"/>
  <c r="BH59" i="23"/>
  <c r="BC11" i="23"/>
  <c r="BK63" i="23"/>
  <c r="BK10" i="23"/>
  <c r="BI36" i="23"/>
  <c r="BF5" i="23"/>
  <c r="BL41" i="23"/>
  <c r="BL20" i="23"/>
  <c r="BH34" i="23"/>
  <c r="BJ52" i="23"/>
  <c r="BJ51" i="23" s="1"/>
  <c r="BC46" i="23"/>
  <c r="BC45" i="23" s="1"/>
  <c r="BC61" i="23"/>
  <c r="BI24" i="23"/>
  <c r="BE60" i="23"/>
  <c r="BC37" i="23"/>
  <c r="BD60" i="23"/>
  <c r="BB50" i="23"/>
  <c r="BB49" i="23" s="1"/>
  <c r="AB61" i="23"/>
  <c r="AB58" i="23" s="1"/>
  <c r="BJ15" i="23"/>
  <c r="BL8" i="23"/>
  <c r="BH5" i="23"/>
  <c r="BB37" i="23"/>
  <c r="BD46" i="23"/>
  <c r="BD45" i="23" s="1"/>
  <c r="BE55" i="23"/>
  <c r="BC15" i="23"/>
  <c r="BD65" i="23"/>
  <c r="BD16" i="23"/>
  <c r="BD43" i="23"/>
  <c r="BJ42" i="23"/>
  <c r="BE16" i="23"/>
  <c r="BD4" i="23"/>
  <c r="BG36" i="23"/>
  <c r="BI59" i="23"/>
  <c r="BB61" i="23"/>
  <c r="BL4" i="23"/>
  <c r="BI6" i="23"/>
  <c r="BE24" i="23"/>
  <c r="BB21" i="23"/>
  <c r="BJ16" i="23"/>
  <c r="AC61" i="23"/>
  <c r="AC58" i="23" s="1"/>
  <c r="BJ46" i="23"/>
  <c r="BJ45" i="23" s="1"/>
  <c r="BC19" i="23"/>
  <c r="BE61" i="23"/>
  <c r="BG12" i="23"/>
  <c r="BB7" i="23"/>
  <c r="BB15" i="23"/>
  <c r="BD20" i="23"/>
  <c r="BH50" i="23"/>
  <c r="BH49" i="23" s="1"/>
  <c r="BC10" i="23"/>
  <c r="BF22" i="23"/>
  <c r="BI43" i="23"/>
  <c r="BD11" i="23"/>
  <c r="BC64" i="23"/>
  <c r="BC62" i="23" s="1"/>
  <c r="BG18" i="23"/>
  <c r="BC21" i="23"/>
  <c r="BI52" i="23"/>
  <c r="BI51" i="23" s="1"/>
  <c r="BK21" i="23"/>
  <c r="BG34" i="23"/>
  <c r="BD13" i="23"/>
  <c r="BC34" i="23"/>
  <c r="BH21" i="23"/>
  <c r="BE5" i="23"/>
  <c r="BL33" i="36"/>
  <c r="BH30" i="36"/>
  <c r="BD38" i="37"/>
  <c r="BK20" i="37"/>
  <c r="BG20" i="37"/>
  <c r="BL18" i="37"/>
  <c r="BH22" i="37"/>
  <c r="BG22" i="37"/>
  <c r="BF38" i="37"/>
  <c r="BE18" i="37"/>
  <c r="BL22" i="37"/>
  <c r="BJ20" i="37"/>
  <c r="BG38" i="37"/>
  <c r="BD31" i="37"/>
  <c r="BH16" i="37"/>
  <c r="BF42" i="37"/>
  <c r="BF40" i="37"/>
  <c r="BE39" i="37"/>
  <c r="BI50" i="37"/>
  <c r="BI49" i="37" s="1"/>
  <c r="BK54" i="37"/>
  <c r="BH63" i="37"/>
  <c r="BE61" i="37"/>
  <c r="BH41" i="37"/>
  <c r="BD39" i="37"/>
  <c r="BC54" i="37"/>
  <c r="BL28" i="37"/>
  <c r="BC7" i="37"/>
  <c r="BB62" i="37"/>
  <c r="BB31" i="37"/>
  <c r="BC12" i="37"/>
  <c r="BI35" i="37"/>
  <c r="BD54" i="37"/>
  <c r="BF13" i="37"/>
  <c r="BK57" i="37"/>
  <c r="BK12" i="37"/>
  <c r="BJ31" i="37"/>
  <c r="BL46" i="37"/>
  <c r="BL45" i="37" s="1"/>
  <c r="BL37" i="37"/>
  <c r="BI4" i="37"/>
  <c r="BK63" i="37"/>
  <c r="BH42" i="37"/>
  <c r="BH31" i="37"/>
  <c r="BJ61" i="37"/>
  <c r="BL27" i="37"/>
  <c r="BE48" i="37"/>
  <c r="BE47" i="37" s="1"/>
  <c r="BL21" i="37"/>
  <c r="BJ29" i="37"/>
  <c r="BF23" i="37"/>
  <c r="BI62" i="37"/>
  <c r="BB29" i="37"/>
  <c r="BJ59" i="37"/>
  <c r="BC59" i="37"/>
  <c r="BL13" i="37"/>
  <c r="BB5" i="37"/>
  <c r="BB32" i="37"/>
  <c r="BF62" i="37"/>
  <c r="BJ42" i="37"/>
  <c r="BK19" i="37"/>
  <c r="BF8" i="37"/>
  <c r="BD29" i="37"/>
  <c r="BC23" i="37"/>
  <c r="BL4" i="37"/>
  <c r="BL14" i="37"/>
  <c r="BD14" i="37"/>
  <c r="BE26" i="37"/>
  <c r="BE7" i="37"/>
  <c r="BE23" i="37"/>
  <c r="BD34" i="37"/>
  <c r="BE37" i="37"/>
  <c r="BD27" i="37"/>
  <c r="BC44" i="37"/>
  <c r="BC43" i="37" s="1"/>
  <c r="BC19" i="37"/>
  <c r="BL8" i="37"/>
  <c r="BH15" i="37"/>
  <c r="BE42" i="37"/>
  <c r="BB39" i="37"/>
  <c r="BG32" i="37"/>
  <c r="BH35" i="37"/>
  <c r="BE14" i="37"/>
  <c r="BC24" i="37"/>
  <c r="BB15" i="37"/>
  <c r="BL16" i="37"/>
  <c r="BK58" i="37"/>
  <c r="BG31" i="37"/>
  <c r="BD24" i="37"/>
  <c r="BD32" i="37"/>
  <c r="BH32" i="37"/>
  <c r="BH61" i="37"/>
  <c r="BK34" i="37"/>
  <c r="BC13" i="37"/>
  <c r="BF15" i="37"/>
  <c r="BI48" i="37"/>
  <c r="BI47" i="37" s="1"/>
  <c r="BD44" i="37"/>
  <c r="BD43" i="37" s="1"/>
  <c r="BL15" i="37"/>
  <c r="BF31" i="37"/>
  <c r="BE50" i="37"/>
  <c r="BE49" i="37" s="1"/>
  <c r="BF57" i="37"/>
  <c r="BC57" i="37"/>
  <c r="BG10" i="37"/>
  <c r="BJ46" i="37"/>
  <c r="BJ45" i="37" s="1"/>
  <c r="BL26" i="37"/>
  <c r="BF26" i="37"/>
  <c r="BF24" i="37"/>
  <c r="BE63" i="37"/>
  <c r="BI13" i="37"/>
  <c r="BI5" i="37"/>
  <c r="BB50" i="37"/>
  <c r="BB49" i="37" s="1"/>
  <c r="BJ23" i="37"/>
  <c r="BE41" i="37"/>
  <c r="BE6" i="37"/>
  <c r="BH46" i="37"/>
  <c r="BH45" i="37" s="1"/>
  <c r="BC17" i="37"/>
  <c r="BF41" i="37"/>
  <c r="BD41" i="37"/>
  <c r="BI28" i="37"/>
  <c r="BC39" i="37"/>
  <c r="BI23" i="37"/>
  <c r="BB63" i="37"/>
  <c r="BG8" i="37"/>
  <c r="BL48" i="37"/>
  <c r="BL47" i="37" s="1"/>
  <c r="BE54" i="37"/>
  <c r="BK13" i="37"/>
  <c r="BK15" i="37"/>
  <c r="BD37" i="37"/>
  <c r="BD35" i="37"/>
  <c r="BF6" i="37"/>
  <c r="BI57" i="37"/>
  <c r="BB58" i="37"/>
  <c r="BH37" i="37"/>
  <c r="BL62" i="37"/>
  <c r="BI10" i="37"/>
  <c r="BF5" i="39"/>
  <c r="BD19" i="39"/>
  <c r="BL27" i="39"/>
  <c r="BF57" i="39"/>
  <c r="BD7" i="39"/>
  <c r="BC44" i="39"/>
  <c r="BC43" i="39" s="1"/>
  <c r="BG14" i="39"/>
  <c r="BD28" i="39"/>
  <c r="BC10" i="39"/>
  <c r="BC15" i="39"/>
  <c r="BB31" i="39"/>
  <c r="BB30" i="39" s="1"/>
  <c r="BE34" i="39"/>
  <c r="BE33" i="39" s="1"/>
  <c r="BE27" i="39"/>
  <c r="BB6" i="39"/>
  <c r="BE58" i="39"/>
  <c r="BE56" i="39" s="1"/>
  <c r="BG61" i="39"/>
  <c r="BB18" i="39"/>
  <c r="BD62" i="39"/>
  <c r="BI22" i="39"/>
  <c r="BE24" i="39"/>
  <c r="BJ29" i="39"/>
  <c r="BG15" i="39"/>
  <c r="BJ31" i="39"/>
  <c r="BL17" i="39"/>
  <c r="BC32" i="39"/>
  <c r="BH41" i="39"/>
  <c r="BK22" i="39"/>
  <c r="BJ61" i="39"/>
  <c r="AA59" i="39"/>
  <c r="AA56" i="39" s="1"/>
  <c r="BH29" i="39"/>
  <c r="BH31" i="39"/>
  <c r="BE26" i="39"/>
  <c r="BD55" i="11"/>
  <c r="BH33" i="11"/>
  <c r="BK22" i="11"/>
  <c r="BC23" i="11"/>
  <c r="BE11" i="11"/>
  <c r="BC56" i="11"/>
  <c r="BC33" i="11"/>
  <c r="BD22" i="11"/>
  <c r="BF21" i="11"/>
  <c r="BL7" i="11"/>
  <c r="BI59" i="11"/>
  <c r="BE39" i="11"/>
  <c r="BB18" i="11"/>
  <c r="BJ61" i="11"/>
  <c r="BJ64" i="11"/>
  <c r="BB42" i="11"/>
  <c r="BD4" i="11"/>
  <c r="BK6" i="11"/>
  <c r="BB40" i="11"/>
  <c r="BE34" i="11"/>
  <c r="BJ39" i="11"/>
  <c r="BL14" i="11"/>
  <c r="BE5" i="11"/>
  <c r="BK5" i="11"/>
  <c r="BG55" i="11"/>
  <c r="BF6" i="11"/>
  <c r="BH23" i="11"/>
  <c r="BH52" i="11"/>
  <c r="BH51" i="11" s="1"/>
  <c r="BF48" i="9"/>
  <c r="BF47" i="9" s="1"/>
  <c r="AE61" i="9"/>
  <c r="AE58" i="9" s="1"/>
  <c r="BL63" i="9"/>
  <c r="BF43" i="9"/>
  <c r="BJ61" i="9"/>
  <c r="BE40" i="9"/>
  <c r="BE52" i="9"/>
  <c r="BE51" i="9" s="1"/>
  <c r="BG14" i="9"/>
  <c r="BK64" i="9"/>
  <c r="BH63" i="9"/>
  <c r="BD19" i="9"/>
  <c r="BB8" i="9"/>
  <c r="BH5" i="9"/>
  <c r="BC22" i="9"/>
  <c r="BH61" i="9"/>
  <c r="BG60" i="9"/>
  <c r="BK36" i="9"/>
  <c r="BL4" i="9"/>
  <c r="BC24" i="9"/>
  <c r="BG12" i="9"/>
  <c r="BD6" i="9"/>
  <c r="BI42" i="9"/>
  <c r="BG39" i="9"/>
  <c r="BJ6" i="9"/>
  <c r="BG23" i="9"/>
  <c r="BL42" i="9"/>
  <c r="BB16" i="9"/>
  <c r="BG18" i="9"/>
  <c r="BB19" i="9"/>
  <c r="BE46" i="12"/>
  <c r="BE45" i="12" s="1"/>
  <c r="BK34" i="12"/>
  <c r="BE37" i="12"/>
  <c r="BB12" i="12"/>
  <c r="BG60" i="12"/>
  <c r="BH13" i="12"/>
  <c r="BH50" i="12"/>
  <c r="BH49" i="12" s="1"/>
  <c r="BF42" i="12"/>
  <c r="BJ36" i="12"/>
  <c r="BI34" i="12"/>
  <c r="BL55" i="12"/>
  <c r="BG16" i="12"/>
  <c r="BK23" i="12"/>
  <c r="BB41" i="12"/>
  <c r="BF41" i="12"/>
  <c r="BG59" i="12"/>
  <c r="BF10" i="12"/>
  <c r="BH5" i="12"/>
  <c r="BC22" i="12"/>
  <c r="BC61" i="12"/>
  <c r="BK42" i="12"/>
  <c r="BH61" i="12"/>
  <c r="BH43" i="12"/>
  <c r="BB50" i="12"/>
  <c r="BB49" i="12" s="1"/>
  <c r="BL17" i="12"/>
  <c r="BH17" i="12"/>
  <c r="BB63" i="12"/>
  <c r="BE7" i="12"/>
  <c r="BJ12" i="12"/>
  <c r="BH37" i="12"/>
  <c r="BD42" i="12"/>
  <c r="BC39" i="36"/>
  <c r="BH57" i="36"/>
  <c r="BH56" i="36" s="1"/>
  <c r="BH27" i="36"/>
  <c r="BH25" i="36" s="1"/>
  <c r="BG48" i="36"/>
  <c r="BG47" i="36" s="1"/>
  <c r="BE11" i="36"/>
  <c r="BF8" i="36"/>
  <c r="BF3" i="36" s="1"/>
  <c r="BG39" i="36"/>
  <c r="BG36" i="36" s="1"/>
  <c r="BG8" i="36"/>
  <c r="BJ37" i="36"/>
  <c r="BB19" i="36"/>
  <c r="BJ46" i="36"/>
  <c r="BJ45" i="36" s="1"/>
  <c r="BJ31" i="36"/>
  <c r="BI26" i="36"/>
  <c r="BF23" i="36"/>
  <c r="BJ40" i="36"/>
  <c r="BH20" i="36"/>
  <c r="BD46" i="36"/>
  <c r="BD45" i="36" s="1"/>
  <c r="BL39" i="36"/>
  <c r="BH12" i="36"/>
  <c r="BG18" i="36"/>
  <c r="BG7" i="36"/>
  <c r="BI32" i="36"/>
  <c r="BI30" i="36" s="1"/>
  <c r="BF26" i="36"/>
  <c r="BF34" i="36"/>
  <c r="BF33" i="36" s="1"/>
  <c r="BK29" i="36"/>
  <c r="BK25" i="36" s="1"/>
  <c r="BI29" i="36"/>
  <c r="BE5" i="36"/>
  <c r="BE3" i="36" s="1"/>
  <c r="BJ14" i="36"/>
  <c r="BC16" i="36"/>
  <c r="BC9" i="36" s="1"/>
  <c r="BB4" i="36"/>
  <c r="BB3" i="36" s="1"/>
  <c r="BJ61" i="36"/>
  <c r="BJ60" i="36" s="1"/>
  <c r="BC28" i="36"/>
  <c r="BC25" i="36" s="1"/>
  <c r="BC26" i="39"/>
  <c r="BH7" i="39"/>
  <c r="BG8" i="39"/>
  <c r="BD63" i="39"/>
  <c r="BG20" i="39"/>
  <c r="BD34" i="39"/>
  <c r="BE50" i="39"/>
  <c r="BE49" i="39" s="1"/>
  <c r="BK18" i="39"/>
  <c r="BI23" i="39"/>
  <c r="BL5" i="39"/>
  <c r="BF21" i="39"/>
  <c r="BK20" i="39"/>
  <c r="BB44" i="39"/>
  <c r="BB43" i="39" s="1"/>
  <c r="BF10" i="39"/>
  <c r="BB35" i="39"/>
  <c r="BG5" i="39"/>
  <c r="BD27" i="39"/>
  <c r="BH63" i="39"/>
  <c r="BH8" i="39"/>
  <c r="BJ37" i="39"/>
  <c r="BG34" i="39"/>
  <c r="BG33" i="39" s="1"/>
  <c r="BE38" i="39"/>
  <c r="BE36" i="39" s="1"/>
  <c r="BE53" i="39"/>
  <c r="BE52" i="39" s="1"/>
  <c r="BE55" i="39" s="1"/>
  <c r="BJ62" i="39"/>
  <c r="BH48" i="39"/>
  <c r="BH47" i="39" s="1"/>
  <c r="BE61" i="39"/>
  <c r="BE60" i="39" s="1"/>
  <c r="BD21" i="39"/>
  <c r="BL13" i="39"/>
  <c r="BC61" i="39"/>
  <c r="BD48" i="39"/>
  <c r="BD47" i="39" s="1"/>
  <c r="BL50" i="39"/>
  <c r="BL49" i="39" s="1"/>
  <c r="BI54" i="39"/>
  <c r="BI52" i="39" s="1"/>
  <c r="BI55" i="39" s="1"/>
  <c r="BI21" i="30"/>
  <c r="BD36" i="30"/>
  <c r="BC42" i="30"/>
  <c r="BE36" i="30"/>
  <c r="BB7" i="30"/>
  <c r="BK46" i="30"/>
  <c r="BK45" i="30" s="1"/>
  <c r="BK40" i="30"/>
  <c r="BH61" i="30"/>
  <c r="BG18" i="30"/>
  <c r="BL52" i="30"/>
  <c r="BL51" i="30" s="1"/>
  <c r="BB17" i="30"/>
  <c r="BG10" i="30"/>
  <c r="BH52" i="8"/>
  <c r="BH51" i="8" s="1"/>
  <c r="BI64" i="8"/>
  <c r="BB21" i="8"/>
  <c r="BK13" i="8"/>
  <c r="BE46" i="8"/>
  <c r="BE45" i="8" s="1"/>
  <c r="BC40" i="8"/>
  <c r="BF60" i="8"/>
  <c r="BK24" i="8"/>
  <c r="BH42" i="8"/>
  <c r="BC8" i="8"/>
  <c r="BI33" i="8"/>
  <c r="BG8" i="8"/>
  <c r="BC42" i="8"/>
  <c r="BG64" i="8"/>
  <c r="BB14" i="8"/>
  <c r="BH41" i="8"/>
  <c r="BC18" i="8"/>
  <c r="BL44" i="8"/>
  <c r="BI5" i="8"/>
  <c r="BD14" i="8"/>
  <c r="BB15" i="8"/>
  <c r="BK39" i="8"/>
  <c r="BK41" i="8"/>
  <c r="BB48" i="8"/>
  <c r="BB47" i="8" s="1"/>
  <c r="BK65" i="8"/>
  <c r="BC22" i="8"/>
  <c r="BF13" i="8"/>
  <c r="BE65" i="8"/>
  <c r="BL36" i="8"/>
  <c r="BJ52" i="8"/>
  <c r="BJ51" i="8" s="1"/>
  <c r="BG4" i="8"/>
  <c r="AB61" i="8"/>
  <c r="AB58" i="8" s="1"/>
  <c r="BE4" i="8"/>
  <c r="AE61" i="8"/>
  <c r="AE58" i="8" s="1"/>
  <c r="BF15" i="8"/>
  <c r="BG42" i="8"/>
  <c r="BB40" i="8"/>
  <c r="BI44" i="8"/>
  <c r="BH36" i="8"/>
  <c r="BE41" i="8"/>
  <c r="BB16" i="8"/>
  <c r="BJ61" i="8"/>
  <c r="BJ34" i="8"/>
  <c r="BG24" i="8"/>
  <c r="BB22" i="8"/>
  <c r="BL40" i="8"/>
  <c r="BH37" i="8"/>
  <c r="BK64" i="8"/>
  <c r="BH15" i="8"/>
  <c r="BG41" i="8"/>
  <c r="BF64" i="8"/>
  <c r="BK14" i="8"/>
  <c r="BC15" i="8"/>
  <c r="BL65" i="8"/>
  <c r="BJ56" i="8"/>
  <c r="BF4" i="8"/>
  <c r="BK44" i="8"/>
  <c r="BD50" i="8"/>
  <c r="BD49" i="8" s="1"/>
  <c r="BC33" i="8"/>
  <c r="BH20" i="8"/>
  <c r="BD59" i="8"/>
  <c r="BF52" i="8"/>
  <c r="BF51" i="8" s="1"/>
  <c r="BG15" i="8"/>
  <c r="BI60" i="8"/>
  <c r="BK20" i="8"/>
  <c r="BG39" i="8"/>
  <c r="BK19" i="8"/>
  <c r="BG22" i="8"/>
  <c r="BC19" i="8"/>
  <c r="BL60" i="8"/>
  <c r="BC46" i="8"/>
  <c r="BC45" i="8" s="1"/>
  <c r="BC41" i="8"/>
  <c r="BL20" i="8"/>
  <c r="BL61" i="8"/>
  <c r="BB17" i="8"/>
  <c r="BG59" i="8"/>
  <c r="BE40" i="8"/>
  <c r="BE55" i="8"/>
  <c r="BL11" i="8"/>
  <c r="BF65" i="8"/>
  <c r="BD21" i="8"/>
  <c r="BL14" i="8"/>
  <c r="BD60" i="8"/>
  <c r="BD15" i="8"/>
  <c r="BF17" i="8"/>
  <c r="BK17" i="8"/>
  <c r="BL17" i="8"/>
  <c r="BC55" i="8"/>
  <c r="BB43" i="8"/>
  <c r="BG56" i="8"/>
  <c r="BC52" i="8"/>
  <c r="BC51" i="8" s="1"/>
  <c r="BH13" i="8"/>
  <c r="BD22" i="8"/>
  <c r="BL4" i="8"/>
  <c r="BB55" i="8"/>
  <c r="BB13" i="8"/>
  <c r="BJ60" i="8"/>
  <c r="BB23" i="8"/>
  <c r="BD43" i="8"/>
  <c r="BK7" i="8"/>
  <c r="BI36" i="8"/>
  <c r="BD11" i="8"/>
  <c r="BB42" i="8"/>
  <c r="BI13" i="8"/>
  <c r="BD37" i="8"/>
  <c r="BG10" i="8"/>
  <c r="BB44" i="8"/>
  <c r="BH34" i="8"/>
  <c r="BI14" i="8"/>
  <c r="BB5" i="8"/>
  <c r="BJ33" i="8"/>
  <c r="BG63" i="8"/>
  <c r="BF18" i="8"/>
  <c r="AA61" i="8"/>
  <c r="AA58" i="8" s="1"/>
  <c r="BG44" i="8"/>
  <c r="BH40" i="8"/>
  <c r="BK36" i="8"/>
  <c r="BB18" i="8"/>
  <c r="BG36" i="8"/>
  <c r="BC17" i="8"/>
  <c r="BH20" i="15"/>
  <c r="BF8" i="15"/>
  <c r="BD20" i="15"/>
  <c r="BG20" i="15"/>
  <c r="BK8" i="15"/>
  <c r="BD4" i="15"/>
  <c r="BL16" i="15"/>
  <c r="BF17" i="15"/>
  <c r="BE13" i="15"/>
  <c r="BL22" i="15"/>
  <c r="BD10" i="15"/>
  <c r="BG15" i="15"/>
  <c r="BH56" i="15"/>
  <c r="BJ23" i="15"/>
  <c r="BB17" i="15"/>
  <c r="BJ24" i="15"/>
  <c r="BI34" i="15"/>
  <c r="BB33" i="15"/>
  <c r="BL56" i="15"/>
  <c r="BC14" i="15"/>
  <c r="BE24" i="15"/>
  <c r="BD61" i="15"/>
  <c r="BD6" i="15"/>
  <c r="BL12" i="15"/>
  <c r="BJ5" i="15"/>
  <c r="BE36" i="15"/>
  <c r="BD50" i="15"/>
  <c r="BD49" i="15" s="1"/>
  <c r="BB64" i="15"/>
  <c r="BE50" i="15"/>
  <c r="BE49" i="15" s="1"/>
  <c r="AD61" i="15"/>
  <c r="AD58" i="15" s="1"/>
  <c r="BE39" i="15"/>
  <c r="BJ4" i="15"/>
  <c r="BI33" i="15"/>
  <c r="BH12" i="15"/>
  <c r="BF11" i="15"/>
  <c r="BK7" i="15"/>
  <c r="BH14" i="15"/>
  <c r="BI11" i="15"/>
  <c r="AE61" i="15"/>
  <c r="AE58" i="15" s="1"/>
  <c r="BL37" i="15"/>
  <c r="BC33" i="15"/>
  <c r="BD13" i="15"/>
  <c r="BJ56" i="15"/>
  <c r="BI61" i="15"/>
  <c r="BD23" i="15"/>
  <c r="BH59" i="15"/>
  <c r="BB42" i="15"/>
  <c r="BJ18" i="15"/>
  <c r="BB44" i="15"/>
  <c r="BI6" i="15"/>
  <c r="BB14" i="15"/>
  <c r="BL19" i="15"/>
  <c r="BG65" i="15"/>
  <c r="BD37" i="15"/>
  <c r="BL15" i="15"/>
  <c r="BJ59" i="15"/>
  <c r="BK63" i="15"/>
  <c r="BK52" i="15"/>
  <c r="BK51" i="15" s="1"/>
  <c r="AI61" i="15"/>
  <c r="AI58" i="15" s="1"/>
  <c r="BL48" i="15"/>
  <c r="BL47" i="15" s="1"/>
  <c r="BE48" i="15"/>
  <c r="BE47" i="15" s="1"/>
  <c r="BK50" i="15"/>
  <c r="BK49" i="15" s="1"/>
  <c r="BL41" i="15"/>
  <c r="BL42" i="15"/>
  <c r="BC56" i="15"/>
  <c r="BL34" i="15"/>
  <c r="BJ55" i="15"/>
  <c r="BG46" i="15"/>
  <c r="BG45" i="15" s="1"/>
  <c r="BB50" i="15"/>
  <c r="BB49" i="15" s="1"/>
  <c r="BE6" i="15"/>
  <c r="BB19" i="15"/>
  <c r="BB11" i="15"/>
  <c r="BF12" i="15"/>
  <c r="BI64" i="15"/>
  <c r="BI50" i="15"/>
  <c r="BI49" i="15" s="1"/>
  <c r="BK13" i="15"/>
  <c r="BG17" i="15"/>
  <c r="BD21" i="15"/>
  <c r="BG36" i="15"/>
  <c r="BE12" i="15"/>
  <c r="BE56" i="15"/>
  <c r="BC43" i="15"/>
  <c r="BE18" i="15"/>
  <c r="BF48" i="15"/>
  <c r="BF47" i="15" s="1"/>
  <c r="BK43" i="15"/>
  <c r="BJ50" i="15"/>
  <c r="BJ49" i="15" s="1"/>
  <c r="BH50" i="15"/>
  <c r="BH49" i="15" s="1"/>
  <c r="BC59" i="15"/>
  <c r="BI63" i="15"/>
  <c r="BL33" i="15"/>
  <c r="BB55" i="15"/>
  <c r="BJ34" i="15"/>
  <c r="BK39" i="15"/>
  <c r="BE44" i="15"/>
  <c r="BJ12" i="15"/>
  <c r="BC21" i="15"/>
  <c r="BH37" i="15"/>
  <c r="BI52" i="15"/>
  <c r="BI51" i="15" s="1"/>
  <c r="BI14" i="15"/>
  <c r="BH40" i="15"/>
  <c r="BB65" i="15"/>
  <c r="BC17" i="15"/>
  <c r="BK14" i="15"/>
  <c r="BE41" i="15"/>
  <c r="BI24" i="15"/>
  <c r="BB7" i="15"/>
  <c r="BD5" i="15"/>
  <c r="BI65" i="15"/>
  <c r="BE17" i="15"/>
  <c r="BK22" i="15"/>
  <c r="BC60" i="15"/>
  <c r="BK4" i="15"/>
  <c r="BC22" i="15"/>
  <c r="BI60" i="15"/>
  <c r="AG61" i="15"/>
  <c r="AG58" i="15" s="1"/>
  <c r="BB46" i="15"/>
  <c r="BB45" i="15" s="1"/>
  <c r="BH46" i="15"/>
  <c r="BH45" i="15" s="1"/>
  <c r="BF33" i="15"/>
  <c r="AB61" i="15"/>
  <c r="AB58" i="15" s="1"/>
  <c r="BB52" i="15"/>
  <c r="BB51" i="15" s="1"/>
  <c r="BB48" i="15"/>
  <c r="BB47" i="15" s="1"/>
  <c r="BJ52" i="15"/>
  <c r="BJ51" i="15" s="1"/>
  <c r="BC63" i="16"/>
  <c r="AH61" i="16"/>
  <c r="AH58" i="16" s="1"/>
  <c r="BL59" i="16"/>
  <c r="BB10" i="16"/>
  <c r="BK50" i="16"/>
  <c r="BK49" i="16" s="1"/>
  <c r="BH15" i="16"/>
  <c r="BD65" i="16"/>
  <c r="BJ13" i="16"/>
  <c r="BL21" i="16"/>
  <c r="BE13" i="16"/>
  <c r="BF44" i="16"/>
  <c r="BD56" i="16"/>
  <c r="BL23" i="16"/>
  <c r="BF59" i="16"/>
  <c r="BL34" i="16"/>
  <c r="AI61" i="16"/>
  <c r="AI58" i="16" s="1"/>
  <c r="BB37" i="16"/>
  <c r="BI17" i="16"/>
  <c r="BL65" i="16"/>
  <c r="BG59" i="16"/>
  <c r="BJ6" i="16"/>
  <c r="BL15" i="16"/>
  <c r="BE22" i="16"/>
  <c r="BB33" i="16"/>
  <c r="BJ56" i="16"/>
  <c r="BD52" i="16"/>
  <c r="BD51" i="16" s="1"/>
  <c r="BH22" i="16"/>
  <c r="BD36" i="16"/>
  <c r="BJ39" i="16"/>
  <c r="BJ46" i="16"/>
  <c r="BJ45" i="16" s="1"/>
  <c r="BH11" i="16"/>
  <c r="BD23" i="16"/>
  <c r="BF56" i="16"/>
  <c r="BC21" i="16"/>
  <c r="BH40" i="16"/>
  <c r="BI12" i="16"/>
  <c r="BJ15" i="16"/>
  <c r="BF42" i="16"/>
  <c r="BC17" i="16"/>
  <c r="BK65" i="16"/>
  <c r="BF40" i="16"/>
  <c r="BH36" i="16"/>
  <c r="BL11" i="16"/>
  <c r="BC13" i="16"/>
  <c r="BH55" i="16"/>
  <c r="BJ19" i="16"/>
  <c r="BI18" i="16"/>
  <c r="BC33" i="16"/>
  <c r="BB16" i="16"/>
  <c r="BI20" i="16"/>
  <c r="BB6" i="16"/>
  <c r="BB40" i="16"/>
  <c r="BI60" i="16"/>
  <c r="BC65" i="16"/>
  <c r="BL56" i="16"/>
  <c r="BD7" i="16"/>
  <c r="BC48" i="16"/>
  <c r="BC47" i="16" s="1"/>
  <c r="BK52" i="16"/>
  <c r="BK51" i="16" s="1"/>
  <c r="BJ55" i="16"/>
  <c r="BD4" i="16"/>
  <c r="BD37" i="16"/>
  <c r="BD39" i="16"/>
  <c r="BJ42" i="16"/>
  <c r="BH19" i="16"/>
  <c r="BF14" i="16"/>
  <c r="BH20" i="16"/>
  <c r="BF20" i="16"/>
  <c r="BL61" i="16"/>
  <c r="BC10" i="16"/>
  <c r="BI23" i="16"/>
  <c r="BH17" i="16"/>
  <c r="BC6" i="16"/>
  <c r="BG21" i="16"/>
  <c r="BF7" i="16"/>
  <c r="BI22" i="16"/>
  <c r="BF8" i="16"/>
  <c r="BK11" i="16"/>
  <c r="BK60" i="16"/>
  <c r="BE44" i="16"/>
  <c r="BG64" i="16"/>
  <c r="AG61" i="16"/>
  <c r="AG58" i="16" s="1"/>
  <c r="BK59" i="16"/>
  <c r="BL46" i="16"/>
  <c r="BL45" i="16" s="1"/>
  <c r="BB19" i="16"/>
  <c r="BH65" i="16"/>
  <c r="AF61" i="16"/>
  <c r="AF58" i="16" s="1"/>
  <c r="BK48" i="16"/>
  <c r="BK47" i="16" s="1"/>
  <c r="BC43" i="16"/>
  <c r="BC4" i="16"/>
  <c r="BD63" i="16"/>
  <c r="BL10" i="16"/>
  <c r="BC61" i="16"/>
  <c r="BF13" i="16"/>
  <c r="BK12" i="16"/>
  <c r="BE16" i="16"/>
  <c r="BH42" i="16"/>
  <c r="BF55" i="16"/>
  <c r="BF54" i="16" s="1"/>
  <c r="BF57" i="16" s="1"/>
  <c r="BJ63" i="16"/>
  <c r="BB11" i="16"/>
  <c r="AA61" i="16"/>
  <c r="AA58" i="16" s="1"/>
  <c r="BF60" i="16"/>
  <c r="BI11" i="16"/>
  <c r="BI64" i="16"/>
  <c r="BF19" i="16"/>
  <c r="BI41" i="16"/>
  <c r="BD11" i="16"/>
  <c r="BD64" i="16"/>
  <c r="BD19" i="16"/>
  <c r="BK19" i="16"/>
  <c r="BF63" i="16"/>
  <c r="BE41" i="16"/>
  <c r="BJ44" i="16"/>
  <c r="BC55" i="16"/>
  <c r="BB60" i="16"/>
  <c r="BG33" i="16"/>
  <c r="BE17" i="16"/>
  <c r="BI6" i="16"/>
  <c r="BC43" i="26"/>
  <c r="BL23" i="26"/>
  <c r="BJ34" i="26"/>
  <c r="BL48" i="26"/>
  <c r="BL47" i="26" s="1"/>
  <c r="BB11" i="26"/>
  <c r="AD61" i="26"/>
  <c r="AD58" i="26" s="1"/>
  <c r="BJ42" i="26"/>
  <c r="BD22" i="26"/>
  <c r="BK50" i="26"/>
  <c r="BK49" i="26" s="1"/>
  <c r="BF48" i="26"/>
  <c r="BF47" i="26" s="1"/>
  <c r="BH17" i="26"/>
  <c r="BG46" i="26"/>
  <c r="BG45" i="26" s="1"/>
  <c r="BE40" i="26"/>
  <c r="BE12" i="26"/>
  <c r="BJ61" i="26"/>
  <c r="BL19" i="26"/>
  <c r="BB33" i="26"/>
  <c r="BI14" i="26"/>
  <c r="BE4" i="26"/>
  <c r="BF21" i="26"/>
  <c r="BF60" i="26"/>
  <c r="BL40" i="26"/>
  <c r="BB39" i="26"/>
  <c r="BJ39" i="26"/>
  <c r="BG65" i="26"/>
  <c r="BC18" i="26"/>
  <c r="BD4" i="26"/>
  <c r="BF5" i="26"/>
  <c r="BH52" i="26"/>
  <c r="BH51" i="26" s="1"/>
  <c r="BI46" i="26"/>
  <c r="BI45" i="26" s="1"/>
  <c r="BD43" i="26"/>
  <c r="BB20" i="26"/>
  <c r="BD37" i="26"/>
  <c r="BB44" i="26"/>
  <c r="BK42" i="26"/>
  <c r="BJ14" i="26"/>
  <c r="BB50" i="26"/>
  <c r="BB49" i="26" s="1"/>
  <c r="BJ21" i="26"/>
  <c r="BK12" i="26"/>
  <c r="BF44" i="26"/>
  <c r="BD42" i="26"/>
  <c r="BJ15" i="26"/>
  <c r="AH61" i="26"/>
  <c r="AH58" i="26" s="1"/>
  <c r="BH64" i="26"/>
  <c r="BC12" i="26"/>
  <c r="BB4" i="26"/>
  <c r="BE61" i="26"/>
  <c r="BI55" i="26"/>
  <c r="BK15" i="26"/>
  <c r="BF56" i="26"/>
  <c r="BB21" i="26"/>
  <c r="BI15" i="26"/>
  <c r="BC41" i="26"/>
  <c r="BE34" i="26"/>
  <c r="BE42" i="26"/>
  <c r="BE14" i="26"/>
  <c r="BF20" i="26"/>
  <c r="BB60" i="26"/>
  <c r="BD40" i="26"/>
  <c r="BF36" i="26"/>
  <c r="BE63" i="26"/>
  <c r="BL43" i="26"/>
  <c r="BD13" i="26"/>
  <c r="BH56" i="26"/>
  <c r="BG64" i="26"/>
  <c r="BD15" i="26"/>
  <c r="BE46" i="26"/>
  <c r="BE45" i="26" s="1"/>
  <c r="BH65" i="26"/>
  <c r="BK20" i="26"/>
  <c r="BF40" i="26"/>
  <c r="BE16" i="26"/>
  <c r="BC42" i="26"/>
  <c r="BH41" i="26"/>
  <c r="BE15" i="26"/>
  <c r="BC63" i="26"/>
  <c r="BK63" i="26"/>
  <c r="BC13" i="26"/>
  <c r="BG48" i="26"/>
  <c r="BG47" i="26" s="1"/>
  <c r="BH63" i="26"/>
  <c r="BD46" i="26"/>
  <c r="BD45" i="26" s="1"/>
  <c r="BK14" i="26"/>
  <c r="BG22" i="26"/>
  <c r="BL50" i="26"/>
  <c r="BL49" i="26" s="1"/>
  <c r="BK24" i="26"/>
  <c r="BI41" i="26"/>
  <c r="BG63" i="26"/>
  <c r="BK40" i="26"/>
  <c r="BI11" i="26"/>
  <c r="BH13" i="26"/>
  <c r="BH36" i="26"/>
  <c r="BK4" i="26"/>
  <c r="BI8" i="26"/>
  <c r="BH14" i="26"/>
  <c r="BC55" i="26"/>
  <c r="BD24" i="26"/>
  <c r="BB24" i="26"/>
  <c r="BD61" i="26"/>
  <c r="BG13" i="26"/>
  <c r="BE41" i="26"/>
  <c r="BH55" i="26"/>
  <c r="BL11" i="26"/>
  <c r="BE7" i="26"/>
  <c r="BK44" i="26"/>
  <c r="BE8" i="26"/>
  <c r="BF59" i="26"/>
  <c r="BB42" i="26"/>
  <c r="BG39" i="26"/>
  <c r="BI23" i="26"/>
  <c r="BE21" i="26"/>
  <c r="BI64" i="26"/>
  <c r="BK11" i="26"/>
  <c r="BC16" i="26"/>
  <c r="BE59" i="26"/>
  <c r="BE64" i="26"/>
  <c r="BH24" i="26"/>
  <c r="BK61" i="26"/>
  <c r="BC10" i="26"/>
  <c r="BB14" i="26"/>
  <c r="BI4" i="26"/>
  <c r="BE33" i="11"/>
  <c r="BD63" i="30"/>
  <c r="BL18" i="30"/>
  <c r="BK36" i="30"/>
  <c r="BH23" i="30"/>
  <c r="BD48" i="30"/>
  <c r="BD47" i="30" s="1"/>
  <c r="BD18" i="30"/>
  <c r="BI46" i="30"/>
  <c r="BI45" i="30" s="1"/>
  <c r="BK16" i="30"/>
  <c r="BG37" i="30"/>
  <c r="BC48" i="30"/>
  <c r="BC47" i="30" s="1"/>
  <c r="BH44" i="30"/>
  <c r="BI24" i="30"/>
  <c r="BE48" i="35"/>
  <c r="BE47" i="35" s="1"/>
  <c r="BJ22" i="35"/>
  <c r="BI5" i="35"/>
  <c r="BL26" i="35"/>
  <c r="BC20" i="35"/>
  <c r="BL17" i="35"/>
  <c r="BH14" i="35"/>
  <c r="BK35" i="35"/>
  <c r="BC37" i="35"/>
  <c r="BB13" i="35"/>
  <c r="BG21" i="35"/>
  <c r="BH39" i="35"/>
  <c r="BJ24" i="35"/>
  <c r="BH13" i="35"/>
  <c r="BB7" i="35"/>
  <c r="BI16" i="35"/>
  <c r="BC10" i="35"/>
  <c r="BB57" i="35"/>
  <c r="AB59" i="35"/>
  <c r="AB56" i="35" s="1"/>
  <c r="BF24" i="35"/>
  <c r="BD40" i="35"/>
  <c r="BL59" i="35"/>
  <c r="BJ54" i="35"/>
  <c r="BK44" i="35"/>
  <c r="BK43" i="35" s="1"/>
  <c r="BJ57" i="35"/>
  <c r="BG57" i="35"/>
  <c r="BI42" i="35"/>
  <c r="BC59" i="35"/>
  <c r="BD35" i="35"/>
  <c r="BE10" i="35"/>
  <c r="BC14" i="35"/>
  <c r="BK23" i="35"/>
  <c r="BH48" i="35"/>
  <c r="BH47" i="35" s="1"/>
  <c r="BG22" i="35"/>
  <c r="BB12" i="35"/>
  <c r="BD26" i="35"/>
  <c r="BJ32" i="35"/>
  <c r="BL6" i="35"/>
  <c r="BK61" i="35"/>
  <c r="BE17" i="35"/>
  <c r="BD61" i="35"/>
  <c r="BB19" i="35"/>
  <c r="BF53" i="35"/>
  <c r="AG59" i="35"/>
  <c r="AG56" i="35" s="1"/>
  <c r="BH54" i="35"/>
  <c r="BG63" i="35"/>
  <c r="BH63" i="35"/>
  <c r="BE63" i="35"/>
  <c r="BE42" i="35"/>
  <c r="BE59" i="35"/>
  <c r="BC57" i="35"/>
  <c r="BE24" i="35"/>
  <c r="BF11" i="35"/>
  <c r="BK24" i="35"/>
  <c r="BE27" i="35"/>
  <c r="BD59" i="35"/>
  <c r="BG53" i="35"/>
  <c r="BI10" i="35"/>
  <c r="BB54" i="35"/>
  <c r="BE35" i="35"/>
  <c r="BL11" i="35"/>
  <c r="BC4" i="35"/>
  <c r="BK13" i="35"/>
  <c r="BJ44" i="35"/>
  <c r="BJ43" i="35" s="1"/>
  <c r="BD22" i="35"/>
  <c r="BL12" i="35"/>
  <c r="BB5" i="35"/>
  <c r="BG32" i="35"/>
  <c r="BK20" i="35"/>
  <c r="BB15" i="35"/>
  <c r="BJ37" i="35"/>
  <c r="BG4" i="35"/>
  <c r="BH58" i="35"/>
  <c r="BC39" i="35"/>
  <c r="BC15" i="35"/>
  <c r="BL62" i="35"/>
  <c r="BI59" i="35"/>
  <c r="BE13" i="35"/>
  <c r="BI39" i="35"/>
  <c r="BK42" i="35"/>
  <c r="BE19" i="35"/>
  <c r="BF6" i="35"/>
  <c r="BD54" i="35"/>
  <c r="BI7" i="35"/>
  <c r="BJ15" i="35"/>
  <c r="BJ17" i="35"/>
  <c r="BF18" i="35"/>
  <c r="BL21" i="35"/>
  <c r="BD11" i="35"/>
  <c r="BD50" i="35"/>
  <c r="BD49" i="35" s="1"/>
  <c r="BI17" i="35"/>
  <c r="BK6" i="35"/>
  <c r="BE21" i="35"/>
  <c r="BL13" i="35"/>
  <c r="BJ31" i="35"/>
  <c r="BK54" i="35"/>
  <c r="BC46" i="35"/>
  <c r="BC45" i="35" s="1"/>
  <c r="BI26" i="35"/>
  <c r="BI20" i="35"/>
  <c r="BD48" i="35"/>
  <c r="BD47" i="35" s="1"/>
  <c r="BG12" i="35"/>
  <c r="BL5" i="35"/>
  <c r="BE62" i="35"/>
  <c r="BI53" i="35"/>
  <c r="BE40" i="35"/>
  <c r="BF21" i="35"/>
  <c r="BF35" i="35"/>
  <c r="BK62" i="35"/>
  <c r="BB53" i="35"/>
  <c r="BB39" i="35"/>
  <c r="BG7" i="35"/>
  <c r="BH18" i="35"/>
  <c r="BB34" i="35"/>
  <c r="AH59" i="35"/>
  <c r="AH56" i="35" s="1"/>
  <c r="BE44" i="35"/>
  <c r="BE43" i="35" s="1"/>
  <c r="BI61" i="35"/>
  <c r="BC29" i="35"/>
  <c r="BJ21" i="35"/>
  <c r="BL39" i="35"/>
  <c r="BJ62" i="35"/>
  <c r="BI18" i="35"/>
  <c r="BB8" i="35"/>
  <c r="BL10" i="35"/>
  <c r="BF27" i="35"/>
  <c r="BJ41" i="35"/>
  <c r="BC28" i="35"/>
  <c r="AE59" i="35"/>
  <c r="AE56" i="35" s="1"/>
  <c r="BD24" i="35"/>
  <c r="BH37" i="35"/>
  <c r="BL40" i="17"/>
  <c r="BB65" i="17"/>
  <c r="BE36" i="17"/>
  <c r="BC41" i="17"/>
  <c r="BI8" i="17"/>
  <c r="BC63" i="17"/>
  <c r="BE17" i="17"/>
  <c r="BF4" i="17"/>
  <c r="BD61" i="17"/>
  <c r="BH63" i="17"/>
  <c r="BB5" i="17"/>
  <c r="BJ14" i="17"/>
  <c r="BD14" i="17"/>
  <c r="BB15" i="17"/>
  <c r="BC18" i="17"/>
  <c r="BI46" i="17"/>
  <c r="BI45" i="17" s="1"/>
  <c r="BH22" i="17"/>
  <c r="BK39" i="17"/>
  <c r="BK10" i="17"/>
  <c r="BG39" i="17"/>
  <c r="BB17" i="17"/>
  <c r="BC44" i="17"/>
  <c r="BE56" i="17"/>
  <c r="BI64" i="17"/>
  <c r="BI52" i="17"/>
  <c r="BI51" i="17" s="1"/>
  <c r="BK52" i="17"/>
  <c r="BK51" i="17" s="1"/>
  <c r="BH33" i="17"/>
  <c r="BJ24" i="17"/>
  <c r="BK15" i="17"/>
  <c r="BF52" i="17"/>
  <c r="BF51" i="17" s="1"/>
  <c r="BB8" i="17"/>
  <c r="BI40" i="17"/>
  <c r="BK60" i="17"/>
  <c r="BE19" i="17"/>
  <c r="BK50" i="17"/>
  <c r="BK49" i="17" s="1"/>
  <c r="BD17" i="17"/>
  <c r="BL23" i="17"/>
  <c r="BL36" i="17"/>
  <c r="BC12" i="17"/>
  <c r="BC64" i="17"/>
  <c r="BE6" i="17"/>
  <c r="BH37" i="17"/>
  <c r="BG14" i="17"/>
  <c r="BI59" i="17"/>
  <c r="AF61" i="17"/>
  <c r="AF58" i="17" s="1"/>
  <c r="BK34" i="17"/>
  <c r="BI24" i="17"/>
  <c r="BK19" i="17"/>
  <c r="BL16" i="17"/>
  <c r="BD24" i="17"/>
  <c r="BI6" i="17"/>
  <c r="BJ61" i="17"/>
  <c r="BK21" i="17"/>
  <c r="BH48" i="17"/>
  <c r="BH47" i="17" s="1"/>
  <c r="BC4" i="17"/>
  <c r="BJ52" i="17"/>
  <c r="BJ51" i="17" s="1"/>
  <c r="BC65" i="17"/>
  <c r="BJ43" i="17"/>
  <c r="BF50" i="17"/>
  <c r="BF49" i="17" s="1"/>
  <c r="BD8" i="17"/>
  <c r="BB12" i="17"/>
  <c r="BH19" i="17"/>
  <c r="BI22" i="17"/>
  <c r="BH61" i="17"/>
  <c r="AB61" i="17"/>
  <c r="AB58" i="17" s="1"/>
  <c r="BG19" i="17"/>
  <c r="BH7" i="17"/>
  <c r="BD64" i="17"/>
  <c r="BD21" i="17"/>
  <c r="BF55" i="17"/>
  <c r="BH64" i="17"/>
  <c r="BJ34" i="17"/>
  <c r="BG34" i="17"/>
  <c r="AH61" i="17"/>
  <c r="AH58" i="17" s="1"/>
  <c r="BC33" i="17"/>
  <c r="BG17" i="17"/>
  <c r="BH52" i="17"/>
  <c r="BH51" i="17" s="1"/>
  <c r="BE39" i="17"/>
  <c r="AG61" i="17"/>
  <c r="AG58" i="17" s="1"/>
  <c r="BK59" i="17"/>
  <c r="BL19" i="17"/>
  <c r="BD44" i="17"/>
  <c r="BH34" i="17"/>
  <c r="BL64" i="17"/>
  <c r="BG41" i="17"/>
  <c r="BF14" i="17"/>
  <c r="BH46" i="17"/>
  <c r="BH45" i="17" s="1"/>
  <c r="BC40" i="17"/>
  <c r="BI43" i="17"/>
  <c r="BG59" i="17"/>
  <c r="BI41" i="17"/>
  <c r="BD23" i="17"/>
  <c r="BL41" i="17"/>
  <c r="BI65" i="17"/>
  <c r="BK17" i="17"/>
  <c r="BL33" i="17"/>
  <c r="BL63" i="17"/>
  <c r="BJ20" i="17"/>
  <c r="BC55" i="17"/>
  <c r="BI33" i="17"/>
  <c r="BE41" i="17"/>
  <c r="BH65" i="17"/>
  <c r="BH14" i="17"/>
  <c r="BC43" i="17"/>
  <c r="BJ60" i="17"/>
  <c r="BC10" i="17"/>
  <c r="BD12" i="17"/>
  <c r="BJ55" i="17"/>
  <c r="BH44" i="17"/>
  <c r="BD56" i="17"/>
  <c r="BG15" i="17"/>
  <c r="BJ4" i="17"/>
  <c r="BG65" i="17"/>
  <c r="BI17" i="17"/>
  <c r="BK44" i="17"/>
  <c r="BL14" i="17"/>
  <c r="BC13" i="17"/>
  <c r="BL46" i="17"/>
  <c r="BL45" i="17" s="1"/>
  <c r="BE5" i="17"/>
  <c r="BD55" i="30"/>
  <c r="BB19" i="30"/>
  <c r="BF55" i="30"/>
  <c r="BH21" i="30"/>
  <c r="BL21" i="30"/>
  <c r="BC11" i="30"/>
  <c r="BK50" i="30"/>
  <c r="BK49" i="30" s="1"/>
  <c r="BB42" i="30"/>
  <c r="BI22" i="30"/>
  <c r="BE22" i="30"/>
  <c r="BG64" i="30"/>
  <c r="BH37" i="30"/>
  <c r="BK59" i="30"/>
  <c r="BG33" i="30"/>
  <c r="BF13" i="30"/>
  <c r="BF15" i="30"/>
  <c r="BJ42" i="30"/>
  <c r="BD40" i="30"/>
  <c r="BL20" i="30"/>
  <c r="BD39" i="30"/>
  <c r="BE56" i="30"/>
  <c r="BG60" i="30"/>
  <c r="BH18" i="30"/>
  <c r="BJ23" i="30"/>
  <c r="BD19" i="30"/>
  <c r="BK10" i="30"/>
  <c r="BC33" i="30"/>
  <c r="BE59" i="30"/>
  <c r="BK18" i="30"/>
  <c r="BD5" i="30"/>
  <c r="BB6" i="30"/>
  <c r="BD15" i="30"/>
  <c r="BF59" i="30"/>
  <c r="BI59" i="30"/>
  <c r="BD10" i="30"/>
  <c r="BD65" i="30"/>
  <c r="BJ24" i="30"/>
  <c r="BH24" i="30"/>
  <c r="BF40" i="30"/>
  <c r="AE61" i="30"/>
  <c r="AE58" i="30" s="1"/>
  <c r="BI36" i="30"/>
  <c r="BI60" i="30"/>
  <c r="BF20" i="30"/>
  <c r="BC5" i="30"/>
  <c r="BF22" i="30"/>
  <c r="BE37" i="30"/>
  <c r="BJ19" i="30"/>
  <c r="BG63" i="30"/>
  <c r="BK48" i="30"/>
  <c r="BK47" i="30" s="1"/>
  <c r="BJ33" i="30"/>
  <c r="BH64" i="30"/>
  <c r="BD64" i="30"/>
  <c r="BE12" i="30"/>
  <c r="BD37" i="30"/>
  <c r="BI65" i="30"/>
  <c r="BH55" i="30"/>
  <c r="BH15" i="30"/>
  <c r="BB8" i="30"/>
  <c r="BD8" i="30"/>
  <c r="BI37" i="30"/>
  <c r="BJ60" i="30"/>
  <c r="BC44" i="30"/>
  <c r="BB4" i="30"/>
  <c r="BH33" i="30"/>
  <c r="BC22" i="30"/>
  <c r="BE6" i="30"/>
  <c r="BF56" i="30"/>
  <c r="BL13" i="30"/>
  <c r="BF11" i="30"/>
  <c r="BE55" i="30"/>
  <c r="BG5" i="30"/>
  <c r="AG61" i="30"/>
  <c r="AG58" i="30" s="1"/>
  <c r="BH52" i="30"/>
  <c r="BH51" i="30" s="1"/>
  <c r="BG40" i="30"/>
  <c r="BB56" i="30"/>
  <c r="BF65" i="30"/>
  <c r="BI6" i="30"/>
  <c r="BJ55" i="30"/>
  <c r="BF10" i="30"/>
  <c r="BJ13" i="30"/>
  <c r="BJ11" i="30"/>
  <c r="BD12" i="30"/>
  <c r="M71" i="19"/>
  <c r="P58" i="19"/>
  <c r="BL63" i="30"/>
  <c r="BI34" i="30"/>
  <c r="BJ8" i="30"/>
  <c r="BI15" i="30"/>
  <c r="BH34" i="30"/>
  <c r="BI64" i="30"/>
  <c r="BF43" i="30"/>
  <c r="BK65" i="30"/>
  <c r="BI8" i="30"/>
  <c r="BI48" i="30"/>
  <c r="BI47" i="30" s="1"/>
  <c r="BC24" i="30"/>
  <c r="BC13" i="30"/>
  <c r="BI50" i="39"/>
  <c r="BI49" i="39" s="1"/>
  <c r="BJ9" i="40"/>
  <c r="BG30" i="40"/>
  <c r="BK33" i="40"/>
  <c r="BE25" i="40"/>
  <c r="BD9" i="40"/>
  <c r="BJ56" i="40"/>
  <c r="BD60" i="40"/>
  <c r="BL60" i="40"/>
  <c r="BG9" i="40"/>
  <c r="BI25" i="40"/>
  <c r="BI30" i="40"/>
  <c r="BH30" i="40"/>
  <c r="BE30" i="40"/>
  <c r="BH56" i="40"/>
  <c r="BK52" i="40"/>
  <c r="BK55" i="40" s="1"/>
  <c r="BL30" i="40"/>
  <c r="BK9" i="40"/>
  <c r="BF43" i="24"/>
  <c r="BK61" i="24"/>
  <c r="BL33" i="24"/>
  <c r="BC24" i="24"/>
  <c r="BG56" i="24"/>
  <c r="BB56" i="24"/>
  <c r="BG63" i="24"/>
  <c r="BF34" i="24"/>
  <c r="BB8" i="24"/>
  <c r="BG21" i="24"/>
  <c r="BH37" i="24"/>
  <c r="BE7" i="24"/>
  <c r="BG48" i="24"/>
  <c r="BG47" i="24" s="1"/>
  <c r="BH41" i="24"/>
  <c r="BC50" i="24"/>
  <c r="BC49" i="24" s="1"/>
  <c r="AA61" i="24"/>
  <c r="AA58" i="24" s="1"/>
  <c r="BH64" i="24"/>
  <c r="BG59" i="24"/>
  <c r="BC10" i="24"/>
  <c r="BD19" i="24"/>
  <c r="BC48" i="24"/>
  <c r="BC47" i="24" s="1"/>
  <c r="BH21" i="24"/>
  <c r="BJ39" i="24"/>
  <c r="BG12" i="24"/>
  <c r="BG23" i="24"/>
  <c r="BL13" i="24"/>
  <c r="BH48" i="24"/>
  <c r="BH47" i="24" s="1"/>
  <c r="BB19" i="24"/>
  <c r="BD13" i="24"/>
  <c r="BD42" i="24"/>
  <c r="BC33" i="24"/>
  <c r="BF13" i="24"/>
  <c r="BJ34" i="24"/>
  <c r="BI24" i="24"/>
  <c r="BL5" i="24"/>
  <c r="BD4" i="24"/>
  <c r="BB10" i="24"/>
  <c r="BI34" i="24"/>
  <c r="BK60" i="24"/>
  <c r="BL65" i="24"/>
  <c r="BG37" i="24"/>
  <c r="BL12" i="24"/>
  <c r="BL4" i="24"/>
  <c r="BG17" i="24"/>
  <c r="BH65" i="24"/>
  <c r="BE4" i="24"/>
  <c r="BH11" i="24"/>
  <c r="BJ63" i="24"/>
  <c r="BE12" i="24"/>
  <c r="BH59" i="24"/>
  <c r="BB16" i="24"/>
  <c r="BD44" i="24"/>
  <c r="BD24" i="24"/>
  <c r="BG11" i="24"/>
  <c r="BC64" i="24"/>
  <c r="BD10" i="24"/>
  <c r="BH52" i="24"/>
  <c r="BH51" i="24" s="1"/>
  <c r="BH60" i="24"/>
  <c r="BJ17" i="24"/>
  <c r="BJ64" i="24"/>
  <c r="BF6" i="24"/>
  <c r="BD20" i="24"/>
  <c r="BE59" i="24"/>
  <c r="BB39" i="24"/>
  <c r="BD21" i="24"/>
  <c r="BJ65" i="24"/>
  <c r="BI60" i="24"/>
  <c r="BB50" i="24"/>
  <c r="BB49" i="24" s="1"/>
  <c r="BJ6" i="24"/>
  <c r="BB21" i="24"/>
  <c r="BC44" i="24"/>
  <c r="BK17" i="24"/>
  <c r="BK40" i="24"/>
  <c r="BB46" i="24"/>
  <c r="BB45" i="24" s="1"/>
  <c r="BC61" i="24"/>
  <c r="BG60" i="24"/>
  <c r="BG40" i="24"/>
  <c r="BJ60" i="24"/>
  <c r="BL8" i="24"/>
  <c r="BH24" i="24"/>
  <c r="BF5" i="24"/>
  <c r="BG42" i="24"/>
  <c r="BC19" i="24"/>
  <c r="BF39" i="24"/>
  <c r="BB24" i="24"/>
  <c r="BE64" i="24"/>
  <c r="BF52" i="24"/>
  <c r="BF51" i="24" s="1"/>
  <c r="BK36" i="24"/>
  <c r="BK34" i="24"/>
  <c r="BJ11" i="24"/>
  <c r="BK39" i="24"/>
  <c r="BJ41" i="24"/>
  <c r="BH39" i="24"/>
  <c r="BI41" i="24"/>
  <c r="BJ40" i="24"/>
  <c r="BE15" i="24"/>
  <c r="BH10" i="24"/>
  <c r="BI18" i="24"/>
  <c r="BH6" i="24"/>
  <c r="BC37" i="24"/>
  <c r="BG16" i="24"/>
  <c r="BK18" i="24"/>
  <c r="BJ55" i="24"/>
  <c r="BE5" i="24"/>
  <c r="BC14" i="24"/>
  <c r="BD61" i="24"/>
  <c r="BK55" i="24"/>
  <c r="BJ23" i="24"/>
  <c r="BC63" i="24"/>
  <c r="BF60" i="24"/>
  <c r="BB15" i="24"/>
  <c r="BG13" i="24"/>
  <c r="BI19" i="24"/>
  <c r="BK3" i="38"/>
  <c r="BK36" i="38"/>
  <c r="BK25" i="38"/>
  <c r="BK9" i="38"/>
  <c r="BI36" i="38"/>
  <c r="BE9" i="38"/>
  <c r="BG25" i="38"/>
  <c r="BG9" i="38"/>
  <c r="BL25" i="38"/>
  <c r="BH3" i="38"/>
  <c r="BJ33" i="38"/>
  <c r="BI30" i="38"/>
  <c r="BF36" i="38"/>
  <c r="BC25" i="38"/>
  <c r="BB60" i="38"/>
  <c r="BF9" i="38"/>
  <c r="BJ36" i="38"/>
  <c r="BI60" i="38"/>
  <c r="BB9" i="38"/>
  <c r="BI56" i="38"/>
  <c r="BI25" i="38"/>
  <c r="BG3" i="38"/>
  <c r="BG52" i="38"/>
  <c r="BG55" i="38" s="1"/>
  <c r="BK56" i="36"/>
  <c r="BG30" i="36"/>
  <c r="BK33" i="36"/>
  <c r="BG6" i="22"/>
  <c r="BK18" i="22"/>
  <c r="BC61" i="22"/>
  <c r="BI19" i="22"/>
  <c r="BI21" i="22"/>
  <c r="BJ17" i="22"/>
  <c r="BH63" i="22"/>
  <c r="BH17" i="22"/>
  <c r="BG14" i="22"/>
  <c r="BC42" i="22"/>
  <c r="BL24" i="22"/>
  <c r="BG13" i="22"/>
  <c r="BK4" i="22"/>
  <c r="BC63" i="22"/>
  <c r="BI37" i="22"/>
  <c r="BL42" i="22"/>
  <c r="BF40" i="22"/>
  <c r="BC23" i="22"/>
  <c r="BH7" i="22"/>
  <c r="BG20" i="22"/>
  <c r="BG59" i="22"/>
  <c r="BI34" i="22"/>
  <c r="BI32" i="22" s="1"/>
  <c r="BC17" i="22"/>
  <c r="BK24" i="22"/>
  <c r="BI23" i="22"/>
  <c r="BD60" i="22"/>
  <c r="BF4" i="22"/>
  <c r="BK46" i="22"/>
  <c r="BK45" i="22" s="1"/>
  <c r="BC39" i="22"/>
  <c r="BG55" i="22"/>
  <c r="BD50" i="22"/>
  <c r="BD49" i="22" s="1"/>
  <c r="BI8" i="22"/>
  <c r="BJ19" i="22"/>
  <c r="BB12" i="22"/>
  <c r="BC14" i="22"/>
  <c r="BL4" i="22"/>
  <c r="BL13" i="22"/>
  <c r="BF64" i="22"/>
  <c r="BJ60" i="22"/>
  <c r="BB37" i="22"/>
  <c r="BC40" i="22"/>
  <c r="BE10" i="22"/>
  <c r="BF20" i="22"/>
  <c r="BC13" i="22"/>
  <c r="BC20" i="22"/>
  <c r="BH20" i="22"/>
  <c r="BI14" i="22"/>
  <c r="BC12" i="22"/>
  <c r="BL61" i="22"/>
  <c r="BI44" i="22"/>
  <c r="BJ65" i="22"/>
  <c r="BJ13" i="22"/>
  <c r="BK65" i="22"/>
  <c r="BE46" i="22"/>
  <c r="BE45" i="22" s="1"/>
  <c r="BJ59" i="22"/>
  <c r="BG48" i="22"/>
  <c r="BG47" i="22" s="1"/>
  <c r="BE59" i="22"/>
  <c r="BD63" i="22"/>
  <c r="BF34" i="22"/>
  <c r="BG16" i="22"/>
  <c r="BK44" i="22"/>
  <c r="BJ64" i="22"/>
  <c r="BG52" i="22"/>
  <c r="BG51" i="22" s="1"/>
  <c r="BE42" i="22"/>
  <c r="BI41" i="22"/>
  <c r="BK41" i="22"/>
  <c r="BG23" i="22"/>
  <c r="BJ21" i="22"/>
  <c r="BD59" i="22"/>
  <c r="BI48" i="22"/>
  <c r="BI47" i="22" s="1"/>
  <c r="BI18" i="22"/>
  <c r="BD15" i="22"/>
  <c r="BF15" i="22"/>
  <c r="BH5" i="22"/>
  <c r="BD61" i="22"/>
  <c r="BK55" i="22"/>
  <c r="BF16" i="22"/>
  <c r="BG34" i="22"/>
  <c r="BC64" i="22"/>
  <c r="BH37" i="22"/>
  <c r="BG12" i="22"/>
  <c r="BK59" i="22"/>
  <c r="BC48" i="22"/>
  <c r="BC47" i="22" s="1"/>
  <c r="BG33" i="22"/>
  <c r="BG36" i="22"/>
  <c r="BD17" i="22"/>
  <c r="BG15" i="22"/>
  <c r="BK22" i="22"/>
  <c r="BI64" i="22"/>
  <c r="BE37" i="22"/>
  <c r="BG50" i="22"/>
  <c r="BG49" i="22" s="1"/>
  <c r="BB11" i="22"/>
  <c r="BK15" i="22"/>
  <c r="BB18" i="22"/>
  <c r="BJ6" i="22"/>
  <c r="BK42" i="22"/>
  <c r="BL33" i="22"/>
  <c r="BD34" i="22"/>
  <c r="BD32" i="22" s="1"/>
  <c r="BE6" i="22"/>
  <c r="BF44" i="22"/>
  <c r="BK60" i="22"/>
  <c r="BD52" i="22"/>
  <c r="BD51" i="22" s="1"/>
  <c r="BE21" i="22"/>
  <c r="BC24" i="22"/>
  <c r="BL21" i="22"/>
  <c r="BD13" i="22"/>
  <c r="BF24" i="12"/>
  <c r="BK46" i="12"/>
  <c r="BK45" i="12" s="1"/>
  <c r="BL65" i="12"/>
  <c r="BK13" i="12"/>
  <c r="BG24" i="12"/>
  <c r="BH21" i="12"/>
  <c r="BD55" i="12"/>
  <c r="BB61" i="12"/>
  <c r="BE52" i="12"/>
  <c r="BE51" i="12" s="1"/>
  <c r="BH33" i="12"/>
  <c r="BF44" i="12"/>
  <c r="BF48" i="12"/>
  <c r="BF47" i="12" s="1"/>
  <c r="BB60" i="12"/>
  <c r="BB6" i="12"/>
  <c r="BD61" i="12"/>
  <c r="BJ46" i="12"/>
  <c r="BJ45" i="12" s="1"/>
  <c r="BD44" i="12"/>
  <c r="BE36" i="12"/>
  <c r="BE64" i="12"/>
  <c r="BK21" i="12"/>
  <c r="BF60" i="12"/>
  <c r="BL4" i="12"/>
  <c r="BD21" i="12"/>
  <c r="BC10" i="12"/>
  <c r="BJ23" i="12"/>
  <c r="BE6" i="12"/>
  <c r="BF64" i="12"/>
  <c r="BK48" i="12"/>
  <c r="BK47" i="12" s="1"/>
  <c r="BC39" i="12"/>
  <c r="BD48" i="12"/>
  <c r="BD47" i="12" s="1"/>
  <c r="BB52" i="12"/>
  <c r="BB51" i="12" s="1"/>
  <c r="BB60" i="36"/>
  <c r="BF55" i="11"/>
  <c r="BG6" i="11"/>
  <c r="BL34" i="11"/>
  <c r="BK37" i="11"/>
  <c r="BG8" i="11"/>
  <c r="BL11" i="11"/>
  <c r="BI37" i="11"/>
  <c r="BH8" i="11"/>
  <c r="BK10" i="11"/>
  <c r="BC48" i="11"/>
  <c r="BC47" i="11" s="1"/>
  <c r="BK60" i="11"/>
  <c r="BJ37" i="11"/>
  <c r="BB21" i="11"/>
  <c r="BH43" i="11"/>
  <c r="BC39" i="11"/>
  <c r="BK43" i="11"/>
  <c r="BD24" i="11"/>
  <c r="BB22" i="11"/>
  <c r="BL56" i="11"/>
  <c r="BD65" i="11"/>
  <c r="BJ10" i="11"/>
  <c r="BC6" i="11"/>
  <c r="BB41" i="11"/>
  <c r="BK44" i="11"/>
  <c r="BI33" i="11"/>
  <c r="BH37" i="11"/>
  <c r="BE13" i="11"/>
  <c r="BJ63" i="11"/>
  <c r="BF18" i="11"/>
  <c r="BC22" i="11"/>
  <c r="BC43" i="12"/>
  <c r="BC63" i="12"/>
  <c r="BF56" i="12"/>
  <c r="BD15" i="12"/>
  <c r="BF5" i="12"/>
  <c r="BB36" i="12"/>
  <c r="BH52" i="12"/>
  <c r="BH51" i="12" s="1"/>
  <c r="BD8" i="12"/>
  <c r="BD52" i="12"/>
  <c r="BD51" i="12" s="1"/>
  <c r="BL52" i="12"/>
  <c r="BL51" i="12" s="1"/>
  <c r="BJ21" i="12"/>
  <c r="BC55" i="12"/>
  <c r="BI18" i="12"/>
  <c r="BE12" i="12"/>
  <c r="BE10" i="12"/>
  <c r="BC23" i="12"/>
  <c r="BG43" i="12"/>
  <c r="BJ6" i="12"/>
  <c r="BC6" i="12"/>
  <c r="BG55" i="12"/>
  <c r="BD23" i="12"/>
  <c r="BI15" i="12"/>
  <c r="BF13" i="12"/>
  <c r="BC11" i="12"/>
  <c r="BK33" i="12"/>
  <c r="BJ5" i="12"/>
  <c r="BB18" i="12"/>
  <c r="BL54" i="23"/>
  <c r="BL57" i="23" s="1"/>
  <c r="BD25" i="36"/>
  <c r="BD60" i="36"/>
  <c r="BJ18" i="37"/>
  <c r="BE22" i="37"/>
  <c r="BJ38" i="37"/>
  <c r="BB18" i="37"/>
  <c r="BB20" i="37"/>
  <c r="BH20" i="37"/>
  <c r="BE38" i="37"/>
  <c r="BI18" i="37"/>
  <c r="BJ22" i="37"/>
  <c r="BC20" i="37"/>
  <c r="BG35" i="37"/>
  <c r="BK32" i="37"/>
  <c r="BD62" i="37"/>
  <c r="BG59" i="37"/>
  <c r="BD40" i="37"/>
  <c r="BD4" i="37"/>
  <c r="BL10" i="37"/>
  <c r="BB4" i="37"/>
  <c r="BC53" i="37"/>
  <c r="BG13" i="37"/>
  <c r="BH12" i="37"/>
  <c r="BE29" i="37"/>
  <c r="BD7" i="37"/>
  <c r="BK5" i="37"/>
  <c r="BF39" i="37"/>
  <c r="BH26" i="37"/>
  <c r="BJ21" i="37"/>
  <c r="BG62" i="37"/>
  <c r="BJ5" i="37"/>
  <c r="BJ32" i="37"/>
  <c r="BL35" i="37"/>
  <c r="BF37" i="37"/>
  <c r="BH53" i="37"/>
  <c r="BH52" i="37" s="1"/>
  <c r="BH55" i="37" s="1"/>
  <c r="BJ34" i="37"/>
  <c r="BL7" i="37"/>
  <c r="BE17" i="37"/>
  <c r="BI63" i="37"/>
  <c r="BG29" i="37"/>
  <c r="BK48" i="37"/>
  <c r="BK47" i="37" s="1"/>
  <c r="BH10" i="37"/>
  <c r="BH28" i="37"/>
  <c r="BI61" i="37"/>
  <c r="BB59" i="37"/>
  <c r="BJ27" i="37"/>
  <c r="BI40" i="37"/>
  <c r="BE62" i="37"/>
  <c r="BD6" i="37"/>
  <c r="BL58" i="37"/>
  <c r="BD5" i="37"/>
  <c r="BJ44" i="37"/>
  <c r="BJ43" i="37" s="1"/>
  <c r="BD21" i="37"/>
  <c r="BI42" i="37"/>
  <c r="BL39" i="37"/>
  <c r="BG16" i="37"/>
  <c r="BH39" i="37"/>
  <c r="BC40" i="37"/>
  <c r="BG11" i="37"/>
  <c r="AG59" i="37"/>
  <c r="AG56" i="37" s="1"/>
  <c r="BC50" i="37"/>
  <c r="BC49" i="37" s="1"/>
  <c r="BD23" i="37"/>
  <c r="BD19" i="37"/>
  <c r="BD61" i="37"/>
  <c r="BI6" i="37"/>
  <c r="BI29" i="37"/>
  <c r="BC31" i="37"/>
  <c r="BI31" i="37"/>
  <c r="BL53" i="37"/>
  <c r="BG34" i="37"/>
  <c r="BI54" i="37"/>
  <c r="BI17" i="37"/>
  <c r="BF11" i="37"/>
  <c r="BJ7" i="37"/>
  <c r="BF44" i="37"/>
  <c r="BF43" i="37" s="1"/>
  <c r="BF58" i="37"/>
  <c r="BI15" i="37"/>
  <c r="BI32" i="37"/>
  <c r="BK6" i="37"/>
  <c r="BJ53" i="37"/>
  <c r="BB13" i="37"/>
  <c r="BJ54" i="37"/>
  <c r="BC28" i="37"/>
  <c r="BC41" i="37"/>
  <c r="BF5" i="37"/>
  <c r="BI37" i="37"/>
  <c r="AI59" i="37"/>
  <c r="AI56" i="37" s="1"/>
  <c r="AC59" i="37"/>
  <c r="AC56" i="37" s="1"/>
  <c r="BF28" i="37"/>
  <c r="BK35" i="37"/>
  <c r="BF32" i="37"/>
  <c r="BI16" i="37"/>
  <c r="BC21" i="37"/>
  <c r="BJ37" i="37"/>
  <c r="BF46" i="37"/>
  <c r="BF45" i="37" s="1"/>
  <c r="BE4" i="37"/>
  <c r="AJ59" i="37"/>
  <c r="AJ56" i="37" s="1"/>
  <c r="BC34" i="37"/>
  <c r="BC33" i="37" s="1"/>
  <c r="BB37" i="37"/>
  <c r="BC37" i="37"/>
  <c r="BK4" i="37"/>
  <c r="BH19" i="37"/>
  <c r="BL19" i="37"/>
  <c r="BL5" i="37"/>
  <c r="BC14" i="37"/>
  <c r="BK29" i="37"/>
  <c r="BI24" i="37"/>
  <c r="BI8" i="37"/>
  <c r="BG6" i="37"/>
  <c r="BL63" i="37"/>
  <c r="BE12" i="37"/>
  <c r="BL17" i="37"/>
  <c r="BG24" i="37"/>
  <c r="BD17" i="37"/>
  <c r="BJ63" i="37"/>
  <c r="BL6" i="37"/>
  <c r="BF21" i="37"/>
  <c r="BJ48" i="37"/>
  <c r="BJ47" i="37" s="1"/>
  <c r="BH4" i="37"/>
  <c r="BB28" i="37"/>
  <c r="BF29" i="37"/>
  <c r="BI41" i="37"/>
  <c r="BG61" i="37"/>
  <c r="BL29" i="37"/>
  <c r="BC27" i="37"/>
  <c r="BK53" i="37"/>
  <c r="BB26" i="37"/>
  <c r="BG26" i="37"/>
  <c r="BL34" i="37"/>
  <c r="BL33" i="37" s="1"/>
  <c r="BG53" i="37"/>
  <c r="BG52" i="37" s="1"/>
  <c r="BG55" i="37" s="1"/>
  <c r="BI38" i="39"/>
  <c r="BG17" i="39"/>
  <c r="BG24" i="39"/>
  <c r="BL31" i="39"/>
  <c r="BL30" i="39" s="1"/>
  <c r="BG29" i="39"/>
  <c r="BG25" i="39" s="1"/>
  <c r="BI40" i="39"/>
  <c r="BB15" i="39"/>
  <c r="BG46" i="39"/>
  <c r="BG45" i="39" s="1"/>
  <c r="BJ46" i="39"/>
  <c r="BJ45" i="39" s="1"/>
  <c r="BK16" i="39"/>
  <c r="BD16" i="39"/>
  <c r="BI32" i="39"/>
  <c r="BK24" i="39"/>
  <c r="BI34" i="39"/>
  <c r="BI33" i="39" s="1"/>
  <c r="BK10" i="39"/>
  <c r="BH23" i="39"/>
  <c r="BJ39" i="39"/>
  <c r="BC14" i="39"/>
  <c r="BI44" i="39"/>
  <c r="BI43" i="39" s="1"/>
  <c r="BJ35" i="39"/>
  <c r="BH6" i="39"/>
  <c r="BI61" i="39"/>
  <c r="BE44" i="39"/>
  <c r="BE43" i="39" s="1"/>
  <c r="BI28" i="39"/>
  <c r="BC35" i="39"/>
  <c r="BC33" i="39" s="1"/>
  <c r="BL63" i="39"/>
  <c r="BH10" i="39"/>
  <c r="BH61" i="39"/>
  <c r="BJ21" i="39"/>
  <c r="BC4" i="39"/>
  <c r="BJ10" i="39"/>
  <c r="BD53" i="39"/>
  <c r="AG61" i="11"/>
  <c r="AG58" i="11" s="1"/>
  <c r="BI40" i="11"/>
  <c r="BG64" i="11"/>
  <c r="BE61" i="11"/>
  <c r="BL44" i="11"/>
  <c r="BD18" i="11"/>
  <c r="BE64" i="11"/>
  <c r="BB50" i="11"/>
  <c r="BB49" i="11" s="1"/>
  <c r="BE59" i="11"/>
  <c r="BI52" i="11"/>
  <c r="BI51" i="11" s="1"/>
  <c r="BI56" i="11"/>
  <c r="BC65" i="11"/>
  <c r="BD59" i="11"/>
  <c r="BC59" i="11"/>
  <c r="BH36" i="11"/>
  <c r="BF56" i="11"/>
  <c r="BG19" i="11"/>
  <c r="BJ40" i="11"/>
  <c r="BC18" i="11"/>
  <c r="BF4" i="11"/>
  <c r="BD12" i="11"/>
  <c r="BL12" i="11"/>
  <c r="BG42" i="11"/>
  <c r="BC14" i="11"/>
  <c r="BL22" i="11"/>
  <c r="BE46" i="11"/>
  <c r="BE45" i="11" s="1"/>
  <c r="BC24" i="11"/>
  <c r="BF52" i="11"/>
  <c r="BF51" i="11" s="1"/>
  <c r="BC15" i="11"/>
  <c r="BD10" i="9"/>
  <c r="BF50" i="9"/>
  <c r="BF49" i="9" s="1"/>
  <c r="BB37" i="9"/>
  <c r="BD23" i="9"/>
  <c r="BH21" i="9"/>
  <c r="BJ36" i="9"/>
  <c r="BH41" i="9"/>
  <c r="BK17" i="9"/>
  <c r="BE44" i="9"/>
  <c r="BF34" i="9"/>
  <c r="BL41" i="9"/>
  <c r="BL20" i="9"/>
  <c r="AH61" i="9"/>
  <c r="AH58" i="9" s="1"/>
  <c r="BH52" i="9"/>
  <c r="BH51" i="9" s="1"/>
  <c r="BK14" i="9"/>
  <c r="BH33" i="9"/>
  <c r="BH32" i="9" s="1"/>
  <c r="BJ60" i="9"/>
  <c r="BF23" i="9"/>
  <c r="BI17" i="9"/>
  <c r="BI40" i="9"/>
  <c r="BJ33" i="9"/>
  <c r="BD4" i="9"/>
  <c r="BH23" i="9"/>
  <c r="BD37" i="9"/>
  <c r="BB41" i="9"/>
  <c r="BF22" i="9"/>
  <c r="BB56" i="9"/>
  <c r="BC18" i="12"/>
  <c r="BD20" i="12"/>
  <c r="BD4" i="12"/>
  <c r="BG64" i="12"/>
  <c r="BD19" i="12"/>
  <c r="BF11" i="12"/>
  <c r="BD11" i="12"/>
  <c r="BG39" i="12"/>
  <c r="BK22" i="12"/>
  <c r="BE55" i="12"/>
  <c r="BF63" i="12"/>
  <c r="BF36" i="12"/>
  <c r="BK15" i="12"/>
  <c r="BH39" i="12"/>
  <c r="BJ19" i="12"/>
  <c r="BK40" i="12"/>
  <c r="BB40" i="12"/>
  <c r="BG12" i="12"/>
  <c r="BH34" i="12"/>
  <c r="BB8" i="12"/>
  <c r="BK20" i="12"/>
  <c r="BB16" i="12"/>
  <c r="BJ14" i="12"/>
  <c r="BI20" i="12"/>
  <c r="BD40" i="12"/>
  <c r="BJ52" i="12"/>
  <c r="BJ51" i="12" s="1"/>
  <c r="BC42" i="12"/>
  <c r="BL44" i="12"/>
  <c r="BI39" i="12"/>
  <c r="BD34" i="12"/>
  <c r="BL16" i="12"/>
  <c r="BC63" i="36"/>
  <c r="BC60" i="36" s="1"/>
  <c r="BD57" i="36"/>
  <c r="BF57" i="36"/>
  <c r="BF56" i="36" s="1"/>
  <c r="BK50" i="36"/>
  <c r="BK49" i="36" s="1"/>
  <c r="BL41" i="36"/>
  <c r="BI5" i="36"/>
  <c r="BI3" i="36" s="1"/>
  <c r="BB31" i="36"/>
  <c r="BB30" i="36" s="1"/>
  <c r="BK62" i="36"/>
  <c r="BH50" i="36"/>
  <c r="BH49" i="36" s="1"/>
  <c r="AH59" i="36"/>
  <c r="AH56" i="36" s="1"/>
  <c r="BL44" i="36"/>
  <c r="BL43" i="36" s="1"/>
  <c r="BI12" i="36"/>
  <c r="BI9" i="36" s="1"/>
  <c r="BL22" i="36"/>
  <c r="BH10" i="36"/>
  <c r="BD13" i="36"/>
  <c r="BK53" i="36"/>
  <c r="BK52" i="36" s="1"/>
  <c r="BK55" i="36" s="1"/>
  <c r="AJ59" i="36"/>
  <c r="AJ56" i="36" s="1"/>
  <c r="BL29" i="36"/>
  <c r="BE27" i="36"/>
  <c r="BE25" i="36" s="1"/>
  <c r="BJ32" i="36"/>
  <c r="BF40" i="36"/>
  <c r="BF36" i="36" s="1"/>
  <c r="BE32" i="36"/>
  <c r="BE30" i="36" s="1"/>
  <c r="BE57" i="36"/>
  <c r="BE56" i="36" s="1"/>
  <c r="BF27" i="36"/>
  <c r="BH22" i="36"/>
  <c r="BD5" i="36"/>
  <c r="BG24" i="36"/>
  <c r="BD40" i="36"/>
  <c r="AA59" i="36"/>
  <c r="AA56" i="36" s="1"/>
  <c r="BF31" i="36"/>
  <c r="BF30" i="36" s="1"/>
  <c r="BF61" i="36"/>
  <c r="BF60" i="36" s="1"/>
  <c r="BK61" i="36"/>
  <c r="BK60" i="36" s="1"/>
  <c r="M71" i="26"/>
  <c r="P58" i="26"/>
  <c r="BG11" i="39"/>
  <c r="BH58" i="39"/>
  <c r="BI20" i="39"/>
  <c r="BF63" i="39"/>
  <c r="BK23" i="39"/>
  <c r="BJ48" i="39"/>
  <c r="BJ47" i="39" s="1"/>
  <c r="BD61" i="39"/>
  <c r="BK62" i="39"/>
  <c r="BC63" i="39"/>
  <c r="BF42" i="39"/>
  <c r="BL23" i="39"/>
  <c r="BL46" i="39"/>
  <c r="BL45" i="39" s="1"/>
  <c r="BB20" i="39"/>
  <c r="BK37" i="39"/>
  <c r="BK41" i="39"/>
  <c r="BE20" i="39"/>
  <c r="BK42" i="39"/>
  <c r="BB12" i="39"/>
  <c r="BI6" i="39"/>
  <c r="BB8" i="39"/>
  <c r="BB50" i="39"/>
  <c r="BB49" i="39" s="1"/>
  <c r="BF28" i="39"/>
  <c r="BI29" i="39"/>
  <c r="BC31" i="39"/>
  <c r="BI24" i="39"/>
  <c r="BL28" i="39"/>
  <c r="BF7" i="39"/>
  <c r="BH62" i="39"/>
  <c r="BC19" i="39"/>
  <c r="BG63" i="39"/>
  <c r="BB57" i="39"/>
  <c r="BG50" i="39"/>
  <c r="BG49" i="39" s="1"/>
  <c r="BD54" i="39"/>
  <c r="BF41" i="30"/>
  <c r="BB5" i="30"/>
  <c r="BG61" i="30"/>
  <c r="BI44" i="30"/>
  <c r="BG15" i="30"/>
  <c r="BC15" i="30"/>
  <c r="BF23" i="30"/>
  <c r="BK64" i="30"/>
  <c r="BC36" i="30"/>
  <c r="BB40" i="30"/>
  <c r="BG12" i="30"/>
  <c r="BH13" i="30"/>
  <c r="BE48" i="8"/>
  <c r="BE47" i="8" s="1"/>
  <c r="BL50" i="8"/>
  <c r="BL49" i="8" s="1"/>
  <c r="BD12" i="8"/>
  <c r="BE20" i="8"/>
  <c r="BK22" i="8"/>
  <c r="BF21" i="8"/>
  <c r="BG13" i="8"/>
  <c r="BB34" i="8"/>
  <c r="BH48" i="8"/>
  <c r="BH47" i="8" s="1"/>
  <c r="BK50" i="8"/>
  <c r="BK49" i="8" s="1"/>
  <c r="BB24" i="8"/>
  <c r="BI48" i="8"/>
  <c r="BI47" i="8" s="1"/>
  <c r="BJ14" i="8"/>
  <c r="BD34" i="8"/>
  <c r="BI59" i="8"/>
  <c r="BF36" i="8"/>
  <c r="BL55" i="8"/>
  <c r="BD23" i="8"/>
  <c r="BI61" i="8"/>
  <c r="BG60" i="8"/>
  <c r="BJ65" i="8"/>
  <c r="BI16" i="8"/>
  <c r="BE64" i="8"/>
  <c r="BK12" i="8"/>
  <c r="BE36" i="8"/>
  <c r="BB59" i="8"/>
  <c r="BD55" i="8"/>
  <c r="BB52" i="8"/>
  <c r="BB51" i="8" s="1"/>
  <c r="BJ23" i="8"/>
  <c r="BC59" i="8"/>
  <c r="BH59" i="8"/>
  <c r="BJ48" i="8"/>
  <c r="BJ47" i="8" s="1"/>
  <c r="BK48" i="8"/>
  <c r="BK47" i="8" s="1"/>
  <c r="BI12" i="8"/>
  <c r="BH24" i="8"/>
  <c r="BG6" i="8"/>
  <c r="BE5" i="8"/>
  <c r="BL37" i="8"/>
  <c r="BG19" i="8"/>
  <c r="BJ21" i="8"/>
  <c r="BK4" i="8"/>
  <c r="BC64" i="8"/>
  <c r="BD36" i="8"/>
  <c r="BK34" i="8"/>
  <c r="BL64" i="8"/>
  <c r="BD44" i="8"/>
  <c r="BI37" i="8"/>
  <c r="BL33" i="8"/>
  <c r="BH23" i="8"/>
  <c r="BF41" i="8"/>
  <c r="BF46" i="8"/>
  <c r="BF45" i="8" s="1"/>
  <c r="BH5" i="8"/>
  <c r="BE22" i="8"/>
  <c r="BK60" i="8"/>
  <c r="AJ61" i="8"/>
  <c r="AJ58" i="8" s="1"/>
  <c r="BH50" i="8"/>
  <c r="BH49" i="8" s="1"/>
  <c r="BD19" i="8"/>
  <c r="BD64" i="8"/>
  <c r="BK5" i="8"/>
  <c r="BJ50" i="8"/>
  <c r="BJ49" i="8" s="1"/>
  <c r="BI21" i="8"/>
  <c r="BI15" i="8"/>
  <c r="BG37" i="8"/>
  <c r="BH43" i="8"/>
  <c r="BF40" i="8"/>
  <c r="BJ17" i="8"/>
  <c r="BD40" i="8"/>
  <c r="BH33" i="8"/>
  <c r="BJ11" i="8"/>
  <c r="BE59" i="8"/>
  <c r="BL5" i="8"/>
  <c r="BI6" i="8"/>
  <c r="BL7" i="8"/>
  <c r="BD7" i="8"/>
  <c r="BK8" i="8"/>
  <c r="BB56" i="8"/>
  <c r="BK16" i="8"/>
  <c r="BG20" i="8"/>
  <c r="BJ42" i="8"/>
  <c r="BI7" i="8"/>
  <c r="BF14" i="8"/>
  <c r="BI17" i="8"/>
  <c r="BK63" i="8"/>
  <c r="BD18" i="8"/>
  <c r="BJ46" i="8"/>
  <c r="BJ45" i="8" s="1"/>
  <c r="BE43" i="8"/>
  <c r="BC12" i="8"/>
  <c r="BB19" i="8"/>
  <c r="BI52" i="8"/>
  <c r="BI51" i="8" s="1"/>
  <c r="BI65" i="8"/>
  <c r="BC56" i="8"/>
  <c r="BG14" i="8"/>
  <c r="BG23" i="8"/>
  <c r="BJ64" i="8"/>
  <c r="BK40" i="8"/>
  <c r="BD56" i="8"/>
  <c r="BJ6" i="8"/>
  <c r="BF59" i="8"/>
  <c r="BJ22" i="8"/>
  <c r="BD33" i="8"/>
  <c r="BC43" i="8"/>
  <c r="BK42" i="8"/>
  <c r="BG48" i="8"/>
  <c r="BG47" i="8" s="1"/>
  <c r="BL13" i="8"/>
  <c r="BJ10" i="8"/>
  <c r="BL22" i="8"/>
  <c r="BL15" i="8"/>
  <c r="BJ39" i="8"/>
  <c r="BJ8" i="8"/>
  <c r="BH61" i="8"/>
  <c r="BI55" i="8"/>
  <c r="BC6" i="8"/>
  <c r="BL6" i="8"/>
  <c r="BB12" i="8"/>
  <c r="BI41" i="8"/>
  <c r="AC61" i="8"/>
  <c r="AC58" i="8" s="1"/>
  <c r="BE24" i="8"/>
  <c r="BK46" i="8"/>
  <c r="BK45" i="8" s="1"/>
  <c r="BI8" i="15"/>
  <c r="BL20" i="15"/>
  <c r="BJ8" i="15"/>
  <c r="BE8" i="15"/>
  <c r="BE20" i="15"/>
  <c r="BC8" i="15"/>
  <c r="BC4" i="15"/>
  <c r="BD56" i="15"/>
  <c r="BH65" i="15"/>
  <c r="BI56" i="15"/>
  <c r="BG37" i="15"/>
  <c r="BJ6" i="15"/>
  <c r="BL50" i="15"/>
  <c r="BL49" i="15" s="1"/>
  <c r="BL13" i="15"/>
  <c r="BJ61" i="15"/>
  <c r="BF21" i="15"/>
  <c r="BC24" i="15"/>
  <c r="BJ37" i="15"/>
  <c r="BI12" i="15"/>
  <c r="BF5" i="15"/>
  <c r="BJ15" i="15"/>
  <c r="BH61" i="15"/>
  <c r="BL64" i="15"/>
  <c r="BC12" i="15"/>
  <c r="BF43" i="15"/>
  <c r="BC65" i="15"/>
  <c r="BK56" i="15"/>
  <c r="BF63" i="15"/>
  <c r="BH63" i="15"/>
  <c r="BJ60" i="15"/>
  <c r="BL59" i="15"/>
  <c r="BE10" i="15"/>
  <c r="BE4" i="15"/>
  <c r="BF14" i="15"/>
  <c r="BI18" i="15"/>
  <c r="BG12" i="15"/>
  <c r="BC7" i="15"/>
  <c r="BF18" i="15"/>
  <c r="BK34" i="15"/>
  <c r="BD19" i="15"/>
  <c r="BF50" i="15"/>
  <c r="BF49" i="15" s="1"/>
  <c r="BK41" i="15"/>
  <c r="BJ65" i="15"/>
  <c r="BG60" i="15"/>
  <c r="BF41" i="15"/>
  <c r="BH42" i="15"/>
  <c r="BE11" i="15"/>
  <c r="BD22" i="15"/>
  <c r="BH23" i="15"/>
  <c r="BD41" i="15"/>
  <c r="BB22" i="15"/>
  <c r="BD7" i="15"/>
  <c r="BH17" i="15"/>
  <c r="BK10" i="15"/>
  <c r="BI10" i="15"/>
  <c r="BH10" i="15"/>
  <c r="BH52" i="15"/>
  <c r="BH51" i="15" s="1"/>
  <c r="BG11" i="15"/>
  <c r="BG52" i="15"/>
  <c r="BG51" i="15" s="1"/>
  <c r="BJ21" i="15"/>
  <c r="BH64" i="15"/>
  <c r="BE7" i="15"/>
  <c r="BD60" i="15"/>
  <c r="BB10" i="15"/>
  <c r="BK15" i="15"/>
  <c r="BL18" i="15"/>
  <c r="BJ11" i="15"/>
  <c r="BC41" i="15"/>
  <c r="BK60" i="15"/>
  <c r="BJ46" i="15"/>
  <c r="BJ45" i="15" s="1"/>
  <c r="BG5" i="15"/>
  <c r="BF16" i="15"/>
  <c r="BI43" i="15"/>
  <c r="BJ63" i="15"/>
  <c r="BB41" i="15"/>
  <c r="BG61" i="15"/>
  <c r="BG16" i="15"/>
  <c r="BH22" i="15"/>
  <c r="BJ10" i="15"/>
  <c r="BF39" i="15"/>
  <c r="BD46" i="15"/>
  <c r="BD45" i="15" s="1"/>
  <c r="BE55" i="15"/>
  <c r="BK48" i="15"/>
  <c r="BK47" i="15" s="1"/>
  <c r="BK33" i="15"/>
  <c r="BK55" i="15"/>
  <c r="BF24" i="15"/>
  <c r="BH13" i="15"/>
  <c r="BG21" i="15"/>
  <c r="BC19" i="15"/>
  <c r="BE5" i="15"/>
  <c r="BK21" i="15"/>
  <c r="BF23" i="15"/>
  <c r="BF44" i="15"/>
  <c r="BI15" i="15"/>
  <c r="BE40" i="15"/>
  <c r="BL52" i="15"/>
  <c r="BL51" i="15" s="1"/>
  <c r="BB18" i="15"/>
  <c r="BE19" i="15"/>
  <c r="BG64" i="15"/>
  <c r="BL43" i="15"/>
  <c r="BD34" i="15"/>
  <c r="BK12" i="15"/>
  <c r="BI5" i="15"/>
  <c r="BB24" i="15"/>
  <c r="BI17" i="15"/>
  <c r="BC10" i="15"/>
  <c r="BC48" i="15"/>
  <c r="BC47" i="15" s="1"/>
  <c r="BB61" i="15"/>
  <c r="BK36" i="15"/>
  <c r="BG63" i="15"/>
  <c r="BB39" i="15"/>
  <c r="BL39" i="15"/>
  <c r="BC39" i="15"/>
  <c r="BC36" i="15"/>
  <c r="BE43" i="16"/>
  <c r="BH4" i="16"/>
  <c r="BB48" i="16"/>
  <c r="BB47" i="16" s="1"/>
  <c r="BD48" i="16"/>
  <c r="BD47" i="16" s="1"/>
  <c r="BG16" i="16"/>
  <c r="BI56" i="16"/>
  <c r="BE10" i="16"/>
  <c r="BJ21" i="16"/>
  <c r="BD20" i="16"/>
  <c r="BE20" i="16"/>
  <c r="BL41" i="16"/>
  <c r="BD16" i="16"/>
  <c r="BG34" i="16"/>
  <c r="BK56" i="16"/>
  <c r="BC24" i="16"/>
  <c r="BE42" i="16"/>
  <c r="BK24" i="16"/>
  <c r="BL44" i="16"/>
  <c r="BC44" i="16"/>
  <c r="BE21" i="16"/>
  <c r="BK22" i="16"/>
  <c r="BL20" i="16"/>
  <c r="BI24" i="16"/>
  <c r="BL13" i="16"/>
  <c r="BJ37" i="16"/>
  <c r="BB36" i="16"/>
  <c r="BE15" i="16"/>
  <c r="BL36" i="16"/>
  <c r="BG10" i="16"/>
  <c r="BE36" i="16"/>
  <c r="AB61" i="16"/>
  <c r="AB58" i="16" s="1"/>
  <c r="BL55" i="16"/>
  <c r="BK43" i="16"/>
  <c r="BH18" i="16"/>
  <c r="BL22" i="16"/>
  <c r="BB50" i="16"/>
  <c r="BB49" i="16" s="1"/>
  <c r="BH10" i="16"/>
  <c r="BJ17" i="16"/>
  <c r="BJ10" i="16"/>
  <c r="BF17" i="16"/>
  <c r="BG13" i="16"/>
  <c r="BC42" i="16"/>
  <c r="BK6" i="16"/>
  <c r="BC7" i="16"/>
  <c r="BL37" i="16"/>
  <c r="BD46" i="16"/>
  <c r="BD45" i="16" s="1"/>
  <c r="BB18" i="16"/>
  <c r="BL50" i="16"/>
  <c r="BL49" i="16" s="1"/>
  <c r="BB14" i="16"/>
  <c r="BB24" i="16"/>
  <c r="BE40" i="16"/>
  <c r="BJ12" i="16"/>
  <c r="BC18" i="16"/>
  <c r="BD12" i="16"/>
  <c r="BL12" i="16"/>
  <c r="BF23" i="16"/>
  <c r="BJ20" i="16"/>
  <c r="BH8" i="16"/>
  <c r="BG41" i="16"/>
  <c r="AC61" i="16"/>
  <c r="AC58" i="16" s="1"/>
  <c r="BG50" i="16"/>
  <c r="BG49" i="16" s="1"/>
  <c r="BB4" i="16"/>
  <c r="BL7" i="16"/>
  <c r="BG40" i="16"/>
  <c r="BI61" i="16"/>
  <c r="BI8" i="16"/>
  <c r="BK10" i="16"/>
  <c r="BD21" i="16"/>
  <c r="BD59" i="16"/>
  <c r="BE19" i="16"/>
  <c r="BG60" i="16"/>
  <c r="BI39" i="16"/>
  <c r="BJ34" i="16"/>
  <c r="BE59" i="16"/>
  <c r="BI7" i="16"/>
  <c r="BE33" i="16"/>
  <c r="BG39" i="16"/>
  <c r="BD22" i="16"/>
  <c r="BD33" i="16"/>
  <c r="BJ18" i="16"/>
  <c r="BG65" i="16"/>
  <c r="BK7" i="16"/>
  <c r="BD6" i="16"/>
  <c r="BG14" i="16"/>
  <c r="BE61" i="16"/>
  <c r="BB65" i="16"/>
  <c r="BF43" i="16"/>
  <c r="BH48" i="16"/>
  <c r="BH47" i="16" s="1"/>
  <c r="BG63" i="16"/>
  <c r="BK46" i="16"/>
  <c r="BK45" i="16" s="1"/>
  <c r="BJ36" i="16"/>
  <c r="BC50" i="16"/>
  <c r="BC49" i="16" s="1"/>
  <c r="BH52" i="16"/>
  <c r="BH51" i="16" s="1"/>
  <c r="BE24" i="16"/>
  <c r="BI21" i="16"/>
  <c r="BG56" i="16"/>
  <c r="BB64" i="16"/>
  <c r="BF41" i="16"/>
  <c r="BD13" i="16"/>
  <c r="AE61" i="16"/>
  <c r="AE58" i="16" s="1"/>
  <c r="BC16" i="16"/>
  <c r="BD17" i="16"/>
  <c r="BD15" i="16"/>
  <c r="BD18" i="16"/>
  <c r="BB7" i="16"/>
  <c r="BH14" i="16"/>
  <c r="BC40" i="16"/>
  <c r="BI42" i="16"/>
  <c r="BB15" i="16"/>
  <c r="BI59" i="16"/>
  <c r="BJ14" i="16"/>
  <c r="BE63" i="16"/>
  <c r="BC37" i="16"/>
  <c r="BC60" i="16"/>
  <c r="BF48" i="16"/>
  <c r="BF47" i="16" s="1"/>
  <c r="BJ16" i="16"/>
  <c r="BK43" i="26"/>
  <c r="BG14" i="26"/>
  <c r="BD44" i="26"/>
  <c r="BC56" i="26"/>
  <c r="BI7" i="26"/>
  <c r="BG36" i="26"/>
  <c r="BC24" i="26"/>
  <c r="BF7" i="26"/>
  <c r="BJ41" i="26"/>
  <c r="BJ23" i="26"/>
  <c r="BG23" i="26"/>
  <c r="BG55" i="26"/>
  <c r="BI21" i="26"/>
  <c r="BB10" i="26"/>
  <c r="BI33" i="26"/>
  <c r="BC59" i="26"/>
  <c r="BJ36" i="26"/>
  <c r="BH19" i="26"/>
  <c r="BJ16" i="26"/>
  <c r="BG6" i="26"/>
  <c r="BL13" i="26"/>
  <c r="BE23" i="26"/>
  <c r="BC8" i="26"/>
  <c r="BG41" i="26"/>
  <c r="BL22" i="26"/>
  <c r="BC20" i="26"/>
  <c r="BH22" i="26"/>
  <c r="BI44" i="26"/>
  <c r="BC50" i="26"/>
  <c r="BC49" i="26" s="1"/>
  <c r="BK39" i="26"/>
  <c r="BK22" i="26"/>
  <c r="BK55" i="26"/>
  <c r="BL39" i="26"/>
  <c r="BH34" i="26"/>
  <c r="BE11" i="26"/>
  <c r="BH33" i="26"/>
  <c r="BL34" i="26"/>
  <c r="BJ13" i="26"/>
  <c r="BJ50" i="26"/>
  <c r="BJ49" i="26" s="1"/>
  <c r="BC19" i="26"/>
  <c r="BG7" i="26"/>
  <c r="BJ24" i="26"/>
  <c r="BH6" i="26"/>
  <c r="BF19" i="26"/>
  <c r="BB40" i="26"/>
  <c r="BB16" i="26"/>
  <c r="BL33" i="26"/>
  <c r="BC21" i="26"/>
  <c r="BC46" i="26"/>
  <c r="BC45" i="26" s="1"/>
  <c r="BK65" i="26"/>
  <c r="BB52" i="26"/>
  <c r="BB51" i="26" s="1"/>
  <c r="BD10" i="26"/>
  <c r="BD21" i="26"/>
  <c r="BL59" i="26"/>
  <c r="BI56" i="26"/>
  <c r="BJ37" i="26"/>
  <c r="BE10" i="26"/>
  <c r="BD36" i="26"/>
  <c r="BG43" i="26"/>
  <c r="BI43" i="26"/>
  <c r="BC5" i="26"/>
  <c r="BI65" i="26"/>
  <c r="BC44" i="26"/>
  <c r="BK59" i="26"/>
  <c r="BL18" i="26"/>
  <c r="BK48" i="26"/>
  <c r="BK47" i="26" s="1"/>
  <c r="BB59" i="26"/>
  <c r="BJ44" i="26"/>
  <c r="BI40" i="26"/>
  <c r="BI37" i="26"/>
  <c r="BK13" i="26"/>
  <c r="BE13" i="26"/>
  <c r="BE18" i="26"/>
  <c r="BH42" i="26"/>
  <c r="BK56" i="26"/>
  <c r="BJ11" i="26"/>
  <c r="BI10" i="26"/>
  <c r="BH5" i="26"/>
  <c r="BH11" i="26"/>
  <c r="BJ52" i="26"/>
  <c r="BJ51" i="26" s="1"/>
  <c r="BL20" i="26"/>
  <c r="BD64" i="26"/>
  <c r="BK5" i="26"/>
  <c r="BJ60" i="26"/>
  <c r="BK10" i="26"/>
  <c r="BI59" i="26"/>
  <c r="BI18" i="26"/>
  <c r="BL60" i="26"/>
  <c r="BB36" i="26"/>
  <c r="AI61" i="26"/>
  <c r="AI58" i="26" s="1"/>
  <c r="BD39" i="26"/>
  <c r="BF23" i="26"/>
  <c r="BJ8" i="26"/>
  <c r="BC37" i="26"/>
  <c r="BD17" i="26"/>
  <c r="BG5" i="26"/>
  <c r="BB15" i="26"/>
  <c r="BL37" i="26"/>
  <c r="BD65" i="26"/>
  <c r="BF18" i="26"/>
  <c r="AB61" i="26"/>
  <c r="AB58" i="26" s="1"/>
  <c r="BB8" i="26"/>
  <c r="BG24" i="26"/>
  <c r="BC52" i="26"/>
  <c r="BC51" i="26" s="1"/>
  <c r="BL17" i="26"/>
  <c r="BE36" i="26"/>
  <c r="BF61" i="26"/>
  <c r="BF4" i="26"/>
  <c r="BB56" i="26"/>
  <c r="BG21" i="26"/>
  <c r="BB18" i="26"/>
  <c r="BL65" i="26"/>
  <c r="BD34" i="26"/>
  <c r="BL21" i="26"/>
  <c r="BJ63" i="26"/>
  <c r="BC61" i="26"/>
  <c r="BE37" i="26"/>
  <c r="BI16" i="26"/>
  <c r="BD48" i="26"/>
  <c r="BD47" i="26" s="1"/>
  <c r="AF61" i="26"/>
  <c r="AF58" i="26" s="1"/>
  <c r="BD56" i="30"/>
  <c r="AD61" i="30"/>
  <c r="AD58" i="30" s="1"/>
  <c r="BB34" i="30"/>
  <c r="BC52" i="30"/>
  <c r="BC51" i="30" s="1"/>
  <c r="BB10" i="30"/>
  <c r="BG22" i="30"/>
  <c r="BE20" i="30"/>
  <c r="BF34" i="30"/>
  <c r="BC63" i="30"/>
  <c r="BJ5" i="30"/>
  <c r="BL15" i="30"/>
  <c r="BI32" i="35"/>
  <c r="BJ48" i="35"/>
  <c r="BJ47" i="35" s="1"/>
  <c r="BJ12" i="35"/>
  <c r="BC5" i="35"/>
  <c r="BF26" i="35"/>
  <c r="BE28" i="35"/>
  <c r="BB16" i="35"/>
  <c r="BL35" i="35"/>
  <c r="BE31" i="35"/>
  <c r="BI23" i="35"/>
  <c r="BE58" i="35"/>
  <c r="BB61" i="35"/>
  <c r="BJ59" i="35"/>
  <c r="BB27" i="35"/>
  <c r="BG39" i="35"/>
  <c r="BD44" i="35"/>
  <c r="BD43" i="35" s="1"/>
  <c r="BG19" i="35"/>
  <c r="BB10" i="35"/>
  <c r="BH23" i="35"/>
  <c r="BB28" i="35"/>
  <c r="BK28" i="35"/>
  <c r="BG62" i="35"/>
  <c r="BI4" i="35"/>
  <c r="BC31" i="35"/>
  <c r="BE34" i="35"/>
  <c r="BH11" i="35"/>
  <c r="BB29" i="35"/>
  <c r="BB50" i="35"/>
  <c r="BB49" i="35" s="1"/>
  <c r="BE14" i="35"/>
  <c r="BG27" i="35"/>
  <c r="BF62" i="35"/>
  <c r="BG8" i="35"/>
  <c r="BC32" i="35"/>
  <c r="BG20" i="35"/>
  <c r="BC22" i="35"/>
  <c r="BG5" i="35"/>
  <c r="BE26" i="35"/>
  <c r="BH59" i="35"/>
  <c r="BB31" i="35"/>
  <c r="BK15" i="35"/>
  <c r="BJ53" i="35"/>
  <c r="BL37" i="35"/>
  <c r="BC27" i="35"/>
  <c r="BE11" i="35"/>
  <c r="BB24" i="35"/>
  <c r="BI29" i="35"/>
  <c r="BL54" i="35"/>
  <c r="BK37" i="35"/>
  <c r="AC59" i="35"/>
  <c r="AC56" i="35" s="1"/>
  <c r="BF10" i="35"/>
  <c r="BE4" i="35"/>
  <c r="BK21" i="35"/>
  <c r="BH40" i="35"/>
  <c r="BB38" i="35"/>
  <c r="BF63" i="35"/>
  <c r="BB44" i="35"/>
  <c r="BB43" i="35" s="1"/>
  <c r="BI27" i="35"/>
  <c r="BH31" i="35"/>
  <c r="BL42" i="35"/>
  <c r="BE8" i="35"/>
  <c r="BF57" i="35"/>
  <c r="BF56" i="35" s="1"/>
  <c r="BK7" i="35"/>
  <c r="BK19" i="35"/>
  <c r="BJ10" i="35"/>
  <c r="BH20" i="35"/>
  <c r="BK48" i="35"/>
  <c r="BK47" i="35" s="1"/>
  <c r="BK12" i="35"/>
  <c r="BG26" i="35"/>
  <c r="BL32" i="35"/>
  <c r="BE15" i="35"/>
  <c r="BG54" i="35"/>
  <c r="BK40" i="35"/>
  <c r="BL46" i="35"/>
  <c r="BL45" i="35" s="1"/>
  <c r="BH42" i="35"/>
  <c r="BB46" i="35"/>
  <c r="BB45" i="35" s="1"/>
  <c r="BE50" i="35"/>
  <c r="BE49" i="35" s="1"/>
  <c r="BL7" i="35"/>
  <c r="BF4" i="35"/>
  <c r="BG29" i="35"/>
  <c r="BJ27" i="35"/>
  <c r="BL23" i="35"/>
  <c r="BJ35" i="35"/>
  <c r="BF39" i="35"/>
  <c r="BD38" i="35"/>
  <c r="BB41" i="35"/>
  <c r="BI31" i="35"/>
  <c r="BI41" i="35"/>
  <c r="BF34" i="35"/>
  <c r="BD37" i="35"/>
  <c r="BC23" i="35"/>
  <c r="BD13" i="35"/>
  <c r="BD8" i="35"/>
  <c r="BG46" i="35"/>
  <c r="BG45" i="35" s="1"/>
  <c r="BD57" i="35"/>
  <c r="BI44" i="35"/>
  <c r="BI43" i="35" s="1"/>
  <c r="BH28" i="35"/>
  <c r="BE12" i="35"/>
  <c r="BK5" i="35"/>
  <c r="BK26" i="35"/>
  <c r="BF20" i="35"/>
  <c r="BI22" i="35"/>
  <c r="BL29" i="35"/>
  <c r="BL34" i="35"/>
  <c r="BL18" i="35"/>
  <c r="BJ6" i="35"/>
  <c r="BB17" i="35"/>
  <c r="AF59" i="35"/>
  <c r="AF56" i="35" s="1"/>
  <c r="BH38" i="35"/>
  <c r="BD17" i="35"/>
  <c r="BC19" i="35"/>
  <c r="BJ40" i="35"/>
  <c r="BL58" i="35"/>
  <c r="BD21" i="35"/>
  <c r="BE41" i="35"/>
  <c r="BG61" i="35"/>
  <c r="BC18" i="35"/>
  <c r="BB18" i="35"/>
  <c r="BJ28" i="35"/>
  <c r="BC13" i="35"/>
  <c r="BI58" i="35"/>
  <c r="BI8" i="35"/>
  <c r="BF15" i="35"/>
  <c r="BC17" i="35"/>
  <c r="BG16" i="35"/>
  <c r="BJ39" i="35"/>
  <c r="BC42" i="35"/>
  <c r="BC38" i="35"/>
  <c r="BC53" i="35"/>
  <c r="BJ46" i="35"/>
  <c r="BJ45" i="35" s="1"/>
  <c r="BI20" i="17"/>
  <c r="BC24" i="17"/>
  <c r="BC19" i="17"/>
  <c r="BC39" i="17"/>
  <c r="BC22" i="17"/>
  <c r="BI56" i="17"/>
  <c r="BF20" i="17"/>
  <c r="BK23" i="17"/>
  <c r="BF6" i="17"/>
  <c r="BD18" i="17"/>
  <c r="BE15" i="17"/>
  <c r="BD36" i="17"/>
  <c r="BL39" i="17"/>
  <c r="BB34" i="17"/>
  <c r="BG55" i="17"/>
  <c r="BE18" i="17"/>
  <c r="BB46" i="17"/>
  <c r="BB45" i="17" s="1"/>
  <c r="BB56" i="17"/>
  <c r="BG6" i="17"/>
  <c r="BC59" i="17"/>
  <c r="BJ39" i="17"/>
  <c r="BB39" i="17"/>
  <c r="BD59" i="17"/>
  <c r="BL52" i="17"/>
  <c r="BL51" i="17" s="1"/>
  <c r="BG10" i="17"/>
  <c r="BK12" i="17"/>
  <c r="BG43" i="17"/>
  <c r="BC56" i="17"/>
  <c r="BJ48" i="17"/>
  <c r="BJ47" i="17" s="1"/>
  <c r="BJ8" i="17"/>
  <c r="BG40" i="17"/>
  <c r="BL11" i="17"/>
  <c r="BC5" i="17"/>
  <c r="BD65" i="17"/>
  <c r="BI14" i="17"/>
  <c r="BF41" i="17"/>
  <c r="BJ7" i="17"/>
  <c r="BK46" i="17"/>
  <c r="BK45" i="17" s="1"/>
  <c r="BG20" i="17"/>
  <c r="BJ63" i="17"/>
  <c r="BK14" i="17"/>
  <c r="BL34" i="17"/>
  <c r="BJ59" i="17"/>
  <c r="BK5" i="17"/>
  <c r="BL48" i="17"/>
  <c r="BL47" i="17" s="1"/>
  <c r="BF21" i="17"/>
  <c r="BB48" i="17"/>
  <c r="BB47" i="17" s="1"/>
  <c r="BE37" i="17"/>
  <c r="BL65" i="17"/>
  <c r="BJ33" i="17"/>
  <c r="BE64" i="17"/>
  <c r="BK37" i="17"/>
  <c r="BG13" i="17"/>
  <c r="BH5" i="17"/>
  <c r="BG42" i="17"/>
  <c r="BE33" i="17"/>
  <c r="BC8" i="17"/>
  <c r="BE40" i="17"/>
  <c r="BG60" i="17"/>
  <c r="BL61" i="17"/>
  <c r="BG11" i="17"/>
  <c r="BF11" i="17"/>
  <c r="BC37" i="17"/>
  <c r="BB41" i="17"/>
  <c r="BK48" i="17"/>
  <c r="BK47" i="17" s="1"/>
  <c r="BF34" i="17"/>
  <c r="BI44" i="17"/>
  <c r="BI7" i="17"/>
  <c r="BJ50" i="17"/>
  <c r="BJ49" i="17" s="1"/>
  <c r="BD33" i="17"/>
  <c r="BG21" i="17"/>
  <c r="BJ21" i="17"/>
  <c r="BJ19" i="17"/>
  <c r="BF65" i="17"/>
  <c r="BG44" i="17"/>
  <c r="BL7" i="17"/>
  <c r="BB13" i="17"/>
  <c r="BH60" i="17"/>
  <c r="BJ18" i="17"/>
  <c r="BL15" i="17"/>
  <c r="BC48" i="17"/>
  <c r="BC47" i="17" s="1"/>
  <c r="BF18" i="17"/>
  <c r="BK36" i="17"/>
  <c r="BK18" i="17"/>
  <c r="BK20" i="17"/>
  <c r="BE61" i="17"/>
  <c r="BI48" i="17"/>
  <c r="BI47" i="17" s="1"/>
  <c r="BJ44" i="17"/>
  <c r="BF48" i="17"/>
  <c r="BF47" i="17" s="1"/>
  <c r="BH13" i="17"/>
  <c r="BB10" i="17"/>
  <c r="BK24" i="17"/>
  <c r="BL43" i="17"/>
  <c r="BK43" i="17"/>
  <c r="BD22" i="17"/>
  <c r="BC50" i="17"/>
  <c r="BC49" i="17" s="1"/>
  <c r="BH43" i="17"/>
  <c r="BE34" i="17"/>
  <c r="BF64" i="17"/>
  <c r="BE59" i="17"/>
  <c r="BD5" i="17"/>
  <c r="BE48" i="17"/>
  <c r="BE47" i="17" s="1"/>
  <c r="BF7" i="17"/>
  <c r="BE24" i="17"/>
  <c r="BH18" i="17"/>
  <c r="BD60" i="17"/>
  <c r="BD4" i="17"/>
  <c r="BD7" i="17"/>
  <c r="BF17" i="17"/>
  <c r="BF13" i="17"/>
  <c r="BI15" i="17"/>
  <c r="BI23" i="17"/>
  <c r="BC14" i="17"/>
  <c r="BG24" i="17"/>
  <c r="BB55" i="17"/>
  <c r="BH8" i="17"/>
  <c r="BB23" i="17"/>
  <c r="BB44" i="36"/>
  <c r="BB43" i="36" s="1"/>
  <c r="BB21" i="30"/>
  <c r="BH56" i="30"/>
  <c r="BE13" i="30"/>
  <c r="BE14" i="30"/>
  <c r="BG16" i="30"/>
  <c r="BB65" i="30"/>
  <c r="BC43" i="30"/>
  <c r="BI17" i="30"/>
  <c r="BG11" i="30"/>
  <c r="BH22" i="30"/>
  <c r="BG34" i="30"/>
  <c r="BH63" i="30"/>
  <c r="BH36" i="30"/>
  <c r="BC34" i="30"/>
  <c r="BL12" i="30"/>
  <c r="BG59" i="30"/>
  <c r="BB16" i="30"/>
  <c r="BH65" i="30"/>
  <c r="BL43" i="30"/>
  <c r="BJ48" i="30"/>
  <c r="BJ47" i="30" s="1"/>
  <c r="BI10" i="30"/>
  <c r="BI33" i="30"/>
  <c r="BJ52" i="30"/>
  <c r="BJ51" i="30" s="1"/>
  <c r="BE61" i="30"/>
  <c r="BG23" i="30"/>
  <c r="BI13" i="30"/>
  <c r="BE17" i="30"/>
  <c r="BG17" i="30"/>
  <c r="BE10" i="30"/>
  <c r="BB12" i="30"/>
  <c r="BD34" i="30"/>
  <c r="BC61" i="30"/>
  <c r="BD11" i="30"/>
  <c r="BI16" i="30"/>
  <c r="BI20" i="30"/>
  <c r="BL14" i="30"/>
  <c r="BC46" i="30"/>
  <c r="BC45" i="30" s="1"/>
  <c r="BK21" i="30"/>
  <c r="BH6" i="30"/>
  <c r="BG6" i="30"/>
  <c r="BL40" i="30"/>
  <c r="BC37" i="30"/>
  <c r="BJ10" i="30"/>
  <c r="BI42" i="30"/>
  <c r="BK63" i="30"/>
  <c r="BB59" i="30"/>
  <c r="BL61" i="30"/>
  <c r="BJ34" i="30"/>
  <c r="BK42" i="30"/>
  <c r="BF42" i="30"/>
  <c r="BH40" i="30"/>
  <c r="BD22" i="30"/>
  <c r="BE48" i="30"/>
  <c r="BE47" i="30" s="1"/>
  <c r="BH7" i="30"/>
  <c r="BK41" i="30"/>
  <c r="BL6" i="30"/>
  <c r="BJ22" i="30"/>
  <c r="BK37" i="30"/>
  <c r="BF63" i="30"/>
  <c r="AH61" i="30"/>
  <c r="AH58" i="30" s="1"/>
  <c r="BH59" i="30"/>
  <c r="BG48" i="30"/>
  <c r="BG47" i="30" s="1"/>
  <c r="BH41" i="30"/>
  <c r="BK20" i="30"/>
  <c r="BC56" i="30"/>
  <c r="BK43" i="30"/>
  <c r="BE33" i="30"/>
  <c r="BI14" i="30"/>
  <c r="BI55" i="30"/>
  <c r="BB52" i="30"/>
  <c r="BB51" i="30" s="1"/>
  <c r="BK12" i="30"/>
  <c r="BH8" i="30"/>
  <c r="BL36" i="30"/>
  <c r="BF39" i="30"/>
  <c r="BC65" i="30"/>
  <c r="BL7" i="30"/>
  <c r="BH17" i="30"/>
  <c r="BD6" i="30"/>
  <c r="BC14" i="30"/>
  <c r="BJ7" i="30"/>
  <c r="BJ46" i="30"/>
  <c r="BJ45" i="30" s="1"/>
  <c r="BJ50" i="30"/>
  <c r="BJ49" i="30" s="1"/>
  <c r="BG56" i="30"/>
  <c r="BH5" i="30"/>
  <c r="BI63" i="30"/>
  <c r="BJ12" i="30"/>
  <c r="BH4" i="30"/>
  <c r="BE52" i="30"/>
  <c r="BE51" i="30" s="1"/>
  <c r="BB41" i="30"/>
  <c r="BE7" i="30"/>
  <c r="BE42" i="30"/>
  <c r="BL41" i="30"/>
  <c r="BL65" i="30"/>
  <c r="BH10" i="30"/>
  <c r="BK56" i="30"/>
  <c r="BL37" i="30"/>
  <c r="BI9" i="40"/>
  <c r="BC9" i="40"/>
  <c r="BH3" i="40"/>
  <c r="BK30" i="40"/>
  <c r="BK25" i="40"/>
  <c r="BE9" i="40"/>
  <c r="BG60" i="40"/>
  <c r="BE36" i="40"/>
  <c r="BF60" i="40"/>
  <c r="BF3" i="40"/>
  <c r="BC25" i="40"/>
  <c r="BL56" i="40"/>
  <c r="BK60" i="40"/>
  <c r="BE60" i="40"/>
  <c r="BC33" i="40"/>
  <c r="BJ33" i="40"/>
  <c r="BK52" i="24"/>
  <c r="BK51" i="24" s="1"/>
  <c r="BL37" i="24"/>
  <c r="BJ12" i="24"/>
  <c r="BD17" i="24"/>
  <c r="BD64" i="24"/>
  <c r="BB11" i="24"/>
  <c r="BJ13" i="24"/>
  <c r="BK59" i="24"/>
  <c r="BH23" i="24"/>
  <c r="BF7" i="24"/>
  <c r="BD6" i="24"/>
  <c r="BB17" i="24"/>
  <c r="BI6" i="24"/>
  <c r="BI64" i="24"/>
  <c r="BC23" i="24"/>
  <c r="BI11" i="24"/>
  <c r="BB6" i="24"/>
  <c r="BL22" i="24"/>
  <c r="BI21" i="24"/>
  <c r="BG4" i="24"/>
  <c r="BI50" i="24"/>
  <c r="BI49" i="24" s="1"/>
  <c r="BK14" i="24"/>
  <c r="BL43" i="24"/>
  <c r="BC18" i="24"/>
  <c r="BI36" i="24"/>
  <c r="BH40" i="24"/>
  <c r="BH63" i="24"/>
  <c r="BC60" i="24"/>
  <c r="BG36" i="24"/>
  <c r="BB55" i="24"/>
  <c r="BE41" i="24"/>
  <c r="BJ42" i="24"/>
  <c r="BJ33" i="24"/>
  <c r="BJ43" i="24"/>
  <c r="BJ18" i="24"/>
  <c r="BI23" i="24"/>
  <c r="BB7" i="24"/>
  <c r="BK50" i="24"/>
  <c r="BK49" i="24" s="1"/>
  <c r="BG19" i="24"/>
  <c r="BL7" i="24"/>
  <c r="BE13" i="24"/>
  <c r="BG34" i="24"/>
  <c r="BI33" i="24"/>
  <c r="BG65" i="24"/>
  <c r="BK46" i="24"/>
  <c r="BK45" i="24" s="1"/>
  <c r="BE6" i="24"/>
  <c r="BF19" i="24"/>
  <c r="BC5" i="24"/>
  <c r="BF48" i="24"/>
  <c r="BF47" i="24" s="1"/>
  <c r="AF61" i="24"/>
  <c r="AF58" i="24" s="1"/>
  <c r="BK15" i="24"/>
  <c r="BD50" i="24"/>
  <c r="BD49" i="24" s="1"/>
  <c r="BJ61" i="24"/>
  <c r="BD41" i="24"/>
  <c r="BG39" i="24"/>
  <c r="BF24" i="24"/>
  <c r="BD36" i="24"/>
  <c r="BJ8" i="24"/>
  <c r="BB18" i="24"/>
  <c r="BF37" i="24"/>
  <c r="BL63" i="24"/>
  <c r="BD52" i="24"/>
  <c r="BD51" i="24" s="1"/>
  <c r="BG7" i="24"/>
  <c r="BK16" i="24"/>
  <c r="BJ14" i="24"/>
  <c r="BD63" i="24"/>
  <c r="BD37" i="24"/>
  <c r="BD55" i="24"/>
  <c r="BK44" i="24"/>
  <c r="BF16" i="24"/>
  <c r="BH33" i="24"/>
  <c r="BG6" i="24"/>
  <c r="BI59" i="24"/>
  <c r="BE24" i="24"/>
  <c r="AH61" i="24"/>
  <c r="AH58" i="24" s="1"/>
  <c r="BI56" i="24"/>
  <c r="BH20" i="24"/>
  <c r="BD59" i="24"/>
  <c r="BI15" i="24"/>
  <c r="BC59" i="24"/>
  <c r="BF56" i="24"/>
  <c r="BK11" i="24"/>
  <c r="BK24" i="24"/>
  <c r="BF64" i="24"/>
  <c r="BJ16" i="24"/>
  <c r="BJ56" i="24"/>
  <c r="BB61" i="24"/>
  <c r="BL6" i="24"/>
  <c r="BB48" i="24"/>
  <c r="BB47" i="24" s="1"/>
  <c r="BB43" i="24"/>
  <c r="BE55" i="24"/>
  <c r="BB22" i="24"/>
  <c r="BC55" i="24"/>
  <c r="BE52" i="24"/>
  <c r="BE51" i="24" s="1"/>
  <c r="BC42" i="24"/>
  <c r="BB12" i="24"/>
  <c r="BF65" i="24"/>
  <c r="BJ15" i="24"/>
  <c r="AB61" i="24"/>
  <c r="AB58" i="24" s="1"/>
  <c r="BI61" i="24"/>
  <c r="BE43" i="24"/>
  <c r="BE14" i="24"/>
  <c r="BK10" i="24"/>
  <c r="BJ20" i="24"/>
  <c r="BD23" i="24"/>
  <c r="BF61" i="24"/>
  <c r="BL17" i="24"/>
  <c r="BF14" i="24"/>
  <c r="BH17" i="24"/>
  <c r="BH15" i="24"/>
  <c r="BI17" i="24"/>
  <c r="BL41" i="24"/>
  <c r="BB40" i="24"/>
  <c r="BI16" i="24"/>
  <c r="BI22" i="24"/>
  <c r="BL21" i="24"/>
  <c r="BB60" i="24"/>
  <c r="BB23" i="24"/>
  <c r="AE61" i="24"/>
  <c r="AE58" i="24" s="1"/>
  <c r="BI4" i="24"/>
  <c r="BK13" i="30"/>
  <c r="BH33" i="38"/>
  <c r="BE25" i="38"/>
  <c r="BH56" i="38"/>
  <c r="BL36" i="38"/>
  <c r="BE56" i="38"/>
  <c r="BL60" i="38"/>
  <c r="BC30" i="38"/>
  <c r="BJ60" i="38"/>
  <c r="BH9" i="38"/>
  <c r="BH25" i="38"/>
  <c r="BG36" i="38"/>
  <c r="BJ25" i="38"/>
  <c r="BD36" i="38"/>
  <c r="BF33" i="38"/>
  <c r="BB36" i="38"/>
  <c r="BJ9" i="36"/>
  <c r="BC36" i="36"/>
  <c r="BD33" i="36"/>
  <c r="BF52" i="22"/>
  <c r="BF51" i="22" s="1"/>
  <c r="BC55" i="22"/>
  <c r="BD4" i="22"/>
  <c r="BJ55" i="22"/>
  <c r="BJ54" i="22" s="1"/>
  <c r="BJ57" i="22" s="1"/>
  <c r="BH39" i="22"/>
  <c r="BF10" i="22"/>
  <c r="BJ33" i="22"/>
  <c r="BB52" i="22"/>
  <c r="BB51" i="22" s="1"/>
  <c r="BL8" i="22"/>
  <c r="BK37" i="22"/>
  <c r="BD65" i="22"/>
  <c r="BB15" i="22"/>
  <c r="BB20" i="22"/>
  <c r="BC6" i="22"/>
  <c r="BH10" i="22"/>
  <c r="BB24" i="22"/>
  <c r="BI42" i="22"/>
  <c r="BF12" i="22"/>
  <c r="BC7" i="22"/>
  <c r="BF6" i="22"/>
  <c r="BI10" i="22"/>
  <c r="BJ39" i="22"/>
  <c r="BG8" i="22"/>
  <c r="BI7" i="22"/>
  <c r="BK17" i="22"/>
  <c r="BE14" i="22"/>
  <c r="BJ24" i="22"/>
  <c r="BL52" i="22"/>
  <c r="BL51" i="22" s="1"/>
  <c r="BH50" i="22"/>
  <c r="BH49" i="22" s="1"/>
  <c r="BC8" i="22"/>
  <c r="BD23" i="22"/>
  <c r="BC37" i="22"/>
  <c r="BK10" i="22"/>
  <c r="BH36" i="22"/>
  <c r="BL48" i="22"/>
  <c r="BL47" i="22" s="1"/>
  <c r="BB48" i="22"/>
  <c r="BB47" i="22" s="1"/>
  <c r="BD7" i="22"/>
  <c r="BB41" i="22"/>
  <c r="BH23" i="22"/>
  <c r="BE65" i="22"/>
  <c r="BE61" i="22"/>
  <c r="BJ48" i="22"/>
  <c r="BJ47" i="22" s="1"/>
  <c r="BB40" i="22"/>
  <c r="BB13" i="22"/>
  <c r="BE60" i="22"/>
  <c r="BG21" i="22"/>
  <c r="BC52" i="22"/>
  <c r="BC51" i="22" s="1"/>
  <c r="BH14" i="22"/>
  <c r="BE8" i="22"/>
  <c r="BE44" i="22"/>
  <c r="AI61" i="22"/>
  <c r="AI58" i="22" s="1"/>
  <c r="BB21" i="22"/>
  <c r="BK21" i="22"/>
  <c r="BB22" i="22"/>
  <c r="BG61" i="22"/>
  <c r="BL37" i="22"/>
  <c r="BL60" i="22"/>
  <c r="AB61" i="22"/>
  <c r="AB58" i="22" s="1"/>
  <c r="BL10" i="22"/>
  <c r="BF46" i="22"/>
  <c r="BF45" i="22" s="1"/>
  <c r="BD46" i="22"/>
  <c r="BD45" i="22" s="1"/>
  <c r="BE52" i="22"/>
  <c r="BE51" i="22" s="1"/>
  <c r="BK5" i="22"/>
  <c r="BL7" i="22"/>
  <c r="BI16" i="22"/>
  <c r="BI40" i="22"/>
  <c r="BG46" i="22"/>
  <c r="BG45" i="22" s="1"/>
  <c r="BB23" i="22"/>
  <c r="BD14" i="22"/>
  <c r="BL19" i="22"/>
  <c r="BE11" i="22"/>
  <c r="BK11" i="22"/>
  <c r="BD6" i="22"/>
  <c r="BL15" i="22"/>
  <c r="BK20" i="22"/>
  <c r="BG19" i="22"/>
  <c r="BL65" i="22"/>
  <c r="BI46" i="22"/>
  <c r="BI45" i="22" s="1"/>
  <c r="BK13" i="22"/>
  <c r="BG5" i="22"/>
  <c r="BL14" i="22"/>
  <c r="BE7" i="22"/>
  <c r="BI15" i="22"/>
  <c r="BL63" i="22"/>
  <c r="BC36" i="22"/>
  <c r="BH4" i="22"/>
  <c r="BL36" i="22"/>
  <c r="BJ36" i="22"/>
  <c r="BL11" i="22"/>
  <c r="BH18" i="22"/>
  <c r="BG7" i="22"/>
  <c r="BD8" i="22"/>
  <c r="BJ12" i="22"/>
  <c r="BH46" i="22"/>
  <c r="BH45" i="22" s="1"/>
  <c r="BJ11" i="22"/>
  <c r="BK12" i="22"/>
  <c r="BG37" i="22"/>
  <c r="BL18" i="22"/>
  <c r="BC11" i="22"/>
  <c r="BI63" i="22"/>
  <c r="BF8" i="22"/>
  <c r="BL6" i="22"/>
  <c r="BJ8" i="22"/>
  <c r="BC44" i="22"/>
  <c r="BB36" i="22"/>
  <c r="BB34" i="22"/>
  <c r="BB32" i="22" s="1"/>
  <c r="BD11" i="22"/>
  <c r="BF14" i="22"/>
  <c r="BE41" i="22"/>
  <c r="BC33" i="12"/>
  <c r="BJ64" i="12"/>
  <c r="BJ63" i="12"/>
  <c r="BK6" i="12"/>
  <c r="BC20" i="12"/>
  <c r="BD64" i="12"/>
  <c r="BL61" i="12"/>
  <c r="BF59" i="12"/>
  <c r="BD13" i="12"/>
  <c r="BE65" i="12"/>
  <c r="BI4" i="12"/>
  <c r="BD10" i="12"/>
  <c r="BL22" i="12"/>
  <c r="BD59" i="12"/>
  <c r="BK59" i="12"/>
  <c r="BF12" i="12"/>
  <c r="BK50" i="12"/>
  <c r="BK49" i="12" s="1"/>
  <c r="BB13" i="12"/>
  <c r="BG6" i="12"/>
  <c r="BD33" i="12"/>
  <c r="BI5" i="12"/>
  <c r="BH65" i="12"/>
  <c r="BG17" i="12"/>
  <c r="BF17" i="12"/>
  <c r="BF61" i="12"/>
  <c r="BG44" i="12"/>
  <c r="BF14" i="12"/>
  <c r="BJ37" i="12"/>
  <c r="BI56" i="36"/>
  <c r="BL3" i="36"/>
  <c r="BL53" i="39"/>
  <c r="BL52" i="39" s="1"/>
  <c r="BL55" i="39" s="1"/>
  <c r="BK29" i="39"/>
  <c r="BH38" i="39"/>
  <c r="BG31" i="39"/>
  <c r="BG30" i="39" s="1"/>
  <c r="BJ20" i="39"/>
  <c r="BK61" i="39"/>
  <c r="BF22" i="39"/>
  <c r="BF24" i="39"/>
  <c r="BJ12" i="39"/>
  <c r="BK13" i="39"/>
  <c r="BH19" i="39"/>
  <c r="BD58" i="39"/>
  <c r="BB41" i="39"/>
  <c r="BI8" i="39"/>
  <c r="BI26" i="39"/>
  <c r="BC37" i="39"/>
  <c r="BK12" i="39"/>
  <c r="BC42" i="39"/>
  <c r="BF26" i="39"/>
  <c r="BJ14" i="39"/>
  <c r="BC22" i="39"/>
  <c r="BE14" i="39"/>
  <c r="BC46" i="39"/>
  <c r="BC45" i="39" s="1"/>
  <c r="BH27" i="39"/>
  <c r="BJ13" i="39"/>
  <c r="BH32" i="39"/>
  <c r="BK8" i="39"/>
  <c r="BH57" i="39"/>
  <c r="BL59" i="39"/>
  <c r="BD44" i="39"/>
  <c r="BD43" i="39" s="1"/>
  <c r="BH44" i="39"/>
  <c r="BH43" i="39" s="1"/>
  <c r="BD4" i="39"/>
  <c r="BD3" i="39" s="1"/>
  <c r="BH4" i="11"/>
  <c r="BD48" i="11"/>
  <c r="BD47" i="11" s="1"/>
  <c r="BB59" i="11"/>
  <c r="BD15" i="11"/>
  <c r="BC19" i="11"/>
  <c r="BH5" i="11"/>
  <c r="BD13" i="11"/>
  <c r="BE43" i="11"/>
  <c r="BK63" i="11"/>
  <c r="BJ23" i="11"/>
  <c r="BJ48" i="11"/>
  <c r="BJ47" i="11" s="1"/>
  <c r="BJ13" i="11"/>
  <c r="BE14" i="11"/>
  <c r="BG4" i="11"/>
  <c r="BF46" i="11"/>
  <c r="BF45" i="11" s="1"/>
  <c r="BH7" i="11"/>
  <c r="BG37" i="11"/>
  <c r="BK41" i="11"/>
  <c r="BG14" i="11"/>
  <c r="BB64" i="11"/>
  <c r="BK23" i="11"/>
  <c r="BK4" i="11"/>
  <c r="BB24" i="11"/>
  <c r="BH13" i="11"/>
  <c r="BE41" i="11"/>
  <c r="BC64" i="11"/>
  <c r="BI41" i="11"/>
  <c r="BB65" i="11"/>
  <c r="BI55" i="11"/>
  <c r="BE12" i="11"/>
  <c r="BB37" i="11"/>
  <c r="BB35" i="11" s="1"/>
  <c r="BE18" i="12"/>
  <c r="BK24" i="12"/>
  <c r="BF46" i="12"/>
  <c r="BF45" i="12" s="1"/>
  <c r="BE21" i="12"/>
  <c r="BK10" i="12"/>
  <c r="BH64" i="12"/>
  <c r="BB24" i="12"/>
  <c r="BG63" i="12"/>
  <c r="BC52" i="12"/>
  <c r="BC51" i="12" s="1"/>
  <c r="BL39" i="12"/>
  <c r="BB39" i="12"/>
  <c r="BD17" i="12"/>
  <c r="BF8" i="12"/>
  <c r="BC17" i="12"/>
  <c r="BJ39" i="12"/>
  <c r="BE8" i="12"/>
  <c r="BH6" i="12"/>
  <c r="BJ13" i="12"/>
  <c r="BG41" i="12"/>
  <c r="BG10" i="12"/>
  <c r="BD18" i="12"/>
  <c r="BK60" i="12"/>
  <c r="BI21" i="12"/>
  <c r="BJ61" i="12"/>
  <c r="BK16" i="12"/>
  <c r="BL64" i="12"/>
  <c r="BC59" i="12"/>
  <c r="BF11" i="23"/>
  <c r="BE40" i="23"/>
  <c r="AD61" i="23"/>
  <c r="AD58" i="23" s="1"/>
  <c r="BK64" i="23"/>
  <c r="BC22" i="23"/>
  <c r="BI22" i="23"/>
  <c r="BJ7" i="23"/>
  <c r="BK22" i="23"/>
  <c r="BF34" i="23"/>
  <c r="BD36" i="23"/>
  <c r="BD35" i="23" s="1"/>
  <c r="BF59" i="23"/>
  <c r="BH23" i="23"/>
  <c r="BG16" i="23"/>
  <c r="BK6" i="23"/>
  <c r="BK3" i="23" s="1"/>
  <c r="BB6" i="23"/>
  <c r="BJ65" i="23"/>
  <c r="BC60" i="23"/>
  <c r="BB46" i="23"/>
  <c r="BB45" i="23" s="1"/>
  <c r="BE59" i="23"/>
  <c r="BD61" i="23"/>
  <c r="BI61" i="23"/>
  <c r="BL19" i="23"/>
  <c r="BF18" i="23"/>
  <c r="BF21" i="23"/>
  <c r="BL44" i="23"/>
  <c r="BI33" i="36"/>
  <c r="BK22" i="37"/>
  <c r="BF18" i="37"/>
  <c r="BB22" i="37"/>
  <c r="BL38" i="37"/>
  <c r="BH18" i="37"/>
  <c r="BF22" i="37"/>
  <c r="BL20" i="37"/>
  <c r="BC38" i="37"/>
  <c r="BD22" i="37"/>
  <c r="BC22" i="37"/>
  <c r="BK38" i="37"/>
  <c r="BC18" i="37"/>
  <c r="BG63" i="37"/>
  <c r="BB8" i="37"/>
  <c r="BI39" i="37"/>
  <c r="BJ15" i="37"/>
  <c r="BD58" i="37"/>
  <c r="BK62" i="37"/>
  <c r="BJ12" i="37"/>
  <c r="BL31" i="37"/>
  <c r="BB21" i="37"/>
  <c r="BI11" i="37"/>
  <c r="BE5" i="37"/>
  <c r="BL11" i="37"/>
  <c r="BB12" i="37"/>
  <c r="BG40" i="37"/>
  <c r="BI34" i="37"/>
  <c r="BI33" i="37" s="1"/>
  <c r="BD13" i="37"/>
  <c r="BG44" i="37"/>
  <c r="BG43" i="37" s="1"/>
  <c r="BC15" i="37"/>
  <c r="BC42" i="37"/>
  <c r="BD16" i="37"/>
  <c r="BG17" i="37"/>
  <c r="BK37" i="37"/>
  <c r="BF10" i="37"/>
  <c r="BD50" i="37"/>
  <c r="BD49" i="37" s="1"/>
  <c r="BH62" i="37"/>
  <c r="BL24" i="37"/>
  <c r="BB27" i="37"/>
  <c r="BE44" i="37"/>
  <c r="BE43" i="37" s="1"/>
  <c r="BF54" i="37"/>
  <c r="BH11" i="37"/>
  <c r="BD26" i="37"/>
  <c r="BH44" i="37"/>
  <c r="BH43" i="37" s="1"/>
  <c r="BB17" i="37"/>
  <c r="BI59" i="37"/>
  <c r="BB23" i="37"/>
  <c r="BG42" i="37"/>
  <c r="BK21" i="37"/>
  <c r="BJ13" i="37"/>
  <c r="BH17" i="37"/>
  <c r="BE16" i="37"/>
  <c r="BF19" i="37"/>
  <c r="BF4" i="37"/>
  <c r="BG28" i="37"/>
  <c r="BI7" i="37"/>
  <c r="BE57" i="37"/>
  <c r="BL23" i="37"/>
  <c r="BK42" i="37"/>
  <c r="BB61" i="37"/>
  <c r="BH13" i="37"/>
  <c r="BH8" i="37"/>
  <c r="BB40" i="37"/>
  <c r="BK10" i="37"/>
  <c r="AF59" i="37"/>
  <c r="AF56" i="37" s="1"/>
  <c r="BL50" i="37"/>
  <c r="BL49" i="37" s="1"/>
  <c r="BJ57" i="37"/>
  <c r="BL57" i="37"/>
  <c r="BK46" i="37"/>
  <c r="BK45" i="37" s="1"/>
  <c r="BK26" i="37"/>
  <c r="BC32" i="37"/>
  <c r="BB35" i="37"/>
  <c r="BG23" i="37"/>
  <c r="BE15" i="37"/>
  <c r="BJ58" i="37"/>
  <c r="BJ39" i="37"/>
  <c r="BJ40" i="37"/>
  <c r="BI21" i="37"/>
  <c r="BC6" i="37"/>
  <c r="BD8" i="37"/>
  <c r="BK41" i="37"/>
  <c r="BK16" i="37"/>
  <c r="BK39" i="37"/>
  <c r="BJ17" i="37"/>
  <c r="BG58" i="37"/>
  <c r="AD59" i="37"/>
  <c r="AD56" i="37" s="1"/>
  <c r="BD46" i="37"/>
  <c r="BD45" i="37" s="1"/>
  <c r="BG12" i="37"/>
  <c r="BK8" i="37"/>
  <c r="BC48" i="37"/>
  <c r="BC47" i="37" s="1"/>
  <c r="BJ35" i="37"/>
  <c r="BI46" i="37"/>
  <c r="BI45" i="37" s="1"/>
  <c r="BH58" i="37"/>
  <c r="AH59" i="37"/>
  <c r="AH56" i="37" s="1"/>
  <c r="BD57" i="37"/>
  <c r="BJ50" i="37"/>
  <c r="BJ49" i="37" s="1"/>
  <c r="BF34" i="37"/>
  <c r="BF33" i="37" s="1"/>
  <c r="AA59" i="37"/>
  <c r="AA56" i="37" s="1"/>
  <c r="BJ24" i="37"/>
  <c r="BG4" i="37"/>
  <c r="BB10" i="37"/>
  <c r="BJ8" i="37"/>
  <c r="BF59" i="37"/>
  <c r="BF12" i="37"/>
  <c r="BC29" i="37"/>
  <c r="BD28" i="37"/>
  <c r="BB24" i="37"/>
  <c r="BL59" i="37"/>
  <c r="BE58" i="37"/>
  <c r="BJ14" i="37"/>
  <c r="BE8" i="37"/>
  <c r="BL41" i="37"/>
  <c r="BC8" i="37"/>
  <c r="BB16" i="37"/>
  <c r="BK28" i="37"/>
  <c r="BG39" i="37"/>
  <c r="BL32" i="37"/>
  <c r="BH48" i="37"/>
  <c r="BH47" i="37" s="1"/>
  <c r="BC4" i="37"/>
  <c r="BF17" i="37"/>
  <c r="BG5" i="37"/>
  <c r="BK44" i="37"/>
  <c r="BK43" i="37" s="1"/>
  <c r="BK31" i="37"/>
  <c r="BK23" i="37"/>
  <c r="BH50" i="37"/>
  <c r="BH49" i="37" s="1"/>
  <c r="BF61" i="37"/>
  <c r="BF53" i="37"/>
  <c r="BC10" i="37"/>
  <c r="BI26" i="37"/>
  <c r="AE59" i="37"/>
  <c r="AE56" i="37" s="1"/>
  <c r="BE4" i="39"/>
  <c r="BE3" i="39" s="1"/>
  <c r="BG21" i="39"/>
  <c r="BL7" i="39"/>
  <c r="BG40" i="39"/>
  <c r="BC12" i="39"/>
  <c r="BH24" i="39"/>
  <c r="BB53" i="39"/>
  <c r="BB52" i="39" s="1"/>
  <c r="BB55" i="39" s="1"/>
  <c r="BL35" i="39"/>
  <c r="BB61" i="39"/>
  <c r="BB60" i="39" s="1"/>
  <c r="BL16" i="39"/>
  <c r="BK27" i="39"/>
  <c r="BD15" i="39"/>
  <c r="BG44" i="39"/>
  <c r="BG43" i="39" s="1"/>
  <c r="BH26" i="39"/>
  <c r="BF12" i="39"/>
  <c r="BC59" i="39"/>
  <c r="BB5" i="39"/>
  <c r="BF58" i="39"/>
  <c r="BI62" i="39"/>
  <c r="BH42" i="39"/>
  <c r="BK50" i="39"/>
  <c r="BK49" i="39" s="1"/>
  <c r="BD18" i="39"/>
  <c r="BB46" i="39"/>
  <c r="BB45" i="39" s="1"/>
  <c r="BJ42" i="39"/>
  <c r="BC20" i="39"/>
  <c r="BF61" i="39"/>
  <c r="BH18" i="39"/>
  <c r="BG41" i="39"/>
  <c r="BE21" i="39"/>
  <c r="BF34" i="39"/>
  <c r="BF33" i="39" s="1"/>
  <c r="BF31" i="39"/>
  <c r="BF30" i="39" s="1"/>
  <c r="BG54" i="39"/>
  <c r="BG52" i="39" s="1"/>
  <c r="BG55" i="39" s="1"/>
  <c r="BF10" i="11"/>
  <c r="BL48" i="11"/>
  <c r="BL47" i="11" s="1"/>
  <c r="BD21" i="11"/>
  <c r="BE6" i="11"/>
  <c r="BD23" i="11"/>
  <c r="BB60" i="11"/>
  <c r="BL40" i="11"/>
  <c r="BD34" i="11"/>
  <c r="BL42" i="11"/>
  <c r="BC16" i="11"/>
  <c r="BJ18" i="11"/>
  <c r="BE63" i="11"/>
  <c r="BJ46" i="11"/>
  <c r="BJ45" i="11" s="1"/>
  <c r="BE56" i="11"/>
  <c r="BI19" i="11"/>
  <c r="AF61" i="11"/>
  <c r="AF58" i="11" s="1"/>
  <c r="BG21" i="11"/>
  <c r="BH56" i="11"/>
  <c r="BG43" i="11"/>
  <c r="BC52" i="11"/>
  <c r="BC51" i="11" s="1"/>
  <c r="BF61" i="11"/>
  <c r="BI36" i="11"/>
  <c r="BH15" i="11"/>
  <c r="BK16" i="11"/>
  <c r="BD40" i="11"/>
  <c r="BH50" i="11"/>
  <c r="BH49" i="11" s="1"/>
  <c r="BK40" i="11"/>
  <c r="BI61" i="9"/>
  <c r="BH50" i="9"/>
  <c r="BH49" i="9" s="1"/>
  <c r="BH48" i="9"/>
  <c r="BH47" i="9" s="1"/>
  <c r="BI59" i="9"/>
  <c r="BG50" i="9"/>
  <c r="BG49" i="9" s="1"/>
  <c r="BC64" i="9"/>
  <c r="BH60" i="9"/>
  <c r="BC65" i="9"/>
  <c r="BJ13" i="9"/>
  <c r="BE65" i="9"/>
  <c r="BB39" i="9"/>
  <c r="BH18" i="9"/>
  <c r="BE34" i="9"/>
  <c r="BL5" i="9"/>
  <c r="BG61" i="9"/>
  <c r="BF14" i="9"/>
  <c r="BH7" i="9"/>
  <c r="BB7" i="9"/>
  <c r="BD63" i="9"/>
  <c r="BF16" i="9"/>
  <c r="BD5" i="9"/>
  <c r="BK16" i="9"/>
  <c r="BH11" i="9"/>
  <c r="BF8" i="9"/>
  <c r="BH46" i="9"/>
  <c r="BH45" i="9" s="1"/>
  <c r="AD61" i="9"/>
  <c r="AD58" i="9" s="1"/>
  <c r="BD14" i="9"/>
  <c r="BF18" i="9"/>
  <c r="BL65" i="9"/>
  <c r="BG56" i="9"/>
  <c r="BF50" i="12"/>
  <c r="BF49" i="12" s="1"/>
  <c r="BJ50" i="12"/>
  <c r="BJ49" i="12" s="1"/>
  <c r="BB15" i="12"/>
  <c r="BL24" i="12"/>
  <c r="BI40" i="12"/>
  <c r="BF55" i="12"/>
  <c r="BE50" i="12"/>
  <c r="BE49" i="12" s="1"/>
  <c r="BG50" i="12"/>
  <c r="BG49" i="12" s="1"/>
  <c r="BL10" i="12"/>
  <c r="BG11" i="12"/>
  <c r="BG48" i="12"/>
  <c r="BG47" i="12" s="1"/>
  <c r="BI17" i="12"/>
  <c r="BB44" i="12"/>
  <c r="BL48" i="12"/>
  <c r="BL47" i="12" s="1"/>
  <c r="BB43" i="12"/>
  <c r="BC15" i="12"/>
  <c r="BI23" i="12"/>
  <c r="BI56" i="12"/>
  <c r="BG34" i="12"/>
  <c r="BE63" i="12"/>
  <c r="BD22" i="12"/>
  <c r="AD61" i="12"/>
  <c r="AD58" i="12" s="1"/>
  <c r="BC60" i="12"/>
  <c r="BF20" i="12"/>
  <c r="BK8" i="12"/>
  <c r="BB55" i="12"/>
  <c r="BG20" i="12"/>
  <c r="BH7" i="12"/>
  <c r="BH4" i="12"/>
  <c r="BE15" i="12"/>
  <c r="BC7" i="12"/>
  <c r="BJ40" i="12"/>
  <c r="BI44" i="36"/>
  <c r="BI43" i="36" s="1"/>
  <c r="BJ5" i="36"/>
  <c r="BJ3" i="36" s="1"/>
  <c r="BC4" i="36"/>
  <c r="BC7" i="36"/>
  <c r="BH5" i="36"/>
  <c r="BH3" i="36" s="1"/>
  <c r="BK32" i="36"/>
  <c r="BK30" i="36" s="1"/>
  <c r="BD38" i="36"/>
  <c r="BD36" i="36" s="1"/>
  <c r="BD6" i="36"/>
  <c r="BJ59" i="36"/>
  <c r="BJ56" i="36" s="1"/>
  <c r="BD4" i="36"/>
  <c r="AC59" i="36"/>
  <c r="AC56" i="36" s="1"/>
  <c r="BB21" i="36"/>
  <c r="BB9" i="36" s="1"/>
  <c r="BF29" i="36"/>
  <c r="BK41" i="36"/>
  <c r="BK36" i="36" s="1"/>
  <c r="BD15" i="36"/>
  <c r="BG59" i="36"/>
  <c r="BG56" i="36" s="1"/>
  <c r="BI39" i="36"/>
  <c r="BI36" i="36" s="1"/>
  <c r="BL20" i="36"/>
  <c r="BF14" i="36"/>
  <c r="BF9" i="36" s="1"/>
  <c r="BG44" i="36"/>
  <c r="BG43" i="36" s="1"/>
  <c r="BH19" i="36"/>
  <c r="BK13" i="36"/>
  <c r="BL37" i="36"/>
  <c r="BK15" i="36"/>
  <c r="BL10" i="36"/>
  <c r="BD59" i="36"/>
  <c r="BL58" i="36"/>
  <c r="BL56" i="36" s="1"/>
  <c r="BH42" i="36"/>
  <c r="BH36" i="36" s="1"/>
  <c r="BB40" i="36"/>
  <c r="BB36" i="36" s="1"/>
  <c r="BI48" i="36"/>
  <c r="BI47" i="36" s="1"/>
  <c r="BI53" i="36"/>
  <c r="BI52" i="36" s="1"/>
  <c r="BI55" i="36" s="1"/>
  <c r="BL28" i="36"/>
  <c r="BL25" i="36" s="1"/>
  <c r="BC54" i="36"/>
  <c r="BC52" i="36" s="1"/>
  <c r="BC55" i="36" s="1"/>
  <c r="BI17" i="39"/>
  <c r="BL12" i="39"/>
  <c r="BF19" i="39"/>
  <c r="BI31" i="39"/>
  <c r="BL58" i="39"/>
  <c r="BL56" i="39" s="1"/>
  <c r="BH53" i="39"/>
  <c r="BH52" i="39" s="1"/>
  <c r="BH55" i="39" s="1"/>
  <c r="BI42" i="39"/>
  <c r="BH11" i="39"/>
  <c r="BK6" i="39"/>
  <c r="BK32" i="39"/>
  <c r="BF40" i="39"/>
  <c r="BE48" i="39"/>
  <c r="BE47" i="39" s="1"/>
  <c r="BJ32" i="39"/>
  <c r="BB14" i="39"/>
  <c r="BL20" i="39"/>
  <c r="BD37" i="39"/>
  <c r="BD36" i="39" s="1"/>
  <c r="BB59" i="39"/>
  <c r="BJ22" i="39"/>
  <c r="BF41" i="39"/>
  <c r="BC27" i="39"/>
  <c r="BG6" i="39"/>
  <c r="BB39" i="39"/>
  <c r="BH15" i="39"/>
  <c r="BL40" i="39"/>
  <c r="BC7" i="39"/>
  <c r="BC62" i="39"/>
  <c r="BJ28" i="39"/>
  <c r="BJ25" i="39" s="1"/>
  <c r="BL37" i="39"/>
  <c r="BK31" i="39"/>
  <c r="BF15" i="39"/>
  <c r="BH50" i="39"/>
  <c r="BH49" i="39" s="1"/>
  <c r="BD50" i="39"/>
  <c r="BD49" i="39" s="1"/>
  <c r="BG8" i="12"/>
  <c r="BL64" i="30"/>
  <c r="BB23" i="30"/>
  <c r="BC59" i="30"/>
  <c r="BF24" i="30"/>
  <c r="BF12" i="30"/>
  <c r="BE16" i="30"/>
  <c r="AF61" i="30"/>
  <c r="AF58" i="30" s="1"/>
  <c r="BL10" i="30"/>
  <c r="BK61" i="30"/>
  <c r="BK59" i="8"/>
  <c r="BE10" i="8"/>
  <c r="BK55" i="8"/>
  <c r="BJ24" i="8"/>
  <c r="BG16" i="8"/>
  <c r="BG12" i="8"/>
  <c r="BH44" i="8"/>
  <c r="BJ59" i="8"/>
  <c r="BL39" i="8"/>
  <c r="BD65" i="8"/>
  <c r="BH6" i="8"/>
  <c r="BF33" i="8"/>
  <c r="BJ36" i="8"/>
  <c r="BJ19" i="8"/>
  <c r="BH19" i="8"/>
  <c r="BJ16" i="8"/>
  <c r="BD24" i="8"/>
  <c r="BC7" i="8"/>
  <c r="BI20" i="8"/>
  <c r="BF5" i="8"/>
  <c r="BL21" i="8"/>
  <c r="BC60" i="8"/>
  <c r="BH22" i="8"/>
  <c r="BE21" i="8"/>
  <c r="BB33" i="8"/>
  <c r="BL18" i="8"/>
  <c r="BL10" i="8"/>
  <c r="BC39" i="8"/>
  <c r="BD52" i="8"/>
  <c r="BD51" i="8" s="1"/>
  <c r="BD5" i="8"/>
  <c r="BH18" i="8"/>
  <c r="BF37" i="8"/>
  <c r="BD4" i="8"/>
  <c r="BB46" i="8"/>
  <c r="BB45" i="8" s="1"/>
  <c r="BG5" i="8"/>
  <c r="BF55" i="8"/>
  <c r="BC14" i="8"/>
  <c r="BK10" i="8"/>
  <c r="BD10" i="8"/>
  <c r="BC23" i="8"/>
  <c r="BF56" i="8"/>
  <c r="BI4" i="8"/>
  <c r="BC44" i="8"/>
  <c r="BG46" i="8"/>
  <c r="BG45" i="8" s="1"/>
  <c r="BC37" i="8"/>
  <c r="BL16" i="8"/>
  <c r="BK43" i="8"/>
  <c r="BD20" i="8"/>
  <c r="AG61" i="8"/>
  <c r="AG58" i="8" s="1"/>
  <c r="BG17" i="8"/>
  <c r="BE50" i="8"/>
  <c r="BE49" i="8" s="1"/>
  <c r="BB8" i="8"/>
  <c r="BE23" i="8"/>
  <c r="BI56" i="8"/>
  <c r="BE37" i="8"/>
  <c r="BB64" i="8"/>
  <c r="AD61" i="8"/>
  <c r="AD58" i="8" s="1"/>
  <c r="BE13" i="8"/>
  <c r="BK52" i="8"/>
  <c r="BK51" i="8" s="1"/>
  <c r="BB41" i="8"/>
  <c r="BH10" i="8"/>
  <c r="BC4" i="8"/>
  <c r="AH61" i="8"/>
  <c r="AH58" i="8" s="1"/>
  <c r="BK6" i="8"/>
  <c r="BG7" i="8"/>
  <c r="BE11" i="8"/>
  <c r="BL56" i="8"/>
  <c r="BI50" i="8"/>
  <c r="BI49" i="8" s="1"/>
  <c r="BK37" i="8"/>
  <c r="BD41" i="8"/>
  <c r="BI40" i="8"/>
  <c r="BL12" i="8"/>
  <c r="BH63" i="8"/>
  <c r="BL42" i="8"/>
  <c r="BI18" i="8"/>
  <c r="BC11" i="8"/>
  <c r="BH64" i="8"/>
  <c r="BG61" i="8"/>
  <c r="BF44" i="8"/>
  <c r="BH55" i="8"/>
  <c r="BE7" i="8"/>
  <c r="BG50" i="8"/>
  <c r="BG49" i="8" s="1"/>
  <c r="BG34" i="8"/>
  <c r="BB37" i="8"/>
  <c r="BK15" i="8"/>
  <c r="BJ43" i="8"/>
  <c r="BL24" i="8"/>
  <c r="BC65" i="8"/>
  <c r="BH11" i="8"/>
  <c r="BE63" i="8"/>
  <c r="BJ55" i="8"/>
  <c r="BD39" i="8"/>
  <c r="BF63" i="8"/>
  <c r="BE15" i="8"/>
  <c r="BH8" i="8"/>
  <c r="BF34" i="8"/>
  <c r="BI43" i="8"/>
  <c r="BL59" i="8"/>
  <c r="BC36" i="8"/>
  <c r="BE19" i="8"/>
  <c r="BJ18" i="8"/>
  <c r="BL48" i="8"/>
  <c r="BL47" i="8" s="1"/>
  <c r="BC50" i="8"/>
  <c r="BC49" i="8" s="1"/>
  <c r="BE33" i="8"/>
  <c r="BF11" i="8"/>
  <c r="BE12" i="8"/>
  <c r="BF10" i="8"/>
  <c r="BJ15" i="8"/>
  <c r="BE6" i="8"/>
  <c r="BJ44" i="8"/>
  <c r="BI22" i="8"/>
  <c r="BF6" i="8"/>
  <c r="BJ40" i="8"/>
  <c r="BE16" i="8"/>
  <c r="BF43" i="8"/>
  <c r="BB63" i="8"/>
  <c r="BH56" i="8"/>
  <c r="BC20" i="8"/>
  <c r="BB8" i="15"/>
  <c r="BB20" i="15"/>
  <c r="BJ20" i="15"/>
  <c r="BL8" i="15"/>
  <c r="BF20" i="15"/>
  <c r="BD8" i="15"/>
  <c r="BB4" i="15"/>
  <c r="BD65" i="15"/>
  <c r="BI7" i="15"/>
  <c r="BH18" i="15"/>
  <c r="BJ43" i="15"/>
  <c r="BF34" i="15"/>
  <c r="BI22" i="15"/>
  <c r="BK5" i="15"/>
  <c r="BB13" i="15"/>
  <c r="BG13" i="15"/>
  <c r="BG56" i="15"/>
  <c r="BG22" i="15"/>
  <c r="BD11" i="15"/>
  <c r="BJ44" i="15"/>
  <c r="BH44" i="15"/>
  <c r="BD17" i="15"/>
  <c r="BI13" i="15"/>
  <c r="BD24" i="15"/>
  <c r="BC6" i="15"/>
  <c r="BL5" i="15"/>
  <c r="BE52" i="15"/>
  <c r="BE51" i="15" s="1"/>
  <c r="BG10" i="15"/>
  <c r="BF52" i="15"/>
  <c r="BF51" i="15" s="1"/>
  <c r="BE59" i="15"/>
  <c r="BL36" i="15"/>
  <c r="BG48" i="15"/>
  <c r="BG47" i="15" s="1"/>
  <c r="AJ61" i="15"/>
  <c r="AJ58" i="15" s="1"/>
  <c r="BI16" i="15"/>
  <c r="BE37" i="15"/>
  <c r="BH6" i="15"/>
  <c r="BD39" i="15"/>
  <c r="BC52" i="15"/>
  <c r="BC51" i="15" s="1"/>
  <c r="BF7" i="15"/>
  <c r="BI46" i="15"/>
  <c r="BI45" i="15" s="1"/>
  <c r="BH16" i="15"/>
  <c r="BI42" i="15"/>
  <c r="BJ41" i="15"/>
  <c r="BH11" i="15"/>
  <c r="BH33" i="15"/>
  <c r="BI44" i="15"/>
  <c r="BG18" i="15"/>
  <c r="BC44" i="15"/>
  <c r="BC5" i="15"/>
  <c r="BK61" i="15"/>
  <c r="BE64" i="15"/>
  <c r="BE43" i="15"/>
  <c r="BF56" i="15"/>
  <c r="BI36" i="15"/>
  <c r="BI59" i="15"/>
  <c r="BD15" i="15"/>
  <c r="BC63" i="15"/>
  <c r="BL63" i="15"/>
  <c r="BI39" i="15"/>
  <c r="BL24" i="15"/>
  <c r="BI21" i="15"/>
  <c r="BH43" i="15"/>
  <c r="BL65" i="15"/>
  <c r="BI19" i="15"/>
  <c r="BL7" i="15"/>
  <c r="BG55" i="15"/>
  <c r="BJ42" i="15"/>
  <c r="BC11" i="15"/>
  <c r="BF64" i="15"/>
  <c r="BD14" i="15"/>
  <c r="BB15" i="15"/>
  <c r="BC13" i="15"/>
  <c r="BH15" i="15"/>
  <c r="BG23" i="15"/>
  <c r="BK37" i="15"/>
  <c r="BD42" i="15"/>
  <c r="BG34" i="15"/>
  <c r="BF40" i="15"/>
  <c r="BF36" i="15"/>
  <c r="BF61" i="15"/>
  <c r="BK23" i="15"/>
  <c r="BD55" i="15"/>
  <c r="BH24" i="15"/>
  <c r="BH36" i="15"/>
  <c r="AA61" i="15"/>
  <c r="AA58" i="15" s="1"/>
  <c r="BD33" i="15"/>
  <c r="BL46" i="15"/>
  <c r="BL45" i="15" s="1"/>
  <c r="BG59" i="15"/>
  <c r="BF10" i="15"/>
  <c r="BB36" i="15"/>
  <c r="BL44" i="15"/>
  <c r="BG43" i="15"/>
  <c r="BE46" i="15"/>
  <c r="BE45" i="15" s="1"/>
  <c r="BJ22" i="15"/>
  <c r="BH21" i="15"/>
  <c r="BC40" i="15"/>
  <c r="BE21" i="15"/>
  <c r="BB37" i="15"/>
  <c r="BJ40" i="15"/>
  <c r="BC64" i="15"/>
  <c r="BI37" i="15"/>
  <c r="BH41" i="15"/>
  <c r="BD16" i="15"/>
  <c r="BB12" i="15"/>
  <c r="BK6" i="15"/>
  <c r="BG19" i="15"/>
  <c r="BH7" i="15"/>
  <c r="BC42" i="15"/>
  <c r="BK42" i="15"/>
  <c r="BL14" i="15"/>
  <c r="BH5" i="15"/>
  <c r="BJ19" i="15"/>
  <c r="BG33" i="15"/>
  <c r="BD52" i="15"/>
  <c r="BD51" i="15" s="1"/>
  <c r="BF4" i="15"/>
  <c r="BE33" i="15"/>
  <c r="BJ36" i="15"/>
  <c r="BC46" i="15"/>
  <c r="BC45" i="15" s="1"/>
  <c r="BF46" i="15"/>
  <c r="BF45" i="15" s="1"/>
  <c r="BL40" i="15"/>
  <c r="BC55" i="15"/>
  <c r="BH39" i="16"/>
  <c r="BE39" i="16"/>
  <c r="BB23" i="16"/>
  <c r="BG46" i="16"/>
  <c r="BG45" i="16" s="1"/>
  <c r="BJ7" i="16"/>
  <c r="BF16" i="16"/>
  <c r="BB12" i="16"/>
  <c r="BI48" i="16"/>
  <c r="BI47" i="16" s="1"/>
  <c r="BE5" i="16"/>
  <c r="BE37" i="16"/>
  <c r="BJ50" i="16"/>
  <c r="BJ49" i="16" s="1"/>
  <c r="BF21" i="16"/>
  <c r="BJ41" i="16"/>
  <c r="BF34" i="16"/>
  <c r="BI36" i="16"/>
  <c r="BB46" i="16"/>
  <c r="BB45" i="16" s="1"/>
  <c r="BL16" i="16"/>
  <c r="BH12" i="16"/>
  <c r="BG4" i="16"/>
  <c r="BH37" i="16"/>
  <c r="BE7" i="16"/>
  <c r="BK23" i="16"/>
  <c r="BD50" i="16"/>
  <c r="BD49" i="16" s="1"/>
  <c r="BJ61" i="16"/>
  <c r="BD5" i="16"/>
  <c r="BB13" i="16"/>
  <c r="BB43" i="16"/>
  <c r="BG17" i="16"/>
  <c r="BJ8" i="16"/>
  <c r="BL4" i="16"/>
  <c r="AJ61" i="16"/>
  <c r="AJ58" i="16" s="1"/>
  <c r="BF4" i="16"/>
  <c r="BI4" i="16"/>
  <c r="BF11" i="16"/>
  <c r="BF33" i="16"/>
  <c r="BI63" i="16"/>
  <c r="BE12" i="16"/>
  <c r="BG7" i="16"/>
  <c r="BJ52" i="16"/>
  <c r="BJ51" i="16" s="1"/>
  <c r="BH41" i="16"/>
  <c r="BL8" i="16"/>
  <c r="BC46" i="16"/>
  <c r="BC45" i="16" s="1"/>
  <c r="BC59" i="16"/>
  <c r="BH50" i="16"/>
  <c r="BH49" i="16" s="1"/>
  <c r="BI33" i="16"/>
  <c r="BH63" i="16"/>
  <c r="BI34" i="16"/>
  <c r="BH24" i="16"/>
  <c r="BK14" i="16"/>
  <c r="BG37" i="16"/>
  <c r="BB41" i="16"/>
  <c r="BB39" i="16"/>
  <c r="BI44" i="16"/>
  <c r="BF37" i="16"/>
  <c r="BB56" i="16"/>
  <c r="BB5" i="16"/>
  <c r="BH16" i="16"/>
  <c r="BF64" i="16"/>
  <c r="BB59" i="16"/>
  <c r="BI16" i="16"/>
  <c r="BI43" i="16"/>
  <c r="BK39" i="16"/>
  <c r="BH33" i="16"/>
  <c r="BL52" i="16"/>
  <c r="BL51" i="16" s="1"/>
  <c r="BG19" i="16"/>
  <c r="BE8" i="16"/>
  <c r="BL24" i="16"/>
  <c r="BJ11" i="16"/>
  <c r="BK41" i="16"/>
  <c r="BG15" i="16"/>
  <c r="BC34" i="16"/>
  <c r="BG24" i="16"/>
  <c r="BC23" i="16"/>
  <c r="BK37" i="16"/>
  <c r="BE14" i="16"/>
  <c r="BD10" i="16"/>
  <c r="BB8" i="16"/>
  <c r="BG52" i="16"/>
  <c r="BG51" i="16" s="1"/>
  <c r="BH7" i="16"/>
  <c r="BG36" i="16"/>
  <c r="BG44" i="16"/>
  <c r="BH34" i="16"/>
  <c r="BD61" i="16"/>
  <c r="BL64" i="16"/>
  <c r="BI37" i="16"/>
  <c r="BB42" i="16"/>
  <c r="BK5" i="16"/>
  <c r="BJ43" i="16"/>
  <c r="BI15" i="16"/>
  <c r="BE55" i="16"/>
  <c r="BJ33" i="16"/>
  <c r="BK4" i="16"/>
  <c r="BJ59" i="16"/>
  <c r="BH13" i="16"/>
  <c r="BE18" i="16"/>
  <c r="BL14" i="16"/>
  <c r="BC20" i="16"/>
  <c r="BJ22" i="16"/>
  <c r="BL18" i="16"/>
  <c r="BC22" i="16"/>
  <c r="BG6" i="16"/>
  <c r="BK36" i="16"/>
  <c r="BK55" i="16"/>
  <c r="BK44" i="16"/>
  <c r="BE60" i="16"/>
  <c r="BG23" i="16"/>
  <c r="BD41" i="16"/>
  <c r="BE52" i="16"/>
  <c r="BE51" i="16" s="1"/>
  <c r="BH61" i="16"/>
  <c r="BI13" i="16"/>
  <c r="BJ64" i="16"/>
  <c r="BB44" i="16"/>
  <c r="BD8" i="16"/>
  <c r="BK17" i="16"/>
  <c r="BH6" i="16"/>
  <c r="BD60" i="16"/>
  <c r="BL63" i="16"/>
  <c r="BH43" i="16"/>
  <c r="BG22" i="16"/>
  <c r="BB12" i="26"/>
  <c r="BC15" i="26"/>
  <c r="BG20" i="26"/>
  <c r="BE44" i="26"/>
  <c r="BH18" i="26"/>
  <c r="BI52" i="26"/>
  <c r="BI51" i="26" s="1"/>
  <c r="BI20" i="26"/>
  <c r="BG10" i="26"/>
  <c r="BB22" i="26"/>
  <c r="BL14" i="26"/>
  <c r="BK64" i="26"/>
  <c r="BB48" i="26"/>
  <c r="BB47" i="26" s="1"/>
  <c r="BB55" i="26"/>
  <c r="BC17" i="26"/>
  <c r="BF46" i="26"/>
  <c r="BF45" i="26" s="1"/>
  <c r="BI5" i="26"/>
  <c r="AA61" i="26"/>
  <c r="AA58" i="26" s="1"/>
  <c r="BL61" i="26"/>
  <c r="BF12" i="26"/>
  <c r="BL12" i="26"/>
  <c r="BD12" i="26"/>
  <c r="BG56" i="26"/>
  <c r="BF65" i="26"/>
  <c r="BE60" i="26"/>
  <c r="BH46" i="26"/>
  <c r="BH45" i="26" s="1"/>
  <c r="BD18" i="26"/>
  <c r="BK6" i="26"/>
  <c r="BJ10" i="26"/>
  <c r="BG33" i="26"/>
  <c r="BL52" i="26"/>
  <c r="BL51" i="26" s="1"/>
  <c r="BB34" i="26"/>
  <c r="BK23" i="26"/>
  <c r="BK36" i="26"/>
  <c r="BC40" i="26"/>
  <c r="AG61" i="26"/>
  <c r="AG58" i="26" s="1"/>
  <c r="BJ5" i="26"/>
  <c r="BL7" i="26"/>
  <c r="BJ55" i="26"/>
  <c r="BJ33" i="26"/>
  <c r="BH37" i="26"/>
  <c r="BI39" i="26"/>
  <c r="BH60" i="26"/>
  <c r="BI19" i="26"/>
  <c r="BE19" i="26"/>
  <c r="BI17" i="26"/>
  <c r="AJ61" i="26"/>
  <c r="AJ58" i="26" s="1"/>
  <c r="BE65" i="26"/>
  <c r="BJ17" i="26"/>
  <c r="BI22" i="26"/>
  <c r="BC64" i="26"/>
  <c r="BK8" i="26"/>
  <c r="BI48" i="26"/>
  <c r="BI47" i="26" s="1"/>
  <c r="BJ6" i="26"/>
  <c r="BG4" i="26"/>
  <c r="BI60" i="26"/>
  <c r="BE22" i="26"/>
  <c r="BI36" i="26"/>
  <c r="BG17" i="26"/>
  <c r="BF55" i="26"/>
  <c r="BD55" i="26"/>
  <c r="BH43" i="26"/>
  <c r="BH61" i="26"/>
  <c r="BG19" i="26"/>
  <c r="BF10" i="26"/>
  <c r="BH7" i="26"/>
  <c r="BD50" i="26"/>
  <c r="BD49" i="26" s="1"/>
  <c r="BE20" i="26"/>
  <c r="BI6" i="26"/>
  <c r="BD59" i="26"/>
  <c r="BD11" i="26"/>
  <c r="BH23" i="26"/>
  <c r="BG18" i="26"/>
  <c r="BH40" i="26"/>
  <c r="BD8" i="26"/>
  <c r="BK16" i="26"/>
  <c r="BH39" i="26"/>
  <c r="BD7" i="26"/>
  <c r="BJ40" i="26"/>
  <c r="BH20" i="26"/>
  <c r="BL4" i="26"/>
  <c r="BB61" i="26"/>
  <c r="BD63" i="26"/>
  <c r="BF15" i="26"/>
  <c r="BC36" i="26"/>
  <c r="BD33" i="26"/>
  <c r="BI12" i="26"/>
  <c r="BE39" i="26"/>
  <c r="BF43" i="26"/>
  <c r="BJ43" i="26"/>
  <c r="BH8" i="26"/>
  <c r="BH16" i="26"/>
  <c r="BH44" i="26"/>
  <c r="BB5" i="26"/>
  <c r="BL42" i="26"/>
  <c r="BK33" i="26"/>
  <c r="BF39" i="26"/>
  <c r="BG8" i="26"/>
  <c r="BK41" i="26"/>
  <c r="BE50" i="26"/>
  <c r="BE49" i="26" s="1"/>
  <c r="BF37" i="26"/>
  <c r="BK17" i="26"/>
  <c r="BJ18" i="26"/>
  <c r="BL6" i="26"/>
  <c r="BJ20" i="26"/>
  <c r="BF64" i="26"/>
  <c r="BL46" i="26"/>
  <c r="BL45" i="26" s="1"/>
  <c r="BD16" i="26"/>
  <c r="BJ48" i="26"/>
  <c r="BJ47" i="26" s="1"/>
  <c r="BK7" i="26"/>
  <c r="BL16" i="26"/>
  <c r="BJ65" i="26"/>
  <c r="BL56" i="26"/>
  <c r="BK21" i="26"/>
  <c r="BG59" i="26"/>
  <c r="BE17" i="26"/>
  <c r="BB23" i="26"/>
  <c r="BJ46" i="26"/>
  <c r="BJ45" i="26" s="1"/>
  <c r="BF33" i="26"/>
  <c r="BC39" i="26"/>
  <c r="BD7" i="30"/>
  <c r="BB55" i="30"/>
  <c r="BJ36" i="30"/>
  <c r="BC18" i="30"/>
  <c r="BD13" i="30"/>
  <c r="BB43" i="30"/>
  <c r="BF7" i="30"/>
  <c r="BE65" i="30"/>
  <c r="BC60" i="30"/>
  <c r="BG39" i="30"/>
  <c r="BK55" i="30"/>
  <c r="BC26" i="35"/>
  <c r="BB32" i="35"/>
  <c r="BB48" i="35"/>
  <c r="BB47" i="35" s="1"/>
  <c r="BD12" i="35"/>
  <c r="BI40" i="35"/>
  <c r="BB40" i="35"/>
  <c r="BH27" i="35"/>
  <c r="BD53" i="35"/>
  <c r="BE16" i="35"/>
  <c r="BI50" i="35"/>
  <c r="BI49" i="35" s="1"/>
  <c r="BK50" i="35"/>
  <c r="BK49" i="35" s="1"/>
  <c r="BG15" i="35"/>
  <c r="BG59" i="35"/>
  <c r="BC63" i="35"/>
  <c r="BI15" i="35"/>
  <c r="BB42" i="35"/>
  <c r="BG10" i="35"/>
  <c r="BF61" i="35"/>
  <c r="BK11" i="35"/>
  <c r="BH21" i="35"/>
  <c r="BG38" i="35"/>
  <c r="BF17" i="35"/>
  <c r="BC11" i="35"/>
  <c r="BI38" i="35"/>
  <c r="BH8" i="35"/>
  <c r="BH19" i="35"/>
  <c r="BC16" i="35"/>
  <c r="BI6" i="35"/>
  <c r="BH15" i="35"/>
  <c r="BL24" i="35"/>
  <c r="BE61" i="35"/>
  <c r="BH62" i="35"/>
  <c r="BF5" i="35"/>
  <c r="BH32" i="35"/>
  <c r="BL48" i="35"/>
  <c r="BL47" i="35" s="1"/>
  <c r="BF22" i="35"/>
  <c r="BC50" i="35"/>
  <c r="BC49" i="35" s="1"/>
  <c r="BC54" i="35"/>
  <c r="BD29" i="35"/>
  <c r="BK10" i="35"/>
  <c r="BL16" i="35"/>
  <c r="BG34" i="35"/>
  <c r="BG28" i="35"/>
  <c r="BD19" i="35"/>
  <c r="BB63" i="35"/>
  <c r="BH24" i="35"/>
  <c r="BH35" i="35"/>
  <c r="BD18" i="35"/>
  <c r="BJ42" i="35"/>
  <c r="BL53" i="35"/>
  <c r="BL50" i="35"/>
  <c r="BL49" i="35" s="1"/>
  <c r="BK14" i="35"/>
  <c r="BE6" i="35"/>
  <c r="BK18" i="35"/>
  <c r="BF44" i="35"/>
  <c r="BF43" i="35" s="1"/>
  <c r="BC7" i="35"/>
  <c r="BF37" i="35"/>
  <c r="BK53" i="35"/>
  <c r="BI46" i="35"/>
  <c r="BI45" i="35" s="1"/>
  <c r="BL38" i="35"/>
  <c r="BJ19" i="35"/>
  <c r="BE38" i="35"/>
  <c r="BG31" i="35"/>
  <c r="BG30" i="35" s="1"/>
  <c r="BF16" i="35"/>
  <c r="BB26" i="35"/>
  <c r="BJ20" i="35"/>
  <c r="BK22" i="35"/>
  <c r="BH12" i="35"/>
  <c r="BD5" i="35"/>
  <c r="BK29" i="35"/>
  <c r="BJ4" i="35"/>
  <c r="BI34" i="35"/>
  <c r="BG11" i="35"/>
  <c r="BE46" i="35"/>
  <c r="BE45" i="35" s="1"/>
  <c r="BI24" i="35"/>
  <c r="AI59" i="35"/>
  <c r="AI56" i="35" s="1"/>
  <c r="BL15" i="35"/>
  <c r="BG44" i="35"/>
  <c r="BG43" i="35" s="1"/>
  <c r="BL63" i="35"/>
  <c r="BH10" i="35"/>
  <c r="BK31" i="35"/>
  <c r="BK30" i="35" s="1"/>
  <c r="AJ59" i="35"/>
  <c r="AJ56" i="35" s="1"/>
  <c r="BK38" i="35"/>
  <c r="BG18" i="35"/>
  <c r="BG58" i="35"/>
  <c r="BK17" i="35"/>
  <c r="BD16" i="35"/>
  <c r="BF31" i="35"/>
  <c r="BF30" i="35" s="1"/>
  <c r="BE57" i="35"/>
  <c r="BD4" i="35"/>
  <c r="BF14" i="35"/>
  <c r="BG41" i="35"/>
  <c r="BF8" i="35"/>
  <c r="BC21" i="35"/>
  <c r="BB59" i="35"/>
  <c r="BH46" i="35"/>
  <c r="BH45" i="35" s="1"/>
  <c r="BI48" i="35"/>
  <c r="BI47" i="35" s="1"/>
  <c r="BE22" i="35"/>
  <c r="BE5" i="35"/>
  <c r="BE32" i="35"/>
  <c r="BB20" i="35"/>
  <c r="BJ50" i="35"/>
  <c r="BJ49" i="35" s="1"/>
  <c r="BD41" i="35"/>
  <c r="BF13" i="35"/>
  <c r="BG23" i="35"/>
  <c r="BL19" i="35"/>
  <c r="BF28" i="35"/>
  <c r="BD31" i="35"/>
  <c r="BD30" i="35" s="1"/>
  <c r="BK58" i="35"/>
  <c r="BK39" i="35"/>
  <c r="BD27" i="35"/>
  <c r="BG50" i="35"/>
  <c r="BG49" i="35" s="1"/>
  <c r="BG42" i="35"/>
  <c r="BK46" i="35"/>
  <c r="BK45" i="35" s="1"/>
  <c r="BB35" i="35"/>
  <c r="BJ18" i="35"/>
  <c r="BK16" i="35"/>
  <c r="BK27" i="35"/>
  <c r="BC8" i="35"/>
  <c r="BL61" i="35"/>
  <c r="BL28" i="35"/>
  <c r="BG35" i="35"/>
  <c r="BF29" i="35"/>
  <c r="BG6" i="35"/>
  <c r="BK59" i="35"/>
  <c r="BL4" i="35"/>
  <c r="BL31" i="35"/>
  <c r="BD14" i="35"/>
  <c r="BL41" i="35"/>
  <c r="BF22" i="17"/>
  <c r="BK8" i="17"/>
  <c r="BF33" i="17"/>
  <c r="BI34" i="17"/>
  <c r="BB21" i="17"/>
  <c r="BG36" i="17"/>
  <c r="BK16" i="17"/>
  <c r="BE44" i="17"/>
  <c r="BB42" i="17"/>
  <c r="BL44" i="17"/>
  <c r="BG5" i="17"/>
  <c r="BC52" i="17"/>
  <c r="BC51" i="17" s="1"/>
  <c r="BL6" i="17"/>
  <c r="BI55" i="17"/>
  <c r="BB22" i="17"/>
  <c r="BF36" i="17"/>
  <c r="BD11" i="17"/>
  <c r="BC61" i="17"/>
  <c r="BK56" i="17"/>
  <c r="BF44" i="17"/>
  <c r="BD19" i="17"/>
  <c r="BE12" i="17"/>
  <c r="BI19" i="17"/>
  <c r="BC17" i="17"/>
  <c r="BB14" i="17"/>
  <c r="BL60" i="17"/>
  <c r="BB63" i="17"/>
  <c r="BH40" i="17"/>
  <c r="BI5" i="17"/>
  <c r="BG33" i="17"/>
  <c r="BH6" i="17"/>
  <c r="BG50" i="17"/>
  <c r="BG49" i="17" s="1"/>
  <c r="BK61" i="17"/>
  <c r="BJ13" i="17"/>
  <c r="BG8" i="17"/>
  <c r="BC16" i="17"/>
  <c r="BE16" i="17"/>
  <c r="BF5" i="17"/>
  <c r="BK64" i="17"/>
  <c r="BC20" i="17"/>
  <c r="BE8" i="17"/>
  <c r="BL17" i="17"/>
  <c r="BB4" i="17"/>
  <c r="BK65" i="17"/>
  <c r="BL4" i="17"/>
  <c r="BB64" i="17"/>
  <c r="BE14" i="17"/>
  <c r="AI61" i="17"/>
  <c r="AI58" i="17" s="1"/>
  <c r="BB6" i="17"/>
  <c r="BE63" i="17"/>
  <c r="BF61" i="17"/>
  <c r="BL59" i="17"/>
  <c r="BE21" i="17"/>
  <c r="BG63" i="17"/>
  <c r="BD46" i="17"/>
  <c r="BD45" i="17" s="1"/>
  <c r="BF63" i="17"/>
  <c r="BF40" i="17"/>
  <c r="BJ65" i="17"/>
  <c r="BI50" i="17"/>
  <c r="BI49" i="17" s="1"/>
  <c r="BG22" i="17"/>
  <c r="BF43" i="17"/>
  <c r="BD15" i="17"/>
  <c r="AJ61" i="17"/>
  <c r="AJ58" i="17" s="1"/>
  <c r="BB50" i="17"/>
  <c r="BB49" i="17" s="1"/>
  <c r="BG46" i="17"/>
  <c r="BG45" i="17" s="1"/>
  <c r="BH17" i="17"/>
  <c r="BC46" i="17"/>
  <c r="BC45" i="17" s="1"/>
  <c r="BB36" i="17"/>
  <c r="BB52" i="17"/>
  <c r="BB51" i="17" s="1"/>
  <c r="BB24" i="17"/>
  <c r="BH15" i="17"/>
  <c r="BB37" i="17"/>
  <c r="BJ17" i="17"/>
  <c r="BH36" i="17"/>
  <c r="BB7" i="17"/>
  <c r="BK33" i="17"/>
  <c r="BH10" i="17"/>
  <c r="BG23" i="17"/>
  <c r="BF60" i="17"/>
  <c r="BE4" i="17"/>
  <c r="BG52" i="17"/>
  <c r="BG51" i="17" s="1"/>
  <c r="BF59" i="17"/>
  <c r="BF15" i="17"/>
  <c r="BH16" i="17"/>
  <c r="BF56" i="17"/>
  <c r="BI13" i="17"/>
  <c r="BD50" i="17"/>
  <c r="BD49" i="17" s="1"/>
  <c r="BD40" i="17"/>
  <c r="BB18" i="17"/>
  <c r="BL50" i="17"/>
  <c r="BL49" i="17" s="1"/>
  <c r="BH50" i="17"/>
  <c r="BH49" i="17" s="1"/>
  <c r="BG18" i="17"/>
  <c r="BI39" i="17"/>
  <c r="BL5" i="17"/>
  <c r="BD34" i="17"/>
  <c r="BG37" i="17"/>
  <c r="BF46" i="17"/>
  <c r="BF45" i="17" s="1"/>
  <c r="BI37" i="17"/>
  <c r="BI63" i="17"/>
  <c r="BK41" i="17"/>
  <c r="BL12" i="17"/>
  <c r="BF24" i="17"/>
  <c r="BE11" i="17"/>
  <c r="BC11" i="17"/>
  <c r="BK13" i="17"/>
  <c r="BF23" i="17"/>
  <c r="BB61" i="17"/>
  <c r="BJ11" i="17"/>
  <c r="BC15" i="17"/>
  <c r="BD37" i="17"/>
  <c r="AC61" i="17"/>
  <c r="AC58" i="17" s="1"/>
  <c r="BK22" i="17"/>
  <c r="BH56" i="17"/>
  <c r="BC42" i="17"/>
  <c r="BJ41" i="17"/>
  <c r="BB20" i="17"/>
  <c r="BD13" i="17"/>
  <c r="BI4" i="17"/>
  <c r="BK52" i="30"/>
  <c r="BK51" i="30" s="1"/>
  <c r="BI19" i="30"/>
  <c r="BE18" i="30"/>
  <c r="BD41" i="30"/>
  <c r="BH12" i="30"/>
  <c r="BJ64" i="30"/>
  <c r="BG19" i="30"/>
  <c r="BD21" i="30"/>
  <c r="BK8" i="30"/>
  <c r="BD46" i="30"/>
  <c r="BD45" i="30" s="1"/>
  <c r="BK60" i="30"/>
  <c r="BL8" i="30"/>
  <c r="BB61" i="30"/>
  <c r="BB64" i="30"/>
  <c r="BH43" i="30"/>
  <c r="BF4" i="30"/>
  <c r="BD24" i="30"/>
  <c r="BL60" i="30"/>
  <c r="BC23" i="30"/>
  <c r="BH46" i="30"/>
  <c r="BH45" i="30" s="1"/>
  <c r="BG50" i="30"/>
  <c r="BG49" i="30" s="1"/>
  <c r="AC61" i="30"/>
  <c r="AC58" i="30" s="1"/>
  <c r="BF60" i="30"/>
  <c r="BL39" i="30"/>
  <c r="BF14" i="30"/>
  <c r="BE11" i="30"/>
  <c r="BJ20" i="30"/>
  <c r="BI52" i="30"/>
  <c r="BI51" i="30" s="1"/>
  <c r="BE50" i="30"/>
  <c r="BE49" i="30" s="1"/>
  <c r="BD60" i="30"/>
  <c r="BD43" i="30"/>
  <c r="BL19" i="30"/>
  <c r="BK4" i="30"/>
  <c r="BF52" i="30"/>
  <c r="BF51" i="30" s="1"/>
  <c r="BK6" i="30"/>
  <c r="BE40" i="30"/>
  <c r="BL55" i="30"/>
  <c r="BC41" i="30"/>
  <c r="BK7" i="30"/>
  <c r="BE21" i="30"/>
  <c r="BE43" i="30"/>
  <c r="BL46" i="30"/>
  <c r="BL45" i="30" s="1"/>
  <c r="BD20" i="30"/>
  <c r="BJ21" i="30"/>
  <c r="BK15" i="30"/>
  <c r="BL56" i="30"/>
  <c r="BG43" i="30"/>
  <c r="BB11" i="30"/>
  <c r="BG36" i="30"/>
  <c r="BF19" i="30"/>
  <c r="BJ43" i="30"/>
  <c r="BC10" i="30"/>
  <c r="BF37" i="30"/>
  <c r="BC21" i="30"/>
  <c r="BK34" i="30"/>
  <c r="BC7" i="30"/>
  <c r="BC4" i="30"/>
  <c r="BC55" i="30"/>
  <c r="BL24" i="30"/>
  <c r="BJ61" i="30"/>
  <c r="BI56" i="30"/>
  <c r="BF18" i="30"/>
  <c r="BI41" i="30"/>
  <c r="BB60" i="30"/>
  <c r="BC50" i="30"/>
  <c r="BC49" i="30" s="1"/>
  <c r="BJ18" i="30"/>
  <c r="BK33" i="30"/>
  <c r="BF8" i="30"/>
  <c r="BL34" i="30"/>
  <c r="BD16" i="30"/>
  <c r="BC40" i="30"/>
  <c r="BB63" i="30"/>
  <c r="BK11" i="30"/>
  <c r="BJ16" i="30"/>
  <c r="AA61" i="30"/>
  <c r="AA58" i="30" s="1"/>
  <c r="BC39" i="30"/>
  <c r="BJ37" i="30"/>
  <c r="BI18" i="30"/>
  <c r="BG24" i="30"/>
  <c r="BF36" i="30"/>
  <c r="BD23" i="30"/>
  <c r="BL44" i="30"/>
  <c r="BG7" i="30"/>
  <c r="BE60" i="30"/>
  <c r="BI55" i="9"/>
  <c r="BB46" i="30"/>
  <c r="BB45" i="30" s="1"/>
  <c r="BI40" i="30"/>
  <c r="BG52" i="30"/>
  <c r="BG51" i="30" s="1"/>
  <c r="BK22" i="30"/>
  <c r="BB48" i="30"/>
  <c r="BB47" i="30" s="1"/>
  <c r="BB36" i="30"/>
  <c r="BC6" i="30"/>
  <c r="BB50" i="30"/>
  <c r="BB49" i="30" s="1"/>
  <c r="BG4" i="30"/>
  <c r="BH14" i="30"/>
  <c r="BD42" i="30"/>
  <c r="BH25" i="40"/>
  <c r="BD25" i="40"/>
  <c r="BB25" i="40"/>
  <c r="BF56" i="40"/>
  <c r="BC52" i="40"/>
  <c r="BC55" i="40" s="1"/>
  <c r="BB52" i="40"/>
  <c r="BB55" i="40" s="1"/>
  <c r="BF30" i="40"/>
  <c r="BH60" i="40"/>
  <c r="BC56" i="40"/>
  <c r="BF36" i="40"/>
  <c r="BG56" i="40"/>
  <c r="BG25" i="40"/>
  <c r="BL36" i="40"/>
  <c r="BI3" i="40"/>
  <c r="BJ25" i="40"/>
  <c r="BC30" i="40"/>
  <c r="BB33" i="40"/>
  <c r="BI56" i="40"/>
  <c r="BH33" i="40"/>
  <c r="BL3" i="40"/>
  <c r="BC60" i="40"/>
  <c r="BL33" i="40"/>
  <c r="BL52" i="24"/>
  <c r="BL51" i="24" s="1"/>
  <c r="BD34" i="24"/>
  <c r="BH22" i="24"/>
  <c r="BF18" i="24"/>
  <c r="BK22" i="24"/>
  <c r="BL19" i="24"/>
  <c r="BB59" i="24"/>
  <c r="BL60" i="24"/>
  <c r="BK56" i="24"/>
  <c r="BG24" i="24"/>
  <c r="BE36" i="24"/>
  <c r="BF11" i="24"/>
  <c r="BL15" i="24"/>
  <c r="BC13" i="24"/>
  <c r="BC17" i="24"/>
  <c r="BC12" i="24"/>
  <c r="BF4" i="24"/>
  <c r="BC21" i="24"/>
  <c r="BL23" i="24"/>
  <c r="BE40" i="24"/>
  <c r="BJ36" i="24"/>
  <c r="BI44" i="24"/>
  <c r="BD65" i="24"/>
  <c r="BI20" i="24"/>
  <c r="BK6" i="24"/>
  <c r="BF40" i="24"/>
  <c r="BK23" i="24"/>
  <c r="BG55" i="24"/>
  <c r="BJ7" i="24"/>
  <c r="BB63" i="24"/>
  <c r="BG52" i="24"/>
  <c r="BG51" i="24" s="1"/>
  <c r="BF44" i="24"/>
  <c r="BE20" i="24"/>
  <c r="BB14" i="24"/>
  <c r="BL11" i="24"/>
  <c r="BB33" i="24"/>
  <c r="BD14" i="24"/>
  <c r="BE11" i="24"/>
  <c r="BL36" i="24"/>
  <c r="BC41" i="24"/>
  <c r="BC15" i="24"/>
  <c r="BF21" i="24"/>
  <c r="BC43" i="24"/>
  <c r="BB65" i="24"/>
  <c r="BK20" i="24"/>
  <c r="BJ37" i="24"/>
  <c r="BI63" i="24"/>
  <c r="BI7" i="24"/>
  <c r="BI43" i="24"/>
  <c r="BK41" i="24"/>
  <c r="BG61" i="24"/>
  <c r="BJ22" i="24"/>
  <c r="BB37" i="24"/>
  <c r="BG8" i="24"/>
  <c r="BG43" i="24"/>
  <c r="BE61" i="24"/>
  <c r="BF20" i="24"/>
  <c r="BH44" i="24"/>
  <c r="BK48" i="24"/>
  <c r="BK47" i="24" s="1"/>
  <c r="BH42" i="24"/>
  <c r="BE56" i="24"/>
  <c r="BB4" i="24"/>
  <c r="BC65" i="24"/>
  <c r="BI65" i="24"/>
  <c r="BD16" i="24"/>
  <c r="BD7" i="24"/>
  <c r="BJ24" i="24"/>
  <c r="BL34" i="24"/>
  <c r="BD46" i="24"/>
  <c r="BD45" i="24" s="1"/>
  <c r="BD60" i="24"/>
  <c r="BC11" i="24"/>
  <c r="AI61" i="24"/>
  <c r="AI58" i="24" s="1"/>
  <c r="BF41" i="24"/>
  <c r="BH34" i="24"/>
  <c r="BG5" i="24"/>
  <c r="BI55" i="24"/>
  <c r="BC16" i="24"/>
  <c r="BE63" i="24"/>
  <c r="BD48" i="24"/>
  <c r="BD47" i="24" s="1"/>
  <c r="BJ44" i="24"/>
  <c r="BI5" i="24"/>
  <c r="BL59" i="24"/>
  <c r="BF22" i="24"/>
  <c r="AG61" i="24"/>
  <c r="AG58" i="24" s="1"/>
  <c r="BL50" i="24"/>
  <c r="BL49" i="24" s="1"/>
  <c r="BD15" i="24"/>
  <c r="BI13" i="24"/>
  <c r="BB44" i="24"/>
  <c r="BC4" i="24"/>
  <c r="BJ52" i="24"/>
  <c r="BJ51" i="24" s="1"/>
  <c r="BD43" i="24"/>
  <c r="BI39" i="24"/>
  <c r="BB5" i="24"/>
  <c r="BC36" i="24"/>
  <c r="BL44" i="24"/>
  <c r="AD61" i="24"/>
  <c r="AD58" i="24" s="1"/>
  <c r="BG18" i="24"/>
  <c r="BJ46" i="24"/>
  <c r="BJ45" i="24" s="1"/>
  <c r="BG33" i="24"/>
  <c r="BK65" i="24"/>
  <c r="BH50" i="24"/>
  <c r="BH49" i="24" s="1"/>
  <c r="BK42" i="24"/>
  <c r="BI10" i="24"/>
  <c r="BF17" i="24"/>
  <c r="BC56" i="24"/>
  <c r="BK5" i="24"/>
  <c r="BK13" i="24"/>
  <c r="BK63" i="24"/>
  <c r="BD8" i="24"/>
  <c r="BF42" i="24"/>
  <c r="BH43" i="24"/>
  <c r="BC20" i="24"/>
  <c r="BB41" i="24"/>
  <c r="BE10" i="24"/>
  <c r="BE33" i="24"/>
  <c r="BG20" i="24"/>
  <c r="BC46" i="24"/>
  <c r="BC45" i="24" s="1"/>
  <c r="BH4" i="24"/>
  <c r="BL33" i="38" l="1"/>
  <c r="BD35" i="13"/>
  <c r="BK56" i="40"/>
  <c r="BD54" i="19"/>
  <c r="BD57" i="19" s="1"/>
  <c r="BC56" i="36"/>
  <c r="BE60" i="35"/>
  <c r="BK52" i="35"/>
  <c r="BK55" i="35" s="1"/>
  <c r="BJ30" i="40"/>
  <c r="BF60" i="37"/>
  <c r="BH52" i="40"/>
  <c r="BH55" i="40" s="1"/>
  <c r="BD36" i="40"/>
  <c r="BI52" i="35"/>
  <c r="BI55" i="35" s="1"/>
  <c r="BD30" i="40"/>
  <c r="BI30" i="39"/>
  <c r="BC52" i="39"/>
  <c r="BC55" i="39" s="1"/>
  <c r="BL35" i="19"/>
  <c r="BG32" i="11"/>
  <c r="BD54" i="11"/>
  <c r="BD57" i="11" s="1"/>
  <c r="BC32" i="11"/>
  <c r="BI32" i="11"/>
  <c r="BI32" i="12"/>
  <c r="BH58" i="23"/>
  <c r="BE35" i="23"/>
  <c r="BB54" i="23"/>
  <c r="BB57" i="23" s="1"/>
  <c r="BB35" i="14"/>
  <c r="BJ32" i="14"/>
  <c r="BK35" i="14"/>
  <c r="BC54" i="12"/>
  <c r="BC57" i="12" s="1"/>
  <c r="BC32" i="9"/>
  <c r="BK54" i="9"/>
  <c r="BK57" i="9" s="1"/>
  <c r="BL35" i="23"/>
  <c r="BC32" i="23"/>
  <c r="BD35" i="11"/>
  <c r="BB54" i="11"/>
  <c r="BB57" i="11" s="1"/>
  <c r="BI25" i="37"/>
  <c r="BC30" i="39"/>
  <c r="BJ35" i="14"/>
  <c r="BF54" i="14"/>
  <c r="BF57" i="14" s="1"/>
  <c r="BG62" i="11"/>
  <c r="BH54" i="11"/>
  <c r="BH57" i="11" s="1"/>
  <c r="BG54" i="11"/>
  <c r="BG57" i="11" s="1"/>
  <c r="BE54" i="11"/>
  <c r="BE57" i="11" s="1"/>
  <c r="BK60" i="39"/>
  <c r="BI62" i="11"/>
  <c r="BD32" i="9"/>
  <c r="BE32" i="28"/>
  <c r="BE54" i="18"/>
  <c r="BE57" i="18" s="1"/>
  <c r="BF54" i="13"/>
  <c r="BF57" i="13" s="1"/>
  <c r="BJ32" i="13"/>
  <c r="BJ54" i="9"/>
  <c r="BJ57" i="9" s="1"/>
  <c r="BE32" i="9"/>
  <c r="BB32" i="23"/>
  <c r="BL62" i="23"/>
  <c r="BD62" i="13"/>
  <c r="BE35" i="13"/>
  <c r="BL62" i="13"/>
  <c r="BE3" i="9"/>
  <c r="BB54" i="9"/>
  <c r="BB57" i="9" s="1"/>
  <c r="BL62" i="14"/>
  <c r="BD58" i="14"/>
  <c r="BJ32" i="11"/>
  <c r="BD32" i="14"/>
  <c r="BK58" i="14"/>
  <c r="BC62" i="14"/>
  <c r="BK32" i="9"/>
  <c r="BL35" i="14"/>
  <c r="BI35" i="14"/>
  <c r="BC54" i="14"/>
  <c r="BC57" i="14" s="1"/>
  <c r="BG35" i="23"/>
  <c r="BH62" i="23"/>
  <c r="BH35" i="23"/>
  <c r="BB35" i="13"/>
  <c r="BI58" i="11"/>
  <c r="BD62" i="9"/>
  <c r="BH62" i="9"/>
  <c r="BC54" i="9"/>
  <c r="BC57" i="9" s="1"/>
  <c r="BB3" i="14"/>
  <c r="BC35" i="14"/>
  <c r="BH35" i="12"/>
  <c r="BL54" i="12"/>
  <c r="BL57" i="12" s="1"/>
  <c r="BH54" i="12"/>
  <c r="BH57" i="12" s="1"/>
  <c r="BD54" i="9"/>
  <c r="BD57" i="9" s="1"/>
  <c r="BL32" i="13"/>
  <c r="BG9" i="36"/>
  <c r="BF60" i="39"/>
  <c r="BJ54" i="23"/>
  <c r="BJ57" i="23" s="1"/>
  <c r="BE52" i="38"/>
  <c r="BE55" i="38" s="1"/>
  <c r="BB3" i="39"/>
  <c r="BD60" i="39"/>
  <c r="BH62" i="14"/>
  <c r="BK32" i="14"/>
  <c r="BL54" i="14"/>
  <c r="BL57" i="14" s="1"/>
  <c r="BJ54" i="14"/>
  <c r="BJ57" i="14" s="1"/>
  <c r="BJ58" i="14"/>
  <c r="BL36" i="36"/>
  <c r="BK32" i="30"/>
  <c r="BE35" i="14"/>
  <c r="BB54" i="22"/>
  <c r="BB57" i="22" s="1"/>
  <c r="BK3" i="40"/>
  <c r="BC3" i="14"/>
  <c r="BD35" i="14"/>
  <c r="BH35" i="13"/>
  <c r="BB54" i="28"/>
  <c r="BB57" i="28" s="1"/>
  <c r="BB56" i="40"/>
  <c r="BE35" i="19"/>
  <c r="BE27" i="28"/>
  <c r="BL36" i="39"/>
  <c r="BC33" i="38"/>
  <c r="BG52" i="40"/>
  <c r="BG55" i="40" s="1"/>
  <c r="BJ56" i="38"/>
  <c r="BD54" i="23"/>
  <c r="BD57" i="23" s="1"/>
  <c r="BK32" i="23"/>
  <c r="BL32" i="23"/>
  <c r="BC35" i="9"/>
  <c r="BI35" i="9"/>
  <c r="I71" i="27"/>
  <c r="O15" i="27"/>
  <c r="BF54" i="26"/>
  <c r="BF57" i="26" s="1"/>
  <c r="O15" i="21"/>
  <c r="I71" i="21"/>
  <c r="BE38" i="14"/>
  <c r="BE58" i="14"/>
  <c r="BB32" i="13"/>
  <c r="BH35" i="17"/>
  <c r="BJ54" i="17"/>
  <c r="BJ57" i="17" s="1"/>
  <c r="D31" i="140"/>
  <c r="BJ32" i="22"/>
  <c r="BE32" i="22"/>
  <c r="BD3" i="23"/>
  <c r="BK58" i="23"/>
  <c r="BG36" i="40"/>
  <c r="BG51" i="40" s="1"/>
  <c r="BK3" i="39"/>
  <c r="BD54" i="26"/>
  <c r="BD57" i="26" s="1"/>
  <c r="BF35" i="13"/>
  <c r="BK32" i="13"/>
  <c r="BE35" i="11"/>
  <c r="BG54" i="23"/>
  <c r="BG57" i="23" s="1"/>
  <c r="BJ3" i="23"/>
  <c r="BI35" i="23"/>
  <c r="BD52" i="40"/>
  <c r="BD55" i="40" s="1"/>
  <c r="BL52" i="40"/>
  <c r="BL55" i="40" s="1"/>
  <c r="BK52" i="38"/>
  <c r="BK55" i="38" s="1"/>
  <c r="BI52" i="40"/>
  <c r="BI55" i="40" s="1"/>
  <c r="C66" i="140"/>
  <c r="H63" i="140"/>
  <c r="BF33" i="40"/>
  <c r="BF51" i="40" s="1"/>
  <c r="A10" i="140"/>
  <c r="BJ60" i="40"/>
  <c r="BE56" i="40"/>
  <c r="BD56" i="40"/>
  <c r="BH43" i="41"/>
  <c r="BK32" i="17"/>
  <c r="BE27" i="17"/>
  <c r="BF27" i="8"/>
  <c r="BK27" i="17"/>
  <c r="C38" i="146"/>
  <c r="D16" i="139"/>
  <c r="C49" i="146"/>
  <c r="BJ27" i="28"/>
  <c r="BB54" i="17"/>
  <c r="BB57" i="17" s="1"/>
  <c r="BK54" i="8"/>
  <c r="BK57" i="8" s="1"/>
  <c r="BD54" i="24"/>
  <c r="BD57" i="24" s="1"/>
  <c r="BJ35" i="23"/>
  <c r="BI54" i="23"/>
  <c r="BI57" i="23" s="1"/>
  <c r="BF62" i="23"/>
  <c r="BJ62" i="23"/>
  <c r="BG32" i="23"/>
  <c r="BB35" i="23"/>
  <c r="BI62" i="23"/>
  <c r="BI38" i="23"/>
  <c r="BC58" i="23"/>
  <c r="BC35" i="23"/>
  <c r="BC38" i="23"/>
  <c r="BH54" i="23"/>
  <c r="BH57" i="23" s="1"/>
  <c r="BH38" i="23"/>
  <c r="BF38" i="23"/>
  <c r="BE27" i="23"/>
  <c r="BD32" i="23"/>
  <c r="BI32" i="23"/>
  <c r="BF32" i="23"/>
  <c r="BE54" i="23"/>
  <c r="BE57" i="23" s="1"/>
  <c r="BF54" i="23"/>
  <c r="BF57" i="23" s="1"/>
  <c r="BL3" i="23"/>
  <c r="BF58" i="23"/>
  <c r="BE32" i="23"/>
  <c r="BG58" i="23"/>
  <c r="BB62" i="23"/>
  <c r="BG3" i="23"/>
  <c r="BJ32" i="23"/>
  <c r="BL58" i="23"/>
  <c r="BF35" i="23"/>
  <c r="BK35" i="23"/>
  <c r="BD58" i="23"/>
  <c r="BB38" i="23"/>
  <c r="BH32" i="23"/>
  <c r="BG62" i="23"/>
  <c r="BE38" i="23"/>
  <c r="BE62" i="23"/>
  <c r="BH54" i="19"/>
  <c r="BH57" i="19" s="1"/>
  <c r="BI35" i="19"/>
  <c r="BH35" i="19"/>
  <c r="BB54" i="19"/>
  <c r="BB57" i="19" s="1"/>
  <c r="BJ62" i="14"/>
  <c r="BL58" i="14"/>
  <c r="BB32" i="14"/>
  <c r="BF58" i="14"/>
  <c r="BL3" i="14"/>
  <c r="BC32" i="14"/>
  <c r="BL54" i="13"/>
  <c r="BL57" i="13" s="1"/>
  <c r="BC62" i="13"/>
  <c r="BI35" i="13"/>
  <c r="BB58" i="13"/>
  <c r="BB32" i="19"/>
  <c r="BC54" i="19"/>
  <c r="BC57" i="19" s="1"/>
  <c r="BC32" i="19"/>
  <c r="BI32" i="19"/>
  <c r="BG62" i="19"/>
  <c r="BL62" i="19"/>
  <c r="BK62" i="19"/>
  <c r="BK35" i="19"/>
  <c r="BE62" i="19"/>
  <c r="BK32" i="19"/>
  <c r="BB35" i="19"/>
  <c r="BK54" i="19"/>
  <c r="BK57" i="19" s="1"/>
  <c r="BI54" i="19"/>
  <c r="BI57" i="19" s="1"/>
  <c r="BE54" i="19"/>
  <c r="BE57" i="19" s="1"/>
  <c r="BG32" i="19"/>
  <c r="BC35" i="19"/>
  <c r="BL54" i="19"/>
  <c r="BL57" i="19" s="1"/>
  <c r="BH32" i="22"/>
  <c r="BD54" i="22"/>
  <c r="BD57" i="22" s="1"/>
  <c r="BK62" i="13"/>
  <c r="BL35" i="13"/>
  <c r="BG54" i="13"/>
  <c r="BG57" i="13" s="1"/>
  <c r="BG32" i="13"/>
  <c r="BF58" i="13"/>
  <c r="BH62" i="13"/>
  <c r="BL58" i="13"/>
  <c r="BJ3" i="11"/>
  <c r="BD38" i="11"/>
  <c r="BL32" i="11"/>
  <c r="BD32" i="11"/>
  <c r="BD58" i="11"/>
  <c r="BB3" i="11"/>
  <c r="BJ54" i="11"/>
  <c r="BJ57" i="11" s="1"/>
  <c r="BK32" i="11"/>
  <c r="BB27" i="11"/>
  <c r="BF35" i="11"/>
  <c r="BK54" i="11"/>
  <c r="BK57" i="11" s="1"/>
  <c r="BL58" i="11"/>
  <c r="BL62" i="11"/>
  <c r="BJ54" i="8"/>
  <c r="BJ57" i="8" s="1"/>
  <c r="BE32" i="8"/>
  <c r="BL54" i="9"/>
  <c r="BL57" i="9" s="1"/>
  <c r="BB27" i="8"/>
  <c r="BD38" i="14"/>
  <c r="BI35" i="24"/>
  <c r="BB54" i="24"/>
  <c r="BB57" i="24" s="1"/>
  <c r="AS28" i="24"/>
  <c r="AV30" i="24"/>
  <c r="AR31" i="24"/>
  <c r="AS31" i="24"/>
  <c r="AV29" i="24"/>
  <c r="AV26" i="24"/>
  <c r="AO31" i="24"/>
  <c r="AV25" i="24"/>
  <c r="AO26" i="24"/>
  <c r="AV28" i="24"/>
  <c r="AR26" i="24"/>
  <c r="AV31" i="24"/>
  <c r="AR30" i="24"/>
  <c r="AO30" i="24"/>
  <c r="AR28" i="24"/>
  <c r="AO28" i="24"/>
  <c r="AP29" i="24"/>
  <c r="AP25" i="24"/>
  <c r="AU30" i="24"/>
  <c r="AP26" i="24"/>
  <c r="AP31" i="24"/>
  <c r="AO29" i="24"/>
  <c r="AU28" i="24"/>
  <c r="AR25" i="24"/>
  <c r="AT29" i="24"/>
  <c r="AT25" i="24"/>
  <c r="AP30" i="24"/>
  <c r="AT26" i="24"/>
  <c r="AS25" i="24"/>
  <c r="AT31" i="24"/>
  <c r="AS30" i="24"/>
  <c r="AS26" i="24"/>
  <c r="AP28" i="24"/>
  <c r="AQ30" i="24"/>
  <c r="AU31" i="24"/>
  <c r="AQ28" i="24"/>
  <c r="AQ29" i="24"/>
  <c r="AQ25" i="24"/>
  <c r="AT30" i="24"/>
  <c r="AS29" i="24"/>
  <c r="AQ26" i="24"/>
  <c r="AQ31" i="24"/>
  <c r="AT28" i="24"/>
  <c r="AU29" i="24"/>
  <c r="AU25" i="24"/>
  <c r="AU26" i="24"/>
  <c r="AR29" i="24"/>
  <c r="AO25" i="24"/>
  <c r="O745" i="24"/>
  <c r="J72" i="24" s="1"/>
  <c r="AV60" i="24"/>
  <c r="AV46" i="24"/>
  <c r="AV45" i="24" s="1"/>
  <c r="AV19" i="24"/>
  <c r="AV16" i="24"/>
  <c r="AV37" i="24"/>
  <c r="AS13" i="24"/>
  <c r="AQ13" i="24"/>
  <c r="AR4" i="24"/>
  <c r="AP4" i="24"/>
  <c r="AQ41" i="24"/>
  <c r="AO41" i="24"/>
  <c r="AO17" i="24"/>
  <c r="AT17" i="24"/>
  <c r="AR12" i="24"/>
  <c r="AP12" i="24"/>
  <c r="AS39" i="24"/>
  <c r="AQ39" i="24"/>
  <c r="AR42" i="24"/>
  <c r="AP42" i="24"/>
  <c r="AP53" i="24"/>
  <c r="AS8" i="24"/>
  <c r="AQ8" i="24"/>
  <c r="AT63" i="24"/>
  <c r="AR63" i="24"/>
  <c r="AT59" i="24"/>
  <c r="AU36" i="24"/>
  <c r="AS36" i="24"/>
  <c r="AS44" i="24"/>
  <c r="AQ44" i="24"/>
  <c r="AP15" i="24"/>
  <c r="AT18" i="24"/>
  <c r="AR18" i="24"/>
  <c r="AP52" i="24"/>
  <c r="AP51" i="24" s="1"/>
  <c r="AV52" i="24"/>
  <c r="AV51" i="24" s="1"/>
  <c r="AP50" i="24"/>
  <c r="AP49" i="24" s="1"/>
  <c r="AU50" i="24"/>
  <c r="AU49" i="24" s="1"/>
  <c r="AT24" i="24"/>
  <c r="AV13" i="24"/>
  <c r="AP46" i="24"/>
  <c r="AP45" i="24" s="1"/>
  <c r="AU46" i="24"/>
  <c r="AU45" i="24" s="1"/>
  <c r="AT19" i="24"/>
  <c r="AR19" i="24"/>
  <c r="AU55" i="24"/>
  <c r="AS55" i="24"/>
  <c r="AU11" i="24"/>
  <c r="AS11" i="24"/>
  <c r="AU21" i="24"/>
  <c r="AU56" i="24"/>
  <c r="AS56" i="24"/>
  <c r="AT61" i="24"/>
  <c r="AR61" i="24"/>
  <c r="AS22" i="24"/>
  <c r="AQ22" i="24"/>
  <c r="AO43" i="24"/>
  <c r="AT43" i="24"/>
  <c r="AO48" i="24"/>
  <c r="AP23" i="24"/>
  <c r="AV18" i="24"/>
  <c r="AV61" i="24"/>
  <c r="AU7" i="24"/>
  <c r="AS7" i="24"/>
  <c r="AR20" i="24"/>
  <c r="AP20" i="24"/>
  <c r="AU65" i="24"/>
  <c r="AT14" i="24"/>
  <c r="AR14" i="24"/>
  <c r="AT6" i="24"/>
  <c r="AR6" i="24"/>
  <c r="AT16" i="24"/>
  <c r="AP40" i="24"/>
  <c r="AU40" i="24"/>
  <c r="AO64" i="24"/>
  <c r="AV59" i="24"/>
  <c r="AV15" i="24"/>
  <c r="AV48" i="24"/>
  <c r="AV47" i="24" s="1"/>
  <c r="AO13" i="24"/>
  <c r="AT13" i="24"/>
  <c r="AU4" i="24"/>
  <c r="AT41" i="24"/>
  <c r="AR41" i="24"/>
  <c r="AR17" i="24"/>
  <c r="AP17" i="24"/>
  <c r="AU12" i="24"/>
  <c r="AS12" i="24"/>
  <c r="AO39" i="24"/>
  <c r="AT39" i="24"/>
  <c r="AU42" i="24"/>
  <c r="AS42" i="24"/>
  <c r="AU53" i="24"/>
  <c r="AS53" i="24"/>
  <c r="AO8" i="24"/>
  <c r="AT8" i="24"/>
  <c r="AP63" i="24"/>
  <c r="AQ63" i="24"/>
  <c r="AR59" i="24"/>
  <c r="AP59" i="24"/>
  <c r="AQ36" i="24"/>
  <c r="AO36" i="24"/>
  <c r="AO44" i="24"/>
  <c r="AU15" i="24"/>
  <c r="AS15" i="24"/>
  <c r="AP18" i="24"/>
  <c r="AV14" i="24"/>
  <c r="AV5" i="24"/>
  <c r="AV33" i="24"/>
  <c r="AV34" i="24"/>
  <c r="AR13" i="24"/>
  <c r="AP13" i="24"/>
  <c r="AO4" i="24"/>
  <c r="AQ4" i="24"/>
  <c r="AP41" i="24"/>
  <c r="AV41" i="24"/>
  <c r="AU17" i="24"/>
  <c r="AQ12" i="24"/>
  <c r="AO12" i="24"/>
  <c r="AR39" i="24"/>
  <c r="AP39" i="24"/>
  <c r="AQ42" i="24"/>
  <c r="AO42" i="24"/>
  <c r="AQ53" i="24"/>
  <c r="AO53" i="24"/>
  <c r="AR8" i="24"/>
  <c r="AP8" i="24"/>
  <c r="AV53" i="24"/>
  <c r="AS63" i="24"/>
  <c r="AU63" i="24"/>
  <c r="AU59" i="24"/>
  <c r="AS59" i="24"/>
  <c r="AT36" i="24"/>
  <c r="AT44" i="24"/>
  <c r="AR44" i="24"/>
  <c r="AQ15" i="24"/>
  <c r="AO15" i="24"/>
  <c r="AS18" i="24"/>
  <c r="AQ18" i="24"/>
  <c r="AQ52" i="24"/>
  <c r="AQ51" i="24" s="1"/>
  <c r="AO52" i="24"/>
  <c r="AO50" i="24"/>
  <c r="AU24" i="24"/>
  <c r="AS24" i="24"/>
  <c r="AV4" i="24"/>
  <c r="AO46" i="24"/>
  <c r="AU19" i="24"/>
  <c r="AS19" i="24"/>
  <c r="AT55" i="24"/>
  <c r="AR55" i="24"/>
  <c r="AT11" i="24"/>
  <c r="AR11" i="24"/>
  <c r="AO21" i="24"/>
  <c r="AT21" i="24"/>
  <c r="AT56" i="24"/>
  <c r="AR56" i="24"/>
  <c r="AS61" i="24"/>
  <c r="AQ61" i="24"/>
  <c r="AT22" i="24"/>
  <c r="AR22" i="24"/>
  <c r="AU43" i="24"/>
  <c r="AP48" i="24"/>
  <c r="AP47" i="24" s="1"/>
  <c r="AQ48" i="24"/>
  <c r="AQ47" i="24" s="1"/>
  <c r="AQ23" i="24"/>
  <c r="AO23" i="24"/>
  <c r="AV12" i="24"/>
  <c r="AT7" i="24"/>
  <c r="AQ20" i="24"/>
  <c r="AO20" i="24"/>
  <c r="AO65" i="24"/>
  <c r="AT65" i="24"/>
  <c r="AS14" i="24"/>
  <c r="AQ14" i="24"/>
  <c r="AU6" i="24"/>
  <c r="AS6" i="24"/>
  <c r="AU16" i="24"/>
  <c r="AS16" i="24"/>
  <c r="AO40" i="24"/>
  <c r="AU64" i="24"/>
  <c r="AO37" i="24"/>
  <c r="AT37" i="24"/>
  <c r="AT5" i="24"/>
  <c r="AR5" i="24"/>
  <c r="AQ33" i="24"/>
  <c r="AO33" i="24"/>
  <c r="AS34" i="24"/>
  <c r="AQ34" i="24"/>
  <c r="AV22" i="24"/>
  <c r="AV44" i="24"/>
  <c r="AR57" i="24"/>
  <c r="AV65" i="24"/>
  <c r="AV6" i="24"/>
  <c r="AV7" i="24"/>
  <c r="AU13" i="24"/>
  <c r="AS4" i="24"/>
  <c r="AT4" i="24"/>
  <c r="AU41" i="24"/>
  <c r="AS41" i="24"/>
  <c r="AS17" i="24"/>
  <c r="AQ17" i="24"/>
  <c r="AT12" i="24"/>
  <c r="AU39" i="24"/>
  <c r="AT42" i="24"/>
  <c r="AV42" i="24"/>
  <c r="AT53" i="24"/>
  <c r="AR53" i="24"/>
  <c r="AU8" i="24"/>
  <c r="AO63" i="24"/>
  <c r="AV63" i="24"/>
  <c r="AQ59" i="24"/>
  <c r="AO59" i="24"/>
  <c r="AR36" i="24"/>
  <c r="AP36" i="24"/>
  <c r="AP44" i="24"/>
  <c r="AU44" i="24"/>
  <c r="AT15" i="24"/>
  <c r="AR15" i="24"/>
  <c r="AO18" i="24"/>
  <c r="AT52" i="24"/>
  <c r="AT51" i="24" s="1"/>
  <c r="AS52" i="24"/>
  <c r="AS51" i="24" s="1"/>
  <c r="AT50" i="24"/>
  <c r="AT49" i="24" s="1"/>
  <c r="AR50" i="24"/>
  <c r="AR49" i="24" s="1"/>
  <c r="AQ24" i="24"/>
  <c r="AO24" i="24"/>
  <c r="AT46" i="24"/>
  <c r="AT45" i="24" s="1"/>
  <c r="AR46" i="24"/>
  <c r="AR45" i="24" s="1"/>
  <c r="AQ19" i="24"/>
  <c r="AO19" i="24"/>
  <c r="AP55" i="24"/>
  <c r="AV55" i="24"/>
  <c r="AP11" i="24"/>
  <c r="AR21" i="24"/>
  <c r="AU18" i="24"/>
  <c r="AR52" i="24"/>
  <c r="AR51" i="24" s="1"/>
  <c r="AQ50" i="24"/>
  <c r="AQ49" i="24" s="1"/>
  <c r="AR24" i="24"/>
  <c r="AQ46" i="24"/>
  <c r="AQ45" i="24" s="1"/>
  <c r="AO11" i="24"/>
  <c r="AQ21" i="24"/>
  <c r="AO56" i="24"/>
  <c r="AU61" i="24"/>
  <c r="AP22" i="24"/>
  <c r="AP43" i="24"/>
  <c r="AT48" i="24"/>
  <c r="AT47" i="24" s="1"/>
  <c r="AR23" i="24"/>
  <c r="AV8" i="24"/>
  <c r="AO7" i="24"/>
  <c r="AT20" i="24"/>
  <c r="AS65" i="24"/>
  <c r="AP14" i="24"/>
  <c r="AO6" i="24"/>
  <c r="AO16" i="24"/>
  <c r="AT40" i="24"/>
  <c r="AT64" i="24"/>
  <c r="AQ37" i="24"/>
  <c r="AP5" i="24"/>
  <c r="AQ5" i="24"/>
  <c r="AR33" i="24"/>
  <c r="AS33" i="24"/>
  <c r="AO34" i="24"/>
  <c r="AP34" i="24"/>
  <c r="AV36" i="24"/>
  <c r="AU57" i="24"/>
  <c r="AP24" i="24"/>
  <c r="AP19" i="24"/>
  <c r="AQ55" i="24"/>
  <c r="AP21" i="24"/>
  <c r="AO22" i="24"/>
  <c r="AS43" i="24"/>
  <c r="AS48" i="24"/>
  <c r="AS47" i="24" s="1"/>
  <c r="AU23" i="24"/>
  <c r="AV24" i="24"/>
  <c r="AR7" i="24"/>
  <c r="AS20" i="24"/>
  <c r="AR65" i="24"/>
  <c r="AO14" i="24"/>
  <c r="AR16" i="24"/>
  <c r="AS40" i="24"/>
  <c r="AS64" i="24"/>
  <c r="AP64" i="24"/>
  <c r="AS37" i="24"/>
  <c r="AP37" i="24"/>
  <c r="AS5" i="24"/>
  <c r="AU33" i="24"/>
  <c r="AR34" i="24"/>
  <c r="AV11" i="24"/>
  <c r="AS57" i="24"/>
  <c r="AU60" i="24"/>
  <c r="AS50" i="24"/>
  <c r="AS49" i="24" s="1"/>
  <c r="AP56" i="24"/>
  <c r="AU48" i="24"/>
  <c r="AU47" i="24" s="1"/>
  <c r="AP33" i="24"/>
  <c r="AP57" i="24"/>
  <c r="AO60" i="24"/>
  <c r="AR60" i="24"/>
  <c r="AV39" i="24"/>
  <c r="AO55" i="24"/>
  <c r="AQ56" i="24"/>
  <c r="AP61" i="24"/>
  <c r="AU22" i="24"/>
  <c r="AR43" i="24"/>
  <c r="AR48" i="24"/>
  <c r="AR47" i="24" s="1"/>
  <c r="AT23" i="24"/>
  <c r="AV56" i="24"/>
  <c r="AQ7" i="24"/>
  <c r="AQ65" i="24"/>
  <c r="AU14" i="24"/>
  <c r="AQ6" i="24"/>
  <c r="AQ16" i="24"/>
  <c r="AR40" i="24"/>
  <c r="AR64" i="24"/>
  <c r="AR37" i="24"/>
  <c r="AO5" i="24"/>
  <c r="AT33" i="24"/>
  <c r="AU34" i="24"/>
  <c r="AV17" i="24"/>
  <c r="AT57" i="24"/>
  <c r="AQ57" i="24"/>
  <c r="AS60" i="24"/>
  <c r="AQ60" i="24"/>
  <c r="AU52" i="24"/>
  <c r="AU51" i="24" s="1"/>
  <c r="AS46" i="24"/>
  <c r="AS45" i="24" s="1"/>
  <c r="AQ11" i="24"/>
  <c r="AS21" i="24"/>
  <c r="AO61" i="24"/>
  <c r="AQ43" i="24"/>
  <c r="AS23" i="24"/>
  <c r="AP7" i="24"/>
  <c r="AU20" i="24"/>
  <c r="AP65" i="24"/>
  <c r="AP6" i="24"/>
  <c r="AP16" i="24"/>
  <c r="AQ40" i="24"/>
  <c r="AQ64" i="24"/>
  <c r="AU37" i="24"/>
  <c r="AU5" i="24"/>
  <c r="AT34" i="24"/>
  <c r="AV21" i="24"/>
  <c r="AO57" i="24"/>
  <c r="AP60" i="24"/>
  <c r="AT60" i="24"/>
  <c r="AV64" i="24"/>
  <c r="AP10" i="24"/>
  <c r="AU10" i="24"/>
  <c r="AV50" i="24"/>
  <c r="AV49" i="24" s="1"/>
  <c r="AV43" i="24"/>
  <c r="AV23" i="24"/>
  <c r="AS10" i="24"/>
  <c r="AQ10" i="24"/>
  <c r="AR10" i="24"/>
  <c r="AV40" i="24"/>
  <c r="AV57" i="24"/>
  <c r="AO10" i="24"/>
  <c r="AV10" i="24"/>
  <c r="AV20" i="24"/>
  <c r="AT10" i="24"/>
  <c r="BK62" i="22"/>
  <c r="BH54" i="22"/>
  <c r="BH57" i="22" s="1"/>
  <c r="BK35" i="22"/>
  <c r="BC54" i="22"/>
  <c r="BC57" i="22" s="1"/>
  <c r="BJ35" i="22"/>
  <c r="BB58" i="22"/>
  <c r="BC58" i="22"/>
  <c r="BB62" i="22"/>
  <c r="BL54" i="22"/>
  <c r="BL57" i="22" s="1"/>
  <c r="BD32" i="19"/>
  <c r="BJ58" i="19"/>
  <c r="BF54" i="19"/>
  <c r="BF57" i="19" s="1"/>
  <c r="BF62" i="19"/>
  <c r="BH62" i="19"/>
  <c r="BJ32" i="19"/>
  <c r="BG58" i="19"/>
  <c r="BJ62" i="19"/>
  <c r="BE58" i="19"/>
  <c r="BK38" i="19"/>
  <c r="BC62" i="19"/>
  <c r="BL58" i="19"/>
  <c r="AJ32" i="18"/>
  <c r="BK32" i="18"/>
  <c r="BC35" i="15"/>
  <c r="BG3" i="14"/>
  <c r="BH38" i="14"/>
  <c r="BI54" i="14"/>
  <c r="BI57" i="14" s="1"/>
  <c r="BH58" i="14"/>
  <c r="BI58" i="14"/>
  <c r="BH54" i="14"/>
  <c r="BH57" i="14" s="1"/>
  <c r="BF32" i="14"/>
  <c r="BF62" i="14"/>
  <c r="BF38" i="14"/>
  <c r="BH35" i="14"/>
  <c r="BF35" i="14"/>
  <c r="BD3" i="14"/>
  <c r="BJ3" i="14"/>
  <c r="BG58" i="14"/>
  <c r="BL38" i="14"/>
  <c r="BI32" i="14"/>
  <c r="BC58" i="14"/>
  <c r="BB62" i="14"/>
  <c r="BB54" i="14"/>
  <c r="BB57" i="14" s="1"/>
  <c r="BG54" i="14"/>
  <c r="BG57" i="14" s="1"/>
  <c r="BD54" i="14"/>
  <c r="BD57" i="14" s="1"/>
  <c r="BF38" i="13"/>
  <c r="BC58" i="13"/>
  <c r="BJ54" i="13"/>
  <c r="BJ57" i="13" s="1"/>
  <c r="BI54" i="13"/>
  <c r="BI57" i="13" s="1"/>
  <c r="BD54" i="13"/>
  <c r="BD57" i="13" s="1"/>
  <c r="BJ35" i="13"/>
  <c r="BC54" i="11"/>
  <c r="BC57" i="11" s="1"/>
  <c r="BF38" i="11"/>
  <c r="BK62" i="11"/>
  <c r="BD3" i="11"/>
  <c r="BH62" i="11"/>
  <c r="BF62" i="11"/>
  <c r="BB32" i="11"/>
  <c r="BL35" i="11"/>
  <c r="BF32" i="11"/>
  <c r="BG62" i="14"/>
  <c r="BK3" i="14"/>
  <c r="BB38" i="14"/>
  <c r="BI62" i="14"/>
  <c r="BE3" i="14"/>
  <c r="BG38" i="14"/>
  <c r="BK38" i="14"/>
  <c r="BE32" i="14"/>
  <c r="BD62" i="14"/>
  <c r="BJ38" i="14"/>
  <c r="BB58" i="14"/>
  <c r="BF3" i="14"/>
  <c r="BI3" i="14"/>
  <c r="BH3" i="14"/>
  <c r="BI38" i="14"/>
  <c r="BE62" i="14"/>
  <c r="BH32" i="14"/>
  <c r="BG32" i="14"/>
  <c r="BE9" i="14"/>
  <c r="BK54" i="14"/>
  <c r="BK57" i="14" s="1"/>
  <c r="BL32" i="14"/>
  <c r="BK62" i="14"/>
  <c r="BC38" i="14"/>
  <c r="BL9" i="14"/>
  <c r="BG9" i="14"/>
  <c r="BK54" i="12"/>
  <c r="BK57" i="12" s="1"/>
  <c r="BJ32" i="12"/>
  <c r="BE54" i="12"/>
  <c r="BE57" i="12" s="1"/>
  <c r="BE32" i="12"/>
  <c r="BF35" i="12"/>
  <c r="BC35" i="12"/>
  <c r="BB54" i="12"/>
  <c r="BB57" i="12" s="1"/>
  <c r="BK27" i="15"/>
  <c r="BB27" i="15"/>
  <c r="AA53" i="18"/>
  <c r="AJ9" i="18"/>
  <c r="AJ54" i="18"/>
  <c r="AJ57" i="18" s="1"/>
  <c r="AC53" i="18"/>
  <c r="AH53" i="18"/>
  <c r="AJ38" i="18"/>
  <c r="AG53" i="18"/>
  <c r="AI53" i="18"/>
  <c r="AJ62" i="18"/>
  <c r="AJ35" i="18"/>
  <c r="AD53" i="18"/>
  <c r="AF53" i="18"/>
  <c r="AB53" i="18"/>
  <c r="AE53" i="18"/>
  <c r="AJ3" i="18"/>
  <c r="AJ27" i="18"/>
  <c r="BH58" i="11"/>
  <c r="BD62" i="11"/>
  <c r="BK35" i="11"/>
  <c r="BI3" i="11"/>
  <c r="BB35" i="30"/>
  <c r="BG35" i="30"/>
  <c r="BH32" i="19"/>
  <c r="BF3" i="19"/>
  <c r="BD3" i="19"/>
  <c r="BB3" i="19"/>
  <c r="BI38" i="19"/>
  <c r="BC38" i="19"/>
  <c r="BG3" i="19"/>
  <c r="BG35" i="19"/>
  <c r="BH3" i="19"/>
  <c r="BJ35" i="19"/>
  <c r="BI58" i="19"/>
  <c r="BE32" i="19"/>
  <c r="BF35" i="19"/>
  <c r="BE54" i="22"/>
  <c r="BE57" i="22" s="1"/>
  <c r="BI54" i="22"/>
  <c r="BI57" i="22" s="1"/>
  <c r="BF32" i="22"/>
  <c r="BJ58" i="22"/>
  <c r="BB9" i="14"/>
  <c r="BH9" i="14"/>
  <c r="BB27" i="14"/>
  <c r="BI27" i="14"/>
  <c r="BC9" i="14"/>
  <c r="BL27" i="14"/>
  <c r="BJ35" i="15"/>
  <c r="BH32" i="15"/>
  <c r="BK32" i="26"/>
  <c r="BJ54" i="26"/>
  <c r="BJ57" i="26" s="1"/>
  <c r="BD27" i="26"/>
  <c r="BI32" i="26"/>
  <c r="BE27" i="26"/>
  <c r="BJ27" i="26"/>
  <c r="BL32" i="12"/>
  <c r="BG32" i="12"/>
  <c r="BJ54" i="12"/>
  <c r="BJ57" i="12" s="1"/>
  <c r="BF27" i="12"/>
  <c r="BL27" i="12"/>
  <c r="BI27" i="24"/>
  <c r="BF27" i="24"/>
  <c r="BF62" i="13"/>
  <c r="BE32" i="13"/>
  <c r="BB54" i="13"/>
  <c r="BB57" i="13" s="1"/>
  <c r="BD32" i="13"/>
  <c r="BG35" i="13"/>
  <c r="BK54" i="22"/>
  <c r="BK57" i="22" s="1"/>
  <c r="BI62" i="19"/>
  <c r="BH58" i="19"/>
  <c r="BF58" i="19"/>
  <c r="BB58" i="19"/>
  <c r="BI3" i="19"/>
  <c r="BJ38" i="19"/>
  <c r="BE27" i="19"/>
  <c r="BB9" i="10"/>
  <c r="BH3" i="13"/>
  <c r="BG62" i="9"/>
  <c r="BG35" i="9"/>
  <c r="BE62" i="9"/>
  <c r="BE32" i="24"/>
  <c r="BG27" i="11"/>
  <c r="BD27" i="11"/>
  <c r="BF9" i="11"/>
  <c r="BC3" i="9"/>
  <c r="BH35" i="9"/>
  <c r="BH54" i="9"/>
  <c r="BH57" i="9" s="1"/>
  <c r="BH38" i="9"/>
  <c r="BF32" i="9"/>
  <c r="BK58" i="9"/>
  <c r="BH58" i="22"/>
  <c r="BI58" i="22"/>
  <c r="BF54" i="22"/>
  <c r="BF57" i="22" s="1"/>
  <c r="BE35" i="22"/>
  <c r="BC32" i="22"/>
  <c r="BF35" i="22"/>
  <c r="BF54" i="18"/>
  <c r="BF57" i="18" s="1"/>
  <c r="BF32" i="17"/>
  <c r="BE27" i="16"/>
  <c r="BD32" i="16"/>
  <c r="BD38" i="13"/>
  <c r="BG35" i="10"/>
  <c r="BB38" i="10"/>
  <c r="BF27" i="10"/>
  <c r="BB32" i="8"/>
  <c r="BI32" i="8"/>
  <c r="BE54" i="8"/>
  <c r="BE57" i="8" s="1"/>
  <c r="BB58" i="9"/>
  <c r="BF54" i="9"/>
  <c r="BF57" i="9" s="1"/>
  <c r="BE35" i="9"/>
  <c r="BC58" i="9"/>
  <c r="BJ35" i="9"/>
  <c r="BK35" i="9"/>
  <c r="BE58" i="9"/>
  <c r="BC27" i="19"/>
  <c r="BJ54" i="19"/>
  <c r="BJ57" i="19" s="1"/>
  <c r="BB38" i="19"/>
  <c r="BJ3" i="19"/>
  <c r="BF38" i="19"/>
  <c r="BF27" i="19"/>
  <c r="BF35" i="17"/>
  <c r="BG54" i="17"/>
  <c r="BG57" i="17" s="1"/>
  <c r="BJ32" i="17"/>
  <c r="BJ27" i="17"/>
  <c r="BE58" i="15"/>
  <c r="BE54" i="15"/>
  <c r="BE57" i="15" s="1"/>
  <c r="BH35" i="15"/>
  <c r="BL27" i="15"/>
  <c r="BF35" i="15"/>
  <c r="BD27" i="8"/>
  <c r="BH35" i="30"/>
  <c r="BE32" i="30"/>
  <c r="BF62" i="28"/>
  <c r="BD38" i="9"/>
  <c r="BD27" i="23"/>
  <c r="BC27" i="23"/>
  <c r="BK38" i="23"/>
  <c r="BB35" i="16"/>
  <c r="BD27" i="16"/>
  <c r="BH27" i="16"/>
  <c r="BK54" i="16"/>
  <c r="BK57" i="16" s="1"/>
  <c r="BF32" i="13"/>
  <c r="BF58" i="9"/>
  <c r="BD35" i="9"/>
  <c r="BK35" i="13"/>
  <c r="BC54" i="13"/>
  <c r="BC57" i="13" s="1"/>
  <c r="BG58" i="13"/>
  <c r="BJ9" i="13"/>
  <c r="BJ3" i="13"/>
  <c r="BK38" i="13"/>
  <c r="BB62" i="13"/>
  <c r="BH58" i="13"/>
  <c r="BJ38" i="9"/>
  <c r="BG3" i="9"/>
  <c r="BD58" i="9"/>
  <c r="BB62" i="9"/>
  <c r="BE54" i="9"/>
  <c r="BE57" i="9" s="1"/>
  <c r="BL58" i="9"/>
  <c r="BI3" i="9"/>
  <c r="BJ3" i="9"/>
  <c r="BF38" i="9"/>
  <c r="BK38" i="9"/>
  <c r="BI32" i="9"/>
  <c r="BK32" i="22"/>
  <c r="BD32" i="28"/>
  <c r="BH54" i="28"/>
  <c r="BH57" i="28" s="1"/>
  <c r="BB35" i="26"/>
  <c r="BD58" i="26"/>
  <c r="BK35" i="26"/>
  <c r="BG32" i="26"/>
  <c r="BJ32" i="26"/>
  <c r="BG35" i="26"/>
  <c r="BD35" i="26"/>
  <c r="BH27" i="26"/>
  <c r="BH35" i="22"/>
  <c r="BB35" i="22"/>
  <c r="BH38" i="22"/>
  <c r="BL32" i="22"/>
  <c r="BF9" i="19"/>
  <c r="BG54" i="19"/>
  <c r="BG57" i="19" s="1"/>
  <c r="BD27" i="18"/>
  <c r="BG62" i="17"/>
  <c r="BC32" i="17"/>
  <c r="BG27" i="17"/>
  <c r="BE62" i="17"/>
  <c r="BG32" i="17"/>
  <c r="BI38" i="17"/>
  <c r="BL35" i="17"/>
  <c r="BI62" i="9"/>
  <c r="BF35" i="9"/>
  <c r="BL35" i="9"/>
  <c r="BK3" i="9"/>
  <c r="BI27" i="9"/>
  <c r="BG27" i="9"/>
  <c r="BK27" i="16"/>
  <c r="BD9" i="16"/>
  <c r="BJ54" i="16"/>
  <c r="BJ57" i="16" s="1"/>
  <c r="BK9" i="16"/>
  <c r="BJ9" i="16"/>
  <c r="BE9" i="16"/>
  <c r="BC27" i="16"/>
  <c r="BE54" i="16"/>
  <c r="BE57" i="16" s="1"/>
  <c r="BC9" i="16"/>
  <c r="BL27" i="16"/>
  <c r="BJ27" i="16"/>
  <c r="BI27" i="16"/>
  <c r="BL9" i="16"/>
  <c r="BH9" i="16"/>
  <c r="BG9" i="16"/>
  <c r="BB9" i="16"/>
  <c r="BF9" i="16"/>
  <c r="BI9" i="16"/>
  <c r="BB27" i="16"/>
  <c r="BF27" i="16"/>
  <c r="BG27" i="16"/>
  <c r="BG32" i="9"/>
  <c r="BJ62" i="9"/>
  <c r="BD27" i="9"/>
  <c r="BJ38" i="13"/>
  <c r="BI3" i="13"/>
  <c r="BC32" i="13"/>
  <c r="BL3" i="13"/>
  <c r="BC35" i="13"/>
  <c r="BE38" i="13"/>
  <c r="BE54" i="13"/>
  <c r="BE57" i="13" s="1"/>
  <c r="BI9" i="13"/>
  <c r="BF9" i="13"/>
  <c r="BK27" i="13"/>
  <c r="BB3" i="13"/>
  <c r="BD3" i="13"/>
  <c r="BG9" i="13"/>
  <c r="BC32" i="24"/>
  <c r="BB32" i="24"/>
  <c r="BE27" i="24"/>
  <c r="BJ32" i="24"/>
  <c r="BH9" i="24"/>
  <c r="BB9" i="24"/>
  <c r="BI9" i="24"/>
  <c r="BE9" i="24"/>
  <c r="BD9" i="24"/>
  <c r="BJ9" i="24"/>
  <c r="BH27" i="24"/>
  <c r="BB27" i="24"/>
  <c r="BC9" i="24"/>
  <c r="BL9" i="24"/>
  <c r="BF9" i="24"/>
  <c r="BC27" i="24"/>
  <c r="BJ27" i="24"/>
  <c r="BD27" i="24"/>
  <c r="BK9" i="24"/>
  <c r="BG9" i="24"/>
  <c r="BG27" i="24"/>
  <c r="BL27" i="24"/>
  <c r="BK27" i="24"/>
  <c r="BH54" i="18"/>
  <c r="BH57" i="18" s="1"/>
  <c r="BB62" i="18"/>
  <c r="BE32" i="18"/>
  <c r="BD9" i="18"/>
  <c r="BI9" i="18"/>
  <c r="BJ9" i="18"/>
  <c r="BF9" i="18"/>
  <c r="BB9" i="18"/>
  <c r="BG9" i="18"/>
  <c r="BH9" i="18"/>
  <c r="BE27" i="18"/>
  <c r="BF27" i="18"/>
  <c r="BJ27" i="18"/>
  <c r="BK27" i="18"/>
  <c r="BB27" i="18"/>
  <c r="BH27" i="18"/>
  <c r="BL27" i="18"/>
  <c r="BC27" i="18"/>
  <c r="BC9" i="18"/>
  <c r="BL9" i="18"/>
  <c r="BE9" i="18"/>
  <c r="BK9" i="18"/>
  <c r="BI27" i="18"/>
  <c r="BG27" i="18"/>
  <c r="BK27" i="12"/>
  <c r="BK32" i="12"/>
  <c r="BD35" i="12"/>
  <c r="BK38" i="12"/>
  <c r="BK62" i="12"/>
  <c r="BL9" i="12"/>
  <c r="BG9" i="12"/>
  <c r="BC9" i="12"/>
  <c r="BD9" i="12"/>
  <c r="BE9" i="12"/>
  <c r="BD54" i="12"/>
  <c r="BD57" i="12" s="1"/>
  <c r="BB9" i="12"/>
  <c r="BJ27" i="12"/>
  <c r="BG27" i="12"/>
  <c r="BC27" i="12"/>
  <c r="BK9" i="12"/>
  <c r="BE35" i="12"/>
  <c r="BF9" i="12"/>
  <c r="BJ9" i="12"/>
  <c r="BI35" i="12"/>
  <c r="BH9" i="12"/>
  <c r="BB27" i="12"/>
  <c r="BI9" i="12"/>
  <c r="BE27" i="12"/>
  <c r="BI27" i="12"/>
  <c r="BD27" i="12"/>
  <c r="BH27" i="12"/>
  <c r="BF32" i="26"/>
  <c r="BD62" i="26"/>
  <c r="BG58" i="26"/>
  <c r="BI35" i="26"/>
  <c r="BF3" i="26"/>
  <c r="BB9" i="26"/>
  <c r="BK9" i="26"/>
  <c r="BI9" i="26"/>
  <c r="BL9" i="26"/>
  <c r="BH9" i="26"/>
  <c r="BK27" i="26"/>
  <c r="BL27" i="26"/>
  <c r="BB27" i="26"/>
  <c r="BC27" i="26"/>
  <c r="BF27" i="26"/>
  <c r="BG27" i="26"/>
  <c r="BE9" i="26"/>
  <c r="BF38" i="26"/>
  <c r="BF9" i="26"/>
  <c r="BJ9" i="26"/>
  <c r="BG9" i="26"/>
  <c r="BK58" i="26"/>
  <c r="BD9" i="26"/>
  <c r="BC9" i="26"/>
  <c r="BI27" i="26"/>
  <c r="BC38" i="26"/>
  <c r="BK62" i="15"/>
  <c r="BB54" i="15"/>
  <c r="BB57" i="15" s="1"/>
  <c r="BF9" i="15"/>
  <c r="BE32" i="15"/>
  <c r="BB32" i="15"/>
  <c r="BI58" i="15"/>
  <c r="BL35" i="15"/>
  <c r="BB9" i="15"/>
  <c r="BH9" i="15"/>
  <c r="BE9" i="15"/>
  <c r="BF27" i="15"/>
  <c r="BE27" i="15"/>
  <c r="BJ9" i="15"/>
  <c r="BI9" i="15"/>
  <c r="BD9" i="15"/>
  <c r="BJ27" i="15"/>
  <c r="BC27" i="15"/>
  <c r="BD27" i="15"/>
  <c r="BI27" i="15"/>
  <c r="BG9" i="15"/>
  <c r="BC9" i="15"/>
  <c r="BK9" i="15"/>
  <c r="BL9" i="15"/>
  <c r="BG27" i="15"/>
  <c r="BH27" i="15"/>
  <c r="BC9" i="17"/>
  <c r="BB27" i="17"/>
  <c r="BB9" i="17"/>
  <c r="BI9" i="17"/>
  <c r="BL9" i="17"/>
  <c r="BD9" i="17"/>
  <c r="BC27" i="17"/>
  <c r="BD27" i="17"/>
  <c r="BH9" i="17"/>
  <c r="BE9" i="17"/>
  <c r="BI27" i="17"/>
  <c r="BH27" i="17"/>
  <c r="BL27" i="17"/>
  <c r="BI62" i="17"/>
  <c r="BL58" i="17"/>
  <c r="BG9" i="17"/>
  <c r="BK9" i="17"/>
  <c r="BF9" i="17"/>
  <c r="BJ9" i="17"/>
  <c r="BF27" i="17"/>
  <c r="BD35" i="8"/>
  <c r="BL58" i="8"/>
  <c r="BK9" i="8"/>
  <c r="BE9" i="8"/>
  <c r="BC27" i="8"/>
  <c r="BH9" i="8"/>
  <c r="BC9" i="8"/>
  <c r="BK27" i="8"/>
  <c r="BI27" i="8"/>
  <c r="BJ9" i="8"/>
  <c r="BG9" i="8"/>
  <c r="BI9" i="8"/>
  <c r="BG27" i="8"/>
  <c r="BL27" i="8"/>
  <c r="BE27" i="8"/>
  <c r="BF9" i="8"/>
  <c r="BC35" i="8"/>
  <c r="BD9" i="8"/>
  <c r="BL9" i="8"/>
  <c r="BB9" i="8"/>
  <c r="BJ27" i="8"/>
  <c r="BH27" i="8"/>
  <c r="BH3" i="23"/>
  <c r="BC3" i="23"/>
  <c r="BB58" i="23"/>
  <c r="BI9" i="23"/>
  <c r="BH9" i="11"/>
  <c r="BE9" i="11"/>
  <c r="BD9" i="11"/>
  <c r="BC9" i="11"/>
  <c r="BB9" i="11"/>
  <c r="BG9" i="11"/>
  <c r="BI9" i="11"/>
  <c r="BJ27" i="11"/>
  <c r="BJ9" i="11"/>
  <c r="BK9" i="11"/>
  <c r="BG58" i="11"/>
  <c r="BC27" i="11"/>
  <c r="BL9" i="11"/>
  <c r="BK27" i="11"/>
  <c r="BL27" i="11"/>
  <c r="BH27" i="11"/>
  <c r="BF27" i="11"/>
  <c r="BE27" i="11"/>
  <c r="BI27" i="11"/>
  <c r="BJ9" i="14"/>
  <c r="BD9" i="14"/>
  <c r="BK9" i="14"/>
  <c r="BI9" i="14"/>
  <c r="BG27" i="14"/>
  <c r="BK27" i="14"/>
  <c r="BE27" i="14"/>
  <c r="BD27" i="14"/>
  <c r="BJ27" i="14"/>
  <c r="BH27" i="14"/>
  <c r="BF27" i="14"/>
  <c r="BC27" i="14"/>
  <c r="BF9" i="14"/>
  <c r="BG54" i="22"/>
  <c r="BG57" i="22" s="1"/>
  <c r="BL9" i="22"/>
  <c r="BH3" i="22"/>
  <c r="BJ38" i="22"/>
  <c r="BE38" i="22"/>
  <c r="BK9" i="22"/>
  <c r="BI9" i="22"/>
  <c r="BH62" i="22"/>
  <c r="BB9" i="22"/>
  <c r="BG9" i="22"/>
  <c r="BF27" i="22"/>
  <c r="BC27" i="22"/>
  <c r="BI27" i="22"/>
  <c r="BG27" i="22"/>
  <c r="BL27" i="22"/>
  <c r="BH9" i="22"/>
  <c r="BF9" i="22"/>
  <c r="BI62" i="22"/>
  <c r="BI3" i="22"/>
  <c r="BE9" i="22"/>
  <c r="BK27" i="22"/>
  <c r="BJ27" i="22"/>
  <c r="BJ9" i="22"/>
  <c r="BC9" i="22"/>
  <c r="BD27" i="22"/>
  <c r="BE27" i="22"/>
  <c r="BI38" i="22"/>
  <c r="BD9" i="22"/>
  <c r="BH27" i="22"/>
  <c r="BB27" i="22"/>
  <c r="BK9" i="19"/>
  <c r="BI9" i="19"/>
  <c r="BC9" i="19"/>
  <c r="BE9" i="19"/>
  <c r="BH9" i="19"/>
  <c r="BD9" i="19"/>
  <c r="BG9" i="19"/>
  <c r="BL9" i="19"/>
  <c r="BF35" i="30"/>
  <c r="BF9" i="10"/>
  <c r="BJ9" i="10"/>
  <c r="BG27" i="10"/>
  <c r="BL27" i="10"/>
  <c r="BL54" i="10"/>
  <c r="BL57" i="10" s="1"/>
  <c r="BL9" i="10"/>
  <c r="BJ27" i="10"/>
  <c r="BK27" i="10"/>
  <c r="BE27" i="10"/>
  <c r="BD27" i="10"/>
  <c r="BI27" i="10"/>
  <c r="BB27" i="10"/>
  <c r="BC27" i="10"/>
  <c r="BH27" i="10"/>
  <c r="BK9" i="10"/>
  <c r="BI35" i="10"/>
  <c r="BC9" i="10"/>
  <c r="BD9" i="10"/>
  <c r="BG9" i="10"/>
  <c r="BI9" i="10"/>
  <c r="BH9" i="10"/>
  <c r="BE9" i="10"/>
  <c r="BD27" i="28"/>
  <c r="BI9" i="28"/>
  <c r="BC9" i="28"/>
  <c r="BG27" i="28"/>
  <c r="BK27" i="28"/>
  <c r="BK9" i="28"/>
  <c r="BH27" i="28"/>
  <c r="BI27" i="28"/>
  <c r="BF9" i="28"/>
  <c r="BE9" i="28"/>
  <c r="BF58" i="28"/>
  <c r="BB9" i="28"/>
  <c r="BJ9" i="28"/>
  <c r="BL9" i="28"/>
  <c r="BF27" i="28"/>
  <c r="BG9" i="28"/>
  <c r="BH9" i="28"/>
  <c r="BD9" i="28"/>
  <c r="BC27" i="28"/>
  <c r="BL27" i="28"/>
  <c r="BB27" i="28"/>
  <c r="AC56" i="41"/>
  <c r="BB9" i="9"/>
  <c r="BH27" i="9"/>
  <c r="BF27" i="13"/>
  <c r="BC27" i="13"/>
  <c r="BH9" i="13"/>
  <c r="BD9" i="13"/>
  <c r="BH27" i="13"/>
  <c r="BE27" i="13"/>
  <c r="BB27" i="13"/>
  <c r="BJ27" i="13"/>
  <c r="BG27" i="13"/>
  <c r="BD27" i="13"/>
  <c r="BB9" i="13"/>
  <c r="BE9" i="13"/>
  <c r="BC9" i="13"/>
  <c r="BL27" i="13"/>
  <c r="BI27" i="13"/>
  <c r="BK9" i="13"/>
  <c r="BL9" i="13"/>
  <c r="BH58" i="30"/>
  <c r="BJ27" i="30"/>
  <c r="BG27" i="30"/>
  <c r="AJ56" i="41"/>
  <c r="BE47" i="41"/>
  <c r="BE49" i="41"/>
  <c r="BK54" i="30"/>
  <c r="BK57" i="30" s="1"/>
  <c r="BK27" i="30"/>
  <c r="BE9" i="30"/>
  <c r="BI9" i="30"/>
  <c r="BH27" i="30"/>
  <c r="BD27" i="30"/>
  <c r="BC27" i="30"/>
  <c r="BL9" i="30"/>
  <c r="BB9" i="30"/>
  <c r="BI27" i="30"/>
  <c r="BL27" i="30"/>
  <c r="BH9" i="30"/>
  <c r="BJ9" i="30"/>
  <c r="BF9" i="30"/>
  <c r="BD9" i="30"/>
  <c r="BG9" i="30"/>
  <c r="BF27" i="30"/>
  <c r="BE27" i="30"/>
  <c r="BC9" i="30"/>
  <c r="BK9" i="30"/>
  <c r="BB27" i="30"/>
  <c r="BC30" i="41"/>
  <c r="AA56" i="41"/>
  <c r="BB49" i="41"/>
  <c r="BL49" i="41"/>
  <c r="BC49" i="41"/>
  <c r="BB47" i="41"/>
  <c r="BD49" i="41"/>
  <c r="BI49" i="41"/>
  <c r="BG49" i="41"/>
  <c r="BH49" i="41"/>
  <c r="BJ49" i="41"/>
  <c r="BF49" i="41"/>
  <c r="BG47" i="41"/>
  <c r="BC47" i="41"/>
  <c r="BH47" i="41"/>
  <c r="BL47" i="41"/>
  <c r="BI47" i="41"/>
  <c r="BD47" i="41"/>
  <c r="BF47" i="41"/>
  <c r="BK47" i="41"/>
  <c r="BJ47" i="41"/>
  <c r="BD45" i="41"/>
  <c r="BL45" i="41"/>
  <c r="BH45" i="41"/>
  <c r="BB45" i="41"/>
  <c r="BF45" i="41"/>
  <c r="BJ45" i="41"/>
  <c r="BG45" i="41"/>
  <c r="BK45" i="41"/>
  <c r="BE45" i="41"/>
  <c r="BI45" i="41"/>
  <c r="BC45" i="41"/>
  <c r="BI43" i="41"/>
  <c r="BL43" i="41"/>
  <c r="BG43" i="41"/>
  <c r="BJ43" i="41"/>
  <c r="BF43" i="41"/>
  <c r="BD43" i="41"/>
  <c r="BK43" i="41"/>
  <c r="BC43" i="41"/>
  <c r="BB43" i="41"/>
  <c r="BL30" i="41"/>
  <c r="BI30" i="41"/>
  <c r="BD9" i="23"/>
  <c r="BF27" i="23"/>
  <c r="BB27" i="23"/>
  <c r="BJ27" i="23"/>
  <c r="BL9" i="23"/>
  <c r="BF9" i="23"/>
  <c r="BI27" i="23"/>
  <c r="BC9" i="23"/>
  <c r="BB9" i="23"/>
  <c r="BJ9" i="23"/>
  <c r="BG9" i="23"/>
  <c r="BE9" i="23"/>
  <c r="BH9" i="23"/>
  <c r="BL38" i="23"/>
  <c r="BK9" i="23"/>
  <c r="BL27" i="23"/>
  <c r="BK27" i="23"/>
  <c r="BH27" i="23"/>
  <c r="BG27" i="23"/>
  <c r="BJ9" i="9"/>
  <c r="BI9" i="9"/>
  <c r="BC9" i="9"/>
  <c r="BG9" i="9"/>
  <c r="BD9" i="9"/>
  <c r="BL9" i="9"/>
  <c r="BH9" i="9"/>
  <c r="BE27" i="9"/>
  <c r="BC27" i="9"/>
  <c r="BK27" i="9"/>
  <c r="BF9" i="9"/>
  <c r="BB27" i="9"/>
  <c r="BF27" i="9"/>
  <c r="BK9" i="9"/>
  <c r="BE9" i="9"/>
  <c r="BL27" i="9"/>
  <c r="BJ27" i="9"/>
  <c r="AE58" i="19"/>
  <c r="BJ27" i="19"/>
  <c r="BB9" i="19"/>
  <c r="BJ9" i="19"/>
  <c r="AB58" i="19"/>
  <c r="AG58" i="19"/>
  <c r="AF58" i="19"/>
  <c r="AA58" i="19"/>
  <c r="BL27" i="19"/>
  <c r="BH27" i="19"/>
  <c r="BI27" i="19"/>
  <c r="BB27" i="19"/>
  <c r="BK27" i="19"/>
  <c r="BD27" i="19"/>
  <c r="BG27" i="19"/>
  <c r="AD56" i="41"/>
  <c r="AH56" i="41"/>
  <c r="AG56" i="41"/>
  <c r="AI56" i="41"/>
  <c r="AF56" i="41"/>
  <c r="AB56" i="41"/>
  <c r="BK25" i="41"/>
  <c r="BD33" i="41"/>
  <c r="BB58" i="10"/>
  <c r="BI32" i="10"/>
  <c r="BD60" i="41"/>
  <c r="BG30" i="41"/>
  <c r="BK3" i="19"/>
  <c r="BD58" i="28"/>
  <c r="BC62" i="10"/>
  <c r="BF54" i="10"/>
  <c r="BF57" i="10" s="1"/>
  <c r="BD32" i="10"/>
  <c r="BJ35" i="18"/>
  <c r="BK30" i="41"/>
  <c r="BL3" i="19"/>
  <c r="BG38" i="13"/>
  <c r="BI62" i="13"/>
  <c r="BL35" i="22"/>
  <c r="BI58" i="13"/>
  <c r="BE3" i="13"/>
  <c r="BC3" i="13"/>
  <c r="BJ58" i="13"/>
  <c r="BH38" i="19"/>
  <c r="BG62" i="13"/>
  <c r="BI38" i="13"/>
  <c r="BL38" i="13"/>
  <c r="BK58" i="13"/>
  <c r="BG3" i="13"/>
  <c r="BH54" i="13"/>
  <c r="BH57" i="13" s="1"/>
  <c r="BF3" i="13"/>
  <c r="BK54" i="13"/>
  <c r="BK57" i="13" s="1"/>
  <c r="BJ62" i="13"/>
  <c r="BD58" i="13"/>
  <c r="BE62" i="13"/>
  <c r="BE58" i="13"/>
  <c r="BD58" i="19"/>
  <c r="BC38" i="13"/>
  <c r="BB38" i="13"/>
  <c r="BK3" i="13"/>
  <c r="BH38" i="13"/>
  <c r="BI3" i="17"/>
  <c r="BK30" i="39"/>
  <c r="BL9" i="36"/>
  <c r="BL51" i="36" s="1"/>
  <c r="BC35" i="22"/>
  <c r="BD3" i="22"/>
  <c r="BK51" i="40"/>
  <c r="BC62" i="22"/>
  <c r="BE25" i="39"/>
  <c r="BJ38" i="23"/>
  <c r="BB3" i="22"/>
  <c r="BF58" i="22"/>
  <c r="BD38" i="22"/>
  <c r="BG3" i="22"/>
  <c r="BC3" i="22"/>
  <c r="BJ3" i="22"/>
  <c r="BG32" i="22"/>
  <c r="BF38" i="22"/>
  <c r="BD38" i="23"/>
  <c r="BD62" i="23"/>
  <c r="BE3" i="23"/>
  <c r="BJ58" i="23"/>
  <c r="BL54" i="28"/>
  <c r="BL57" i="28" s="1"/>
  <c r="BE35" i="28"/>
  <c r="BK32" i="15"/>
  <c r="BD58" i="22"/>
  <c r="BC3" i="19"/>
  <c r="BL38" i="19"/>
  <c r="BG3" i="36"/>
  <c r="BG51" i="36" s="1"/>
  <c r="BF3" i="23"/>
  <c r="BG62" i="22"/>
  <c r="BL32" i="28"/>
  <c r="BJ54" i="28"/>
  <c r="BJ57" i="28" s="1"/>
  <c r="BE3" i="22"/>
  <c r="BH30" i="41"/>
  <c r="BD25" i="41"/>
  <c r="BF60" i="41"/>
  <c r="BC52" i="41"/>
  <c r="BB33" i="41"/>
  <c r="BK52" i="41"/>
  <c r="BB58" i="8"/>
  <c r="BJ58" i="8"/>
  <c r="BK58" i="8"/>
  <c r="BF62" i="8"/>
  <c r="BC32" i="8"/>
  <c r="BL32" i="8"/>
  <c r="BH32" i="8"/>
  <c r="BJ35" i="8"/>
  <c r="BE58" i="8"/>
  <c r="BC3" i="8"/>
  <c r="BI3" i="8"/>
  <c r="BB62" i="8"/>
  <c r="BE62" i="8"/>
  <c r="BF58" i="8"/>
  <c r="BG62" i="8"/>
  <c r="BK62" i="8"/>
  <c r="BH54" i="8"/>
  <c r="BH57" i="8" s="1"/>
  <c r="BD58" i="8"/>
  <c r="BC38" i="8"/>
  <c r="BC58" i="8"/>
  <c r="BD30" i="41"/>
  <c r="BB32" i="9"/>
  <c r="BJ52" i="41"/>
  <c r="BF62" i="9"/>
  <c r="BL56" i="41"/>
  <c r="BC38" i="9"/>
  <c r="BI38" i="9"/>
  <c r="BE30" i="41"/>
  <c r="BB52" i="41"/>
  <c r="BF30" i="41"/>
  <c r="BH3" i="9"/>
  <c r="BJ32" i="9"/>
  <c r="BF3" i="41"/>
  <c r="BB38" i="9"/>
  <c r="BH58" i="9"/>
  <c r="BG58" i="9"/>
  <c r="BK62" i="9"/>
  <c r="BJ58" i="9"/>
  <c r="BI54" i="9"/>
  <c r="BI57" i="9" s="1"/>
  <c r="BI58" i="9"/>
  <c r="BL38" i="9"/>
  <c r="BG38" i="9"/>
  <c r="BE52" i="41"/>
  <c r="BG54" i="10"/>
  <c r="BG57" i="10" s="1"/>
  <c r="BB56" i="41"/>
  <c r="BJ58" i="10"/>
  <c r="BJ54" i="10"/>
  <c r="BJ57" i="10" s="1"/>
  <c r="BJ35" i="10"/>
  <c r="BC58" i="10"/>
  <c r="BE35" i="10"/>
  <c r="BF56" i="41"/>
  <c r="BI56" i="41"/>
  <c r="BK32" i="10"/>
  <c r="BD54" i="10"/>
  <c r="BD57" i="10" s="1"/>
  <c r="BJ3" i="10"/>
  <c r="BF58" i="10"/>
  <c r="BD62" i="10"/>
  <c r="BG62" i="10"/>
  <c r="BK54" i="10"/>
  <c r="BK57" i="10" s="1"/>
  <c r="BJ32" i="10"/>
  <c r="BK33" i="41"/>
  <c r="BH33" i="41"/>
  <c r="BI35" i="11"/>
  <c r="BF58" i="11"/>
  <c r="BE58" i="11"/>
  <c r="BC62" i="11"/>
  <c r="BG3" i="11"/>
  <c r="BH35" i="11"/>
  <c r="BJ58" i="11"/>
  <c r="BE32" i="11"/>
  <c r="BK3" i="11"/>
  <c r="BK38" i="11"/>
  <c r="BE62" i="11"/>
  <c r="BF3" i="11"/>
  <c r="BL3" i="11"/>
  <c r="BC38" i="11"/>
  <c r="BI54" i="11"/>
  <c r="BI57" i="11" s="1"/>
  <c r="BC58" i="11"/>
  <c r="BH32" i="11"/>
  <c r="BB62" i="11"/>
  <c r="BB38" i="11"/>
  <c r="BE3" i="11"/>
  <c r="BL38" i="11"/>
  <c r="BI38" i="11"/>
  <c r="BJ62" i="11"/>
  <c r="BD3" i="12"/>
  <c r="BB62" i="12"/>
  <c r="BF62" i="12"/>
  <c r="BG56" i="41"/>
  <c r="BL38" i="12"/>
  <c r="BI58" i="12"/>
  <c r="BG62" i="12"/>
  <c r="BD32" i="12"/>
  <c r="BD58" i="12"/>
  <c r="BH38" i="12"/>
  <c r="BC32" i="12"/>
  <c r="BB35" i="12"/>
  <c r="BE25" i="41"/>
  <c r="BE36" i="41"/>
  <c r="BH3" i="12"/>
  <c r="BL3" i="12"/>
  <c r="BG58" i="12"/>
  <c r="BF54" i="12"/>
  <c r="BF57" i="12" s="1"/>
  <c r="BJ58" i="12"/>
  <c r="BD38" i="12"/>
  <c r="BG54" i="12"/>
  <c r="BG57" i="12" s="1"/>
  <c r="BC62" i="12"/>
  <c r="BL35" i="12"/>
  <c r="BK35" i="12"/>
  <c r="BK3" i="12"/>
  <c r="BG52" i="41"/>
  <c r="BF33" i="41"/>
  <c r="BC32" i="15"/>
  <c r="BL58" i="15"/>
  <c r="BC54" i="15"/>
  <c r="BC57" i="15" s="1"/>
  <c r="BD32" i="15"/>
  <c r="BD54" i="15"/>
  <c r="BD57" i="15" s="1"/>
  <c r="BG54" i="15"/>
  <c r="BG57" i="15" s="1"/>
  <c r="BG32" i="15"/>
  <c r="BI38" i="15"/>
  <c r="BI35" i="15"/>
  <c r="BL38" i="15"/>
  <c r="BK35" i="15"/>
  <c r="BB35" i="15"/>
  <c r="BH62" i="15"/>
  <c r="BH54" i="16"/>
  <c r="BH57" i="16" s="1"/>
  <c r="BC54" i="16"/>
  <c r="BC57" i="16" s="1"/>
  <c r="BK58" i="16"/>
  <c r="BE62" i="16"/>
  <c r="BE32" i="16"/>
  <c r="BL54" i="16"/>
  <c r="BL57" i="16" s="1"/>
  <c r="BJ35" i="16"/>
  <c r="BJ32" i="16"/>
  <c r="BJ58" i="16"/>
  <c r="BH62" i="16"/>
  <c r="BI3" i="16"/>
  <c r="BB58" i="16"/>
  <c r="BI62" i="16"/>
  <c r="BF3" i="16"/>
  <c r="BK35" i="16"/>
  <c r="BB32" i="16"/>
  <c r="BG35" i="16"/>
  <c r="BI58" i="16"/>
  <c r="BG62" i="16"/>
  <c r="BD35" i="16"/>
  <c r="BG3" i="16"/>
  <c r="BE58" i="16"/>
  <c r="BE35" i="16"/>
  <c r="BK3" i="16"/>
  <c r="BI32" i="16"/>
  <c r="BF58" i="16"/>
  <c r="BI54" i="17"/>
  <c r="BI57" i="17" s="1"/>
  <c r="BI58" i="17"/>
  <c r="BJ35" i="17"/>
  <c r="BK35" i="17"/>
  <c r="BF58" i="17"/>
  <c r="BD3" i="17"/>
  <c r="BL38" i="17"/>
  <c r="BJ58" i="17"/>
  <c r="BD58" i="17"/>
  <c r="BL54" i="17"/>
  <c r="BL57" i="17" s="1"/>
  <c r="BL38" i="18"/>
  <c r="BJ3" i="41"/>
  <c r="BI32" i="18"/>
  <c r="BB35" i="18"/>
  <c r="BH35" i="18"/>
  <c r="BC32" i="18"/>
  <c r="BH58" i="18"/>
  <c r="BH62" i="18"/>
  <c r="BD54" i="18"/>
  <c r="BD57" i="18" s="1"/>
  <c r="BL32" i="18"/>
  <c r="BI35" i="18"/>
  <c r="BD58" i="18"/>
  <c r="BK35" i="18"/>
  <c r="BD35" i="18"/>
  <c r="BB3" i="18"/>
  <c r="BI58" i="18"/>
  <c r="BJ54" i="18"/>
  <c r="BJ57" i="18" s="1"/>
  <c r="BK62" i="18"/>
  <c r="BB38" i="18"/>
  <c r="BD62" i="18"/>
  <c r="BK54" i="18"/>
  <c r="BK57" i="18" s="1"/>
  <c r="BK60" i="41"/>
  <c r="BD38" i="19"/>
  <c r="BB62" i="19"/>
  <c r="BK58" i="19"/>
  <c r="BD62" i="19"/>
  <c r="BG38" i="19"/>
  <c r="BE3" i="19"/>
  <c r="BE38" i="19"/>
  <c r="BD35" i="19"/>
  <c r="BC58" i="19"/>
  <c r="BI60" i="41"/>
  <c r="BC33" i="41"/>
  <c r="BG38" i="23"/>
  <c r="BI3" i="23"/>
  <c r="BE58" i="23"/>
  <c r="BG35" i="24"/>
  <c r="BI32" i="24"/>
  <c r="BH54" i="24"/>
  <c r="BH57" i="24" s="1"/>
  <c r="BG54" i="24"/>
  <c r="BG57" i="24" s="1"/>
  <c r="BK62" i="24"/>
  <c r="BE35" i="24"/>
  <c r="BK35" i="24"/>
  <c r="BH3" i="24"/>
  <c r="BE62" i="24"/>
  <c r="BG32" i="24"/>
  <c r="BB58" i="24"/>
  <c r="BC35" i="24"/>
  <c r="BH62" i="24"/>
  <c r="BC3" i="24"/>
  <c r="BL62" i="24"/>
  <c r="BC58" i="24"/>
  <c r="BJ35" i="24"/>
  <c r="BF3" i="24"/>
  <c r="BD58" i="24"/>
  <c r="BI54" i="24"/>
  <c r="BI57" i="24" s="1"/>
  <c r="BL58" i="24"/>
  <c r="BI62" i="24"/>
  <c r="BK58" i="24"/>
  <c r="BL54" i="24"/>
  <c r="BL57" i="24" s="1"/>
  <c r="BI3" i="41"/>
  <c r="BL33" i="41"/>
  <c r="BD36" i="41"/>
  <c r="BH60" i="41"/>
  <c r="BD38" i="26"/>
  <c r="BG62" i="26"/>
  <c r="BE54" i="26"/>
  <c r="BE57" i="26" s="1"/>
  <c r="BK54" i="26"/>
  <c r="BK57" i="26" s="1"/>
  <c r="BC58" i="28"/>
  <c r="BG32" i="28"/>
  <c r="BK32" i="28"/>
  <c r="BI58" i="28"/>
  <c r="BH32" i="28"/>
  <c r="BC35" i="28"/>
  <c r="BK58" i="28"/>
  <c r="BI32" i="28"/>
  <c r="BB38" i="28"/>
  <c r="BD35" i="28"/>
  <c r="BG38" i="28"/>
  <c r="BG3" i="28"/>
  <c r="BH58" i="28"/>
  <c r="BK3" i="28"/>
  <c r="BF32" i="28"/>
  <c r="BK38" i="28"/>
  <c r="BE3" i="28"/>
  <c r="BC54" i="28"/>
  <c r="BC57" i="28" s="1"/>
  <c r="BL35" i="28"/>
  <c r="BF3" i="28"/>
  <c r="BH35" i="28"/>
  <c r="BI62" i="28"/>
  <c r="BJ62" i="28"/>
  <c r="BJ32" i="28"/>
  <c r="BC54" i="30"/>
  <c r="BC57" i="30" s="1"/>
  <c r="BF62" i="30"/>
  <c r="BJ54" i="30"/>
  <c r="BJ57" i="30" s="1"/>
  <c r="BB62" i="30"/>
  <c r="BB54" i="30"/>
  <c r="BB57" i="30" s="1"/>
  <c r="BF38" i="30"/>
  <c r="BK62" i="30"/>
  <c r="BI62" i="30"/>
  <c r="BG58" i="30"/>
  <c r="BE54" i="30"/>
  <c r="BE57" i="30" s="1"/>
  <c r="BG62" i="30"/>
  <c r="BI32" i="30"/>
  <c r="BL30" i="35"/>
  <c r="BL3" i="35"/>
  <c r="BD56" i="35"/>
  <c r="BI30" i="35"/>
  <c r="BI33" i="35"/>
  <c r="BJ3" i="35"/>
  <c r="BF52" i="35"/>
  <c r="BF55" i="35" s="1"/>
  <c r="BL52" i="35"/>
  <c r="BL55" i="35" s="1"/>
  <c r="BF60" i="35"/>
  <c r="BE56" i="35"/>
  <c r="BF36" i="35"/>
  <c r="BJ52" i="35"/>
  <c r="BJ55" i="35" s="1"/>
  <c r="BB52" i="35"/>
  <c r="BB55" i="35" s="1"/>
  <c r="BD52" i="35"/>
  <c r="BD55" i="35" s="1"/>
  <c r="BF33" i="35"/>
  <c r="BI60" i="35"/>
  <c r="BE33" i="35"/>
  <c r="BC25" i="35"/>
  <c r="BD60" i="35"/>
  <c r="BC52" i="35"/>
  <c r="BC55" i="35" s="1"/>
  <c r="BJ9" i="35"/>
  <c r="BC30" i="35"/>
  <c r="BB60" i="35"/>
  <c r="BB25" i="36"/>
  <c r="BB51" i="36" s="1"/>
  <c r="BE9" i="36"/>
  <c r="BE51" i="36" s="1"/>
  <c r="BI25" i="36"/>
  <c r="BI51" i="36" s="1"/>
  <c r="BJ36" i="36"/>
  <c r="BK9" i="36"/>
  <c r="BK51" i="36" s="1"/>
  <c r="BD3" i="36"/>
  <c r="BD9" i="36"/>
  <c r="BC3" i="36"/>
  <c r="BC51" i="36" s="1"/>
  <c r="BB52" i="37"/>
  <c r="BB55" i="37" s="1"/>
  <c r="BB60" i="37"/>
  <c r="BL52" i="37"/>
  <c r="BL55" i="37" s="1"/>
  <c r="BC52" i="37"/>
  <c r="BC55" i="37" s="1"/>
  <c r="BK30" i="37"/>
  <c r="BC9" i="37"/>
  <c r="BE33" i="37"/>
  <c r="BD25" i="37"/>
  <c r="BJ52" i="37"/>
  <c r="BJ55" i="37" s="1"/>
  <c r="BI30" i="37"/>
  <c r="BE30" i="37"/>
  <c r="BF3" i="37"/>
  <c r="BC56" i="37"/>
  <c r="BH30" i="37"/>
  <c r="BK56" i="37"/>
  <c r="BB9" i="37"/>
  <c r="BK52" i="37"/>
  <c r="BK55" i="37" s="1"/>
  <c r="BG33" i="37"/>
  <c r="BB30" i="37"/>
  <c r="BL51" i="38"/>
  <c r="BJ3" i="39"/>
  <c r="BH3" i="39"/>
  <c r="BD33" i="39"/>
  <c r="BB36" i="39"/>
  <c r="BI9" i="39"/>
  <c r="BH56" i="39"/>
  <c r="BK25" i="39"/>
  <c r="BL3" i="39"/>
  <c r="BI25" i="39"/>
  <c r="BF25" i="39"/>
  <c r="BH25" i="39"/>
  <c r="BH36" i="39"/>
  <c r="BG9" i="39"/>
  <c r="BC56" i="39"/>
  <c r="BL60" i="39"/>
  <c r="BG36" i="39"/>
  <c r="BF36" i="39"/>
  <c r="BL9" i="39"/>
  <c r="BI3" i="39"/>
  <c r="BJ60" i="39"/>
  <c r="BE9" i="39"/>
  <c r="BD9" i="39"/>
  <c r="BK36" i="39"/>
  <c r="BL25" i="39"/>
  <c r="BI51" i="40"/>
  <c r="BH56" i="41"/>
  <c r="BK49" i="41"/>
  <c r="BH52" i="41"/>
  <c r="BI52" i="41"/>
  <c r="BJ36" i="41"/>
  <c r="BK56" i="41"/>
  <c r="BL25" i="41"/>
  <c r="BC3" i="41"/>
  <c r="BJ33" i="41"/>
  <c r="BE60" i="41"/>
  <c r="BJ9" i="41"/>
  <c r="BI36" i="41"/>
  <c r="BE33" i="41"/>
  <c r="BG33" i="41"/>
  <c r="BB3" i="41"/>
  <c r="BE3" i="41"/>
  <c r="BL36" i="41"/>
  <c r="BG25" i="41"/>
  <c r="BJ30" i="41"/>
  <c r="BD52" i="41"/>
  <c r="BF52" i="41"/>
  <c r="BE56" i="41"/>
  <c r="BE43" i="41"/>
  <c r="BC9" i="41"/>
  <c r="BC25" i="41"/>
  <c r="BB36" i="41"/>
  <c r="BI25" i="41"/>
  <c r="BG3" i="41"/>
  <c r="BH3" i="41"/>
  <c r="BB30" i="41"/>
  <c r="BJ25" i="41"/>
  <c r="BC56" i="41"/>
  <c r="BL60" i="41"/>
  <c r="BD3" i="41"/>
  <c r="BK3" i="41"/>
  <c r="BJ60" i="41"/>
  <c r="BC36" i="41"/>
  <c r="BB9" i="41"/>
  <c r="BG60" i="41"/>
  <c r="BB25" i="41"/>
  <c r="BH25" i="41"/>
  <c r="BG9" i="41"/>
  <c r="BK9" i="41"/>
  <c r="BH36" i="41"/>
  <c r="BF9" i="41"/>
  <c r="BL52" i="41"/>
  <c r="BD56" i="41"/>
  <c r="BF36" i="41"/>
  <c r="BL9" i="41"/>
  <c r="BE9" i="41"/>
  <c r="BH9" i="41"/>
  <c r="BF25" i="41"/>
  <c r="BJ56" i="41"/>
  <c r="BL3" i="41"/>
  <c r="BC60" i="41"/>
  <c r="BI33" i="41"/>
  <c r="BK36" i="41"/>
  <c r="BB60" i="41"/>
  <c r="BG36" i="41"/>
  <c r="AE56" i="41"/>
  <c r="BD9" i="41"/>
  <c r="BI9" i="41"/>
  <c r="BL38" i="30"/>
  <c r="BB25" i="35"/>
  <c r="BG9" i="35"/>
  <c r="BG38" i="30"/>
  <c r="BD32" i="26"/>
  <c r="BL62" i="16"/>
  <c r="BK38" i="16"/>
  <c r="BC58" i="16"/>
  <c r="BF32" i="16"/>
  <c r="BE38" i="16"/>
  <c r="BF3" i="15"/>
  <c r="BG58" i="15"/>
  <c r="BL62" i="15"/>
  <c r="BD38" i="15"/>
  <c r="BB3" i="15"/>
  <c r="BL38" i="8"/>
  <c r="BF52" i="37"/>
  <c r="BF55" i="37" s="1"/>
  <c r="BC3" i="37"/>
  <c r="BD56" i="37"/>
  <c r="BJ56" i="37"/>
  <c r="BF9" i="37"/>
  <c r="BJ38" i="12"/>
  <c r="BF58" i="12"/>
  <c r="BI54" i="30"/>
  <c r="BI57" i="30" s="1"/>
  <c r="BD32" i="17"/>
  <c r="BF3" i="35"/>
  <c r="BH30" i="35"/>
  <c r="BF9" i="35"/>
  <c r="BL36" i="35"/>
  <c r="BB9" i="35"/>
  <c r="BJ62" i="26"/>
  <c r="BI58" i="26"/>
  <c r="BL58" i="26"/>
  <c r="BL32" i="26"/>
  <c r="BK38" i="26"/>
  <c r="BI38" i="16"/>
  <c r="BD58" i="16"/>
  <c r="BB3" i="16"/>
  <c r="BL35" i="16"/>
  <c r="BF35" i="8"/>
  <c r="BC35" i="30"/>
  <c r="BI38" i="12"/>
  <c r="BD3" i="9"/>
  <c r="BJ9" i="39"/>
  <c r="BH9" i="39"/>
  <c r="BK9" i="39"/>
  <c r="BB25" i="37"/>
  <c r="BG60" i="37"/>
  <c r="BH3" i="37"/>
  <c r="BB36" i="37"/>
  <c r="BC30" i="37"/>
  <c r="BL9" i="37"/>
  <c r="BB3" i="9"/>
  <c r="BL3" i="22"/>
  <c r="BC38" i="22"/>
  <c r="BG58" i="22"/>
  <c r="BK3" i="22"/>
  <c r="BF38" i="24"/>
  <c r="BH58" i="24"/>
  <c r="BG58" i="24"/>
  <c r="BB3" i="30"/>
  <c r="BH54" i="30"/>
  <c r="BH57" i="30" s="1"/>
  <c r="BD38" i="30"/>
  <c r="BK58" i="30"/>
  <c r="BD54" i="30"/>
  <c r="BD57" i="30" s="1"/>
  <c r="BG58" i="17"/>
  <c r="BG38" i="17"/>
  <c r="BF3" i="17"/>
  <c r="BH36" i="35"/>
  <c r="BB33" i="35"/>
  <c r="BG52" i="35"/>
  <c r="BG55" i="35" s="1"/>
  <c r="BJ56" i="35"/>
  <c r="BC9" i="35"/>
  <c r="BC36" i="35"/>
  <c r="BE58" i="26"/>
  <c r="BC54" i="26"/>
  <c r="BC57" i="26" s="1"/>
  <c r="BK3" i="26"/>
  <c r="BK62" i="26"/>
  <c r="BE62" i="26"/>
  <c r="BB3" i="26"/>
  <c r="BD3" i="26"/>
  <c r="BJ38" i="26"/>
  <c r="BG32" i="16"/>
  <c r="BJ38" i="16"/>
  <c r="BF32" i="15"/>
  <c r="BE38" i="15"/>
  <c r="BI35" i="8"/>
  <c r="BG58" i="8"/>
  <c r="BD35" i="30"/>
  <c r="BF9" i="39"/>
  <c r="BG60" i="39"/>
  <c r="BF56" i="39"/>
  <c r="BH36" i="37"/>
  <c r="BL25" i="37"/>
  <c r="BF56" i="37"/>
  <c r="BK33" i="37"/>
  <c r="BE36" i="37"/>
  <c r="BE25" i="37"/>
  <c r="BK62" i="23"/>
  <c r="BF38" i="12"/>
  <c r="BI54" i="12"/>
  <c r="BI57" i="12" s="1"/>
  <c r="BH38" i="11"/>
  <c r="BF3" i="39"/>
  <c r="BJ33" i="39"/>
  <c r="BF3" i="9"/>
  <c r="BK38" i="22"/>
  <c r="BD35" i="22"/>
  <c r="BL58" i="22"/>
  <c r="BB38" i="22"/>
  <c r="BB32" i="28"/>
  <c r="BB62" i="28"/>
  <c r="BH3" i="28"/>
  <c r="BI3" i="28"/>
  <c r="BI35" i="28"/>
  <c r="BD38" i="28"/>
  <c r="BG62" i="28"/>
  <c r="BC62" i="28"/>
  <c r="BI3" i="10"/>
  <c r="BG3" i="10"/>
  <c r="BL35" i="10"/>
  <c r="BB54" i="10"/>
  <c r="BB57" i="10" s="1"/>
  <c r="BL3" i="10"/>
  <c r="BE38" i="10"/>
  <c r="BC38" i="10"/>
  <c r="BE32" i="10"/>
  <c r="BF62" i="10"/>
  <c r="BG32" i="10"/>
  <c r="BD58" i="10"/>
  <c r="BF32" i="10"/>
  <c r="BF51" i="38"/>
  <c r="BB51" i="38"/>
  <c r="BG62" i="18"/>
  <c r="BC62" i="18"/>
  <c r="BG58" i="18"/>
  <c r="BB58" i="18"/>
  <c r="BC35" i="18"/>
  <c r="BF58" i="18"/>
  <c r="BJ32" i="18"/>
  <c r="BF35" i="18"/>
  <c r="BE38" i="18"/>
  <c r="BK3" i="24"/>
  <c r="BH35" i="24"/>
  <c r="BB35" i="24"/>
  <c r="BB51" i="40"/>
  <c r="BD58" i="30"/>
  <c r="BB32" i="30"/>
  <c r="BG54" i="30"/>
  <c r="BG57" i="30" s="1"/>
  <c r="BL32" i="30"/>
  <c r="BI3" i="30"/>
  <c r="BJ58" i="30"/>
  <c r="BE62" i="30"/>
  <c r="BJ3" i="30"/>
  <c r="BF38" i="17"/>
  <c r="BC35" i="17"/>
  <c r="BG3" i="17"/>
  <c r="BC60" i="35"/>
  <c r="BB36" i="35"/>
  <c r="BC3" i="26"/>
  <c r="BF38" i="16"/>
  <c r="BK62" i="16"/>
  <c r="BH58" i="16"/>
  <c r="BF54" i="15"/>
  <c r="BF57" i="15" s="1"/>
  <c r="BB58" i="15"/>
  <c r="BE62" i="15"/>
  <c r="BK58" i="15"/>
  <c r="BD35" i="15"/>
  <c r="BJ62" i="8"/>
  <c r="BF38" i="8"/>
  <c r="BL3" i="30"/>
  <c r="BD56" i="39"/>
  <c r="BH62" i="12"/>
  <c r="BG54" i="9"/>
  <c r="BG57" i="9" s="1"/>
  <c r="BK58" i="11"/>
  <c r="BB33" i="39"/>
  <c r="BG36" i="37"/>
  <c r="BE52" i="37"/>
  <c r="BE55" i="37" s="1"/>
  <c r="BK60" i="37"/>
  <c r="BB32" i="12"/>
  <c r="BD62" i="12"/>
  <c r="BF32" i="12"/>
  <c r="BL51" i="40"/>
  <c r="BG3" i="30"/>
  <c r="BL3" i="17"/>
  <c r="BG35" i="17"/>
  <c r="BL60" i="35"/>
  <c r="BH9" i="35"/>
  <c r="BK9" i="35"/>
  <c r="BE38" i="26"/>
  <c r="BC35" i="26"/>
  <c r="BL3" i="26"/>
  <c r="BH38" i="26"/>
  <c r="BI38" i="26"/>
  <c r="BL3" i="16"/>
  <c r="BI35" i="16"/>
  <c r="BH38" i="16"/>
  <c r="BC62" i="15"/>
  <c r="BF54" i="8"/>
  <c r="BF57" i="8" s="1"/>
  <c r="BD3" i="8"/>
  <c r="BF32" i="8"/>
  <c r="BC58" i="30"/>
  <c r="BK25" i="37"/>
  <c r="BK36" i="37"/>
  <c r="BB58" i="11"/>
  <c r="BK58" i="12"/>
  <c r="BI3" i="12"/>
  <c r="BJ62" i="12"/>
  <c r="BE54" i="24"/>
  <c r="BE57" i="24" s="1"/>
  <c r="BH32" i="24"/>
  <c r="BG38" i="24"/>
  <c r="BH51" i="40"/>
  <c r="BH3" i="30"/>
  <c r="BB58" i="30"/>
  <c r="BE58" i="17"/>
  <c r="BE32" i="17"/>
  <c r="BB38" i="17"/>
  <c r="BD36" i="35"/>
  <c r="BE25" i="35"/>
  <c r="BE30" i="35"/>
  <c r="BF25" i="35"/>
  <c r="BE35" i="26"/>
  <c r="BH3" i="16"/>
  <c r="BC38" i="15"/>
  <c r="BG62" i="15"/>
  <c r="BK54" i="15"/>
  <c r="BK57" i="15" s="1"/>
  <c r="BJ62" i="15"/>
  <c r="BF62" i="15"/>
  <c r="BH58" i="8"/>
  <c r="BD54" i="8"/>
  <c r="BD57" i="8" s="1"/>
  <c r="BI58" i="8"/>
  <c r="BC3" i="39"/>
  <c r="BI60" i="39"/>
  <c r="BJ36" i="37"/>
  <c r="BI36" i="37"/>
  <c r="BH9" i="37"/>
  <c r="BF36" i="37"/>
  <c r="BD3" i="37"/>
  <c r="BE38" i="9"/>
  <c r="BF54" i="11"/>
  <c r="BF57" i="11" s="1"/>
  <c r="BC38" i="12"/>
  <c r="BH32" i="12"/>
  <c r="BD62" i="22"/>
  <c r="BG51" i="38"/>
  <c r="BH51" i="38"/>
  <c r="BK54" i="24"/>
  <c r="BK57" i="24" s="1"/>
  <c r="BJ54" i="24"/>
  <c r="BJ57" i="24" s="1"/>
  <c r="BH38" i="24"/>
  <c r="BK38" i="24"/>
  <c r="BL3" i="24"/>
  <c r="BD3" i="24"/>
  <c r="BL62" i="17"/>
  <c r="BE38" i="17"/>
  <c r="BF54" i="17"/>
  <c r="BF57" i="17" s="1"/>
  <c r="BC3" i="17"/>
  <c r="BH32" i="17"/>
  <c r="BE35" i="17"/>
  <c r="BG3" i="35"/>
  <c r="BD25" i="35"/>
  <c r="BL25" i="35"/>
  <c r="BD62" i="30"/>
  <c r="BI3" i="26"/>
  <c r="BF58" i="26"/>
  <c r="BH35" i="26"/>
  <c r="BH62" i="26"/>
  <c r="BC62" i="26"/>
  <c r="BB38" i="26"/>
  <c r="BE3" i="26"/>
  <c r="BC3" i="16"/>
  <c r="BD38" i="16"/>
  <c r="BC62" i="16"/>
  <c r="BL32" i="15"/>
  <c r="BH58" i="15"/>
  <c r="BE35" i="15"/>
  <c r="BG35" i="8"/>
  <c r="BF3" i="8"/>
  <c r="BE3" i="8"/>
  <c r="BC60" i="39"/>
  <c r="BC25" i="39"/>
  <c r="BJ30" i="36"/>
  <c r="BJ35" i="12"/>
  <c r="BJ38" i="11"/>
  <c r="BH30" i="39"/>
  <c r="BJ30" i="39"/>
  <c r="BD36" i="37"/>
  <c r="BH60" i="37"/>
  <c r="BG30" i="37"/>
  <c r="BD33" i="37"/>
  <c r="BJ30" i="37"/>
  <c r="BB3" i="23"/>
  <c r="BL38" i="22"/>
  <c r="BH62" i="28"/>
  <c r="BE38" i="28"/>
  <c r="BF38" i="28"/>
  <c r="BH38" i="28"/>
  <c r="BI38" i="28"/>
  <c r="BF35" i="28"/>
  <c r="BB3" i="28"/>
  <c r="BJ38" i="28"/>
  <c r="BH38" i="10"/>
  <c r="BH62" i="10"/>
  <c r="BG58" i="10"/>
  <c r="BE58" i="10"/>
  <c r="BK58" i="10"/>
  <c r="BI62" i="10"/>
  <c r="BJ58" i="18"/>
  <c r="BK58" i="18"/>
  <c r="BG54" i="18"/>
  <c r="BG57" i="18" s="1"/>
  <c r="BG35" i="18"/>
  <c r="BF62" i="18"/>
  <c r="BI54" i="18"/>
  <c r="BI57" i="18" s="1"/>
  <c r="BF32" i="24"/>
  <c r="BK32" i="24"/>
  <c r="BF54" i="24"/>
  <c r="BF57" i="24" s="1"/>
  <c r="BJ58" i="24"/>
  <c r="BF58" i="24"/>
  <c r="BC51" i="40"/>
  <c r="BE51" i="40"/>
  <c r="BF32" i="30"/>
  <c r="BE38" i="30"/>
  <c r="BH38" i="30"/>
  <c r="BI38" i="30"/>
  <c r="BK38" i="30"/>
  <c r="BK62" i="17"/>
  <c r="BD54" i="17"/>
  <c r="BD57" i="17" s="1"/>
  <c r="BK3" i="17"/>
  <c r="BH3" i="17"/>
  <c r="BI56" i="35"/>
  <c r="BK56" i="35"/>
  <c r="BH52" i="35"/>
  <c r="BH55" i="35" s="1"/>
  <c r="BH60" i="35"/>
  <c r="BE52" i="35"/>
  <c r="BE55" i="35" s="1"/>
  <c r="BH3" i="35"/>
  <c r="BJ25" i="35"/>
  <c r="BL56" i="35"/>
  <c r="BC33" i="35"/>
  <c r="BG36" i="35"/>
  <c r="BH25" i="35"/>
  <c r="BC32" i="26"/>
  <c r="BH3" i="26"/>
  <c r="BF62" i="26"/>
  <c r="BJ3" i="26"/>
  <c r="BL35" i="26"/>
  <c r="BI54" i="16"/>
  <c r="BI57" i="16" s="1"/>
  <c r="BK32" i="16"/>
  <c r="BJ3" i="16"/>
  <c r="BC38" i="16"/>
  <c r="BC35" i="16"/>
  <c r="BL3" i="15"/>
  <c r="BF58" i="15"/>
  <c r="BH38" i="15"/>
  <c r="BD62" i="15"/>
  <c r="BB38" i="8"/>
  <c r="BD62" i="8"/>
  <c r="BG54" i="8"/>
  <c r="BG57" i="8" s="1"/>
  <c r="BG32" i="8"/>
  <c r="BH3" i="8"/>
  <c r="BI38" i="8"/>
  <c r="BD32" i="30"/>
  <c r="BK52" i="39"/>
  <c r="BK55" i="39" s="1"/>
  <c r="BD25" i="39"/>
  <c r="BI62" i="12"/>
  <c r="BG3" i="12"/>
  <c r="BC35" i="11"/>
  <c r="BG35" i="11"/>
  <c r="BJ3" i="37"/>
  <c r="BD9" i="37"/>
  <c r="BE9" i="37"/>
  <c r="BI52" i="37"/>
  <c r="BI55" i="37" s="1"/>
  <c r="BE56" i="37"/>
  <c r="BB38" i="12"/>
  <c r="BD62" i="24"/>
  <c r="BG25" i="35"/>
  <c r="BK36" i="35"/>
  <c r="BL38" i="26"/>
  <c r="BJ35" i="26"/>
  <c r="BJ38" i="8"/>
  <c r="BK3" i="8"/>
  <c r="BG38" i="12"/>
  <c r="BK3" i="37"/>
  <c r="BK58" i="22"/>
  <c r="BE58" i="22"/>
  <c r="BF3" i="22"/>
  <c r="BK51" i="38"/>
  <c r="BB38" i="24"/>
  <c r="BJ62" i="24"/>
  <c r="BE3" i="24"/>
  <c r="BJ38" i="24"/>
  <c r="BG62" i="24"/>
  <c r="BJ32" i="30"/>
  <c r="BI58" i="30"/>
  <c r="BE58" i="30"/>
  <c r="BF54" i="30"/>
  <c r="BF57" i="30" s="1"/>
  <c r="BJ3" i="17"/>
  <c r="BI32" i="17"/>
  <c r="BL32" i="17"/>
  <c r="BK38" i="17"/>
  <c r="BH62" i="17"/>
  <c r="BC62" i="17"/>
  <c r="BL9" i="35"/>
  <c r="BJ30" i="35"/>
  <c r="BJ36" i="35"/>
  <c r="BC56" i="35"/>
  <c r="BK60" i="35"/>
  <c r="BG38" i="26"/>
  <c r="BH54" i="26"/>
  <c r="BH57" i="26" s="1"/>
  <c r="BF35" i="26"/>
  <c r="BI54" i="26"/>
  <c r="BI57" i="26" s="1"/>
  <c r="BF62" i="16"/>
  <c r="BJ62" i="16"/>
  <c r="BH35" i="16"/>
  <c r="BG58" i="16"/>
  <c r="BL58" i="16"/>
  <c r="BK3" i="15"/>
  <c r="BK38" i="15"/>
  <c r="BI62" i="15"/>
  <c r="BG35" i="15"/>
  <c r="BJ54" i="15"/>
  <c r="BJ57" i="15" s="1"/>
  <c r="BJ58" i="15"/>
  <c r="BI32" i="15"/>
  <c r="BD3" i="15"/>
  <c r="BJ32" i="8"/>
  <c r="BB54" i="8"/>
  <c r="BB57" i="8" s="1"/>
  <c r="BC54" i="8"/>
  <c r="BC57" i="8" s="1"/>
  <c r="BL35" i="8"/>
  <c r="BK38" i="8"/>
  <c r="BE35" i="30"/>
  <c r="BJ36" i="39"/>
  <c r="BF25" i="36"/>
  <c r="BF51" i="36" s="1"/>
  <c r="BL3" i="9"/>
  <c r="BI9" i="37"/>
  <c r="BI56" i="37"/>
  <c r="BG9" i="37"/>
  <c r="BF30" i="37"/>
  <c r="BJ60" i="37"/>
  <c r="BI3" i="37"/>
  <c r="BI58" i="23"/>
  <c r="BB3" i="12"/>
  <c r="BL58" i="12"/>
  <c r="BL62" i="12"/>
  <c r="BJ35" i="11"/>
  <c r="BL54" i="11"/>
  <c r="BL57" i="11" s="1"/>
  <c r="BG38" i="11"/>
  <c r="BJ62" i="22"/>
  <c r="BI35" i="22"/>
  <c r="BE62" i="22"/>
  <c r="BF62" i="22"/>
  <c r="BG38" i="22"/>
  <c r="BJ3" i="12"/>
  <c r="BC3" i="12"/>
  <c r="BE38" i="12"/>
  <c r="BI54" i="28"/>
  <c r="BI57" i="28" s="1"/>
  <c r="BL38" i="28"/>
  <c r="BL58" i="28"/>
  <c r="BC3" i="28"/>
  <c r="BL3" i="28"/>
  <c r="BB58" i="28"/>
  <c r="BG35" i="28"/>
  <c r="BF54" i="28"/>
  <c r="BF57" i="28" s="1"/>
  <c r="BG58" i="28"/>
  <c r="BC38" i="28"/>
  <c r="BJ35" i="28"/>
  <c r="BH58" i="10"/>
  <c r="BF38" i="10"/>
  <c r="BK38" i="10"/>
  <c r="BI58" i="10"/>
  <c r="BL32" i="10"/>
  <c r="BD35" i="10"/>
  <c r="BC35" i="10"/>
  <c r="BD38" i="10"/>
  <c r="BL38" i="10"/>
  <c r="BI54" i="10"/>
  <c r="BI57" i="10" s="1"/>
  <c r="BG38" i="10"/>
  <c r="BL58" i="10"/>
  <c r="BF35" i="10"/>
  <c r="BB62" i="10"/>
  <c r="BC32" i="10"/>
  <c r="BK62" i="10"/>
  <c r="BB35" i="10"/>
  <c r="BH54" i="10"/>
  <c r="BH57" i="10" s="1"/>
  <c r="BH35" i="10"/>
  <c r="BE51" i="38"/>
  <c r="BD51" i="38"/>
  <c r="BC38" i="18"/>
  <c r="BK38" i="18"/>
  <c r="BH3" i="18"/>
  <c r="BJ62" i="18"/>
  <c r="BI62" i="18"/>
  <c r="BK3" i="18"/>
  <c r="BE3" i="18"/>
  <c r="BD3" i="18"/>
  <c r="BL58" i="18"/>
  <c r="BC3" i="18"/>
  <c r="BE58" i="18"/>
  <c r="BH38" i="18"/>
  <c r="BC58" i="18"/>
  <c r="BJ3" i="18"/>
  <c r="BB54" i="18"/>
  <c r="BB57" i="18" s="1"/>
  <c r="BG32" i="18"/>
  <c r="BL35" i="18"/>
  <c r="BE62" i="18"/>
  <c r="BE35" i="18"/>
  <c r="BG3" i="18"/>
  <c r="BC38" i="24"/>
  <c r="BF62" i="24"/>
  <c r="BE38" i="24"/>
  <c r="BD32" i="24"/>
  <c r="BD51" i="40"/>
  <c r="BD3" i="30"/>
  <c r="BK54" i="17"/>
  <c r="BK57" i="17" s="1"/>
  <c r="BE54" i="17"/>
  <c r="BE57" i="17" s="1"/>
  <c r="BH38" i="17"/>
  <c r="BD62" i="17"/>
  <c r="BB32" i="17"/>
  <c r="BI35" i="17"/>
  <c r="BE36" i="35"/>
  <c r="BH56" i="35"/>
  <c r="BH33" i="35"/>
  <c r="BI36" i="35"/>
  <c r="BE3" i="30"/>
  <c r="BL54" i="26"/>
  <c r="BL57" i="26" s="1"/>
  <c r="BH58" i="26"/>
  <c r="BJ58" i="26"/>
  <c r="BL38" i="16"/>
  <c r="BE3" i="16"/>
  <c r="BL32" i="16"/>
  <c r="BD54" i="16"/>
  <c r="BD57" i="16" s="1"/>
  <c r="BI54" i="15"/>
  <c r="BI57" i="15" s="1"/>
  <c r="BJ32" i="15"/>
  <c r="BG38" i="15"/>
  <c r="BL54" i="15"/>
  <c r="BL57" i="15" s="1"/>
  <c r="BH38" i="8"/>
  <c r="BB3" i="8"/>
  <c r="BB9" i="39"/>
  <c r="BL33" i="39"/>
  <c r="BB35" i="9"/>
  <c r="BC3" i="11"/>
  <c r="BI36" i="39"/>
  <c r="BB56" i="37"/>
  <c r="BJ9" i="37"/>
  <c r="BD52" i="37"/>
  <c r="BD55" i="37" s="1"/>
  <c r="BH56" i="37"/>
  <c r="BC60" i="37"/>
  <c r="BH33" i="37"/>
  <c r="BI51" i="38"/>
  <c r="BJ38" i="17"/>
  <c r="BI38" i="24"/>
  <c r="BB3" i="24"/>
  <c r="BL35" i="24"/>
  <c r="BB62" i="24"/>
  <c r="BC38" i="30"/>
  <c r="BC3" i="30"/>
  <c r="BL54" i="30"/>
  <c r="BL57" i="30" s="1"/>
  <c r="BK3" i="30"/>
  <c r="BF3" i="30"/>
  <c r="BE3" i="17"/>
  <c r="BB35" i="17"/>
  <c r="BF62" i="17"/>
  <c r="BB3" i="17"/>
  <c r="BB62" i="17"/>
  <c r="BD3" i="35"/>
  <c r="BG33" i="35"/>
  <c r="BJ35" i="30"/>
  <c r="BG3" i="26"/>
  <c r="BB54" i="26"/>
  <c r="BB57" i="26" s="1"/>
  <c r="BH32" i="16"/>
  <c r="BB38" i="16"/>
  <c r="BD38" i="8"/>
  <c r="BH62" i="8"/>
  <c r="BE62" i="12"/>
  <c r="BG3" i="37"/>
  <c r="BL56" i="37"/>
  <c r="BK9" i="37"/>
  <c r="BL30" i="37"/>
  <c r="BC58" i="12"/>
  <c r="BH3" i="11"/>
  <c r="BC36" i="39"/>
  <c r="BL62" i="22"/>
  <c r="BI3" i="24"/>
  <c r="BC54" i="24"/>
  <c r="BC57" i="24" s="1"/>
  <c r="BI58" i="24"/>
  <c r="BD35" i="24"/>
  <c r="BG3" i="24"/>
  <c r="BL35" i="30"/>
  <c r="BH62" i="30"/>
  <c r="BJ62" i="17"/>
  <c r="BC58" i="17"/>
  <c r="BD35" i="17"/>
  <c r="BC38" i="17"/>
  <c r="BG60" i="35"/>
  <c r="BL33" i="35"/>
  <c r="BK25" i="35"/>
  <c r="BE3" i="35"/>
  <c r="BB30" i="35"/>
  <c r="BI3" i="35"/>
  <c r="BC62" i="30"/>
  <c r="BB58" i="26"/>
  <c r="BH32" i="26"/>
  <c r="BC58" i="26"/>
  <c r="BG54" i="26"/>
  <c r="BG57" i="26" s="1"/>
  <c r="BG38" i="16"/>
  <c r="BB38" i="15"/>
  <c r="BF38" i="15"/>
  <c r="BE3" i="15"/>
  <c r="BC3" i="15"/>
  <c r="BI54" i="8"/>
  <c r="BI57" i="8" s="1"/>
  <c r="BD32" i="8"/>
  <c r="BE35" i="8"/>
  <c r="BL54" i="8"/>
  <c r="BL57" i="8" s="1"/>
  <c r="BB56" i="39"/>
  <c r="BH9" i="36"/>
  <c r="BH51" i="36" s="1"/>
  <c r="BD56" i="36"/>
  <c r="BD52" i="39"/>
  <c r="BD55" i="39" s="1"/>
  <c r="BH60" i="39"/>
  <c r="BG25" i="37"/>
  <c r="BC36" i="37"/>
  <c r="BE3" i="37"/>
  <c r="BD60" i="37"/>
  <c r="BI60" i="37"/>
  <c r="BJ33" i="37"/>
  <c r="BH25" i="37"/>
  <c r="BB3" i="37"/>
  <c r="BG35" i="22"/>
  <c r="BC62" i="24"/>
  <c r="BE58" i="24"/>
  <c r="BL32" i="24"/>
  <c r="BL62" i="30"/>
  <c r="BH32" i="30"/>
  <c r="BI35" i="30"/>
  <c r="BF58" i="30"/>
  <c r="BC32" i="30"/>
  <c r="BG32" i="30"/>
  <c r="BC54" i="17"/>
  <c r="BC57" i="17" s="1"/>
  <c r="BK58" i="17"/>
  <c r="BI25" i="35"/>
  <c r="BC3" i="35"/>
  <c r="BI9" i="35"/>
  <c r="BE9" i="35"/>
  <c r="BG56" i="35"/>
  <c r="BB56" i="35"/>
  <c r="BK35" i="30"/>
  <c r="BB32" i="26"/>
  <c r="BD62" i="16"/>
  <c r="BD3" i="16"/>
  <c r="BC32" i="16"/>
  <c r="BC58" i="15"/>
  <c r="BJ3" i="15"/>
  <c r="BK35" i="8"/>
  <c r="BL3" i="8"/>
  <c r="BG38" i="8"/>
  <c r="BH35" i="8"/>
  <c r="BG3" i="8"/>
  <c r="BL62" i="9"/>
  <c r="BE38" i="11"/>
  <c r="BC9" i="39"/>
  <c r="BF25" i="37"/>
  <c r="BL3" i="37"/>
  <c r="BL36" i="37"/>
  <c r="BE60" i="37"/>
  <c r="BD30" i="37"/>
  <c r="BB58" i="12"/>
  <c r="BD62" i="28"/>
  <c r="BE58" i="28"/>
  <c r="BJ3" i="28"/>
  <c r="BK62" i="28"/>
  <c r="BD3" i="28"/>
  <c r="BE62" i="28"/>
  <c r="BK35" i="28"/>
  <c r="BC32" i="28"/>
  <c r="BJ58" i="28"/>
  <c r="BL62" i="28"/>
  <c r="BB35" i="28"/>
  <c r="BJ38" i="10"/>
  <c r="BH3" i="10"/>
  <c r="BF3" i="10"/>
  <c r="BB3" i="10"/>
  <c r="BE3" i="10"/>
  <c r="BC54" i="10"/>
  <c r="BC57" i="10" s="1"/>
  <c r="BH32" i="10"/>
  <c r="BK3" i="10"/>
  <c r="BC3" i="10"/>
  <c r="BD3" i="10"/>
  <c r="BB32" i="10"/>
  <c r="BI38" i="10"/>
  <c r="BE62" i="10"/>
  <c r="BJ62" i="10"/>
  <c r="BJ51" i="38"/>
  <c r="BC51" i="38"/>
  <c r="BL3" i="18"/>
  <c r="BJ38" i="18"/>
  <c r="BG38" i="18"/>
  <c r="BF38" i="18"/>
  <c r="BD32" i="18"/>
  <c r="BC54" i="18"/>
  <c r="BC57" i="18" s="1"/>
  <c r="BI3" i="18"/>
  <c r="BB32" i="18"/>
  <c r="BI38" i="18"/>
  <c r="BF32" i="18"/>
  <c r="BL62" i="18"/>
  <c r="BH32" i="18"/>
  <c r="BF3" i="18"/>
  <c r="BD38" i="18"/>
  <c r="BJ3" i="24"/>
  <c r="BL38" i="24"/>
  <c r="BD38" i="24"/>
  <c r="BF35" i="24"/>
  <c r="BJ51" i="40"/>
  <c r="BJ38" i="30"/>
  <c r="BJ62" i="30"/>
  <c r="BL58" i="30"/>
  <c r="BB38" i="30"/>
  <c r="BD38" i="17"/>
  <c r="BB58" i="17"/>
  <c r="BH54" i="17"/>
  <c r="BH57" i="17" s="1"/>
  <c r="BH58" i="17"/>
  <c r="BJ60" i="35"/>
  <c r="BD33" i="35"/>
  <c r="BK33" i="35"/>
  <c r="BJ33" i="35"/>
  <c r="BK3" i="35"/>
  <c r="BB3" i="35"/>
  <c r="BD9" i="35"/>
  <c r="BE32" i="26"/>
  <c r="BB62" i="26"/>
  <c r="BI62" i="26"/>
  <c r="BL62" i="26"/>
  <c r="BB62" i="16"/>
  <c r="BG54" i="16"/>
  <c r="BG57" i="16" s="1"/>
  <c r="BF35" i="16"/>
  <c r="BB54" i="16"/>
  <c r="BB57" i="16" s="1"/>
  <c r="BH3" i="15"/>
  <c r="BH54" i="15"/>
  <c r="BH57" i="15" s="1"/>
  <c r="BG3" i="15"/>
  <c r="BB62" i="15"/>
  <c r="BJ38" i="15"/>
  <c r="BI3" i="15"/>
  <c r="BD58" i="15"/>
  <c r="BC62" i="8"/>
  <c r="BE38" i="8"/>
  <c r="BI62" i="8"/>
  <c r="BB35" i="8"/>
  <c r="BK32" i="8"/>
  <c r="BL62" i="8"/>
  <c r="BJ3" i="8"/>
  <c r="BG3" i="39"/>
  <c r="BB25" i="39"/>
  <c r="BE30" i="39"/>
  <c r="BC62" i="9"/>
  <c r="BB33" i="37"/>
  <c r="BC25" i="37"/>
  <c r="BL60" i="37"/>
  <c r="BJ25" i="37"/>
  <c r="BG56" i="37"/>
  <c r="BH58" i="12"/>
  <c r="BE3" i="12"/>
  <c r="BF3" i="12"/>
  <c r="BE58" i="12"/>
  <c r="BJ51" i="36" l="1"/>
  <c r="P15" i="27"/>
  <c r="C25" i="140"/>
  <c r="E25" i="140" s="1"/>
  <c r="C23" i="140"/>
  <c r="E23" i="140" s="1"/>
  <c r="P15" i="21"/>
  <c r="C19" i="140"/>
  <c r="E19" i="140" s="1"/>
  <c r="BE51" i="39"/>
  <c r="BG51" i="39"/>
  <c r="BL51" i="39"/>
  <c r="A11" i="140"/>
  <c r="BD51" i="36"/>
  <c r="L63" i="140"/>
  <c r="K62" i="140" s="1"/>
  <c r="J62" i="140"/>
  <c r="BB53" i="14"/>
  <c r="BC51" i="35"/>
  <c r="BI51" i="39"/>
  <c r="BD51" i="39"/>
  <c r="BL53" i="23"/>
  <c r="BK53" i="23"/>
  <c r="BB53" i="23"/>
  <c r="BD53" i="23"/>
  <c r="BE53" i="23"/>
  <c r="BI53" i="23"/>
  <c r="BC53" i="23"/>
  <c r="BH53" i="14"/>
  <c r="BJ53" i="14"/>
  <c r="BF53" i="14"/>
  <c r="BE53" i="14"/>
  <c r="BG53" i="14"/>
  <c r="BL53" i="14"/>
  <c r="BD53" i="13"/>
  <c r="BD53" i="14"/>
  <c r="AV9" i="24"/>
  <c r="AR54" i="24"/>
  <c r="AV54" i="24"/>
  <c r="AU62" i="24"/>
  <c r="AP32" i="24"/>
  <c r="AS54" i="24"/>
  <c r="AW25" i="24"/>
  <c r="AR9" i="24"/>
  <c r="AT32" i="24"/>
  <c r="AW60" i="24"/>
  <c r="AV35" i="24"/>
  <c r="AR32" i="24"/>
  <c r="AW18" i="24"/>
  <c r="AQ58" i="24"/>
  <c r="AU38" i="24"/>
  <c r="AQ3" i="24"/>
  <c r="AW43" i="24"/>
  <c r="AU35" i="24"/>
  <c r="AT27" i="24"/>
  <c r="AU27" i="24"/>
  <c r="AR27" i="24"/>
  <c r="AW40" i="24"/>
  <c r="AW50" i="24"/>
  <c r="AO49" i="24"/>
  <c r="AW49" i="24" s="1"/>
  <c r="AT38" i="24"/>
  <c r="AW61" i="24"/>
  <c r="AW5" i="24"/>
  <c r="AW55" i="24"/>
  <c r="AO54" i="24"/>
  <c r="AP54" i="24"/>
  <c r="AP35" i="24"/>
  <c r="AV62" i="24"/>
  <c r="AW33" i="24"/>
  <c r="AO32" i="24"/>
  <c r="AW20" i="24"/>
  <c r="AW23" i="24"/>
  <c r="AW21" i="24"/>
  <c r="AT54" i="24"/>
  <c r="AV3" i="24"/>
  <c r="AW52" i="24"/>
  <c r="AO51" i="24"/>
  <c r="AW51" i="24" s="1"/>
  <c r="AW15" i="24"/>
  <c r="AT35" i="24"/>
  <c r="AS62" i="24"/>
  <c r="AW53" i="24"/>
  <c r="AP38" i="24"/>
  <c r="AO3" i="24"/>
  <c r="AW4" i="24"/>
  <c r="AV32" i="24"/>
  <c r="AQ35" i="24"/>
  <c r="AP62" i="24"/>
  <c r="AW39" i="24"/>
  <c r="AO38" i="24"/>
  <c r="AT58" i="24"/>
  <c r="AQ38" i="24"/>
  <c r="AP3" i="24"/>
  <c r="AW29" i="24"/>
  <c r="AW30" i="24"/>
  <c r="AV27" i="24"/>
  <c r="AW65" i="24"/>
  <c r="AO45" i="24"/>
  <c r="AW45" i="24" s="1"/>
  <c r="AW46" i="24"/>
  <c r="AQ62" i="24"/>
  <c r="AQ9" i="24"/>
  <c r="AT9" i="24"/>
  <c r="AS9" i="24"/>
  <c r="AU9" i="24"/>
  <c r="AV38" i="24"/>
  <c r="AU32" i="24"/>
  <c r="AW14" i="24"/>
  <c r="AW22" i="24"/>
  <c r="AW34" i="24"/>
  <c r="AW16" i="24"/>
  <c r="AW56" i="24"/>
  <c r="AW19" i="24"/>
  <c r="AW24" i="24"/>
  <c r="AR35" i="24"/>
  <c r="AO62" i="24"/>
  <c r="AW63" i="24"/>
  <c r="AT3" i="24"/>
  <c r="AQ32" i="24"/>
  <c r="AW37" i="24"/>
  <c r="AS58" i="24"/>
  <c r="AR38" i="24"/>
  <c r="AP58" i="24"/>
  <c r="AW13" i="24"/>
  <c r="AW64" i="24"/>
  <c r="AW48" i="24"/>
  <c r="AO47" i="24"/>
  <c r="AW47" i="24" s="1"/>
  <c r="AR62" i="24"/>
  <c r="AS38" i="24"/>
  <c r="AW17" i="24"/>
  <c r="AR3" i="24"/>
  <c r="AW28" i="24"/>
  <c r="AP27" i="24"/>
  <c r="AW31" i="24"/>
  <c r="AW26" i="24"/>
  <c r="AS27" i="24"/>
  <c r="AQ54" i="24"/>
  <c r="AW11" i="24"/>
  <c r="AO35" i="24"/>
  <c r="AW36" i="24"/>
  <c r="AU3" i="24"/>
  <c r="AO9" i="24"/>
  <c r="AW10" i="24"/>
  <c r="AP9" i="24"/>
  <c r="AW57" i="24"/>
  <c r="AS32" i="24"/>
  <c r="AW6" i="24"/>
  <c r="AW7" i="24"/>
  <c r="AO58" i="24"/>
  <c r="AW59" i="24"/>
  <c r="AS3" i="24"/>
  <c r="AU58" i="24"/>
  <c r="AW42" i="24"/>
  <c r="AW12" i="24"/>
  <c r="AW44" i="24"/>
  <c r="AR58" i="24"/>
  <c r="AW8" i="24"/>
  <c r="AV58" i="24"/>
  <c r="AU54" i="24"/>
  <c r="AS35" i="24"/>
  <c r="AT62" i="24"/>
  <c r="AW41" i="24"/>
  <c r="AQ27" i="24"/>
  <c r="AO27" i="24"/>
  <c r="AS26" i="20"/>
  <c r="AS31" i="20"/>
  <c r="AS25" i="20"/>
  <c r="AS28" i="20"/>
  <c r="AS30" i="20"/>
  <c r="AS29" i="20"/>
  <c r="AO31" i="20"/>
  <c r="AO28" i="20"/>
  <c r="AR29" i="20"/>
  <c r="AV31" i="20"/>
  <c r="AV30" i="20"/>
  <c r="AV29" i="20"/>
  <c r="AV28" i="20"/>
  <c r="AV26" i="20"/>
  <c r="AV25" i="20"/>
  <c r="AT29" i="20"/>
  <c r="AQ31" i="20"/>
  <c r="AQ29" i="20"/>
  <c r="AQ26" i="20"/>
  <c r="AO29" i="20"/>
  <c r="AR26" i="20"/>
  <c r="AT31" i="20"/>
  <c r="AQ30" i="20"/>
  <c r="AQ28" i="20"/>
  <c r="AO30" i="20"/>
  <c r="AR25" i="20"/>
  <c r="AT30" i="20"/>
  <c r="AU30" i="20"/>
  <c r="AU25" i="20"/>
  <c r="AO26" i="20"/>
  <c r="AO25" i="20"/>
  <c r="AR28" i="20"/>
  <c r="AP31" i="20"/>
  <c r="AP30" i="20"/>
  <c r="AP29" i="20"/>
  <c r="AP28" i="20"/>
  <c r="AP26" i="20"/>
  <c r="AP25" i="20"/>
  <c r="AT28" i="20"/>
  <c r="AU31" i="20"/>
  <c r="AU29" i="20"/>
  <c r="AU26" i="20"/>
  <c r="AR31" i="20"/>
  <c r="AT26" i="20"/>
  <c r="AQ25" i="20"/>
  <c r="AR30" i="20"/>
  <c r="AT25" i="20"/>
  <c r="AU28" i="20"/>
  <c r="O745" i="20"/>
  <c r="J72" i="20" s="1"/>
  <c r="AV60" i="20"/>
  <c r="AV65" i="20"/>
  <c r="AV46" i="20"/>
  <c r="AV45" i="20" s="1"/>
  <c r="AV34" i="20"/>
  <c r="AQ41" i="20"/>
  <c r="AO41" i="20"/>
  <c r="AS63" i="20"/>
  <c r="AQ63" i="20"/>
  <c r="AP6" i="20"/>
  <c r="AU53" i="20"/>
  <c r="AS53" i="20"/>
  <c r="AQ16" i="20"/>
  <c r="AO16" i="20"/>
  <c r="AS22" i="20"/>
  <c r="AQ22" i="20"/>
  <c r="AQ19" i="20"/>
  <c r="AO19" i="20"/>
  <c r="AR13" i="20"/>
  <c r="AP13" i="20"/>
  <c r="AS50" i="20"/>
  <c r="AS49" i="20" s="1"/>
  <c r="AQ50" i="20"/>
  <c r="AQ49" i="20" s="1"/>
  <c r="AT7" i="20"/>
  <c r="AV7" i="20"/>
  <c r="AR43" i="20"/>
  <c r="AP43" i="20"/>
  <c r="AQ36" i="20"/>
  <c r="AO36" i="20"/>
  <c r="AU34" i="20"/>
  <c r="AT14" i="20"/>
  <c r="AR14" i="20"/>
  <c r="AP23" i="20"/>
  <c r="AV23" i="20"/>
  <c r="AS40" i="20"/>
  <c r="AQ40" i="20"/>
  <c r="AU4" i="20"/>
  <c r="AV4" i="20"/>
  <c r="AP48" i="20"/>
  <c r="AP47" i="20" s="1"/>
  <c r="AU48" i="20"/>
  <c r="AU47" i="20" s="1"/>
  <c r="AU33" i="20"/>
  <c r="AS33" i="20"/>
  <c r="AR20" i="20"/>
  <c r="AP20" i="20"/>
  <c r="AP55" i="20"/>
  <c r="AV55" i="20"/>
  <c r="AR59" i="20"/>
  <c r="AP59" i="20"/>
  <c r="AT10" i="20"/>
  <c r="AR10" i="20"/>
  <c r="AO8" i="20"/>
  <c r="AT8" i="20"/>
  <c r="AU42" i="20"/>
  <c r="AS42" i="20"/>
  <c r="AR21" i="20"/>
  <c r="AP21" i="20"/>
  <c r="AU37" i="20"/>
  <c r="AV37" i="20"/>
  <c r="AS44" i="20"/>
  <c r="AQ44" i="20"/>
  <c r="AV10" i="20"/>
  <c r="AV44" i="20"/>
  <c r="AT57" i="20"/>
  <c r="AR57" i="20"/>
  <c r="AP46" i="20"/>
  <c r="AP45" i="20" s="1"/>
  <c r="AQ46" i="20"/>
  <c r="AQ45" i="20" s="1"/>
  <c r="AS5" i="20"/>
  <c r="AQ5" i="20"/>
  <c r="AQ24" i="20"/>
  <c r="AO24" i="20"/>
  <c r="AT15" i="20"/>
  <c r="AR15" i="20"/>
  <c r="AP18" i="20"/>
  <c r="AU18" i="20"/>
  <c r="AO39" i="20"/>
  <c r="AT39" i="20"/>
  <c r="AQ11" i="20"/>
  <c r="AO11" i="20"/>
  <c r="AQ52" i="20"/>
  <c r="AQ51" i="20" s="1"/>
  <c r="AR52" i="20"/>
  <c r="AR51" i="20" s="1"/>
  <c r="AQ12" i="20"/>
  <c r="AO12" i="20"/>
  <c r="AQ56" i="20"/>
  <c r="AO56" i="20"/>
  <c r="AR65" i="20"/>
  <c r="AP65" i="20"/>
  <c r="AP61" i="20"/>
  <c r="AV18" i="20"/>
  <c r="AV8" i="20"/>
  <c r="AT41" i="20"/>
  <c r="AR41" i="20"/>
  <c r="AO63" i="20"/>
  <c r="AU6" i="20"/>
  <c r="AS6" i="20"/>
  <c r="AQ53" i="20"/>
  <c r="AO53" i="20"/>
  <c r="AT16" i="20"/>
  <c r="AV16" i="20"/>
  <c r="AO22" i="20"/>
  <c r="AV22" i="20"/>
  <c r="AT19" i="20"/>
  <c r="AR19" i="20"/>
  <c r="AU13" i="20"/>
  <c r="AV13" i="20"/>
  <c r="AO50" i="20"/>
  <c r="AR7" i="20"/>
  <c r="AP7" i="20"/>
  <c r="AU43" i="20"/>
  <c r="AV43" i="20"/>
  <c r="AT36" i="20"/>
  <c r="AV36" i="20"/>
  <c r="AS34" i="20"/>
  <c r="AQ34" i="20"/>
  <c r="AP14" i="20"/>
  <c r="AU14" i="20"/>
  <c r="AU23" i="20"/>
  <c r="AS23" i="20"/>
  <c r="AO40" i="20"/>
  <c r="AO4" i="20"/>
  <c r="AQ4" i="20"/>
  <c r="AS48" i="20"/>
  <c r="AS47" i="20" s="1"/>
  <c r="AQ48" i="20"/>
  <c r="AQ47" i="20" s="1"/>
  <c r="AQ33" i="20"/>
  <c r="AO33" i="20"/>
  <c r="AU20" i="20"/>
  <c r="AS20" i="20"/>
  <c r="AU55" i="20"/>
  <c r="AS55" i="20"/>
  <c r="AU59" i="20"/>
  <c r="AS59" i="20"/>
  <c r="AP10" i="20"/>
  <c r="AU10" i="20"/>
  <c r="AR8" i="20"/>
  <c r="AP8" i="20"/>
  <c r="AQ42" i="20"/>
  <c r="AO42" i="20"/>
  <c r="AU21" i="20"/>
  <c r="AV21" i="20"/>
  <c r="AS37" i="20"/>
  <c r="AQ37" i="20"/>
  <c r="AO44" i="20"/>
  <c r="AV20" i="20"/>
  <c r="AV40" i="20"/>
  <c r="AP57" i="20"/>
  <c r="AU57" i="20"/>
  <c r="AS46" i="20"/>
  <c r="AS45" i="20" s="1"/>
  <c r="AU46" i="20"/>
  <c r="AU45" i="20" s="1"/>
  <c r="AO5" i="20"/>
  <c r="AV5" i="20"/>
  <c r="AT24" i="20"/>
  <c r="AV24" i="20"/>
  <c r="AP15" i="20"/>
  <c r="AV15" i="20"/>
  <c r="AS18" i="20"/>
  <c r="AQ18" i="20"/>
  <c r="AR39" i="20"/>
  <c r="AP39" i="20"/>
  <c r="AV57" i="20"/>
  <c r="AV11" i="20"/>
  <c r="AV12" i="20"/>
  <c r="AP41" i="20"/>
  <c r="AV41" i="20"/>
  <c r="AT63" i="20"/>
  <c r="AU41" i="20"/>
  <c r="AS41" i="20"/>
  <c r="AP63" i="20"/>
  <c r="AU63" i="20"/>
  <c r="AT6" i="20"/>
  <c r="AR6" i="20"/>
  <c r="AP53" i="20"/>
  <c r="AU16" i="20"/>
  <c r="AS16" i="20"/>
  <c r="AP22" i="20"/>
  <c r="AU22" i="20"/>
  <c r="AU19" i="20"/>
  <c r="AS19" i="20"/>
  <c r="AO13" i="20"/>
  <c r="AT13" i="20"/>
  <c r="AP50" i="20"/>
  <c r="AP49" i="20" s="1"/>
  <c r="AU50" i="20"/>
  <c r="AU49" i="20" s="1"/>
  <c r="AQ7" i="20"/>
  <c r="AO7" i="20"/>
  <c r="AV63" i="20"/>
  <c r="AO43" i="20"/>
  <c r="AT43" i="20"/>
  <c r="AU36" i="20"/>
  <c r="AS36" i="20"/>
  <c r="AS35" i="20" s="1"/>
  <c r="AR34" i="20"/>
  <c r="AP34" i="20"/>
  <c r="AO14" i="20"/>
  <c r="AV14" i="20"/>
  <c r="AT23" i="20"/>
  <c r="AR23" i="20"/>
  <c r="AP40" i="20"/>
  <c r="AU40" i="20"/>
  <c r="AR4" i="20"/>
  <c r="AP4" i="20"/>
  <c r="AT48" i="20"/>
  <c r="AT47" i="20" s="1"/>
  <c r="AR48" i="20"/>
  <c r="AR47" i="20" s="1"/>
  <c r="AR33" i="20"/>
  <c r="AR32" i="20" s="1"/>
  <c r="AP33" i="20"/>
  <c r="AT20" i="20"/>
  <c r="AT55" i="20"/>
  <c r="AR55" i="20"/>
  <c r="AT59" i="20"/>
  <c r="AV59" i="20"/>
  <c r="AO10" i="20"/>
  <c r="AS8" i="20"/>
  <c r="AQ8" i="20"/>
  <c r="AR42" i="20"/>
  <c r="AP42" i="20"/>
  <c r="AO21" i="20"/>
  <c r="AT21" i="20"/>
  <c r="AR37" i="20"/>
  <c r="AP37" i="20"/>
  <c r="AP44" i="20"/>
  <c r="AO6" i="20"/>
  <c r="AV52" i="20"/>
  <c r="AV51" i="20" s="1"/>
  <c r="AT53" i="20"/>
  <c r="AR22" i="20"/>
  <c r="AQ13" i="20"/>
  <c r="AS7" i="20"/>
  <c r="AP36" i="20"/>
  <c r="AP35" i="20" s="1"/>
  <c r="AO34" i="20"/>
  <c r="AT40" i="20"/>
  <c r="AT33" i="20"/>
  <c r="AO20" i="20"/>
  <c r="AO55" i="20"/>
  <c r="AQ59" i="20"/>
  <c r="AU8" i="20"/>
  <c r="AQ21" i="20"/>
  <c r="AO37" i="20"/>
  <c r="AR44" i="20"/>
  <c r="AV6" i="20"/>
  <c r="AV42" i="20"/>
  <c r="AT46" i="20"/>
  <c r="AT45" i="20" s="1"/>
  <c r="AP5" i="20"/>
  <c r="AU24" i="20"/>
  <c r="AQ15" i="20"/>
  <c r="AT18" i="20"/>
  <c r="AS39" i="20"/>
  <c r="AU11" i="20"/>
  <c r="AR11" i="20"/>
  <c r="AP52" i="20"/>
  <c r="AP51" i="20" s="1"/>
  <c r="AU12" i="20"/>
  <c r="AP56" i="20"/>
  <c r="AO65" i="20"/>
  <c r="AO61" i="20"/>
  <c r="AU60" i="20"/>
  <c r="AS64" i="20"/>
  <c r="AQ64" i="20"/>
  <c r="AQ14" i="20"/>
  <c r="AV48" i="20"/>
  <c r="AV47" i="20" s="1"/>
  <c r="AQ55" i="20"/>
  <c r="AQ54" i="20" s="1"/>
  <c r="AT44" i="20"/>
  <c r="AQ57" i="20"/>
  <c r="AT5" i="20"/>
  <c r="AS11" i="20"/>
  <c r="AS12" i="20"/>
  <c r="AT65" i="20"/>
  <c r="AR60" i="20"/>
  <c r="AR63" i="20"/>
  <c r="AR53" i="20"/>
  <c r="AR16" i="20"/>
  <c r="AT50" i="20"/>
  <c r="AT49" i="20" s="1"/>
  <c r="AS43" i="20"/>
  <c r="AT34" i="20"/>
  <c r="AQ23" i="20"/>
  <c r="AR40" i="20"/>
  <c r="AO59" i="20"/>
  <c r="AT37" i="20"/>
  <c r="AU44" i="20"/>
  <c r="AV33" i="20"/>
  <c r="AS57" i="20"/>
  <c r="AO46" i="20"/>
  <c r="AR5" i="20"/>
  <c r="AP24" i="20"/>
  <c r="AS15" i="20"/>
  <c r="AO18" i="20"/>
  <c r="AU39" i="20"/>
  <c r="AT11" i="20"/>
  <c r="AS52" i="20"/>
  <c r="AS51" i="20" s="1"/>
  <c r="AT12" i="20"/>
  <c r="AS56" i="20"/>
  <c r="AU65" i="20"/>
  <c r="AR61" i="20"/>
  <c r="AS60" i="20"/>
  <c r="AQ60" i="20"/>
  <c r="AO64" i="20"/>
  <c r="AT64" i="20"/>
  <c r="AT22" i="20"/>
  <c r="AS13" i="20"/>
  <c r="AU7" i="20"/>
  <c r="AR36" i="20"/>
  <c r="AR35" i="20" s="1"/>
  <c r="AT4" i="20"/>
  <c r="AQ20" i="20"/>
  <c r="AQ10" i="20"/>
  <c r="AS21" i="20"/>
  <c r="AV50" i="20"/>
  <c r="AV49" i="20" s="1"/>
  <c r="AR24" i="20"/>
  <c r="AV39" i="20"/>
  <c r="AR12" i="20"/>
  <c r="AS65" i="20"/>
  <c r="AQ61" i="20"/>
  <c r="AU64" i="20"/>
  <c r="AQ6" i="20"/>
  <c r="AP16" i="20"/>
  <c r="AP19" i="20"/>
  <c r="AR50" i="20"/>
  <c r="AR49" i="20" s="1"/>
  <c r="AV53" i="20"/>
  <c r="AQ43" i="20"/>
  <c r="AS14" i="20"/>
  <c r="AO23" i="20"/>
  <c r="AS4" i="20"/>
  <c r="AO48" i="20"/>
  <c r="AS10" i="20"/>
  <c r="AT42" i="20"/>
  <c r="AV19" i="20"/>
  <c r="AO57" i="20"/>
  <c r="AR46" i="20"/>
  <c r="AR45" i="20" s="1"/>
  <c r="AU5" i="20"/>
  <c r="AS24" i="20"/>
  <c r="AO15" i="20"/>
  <c r="AR18" i="20"/>
  <c r="AQ39" i="20"/>
  <c r="AP11" i="20"/>
  <c r="AU52" i="20"/>
  <c r="AU51" i="20" s="1"/>
  <c r="AO52" i="20"/>
  <c r="AP12" i="20"/>
  <c r="AU56" i="20"/>
  <c r="AR56" i="20"/>
  <c r="AQ65" i="20"/>
  <c r="AT61" i="20"/>
  <c r="AU61" i="20"/>
  <c r="AO60" i="20"/>
  <c r="AT60" i="20"/>
  <c r="AR64" i="20"/>
  <c r="AP64" i="20"/>
  <c r="AU15" i="20"/>
  <c r="AT52" i="20"/>
  <c r="AT51" i="20" s="1"/>
  <c r="AT56" i="20"/>
  <c r="AS61" i="20"/>
  <c r="AP60" i="20"/>
  <c r="AV64" i="20"/>
  <c r="AP17" i="20"/>
  <c r="AV61" i="20"/>
  <c r="AV56" i="20"/>
  <c r="AV17" i="20"/>
  <c r="AR17" i="20"/>
  <c r="AS17" i="20"/>
  <c r="AQ17" i="20"/>
  <c r="AU17" i="20"/>
  <c r="AT17" i="20"/>
  <c r="AO17" i="20"/>
  <c r="BI53" i="19"/>
  <c r="AS28" i="19"/>
  <c r="AS26" i="19"/>
  <c r="AS29" i="19"/>
  <c r="AS31" i="19"/>
  <c r="AS25" i="19"/>
  <c r="AS30" i="19"/>
  <c r="AO28" i="19"/>
  <c r="AO29" i="19"/>
  <c r="AR31" i="19"/>
  <c r="AR26" i="19"/>
  <c r="AT29" i="19"/>
  <c r="AQ31" i="19"/>
  <c r="AQ29" i="19"/>
  <c r="AQ26" i="19"/>
  <c r="AT31" i="19"/>
  <c r="AQ30" i="19"/>
  <c r="AR28" i="19"/>
  <c r="AP29" i="19"/>
  <c r="AP25" i="19"/>
  <c r="AU30" i="19"/>
  <c r="AO25" i="19"/>
  <c r="AO26" i="19"/>
  <c r="AR30" i="19"/>
  <c r="AR25" i="19"/>
  <c r="AT28" i="19"/>
  <c r="AU31" i="19"/>
  <c r="AU29" i="19"/>
  <c r="AU26" i="19"/>
  <c r="AV25" i="19"/>
  <c r="AQ28" i="19"/>
  <c r="AP31" i="19"/>
  <c r="AP28" i="19"/>
  <c r="AT25" i="19"/>
  <c r="AU25" i="19"/>
  <c r="AO30" i="19"/>
  <c r="AR29" i="19"/>
  <c r="AV31" i="19"/>
  <c r="AV30" i="19"/>
  <c r="AV29" i="19"/>
  <c r="AV28" i="19"/>
  <c r="AV26" i="19"/>
  <c r="AT26" i="19"/>
  <c r="AQ25" i="19"/>
  <c r="AP30" i="19"/>
  <c r="AP26" i="19"/>
  <c r="AT30" i="19"/>
  <c r="AU28" i="19"/>
  <c r="AO31" i="19"/>
  <c r="O745" i="19"/>
  <c r="J72" i="19" s="1"/>
  <c r="AT53" i="19"/>
  <c r="AV53" i="19"/>
  <c r="AQ13" i="19"/>
  <c r="AO13" i="19"/>
  <c r="AP23" i="19"/>
  <c r="AU23" i="19"/>
  <c r="AU59" i="19"/>
  <c r="AS59" i="19"/>
  <c r="AU16" i="19"/>
  <c r="AS16" i="19"/>
  <c r="AQ48" i="19"/>
  <c r="AO48" i="19"/>
  <c r="AQ12" i="19"/>
  <c r="AO12" i="19"/>
  <c r="AU63" i="19"/>
  <c r="AS63" i="19"/>
  <c r="AP43" i="19"/>
  <c r="AV43" i="19"/>
  <c r="AT44" i="19"/>
  <c r="AV44" i="19"/>
  <c r="AO36" i="19"/>
  <c r="AV36" i="19"/>
  <c r="AO19" i="19"/>
  <c r="AV19" i="19"/>
  <c r="AU18" i="19"/>
  <c r="AV18" i="19"/>
  <c r="AU50" i="19"/>
  <c r="AS50" i="19"/>
  <c r="AR61" i="19"/>
  <c r="AT61" i="19"/>
  <c r="AR53" i="19"/>
  <c r="AP53" i="19"/>
  <c r="AT13" i="19"/>
  <c r="AV13" i="19"/>
  <c r="AS23" i="19"/>
  <c r="AQ23" i="19"/>
  <c r="AQ59" i="19"/>
  <c r="AO59" i="19"/>
  <c r="AQ16" i="19"/>
  <c r="AO16" i="19"/>
  <c r="AT48" i="19"/>
  <c r="AR48" i="19"/>
  <c r="AT12" i="19"/>
  <c r="AR12" i="19"/>
  <c r="AQ63" i="19"/>
  <c r="AO63" i="19"/>
  <c r="AV37" i="19"/>
  <c r="AU43" i="19"/>
  <c r="AS43" i="19"/>
  <c r="AR44" i="19"/>
  <c r="AP44" i="19"/>
  <c r="AT36" i="19"/>
  <c r="AR36" i="19"/>
  <c r="AT19" i="19"/>
  <c r="AR19" i="19"/>
  <c r="AS18" i="19"/>
  <c r="AQ18" i="19"/>
  <c r="AQ50" i="19"/>
  <c r="AO50" i="19"/>
  <c r="AU61" i="19"/>
  <c r="AV61" i="19"/>
  <c r="AQ34" i="19"/>
  <c r="AO34" i="19"/>
  <c r="AP15" i="19"/>
  <c r="AU15" i="19"/>
  <c r="AS64" i="19"/>
  <c r="AU64" i="19"/>
  <c r="AU57" i="19"/>
  <c r="AS57" i="19"/>
  <c r="AT5" i="19"/>
  <c r="AR5" i="19"/>
  <c r="AS8" i="19"/>
  <c r="AQ8" i="19"/>
  <c r="AP6" i="19"/>
  <c r="AV6" i="19"/>
  <c r="AT17" i="19"/>
  <c r="AV17" i="19"/>
  <c r="AU14" i="19"/>
  <c r="AV14" i="19"/>
  <c r="AT7" i="19"/>
  <c r="AV7" i="19"/>
  <c r="AS22" i="19"/>
  <c r="AQ22" i="19"/>
  <c r="AS33" i="19"/>
  <c r="AQ33" i="19"/>
  <c r="AT20" i="19"/>
  <c r="AR20" i="19"/>
  <c r="AR52" i="19"/>
  <c r="AP52" i="19"/>
  <c r="AP11" i="19"/>
  <c r="AU11" i="19"/>
  <c r="AT21" i="19"/>
  <c r="AV21" i="19"/>
  <c r="AQ24" i="19"/>
  <c r="AO24" i="19"/>
  <c r="AO10" i="19"/>
  <c r="AT10" i="19"/>
  <c r="AR40" i="19"/>
  <c r="AP40" i="19"/>
  <c r="AP39" i="19"/>
  <c r="AV39" i="19"/>
  <c r="AO4" i="19"/>
  <c r="AP4" i="19"/>
  <c r="AO42" i="19"/>
  <c r="AV42" i="19"/>
  <c r="AR55" i="19"/>
  <c r="AP55" i="19"/>
  <c r="AS65" i="19"/>
  <c r="AV60" i="19"/>
  <c r="AU53" i="19"/>
  <c r="AS53" i="19"/>
  <c r="AR13" i="19"/>
  <c r="AP13" i="19"/>
  <c r="AO23" i="19"/>
  <c r="AV23" i="19"/>
  <c r="AT59" i="19"/>
  <c r="AR59" i="19"/>
  <c r="AT16" i="19"/>
  <c r="AR16" i="19"/>
  <c r="AP48" i="19"/>
  <c r="AV48" i="19"/>
  <c r="AP12" i="19"/>
  <c r="AV12" i="19"/>
  <c r="AT63" i="19"/>
  <c r="AR63" i="19"/>
  <c r="AQ43" i="19"/>
  <c r="AO43" i="19"/>
  <c r="AU44" i="19"/>
  <c r="AS44" i="19"/>
  <c r="AP36" i="19"/>
  <c r="AU36" i="19"/>
  <c r="AP19" i="19"/>
  <c r="AU19" i="19"/>
  <c r="AO18" i="19"/>
  <c r="AT18" i="19"/>
  <c r="AT50" i="19"/>
  <c r="AR50" i="19"/>
  <c r="AS61" i="19"/>
  <c r="AQ61" i="19"/>
  <c r="AT34" i="19"/>
  <c r="AR34" i="19"/>
  <c r="AS15" i="19"/>
  <c r="AQ15" i="19"/>
  <c r="AO64" i="19"/>
  <c r="AV64" i="19"/>
  <c r="AQ57" i="19"/>
  <c r="AO57" i="19"/>
  <c r="AP5" i="19"/>
  <c r="AU5" i="19"/>
  <c r="AO8" i="19"/>
  <c r="AT8" i="19"/>
  <c r="AU6" i="19"/>
  <c r="AS6" i="19"/>
  <c r="AR17" i="19"/>
  <c r="AP17" i="19"/>
  <c r="AS14" i="19"/>
  <c r="AQ14" i="19"/>
  <c r="AR7" i="19"/>
  <c r="AP7" i="19"/>
  <c r="AO22" i="19"/>
  <c r="AT22" i="19"/>
  <c r="AO33" i="19"/>
  <c r="AV33" i="19"/>
  <c r="AP20" i="19"/>
  <c r="AV20" i="19"/>
  <c r="AU52" i="19"/>
  <c r="AO52" i="19"/>
  <c r="AS11" i="19"/>
  <c r="AQ11" i="19"/>
  <c r="AR21" i="19"/>
  <c r="AP21" i="19"/>
  <c r="AT24" i="19"/>
  <c r="AR24" i="19"/>
  <c r="AR10" i="19"/>
  <c r="AP10" i="19"/>
  <c r="AU40" i="19"/>
  <c r="AS40" i="19"/>
  <c r="AU39" i="19"/>
  <c r="AS39" i="19"/>
  <c r="AU4" i="19"/>
  <c r="AS4" i="19"/>
  <c r="AT42" i="19"/>
  <c r="AR42" i="19"/>
  <c r="AU55" i="19"/>
  <c r="AS55" i="19"/>
  <c r="AO65" i="19"/>
  <c r="AQ60" i="19"/>
  <c r="AQ53" i="19"/>
  <c r="AO53" i="19"/>
  <c r="AU13" i="19"/>
  <c r="AS13" i="19"/>
  <c r="AT23" i="19"/>
  <c r="AR23" i="19"/>
  <c r="AP59" i="19"/>
  <c r="AV59" i="19"/>
  <c r="AP16" i="19"/>
  <c r="AV16" i="19"/>
  <c r="AU48" i="19"/>
  <c r="AS48" i="19"/>
  <c r="AU12" i="19"/>
  <c r="AS12" i="19"/>
  <c r="AP63" i="19"/>
  <c r="AV63" i="19"/>
  <c r="AT43" i="19"/>
  <c r="AR43" i="19"/>
  <c r="AQ44" i="19"/>
  <c r="AO44" i="19"/>
  <c r="AS36" i="19"/>
  <c r="AQ36" i="19"/>
  <c r="AS19" i="19"/>
  <c r="AQ19" i="19"/>
  <c r="AR18" i="19"/>
  <c r="AP18" i="19"/>
  <c r="AP50" i="19"/>
  <c r="AV50" i="19"/>
  <c r="AO61" i="19"/>
  <c r="AP61" i="19"/>
  <c r="AP34" i="19"/>
  <c r="AV34" i="19"/>
  <c r="AO15" i="19"/>
  <c r="AV15" i="19"/>
  <c r="AT64" i="19"/>
  <c r="AR64" i="19"/>
  <c r="AS34" i="19"/>
  <c r="AR57" i="19"/>
  <c r="AQ5" i="19"/>
  <c r="AP8" i="19"/>
  <c r="AT6" i="19"/>
  <c r="AQ17" i="19"/>
  <c r="AR14" i="19"/>
  <c r="AQ7" i="19"/>
  <c r="AP22" i="19"/>
  <c r="AT33" i="19"/>
  <c r="AU20" i="19"/>
  <c r="AS52" i="19"/>
  <c r="AV11" i="19"/>
  <c r="AQ21" i="19"/>
  <c r="AV24" i="19"/>
  <c r="AV10" i="19"/>
  <c r="AO40" i="19"/>
  <c r="AT39" i="19"/>
  <c r="AR4" i="19"/>
  <c r="AS42" i="19"/>
  <c r="AO55" i="19"/>
  <c r="AT65" i="19"/>
  <c r="AQ65" i="19"/>
  <c r="AU60" i="19"/>
  <c r="AO60" i="19"/>
  <c r="AU37" i="19"/>
  <c r="AS37" i="19"/>
  <c r="AU56" i="19"/>
  <c r="AS56" i="19"/>
  <c r="AO20" i="19"/>
  <c r="AT15" i="19"/>
  <c r="AV57" i="19"/>
  <c r="AV5" i="19"/>
  <c r="AV8" i="19"/>
  <c r="AO6" i="19"/>
  <c r="AS17" i="19"/>
  <c r="AT14" i="19"/>
  <c r="AS7" i="19"/>
  <c r="AV22" i="19"/>
  <c r="AP33" i="19"/>
  <c r="AQ20" i="19"/>
  <c r="AV52" i="19"/>
  <c r="AT11" i="19"/>
  <c r="AS21" i="19"/>
  <c r="AU24" i="19"/>
  <c r="AS10" i="19"/>
  <c r="AV40" i="19"/>
  <c r="AO39" i="19"/>
  <c r="AV4" i="19"/>
  <c r="AU42" i="19"/>
  <c r="AV55" i="19"/>
  <c r="AP65" i="19"/>
  <c r="AT60" i="19"/>
  <c r="AQ37" i="19"/>
  <c r="AO37" i="19"/>
  <c r="AQ56" i="19"/>
  <c r="AO56" i="19"/>
  <c r="AU22" i="19"/>
  <c r="AU21" i="19"/>
  <c r="AS24" i="19"/>
  <c r="AT40" i="19"/>
  <c r="AT4" i="19"/>
  <c r="AP42" i="19"/>
  <c r="AR60" i="19"/>
  <c r="AP37" i="19"/>
  <c r="AR15" i="19"/>
  <c r="AP64" i="19"/>
  <c r="AT57" i="19"/>
  <c r="AS5" i="19"/>
  <c r="AR8" i="19"/>
  <c r="AR6" i="19"/>
  <c r="AO17" i="19"/>
  <c r="AP14" i="19"/>
  <c r="AO7" i="19"/>
  <c r="AR22" i="19"/>
  <c r="AR33" i="19"/>
  <c r="AS20" i="19"/>
  <c r="AQ52" i="19"/>
  <c r="AO11" i="19"/>
  <c r="AO21" i="19"/>
  <c r="AP24" i="19"/>
  <c r="AU10" i="19"/>
  <c r="AQ40" i="19"/>
  <c r="AR39" i="19"/>
  <c r="AQ4" i="19"/>
  <c r="AQ42" i="19"/>
  <c r="AQ55" i="19"/>
  <c r="AR65" i="19"/>
  <c r="AP60" i="19"/>
  <c r="AT37" i="19"/>
  <c r="AR37" i="19"/>
  <c r="AT56" i="19"/>
  <c r="AU33" i="19"/>
  <c r="AR11" i="19"/>
  <c r="AQ10" i="19"/>
  <c r="AQ39" i="19"/>
  <c r="AT55" i="19"/>
  <c r="AU65" i="19"/>
  <c r="AS60" i="19"/>
  <c r="AR56" i="19"/>
  <c r="AP56" i="19"/>
  <c r="AU34" i="19"/>
  <c r="AQ64" i="19"/>
  <c r="AP57" i="19"/>
  <c r="AO5" i="19"/>
  <c r="AU8" i="19"/>
  <c r="AQ6" i="19"/>
  <c r="AU17" i="19"/>
  <c r="AO14" i="19"/>
  <c r="AU7" i="19"/>
  <c r="AT52" i="19"/>
  <c r="AQ46" i="19"/>
  <c r="AO46" i="19"/>
  <c r="AU41" i="19"/>
  <c r="AV41" i="19"/>
  <c r="AV56" i="19"/>
  <c r="AT46" i="19"/>
  <c r="AR46" i="19"/>
  <c r="AS41" i="19"/>
  <c r="AQ41" i="19"/>
  <c r="AV65" i="19"/>
  <c r="AP46" i="19"/>
  <c r="AV46" i="19"/>
  <c r="AO41" i="19"/>
  <c r="AT41" i="19"/>
  <c r="AU46" i="19"/>
  <c r="AP41" i="19"/>
  <c r="AS46" i="19"/>
  <c r="AR41" i="19"/>
  <c r="BK53" i="14"/>
  <c r="BD53" i="11"/>
  <c r="BC53" i="14"/>
  <c r="BI53" i="14"/>
  <c r="BD53" i="12"/>
  <c r="AJ53" i="18"/>
  <c r="BF53" i="11"/>
  <c r="BI53" i="11"/>
  <c r="BJ53" i="22"/>
  <c r="BE53" i="22"/>
  <c r="BK53" i="12"/>
  <c r="BD53" i="10"/>
  <c r="BJ53" i="19"/>
  <c r="BB53" i="19"/>
  <c r="BK53" i="19"/>
  <c r="BF53" i="10"/>
  <c r="BJ53" i="13"/>
  <c r="BK53" i="9"/>
  <c r="BF53" i="13"/>
  <c r="BB53" i="18"/>
  <c r="BL53" i="13"/>
  <c r="BH53" i="12"/>
  <c r="BC53" i="8"/>
  <c r="BH53" i="9"/>
  <c r="BI53" i="9"/>
  <c r="BG53" i="19"/>
  <c r="BC53" i="19"/>
  <c r="BF53" i="19"/>
  <c r="BH53" i="19"/>
  <c r="BL53" i="19"/>
  <c r="BE53" i="13"/>
  <c r="BG53" i="23"/>
  <c r="BH53" i="23"/>
  <c r="BF53" i="23"/>
  <c r="BJ53" i="9"/>
  <c r="BH53" i="22"/>
  <c r="BC53" i="22"/>
  <c r="BG53" i="22"/>
  <c r="BD53" i="19"/>
  <c r="BG53" i="9"/>
  <c r="BL53" i="9"/>
  <c r="BC53" i="9"/>
  <c r="BE53" i="9"/>
  <c r="BI53" i="15"/>
  <c r="BK53" i="11"/>
  <c r="BE53" i="19"/>
  <c r="BE53" i="10"/>
  <c r="BL55" i="41"/>
  <c r="BI55" i="41"/>
  <c r="BJ55" i="41"/>
  <c r="BC55" i="41"/>
  <c r="BH55" i="41"/>
  <c r="BK55" i="41"/>
  <c r="BD55" i="41"/>
  <c r="BB55" i="41"/>
  <c r="BF55" i="41"/>
  <c r="BG55" i="41"/>
  <c r="BE55" i="41"/>
  <c r="BD53" i="22"/>
  <c r="BB53" i="13"/>
  <c r="BI53" i="13"/>
  <c r="BC53" i="13"/>
  <c r="BK53" i="13"/>
  <c r="BC53" i="10"/>
  <c r="BL51" i="35"/>
  <c r="BG53" i="13"/>
  <c r="BK53" i="10"/>
  <c r="BB53" i="22"/>
  <c r="BG53" i="15"/>
  <c r="BH53" i="11"/>
  <c r="BJ53" i="10"/>
  <c r="BJ53" i="23"/>
  <c r="BH53" i="13"/>
  <c r="BB53" i="11"/>
  <c r="BI53" i="22"/>
  <c r="BL53" i="8"/>
  <c r="BI53" i="8"/>
  <c r="BG53" i="8"/>
  <c r="BJ53" i="8"/>
  <c r="BF53" i="8"/>
  <c r="BG53" i="11"/>
  <c r="BL53" i="11"/>
  <c r="BC53" i="11"/>
  <c r="BE53" i="11"/>
  <c r="BJ53" i="11"/>
  <c r="BE53" i="12"/>
  <c r="BL53" i="12"/>
  <c r="BH53" i="15"/>
  <c r="BC53" i="15"/>
  <c r="BD53" i="15"/>
  <c r="BF53" i="16"/>
  <c r="BJ53" i="16"/>
  <c r="BG53" i="16"/>
  <c r="BK53" i="16"/>
  <c r="BI53" i="16"/>
  <c r="BE53" i="17"/>
  <c r="BB53" i="17"/>
  <c r="BD53" i="17"/>
  <c r="BI53" i="17"/>
  <c r="BI53" i="18"/>
  <c r="BL53" i="18"/>
  <c r="BJ53" i="24"/>
  <c r="BC53" i="24"/>
  <c r="BG53" i="24"/>
  <c r="BE53" i="24"/>
  <c r="BH53" i="24"/>
  <c r="BF53" i="24"/>
  <c r="BI53" i="24"/>
  <c r="BF53" i="26"/>
  <c r="BG53" i="26"/>
  <c r="BE53" i="28"/>
  <c r="BJ53" i="28"/>
  <c r="BD53" i="28"/>
  <c r="BG53" i="28"/>
  <c r="BK53" i="28"/>
  <c r="BL53" i="28"/>
  <c r="BF53" i="28"/>
  <c r="BD53" i="30"/>
  <c r="BF53" i="30"/>
  <c r="BE51" i="35"/>
  <c r="BB51" i="35"/>
  <c r="BK51" i="35"/>
  <c r="BJ51" i="35"/>
  <c r="BE51" i="37"/>
  <c r="BF51" i="37"/>
  <c r="BK51" i="39"/>
  <c r="BH51" i="39"/>
  <c r="BJ51" i="39"/>
  <c r="BF51" i="39"/>
  <c r="BB51" i="39"/>
  <c r="BK51" i="41"/>
  <c r="BF51" i="41"/>
  <c r="BB51" i="41"/>
  <c r="BJ51" i="41"/>
  <c r="BD51" i="41"/>
  <c r="BH51" i="41"/>
  <c r="BC51" i="41"/>
  <c r="BG51" i="41"/>
  <c r="BE51" i="41"/>
  <c r="BL51" i="41"/>
  <c r="BI51" i="41"/>
  <c r="BJ53" i="15"/>
  <c r="BI51" i="35"/>
  <c r="BC53" i="30"/>
  <c r="BB53" i="24"/>
  <c r="BB53" i="8"/>
  <c r="BE53" i="30"/>
  <c r="BD53" i="18"/>
  <c r="BJ53" i="12"/>
  <c r="BB53" i="12"/>
  <c r="BJ53" i="17"/>
  <c r="BF53" i="22"/>
  <c r="BK53" i="8"/>
  <c r="BH53" i="8"/>
  <c r="BH53" i="26"/>
  <c r="BE53" i="26"/>
  <c r="BD53" i="8"/>
  <c r="BL53" i="17"/>
  <c r="BC53" i="26"/>
  <c r="BI53" i="30"/>
  <c r="BI53" i="28"/>
  <c r="BF53" i="9"/>
  <c r="BB53" i="26"/>
  <c r="BF53" i="17"/>
  <c r="BF51" i="35"/>
  <c r="BC51" i="37"/>
  <c r="BB53" i="10"/>
  <c r="BD51" i="35"/>
  <c r="BG53" i="18"/>
  <c r="BJ53" i="18"/>
  <c r="BC53" i="18"/>
  <c r="BE53" i="18"/>
  <c r="BI51" i="37"/>
  <c r="BK53" i="15"/>
  <c r="BB53" i="28"/>
  <c r="BE53" i="8"/>
  <c r="BD53" i="24"/>
  <c r="BD51" i="37"/>
  <c r="BH53" i="30"/>
  <c r="BG53" i="17"/>
  <c r="BJ53" i="30"/>
  <c r="BL53" i="10"/>
  <c r="BG53" i="10"/>
  <c r="BH53" i="28"/>
  <c r="BB53" i="16"/>
  <c r="BB53" i="15"/>
  <c r="BF53" i="15"/>
  <c r="BK53" i="30"/>
  <c r="BK53" i="18"/>
  <c r="BK51" i="37"/>
  <c r="BJ51" i="37"/>
  <c r="BL53" i="15"/>
  <c r="BJ53" i="26"/>
  <c r="BH51" i="35"/>
  <c r="BH53" i="17"/>
  <c r="BG51" i="35"/>
  <c r="BH53" i="16"/>
  <c r="BL53" i="16"/>
  <c r="BL53" i="26"/>
  <c r="BG53" i="30"/>
  <c r="BL53" i="30"/>
  <c r="BI53" i="10"/>
  <c r="BL53" i="22"/>
  <c r="BB53" i="9"/>
  <c r="BL51" i="37"/>
  <c r="BF53" i="12"/>
  <c r="BF53" i="18"/>
  <c r="BH53" i="10"/>
  <c r="BD53" i="16"/>
  <c r="BB51" i="37"/>
  <c r="BE53" i="15"/>
  <c r="BG51" i="37"/>
  <c r="BE53" i="16"/>
  <c r="BH53" i="18"/>
  <c r="BC53" i="28"/>
  <c r="BC53" i="12"/>
  <c r="BG53" i="12"/>
  <c r="BK53" i="17"/>
  <c r="BC53" i="16"/>
  <c r="BI53" i="26"/>
  <c r="BC53" i="17"/>
  <c r="BL53" i="24"/>
  <c r="BC51" i="39"/>
  <c r="BI53" i="12"/>
  <c r="BK53" i="24"/>
  <c r="BD53" i="26"/>
  <c r="BK53" i="26"/>
  <c r="BB53" i="30"/>
  <c r="BK53" i="22"/>
  <c r="BH51" i="37"/>
  <c r="BD53" i="9"/>
  <c r="AP32" i="20" l="1"/>
  <c r="M30" i="27"/>
  <c r="K30" i="21"/>
  <c r="M30" i="21" s="1"/>
  <c r="AV38" i="20"/>
  <c r="AV32" i="20"/>
  <c r="AU32" i="20"/>
  <c r="AU27" i="20"/>
  <c r="AV35" i="20"/>
  <c r="AT2" i="24"/>
  <c r="A12" i="140"/>
  <c r="AS38" i="20"/>
  <c r="AP27" i="20"/>
  <c r="AR27" i="20"/>
  <c r="AQ27" i="20"/>
  <c r="AQ2" i="24"/>
  <c r="AU2" i="24"/>
  <c r="AW27" i="24"/>
  <c r="AW32" i="24"/>
  <c r="AR2" i="24"/>
  <c r="AS2" i="24"/>
  <c r="AW35" i="24"/>
  <c r="AW38" i="24"/>
  <c r="AW54" i="24"/>
  <c r="AW62" i="24"/>
  <c r="AW9" i="24"/>
  <c r="AP2" i="24"/>
  <c r="AW58" i="24"/>
  <c r="AW3" i="24"/>
  <c r="AO2" i="24"/>
  <c r="AV2" i="24"/>
  <c r="AQ58" i="20"/>
  <c r="AW6" i="20"/>
  <c r="AW23" i="20"/>
  <c r="AQ9" i="20"/>
  <c r="AP54" i="20"/>
  <c r="AQ38" i="20"/>
  <c r="AS62" i="20"/>
  <c r="AW29" i="20"/>
  <c r="AS3" i="20"/>
  <c r="AV27" i="20"/>
  <c r="AT58" i="20"/>
  <c r="AO27" i="20"/>
  <c r="AW28" i="20"/>
  <c r="AS27" i="20"/>
  <c r="AW64" i="20"/>
  <c r="AW13" i="20"/>
  <c r="AW44" i="20"/>
  <c r="AU58" i="20"/>
  <c r="AW50" i="20"/>
  <c r="AO49" i="20"/>
  <c r="AW49" i="20" s="1"/>
  <c r="AW36" i="20"/>
  <c r="AO35" i="20"/>
  <c r="AO51" i="20"/>
  <c r="AW51" i="20" s="1"/>
  <c r="AW52" i="20"/>
  <c r="AS9" i="20"/>
  <c r="AU38" i="20"/>
  <c r="AW61" i="20"/>
  <c r="AW37" i="20"/>
  <c r="AO54" i="20"/>
  <c r="AW55" i="20"/>
  <c r="AW34" i="20"/>
  <c r="AW21" i="20"/>
  <c r="AR54" i="20"/>
  <c r="AR3" i="20"/>
  <c r="AW43" i="20"/>
  <c r="AR38" i="20"/>
  <c r="AW5" i="20"/>
  <c r="AW42" i="20"/>
  <c r="AU9" i="20"/>
  <c r="AS54" i="20"/>
  <c r="AW33" i="20"/>
  <c r="AO32" i="20"/>
  <c r="AQ3" i="20"/>
  <c r="AW53" i="20"/>
  <c r="AW63" i="20"/>
  <c r="AO62" i="20"/>
  <c r="AW56" i="20"/>
  <c r="AT38" i="20"/>
  <c r="AP58" i="20"/>
  <c r="AQ35" i="20"/>
  <c r="AW41" i="20"/>
  <c r="AT27" i="20"/>
  <c r="AW25" i="20"/>
  <c r="AW60" i="20"/>
  <c r="AW15" i="20"/>
  <c r="AW57" i="20"/>
  <c r="AW48" i="20"/>
  <c r="AO47" i="20"/>
  <c r="AW47" i="20" s="1"/>
  <c r="AT3" i="20"/>
  <c r="AW18" i="20"/>
  <c r="AW46" i="20"/>
  <c r="AO45" i="20"/>
  <c r="AW45" i="20" s="1"/>
  <c r="AW65" i="20"/>
  <c r="AW20" i="20"/>
  <c r="AO9" i="20"/>
  <c r="AW10" i="20"/>
  <c r="AT54" i="20"/>
  <c r="AV62" i="20"/>
  <c r="AU62" i="20"/>
  <c r="AT62" i="20"/>
  <c r="AP9" i="20"/>
  <c r="AU54" i="20"/>
  <c r="AQ32" i="20"/>
  <c r="AW4" i="20"/>
  <c r="AO3" i="20"/>
  <c r="AW22" i="20"/>
  <c r="AW39" i="20"/>
  <c r="AO38" i="20"/>
  <c r="AW8" i="20"/>
  <c r="AR58" i="20"/>
  <c r="AW19" i="20"/>
  <c r="AW16" i="20"/>
  <c r="AW26" i="20"/>
  <c r="AP3" i="20"/>
  <c r="AP38" i="20"/>
  <c r="AV9" i="20"/>
  <c r="AT9" i="20"/>
  <c r="AU3" i="20"/>
  <c r="AW17" i="20"/>
  <c r="AO58" i="20"/>
  <c r="AW59" i="20"/>
  <c r="AR62" i="20"/>
  <c r="AT32" i="20"/>
  <c r="AV58" i="20"/>
  <c r="AW14" i="20"/>
  <c r="AU35" i="20"/>
  <c r="AW7" i="20"/>
  <c r="AP62" i="20"/>
  <c r="AS58" i="20"/>
  <c r="AW40" i="20"/>
  <c r="AT35" i="20"/>
  <c r="AW12" i="20"/>
  <c r="AW11" i="20"/>
  <c r="AW24" i="20"/>
  <c r="AR9" i="20"/>
  <c r="AV54" i="20"/>
  <c r="AS32" i="20"/>
  <c r="AV3" i="20"/>
  <c r="AQ62" i="20"/>
  <c r="AW31" i="20"/>
  <c r="AW30" i="20"/>
  <c r="AO62" i="19"/>
  <c r="AW63" i="19"/>
  <c r="AR47" i="19"/>
  <c r="AW59" i="19"/>
  <c r="AO58" i="19"/>
  <c r="AV35" i="19"/>
  <c r="AW12" i="19"/>
  <c r="AU27" i="19"/>
  <c r="AO27" i="19"/>
  <c r="AW28" i="19"/>
  <c r="AS38" i="19"/>
  <c r="AQ9" i="19"/>
  <c r="AW6" i="19"/>
  <c r="AP58" i="19"/>
  <c r="AW18" i="19"/>
  <c r="AU45" i="19"/>
  <c r="AU9" i="19"/>
  <c r="AQ51" i="19"/>
  <c r="AW7" i="19"/>
  <c r="AT3" i="19"/>
  <c r="AS9" i="19"/>
  <c r="AV51" i="19"/>
  <c r="AW20" i="19"/>
  <c r="AT32" i="19"/>
  <c r="AQ35" i="19"/>
  <c r="AW53" i="19"/>
  <c r="AS54" i="19"/>
  <c r="AS3" i="19"/>
  <c r="AR49" i="19"/>
  <c r="AR62" i="19"/>
  <c r="AV47" i="19"/>
  <c r="AR58" i="19"/>
  <c r="AV38" i="19"/>
  <c r="AT9" i="19"/>
  <c r="AP51" i="19"/>
  <c r="AQ32" i="19"/>
  <c r="AR35" i="19"/>
  <c r="AQ62" i="19"/>
  <c r="AT47" i="19"/>
  <c r="AQ58" i="19"/>
  <c r="AW36" i="19"/>
  <c r="AO35" i="19"/>
  <c r="AQ27" i="19"/>
  <c r="AV45" i="19"/>
  <c r="AT51" i="19"/>
  <c r="AQ54" i="19"/>
  <c r="AW11" i="19"/>
  <c r="AW37" i="19"/>
  <c r="AR3" i="19"/>
  <c r="AU47" i="19"/>
  <c r="AW65" i="19"/>
  <c r="AU38" i="19"/>
  <c r="AW33" i="19"/>
  <c r="AO32" i="19"/>
  <c r="AW8" i="19"/>
  <c r="AP35" i="19"/>
  <c r="AR54" i="19"/>
  <c r="AQ49" i="19"/>
  <c r="AP45" i="19"/>
  <c r="AT38" i="19"/>
  <c r="AT45" i="19"/>
  <c r="AO45" i="19"/>
  <c r="AW46" i="19"/>
  <c r="AW14" i="19"/>
  <c r="AW5" i="19"/>
  <c r="AT54" i="19"/>
  <c r="AU32" i="19"/>
  <c r="AQ3" i="19"/>
  <c r="AW56" i="19"/>
  <c r="AV3" i="19"/>
  <c r="AW60" i="19"/>
  <c r="AW55" i="19"/>
  <c r="AO54" i="19"/>
  <c r="AW40" i="19"/>
  <c r="AW15" i="19"/>
  <c r="AW61" i="19"/>
  <c r="AS35" i="19"/>
  <c r="AU54" i="19"/>
  <c r="AU3" i="19"/>
  <c r="AW22" i="19"/>
  <c r="AW64" i="19"/>
  <c r="AT49" i="19"/>
  <c r="AT62" i="19"/>
  <c r="AP47" i="19"/>
  <c r="AT58" i="19"/>
  <c r="AW42" i="19"/>
  <c r="AP38" i="19"/>
  <c r="AO9" i="19"/>
  <c r="AW10" i="19"/>
  <c r="AR51" i="19"/>
  <c r="AS32" i="19"/>
  <c r="AT35" i="19"/>
  <c r="AW16" i="19"/>
  <c r="AS49" i="19"/>
  <c r="AS62" i="19"/>
  <c r="AW48" i="19"/>
  <c r="AO47" i="19"/>
  <c r="AS58" i="19"/>
  <c r="AW13" i="19"/>
  <c r="AW26" i="19"/>
  <c r="AT27" i="19"/>
  <c r="AW25" i="19"/>
  <c r="AR27" i="19"/>
  <c r="AS27" i="19"/>
  <c r="AV54" i="19"/>
  <c r="AP49" i="19"/>
  <c r="AP62" i="19"/>
  <c r="AR9" i="19"/>
  <c r="AU51" i="19"/>
  <c r="AW23" i="19"/>
  <c r="AO3" i="19"/>
  <c r="AW4" i="19"/>
  <c r="AR45" i="19"/>
  <c r="AS45" i="19"/>
  <c r="AW41" i="19"/>
  <c r="AQ38" i="19"/>
  <c r="AQ45" i="19"/>
  <c r="AR38" i="19"/>
  <c r="AW21" i="19"/>
  <c r="AR32" i="19"/>
  <c r="AW17" i="19"/>
  <c r="AW39" i="19"/>
  <c r="AO38" i="19"/>
  <c r="AP32" i="19"/>
  <c r="AV9" i="19"/>
  <c r="AS51" i="19"/>
  <c r="AV49" i="19"/>
  <c r="AW44" i="19"/>
  <c r="AV62" i="19"/>
  <c r="AS47" i="19"/>
  <c r="AV58" i="19"/>
  <c r="AP9" i="19"/>
  <c r="AW52" i="19"/>
  <c r="AO51" i="19"/>
  <c r="AV32" i="19"/>
  <c r="AW57" i="19"/>
  <c r="AU35" i="19"/>
  <c r="AW43" i="19"/>
  <c r="AP54" i="19"/>
  <c r="AP3" i="19"/>
  <c r="AW24" i="19"/>
  <c r="AW34" i="19"/>
  <c r="AW50" i="19"/>
  <c r="AO49" i="19"/>
  <c r="AU49" i="19"/>
  <c r="AW19" i="19"/>
  <c r="AU62" i="19"/>
  <c r="AQ47" i="19"/>
  <c r="AU58" i="19"/>
  <c r="AW31" i="19"/>
  <c r="AW30" i="19"/>
  <c r="AV27" i="19"/>
  <c r="AP27" i="19"/>
  <c r="AW29" i="19"/>
  <c r="AV2" i="20" l="1"/>
  <c r="D22" i="145"/>
  <c r="F22" i="145" s="1"/>
  <c r="H22" i="145" s="1"/>
  <c r="C5" i="146" s="1"/>
  <c r="C21" i="146" s="1"/>
  <c r="A13" i="140"/>
  <c r="AW2" i="24"/>
  <c r="AS2" i="20"/>
  <c r="AW3" i="20"/>
  <c r="AO2" i="20"/>
  <c r="AT2" i="20"/>
  <c r="AW35" i="20"/>
  <c r="AW38" i="20"/>
  <c r="AQ2" i="20"/>
  <c r="AW58" i="20"/>
  <c r="AW9" i="20"/>
  <c r="AW62" i="20"/>
  <c r="AW32" i="20"/>
  <c r="AR2" i="20"/>
  <c r="AW27" i="20"/>
  <c r="AU2" i="20"/>
  <c r="AP2" i="20"/>
  <c r="AW54" i="20"/>
  <c r="AW38" i="19"/>
  <c r="AW45" i="19"/>
  <c r="AW32" i="19"/>
  <c r="AS2" i="19"/>
  <c r="AW3" i="19"/>
  <c r="AO2" i="19"/>
  <c r="AT2" i="19"/>
  <c r="AP2" i="19"/>
  <c r="AV2" i="19"/>
  <c r="AW47" i="19"/>
  <c r="AW9" i="19"/>
  <c r="AQ2" i="19"/>
  <c r="AW35" i="19"/>
  <c r="AW58" i="19"/>
  <c r="AW51" i="19"/>
  <c r="AR2" i="19"/>
  <c r="AW49" i="19"/>
  <c r="AW54" i="19"/>
  <c r="AW27" i="19"/>
  <c r="AW62" i="19"/>
  <c r="AU2" i="19"/>
  <c r="C46" i="146" l="1"/>
  <c r="C37" i="146"/>
  <c r="C42" i="146" s="1"/>
  <c r="A14" i="140"/>
  <c r="AW2" i="20"/>
  <c r="AW2" i="19"/>
  <c r="A15" i="140" l="1"/>
  <c r="A16" i="140" l="1"/>
  <c r="A17" i="140" l="1"/>
  <c r="A18" i="140" l="1"/>
  <c r="A19" i="140" l="1"/>
  <c r="A20" i="140" l="1"/>
  <c r="A21" i="140" l="1"/>
  <c r="A22" i="140" l="1"/>
  <c r="A23" i="140" l="1"/>
  <c r="A24" i="140" l="1"/>
  <c r="A25" i="140" l="1"/>
  <c r="A26" i="140" l="1"/>
  <c r="A27" i="140" l="1"/>
  <c r="A28" i="140" l="1"/>
  <c r="D32" i="145" l="1"/>
  <c r="F32" i="145" l="1"/>
  <c r="H32" i="145" l="1"/>
  <c r="C5" i="140"/>
  <c r="E5" i="140" l="1"/>
  <c r="D33" i="145" l="1"/>
  <c r="F33" i="145" l="1"/>
  <c r="H33" i="145" l="1"/>
  <c r="C9" i="146" s="1"/>
  <c r="C27" i="140"/>
  <c r="C28" i="146" l="1"/>
  <c r="C13" i="146"/>
  <c r="E27" i="140"/>
  <c r="C53" i="146" l="1"/>
  <c r="C55" i="146" s="1"/>
  <c r="C57" i="146" s="1"/>
  <c r="C30" i="146"/>
  <c r="D61" i="145"/>
  <c r="C15" i="146"/>
  <c r="E58" i="145" l="1"/>
  <c r="E77" i="145" s="1"/>
  <c r="E50" i="145"/>
  <c r="E69" i="145" s="1"/>
  <c r="E54" i="145"/>
  <c r="E73" i="145" s="1"/>
  <c r="E52" i="145"/>
  <c r="E71" i="145" s="1"/>
  <c r="D62" i="145"/>
  <c r="E61" i="145"/>
  <c r="E60" i="145"/>
  <c r="E79" i="145" s="1"/>
  <c r="E47" i="145"/>
  <c r="E66" i="145" s="1"/>
  <c r="E48" i="145"/>
  <c r="E67" i="145" s="1"/>
  <c r="E49" i="145"/>
  <c r="E68" i="145" s="1"/>
  <c r="E55" i="145"/>
  <c r="E74" i="145" s="1"/>
  <c r="E53" i="145"/>
  <c r="E72" i="145" s="1"/>
  <c r="E51" i="145"/>
  <c r="E70" i="145" s="1"/>
  <c r="E57" i="145"/>
  <c r="E76" i="145" s="1"/>
  <c r="C32" i="146"/>
  <c r="D49" i="146" l="1"/>
  <c r="D54" i="146"/>
  <c r="C33" i="146"/>
  <c r="D47" i="146"/>
  <c r="D37" i="146"/>
  <c r="D56" i="146"/>
  <c r="D52" i="146"/>
  <c r="D39" i="146"/>
  <c r="D51" i="146"/>
  <c r="D40" i="146"/>
  <c r="D50" i="146"/>
  <c r="D38" i="146"/>
  <c r="D48" i="146"/>
  <c r="D53" i="146"/>
  <c r="E80" i="145"/>
  <c r="F66" i="145"/>
  <c r="F67" i="145" s="1"/>
  <c r="F68" i="145" s="1"/>
  <c r="F69" i="145" s="1"/>
  <c r="F70" i="145" s="1"/>
  <c r="F71" i="145" s="1"/>
  <c r="F72" i="145" s="1"/>
  <c r="F73" i="145" s="1"/>
  <c r="F74" i="145" s="1"/>
  <c r="C14" i="138"/>
  <c r="D46" i="146" l="1"/>
  <c r="D42" i="146"/>
  <c r="E46" i="146" l="1"/>
  <c r="E47" i="146" s="1"/>
  <c r="E48" i="146" s="1"/>
  <c r="E49" i="146" s="1"/>
  <c r="E50" i="146" s="1"/>
  <c r="E51" i="146" s="1"/>
  <c r="E52" i="146" s="1"/>
  <c r="E53" i="146" s="1"/>
  <c r="E54" i="146" s="1"/>
  <c r="D55" i="146"/>
  <c r="E55" i="146" l="1"/>
  <c r="E56" i="146" s="1"/>
  <c r="D57" i="146"/>
  <c r="D80" i="145"/>
  <c r="D81" i="145" s="1"/>
  <c r="I14" i="20"/>
  <c r="K17" i="20"/>
  <c r="I58" i="20" l="1"/>
  <c r="I71" i="20" s="1"/>
  <c r="K14" i="20"/>
  <c r="I7" i="20"/>
  <c r="K58" i="20"/>
  <c r="K71" i="20" s="1"/>
  <c r="K7" i="20" l="1"/>
  <c r="G17" i="20"/>
  <c r="E14" i="20"/>
  <c r="C18" i="140" l="1"/>
  <c r="G14" i="20"/>
  <c r="M17" i="20"/>
  <c r="V5" i="20" s="1"/>
  <c r="E58" i="20"/>
  <c r="E7" i="20"/>
  <c r="V16" i="20" l="1"/>
  <c r="C29" i="140"/>
  <c r="E18" i="140"/>
  <c r="E29" i="140" s="1"/>
  <c r="E71" i="20"/>
  <c r="O17" i="20"/>
  <c r="P17" i="20" s="1"/>
  <c r="M14" i="20"/>
  <c r="G58" i="20"/>
  <c r="G71" i="20" s="1"/>
  <c r="G7" i="20"/>
  <c r="C4" i="139" l="1"/>
  <c r="C6" i="139" s="1"/>
  <c r="C8" i="139" s="1"/>
  <c r="C83" i="140"/>
  <c r="M7" i="20"/>
  <c r="M58" i="20"/>
  <c r="C14" i="139"/>
  <c r="C102" i="140" l="1"/>
  <c r="C105" i="140" s="1"/>
  <c r="C107" i="140" s="1"/>
  <c r="C86" i="140"/>
  <c r="C9" i="139"/>
  <c r="C15" i="138"/>
  <c r="C10" i="138"/>
  <c r="M71" i="20"/>
  <c r="BI15" i="20"/>
  <c r="BK30" i="20"/>
  <c r="BK41" i="20"/>
  <c r="BL4" i="20"/>
  <c r="BH60" i="20"/>
  <c r="BC10" i="20"/>
  <c r="BF59" i="20"/>
  <c r="BD33" i="20"/>
  <c r="BL39" i="20"/>
  <c r="BG19" i="20"/>
  <c r="BK42" i="20"/>
  <c r="BI4" i="20"/>
  <c r="BC34" i="20"/>
  <c r="BD41" i="20"/>
  <c r="BC11" i="20"/>
  <c r="BC50" i="20"/>
  <c r="BK14" i="20"/>
  <c r="BH56" i="20"/>
  <c r="BC20" i="20"/>
  <c r="BL17" i="20"/>
  <c r="BH10" i="20"/>
  <c r="BE44" i="20"/>
  <c r="BC56" i="20"/>
  <c r="BG59" i="20"/>
  <c r="BK24" i="20"/>
  <c r="BE16" i="20"/>
  <c r="BE56" i="20"/>
  <c r="BI10" i="20"/>
  <c r="BE33" i="20"/>
  <c r="BE31" i="20"/>
  <c r="BK16" i="20"/>
  <c r="BE41" i="20"/>
  <c r="BL23" i="20"/>
  <c r="BJ14" i="20"/>
  <c r="BC24" i="20"/>
  <c r="BE40" i="20"/>
  <c r="BG60" i="20"/>
  <c r="BI20" i="20"/>
  <c r="BL61" i="20"/>
  <c r="BB56" i="20"/>
  <c r="BC41" i="20"/>
  <c r="BH16" i="20"/>
  <c r="BG21" i="20"/>
  <c r="BC30" i="20"/>
  <c r="BJ44" i="20"/>
  <c r="BI16" i="20"/>
  <c r="BH14" i="20"/>
  <c r="BI48" i="20"/>
  <c r="BF46" i="20"/>
  <c r="BK46" i="20"/>
  <c r="BD48" i="20"/>
  <c r="BE50" i="20"/>
  <c r="BD17" i="20"/>
  <c r="BJ22" i="20"/>
  <c r="BL33" i="20"/>
  <c r="BJ10" i="20"/>
  <c r="BH22" i="20"/>
  <c r="BC52" i="20"/>
  <c r="BD5" i="20"/>
  <c r="BB15" i="20"/>
  <c r="BF17" i="20"/>
  <c r="BF44" i="20"/>
  <c r="BK55" i="20"/>
  <c r="BD7" i="20"/>
  <c r="BC65" i="20"/>
  <c r="BF31" i="20"/>
  <c r="BB19" i="20"/>
  <c r="BH37" i="20"/>
  <c r="BG6" i="20"/>
  <c r="BH65" i="20"/>
  <c r="BF37" i="20"/>
  <c r="BG50" i="20"/>
  <c r="BL18" i="20"/>
  <c r="BC5" i="20"/>
  <c r="BD46" i="20"/>
  <c r="BJ48" i="20"/>
  <c r="BD60" i="20"/>
  <c r="BD42" i="20"/>
  <c r="BB20" i="20"/>
  <c r="BC25" i="20"/>
  <c r="BD11" i="20"/>
  <c r="BH15" i="20"/>
  <c r="BL64" i="20"/>
  <c r="BK17" i="20"/>
  <c r="BH24" i="20"/>
  <c r="BC59" i="20"/>
  <c r="BF65" i="20"/>
  <c r="BG40" i="20"/>
  <c r="BD13" i="20"/>
  <c r="BI55" i="20"/>
  <c r="BD19" i="20"/>
  <c r="BH23" i="20"/>
  <c r="BG55" i="20"/>
  <c r="BG11" i="20"/>
  <c r="BH33" i="20"/>
  <c r="BC33" i="20"/>
  <c r="BK22" i="20"/>
  <c r="BK15" i="20"/>
  <c r="BL55" i="20"/>
  <c r="BF14" i="20"/>
  <c r="BL19" i="20"/>
  <c r="BK31" i="20"/>
  <c r="BI13" i="20"/>
  <c r="BB23" i="20"/>
  <c r="BC39" i="20"/>
  <c r="BJ55" i="20"/>
  <c r="BF21" i="20"/>
  <c r="BI42" i="20"/>
  <c r="BC42" i="20"/>
  <c r="BD31" i="20"/>
  <c r="BG25" i="20"/>
  <c r="BG12" i="20"/>
  <c r="BD64" i="20"/>
  <c r="BB6" i="20"/>
  <c r="BC29" i="20"/>
  <c r="BG23" i="20"/>
  <c r="BK7" i="20"/>
  <c r="BF56" i="20"/>
  <c r="BB12" i="20"/>
  <c r="BF50" i="20"/>
  <c r="BL7" i="20"/>
  <c r="BE46" i="20"/>
  <c r="BE6" i="20"/>
  <c r="BF12" i="20"/>
  <c r="BG65" i="20"/>
  <c r="BL46" i="20"/>
  <c r="BB44" i="20"/>
  <c r="BC44" i="20"/>
  <c r="BB48" i="20"/>
  <c r="BD10" i="20"/>
  <c r="BJ16" i="20"/>
  <c r="BG5" i="20"/>
  <c r="BD28" i="20"/>
  <c r="BH4" i="20"/>
  <c r="BL29" i="20"/>
  <c r="BF7" i="20"/>
  <c r="BB5" i="20"/>
  <c r="BL14" i="20"/>
  <c r="BJ41" i="20"/>
  <c r="BF42" i="20"/>
  <c r="BD29" i="20"/>
  <c r="BL43" i="20"/>
  <c r="BH64" i="20"/>
  <c r="BE37" i="20"/>
  <c r="BI30" i="20"/>
  <c r="BC64" i="20"/>
  <c r="BB42" i="20"/>
  <c r="BL11" i="20"/>
  <c r="BC19" i="20"/>
  <c r="BB55" i="20"/>
  <c r="BH11" i="20"/>
  <c r="BJ34" i="20"/>
  <c r="BB43" i="20"/>
  <c r="BF52" i="20"/>
  <c r="BG61" i="20"/>
  <c r="BL34" i="20"/>
  <c r="BC55" i="20"/>
  <c r="BH34" i="20"/>
  <c r="BK59" i="20"/>
  <c r="BK40" i="20"/>
  <c r="BD39" i="20"/>
  <c r="BH12" i="20"/>
  <c r="BH5" i="20"/>
  <c r="BJ36" i="20"/>
  <c r="BI65" i="20"/>
  <c r="BL13" i="20"/>
  <c r="BD14" i="20"/>
  <c r="BE59" i="20"/>
  <c r="BG31" i="20"/>
  <c r="BG24" i="20"/>
  <c r="BL36" i="20"/>
  <c r="BK43" i="20"/>
  <c r="BD59" i="20"/>
  <c r="BG4" i="20"/>
  <c r="BJ24" i="20"/>
  <c r="BI39" i="20"/>
  <c r="BB24" i="20"/>
  <c r="BC60" i="20"/>
  <c r="BE39" i="20"/>
  <c r="BJ39" i="20"/>
  <c r="BE36" i="20"/>
  <c r="BC6" i="20"/>
  <c r="BC4" i="20"/>
  <c r="BF10" i="20"/>
  <c r="BH18" i="20"/>
  <c r="BH8" i="20"/>
  <c r="BI59" i="20"/>
  <c r="BI44" i="20"/>
  <c r="BB17" i="20"/>
  <c r="BI37" i="20"/>
  <c r="BC31" i="20"/>
  <c r="BH29" i="20"/>
  <c r="BI40" i="20"/>
  <c r="BC8" i="20"/>
  <c r="BJ43" i="20"/>
  <c r="BI41" i="20"/>
  <c r="BG14" i="20"/>
  <c r="BB31" i="20"/>
  <c r="AF61" i="20"/>
  <c r="BK12" i="20"/>
  <c r="BB34" i="20"/>
  <c r="BF6" i="20"/>
  <c r="BE48" i="20"/>
  <c r="BF11" i="20"/>
  <c r="BB65" i="20"/>
  <c r="AB61" i="20"/>
  <c r="BK63" i="20"/>
  <c r="AA61" i="20"/>
  <c r="BE4" i="20"/>
  <c r="BK25" i="20"/>
  <c r="BG22" i="20"/>
  <c r="BC28" i="20"/>
  <c r="BG41" i="20"/>
  <c r="BE55" i="20"/>
  <c r="BJ28" i="20"/>
  <c r="BL22" i="20"/>
  <c r="BI11" i="20"/>
  <c r="BE13" i="20"/>
  <c r="BF19" i="20"/>
  <c r="BC15" i="20"/>
  <c r="BG34" i="20"/>
  <c r="BF15" i="20"/>
  <c r="BD56" i="20"/>
  <c r="BF18" i="20"/>
  <c r="BG17" i="20"/>
  <c r="BK56" i="20"/>
  <c r="BE26" i="20"/>
  <c r="BJ19" i="20"/>
  <c r="BB29" i="20"/>
  <c r="BL41" i="20"/>
  <c r="BF30" i="20"/>
  <c r="BJ33" i="20"/>
  <c r="BE21" i="20"/>
  <c r="BJ13" i="20"/>
  <c r="BK28" i="20"/>
  <c r="BK8" i="20"/>
  <c r="BL28" i="20"/>
  <c r="BJ4" i="20"/>
  <c r="BH20" i="20"/>
  <c r="BC48" i="20"/>
  <c r="BD43" i="20"/>
  <c r="BE30" i="20"/>
  <c r="BE60" i="20"/>
  <c r="BK36" i="20"/>
  <c r="BG28" i="20"/>
  <c r="BH52" i="20"/>
  <c r="BC26" i="20"/>
  <c r="BH28" i="20"/>
  <c r="BJ12" i="20"/>
  <c r="BF23" i="20"/>
  <c r="BK10" i="20"/>
  <c r="BJ60" i="20"/>
  <c r="BK39" i="20"/>
  <c r="BG18" i="20"/>
  <c r="BL24" i="20"/>
  <c r="BH59" i="20"/>
  <c r="BF36" i="20"/>
  <c r="BD16" i="20"/>
  <c r="BB4" i="20"/>
  <c r="BC36" i="20"/>
  <c r="BL10" i="20"/>
  <c r="BC43" i="20"/>
  <c r="BJ5" i="20"/>
  <c r="BF28" i="20"/>
  <c r="BG64" i="20"/>
  <c r="BB41" i="20"/>
  <c r="BC17" i="20"/>
  <c r="BI26" i="20"/>
  <c r="BB60" i="20"/>
  <c r="BK13" i="20"/>
  <c r="BL16" i="20"/>
  <c r="BE24" i="20"/>
  <c r="BG16" i="20"/>
  <c r="BJ64" i="20"/>
  <c r="BH42" i="20"/>
  <c r="BF43" i="20"/>
  <c r="BD34" i="20"/>
  <c r="BL52" i="20"/>
  <c r="BL12" i="20"/>
  <c r="BJ37" i="20"/>
  <c r="BK48" i="20"/>
  <c r="BG46" i="20"/>
  <c r="BI50" i="20"/>
  <c r="BG30" i="20"/>
  <c r="BB28" i="20"/>
  <c r="BH17" i="20"/>
  <c r="BD20" i="20"/>
  <c r="BJ20" i="20"/>
  <c r="BG39" i="20"/>
  <c r="BD25" i="20"/>
  <c r="BD23" i="20"/>
  <c r="BF39" i="20"/>
  <c r="BD8" i="20"/>
  <c r="BJ21" i="20"/>
  <c r="BE11" i="20"/>
  <c r="BF24" i="20"/>
  <c r="BK37" i="20"/>
  <c r="BG7" i="20"/>
  <c r="BE64" i="20"/>
  <c r="BF5" i="20"/>
  <c r="BJ56" i="20"/>
  <c r="BH6" i="20"/>
  <c r="BD6" i="20"/>
  <c r="BC61" i="20"/>
  <c r="BJ42" i="20"/>
  <c r="BI52" i="20"/>
  <c r="BI12" i="20"/>
  <c r="BD12" i="20"/>
  <c r="BE52" i="20"/>
  <c r="BD50" i="20"/>
  <c r="BI22" i="20"/>
  <c r="AJ61" i="20"/>
  <c r="BJ31" i="20"/>
  <c r="BE5" i="20"/>
  <c r="BD55" i="20"/>
  <c r="BD61" i="20"/>
  <c r="BK44" i="20"/>
  <c r="BG36" i="20"/>
  <c r="BC14" i="20"/>
  <c r="BG56" i="20"/>
  <c r="BH21" i="20"/>
  <c r="BE23" i="20"/>
  <c r="BD26" i="20"/>
  <c r="BI25" i="20"/>
  <c r="BH43" i="20"/>
  <c r="BL8" i="20"/>
  <c r="BF34" i="20"/>
  <c r="BF22" i="20"/>
  <c r="BE14" i="20"/>
  <c r="BG8" i="20"/>
  <c r="BD37" i="20"/>
  <c r="BJ46" i="20"/>
  <c r="BH31" i="20"/>
  <c r="BK21" i="20"/>
  <c r="BB26" i="20"/>
  <c r="BI63" i="20"/>
  <c r="BC23" i="20"/>
  <c r="BG63" i="20"/>
  <c r="BB50" i="20"/>
  <c r="BE15" i="20"/>
  <c r="BD30" i="20"/>
  <c r="BF55" i="20"/>
  <c r="BI28" i="20"/>
  <c r="BJ23" i="20"/>
  <c r="BE25" i="20"/>
  <c r="BH25" i="20"/>
  <c r="BL65" i="20"/>
  <c r="BE42" i="20"/>
  <c r="BH40" i="20"/>
  <c r="BC18" i="20"/>
  <c r="BF16" i="20"/>
  <c r="BI60" i="20"/>
  <c r="BL30" i="20"/>
  <c r="BF48" i="20"/>
  <c r="BE8" i="20"/>
  <c r="BD44" i="20"/>
  <c r="BH61" i="20"/>
  <c r="BF64" i="20"/>
  <c r="BK61" i="20"/>
  <c r="BC13" i="20"/>
  <c r="BF26" i="20"/>
  <c r="BL50" i="20"/>
  <c r="BK11" i="20"/>
  <c r="BG48" i="20"/>
  <c r="BB7" i="20"/>
  <c r="BE12" i="20"/>
  <c r="AI61" i="20"/>
  <c r="BG10" i="20"/>
  <c r="BH63" i="20"/>
  <c r="BD15" i="20"/>
  <c r="BK19" i="20"/>
  <c r="BH36" i="20"/>
  <c r="BC22" i="20"/>
  <c r="BJ17" i="20"/>
  <c r="BJ18" i="20"/>
  <c r="BK23" i="20"/>
  <c r="BL37" i="20"/>
  <c r="BB22" i="20"/>
  <c r="BL5" i="20"/>
  <c r="BC21" i="20"/>
  <c r="BH44" i="20"/>
  <c r="BI43" i="20"/>
  <c r="BB11" i="20"/>
  <c r="BI31" i="20"/>
  <c r="BD18" i="20"/>
  <c r="BF61" i="20"/>
  <c r="BD40" i="20"/>
  <c r="BD22" i="20"/>
  <c r="BE19" i="20"/>
  <c r="BH30" i="20"/>
  <c r="BK50" i="20"/>
  <c r="BH41" i="20"/>
  <c r="BI46" i="20"/>
  <c r="BB18" i="20"/>
  <c r="BJ63" i="20"/>
  <c r="BF25" i="20"/>
  <c r="BI8" i="20"/>
  <c r="BF8" i="20"/>
  <c r="BH55" i="20"/>
  <c r="BJ40" i="20"/>
  <c r="BL20" i="20"/>
  <c r="BE20" i="20"/>
  <c r="BH7" i="20"/>
  <c r="BJ26" i="20"/>
  <c r="BK64" i="20"/>
  <c r="BJ6" i="20"/>
  <c r="BI6" i="20"/>
  <c r="BJ30" i="20"/>
  <c r="BJ11" i="20"/>
  <c r="BI34" i="20"/>
  <c r="BI61" i="20"/>
  <c r="BB25" i="20"/>
  <c r="BL15" i="20"/>
  <c r="BE65" i="20"/>
  <c r="AC61" i="20"/>
  <c r="BK34" i="20"/>
  <c r="BF60" i="20"/>
  <c r="BJ52" i="20"/>
  <c r="BH50" i="20"/>
  <c r="BH46" i="20"/>
  <c r="BB39" i="20"/>
  <c r="BF63" i="20"/>
  <c r="BL63" i="20"/>
  <c r="BC63" i="20"/>
  <c r="BB21" i="20"/>
  <c r="AH61" i="20"/>
  <c r="BE63" i="20"/>
  <c r="BB16" i="20"/>
  <c r="BE43" i="20"/>
  <c r="BL31" i="20"/>
  <c r="BJ59" i="20"/>
  <c r="BK33" i="20"/>
  <c r="BE17" i="20"/>
  <c r="BK5" i="20"/>
  <c r="BI56" i="20"/>
  <c r="BF20" i="20"/>
  <c r="BE7" i="20"/>
  <c r="BF29" i="20"/>
  <c r="BD4" i="20"/>
  <c r="BL40" i="20"/>
  <c r="BK29" i="20"/>
  <c r="BB37" i="20"/>
  <c r="BB61" i="20"/>
  <c r="BJ65" i="20"/>
  <c r="BI14" i="20"/>
  <c r="BG15" i="20"/>
  <c r="BC37" i="20"/>
  <c r="AE61" i="20"/>
  <c r="BI23" i="20"/>
  <c r="BC7" i="20"/>
  <c r="BD52" i="20"/>
  <c r="BH48" i="20"/>
  <c r="BG52" i="20"/>
  <c r="BD63" i="20"/>
  <c r="BH26" i="20"/>
  <c r="BH39" i="20"/>
  <c r="BJ8" i="20"/>
  <c r="BG33" i="20"/>
  <c r="BF33" i="20"/>
  <c r="BE34" i="20"/>
  <c r="BD65" i="20"/>
  <c r="BE28" i="20"/>
  <c r="BH19" i="20"/>
  <c r="BI19" i="20"/>
  <c r="BE18" i="20"/>
  <c r="BK65" i="20"/>
  <c r="BG44" i="20"/>
  <c r="BD21" i="20"/>
  <c r="BG29" i="20"/>
  <c r="BK60" i="20"/>
  <c r="BG42" i="20"/>
  <c r="BK6" i="20"/>
  <c r="BB14" i="20"/>
  <c r="BL48" i="20"/>
  <c r="BI17" i="20"/>
  <c r="BL26" i="20"/>
  <c r="BI24" i="20"/>
  <c r="BJ50" i="20"/>
  <c r="BK52" i="20"/>
  <c r="AD61" i="20"/>
  <c r="BB33" i="20"/>
  <c r="BB52" i="20"/>
  <c r="BE22" i="20"/>
  <c r="BL44" i="20"/>
  <c r="BB40" i="20"/>
  <c r="BE10" i="20"/>
  <c r="BH13" i="20"/>
  <c r="BL6" i="20"/>
  <c r="BD36" i="20"/>
  <c r="BK4" i="20"/>
  <c r="BF41" i="20"/>
  <c r="BF40" i="20"/>
  <c r="BI7" i="20"/>
  <c r="BL42" i="20"/>
  <c r="BK26" i="20"/>
  <c r="BG13" i="20"/>
  <c r="BI21" i="20"/>
  <c r="BL60" i="20"/>
  <c r="BJ25" i="20"/>
  <c r="BI29" i="20"/>
  <c r="BB13" i="20"/>
  <c r="BD24" i="20"/>
  <c r="BB59" i="20"/>
  <c r="BG20" i="20"/>
  <c r="BG43" i="20"/>
  <c r="BB8" i="20"/>
  <c r="BJ29" i="20"/>
  <c r="AG61" i="20"/>
  <c r="BB46" i="20"/>
  <c r="BB36" i="20"/>
  <c r="BB64" i="20"/>
  <c r="BL56" i="20"/>
  <c r="BL59" i="20"/>
  <c r="BI36" i="20"/>
  <c r="BL21" i="20"/>
  <c r="BG26" i="20"/>
  <c r="BI33" i="20"/>
  <c r="BJ15" i="20"/>
  <c r="BE61" i="20"/>
  <c r="BC12" i="20"/>
  <c r="BF4" i="20"/>
  <c r="BE29" i="20"/>
  <c r="BF13" i="20"/>
  <c r="BJ61" i="20"/>
  <c r="BG37" i="20"/>
  <c r="BC40" i="20"/>
  <c r="BI5" i="20"/>
  <c r="BI64" i="20"/>
  <c r="BK20" i="20"/>
  <c r="BI18" i="20"/>
  <c r="BK18" i="20"/>
  <c r="BC16" i="20"/>
  <c r="BL25" i="20"/>
  <c r="BB10" i="20"/>
  <c r="BB30" i="20"/>
  <c r="BC46" i="20"/>
  <c r="BB63" i="20"/>
  <c r="BJ7" i="20"/>
  <c r="E14" i="139"/>
  <c r="D74" i="140" l="1"/>
  <c r="D93" i="140" s="1"/>
  <c r="D82" i="140"/>
  <c r="D101" i="140" s="1"/>
  <c r="D86" i="140"/>
  <c r="D84" i="140"/>
  <c r="D103" i="140" s="1"/>
  <c r="D76" i="140"/>
  <c r="D95" i="140" s="1"/>
  <c r="D77" i="140"/>
  <c r="D96" i="140" s="1"/>
  <c r="D81" i="140"/>
  <c r="D100" i="140" s="1"/>
  <c r="D85" i="140"/>
  <c r="D104" i="140" s="1"/>
  <c r="D73" i="140"/>
  <c r="D92" i="140" s="1"/>
  <c r="D80" i="140"/>
  <c r="D99" i="140" s="1"/>
  <c r="D83" i="140"/>
  <c r="D102" i="140" s="1"/>
  <c r="D75" i="140"/>
  <c r="D94" i="140" s="1"/>
  <c r="C87" i="140"/>
  <c r="D78" i="140"/>
  <c r="D97" i="140" s="1"/>
  <c r="D79" i="140"/>
  <c r="D98" i="140" s="1"/>
  <c r="BI35" i="20"/>
  <c r="BB51" i="20"/>
  <c r="BD62" i="20"/>
  <c r="BL49" i="20"/>
  <c r="BG62" i="20"/>
  <c r="BI51" i="20"/>
  <c r="BE54" i="20"/>
  <c r="BE57" i="20" s="1"/>
  <c r="AB58" i="20"/>
  <c r="BG3" i="20"/>
  <c r="BF51" i="20"/>
  <c r="BB54" i="20"/>
  <c r="BB57" i="20" s="1"/>
  <c r="BH3" i="20"/>
  <c r="BD9" i="20"/>
  <c r="BL45" i="20"/>
  <c r="BE45" i="20"/>
  <c r="BJ54" i="20"/>
  <c r="BJ57" i="20" s="1"/>
  <c r="BI54" i="20"/>
  <c r="BI57" i="20" s="1"/>
  <c r="BC58" i="20"/>
  <c r="BC51" i="20"/>
  <c r="BK45" i="20"/>
  <c r="BC9" i="20"/>
  <c r="BB35" i="20"/>
  <c r="BJ49" i="20"/>
  <c r="BE27" i="20"/>
  <c r="BF62" i="20"/>
  <c r="BG45" i="20"/>
  <c r="BF3" i="20"/>
  <c r="BL58" i="20"/>
  <c r="BB45" i="20"/>
  <c r="BD35" i="20"/>
  <c r="BB32" i="20"/>
  <c r="BG51" i="20"/>
  <c r="BB38" i="20"/>
  <c r="BI45" i="20"/>
  <c r="BH62" i="20"/>
  <c r="BE51" i="20"/>
  <c r="BG38" i="20"/>
  <c r="BB27" i="20"/>
  <c r="BK47" i="20"/>
  <c r="BL9" i="20"/>
  <c r="BF35" i="20"/>
  <c r="BK38" i="20"/>
  <c r="BG27" i="20"/>
  <c r="BL27" i="20"/>
  <c r="BE3" i="20"/>
  <c r="BE35" i="20"/>
  <c r="BD58" i="20"/>
  <c r="BD38" i="20"/>
  <c r="BC54" i="20"/>
  <c r="BC57" i="20" s="1"/>
  <c r="BD27" i="20"/>
  <c r="BB47" i="20"/>
  <c r="BC38" i="20"/>
  <c r="BG54" i="20"/>
  <c r="BG57" i="20" s="1"/>
  <c r="BF45" i="20"/>
  <c r="BE32" i="20"/>
  <c r="BH9" i="20"/>
  <c r="BL38" i="20"/>
  <c r="BB9" i="20"/>
  <c r="BE9" i="20"/>
  <c r="BF47" i="20"/>
  <c r="BF54" i="20"/>
  <c r="BF57" i="20" s="1"/>
  <c r="BI32" i="20"/>
  <c r="AG58" i="20"/>
  <c r="AD58" i="20"/>
  <c r="BH38" i="20"/>
  <c r="BH47" i="20"/>
  <c r="AE58" i="20"/>
  <c r="BK32" i="20"/>
  <c r="BC62" i="20"/>
  <c r="BH45" i="20"/>
  <c r="BH35" i="20"/>
  <c r="BG9" i="20"/>
  <c r="BG47" i="20"/>
  <c r="BI62" i="20"/>
  <c r="BJ45" i="20"/>
  <c r="AJ58" i="20"/>
  <c r="BF38" i="20"/>
  <c r="BF27" i="20"/>
  <c r="BC35" i="20"/>
  <c r="BH58" i="20"/>
  <c r="BH27" i="20"/>
  <c r="BK35" i="20"/>
  <c r="BC47" i="20"/>
  <c r="BJ32" i="20"/>
  <c r="BC27" i="20"/>
  <c r="AA58" i="20"/>
  <c r="BF9" i="20"/>
  <c r="BJ38" i="20"/>
  <c r="BI38" i="20"/>
  <c r="BE58" i="20"/>
  <c r="BJ35" i="20"/>
  <c r="BF49" i="20"/>
  <c r="BC32" i="20"/>
  <c r="BJ47" i="20"/>
  <c r="BG49" i="20"/>
  <c r="BJ9" i="20"/>
  <c r="BE49" i="20"/>
  <c r="BI47" i="20"/>
  <c r="BI9" i="20"/>
  <c r="BG58" i="20"/>
  <c r="BC49" i="20"/>
  <c r="BI3" i="20"/>
  <c r="BD32" i="20"/>
  <c r="BL3" i="20"/>
  <c r="BK3" i="20"/>
  <c r="BL47" i="20"/>
  <c r="BG32" i="20"/>
  <c r="AH58" i="20"/>
  <c r="BJ51" i="20"/>
  <c r="BG35" i="20"/>
  <c r="BD49" i="20"/>
  <c r="BL51" i="20"/>
  <c r="BH51" i="20"/>
  <c r="BJ3" i="20"/>
  <c r="BB62" i="20"/>
  <c r="BC45" i="20"/>
  <c r="BB58" i="20"/>
  <c r="BK51" i="20"/>
  <c r="BF32" i="20"/>
  <c r="BD51" i="20"/>
  <c r="BD3" i="20"/>
  <c r="BJ58" i="20"/>
  <c r="BE62" i="20"/>
  <c r="BL62" i="20"/>
  <c r="BH49" i="20"/>
  <c r="AC58" i="20"/>
  <c r="BH54" i="20"/>
  <c r="BH57" i="20" s="1"/>
  <c r="BJ62" i="20"/>
  <c r="BK49" i="20"/>
  <c r="AI58" i="20"/>
  <c r="BI27" i="20"/>
  <c r="BB49" i="20"/>
  <c r="BD54" i="20"/>
  <c r="BD57" i="20" s="1"/>
  <c r="BI49" i="20"/>
  <c r="BB3" i="20"/>
  <c r="BK9" i="20"/>
  <c r="BK27" i="20"/>
  <c r="BJ27" i="20"/>
  <c r="BK62" i="20"/>
  <c r="BE47" i="20"/>
  <c r="AF58" i="20"/>
  <c r="BI58" i="20"/>
  <c r="BC3" i="20"/>
  <c r="BE38" i="20"/>
  <c r="BL35" i="20"/>
  <c r="BK58" i="20"/>
  <c r="BL54" i="20"/>
  <c r="BL57" i="20" s="1"/>
  <c r="BH32" i="20"/>
  <c r="BD45" i="20"/>
  <c r="BK54" i="20"/>
  <c r="BK57" i="20" s="1"/>
  <c r="BL32" i="20"/>
  <c r="BD47" i="20"/>
  <c r="BF58" i="20"/>
  <c r="D105" i="140" l="1"/>
  <c r="E92" i="140"/>
  <c r="E93" i="140" s="1"/>
  <c r="E94" i="140" s="1"/>
  <c r="E95" i="140" s="1"/>
  <c r="E96" i="140" s="1"/>
  <c r="E97" i="140" s="1"/>
  <c r="E98" i="140" s="1"/>
  <c r="E99" i="140" s="1"/>
  <c r="E100" i="140" s="1"/>
  <c r="E101" i="140" s="1"/>
  <c r="E102" i="140" s="1"/>
  <c r="E103" i="140" s="1"/>
  <c r="E104" i="140" s="1"/>
  <c r="BC53" i="20"/>
  <c r="BB53" i="20"/>
  <c r="BJ53" i="20"/>
  <c r="BL53" i="20"/>
  <c r="BI53" i="20"/>
  <c r="BE53" i="20"/>
  <c r="BF53" i="20"/>
  <c r="BG53" i="20"/>
  <c r="BD53" i="20"/>
  <c r="BK53" i="20"/>
  <c r="BH53" i="20"/>
  <c r="C25" i="139" l="1"/>
  <c r="C24" i="139"/>
  <c r="K29" i="21" l="1"/>
  <c r="M29" i="21" s="1"/>
  <c r="K20" i="21"/>
  <c r="M20" i="21" s="1"/>
  <c r="K17" i="21"/>
  <c r="K14" i="21" l="1"/>
  <c r="O20" i="21"/>
  <c r="P20" i="21" s="1"/>
  <c r="M17" i="21"/>
  <c r="K7" i="21"/>
  <c r="K58" i="21"/>
  <c r="K71" i="21" s="1"/>
  <c r="O29" i="21"/>
  <c r="P29" i="21" s="1"/>
  <c r="M14" i="21" l="1"/>
  <c r="M58" i="21" s="1"/>
  <c r="V15" i="21"/>
  <c r="O17" i="21"/>
  <c r="P17" i="21" s="1"/>
  <c r="M7" i="21" l="1"/>
  <c r="BB10" i="21"/>
  <c r="BF30" i="21"/>
  <c r="BE39" i="21"/>
  <c r="BI42" i="21"/>
  <c r="BC41" i="21"/>
  <c r="BI60" i="21"/>
  <c r="BC4" i="21"/>
  <c r="BG16" i="21"/>
  <c r="BB22" i="21"/>
  <c r="BJ63" i="21"/>
  <c r="BD20" i="21"/>
  <c r="BL29" i="21"/>
  <c r="BK29" i="21"/>
  <c r="BH36" i="21"/>
  <c r="BL50" i="21"/>
  <c r="BL49" i="21" s="1"/>
  <c r="BJ40" i="21"/>
  <c r="BG15" i="21"/>
  <c r="AA61" i="21"/>
  <c r="BE41" i="21"/>
  <c r="BH46" i="21"/>
  <c r="BD6" i="21"/>
  <c r="BC23" i="21"/>
  <c r="BD40" i="21"/>
  <c r="BH24" i="21"/>
  <c r="BH8" i="21"/>
  <c r="BJ52" i="21"/>
  <c r="BB14" i="21"/>
  <c r="BE14" i="21"/>
  <c r="BI10" i="21"/>
  <c r="BL41" i="21"/>
  <c r="BJ64" i="21"/>
  <c r="BC64" i="21"/>
  <c r="BI18" i="21"/>
  <c r="BG6" i="21"/>
  <c r="BH17" i="21"/>
  <c r="BH59" i="21"/>
  <c r="BB46" i="21"/>
  <c r="BB45" i="21" s="1"/>
  <c r="BG39" i="21"/>
  <c r="BJ15" i="21"/>
  <c r="BF13" i="21"/>
  <c r="BB50" i="21"/>
  <c r="BE7" i="21"/>
  <c r="BB23" i="21"/>
  <c r="BK60" i="21"/>
  <c r="BL25" i="21"/>
  <c r="BI52" i="21"/>
  <c r="BI23" i="21"/>
  <c r="BG33" i="21"/>
  <c r="BL48" i="21"/>
  <c r="BE26" i="21"/>
  <c r="BF23" i="21"/>
  <c r="BH28" i="21"/>
  <c r="BK26" i="21"/>
  <c r="BF33" i="21"/>
  <c r="BE21" i="21"/>
  <c r="BC11" i="21"/>
  <c r="BI44" i="21"/>
  <c r="BI43" i="21"/>
  <c r="BJ43" i="21"/>
  <c r="BF40" i="21"/>
  <c r="BD59" i="21"/>
  <c r="BL65" i="21"/>
  <c r="BC21" i="21"/>
  <c r="BG55" i="21"/>
  <c r="BE10" i="21"/>
  <c r="BE42" i="21"/>
  <c r="BG59" i="21"/>
  <c r="BB65" i="21"/>
  <c r="BL39" i="21"/>
  <c r="BC34" i="21"/>
  <c r="BD60" i="21"/>
  <c r="BF61" i="21"/>
  <c r="BE16" i="21"/>
  <c r="BB56" i="21"/>
  <c r="BC59" i="21"/>
  <c r="BK21" i="21"/>
  <c r="AE61" i="21"/>
  <c r="AE58" i="21" s="1"/>
  <c r="BL63" i="21"/>
  <c r="BB13" i="21"/>
  <c r="BJ22" i="21"/>
  <c r="BB11" i="21"/>
  <c r="BK6" i="21"/>
  <c r="BC42" i="21"/>
  <c r="BF44" i="21"/>
  <c r="BK36" i="21"/>
  <c r="BH61" i="21"/>
  <c r="BC37" i="21"/>
  <c r="BL5" i="21"/>
  <c r="BB20" i="21"/>
  <c r="BC16" i="21"/>
  <c r="BG8" i="21"/>
  <c r="BG26" i="21"/>
  <c r="BI46" i="21"/>
  <c r="BK61" i="21"/>
  <c r="BF20" i="21"/>
  <c r="AI61" i="21"/>
  <c r="AI58" i="21" s="1"/>
  <c r="BH41" i="21"/>
  <c r="BF48" i="21"/>
  <c r="BD7" i="21"/>
  <c r="BJ29" i="21"/>
  <c r="BL16" i="21"/>
  <c r="BE61" i="21"/>
  <c r="BG61" i="21"/>
  <c r="BB5" i="21"/>
  <c r="BI29" i="21"/>
  <c r="BL60" i="21"/>
  <c r="BH18" i="21"/>
  <c r="BB64" i="21"/>
  <c r="BF56" i="21"/>
  <c r="BC10" i="21"/>
  <c r="BH16" i="21"/>
  <c r="BC8" i="21"/>
  <c r="BB61" i="21"/>
  <c r="BF17" i="21"/>
  <c r="BD5" i="21"/>
  <c r="AD61" i="21"/>
  <c r="BG4" i="21"/>
  <c r="BE44" i="21"/>
  <c r="BG40" i="21"/>
  <c r="BI24" i="21"/>
  <c r="BI22" i="21"/>
  <c r="BJ12" i="21"/>
  <c r="BE60" i="21"/>
  <c r="BE12" i="21"/>
  <c r="BJ37" i="21"/>
  <c r="BF64" i="21"/>
  <c r="BL12" i="21"/>
  <c r="BK55" i="21"/>
  <c r="BL22" i="21"/>
  <c r="BD55" i="21"/>
  <c r="BE4" i="21"/>
  <c r="BC5" i="21"/>
  <c r="BB12" i="21"/>
  <c r="BD65" i="21"/>
  <c r="BK7" i="21"/>
  <c r="BG36" i="21"/>
  <c r="AC61" i="21"/>
  <c r="BJ65" i="21"/>
  <c r="BH56" i="21"/>
  <c r="BK41" i="21"/>
  <c r="BI8" i="21"/>
  <c r="BE15" i="21"/>
  <c r="BE8" i="21"/>
  <c r="BI12" i="21"/>
  <c r="BC6" i="21"/>
  <c r="BH14" i="21"/>
  <c r="BG21" i="21"/>
  <c r="BL64" i="21"/>
  <c r="BE17" i="21"/>
  <c r="BK13" i="21"/>
  <c r="BF31" i="21"/>
  <c r="BE18" i="21"/>
  <c r="BG13" i="21"/>
  <c r="BH10" i="21"/>
  <c r="BJ30" i="21"/>
  <c r="BK40" i="21"/>
  <c r="BE43" i="21"/>
  <c r="BK23" i="21"/>
  <c r="BB17" i="21"/>
  <c r="BK59" i="21"/>
  <c r="BK33" i="21"/>
  <c r="BJ4" i="21"/>
  <c r="BL31" i="21"/>
  <c r="BF41" i="21"/>
  <c r="BC18" i="21"/>
  <c r="BH43" i="21"/>
  <c r="BD17" i="21"/>
  <c r="BC44" i="21"/>
  <c r="BD15" i="21"/>
  <c r="BK37" i="21"/>
  <c r="BE59" i="21"/>
  <c r="BG14" i="21"/>
  <c r="BD43" i="21"/>
  <c r="BL6" i="21"/>
  <c r="BH12" i="21"/>
  <c r="BC24" i="21"/>
  <c r="BL33" i="21"/>
  <c r="BB43" i="21"/>
  <c r="BD52" i="21"/>
  <c r="BD51" i="21" s="1"/>
  <c r="BD14" i="21"/>
  <c r="BD44" i="21"/>
  <c r="BD64" i="21"/>
  <c r="BL14" i="21"/>
  <c r="BK18" i="21"/>
  <c r="BH50" i="21"/>
  <c r="BH21" i="21"/>
  <c r="BE5" i="21"/>
  <c r="BD23" i="21"/>
  <c r="BK4" i="21"/>
  <c r="BH34" i="21"/>
  <c r="BK42" i="21"/>
  <c r="BJ33" i="21"/>
  <c r="BC15" i="21"/>
  <c r="BK56" i="21"/>
  <c r="BL21" i="21"/>
  <c r="BL20" i="21"/>
  <c r="BI61" i="21"/>
  <c r="BH25" i="21"/>
  <c r="BJ44" i="21"/>
  <c r="BD11" i="21"/>
  <c r="BC12" i="21"/>
  <c r="BB8" i="21"/>
  <c r="BF24" i="21"/>
  <c r="BJ14" i="21"/>
  <c r="BI40" i="21"/>
  <c r="BH52" i="21"/>
  <c r="BH51" i="21" s="1"/>
  <c r="BD42" i="21"/>
  <c r="BB25" i="21"/>
  <c r="BE30" i="21"/>
  <c r="BE34" i="21"/>
  <c r="BF63" i="21"/>
  <c r="BG48" i="21"/>
  <c r="BI34" i="21"/>
  <c r="BD61" i="21"/>
  <c r="BF50" i="21"/>
  <c r="BF49" i="21" s="1"/>
  <c r="BE11" i="21"/>
  <c r="BG46" i="21"/>
  <c r="BC55" i="21"/>
  <c r="BH15" i="21"/>
  <c r="BF16" i="21"/>
  <c r="BC36" i="21"/>
  <c r="BI64" i="21"/>
  <c r="BK28" i="21"/>
  <c r="BF37" i="21"/>
  <c r="BB63" i="21"/>
  <c r="BI11" i="21"/>
  <c r="BK52" i="21"/>
  <c r="BC14" i="21"/>
  <c r="BB7" i="21"/>
  <c r="BH20" i="21"/>
  <c r="BH40" i="21"/>
  <c r="BJ24" i="21"/>
  <c r="BD18" i="21"/>
  <c r="BD50" i="21"/>
  <c r="BK20" i="21"/>
  <c r="BF11" i="21"/>
  <c r="BK64" i="21"/>
  <c r="BG50" i="21"/>
  <c r="BG49" i="21" s="1"/>
  <c r="BK22" i="21"/>
  <c r="BK8" i="21"/>
  <c r="BB15" i="21"/>
  <c r="BB41" i="21"/>
  <c r="BG56" i="21"/>
  <c r="BK15" i="21"/>
  <c r="BK30" i="21"/>
  <c r="BD31" i="21"/>
  <c r="BJ31" i="21"/>
  <c r="BI20" i="21"/>
  <c r="BL11" i="21"/>
  <c r="BL7" i="21"/>
  <c r="BJ21" i="21"/>
  <c r="BF36" i="21"/>
  <c r="BF35" i="21" s="1"/>
  <c r="BI4" i="21"/>
  <c r="BJ10" i="21"/>
  <c r="BD56" i="21"/>
  <c r="BG19" i="21"/>
  <c r="BB55" i="21"/>
  <c r="BI55" i="21"/>
  <c r="BL56" i="21"/>
  <c r="BG41" i="21"/>
  <c r="BH11" i="21"/>
  <c r="BG20" i="21"/>
  <c r="BJ18" i="21"/>
  <c r="BL15" i="21"/>
  <c r="BH55" i="21"/>
  <c r="BL42" i="21"/>
  <c r="BL55" i="21"/>
  <c r="BL54" i="21" s="1"/>
  <c r="BL57" i="21" s="1"/>
  <c r="BC46" i="21"/>
  <c r="BG52" i="21"/>
  <c r="BG51" i="21" s="1"/>
  <c r="BB44" i="21"/>
  <c r="BL23" i="21"/>
  <c r="BG64" i="21"/>
  <c r="BL24" i="21"/>
  <c r="BL10" i="21"/>
  <c r="BF42" i="21"/>
  <c r="BI16" i="21"/>
  <c r="BJ56" i="21"/>
  <c r="BD21" i="21"/>
  <c r="BE50" i="21"/>
  <c r="BE49" i="21" s="1"/>
  <c r="BG23" i="21"/>
  <c r="BF6" i="21"/>
  <c r="BF5" i="21"/>
  <c r="BF4" i="21"/>
  <c r="BK50" i="21"/>
  <c r="BJ41" i="21"/>
  <c r="BD34" i="21"/>
  <c r="BF22" i="21"/>
  <c r="BI30" i="21"/>
  <c r="BI63" i="21"/>
  <c r="BD36" i="21"/>
  <c r="BD37" i="21"/>
  <c r="BE20" i="21"/>
  <c r="AG61" i="21"/>
  <c r="AG58" i="21" s="1"/>
  <c r="BI50" i="21"/>
  <c r="BI5" i="21"/>
  <c r="BF21" i="21"/>
  <c r="BE29" i="21"/>
  <c r="BC29" i="21"/>
  <c r="BJ8" i="21"/>
  <c r="BE31" i="21"/>
  <c r="BG12" i="21"/>
  <c r="BD48" i="21"/>
  <c r="BD47" i="21" s="1"/>
  <c r="BG42" i="21"/>
  <c r="BL19" i="21"/>
  <c r="BC13" i="21"/>
  <c r="BB21" i="21"/>
  <c r="BF14" i="21"/>
  <c r="BI14" i="21"/>
  <c r="AJ61" i="21"/>
  <c r="AJ58" i="21" s="1"/>
  <c r="BG63" i="21"/>
  <c r="BH19" i="21"/>
  <c r="BJ59" i="21"/>
  <c r="BD46" i="21"/>
  <c r="BK48" i="21"/>
  <c r="BB33" i="21"/>
  <c r="BJ61" i="21"/>
  <c r="BL30" i="21"/>
  <c r="BH4" i="21"/>
  <c r="BH23" i="21"/>
  <c r="BK24" i="21"/>
  <c r="BL61" i="21"/>
  <c r="BE22" i="21"/>
  <c r="BJ39" i="21"/>
  <c r="BC33" i="21"/>
  <c r="BG7" i="21"/>
  <c r="BF7" i="21"/>
  <c r="BI15" i="21"/>
  <c r="BI39" i="21"/>
  <c r="BC7" i="21"/>
  <c r="BI56" i="21"/>
  <c r="BI54" i="21" s="1"/>
  <c r="BI57" i="21" s="1"/>
  <c r="BG37" i="21"/>
  <c r="BG35" i="21" s="1"/>
  <c r="BF8" i="21"/>
  <c r="BL4" i="21"/>
  <c r="BJ17" i="21"/>
  <c r="BC40" i="21"/>
  <c r="BH6" i="21"/>
  <c r="BL34" i="21"/>
  <c r="BE36" i="21"/>
  <c r="BF28" i="21"/>
  <c r="BJ46" i="21"/>
  <c r="BJ45" i="21" s="1"/>
  <c r="BK10" i="21"/>
  <c r="BF34" i="21"/>
  <c r="BJ5" i="21"/>
  <c r="V16" i="21"/>
  <c r="BF47" i="21"/>
  <c r="BI45" i="21"/>
  <c r="BC65" i="21"/>
  <c r="BE19" i="21"/>
  <c r="BL17" i="21"/>
  <c r="AB61" i="21"/>
  <c r="BE55" i="21"/>
  <c r="BB60" i="21"/>
  <c r="BF59" i="21"/>
  <c r="BB52" i="21"/>
  <c r="BJ60" i="21"/>
  <c r="BD13" i="21"/>
  <c r="M71" i="21"/>
  <c r="BC50" i="21"/>
  <c r="BG18" i="21"/>
  <c r="BB4" i="21"/>
  <c r="BI31" i="21"/>
  <c r="BI21" i="21"/>
  <c r="BE33" i="21"/>
  <c r="BG34" i="21"/>
  <c r="BE6" i="21"/>
  <c r="BL37" i="21"/>
  <c r="BD19" i="21"/>
  <c r="BJ34" i="21"/>
  <c r="BH26" i="21"/>
  <c r="BL8" i="21"/>
  <c r="BJ6" i="21"/>
  <c r="BI19" i="21"/>
  <c r="BE56" i="21"/>
  <c r="BC31" i="21"/>
  <c r="BD8" i="21"/>
  <c r="BC19" i="21"/>
  <c r="BI33" i="21"/>
  <c r="BI26" i="21"/>
  <c r="BH37" i="21"/>
  <c r="BC17" i="21"/>
  <c r="BH44" i="21"/>
  <c r="BB26" i="21"/>
  <c r="BL43" i="21"/>
  <c r="BF43" i="21"/>
  <c r="BG65" i="21"/>
  <c r="BC63" i="21"/>
  <c r="BF26" i="21"/>
  <c r="BJ19" i="21"/>
  <c r="BH7" i="21"/>
  <c r="BL59" i="21"/>
  <c r="BG5" i="21"/>
  <c r="BB19" i="21"/>
  <c r="BD63" i="21"/>
  <c r="BK34" i="21"/>
  <c r="BK32" i="21" s="1"/>
  <c r="BB29" i="21"/>
  <c r="BD10" i="21"/>
  <c r="BJ7" i="21"/>
  <c r="BI6" i="21"/>
  <c r="BH29" i="21"/>
  <c r="BG10" i="21"/>
  <c r="BJ16" i="21"/>
  <c r="AF61" i="21"/>
  <c r="BB24" i="21"/>
  <c r="BD39" i="21"/>
  <c r="BK31" i="21"/>
  <c r="BD24" i="21"/>
  <c r="BJ13" i="21"/>
  <c r="BI28" i="21"/>
  <c r="BB34" i="21"/>
  <c r="BB30" i="21"/>
  <c r="BD25" i="21"/>
  <c r="BG11" i="21"/>
  <c r="BF19" i="21"/>
  <c r="BI37" i="21"/>
  <c r="BD28" i="21"/>
  <c r="BC25" i="21"/>
  <c r="BH42" i="21"/>
  <c r="BC39" i="21"/>
  <c r="BI59" i="21"/>
  <c r="BG25" i="21"/>
  <c r="BK43" i="21"/>
  <c r="BJ20" i="21"/>
  <c r="BB37" i="21"/>
  <c r="BG44" i="21"/>
  <c r="BD4" i="21"/>
  <c r="BJ50" i="21"/>
  <c r="BB40" i="21"/>
  <c r="BL52" i="21"/>
  <c r="BF65" i="21"/>
  <c r="BI65" i="21"/>
  <c r="BI36" i="21"/>
  <c r="BK16" i="21"/>
  <c r="BG24" i="21"/>
  <c r="BG43" i="21"/>
  <c r="BI7" i="21"/>
  <c r="BH63" i="21"/>
  <c r="BE52" i="21"/>
  <c r="BC28" i="21"/>
  <c r="BI13" i="21"/>
  <c r="BE48" i="21"/>
  <c r="BF10" i="21"/>
  <c r="BK25" i="21"/>
  <c r="BB39" i="21"/>
  <c r="BL46" i="21"/>
  <c r="BG29" i="21"/>
  <c r="BL26" i="21"/>
  <c r="BE40" i="21"/>
  <c r="BC26" i="21"/>
  <c r="BD29" i="21"/>
  <c r="BK12" i="21"/>
  <c r="BL13" i="21"/>
  <c r="BK5" i="21"/>
  <c r="BC56" i="21"/>
  <c r="BC54" i="21" s="1"/>
  <c r="BC57" i="21" s="1"/>
  <c r="BF60" i="21"/>
  <c r="BD41" i="21"/>
  <c r="BH48" i="21"/>
  <c r="BK11" i="21"/>
  <c r="BC22" i="21"/>
  <c r="BI41" i="21"/>
  <c r="BG17" i="21"/>
  <c r="BE46" i="21"/>
  <c r="BB6" i="21"/>
  <c r="BH22" i="21"/>
  <c r="BH5" i="21"/>
  <c r="BG31" i="21"/>
  <c r="BC30" i="21"/>
  <c r="BB48" i="21"/>
  <c r="BB18" i="21"/>
  <c r="BL40" i="21"/>
  <c r="BC60" i="21"/>
  <c r="BC20" i="21"/>
  <c r="BF52" i="21"/>
  <c r="BH60" i="21"/>
  <c r="BD26" i="21"/>
  <c r="BD30" i="21"/>
  <c r="BE28" i="21"/>
  <c r="BB28" i="21"/>
  <c r="BB31" i="21"/>
  <c r="BB36" i="21"/>
  <c r="BE13" i="21"/>
  <c r="BC61" i="21"/>
  <c r="BF39" i="21"/>
  <c r="BH64" i="21"/>
  <c r="BF46" i="21"/>
  <c r="BG60" i="21"/>
  <c r="BJ28" i="21"/>
  <c r="BK44" i="21"/>
  <c r="BH31" i="21"/>
  <c r="BK19" i="21"/>
  <c r="BB59" i="21"/>
  <c r="BB16" i="21"/>
  <c r="BE63" i="21"/>
  <c r="BE65" i="21"/>
  <c r="BC48" i="21"/>
  <c r="BI17" i="21"/>
  <c r="BD33" i="21"/>
  <c r="BK63" i="21"/>
  <c r="BF18" i="21"/>
  <c r="BL44" i="21"/>
  <c r="BH33" i="21"/>
  <c r="BE64" i="21"/>
  <c r="BG22" i="21"/>
  <c r="BI25" i="21"/>
  <c r="BJ23" i="21"/>
  <c r="BE25" i="21"/>
  <c r="BD12" i="21"/>
  <c r="BG30" i="21"/>
  <c r="BJ11" i="21"/>
  <c r="BL28" i="21"/>
  <c r="BE24" i="21"/>
  <c r="BE23" i="21"/>
  <c r="BH13" i="21"/>
  <c r="BI48" i="21"/>
  <c r="BK65" i="21"/>
  <c r="BH39" i="21"/>
  <c r="BF25" i="21"/>
  <c r="BK39" i="21"/>
  <c r="BJ42" i="21"/>
  <c r="BK14" i="21"/>
  <c r="BL36" i="21"/>
  <c r="BH65" i="21"/>
  <c r="BJ36" i="21"/>
  <c r="BK17" i="21"/>
  <c r="BD16" i="21"/>
  <c r="BE37" i="21"/>
  <c r="BJ48" i="21"/>
  <c r="BD22" i="21"/>
  <c r="AH61" i="21"/>
  <c r="BF29" i="21"/>
  <c r="BG28" i="21"/>
  <c r="BJ26" i="21"/>
  <c r="BJ25" i="21"/>
  <c r="BB42" i="21"/>
  <c r="BC52" i="21"/>
  <c r="BC43" i="21"/>
  <c r="BF15" i="21"/>
  <c r="BL18" i="21"/>
  <c r="BJ55" i="21"/>
  <c r="BF55" i="21"/>
  <c r="BF12" i="21"/>
  <c r="BH30" i="21"/>
  <c r="BK46" i="21"/>
  <c r="BL62" i="21"/>
  <c r="BD45" i="21"/>
  <c r="AD58" i="21"/>
  <c r="BB49" i="21"/>
  <c r="BD49" i="21"/>
  <c r="BK51" i="21"/>
  <c r="BB62" i="21"/>
  <c r="BF32" i="21"/>
  <c r="BK47" i="21"/>
  <c r="BB54" i="21"/>
  <c r="BB57" i="21" s="1"/>
  <c r="BK49" i="21"/>
  <c r="BI49" i="21"/>
  <c r="BH49" i="21"/>
  <c r="BL47" i="21"/>
  <c r="BJ62" i="21"/>
  <c r="BL32" i="21"/>
  <c r="BC45" i="21"/>
  <c r="BH54" i="21"/>
  <c r="BH57" i="21" s="1"/>
  <c r="AA58" i="21"/>
  <c r="BG47" i="21"/>
  <c r="AC58" i="21"/>
  <c r="BK54" i="21"/>
  <c r="BK57" i="21" s="1"/>
  <c r="BC32" i="21"/>
  <c r="BJ51" i="21"/>
  <c r="BG45" i="21"/>
  <c r="BH45" i="21"/>
  <c r="BI51" i="21"/>
  <c r="BK58" i="21"/>
  <c r="BE58" i="21" l="1"/>
  <c r="BG3" i="21"/>
  <c r="BK35" i="21"/>
  <c r="BJ38" i="21"/>
  <c r="BD35" i="21"/>
  <c r="BG58" i="21"/>
  <c r="BC35" i="21"/>
  <c r="BF3" i="21"/>
  <c r="BD54" i="21"/>
  <c r="BD57" i="21" s="1"/>
  <c r="BD58" i="21"/>
  <c r="BL27" i="21"/>
  <c r="BH3" i="21"/>
  <c r="BC3" i="21"/>
  <c r="BG54" i="21"/>
  <c r="BG57" i="21" s="1"/>
  <c r="BK3" i="21"/>
  <c r="BJ58" i="21"/>
  <c r="BI62" i="21"/>
  <c r="BL58" i="21"/>
  <c r="BF62" i="21"/>
  <c r="BK27" i="21"/>
  <c r="BE3" i="21"/>
  <c r="BH32" i="21"/>
  <c r="BI38" i="21"/>
  <c r="BJ3" i="21"/>
  <c r="BJ54" i="21"/>
  <c r="BJ57" i="21" s="1"/>
  <c r="BJ35" i="21"/>
  <c r="BB58" i="21"/>
  <c r="BG38" i="21"/>
  <c r="BI9" i="21"/>
  <c r="BL3" i="21"/>
  <c r="BC58" i="21"/>
  <c r="BH58" i="21"/>
  <c r="BB32" i="21"/>
  <c r="BD62" i="21"/>
  <c r="BG62" i="21"/>
  <c r="BD32" i="21"/>
  <c r="BL38" i="21"/>
  <c r="BC62" i="21"/>
  <c r="BF38" i="21"/>
  <c r="BK38" i="21"/>
  <c r="BD38" i="21"/>
  <c r="BB38" i="21"/>
  <c r="BC38" i="21"/>
  <c r="BL9" i="21"/>
  <c r="BC9" i="21"/>
  <c r="BB9" i="21"/>
  <c r="BD3" i="21"/>
  <c r="BD9" i="21"/>
  <c r="BE9" i="21"/>
  <c r="BK62" i="21"/>
  <c r="BK9" i="21"/>
  <c r="BG9" i="21"/>
  <c r="BH38" i="21"/>
  <c r="BJ9" i="21"/>
  <c r="BH9" i="21"/>
  <c r="BF58" i="21"/>
  <c r="BF9" i="21"/>
  <c r="BB51" i="21"/>
  <c r="AB58" i="21"/>
  <c r="BK45" i="21"/>
  <c r="BC51" i="21"/>
  <c r="BG27" i="21"/>
  <c r="BJ47" i="21"/>
  <c r="BC47" i="21"/>
  <c r="BJ27" i="21"/>
  <c r="BC27" i="21"/>
  <c r="BJ49" i="21"/>
  <c r="AF58" i="21"/>
  <c r="BI3" i="21"/>
  <c r="BC49" i="21"/>
  <c r="BF27" i="21"/>
  <c r="BE35" i="21"/>
  <c r="BI47" i="21"/>
  <c r="BB27" i="21"/>
  <c r="BE45" i="21"/>
  <c r="BE51" i="21"/>
  <c r="BI32" i="21"/>
  <c r="BG32" i="21"/>
  <c r="AH58" i="21"/>
  <c r="BL35" i="21"/>
  <c r="BE62" i="21"/>
  <c r="BF45" i="21"/>
  <c r="BE27" i="21"/>
  <c r="BF51" i="21"/>
  <c r="BH47" i="21"/>
  <c r="BL45" i="21"/>
  <c r="BE47" i="21"/>
  <c r="BH62" i="21"/>
  <c r="BL51" i="21"/>
  <c r="BI27" i="21"/>
  <c r="BB3" i="21"/>
  <c r="BJ32" i="21"/>
  <c r="BF54" i="21"/>
  <c r="BF57" i="21" s="1"/>
  <c r="BB35" i="21"/>
  <c r="BB47" i="21"/>
  <c r="BE38" i="21"/>
  <c r="BI35" i="21"/>
  <c r="BI58" i="21"/>
  <c r="BD27" i="21"/>
  <c r="BH27" i="21"/>
  <c r="BH35" i="21"/>
  <c r="BE32" i="21"/>
  <c r="BE54" i="21"/>
  <c r="BE57" i="21" s="1"/>
  <c r="BC53" i="21" l="1"/>
  <c r="BD53" i="21"/>
  <c r="BL53" i="21"/>
  <c r="BF53" i="21"/>
  <c r="BK53" i="21"/>
  <c r="BG53" i="21"/>
  <c r="BH53" i="21"/>
  <c r="BJ53" i="21"/>
  <c r="BE53" i="21"/>
  <c r="BB53" i="21"/>
  <c r="BI53" i="21"/>
  <c r="M29" i="27" l="1"/>
  <c r="M20" i="27"/>
  <c r="M17" i="27"/>
  <c r="V6" i="27" s="1"/>
  <c r="V16" i="27" l="1"/>
  <c r="O20" i="27"/>
  <c r="P20" i="27" s="1"/>
  <c r="M14" i="27"/>
  <c r="O29" i="27"/>
  <c r="P29" i="27" s="1"/>
  <c r="O17" i="27"/>
  <c r="P17" i="27" s="1"/>
  <c r="K7" i="27" l="1"/>
  <c r="K71" i="27"/>
  <c r="M7" i="27"/>
  <c r="M58" i="27"/>
  <c r="M71" i="27" s="1"/>
  <c r="BF56" i="27"/>
  <c r="BC42" i="27" l="1"/>
  <c r="BJ59" i="27"/>
  <c r="BC61" i="27"/>
  <c r="BI20" i="27"/>
  <c r="BI41" i="27"/>
  <c r="BL6" i="27"/>
  <c r="BF13" i="27"/>
  <c r="BE41" i="27"/>
  <c r="BL23" i="27"/>
  <c r="BD5" i="27"/>
  <c r="BL41" i="27"/>
  <c r="BE59" i="27"/>
  <c r="BB42" i="27"/>
  <c r="BD16" i="27"/>
  <c r="BF40" i="27"/>
  <c r="BH46" i="27"/>
  <c r="BL13" i="27"/>
  <c r="BL46" i="27"/>
  <c r="BD61" i="27"/>
  <c r="BK50" i="27"/>
  <c r="BK49" i="27" s="1"/>
  <c r="AI61" i="27"/>
  <c r="BE22" i="27"/>
  <c r="BK7" i="27"/>
  <c r="BB19" i="27"/>
  <c r="BF61" i="27"/>
  <c r="BF43" i="27"/>
  <c r="BI52" i="27"/>
  <c r="BF12" i="27"/>
  <c r="BC22" i="27"/>
  <c r="BH64" i="27"/>
  <c r="BB64" i="27"/>
  <c r="BH16" i="27"/>
  <c r="BH10" i="27"/>
  <c r="BI60" i="27"/>
  <c r="BE60" i="27"/>
  <c r="AH61" i="27"/>
  <c r="AH58" i="27" s="1"/>
  <c r="BJ64" i="27"/>
  <c r="BK52" i="27"/>
  <c r="BK59" i="27"/>
  <c r="BC56" i="27"/>
  <c r="BJ65" i="27"/>
  <c r="BL61" i="27"/>
  <c r="BL56" i="27"/>
  <c r="BC20" i="27"/>
  <c r="BG10" i="27"/>
  <c r="BG52" i="27"/>
  <c r="BC40" i="27"/>
  <c r="BF59" i="27"/>
  <c r="BE15" i="27"/>
  <c r="BD6" i="27"/>
  <c r="BC13" i="27"/>
  <c r="BK48" i="27"/>
  <c r="BK47" i="27" s="1"/>
  <c r="BL43" i="27"/>
  <c r="BL39" i="27"/>
  <c r="BF60" i="27"/>
  <c r="BC21" i="27"/>
  <c r="BL10" i="27"/>
  <c r="BC55" i="27"/>
  <c r="BC31" i="27"/>
  <c r="BF36" i="27"/>
  <c r="BL65" i="27"/>
  <c r="BL25" i="27"/>
  <c r="BH24" i="27"/>
  <c r="BL37" i="27"/>
  <c r="BG59" i="27"/>
  <c r="BK5" i="27"/>
  <c r="BD26" i="27"/>
  <c r="BE63" i="27"/>
  <c r="BL8" i="27"/>
  <c r="BL21" i="27"/>
  <c r="BK46" i="27"/>
  <c r="BK45" i="27" s="1"/>
  <c r="BJ43" i="27"/>
  <c r="BH39" i="27"/>
  <c r="BD64" i="27"/>
  <c r="BH17" i="27"/>
  <c r="BG43" i="27"/>
  <c r="BK15" i="27"/>
  <c r="BD19" i="27"/>
  <c r="BE19" i="27"/>
  <c r="BK33" i="27"/>
  <c r="BH14" i="27"/>
  <c r="BJ18" i="27"/>
  <c r="BG20" i="27"/>
  <c r="BG46" i="27"/>
  <c r="BG45" i="27" s="1"/>
  <c r="BG50" i="27"/>
  <c r="BD40" i="27"/>
  <c r="BD33" i="27"/>
  <c r="BF42" i="27"/>
  <c r="BH8" i="27"/>
  <c r="BH4" i="27"/>
  <c r="BL63" i="27"/>
  <c r="BE21" i="27"/>
  <c r="BG40" i="27"/>
  <c r="BD50" i="27"/>
  <c r="BD49" i="27" s="1"/>
  <c r="BC7" i="27"/>
  <c r="BG64" i="27"/>
  <c r="BE34" i="27"/>
  <c r="BJ19" i="27"/>
  <c r="BJ36" i="27"/>
  <c r="BG37" i="27"/>
  <c r="BE10" i="27"/>
  <c r="BH12" i="27"/>
  <c r="BH65" i="27"/>
  <c r="BC15" i="27"/>
  <c r="BI6" i="27"/>
  <c r="BC36" i="27"/>
  <c r="BF11" i="27"/>
  <c r="BE39" i="27"/>
  <c r="BD11" i="27"/>
  <c r="BI39" i="27"/>
  <c r="BH61" i="27"/>
  <c r="BI64" i="27"/>
  <c r="BD22" i="27"/>
  <c r="BC65" i="27"/>
  <c r="BK19" i="27"/>
  <c r="BC43" i="27"/>
  <c r="BG48" i="27"/>
  <c r="BH22" i="27"/>
  <c r="BD63" i="27"/>
  <c r="BE50" i="27"/>
  <c r="BE49" i="27" s="1"/>
  <c r="BL7" i="27"/>
  <c r="BC6" i="27"/>
  <c r="BI50" i="27"/>
  <c r="BI49" i="27" s="1"/>
  <c r="BB21" i="27"/>
  <c r="BC16" i="27"/>
  <c r="BF34" i="27"/>
  <c r="AJ61" i="27"/>
  <c r="AJ58" i="27" s="1"/>
  <c r="BF46" i="27"/>
  <c r="BL40" i="27"/>
  <c r="BD12" i="27"/>
  <c r="BF37" i="27"/>
  <c r="AC61" i="27"/>
  <c r="BG5" i="27"/>
  <c r="BK28" i="27"/>
  <c r="BE56" i="27"/>
  <c r="BB4" i="27"/>
  <c r="BJ33" i="27"/>
  <c r="BF10" i="27"/>
  <c r="BG23" i="27"/>
  <c r="BG31" i="27"/>
  <c r="BC26" i="27"/>
  <c r="BI61" i="27"/>
  <c r="BG4" i="27"/>
  <c r="BD39" i="27"/>
  <c r="BC44" i="27"/>
  <c r="BI33" i="27"/>
  <c r="BF14" i="27"/>
  <c r="BL20" i="27"/>
  <c r="AF61" i="27"/>
  <c r="BD20" i="27"/>
  <c r="BG11" i="27"/>
  <c r="BG13" i="27"/>
  <c r="BB63" i="27"/>
  <c r="BI19" i="27"/>
  <c r="BI34" i="27"/>
  <c r="BB60" i="27"/>
  <c r="BH42" i="27"/>
  <c r="BC19" i="27"/>
  <c r="BE11" i="27"/>
  <c r="BH37" i="27"/>
  <c r="BB41" i="27"/>
  <c r="BH23" i="27"/>
  <c r="BI11" i="27"/>
  <c r="BG18" i="27"/>
  <c r="BB18" i="27"/>
  <c r="BL44" i="27"/>
  <c r="BF16" i="27"/>
  <c r="BI65" i="27"/>
  <c r="BF21" i="27"/>
  <c r="BD13" i="27"/>
  <c r="BK20" i="27"/>
  <c r="BB46" i="27"/>
  <c r="BH36" i="27"/>
  <c r="BB16" i="27"/>
  <c r="BI16" i="27"/>
  <c r="BI46" i="27"/>
  <c r="BH13" i="27"/>
  <c r="BB5" i="27"/>
  <c r="BG24" i="27"/>
  <c r="BI5" i="27"/>
  <c r="BC10" i="27"/>
  <c r="BJ52" i="27"/>
  <c r="BB17" i="27"/>
  <c r="BE6" i="27"/>
  <c r="BE37" i="27"/>
  <c r="BE43" i="27"/>
  <c r="BH21" i="27"/>
  <c r="BB48" i="27"/>
  <c r="BJ39" i="27"/>
  <c r="BG7" i="27"/>
  <c r="BL26" i="27"/>
  <c r="BB50" i="27"/>
  <c r="BB15" i="27"/>
  <c r="BK22" i="27"/>
  <c r="BC64" i="27"/>
  <c r="BF26" i="27"/>
  <c r="BJ28" i="27"/>
  <c r="BD65" i="27"/>
  <c r="BG36" i="27"/>
  <c r="BD56" i="27"/>
  <c r="BD36" i="27"/>
  <c r="BJ13" i="27"/>
  <c r="BB40" i="27"/>
  <c r="BC18" i="27"/>
  <c r="BF8" i="27"/>
  <c r="BE7" i="27"/>
  <c r="BE42" i="27"/>
  <c r="BI24" i="27"/>
  <c r="BE23" i="27"/>
  <c r="BG15" i="27"/>
  <c r="BJ37" i="27"/>
  <c r="BG33" i="27"/>
  <c r="BJ42" i="27"/>
  <c r="BB8" i="27"/>
  <c r="BI14" i="27"/>
  <c r="BG63" i="27"/>
  <c r="BC50" i="27"/>
  <c r="BC49" i="27" s="1"/>
  <c r="BE33" i="27"/>
  <c r="BK44" i="27"/>
  <c r="BK65" i="27"/>
  <c r="BJ41" i="27"/>
  <c r="BE12" i="27"/>
  <c r="BC34" i="27"/>
  <c r="BL64" i="27"/>
  <c r="BB65" i="27"/>
  <c r="BH56" i="27"/>
  <c r="BH6" i="27"/>
  <c r="BC63" i="27"/>
  <c r="AD61" i="27"/>
  <c r="BI4" i="27"/>
  <c r="BF24" i="27"/>
  <c r="BE52" i="27"/>
  <c r="BE51" i="27" s="1"/>
  <c r="BE44" i="27"/>
  <c r="BD24" i="27"/>
  <c r="BH63" i="27"/>
  <c r="BC11" i="27"/>
  <c r="BE4" i="27"/>
  <c r="BJ46" i="27"/>
  <c r="BJ45" i="27" s="1"/>
  <c r="BH33" i="27"/>
  <c r="BH50" i="27"/>
  <c r="BK10" i="27"/>
  <c r="BC4" i="27"/>
  <c r="BG41" i="27"/>
  <c r="BB13" i="27"/>
  <c r="BJ20" i="27"/>
  <c r="BI37" i="27"/>
  <c r="BB33" i="27"/>
  <c r="BF48" i="27"/>
  <c r="BE18" i="27"/>
  <c r="BF7" i="27"/>
  <c r="BD37" i="27"/>
  <c r="BL18" i="27"/>
  <c r="BH34" i="27"/>
  <c r="BD21" i="27"/>
  <c r="BH11" i="27"/>
  <c r="BI13" i="27"/>
  <c r="BH40" i="27"/>
  <c r="BG60" i="27"/>
  <c r="BB39" i="27"/>
  <c r="BF39" i="27"/>
  <c r="BB10" i="27"/>
  <c r="BJ48" i="27"/>
  <c r="BJ47" i="27" s="1"/>
  <c r="BH7" i="27"/>
  <c r="BI7" i="27"/>
  <c r="BH19" i="27"/>
  <c r="BD48" i="27"/>
  <c r="BK61" i="27"/>
  <c r="BF23" i="27"/>
  <c r="BI17" i="27"/>
  <c r="BD59" i="27"/>
  <c r="BI25" i="27"/>
  <c r="BD4" i="27"/>
  <c r="BE13" i="27"/>
  <c r="BB36" i="27"/>
  <c r="BC48" i="27"/>
  <c r="BC47" i="27" s="1"/>
  <c r="BI30" i="27"/>
  <c r="BK26" i="27"/>
  <c r="BI48" i="27"/>
  <c r="BG34" i="27"/>
  <c r="BI22" i="27"/>
  <c r="BK13" i="27"/>
  <c r="BE29" i="27"/>
  <c r="BB28" i="27"/>
  <c r="BE61" i="27"/>
  <c r="BI15" i="27"/>
  <c r="BG42" i="27"/>
  <c r="BD52" i="27"/>
  <c r="BJ31" i="27"/>
  <c r="BJ50" i="27"/>
  <c r="BD44" i="27"/>
  <c r="BB23" i="27"/>
  <c r="BD41" i="27"/>
  <c r="BG19" i="27"/>
  <c r="BB11" i="27"/>
  <c r="BC24" i="27"/>
  <c r="BE24" i="27"/>
  <c r="BK16" i="27"/>
  <c r="BB25" i="27"/>
  <c r="BJ34" i="27"/>
  <c r="BB29" i="27"/>
  <c r="BD14" i="27"/>
  <c r="BI56" i="27"/>
  <c r="BK37" i="27"/>
  <c r="BB26" i="27"/>
  <c r="BH30" i="27"/>
  <c r="BJ8" i="27"/>
  <c r="AB61" i="27"/>
  <c r="BJ4" i="27"/>
  <c r="BL16" i="27"/>
  <c r="BK8" i="27"/>
  <c r="BJ23" i="27"/>
  <c r="BB14" i="27"/>
  <c r="BE28" i="27"/>
  <c r="BB12" i="27"/>
  <c r="BJ55" i="27"/>
  <c r="BK14" i="27"/>
  <c r="BB44" i="27"/>
  <c r="BK18" i="27"/>
  <c r="BG65" i="27"/>
  <c r="BB56" i="27"/>
  <c r="BJ21" i="27"/>
  <c r="BE20" i="27"/>
  <c r="BK40" i="27"/>
  <c r="BH5" i="27"/>
  <c r="BH26" i="27"/>
  <c r="BD46" i="27"/>
  <c r="BJ5" i="27"/>
  <c r="BB24" i="27"/>
  <c r="BH55" i="27"/>
  <c r="BG56" i="27"/>
  <c r="BD34" i="27"/>
  <c r="BG29" i="27"/>
  <c r="BL29" i="27"/>
  <c r="BE5" i="27"/>
  <c r="BF50" i="27"/>
  <c r="BL34" i="27"/>
  <c r="BC52" i="27"/>
  <c r="BF5" i="27"/>
  <c r="BI28" i="27"/>
  <c r="BI42" i="27"/>
  <c r="BJ61" i="27"/>
  <c r="BD10" i="27"/>
  <c r="BJ7" i="27"/>
  <c r="BJ24" i="27"/>
  <c r="BI8" i="27"/>
  <c r="BE14" i="27"/>
  <c r="BF22" i="27"/>
  <c r="BI29" i="27"/>
  <c r="BL15" i="27"/>
  <c r="BD17" i="27"/>
  <c r="BH60" i="27"/>
  <c r="BK41" i="27"/>
  <c r="BH25" i="27"/>
  <c r="BJ30" i="27"/>
  <c r="BL4" i="27"/>
  <c r="BI63" i="27"/>
  <c r="BL55" i="27"/>
  <c r="BK36" i="27"/>
  <c r="BC8" i="27"/>
  <c r="BF30" i="27"/>
  <c r="BG8" i="27"/>
  <c r="BC28" i="27"/>
  <c r="BH31" i="27"/>
  <c r="BI18" i="27"/>
  <c r="BG17" i="27"/>
  <c r="BL59" i="27"/>
  <c r="BF55" i="27"/>
  <c r="BE25" i="27"/>
  <c r="BH20" i="27"/>
  <c r="BH15" i="27"/>
  <c r="BE65" i="27"/>
  <c r="BC46" i="27"/>
  <c r="BD8" i="27"/>
  <c r="BI21" i="27"/>
  <c r="BH44" i="27"/>
  <c r="BI44" i="27"/>
  <c r="BC33" i="27"/>
  <c r="BI31" i="27"/>
  <c r="BC37" i="27"/>
  <c r="BH43" i="27"/>
  <c r="BK56" i="27"/>
  <c r="BE17" i="27"/>
  <c r="BH28" i="27"/>
  <c r="BD31" i="27"/>
  <c r="AG61" i="27"/>
  <c r="BG12" i="27"/>
  <c r="BB22" i="27"/>
  <c r="BJ14" i="27"/>
  <c r="BF25" i="27"/>
  <c r="BL52" i="27"/>
  <c r="BB55" i="27"/>
  <c r="BF41" i="27"/>
  <c r="BI40" i="27"/>
  <c r="BJ44" i="27"/>
  <c r="BF4" i="27"/>
  <c r="BL36" i="27"/>
  <c r="BE36" i="27"/>
  <c r="BK43" i="27"/>
  <c r="BD30" i="27"/>
  <c r="BK63" i="27"/>
  <c r="BK34" i="27"/>
  <c r="BH41" i="27"/>
  <c r="BF15" i="27"/>
  <c r="BB31" i="27"/>
  <c r="BK29" i="27"/>
  <c r="BL11" i="27"/>
  <c r="BI43" i="27"/>
  <c r="BF52" i="27"/>
  <c r="BF44" i="27"/>
  <c r="BG25" i="27"/>
  <c r="BF28" i="27"/>
  <c r="BF20" i="27"/>
  <c r="BK12" i="27"/>
  <c r="BK21" i="27"/>
  <c r="BK4" i="27"/>
  <c r="BB43" i="27"/>
  <c r="BL22" i="27"/>
  <c r="BK42" i="27"/>
  <c r="BE46" i="27"/>
  <c r="BD28" i="27"/>
  <c r="BH52" i="27"/>
  <c r="BL14" i="27"/>
  <c r="BJ12" i="27"/>
  <c r="BJ40" i="27"/>
  <c r="BK24" i="27"/>
  <c r="BG28" i="27"/>
  <c r="BK25" i="27"/>
  <c r="BB34" i="27"/>
  <c r="BK11" i="27"/>
  <c r="BF33" i="27"/>
  <c r="BL19" i="27"/>
  <c r="BH29" i="27"/>
  <c r="BE16" i="27"/>
  <c r="BH48" i="27"/>
  <c r="BJ11" i="27"/>
  <c r="BK17" i="27"/>
  <c r="BJ15" i="27"/>
  <c r="BB7" i="27"/>
  <c r="BI10" i="27"/>
  <c r="BB6" i="27"/>
  <c r="BD25" i="27"/>
  <c r="BC25" i="27"/>
  <c r="BD43" i="27"/>
  <c r="BJ63" i="27"/>
  <c r="BJ10" i="27"/>
  <c r="BL12" i="27"/>
  <c r="BE26" i="27"/>
  <c r="BF29" i="27"/>
  <c r="BI59" i="27"/>
  <c r="BD18" i="27"/>
  <c r="BG55" i="27"/>
  <c r="BB37" i="27"/>
  <c r="BK30" i="27"/>
  <c r="BC60" i="27"/>
  <c r="BC14" i="27"/>
  <c r="BE64" i="27"/>
  <c r="BJ22" i="27"/>
  <c r="BH18" i="27"/>
  <c r="BL17" i="27"/>
  <c r="BG22" i="27"/>
  <c r="BC5" i="27"/>
  <c r="BK31" i="27"/>
  <c r="BL33" i="27"/>
  <c r="BD23" i="27"/>
  <c r="BF18" i="27"/>
  <c r="BB20" i="27"/>
  <c r="BE55" i="27"/>
  <c r="BJ26" i="27"/>
  <c r="BL28" i="27"/>
  <c r="BC23" i="27"/>
  <c r="BG16" i="27"/>
  <c r="BG39" i="27"/>
  <c r="BC17" i="27"/>
  <c r="BE31" i="27"/>
  <c r="BK64" i="27"/>
  <c r="AE61" i="27"/>
  <c r="BG6" i="27"/>
  <c r="BE48" i="27"/>
  <c r="BK6" i="27"/>
  <c r="BF19" i="27"/>
  <c r="BK60" i="27"/>
  <c r="BF64" i="27"/>
  <c r="BJ25" i="27"/>
  <c r="BL60" i="27"/>
  <c r="BJ56" i="27"/>
  <c r="BL24" i="27"/>
  <c r="BB59" i="27"/>
  <c r="BE30" i="27"/>
  <c r="BF31" i="27"/>
  <c r="BK23" i="27"/>
  <c r="BK39" i="27"/>
  <c r="BL5" i="27"/>
  <c r="BE40" i="27"/>
  <c r="BF17" i="27"/>
  <c r="BG30" i="27"/>
  <c r="BL42" i="27"/>
  <c r="BH59" i="27"/>
  <c r="BC39" i="27"/>
  <c r="BF63" i="27"/>
  <c r="BG61" i="27"/>
  <c r="BD55" i="27"/>
  <c r="BD15" i="27"/>
  <c r="BI23" i="27"/>
  <c r="BC30" i="27"/>
  <c r="BF65" i="27"/>
  <c r="BB52" i="27"/>
  <c r="BL48" i="27"/>
  <c r="BE8" i="27"/>
  <c r="AA61" i="27"/>
  <c r="BI26" i="27"/>
  <c r="BJ29" i="27"/>
  <c r="BF6" i="27"/>
  <c r="BI36" i="27"/>
  <c r="BK55" i="27"/>
  <c r="BL50" i="27"/>
  <c r="BL31" i="27"/>
  <c r="BG21" i="27"/>
  <c r="BJ60" i="27"/>
  <c r="BJ17" i="27"/>
  <c r="BJ6" i="27"/>
  <c r="BI12" i="27"/>
  <c r="BC41" i="27"/>
  <c r="BC59" i="27"/>
  <c r="BI55" i="27"/>
  <c r="BL30" i="27"/>
  <c r="BD42" i="27"/>
  <c r="BC12" i="27"/>
  <c r="BG14" i="27"/>
  <c r="BB61" i="27"/>
  <c r="BG26" i="27"/>
  <c r="BD29" i="27"/>
  <c r="BC29" i="27"/>
  <c r="BG44" i="27"/>
  <c r="BJ16" i="27"/>
  <c r="BD60" i="27"/>
  <c r="BD7" i="27"/>
  <c r="BB30" i="27"/>
  <c r="BJ32" i="27" l="1"/>
  <c r="BG35" i="27"/>
  <c r="BF35" i="27"/>
  <c r="BC54" i="27"/>
  <c r="BC57" i="27" s="1"/>
  <c r="AI58" i="27"/>
  <c r="BD35" i="27"/>
  <c r="BJ35" i="27"/>
  <c r="BI51" i="27"/>
  <c r="BD47" i="27"/>
  <c r="BE32" i="27"/>
  <c r="BL45" i="27"/>
  <c r="BJ49" i="27"/>
  <c r="BB62" i="27"/>
  <c r="BF58" i="27"/>
  <c r="BF47" i="27"/>
  <c r="BH49" i="27"/>
  <c r="BB49" i="27"/>
  <c r="BI45" i="27"/>
  <c r="BF45" i="27"/>
  <c r="BH45" i="27"/>
  <c r="BG62" i="27"/>
  <c r="BD51" i="27"/>
  <c r="BB32" i="27"/>
  <c r="BH32" i="27"/>
  <c r="BD45" i="27"/>
  <c r="BI47" i="27"/>
  <c r="BJ51" i="27"/>
  <c r="BG51" i="27"/>
  <c r="BK51" i="27"/>
  <c r="BI3" i="27"/>
  <c r="AD58" i="27"/>
  <c r="BH35" i="27"/>
  <c r="AF58" i="27"/>
  <c r="BG47" i="27"/>
  <c r="BG49" i="27"/>
  <c r="BE58" i="27"/>
  <c r="BG32" i="27"/>
  <c r="BB47" i="27"/>
  <c r="BB45" i="27"/>
  <c r="AC58" i="27"/>
  <c r="BH62" i="27"/>
  <c r="BD62" i="27"/>
  <c r="AB58" i="27"/>
  <c r="BF38" i="27"/>
  <c r="BD32" i="27"/>
  <c r="BB38" i="27"/>
  <c r="BL62" i="27"/>
  <c r="BB35" i="27"/>
  <c r="BI32" i="27"/>
  <c r="BC62" i="27"/>
  <c r="BH3" i="27"/>
  <c r="BC3" i="27"/>
  <c r="BK32" i="27"/>
  <c r="BB9" i="27"/>
  <c r="BK9" i="27"/>
  <c r="BE3" i="27"/>
  <c r="BI38" i="27"/>
  <c r="BJ38" i="27"/>
  <c r="BC35" i="27"/>
  <c r="BI35" i="27"/>
  <c r="BH58" i="27"/>
  <c r="BI54" i="27"/>
  <c r="BI57" i="27" s="1"/>
  <c r="AE58" i="27"/>
  <c r="BJ58" i="27"/>
  <c r="BE38" i="27"/>
  <c r="BH47" i="27"/>
  <c r="BF32" i="27"/>
  <c r="BG27" i="27"/>
  <c r="BH9" i="27"/>
  <c r="BE35" i="27"/>
  <c r="AG58" i="27"/>
  <c r="BC32" i="27"/>
  <c r="BD38" i="27"/>
  <c r="BF9" i="27"/>
  <c r="BB3" i="27"/>
  <c r="BK35" i="27"/>
  <c r="BD9" i="27"/>
  <c r="BE27" i="27"/>
  <c r="BC58" i="27"/>
  <c r="BL49" i="27"/>
  <c r="BL47" i="27"/>
  <c r="BF62" i="27"/>
  <c r="BB58" i="27"/>
  <c r="BD3" i="27"/>
  <c r="BL27" i="27"/>
  <c r="BI58" i="27"/>
  <c r="BJ9" i="27"/>
  <c r="BH51" i="27"/>
  <c r="BJ27" i="27"/>
  <c r="BF51" i="27"/>
  <c r="BK62" i="27"/>
  <c r="BL35" i="27"/>
  <c r="BC45" i="27"/>
  <c r="BL54" i="27"/>
  <c r="BL57" i="27" s="1"/>
  <c r="BC51" i="27"/>
  <c r="BH54" i="27"/>
  <c r="BH57" i="27" s="1"/>
  <c r="BE62" i="27"/>
  <c r="BH38" i="27"/>
  <c r="BL38" i="27"/>
  <c r="BK58" i="27"/>
  <c r="BK38" i="27"/>
  <c r="BK54" i="27"/>
  <c r="BK57" i="27" s="1"/>
  <c r="BB51" i="27"/>
  <c r="BC38" i="27"/>
  <c r="BE47" i="27"/>
  <c r="BG9" i="27"/>
  <c r="BG38" i="27"/>
  <c r="BJ62" i="27"/>
  <c r="BD27" i="27"/>
  <c r="BF3" i="27"/>
  <c r="BB54" i="27"/>
  <c r="BB57" i="27" s="1"/>
  <c r="BH27" i="27"/>
  <c r="BF54" i="27"/>
  <c r="BF57" i="27" s="1"/>
  <c r="BB27" i="27"/>
  <c r="BG3" i="27"/>
  <c r="BK27" i="27"/>
  <c r="BI62" i="27"/>
  <c r="BJ54" i="27"/>
  <c r="BJ57" i="27" s="1"/>
  <c r="BJ3" i="27"/>
  <c r="AA58" i="27"/>
  <c r="BD54" i="27"/>
  <c r="BD57" i="27" s="1"/>
  <c r="BD58" i="27"/>
  <c r="BE54" i="27"/>
  <c r="BE57" i="27" s="1"/>
  <c r="BL32" i="27"/>
  <c r="BG54" i="27"/>
  <c r="BG57" i="27" s="1"/>
  <c r="BI9" i="27"/>
  <c r="BE45" i="27"/>
  <c r="BK3" i="27"/>
  <c r="BF27" i="27"/>
  <c r="BC9" i="27"/>
  <c r="BL51" i="27"/>
  <c r="BL58" i="27"/>
  <c r="BC27" i="27"/>
  <c r="BE9" i="27"/>
  <c r="BL3" i="27"/>
  <c r="BI27" i="27"/>
  <c r="BF49" i="27"/>
  <c r="BG58" i="27"/>
  <c r="BL9" i="27"/>
  <c r="BI53" i="27" l="1"/>
  <c r="BH53" i="27"/>
  <c r="BC53" i="27"/>
  <c r="BK53" i="27"/>
  <c r="BL53" i="27"/>
  <c r="BE53" i="27"/>
  <c r="BJ53" i="27"/>
  <c r="BG53" i="27"/>
  <c r="BD53" i="27"/>
  <c r="BB53" i="27"/>
  <c r="BF53" i="27"/>
  <c r="K29" i="33" l="1"/>
  <c r="M29" i="33" s="1"/>
  <c r="O29" i="33" s="1"/>
  <c r="P29" i="33" s="1"/>
  <c r="K20" i="33"/>
  <c r="M20" i="33" s="1"/>
  <c r="O20" i="33" s="1"/>
  <c r="P20" i="33" s="1"/>
  <c r="K17" i="33"/>
  <c r="M17" i="33" s="1"/>
  <c r="M14" i="33" l="1"/>
  <c r="M7" i="33" s="1"/>
  <c r="K14" i="33"/>
  <c r="O17" i="33"/>
  <c r="P17" i="33" s="1"/>
  <c r="M58" i="33"/>
  <c r="BE48" i="33" s="1"/>
  <c r="BK29" i="33"/>
  <c r="BB39" i="33"/>
  <c r="BG60" i="33"/>
  <c r="BC56" i="33"/>
  <c r="BB22" i="33"/>
  <c r="BC34" i="33"/>
  <c r="BG63" i="33"/>
  <c r="BI42" i="33"/>
  <c r="BB55" i="33"/>
  <c r="BF29" i="33"/>
  <c r="BF65" i="33"/>
  <c r="BG28" i="33"/>
  <c r="BJ59" i="33"/>
  <c r="BH44" i="33"/>
  <c r="BD23" i="33"/>
  <c r="BH59" i="33"/>
  <c r="BH41" i="33"/>
  <c r="BK43" i="33"/>
  <c r="BH34" i="33"/>
  <c r="BL13" i="33"/>
  <c r="BC30" i="33"/>
  <c r="BL12" i="33"/>
  <c r="BB11" i="33"/>
  <c r="BC26" i="33"/>
  <c r="BC40" i="33"/>
  <c r="BD19" i="33"/>
  <c r="BJ40" i="33"/>
  <c r="BK6" i="33"/>
  <c r="BC23" i="33"/>
  <c r="BF14" i="33"/>
  <c r="BE64" i="33"/>
  <c r="BH40" i="33"/>
  <c r="BC42" i="33"/>
  <c r="BC10" i="33"/>
  <c r="BF41" i="33"/>
  <c r="BD15" i="33"/>
  <c r="BL17" i="33"/>
  <c r="BJ41" i="33"/>
  <c r="BB24" i="33"/>
  <c r="BE39" i="33"/>
  <c r="BE21" i="33"/>
  <c r="BB12" i="33"/>
  <c r="BL14" i="33"/>
  <c r="BK36" i="33"/>
  <c r="BD8" i="33"/>
  <c r="BI24" i="33"/>
  <c r="BC5" i="33"/>
  <c r="BI20" i="33"/>
  <c r="BJ6" i="33"/>
  <c r="BB33" i="33"/>
  <c r="BJ18" i="33"/>
  <c r="BI10" i="33"/>
  <c r="BH5" i="33"/>
  <c r="BF63" i="33"/>
  <c r="BK13" i="33"/>
  <c r="BI30" i="33"/>
  <c r="AI61" i="33"/>
  <c r="BJ14" i="33"/>
  <c r="BG18" i="33"/>
  <c r="BC6" i="33"/>
  <c r="BC52" i="33"/>
  <c r="BH30" i="33"/>
  <c r="BD37" i="33"/>
  <c r="BB18" i="33"/>
  <c r="BF59" i="33"/>
  <c r="BG31" i="33"/>
  <c r="BJ65" i="33"/>
  <c r="BH25" i="33"/>
  <c r="BF50" i="33"/>
  <c r="BL43" i="33"/>
  <c r="BI52" i="33"/>
  <c r="BJ16" i="33"/>
  <c r="BC12" i="33"/>
  <c r="BH65" i="33"/>
  <c r="BI26" i="33"/>
  <c r="BL18" i="33"/>
  <c r="BE34" i="33"/>
  <c r="BD55" i="33"/>
  <c r="BI50" i="33"/>
  <c r="BD36" i="33"/>
  <c r="BJ26" i="33"/>
  <c r="BE29" i="33"/>
  <c r="BK65" i="33"/>
  <c r="BD25" i="33"/>
  <c r="BI25" i="33"/>
  <c r="BL40" i="33"/>
  <c r="BJ60" i="33"/>
  <c r="BJ22" i="33"/>
  <c r="BF44" i="33"/>
  <c r="BB16" i="33"/>
  <c r="BL50" i="33"/>
  <c r="BH37" i="33"/>
  <c r="BI46" i="33"/>
  <c r="BH17" i="33"/>
  <c r="BI28" i="33"/>
  <c r="BG10" i="33"/>
  <c r="BE26" i="33"/>
  <c r="BJ4" i="33"/>
  <c r="BK64" i="33"/>
  <c r="BJ39" i="33"/>
  <c r="BE61" i="33"/>
  <c r="BH12" i="33"/>
  <c r="BE52" i="33"/>
  <c r="BG14" i="33"/>
  <c r="BF37" i="33"/>
  <c r="BJ48" i="33"/>
  <c r="BJ19" i="33"/>
  <c r="BI15" i="33"/>
  <c r="BE59" i="33"/>
  <c r="BE33" i="33"/>
  <c r="BJ11" i="33"/>
  <c r="BH7" i="33"/>
  <c r="BB63" i="33"/>
  <c r="BL37" i="33"/>
  <c r="BK42" i="33"/>
  <c r="BI65" i="33"/>
  <c r="BJ20" i="33"/>
  <c r="BL10" i="33"/>
  <c r="BF11" i="33"/>
  <c r="BD34" i="33"/>
  <c r="BK7" i="33"/>
  <c r="BG7" i="33"/>
  <c r="BC33" i="33"/>
  <c r="BH11" i="33"/>
  <c r="BL28" i="33"/>
  <c r="BC24" i="33"/>
  <c r="BL5" i="33"/>
  <c r="BF19" i="33"/>
  <c r="BB8" i="33"/>
  <c r="BG30" i="33"/>
  <c r="AA61" i="33"/>
  <c r="BC63" i="33"/>
  <c r="BH23" i="33"/>
  <c r="BJ42" i="33"/>
  <c r="BE50" i="33"/>
  <c r="BC18" i="33"/>
  <c r="BK25" i="33"/>
  <c r="BJ37" i="33"/>
  <c r="BI5" i="33"/>
  <c r="BB46" i="33"/>
  <c r="BE15" i="33"/>
  <c r="BI17" i="33"/>
  <c r="BB25" i="33"/>
  <c r="BE14" i="33"/>
  <c r="BK48" i="33"/>
  <c r="BD21" i="33"/>
  <c r="BH26" i="33"/>
  <c r="BL36" i="33"/>
  <c r="BC19" i="33"/>
  <c r="BI34" i="33"/>
  <c r="BE63" i="33"/>
  <c r="BL20" i="33"/>
  <c r="BD50" i="33"/>
  <c r="BC20" i="33"/>
  <c r="BL65" i="33"/>
  <c r="BI4" i="33"/>
  <c r="BD42" i="33"/>
  <c r="BK59" i="33"/>
  <c r="BD64" i="33"/>
  <c r="BE18" i="33"/>
  <c r="BD40" i="33"/>
  <c r="BD65" i="33"/>
  <c r="BC64" i="33"/>
  <c r="BH52" i="33"/>
  <c r="BI29" i="33"/>
  <c r="BF43" i="33"/>
  <c r="BC41" i="33"/>
  <c r="BL64" i="33"/>
  <c r="BJ31" i="33"/>
  <c r="BF52" i="33"/>
  <c r="BB61" i="33"/>
  <c r="BC4" i="33"/>
  <c r="BD4" i="33"/>
  <c r="BJ21" i="33"/>
  <c r="BC65" i="33"/>
  <c r="BL19" i="33"/>
  <c r="BK56" i="33"/>
  <c r="BD30" i="33"/>
  <c r="BI37" i="33"/>
  <c r="BH60" i="33"/>
  <c r="BG40" i="33"/>
  <c r="BE22" i="33"/>
  <c r="BG29" i="33"/>
  <c r="BF34" i="33"/>
  <c r="BJ34" i="33"/>
  <c r="BI18" i="33"/>
  <c r="BC14" i="33"/>
  <c r="BH56" i="33"/>
  <c r="BL22" i="33"/>
  <c r="BD22" i="33"/>
  <c r="BE11" i="33"/>
  <c r="BE55" i="33"/>
  <c r="BB23" i="33"/>
  <c r="BG36" i="33"/>
  <c r="BJ52" i="33"/>
  <c r="BG20" i="33"/>
  <c r="BG55" i="33"/>
  <c r="BB21" i="33"/>
  <c r="BG65" i="33"/>
  <c r="BK4" i="33"/>
  <c r="BC16" i="33"/>
  <c r="BJ61" i="33"/>
  <c r="BH29" i="33"/>
  <c r="BH64" i="33"/>
  <c r="BK52" i="33"/>
  <c r="BG15" i="33"/>
  <c r="BE25" i="33"/>
  <c r="BK18" i="33"/>
  <c r="BD39" i="33"/>
  <c r="BB64" i="33"/>
  <c r="BG52" i="33"/>
  <c r="BH61" i="33"/>
  <c r="BF46" i="33"/>
  <c r="BG11" i="33"/>
  <c r="BD28" i="33"/>
  <c r="BH14" i="33"/>
  <c r="BK61" i="33"/>
  <c r="BC39" i="33"/>
  <c r="BL31" i="33"/>
  <c r="BL63" i="33"/>
  <c r="BI22" i="33"/>
  <c r="BG39" i="33"/>
  <c r="BI41" i="33"/>
  <c r="BL4" i="33"/>
  <c r="BD48" i="33"/>
  <c r="BH42" i="33"/>
  <c r="BH8" i="33"/>
  <c r="BI31" i="33"/>
  <c r="BD5" i="33"/>
  <c r="BE28" i="33"/>
  <c r="BI61" i="33"/>
  <c r="BF16" i="33"/>
  <c r="BK22" i="33"/>
  <c r="BI39" i="33"/>
  <c r="BE60" i="33"/>
  <c r="BH15" i="33"/>
  <c r="BF55" i="33"/>
  <c r="BD61" i="33"/>
  <c r="BC36" i="33"/>
  <c r="BD33" i="33"/>
  <c r="BG34" i="33"/>
  <c r="BC44" i="33"/>
  <c r="BK20" i="33"/>
  <c r="BH39" i="33"/>
  <c r="BG4" i="33"/>
  <c r="BJ63" i="33"/>
  <c r="BJ33" i="33"/>
  <c r="BF20" i="33"/>
  <c r="BI21" i="33"/>
  <c r="BF60" i="33"/>
  <c r="BF36" i="33"/>
  <c r="BI16" i="33"/>
  <c r="BE44" i="33"/>
  <c r="BE56" i="33"/>
  <c r="BI59" i="33"/>
  <c r="BK44" i="33"/>
  <c r="BD12" i="33"/>
  <c r="BK55" i="33"/>
  <c r="AH61" i="33"/>
  <c r="BD29" i="33"/>
  <c r="BD59" i="33"/>
  <c r="BB43" i="33"/>
  <c r="BG44" i="33"/>
  <c r="BD44" i="33"/>
  <c r="BH28" i="33"/>
  <c r="BL42" i="33"/>
  <c r="BJ44" i="33"/>
  <c r="BF18" i="33"/>
  <c r="BI63" i="33"/>
  <c r="BL33" i="33"/>
  <c r="BL34" i="33"/>
  <c r="BE6" i="33"/>
  <c r="BL46" i="33"/>
  <c r="BD16" i="33"/>
  <c r="BD46" i="33"/>
  <c r="BJ17" i="33"/>
  <c r="BF22" i="33"/>
  <c r="BB40" i="33"/>
  <c r="BI11" i="33"/>
  <c r="BK24" i="33"/>
  <c r="BH33" i="33"/>
  <c r="BF5" i="33"/>
  <c r="BG64" i="33"/>
  <c r="BL21" i="33"/>
  <c r="BE41" i="33"/>
  <c r="BF4" i="33"/>
  <c r="BH4" i="33"/>
  <c r="BJ25" i="33"/>
  <c r="BK30" i="33"/>
  <c r="BC22" i="33"/>
  <c r="BB31" i="33"/>
  <c r="BE65" i="33"/>
  <c r="BL59" i="33"/>
  <c r="BK34" i="33"/>
  <c r="BL41" i="33"/>
  <c r="BE42" i="33"/>
  <c r="BE16" i="33"/>
  <c r="BH16" i="33"/>
  <c r="BJ43" i="33"/>
  <c r="BH36" i="33"/>
  <c r="BC21" i="33"/>
  <c r="BE40" i="33"/>
  <c r="BE46" i="33"/>
  <c r="BL23" i="33"/>
  <c r="BL56" i="33"/>
  <c r="BF24" i="33"/>
  <c r="BB65" i="33"/>
  <c r="BG16" i="33"/>
  <c r="BG56" i="33"/>
  <c r="BG13" i="33"/>
  <c r="BG22" i="33"/>
  <c r="BC15" i="33"/>
  <c r="BB36" i="33"/>
  <c r="BF12" i="33"/>
  <c r="BF31" i="33"/>
  <c r="K7" i="33"/>
  <c r="K58" i="33"/>
  <c r="K71" i="33" s="1"/>
  <c r="BH22" i="33" l="1"/>
  <c r="BC13" i="33"/>
  <c r="BD14" i="33"/>
  <c r="BL16" i="33"/>
  <c r="BI64" i="33"/>
  <c r="BC7" i="33"/>
  <c r="BH50" i="33"/>
  <c r="BE10" i="33"/>
  <c r="BI33" i="33"/>
  <c r="BI32" i="33" s="1"/>
  <c r="BL48" i="33"/>
  <c r="BB14" i="33"/>
  <c r="BH20" i="33"/>
  <c r="BG43" i="33"/>
  <c r="BB10" i="33"/>
  <c r="BG41" i="33"/>
  <c r="BF39" i="33"/>
  <c r="BG46" i="33"/>
  <c r="BE17" i="33"/>
  <c r="BC28" i="33"/>
  <c r="BE30" i="33"/>
  <c r="BF40" i="33"/>
  <c r="BB17" i="33"/>
  <c r="AG61" i="33"/>
  <c r="BK17" i="33"/>
  <c r="BE19" i="33"/>
  <c r="BC61" i="33"/>
  <c r="BG50" i="33"/>
  <c r="BB59" i="33"/>
  <c r="BF25" i="33"/>
  <c r="BK14" i="33"/>
  <c r="BG26" i="33"/>
  <c r="BJ56" i="33"/>
  <c r="BK46" i="33"/>
  <c r="BK45" i="33" s="1"/>
  <c r="BG17" i="33"/>
  <c r="BH21" i="33"/>
  <c r="BL7" i="33"/>
  <c r="BI48" i="33"/>
  <c r="BI47" i="33" s="1"/>
  <c r="BC59" i="33"/>
  <c r="BK40" i="33"/>
  <c r="BF21" i="33"/>
  <c r="BJ13" i="33"/>
  <c r="BC50" i="33"/>
  <c r="BJ7" i="33"/>
  <c r="BJ12" i="33"/>
  <c r="BF33" i="33"/>
  <c r="BF32" i="33" s="1"/>
  <c r="BL15" i="33"/>
  <c r="BF7" i="33"/>
  <c r="BL60" i="33"/>
  <c r="BH43" i="33"/>
  <c r="BD31" i="33"/>
  <c r="BK37" i="33"/>
  <c r="BL55" i="33"/>
  <c r="BL26" i="33"/>
  <c r="BD6" i="33"/>
  <c r="AB61" i="33"/>
  <c r="BE12" i="33"/>
  <c r="BH18" i="33"/>
  <c r="AD61" i="33"/>
  <c r="BL44" i="33"/>
  <c r="BK16" i="33"/>
  <c r="BL25" i="33"/>
  <c r="BF56" i="33"/>
  <c r="BI60" i="33"/>
  <c r="BD56" i="33"/>
  <c r="BI13" i="33"/>
  <c r="BF8" i="33"/>
  <c r="BK63" i="33"/>
  <c r="BD10" i="33"/>
  <c r="BK31" i="33"/>
  <c r="BC55" i="33"/>
  <c r="BI44" i="33"/>
  <c r="BI19" i="33"/>
  <c r="BF23" i="33"/>
  <c r="BG42" i="33"/>
  <c r="BB44" i="33"/>
  <c r="BD18" i="33"/>
  <c r="BH13" i="33"/>
  <c r="BD60" i="33"/>
  <c r="BL30" i="33"/>
  <c r="BG25" i="33"/>
  <c r="BC11" i="33"/>
  <c r="BF10" i="33"/>
  <c r="BE4" i="33"/>
  <c r="BH46" i="33"/>
  <c r="BK33" i="33"/>
  <c r="BK32" i="33" s="1"/>
  <c r="BG33" i="33"/>
  <c r="BD41" i="33"/>
  <c r="BI12" i="33"/>
  <c r="BB42" i="33"/>
  <c r="BE37" i="33"/>
  <c r="BB50" i="33"/>
  <c r="BJ64" i="33"/>
  <c r="BJ62" i="33" s="1"/>
  <c r="BK50" i="33"/>
  <c r="BK49" i="33" s="1"/>
  <c r="BD43" i="33"/>
  <c r="BJ30" i="33"/>
  <c r="BF61" i="33"/>
  <c r="BI40" i="33"/>
  <c r="BC29" i="33"/>
  <c r="BG6" i="33"/>
  <c r="BE31" i="33"/>
  <c r="BK19" i="33"/>
  <c r="BB19" i="33"/>
  <c r="BG8" i="33"/>
  <c r="BI14" i="33"/>
  <c r="BD7" i="33"/>
  <c r="BD20" i="33"/>
  <c r="BB4" i="33"/>
  <c r="BB52" i="33"/>
  <c r="BJ46" i="33"/>
  <c r="BJ5" i="33"/>
  <c r="BK11" i="33"/>
  <c r="BH24" i="33"/>
  <c r="BF6" i="33"/>
  <c r="BJ36" i="33"/>
  <c r="BG61" i="33"/>
  <c r="BK26" i="33"/>
  <c r="BL24" i="33"/>
  <c r="BF64" i="33"/>
  <c r="BF62" i="33" s="1"/>
  <c r="BE5" i="33"/>
  <c r="BG21" i="33"/>
  <c r="BF26" i="33"/>
  <c r="BF17" i="33"/>
  <c r="BG24" i="33"/>
  <c r="BH48" i="33"/>
  <c r="BB34" i="33"/>
  <c r="BB41" i="33"/>
  <c r="BJ23" i="33"/>
  <c r="BK60" i="33"/>
  <c r="BK58" i="33" s="1"/>
  <c r="BG59" i="33"/>
  <c r="BJ28" i="33"/>
  <c r="BG23" i="33"/>
  <c r="BH10" i="33"/>
  <c r="BG12" i="33"/>
  <c r="BI23" i="33"/>
  <c r="BH63" i="33"/>
  <c r="BE23" i="33"/>
  <c r="BF28" i="33"/>
  <c r="BE36" i="33"/>
  <c r="BD52" i="33"/>
  <c r="BL52" i="33"/>
  <c r="BK28" i="33"/>
  <c r="BK27" i="33" s="1"/>
  <c r="BK12" i="33"/>
  <c r="BH19" i="33"/>
  <c r="BB29" i="33"/>
  <c r="BK8" i="33"/>
  <c r="BK39" i="33"/>
  <c r="BI6" i="33"/>
  <c r="BB7" i="33"/>
  <c r="BB20" i="33"/>
  <c r="BL6" i="33"/>
  <c r="BL39" i="33"/>
  <c r="BE8" i="33"/>
  <c r="BB28" i="33"/>
  <c r="BC31" i="33"/>
  <c r="BD26" i="33"/>
  <c r="BK23" i="33"/>
  <c r="BB37" i="33"/>
  <c r="BG5" i="33"/>
  <c r="BC17" i="33"/>
  <c r="BC25" i="33"/>
  <c r="BB5" i="33"/>
  <c r="BB15" i="33"/>
  <c r="BD24" i="33"/>
  <c r="BH55" i="33"/>
  <c r="BK41" i="33"/>
  <c r="BB30" i="33"/>
  <c r="BC60" i="33"/>
  <c r="BG48" i="33"/>
  <c r="BJ55" i="33"/>
  <c r="BF42" i="33"/>
  <c r="BL29" i="33"/>
  <c r="AF61" i="33"/>
  <c r="BL8" i="33"/>
  <c r="BJ29" i="33"/>
  <c r="BE47" i="33"/>
  <c r="BL32" i="33"/>
  <c r="BK54" i="33"/>
  <c r="BG38" i="33"/>
  <c r="BF51" i="33"/>
  <c r="BJ47" i="33"/>
  <c r="BD54" i="33"/>
  <c r="BB32" i="33"/>
  <c r="BG45" i="33"/>
  <c r="BC49" i="33"/>
  <c r="BG32" i="33"/>
  <c r="BB49" i="33"/>
  <c r="BD13" i="33"/>
  <c r="BD63" i="33"/>
  <c r="BF13" i="33"/>
  <c r="BB60" i="33"/>
  <c r="BB58" i="33" s="1"/>
  <c r="BC8" i="33"/>
  <c r="BG37" i="33"/>
  <c r="BL11" i="33"/>
  <c r="BJ50" i="33"/>
  <c r="BK5" i="33"/>
  <c r="BD17" i="33"/>
  <c r="BL61" i="33"/>
  <c r="BE24" i="33"/>
  <c r="BB35" i="33"/>
  <c r="BH32" i="33"/>
  <c r="BL45" i="33"/>
  <c r="BI62" i="33"/>
  <c r="BD58" i="33"/>
  <c r="BF54" i="33"/>
  <c r="BD47" i="33"/>
  <c r="BF45" i="33"/>
  <c r="BD38" i="33"/>
  <c r="BK51" i="33"/>
  <c r="BG54" i="33"/>
  <c r="BD3" i="33"/>
  <c r="BD49" i="33"/>
  <c r="BK47" i="33"/>
  <c r="BB62" i="33"/>
  <c r="BI45" i="33"/>
  <c r="BE32" i="33"/>
  <c r="BF49" i="33"/>
  <c r="BC51" i="33"/>
  <c r="AI58" i="33"/>
  <c r="BJ58" i="33"/>
  <c r="BH49" i="33"/>
  <c r="BL54" i="33"/>
  <c r="AB58" i="33"/>
  <c r="AD58" i="33"/>
  <c r="BB6" i="33"/>
  <c r="BI8" i="33"/>
  <c r="BI56" i="33"/>
  <c r="BC46" i="33"/>
  <c r="BE20" i="33"/>
  <c r="BC48" i="33"/>
  <c r="BB13" i="33"/>
  <c r="BI36" i="33"/>
  <c r="BE7" i="33"/>
  <c r="BE43" i="33"/>
  <c r="BB48" i="33"/>
  <c r="BH35" i="33"/>
  <c r="BH38" i="33"/>
  <c r="BD32" i="33"/>
  <c r="BL62" i="33"/>
  <c r="BE54" i="33"/>
  <c r="BH51" i="33"/>
  <c r="BL35" i="33"/>
  <c r="BB45" i="33"/>
  <c r="BC62" i="33"/>
  <c r="BJ38" i="33"/>
  <c r="BD35" i="33"/>
  <c r="BK35" i="33"/>
  <c r="BH58" i="33"/>
  <c r="BG27" i="33"/>
  <c r="AG58" i="33"/>
  <c r="BK62" i="33"/>
  <c r="BG49" i="33"/>
  <c r="BC54" i="33"/>
  <c r="BF38" i="33"/>
  <c r="BH45" i="33"/>
  <c r="BI43" i="33"/>
  <c r="M71" i="33"/>
  <c r="BI55" i="33"/>
  <c r="BB26" i="33"/>
  <c r="BF30" i="33"/>
  <c r="BK15" i="33"/>
  <c r="BC37" i="33"/>
  <c r="AC61" i="33"/>
  <c r="BE13" i="33"/>
  <c r="BK10" i="33"/>
  <c r="BG19" i="33"/>
  <c r="BF48" i="33"/>
  <c r="BF15" i="33"/>
  <c r="BB56" i="33"/>
  <c r="BB54" i="33" s="1"/>
  <c r="BE45" i="33"/>
  <c r="BD45" i="33"/>
  <c r="AH58" i="33"/>
  <c r="BI58" i="33"/>
  <c r="BF35" i="33"/>
  <c r="BJ32" i="33"/>
  <c r="BE58" i="33"/>
  <c r="BD27" i="33"/>
  <c r="BG51" i="33"/>
  <c r="BJ51" i="33"/>
  <c r="BE62" i="33"/>
  <c r="BE49" i="33"/>
  <c r="AA58" i="33"/>
  <c r="BC32" i="33"/>
  <c r="BE51" i="33"/>
  <c r="BI27" i="33"/>
  <c r="BL49" i="33"/>
  <c r="BI49" i="33"/>
  <c r="BI51" i="33"/>
  <c r="BG62" i="33"/>
  <c r="BL47" i="33"/>
  <c r="BJ15" i="33"/>
  <c r="BJ24" i="33"/>
  <c r="BH31" i="33"/>
  <c r="BK21" i="33"/>
  <c r="BJ8" i="33"/>
  <c r="BC43" i="33"/>
  <c r="AJ61" i="33"/>
  <c r="BJ10" i="33"/>
  <c r="BI7" i="33"/>
  <c r="AE61" i="33"/>
  <c r="BH6" i="33"/>
  <c r="BD11" i="33"/>
  <c r="BC3" i="33" l="1"/>
  <c r="AF58" i="33"/>
  <c r="BH54" i="33"/>
  <c r="BH57" i="33" s="1"/>
  <c r="BL51" i="33"/>
  <c r="BH47" i="33"/>
  <c r="BB51" i="33"/>
  <c r="BE27" i="33"/>
  <c r="BL27" i="33"/>
  <c r="BD51" i="33"/>
  <c r="BL58" i="33"/>
  <c r="BE35" i="33"/>
  <c r="BJ35" i="33"/>
  <c r="BJ54" i="33"/>
  <c r="BK3" i="33"/>
  <c r="BF3" i="33"/>
  <c r="BE38" i="33"/>
  <c r="BG47" i="33"/>
  <c r="BB27" i="33"/>
  <c r="BI9" i="33"/>
  <c r="BF58" i="33"/>
  <c r="BC35" i="33"/>
  <c r="BB3" i="33"/>
  <c r="BC58" i="33"/>
  <c r="BL38" i="33"/>
  <c r="BH62" i="33"/>
  <c r="BI35" i="33"/>
  <c r="BJ27" i="33"/>
  <c r="BB38" i="33"/>
  <c r="BJ45" i="33"/>
  <c r="BG58" i="33"/>
  <c r="BK38" i="33"/>
  <c r="BC27" i="33"/>
  <c r="BF9" i="33"/>
  <c r="BH9" i="33"/>
  <c r="BL3" i="33"/>
  <c r="BC9" i="33"/>
  <c r="BG3" i="33"/>
  <c r="BB57" i="33"/>
  <c r="BJ9" i="33"/>
  <c r="BH3" i="33"/>
  <c r="BF27" i="33"/>
  <c r="BE9" i="33"/>
  <c r="BF57" i="33"/>
  <c r="AJ58" i="33"/>
  <c r="BF47" i="33"/>
  <c r="AC58" i="33"/>
  <c r="BC57" i="33"/>
  <c r="BD9" i="33"/>
  <c r="BD53" i="33" s="1"/>
  <c r="BG9" i="33"/>
  <c r="BE57" i="33"/>
  <c r="BC45" i="33"/>
  <c r="BD62" i="33"/>
  <c r="BD57" i="33"/>
  <c r="BC38" i="33"/>
  <c r="AE58" i="33"/>
  <c r="BI54" i="33"/>
  <c r="BB47" i="33"/>
  <c r="BB9" i="33"/>
  <c r="BL57" i="33"/>
  <c r="BG57" i="33"/>
  <c r="BH27" i="33"/>
  <c r="BE3" i="33"/>
  <c r="BK9" i="33"/>
  <c r="BI3" i="33"/>
  <c r="BC47" i="33"/>
  <c r="BJ49" i="33"/>
  <c r="BJ3" i="33"/>
  <c r="BL9" i="33"/>
  <c r="BG35" i="33"/>
  <c r="BI38" i="33"/>
  <c r="BK57" i="33"/>
  <c r="BK53" i="33" l="1"/>
  <c r="BL53" i="33"/>
  <c r="BF53" i="33"/>
  <c r="BH53" i="33"/>
  <c r="BJ57" i="33"/>
  <c r="BC53" i="33"/>
  <c r="BJ53" i="33"/>
  <c r="BG53" i="33"/>
  <c r="BE53" i="33"/>
  <c r="BI53" i="33"/>
  <c r="BB53" i="33"/>
  <c r="BI57" i="33"/>
  <c r="K20" i="34" l="1"/>
  <c r="M20" i="34" s="1"/>
  <c r="O20" i="34" s="1"/>
  <c r="P20" i="34" s="1"/>
  <c r="K17" i="34"/>
  <c r="D9" i="145"/>
  <c r="K29" i="34"/>
  <c r="M29" i="34" s="1"/>
  <c r="O29" i="34" s="1"/>
  <c r="P29" i="34" s="1"/>
  <c r="D21" i="145"/>
  <c r="F21" i="145" s="1"/>
  <c r="H21" i="145" s="1"/>
  <c r="K14" i="34" l="1"/>
  <c r="D12" i="145"/>
  <c r="F12" i="145" s="1"/>
  <c r="H12" i="145" s="1"/>
  <c r="D56" i="145" s="1"/>
  <c r="D75" i="145" s="1"/>
  <c r="F9" i="145"/>
  <c r="M17" i="34"/>
  <c r="K7" i="34" l="1"/>
  <c r="D42" i="145"/>
  <c r="C31" i="140" s="1"/>
  <c r="K58" i="34"/>
  <c r="K71" i="34" s="1"/>
  <c r="E56" i="145"/>
  <c r="E75" i="145" s="1"/>
  <c r="F75" i="145" s="1"/>
  <c r="F76" i="145" s="1"/>
  <c r="F77" i="145" s="1"/>
  <c r="M14" i="34"/>
  <c r="O17" i="34"/>
  <c r="P17" i="34" s="1"/>
  <c r="F42" i="145"/>
  <c r="H9" i="145"/>
  <c r="D43" i="145" l="1"/>
  <c r="C15" i="139"/>
  <c r="C30" i="140"/>
  <c r="H42" i="145"/>
  <c r="E31" i="140"/>
  <c r="F43" i="145"/>
  <c r="M58" i="34"/>
  <c r="BB65" i="34"/>
  <c r="BJ13" i="34"/>
  <c r="BB29" i="34"/>
  <c r="BD26" i="34"/>
  <c r="BH5" i="34"/>
  <c r="BK26" i="34"/>
  <c r="BI31" i="34"/>
  <c r="BJ25" i="34"/>
  <c r="BL13" i="34"/>
  <c r="BK65" i="34"/>
  <c r="BF31" i="34"/>
  <c r="BB21" i="34"/>
  <c r="BE48" i="34"/>
  <c r="BI22" i="34"/>
  <c r="BI23" i="34"/>
  <c r="BH37" i="34"/>
  <c r="BK61" i="34"/>
  <c r="BL6" i="34"/>
  <c r="BK63" i="34"/>
  <c r="BJ43" i="34"/>
  <c r="BI34" i="34"/>
  <c r="BK19" i="34"/>
  <c r="BI11" i="34"/>
  <c r="BJ42" i="34"/>
  <c r="BC64" i="34"/>
  <c r="BB61" i="34"/>
  <c r="BC39" i="34"/>
  <c r="BE20" i="34"/>
  <c r="BD28" i="34"/>
  <c r="BJ15" i="34"/>
  <c r="BB15" i="34"/>
  <c r="BE19" i="34"/>
  <c r="BB7" i="34"/>
  <c r="BE64" i="34"/>
  <c r="BL39" i="34"/>
  <c r="BE33" i="34"/>
  <c r="BI28" i="34"/>
  <c r="BI5" i="34"/>
  <c r="BC6" i="34"/>
  <c r="BE60" i="34"/>
  <c r="BL24" i="34"/>
  <c r="BD23" i="34"/>
  <c r="BB24" i="34"/>
  <c r="BI64" i="34"/>
  <c r="BK64" i="34"/>
  <c r="BE37" i="34"/>
  <c r="BB40" i="34"/>
  <c r="BC16" i="34"/>
  <c r="BL14" i="34"/>
  <c r="BH17" i="34"/>
  <c r="BK42" i="34"/>
  <c r="BC10" i="34"/>
  <c r="BC50" i="34"/>
  <c r="BJ40" i="34"/>
  <c r="BL33" i="34"/>
  <c r="BC15" i="34"/>
  <c r="BH42" i="34"/>
  <c r="BG33" i="34"/>
  <c r="BF17" i="34"/>
  <c r="BB55" i="34"/>
  <c r="BD52" i="34"/>
  <c r="BL56" i="34"/>
  <c r="BB33" i="34"/>
  <c r="BC11" i="34"/>
  <c r="BJ24" i="34"/>
  <c r="BC46" i="34"/>
  <c r="BH14" i="34"/>
  <c r="BG16" i="34"/>
  <c r="BJ65" i="34"/>
  <c r="BH31" i="34"/>
  <c r="BD29" i="34"/>
  <c r="BG25" i="34"/>
  <c r="BF65" i="34"/>
  <c r="BG31" i="34"/>
  <c r="BC40" i="34"/>
  <c r="BG30" i="34"/>
  <c r="BL10" i="34"/>
  <c r="AH61" i="34"/>
  <c r="BC60" i="34"/>
  <c r="BC8" i="34"/>
  <c r="BD64" i="34"/>
  <c r="BI65" i="34"/>
  <c r="BL21" i="34"/>
  <c r="BH52" i="34"/>
  <c r="BK25" i="34"/>
  <c r="BC4" i="34"/>
  <c r="BK13" i="34"/>
  <c r="BI13" i="34"/>
  <c r="BJ29" i="34"/>
  <c r="BE21" i="34"/>
  <c r="BE13" i="34"/>
  <c r="BI26" i="34"/>
  <c r="M7" i="34"/>
  <c r="BI36" i="34"/>
  <c r="BF15" i="34"/>
  <c r="BE14" i="34"/>
  <c r="BD55" i="34"/>
  <c r="BC30" i="34"/>
  <c r="BK10" i="34"/>
  <c r="BD60" i="34"/>
  <c r="BC48" i="34"/>
  <c r="BE23" i="34"/>
  <c r="BJ28" i="34"/>
  <c r="BJ7" i="34"/>
  <c r="BB63" i="34"/>
  <c r="BE36" i="34"/>
  <c r="BI55" i="34"/>
  <c r="BH36" i="34"/>
  <c r="BI18" i="34"/>
  <c r="BL20" i="34"/>
  <c r="BE4" i="34"/>
  <c r="BH6" i="34"/>
  <c r="BG12" i="34"/>
  <c r="BG64" i="34"/>
  <c r="BF41" i="34"/>
  <c r="BK36" i="34"/>
  <c r="BL15" i="34"/>
  <c r="BF20" i="34"/>
  <c r="BH41" i="34"/>
  <c r="BG24" i="34"/>
  <c r="BL12" i="34"/>
  <c r="BG28" i="34"/>
  <c r="BK6" i="34"/>
  <c r="BD5" i="34"/>
  <c r="BI12" i="34"/>
  <c r="BD43" i="34"/>
  <c r="BE41" i="34"/>
  <c r="BF56" i="34"/>
  <c r="BD33" i="34"/>
  <c r="BF7" i="34"/>
  <c r="BD44" i="34"/>
  <c r="BG41" i="34"/>
  <c r="BF59" i="34"/>
  <c r="BK52" i="34"/>
  <c r="BJ36" i="34"/>
  <c r="BC18" i="34"/>
  <c r="BB10" i="34"/>
  <c r="BJ19" i="34"/>
  <c r="BC44" i="34"/>
  <c r="BI4" i="34"/>
  <c r="BK60" i="34"/>
  <c r="BB43" i="34"/>
  <c r="BH34" i="34"/>
  <c r="BL16" i="34"/>
  <c r="BB11" i="34"/>
  <c r="BB39" i="34"/>
  <c r="BI48" i="34"/>
  <c r="BJ48" i="34"/>
  <c r="BK14" i="34"/>
  <c r="BC25" i="34"/>
  <c r="BH26" i="34"/>
  <c r="BK5" i="34"/>
  <c r="BI21" i="34"/>
  <c r="BG13" i="34"/>
  <c r="BB50" i="34"/>
  <c r="BG56" i="34"/>
  <c r="BB23" i="34"/>
  <c r="BB5" i="34"/>
  <c r="BB52" i="34"/>
  <c r="BE34" i="34"/>
  <c r="BK50" i="34"/>
  <c r="BI50" i="34"/>
  <c r="BG40" i="34"/>
  <c r="BD15" i="34"/>
  <c r="BJ14" i="34"/>
  <c r="BH46" i="34"/>
  <c r="BI29" i="34"/>
  <c r="BK21" i="34"/>
  <c r="BG4" i="34"/>
  <c r="BF25" i="34"/>
  <c r="BK31" i="34"/>
  <c r="BC65" i="34"/>
  <c r="BH13" i="34"/>
  <c r="BB26" i="34"/>
  <c r="BB4" i="34"/>
  <c r="BF4" i="34"/>
  <c r="BB25" i="34"/>
  <c r="BD13" i="34"/>
  <c r="BE31" i="34"/>
  <c r="BD56" i="34"/>
  <c r="BH33" i="34"/>
  <c r="BK7" i="34"/>
  <c r="BJ39" i="34"/>
  <c r="BI16" i="34"/>
  <c r="BB41" i="34"/>
  <c r="BB44" i="34"/>
  <c r="BJ41" i="34"/>
  <c r="BH19" i="34"/>
  <c r="BF18" i="34"/>
  <c r="BL63" i="34"/>
  <c r="BK17" i="34"/>
  <c r="BE7" i="34"/>
  <c r="BF46" i="34"/>
  <c r="BD24" i="34"/>
  <c r="BH30" i="34"/>
  <c r="BE16" i="34"/>
  <c r="BH43" i="34"/>
  <c r="BK55" i="34"/>
  <c r="BB6" i="34"/>
  <c r="BH60" i="34"/>
  <c r="BF52" i="34"/>
  <c r="BD40" i="34"/>
  <c r="BC33" i="34"/>
  <c r="BJ12" i="34"/>
  <c r="BD42" i="34"/>
  <c r="BC41" i="34"/>
  <c r="BF50" i="34"/>
  <c r="BL48" i="34"/>
  <c r="BH44" i="34"/>
  <c r="BG17" i="34"/>
  <c r="BG5" i="34"/>
  <c r="BI61" i="34"/>
  <c r="BI39" i="34"/>
  <c r="BJ20" i="34"/>
  <c r="BH18" i="34"/>
  <c r="BF12" i="34"/>
  <c r="BJ63" i="34"/>
  <c r="AC61" i="34"/>
  <c r="BI59" i="34"/>
  <c r="BH39" i="34"/>
  <c r="BF22" i="34"/>
  <c r="BG23" i="34"/>
  <c r="BG11" i="34"/>
  <c r="BB37" i="34"/>
  <c r="BE30" i="34"/>
  <c r="BE63" i="34"/>
  <c r="BL64" i="34"/>
  <c r="BF48" i="34"/>
  <c r="BJ22" i="34"/>
  <c r="BH28" i="34"/>
  <c r="BL44" i="34"/>
  <c r="BD4" i="34"/>
  <c r="BJ34" i="34"/>
  <c r="BB56" i="34"/>
  <c r="BD6" i="34"/>
  <c r="BH21" i="34"/>
  <c r="BD65" i="34"/>
  <c r="BE26" i="34"/>
  <c r="BK4" i="34"/>
  <c r="BC21" i="34"/>
  <c r="BK39" i="34"/>
  <c r="BI17" i="34"/>
  <c r="BE28" i="34"/>
  <c r="BL46" i="34"/>
  <c r="BK33" i="34"/>
  <c r="BD11" i="34"/>
  <c r="BF43" i="34"/>
  <c r="BG52" i="34"/>
  <c r="BK56" i="34"/>
  <c r="BJ33" i="34"/>
  <c r="BF6" i="34"/>
  <c r="BC29" i="34"/>
  <c r="BF13" i="34"/>
  <c r="BL25" i="34"/>
  <c r="BF8" i="34"/>
  <c r="BE46" i="34"/>
  <c r="BD22" i="34"/>
  <c r="BJ56" i="34"/>
  <c r="BC17" i="34"/>
  <c r="BG34" i="34"/>
  <c r="BI30" i="34"/>
  <c r="BC37" i="34"/>
  <c r="BB22" i="34"/>
  <c r="BE39" i="34"/>
  <c r="BL18" i="34"/>
  <c r="BB64" i="34"/>
  <c r="BG18" i="34"/>
  <c r="BC22" i="34"/>
  <c r="BH65" i="34"/>
  <c r="BI20" i="34"/>
  <c r="BF24" i="34"/>
  <c r="BE18" i="34"/>
  <c r="BL11" i="34"/>
  <c r="BF11" i="34"/>
  <c r="BB12" i="34"/>
  <c r="BJ64" i="34"/>
  <c r="BE24" i="34"/>
  <c r="BE8" i="34"/>
  <c r="BJ18" i="34"/>
  <c r="BL37" i="34"/>
  <c r="BK24" i="34"/>
  <c r="BI7" i="34"/>
  <c r="BH61" i="34"/>
  <c r="BL50" i="34"/>
  <c r="BE6" i="34"/>
  <c r="BB30" i="34"/>
  <c r="BI14" i="34"/>
  <c r="BD16" i="34"/>
  <c r="BG44" i="34"/>
  <c r="BL5" i="34"/>
  <c r="BH7" i="34"/>
  <c r="BB31" i="34"/>
  <c r="BE29" i="34"/>
  <c r="BH25" i="34"/>
  <c r="BF44" i="34"/>
  <c r="BC34" i="34"/>
  <c r="BB20" i="34"/>
  <c r="BE11" i="34"/>
  <c r="BB59" i="34"/>
  <c r="BE61" i="34"/>
  <c r="BI46" i="34"/>
  <c r="BD50" i="34"/>
  <c r="BL40" i="34"/>
  <c r="BF30" i="34"/>
  <c r="BG10" i="34"/>
  <c r="BH63" i="34"/>
  <c r="BG15" i="34"/>
  <c r="BC5" i="34"/>
  <c r="BI44" i="34"/>
  <c r="BE56" i="34"/>
  <c r="BB28" i="34"/>
  <c r="BC14" i="34"/>
  <c r="BD48" i="34"/>
  <c r="BG60" i="34"/>
  <c r="BF63" i="34"/>
  <c r="AF61" i="34"/>
  <c r="BJ46" i="34"/>
  <c r="BC56" i="34"/>
  <c r="BG20" i="34"/>
  <c r="BB8" i="34"/>
  <c r="BJ59" i="34"/>
  <c r="AG61" i="34"/>
  <c r="BG7" i="34"/>
  <c r="BL23" i="34"/>
  <c r="BD18" i="34"/>
  <c r="BB14" i="34"/>
  <c r="BL65" i="34"/>
  <c r="BJ10" i="34"/>
  <c r="BF64" i="34"/>
  <c r="BL41" i="34"/>
  <c r="BI42" i="34"/>
  <c r="BL31" i="34"/>
  <c r="BG65" i="34"/>
  <c r="BE65" i="34"/>
  <c r="BC52" i="34"/>
  <c r="BK11" i="34"/>
  <c r="BI56" i="34"/>
  <c r="BG55" i="34"/>
  <c r="BF19" i="34"/>
  <c r="AA61" i="34"/>
  <c r="BC19" i="34"/>
  <c r="BI15" i="34"/>
  <c r="BL7" i="34"/>
  <c r="BC23" i="34"/>
  <c r="BH64" i="34"/>
  <c r="BL22" i="34"/>
  <c r="BG50" i="34"/>
  <c r="BH55" i="34"/>
  <c r="BC26" i="34"/>
  <c r="BJ31" i="34"/>
  <c r="BD20" i="34"/>
  <c r="BD61" i="34"/>
  <c r="BG22" i="34"/>
  <c r="BL17" i="34"/>
  <c r="BK59" i="34"/>
  <c r="BG6" i="34"/>
  <c r="BH50" i="34"/>
  <c r="BK40" i="34"/>
  <c r="BI33" i="34"/>
  <c r="BD14" i="34"/>
  <c r="BD37" i="34"/>
  <c r="BG59" i="34"/>
  <c r="BF37" i="34"/>
  <c r="BC63" i="34"/>
  <c r="BL43" i="34"/>
  <c r="BH56" i="34"/>
  <c r="BJ23" i="34"/>
  <c r="BF10" i="34"/>
  <c r="BJ52" i="34"/>
  <c r="BC61" i="34"/>
  <c r="BJ8" i="34"/>
  <c r="BF26" i="34"/>
  <c r="BJ26" i="34"/>
  <c r="BJ4" i="34"/>
  <c r="BG21" i="34"/>
  <c r="BI37" i="34"/>
  <c r="BK18" i="34"/>
  <c r="BL28" i="34"/>
  <c r="BL55" i="34"/>
  <c r="BK37" i="34"/>
  <c r="BH10" i="34"/>
  <c r="BK43" i="34"/>
  <c r="BL52" i="34"/>
  <c r="BK34" i="34"/>
  <c r="BL19" i="34"/>
  <c r="BD17" i="34"/>
  <c r="AD61" i="34"/>
  <c r="BC42" i="34"/>
  <c r="BE59" i="34"/>
  <c r="BC43" i="34"/>
  <c r="BD34" i="34"/>
  <c r="BC28" i="34"/>
  <c r="BI6" i="34"/>
  <c r="BJ60" i="34"/>
  <c r="BI52" i="34"/>
  <c r="BK16" i="34"/>
  <c r="BE55" i="34"/>
  <c r="BG39" i="34"/>
  <c r="BE17" i="34"/>
  <c r="BE15" i="34"/>
  <c r="BJ6" i="34"/>
  <c r="BC7" i="34"/>
  <c r="BE50" i="34"/>
  <c r="BH15" i="34"/>
  <c r="BJ11" i="34"/>
  <c r="BC36" i="34"/>
  <c r="BB17" i="34"/>
  <c r="BB48" i="34"/>
  <c r="BE12" i="34"/>
  <c r="BI63" i="34"/>
  <c r="BI24" i="34"/>
  <c r="BE25" i="34"/>
  <c r="BC31" i="34"/>
  <c r="BJ30" i="34"/>
  <c r="BH24" i="34"/>
  <c r="BL4" i="34"/>
  <c r="BK30" i="34"/>
  <c r="AJ61" i="34"/>
  <c r="BC13" i="34"/>
  <c r="BD31" i="34"/>
  <c r="BL34" i="34"/>
  <c r="BK12" i="34"/>
  <c r="BD30" i="34"/>
  <c r="BF39" i="34"/>
  <c r="BH11" i="34"/>
  <c r="BL61" i="34"/>
  <c r="BF5" i="34"/>
  <c r="BF33" i="34"/>
  <c r="BF55" i="34"/>
  <c r="BJ5" i="34"/>
  <c r="BG36" i="34"/>
  <c r="BH4" i="34"/>
  <c r="BF40" i="34"/>
  <c r="BG42" i="34"/>
  <c r="BK29" i="34"/>
  <c r="BL29" i="34"/>
  <c r="BH59" i="34"/>
  <c r="BD39" i="34"/>
  <c r="BB16" i="34"/>
  <c r="BD59" i="34"/>
  <c r="BC24" i="34"/>
  <c r="AI61" i="34"/>
  <c r="BI43" i="34"/>
  <c r="BB34" i="34"/>
  <c r="BF16" i="34"/>
  <c r="BG8" i="34"/>
  <c r="BJ37" i="34"/>
  <c r="BC55" i="34"/>
  <c r="BD8" i="34"/>
  <c r="BL60" i="34"/>
  <c r="BG43" i="34"/>
  <c r="BF23" i="34"/>
  <c r="BJ16" i="34"/>
  <c r="BK8" i="34"/>
  <c r="BD10" i="34"/>
  <c r="BE22" i="34"/>
  <c r="BG26" i="34"/>
  <c r="BD21" i="34"/>
  <c r="BB13" i="34"/>
  <c r="BL26" i="34"/>
  <c r="BG29" i="34"/>
  <c r="BL36" i="34"/>
  <c r="BH16" i="34"/>
  <c r="BB18" i="34"/>
  <c r="BD19" i="34"/>
  <c r="BG37" i="34"/>
  <c r="BF42" i="34"/>
  <c r="BF61" i="34"/>
  <c r="BH48" i="34"/>
  <c r="BF28" i="34"/>
  <c r="BK28" i="34"/>
  <c r="BE10" i="34"/>
  <c r="BB60" i="34"/>
  <c r="BI60" i="34"/>
  <c r="AB61" i="34"/>
  <c r="BG48" i="34"/>
  <c r="BB19" i="34"/>
  <c r="BK20" i="34"/>
  <c r="BE5" i="34"/>
  <c r="BI10" i="34"/>
  <c r="AE61" i="34"/>
  <c r="BF60" i="34"/>
  <c r="BB46" i="34"/>
  <c r="BD36" i="34"/>
  <c r="BK15" i="34"/>
  <c r="BK23" i="34"/>
  <c r="BH22" i="34"/>
  <c r="BK46" i="34"/>
  <c r="BC12" i="34"/>
  <c r="BF14" i="34"/>
  <c r="BI25" i="34"/>
  <c r="BG46" i="34"/>
  <c r="BI19" i="34"/>
  <c r="BK22" i="34"/>
  <c r="BE43" i="34"/>
  <c r="BJ50" i="34"/>
  <c r="BL42" i="34"/>
  <c r="BH29" i="34"/>
  <c r="BF34" i="34"/>
  <c r="BC59" i="34"/>
  <c r="BC20" i="34"/>
  <c r="BD12" i="34"/>
  <c r="BJ21" i="34"/>
  <c r="BF21" i="34"/>
  <c r="BF29" i="34"/>
  <c r="BG19" i="34"/>
  <c r="BI41" i="34"/>
  <c r="BL8" i="34"/>
  <c r="BE52" i="34"/>
  <c r="BD41" i="34"/>
  <c r="BJ44" i="34"/>
  <c r="BB42" i="34"/>
  <c r="BD63" i="34"/>
  <c r="BB36" i="34"/>
  <c r="BH12" i="34"/>
  <c r="BI8" i="34"/>
  <c r="BI40" i="34"/>
  <c r="BH23" i="34"/>
  <c r="BG63" i="34"/>
  <c r="BD7" i="34"/>
  <c r="BK48" i="34"/>
  <c r="BK41" i="34"/>
  <c r="BD25" i="34"/>
  <c r="BH40" i="34"/>
  <c r="BE42" i="34"/>
  <c r="BH20" i="34"/>
  <c r="BJ55" i="34"/>
  <c r="BH8" i="34"/>
  <c r="BL30" i="34"/>
  <c r="BF36" i="34"/>
  <c r="BJ17" i="34"/>
  <c r="BJ61" i="34"/>
  <c r="BG14" i="34"/>
  <c r="BL59" i="34"/>
  <c r="BE44" i="34"/>
  <c r="BD46" i="34"/>
  <c r="BK44" i="34"/>
  <c r="BE40" i="34"/>
  <c r="BG61" i="34"/>
  <c r="BJ54" i="34" l="1"/>
  <c r="BB45" i="34"/>
  <c r="AB58" i="34"/>
  <c r="BL58" i="34"/>
  <c r="BB35" i="34"/>
  <c r="BF27" i="34"/>
  <c r="BL35" i="34"/>
  <c r="AI58" i="34"/>
  <c r="BD38" i="34"/>
  <c r="AJ58" i="34"/>
  <c r="BI62" i="34"/>
  <c r="BC35" i="34"/>
  <c r="BG38" i="34"/>
  <c r="BL27" i="34"/>
  <c r="BJ3" i="34"/>
  <c r="BG58" i="34"/>
  <c r="BG54" i="34"/>
  <c r="AG58" i="34"/>
  <c r="BH62" i="34"/>
  <c r="BD49" i="34"/>
  <c r="BJ32" i="34"/>
  <c r="BH27" i="34"/>
  <c r="BE62" i="34"/>
  <c r="AC58" i="34"/>
  <c r="BK54" i="34"/>
  <c r="BL62" i="34"/>
  <c r="BH45" i="34"/>
  <c r="BI49" i="34"/>
  <c r="BB38" i="34"/>
  <c r="BK51" i="34"/>
  <c r="BG27" i="34"/>
  <c r="BE35" i="34"/>
  <c r="BI35" i="34"/>
  <c r="BC3" i="34"/>
  <c r="AH58" i="34"/>
  <c r="BC45" i="34"/>
  <c r="BG32" i="34"/>
  <c r="D59" i="145"/>
  <c r="H43" i="145"/>
  <c r="C16" i="139"/>
  <c r="C17" i="139" s="1"/>
  <c r="E15" i="139"/>
  <c r="BG62" i="34"/>
  <c r="BK27" i="34"/>
  <c r="BD9" i="34"/>
  <c r="BG35" i="34"/>
  <c r="BK47" i="34"/>
  <c r="BE51" i="34"/>
  <c r="AE58" i="34"/>
  <c r="BE58" i="34"/>
  <c r="BH9" i="34"/>
  <c r="BJ51" i="34"/>
  <c r="BH49" i="34"/>
  <c r="BJ58" i="34"/>
  <c r="BJ45" i="34"/>
  <c r="BD47" i="34"/>
  <c r="BG9" i="34"/>
  <c r="BI45" i="34"/>
  <c r="BK32" i="34"/>
  <c r="BK38" i="34"/>
  <c r="BJ62" i="34"/>
  <c r="BI38" i="34"/>
  <c r="BF51" i="34"/>
  <c r="BF45" i="34"/>
  <c r="BH32" i="34"/>
  <c r="BG3" i="34"/>
  <c r="BK49" i="34"/>
  <c r="BB9" i="34"/>
  <c r="BF58" i="34"/>
  <c r="BD32" i="34"/>
  <c r="BB62" i="34"/>
  <c r="BC47" i="34"/>
  <c r="BD54" i="34"/>
  <c r="BL9" i="34"/>
  <c r="BD51" i="34"/>
  <c r="BC49" i="34"/>
  <c r="BI27" i="34"/>
  <c r="BD27" i="34"/>
  <c r="BE47" i="34"/>
  <c r="E30" i="140"/>
  <c r="BF35" i="34"/>
  <c r="BD62" i="34"/>
  <c r="BH47" i="34"/>
  <c r="BH58" i="34"/>
  <c r="BF54" i="34"/>
  <c r="BE54" i="34"/>
  <c r="BD45" i="34"/>
  <c r="BC58" i="34"/>
  <c r="BJ49" i="34"/>
  <c r="BG45" i="34"/>
  <c r="BK45" i="34"/>
  <c r="BD35" i="34"/>
  <c r="BI9" i="34"/>
  <c r="BG47" i="34"/>
  <c r="BE9" i="34"/>
  <c r="BC54" i="34"/>
  <c r="BD58" i="34"/>
  <c r="BH3" i="34"/>
  <c r="BF32" i="34"/>
  <c r="BF38" i="34"/>
  <c r="BL3" i="34"/>
  <c r="BB47" i="34"/>
  <c r="BC27" i="34"/>
  <c r="BF9" i="34"/>
  <c r="BC62" i="34"/>
  <c r="BH54" i="34"/>
  <c r="AA58" i="34"/>
  <c r="BJ9" i="34"/>
  <c r="AF58" i="34"/>
  <c r="BL49" i="34"/>
  <c r="BE38" i="34"/>
  <c r="BE45" i="34"/>
  <c r="BG51" i="34"/>
  <c r="BL45" i="34"/>
  <c r="BD3" i="34"/>
  <c r="BF47" i="34"/>
  <c r="BH38" i="34"/>
  <c r="BL47" i="34"/>
  <c r="BF3" i="34"/>
  <c r="BJ47" i="34"/>
  <c r="BI3" i="34"/>
  <c r="BK35" i="34"/>
  <c r="BH35" i="34"/>
  <c r="BH51" i="34"/>
  <c r="BB54" i="34"/>
  <c r="BC9" i="34"/>
  <c r="BE32" i="34"/>
  <c r="M71" i="34"/>
  <c r="BE49" i="34"/>
  <c r="BI51" i="34"/>
  <c r="AD58" i="34"/>
  <c r="BL51" i="34"/>
  <c r="BL54" i="34"/>
  <c r="BI32" i="34"/>
  <c r="BK58" i="34"/>
  <c r="BG49" i="34"/>
  <c r="BC51" i="34"/>
  <c r="BF62" i="34"/>
  <c r="BB27" i="34"/>
  <c r="BB58" i="34"/>
  <c r="BE27" i="34"/>
  <c r="BK3" i="34"/>
  <c r="BI58" i="34"/>
  <c r="BF49" i="34"/>
  <c r="BC32" i="34"/>
  <c r="BJ38" i="34"/>
  <c r="BB3" i="34"/>
  <c r="BB51" i="34"/>
  <c r="BB49" i="34"/>
  <c r="BI47" i="34"/>
  <c r="BJ35" i="34"/>
  <c r="BE3" i="34"/>
  <c r="BI54" i="34"/>
  <c r="BJ27" i="34"/>
  <c r="BK9" i="34"/>
  <c r="BB32" i="34"/>
  <c r="BL32" i="34"/>
  <c r="BL38" i="34"/>
  <c r="BC38" i="34"/>
  <c r="BK62" i="34"/>
  <c r="BK53" i="34" l="1"/>
  <c r="BD53" i="34"/>
  <c r="BE53" i="34"/>
  <c r="BC53" i="34"/>
  <c r="BB57" i="34"/>
  <c r="BI53" i="34"/>
  <c r="BF53" i="34"/>
  <c r="BL53" i="34"/>
  <c r="BF57" i="34"/>
  <c r="BD57" i="34"/>
  <c r="E59" i="145"/>
  <c r="E78" i="145" s="1"/>
  <c r="F78" i="145" s="1"/>
  <c r="F79" i="145" s="1"/>
  <c r="D78" i="145"/>
  <c r="D24" i="139"/>
  <c r="E16" i="139"/>
  <c r="D25" i="139"/>
  <c r="BI57" i="34"/>
  <c r="BB53" i="34"/>
  <c r="BL57" i="34"/>
  <c r="BH57" i="34"/>
  <c r="BH53" i="34"/>
  <c r="BC57" i="34"/>
  <c r="BE57" i="34"/>
  <c r="BG53" i="34"/>
  <c r="BK57" i="34"/>
  <c r="BG57" i="34"/>
  <c r="BJ53" i="34"/>
  <c r="BJ57" i="34"/>
  <c r="E17" i="139" l="1"/>
  <c r="E18" i="139" s="1"/>
  <c r="C23" i="139"/>
  <c r="D23" i="139" l="1"/>
  <c r="D27" i="139" s="1"/>
  <c r="C27" i="139"/>
</calcChain>
</file>

<file path=xl/sharedStrings.xml><?xml version="1.0" encoding="utf-8"?>
<sst xmlns="http://schemas.openxmlformats.org/spreadsheetml/2006/main" count="6862" uniqueCount="870">
  <si>
    <t>Date</t>
  </si>
  <si>
    <t>Total</t>
  </si>
  <si>
    <t>Tax</t>
  </si>
  <si>
    <t>Amount</t>
  </si>
  <si>
    <t>Rec. no.</t>
  </si>
  <si>
    <t>N°</t>
  </si>
  <si>
    <t>%</t>
  </si>
  <si>
    <t>No.</t>
  </si>
  <si>
    <t>Total differences</t>
  </si>
  <si>
    <t>Total Extractive company Adjustments</t>
  </si>
  <si>
    <t>Total Government Adjustments</t>
  </si>
  <si>
    <t>Company Adjustments</t>
  </si>
  <si>
    <t>Government adjustments</t>
  </si>
  <si>
    <t>Adjustment Company</t>
  </si>
  <si>
    <t>Adjustment Govt</t>
  </si>
  <si>
    <t>Company adjustment summary</t>
  </si>
  <si>
    <t>Government adjustment summary</t>
  </si>
  <si>
    <t>Total adjustments</t>
  </si>
  <si>
    <t>Revenu stream</t>
  </si>
  <si>
    <t xml:space="preserve">Total </t>
  </si>
  <si>
    <t>Final difference breakdown</t>
  </si>
  <si>
    <t>Revenu Stream</t>
  </si>
  <si>
    <t>SNPT</t>
  </si>
  <si>
    <t>WAFEX</t>
  </si>
  <si>
    <t>SOLTRANS</t>
  </si>
  <si>
    <t>Nom</t>
  </si>
  <si>
    <t>Fonction</t>
  </si>
  <si>
    <t>Commissariat des Impôts (CI)</t>
  </si>
  <si>
    <t>Direction Générale du Trésor et de la Comptabilité Publique (DGTCP)</t>
  </si>
  <si>
    <t>Direction Générale des Mines et de la Géologie (DGMG)</t>
  </si>
  <si>
    <t>Agence Nationale de Gestion de l'Environnement (ANGE)</t>
  </si>
  <si>
    <t>Impôt Minimum Forfaitaire (IMF)</t>
  </si>
  <si>
    <t>Impôt sur les Sociétés (IS)</t>
  </si>
  <si>
    <t>Impôt sur le Revenu des Capitaux  Mobiliers (IRCM)</t>
  </si>
  <si>
    <t>Taxe professionnelle (TP)</t>
  </si>
  <si>
    <t>Taxes Foncières (TF)</t>
  </si>
  <si>
    <t>Impôt sur le Revenu des Personnes Physiques IRPP/IRTS</t>
  </si>
  <si>
    <t>Taxes sur Salaires (TS)</t>
  </si>
  <si>
    <t>Taxes Complémentaires sur Salaire (TCS)</t>
  </si>
  <si>
    <t>Taxe sur la Valeur Ajoutée (TVA)</t>
  </si>
  <si>
    <t>Taxe d'enlèvement d'ordure (TEO)</t>
  </si>
  <si>
    <t>Retenue sur prestation de services (RSPS)</t>
  </si>
  <si>
    <t>Retenue sur loyer (RSL)</t>
  </si>
  <si>
    <t>Taxe professionnelle unique (TPU)</t>
  </si>
  <si>
    <t>Redressements fiscaux et pénalités payés au CI</t>
  </si>
  <si>
    <t>Droit de Douane (DD-RS-PCS-PC-RI et autres)</t>
  </si>
  <si>
    <t>Taxe sur la Valeur Ajoutée (TVA) au cordon douanier</t>
  </si>
  <si>
    <t>Taxe sur la commercialisation des pierres et substances précieuses</t>
  </si>
  <si>
    <t>Dividendes</t>
  </si>
  <si>
    <t>Avances sur dividendes</t>
  </si>
  <si>
    <t>Frais d’instruction du dossier</t>
  </si>
  <si>
    <t>Droits Fixes</t>
  </si>
  <si>
    <t>Redevances  Superficiaires</t>
  </si>
  <si>
    <t>Redevances Minières (Royalties)</t>
  </si>
  <si>
    <t>Taxe sur la délivrance de conformité environnementale</t>
  </si>
  <si>
    <t>Certificat de régularisation environnementale</t>
  </si>
  <si>
    <t>Taxes d'autorisation d'embauche</t>
  </si>
  <si>
    <t>Frais d'attestation de paiement de créance de salaire</t>
  </si>
  <si>
    <t>Frais d'étude et de visa des règlements intérieurs</t>
  </si>
  <si>
    <t>Taxes de visa des contrats des étrangers</t>
  </si>
  <si>
    <t>Frais de certification de la qualité de documents</t>
  </si>
  <si>
    <t>Taxe de visa des contrats d'apprentissage</t>
  </si>
  <si>
    <t>Taxe de prélèvement d’eau dans la nappe</t>
  </si>
  <si>
    <t>Cotisations sociales</t>
  </si>
  <si>
    <t>Paiements directs aux communes et aux préfectures</t>
  </si>
  <si>
    <t>A. Paiements directs</t>
  </si>
  <si>
    <t>Transactions de Troc</t>
  </si>
  <si>
    <t>Dépenses sociales obligatoires</t>
  </si>
  <si>
    <t xml:space="preserve">Dépenses sociales volontaires </t>
  </si>
  <si>
    <t>Transferts aux communes et aux préfectures des paiements recouvrés par le CI</t>
  </si>
  <si>
    <t xml:space="preserve">Transferts au titre des recettes Douanières </t>
  </si>
  <si>
    <t>Autres recettes transférées</t>
  </si>
  <si>
    <t>Total budget de l'engagement/travaux</t>
  </si>
  <si>
    <t>NIF</t>
  </si>
  <si>
    <t>Oui</t>
  </si>
  <si>
    <t>Exploitation minière</t>
  </si>
  <si>
    <t>Société</t>
  </si>
  <si>
    <t>Nom/Entité</t>
  </si>
  <si>
    <t>% Participation</t>
  </si>
  <si>
    <t xml:space="preserve">Nationalité de l'Entité </t>
  </si>
  <si>
    <t>Coté en bourse (oui/non)</t>
  </si>
  <si>
    <t>Place boursière</t>
  </si>
  <si>
    <t>Effectif des Nationaux Locaux</t>
  </si>
  <si>
    <t xml:space="preserve">Total Effectif </t>
  </si>
  <si>
    <t>Pénalités aux infractions minières</t>
  </si>
  <si>
    <t xml:space="preserve">Taxe sur la Fabrication et la commercialisation des boissons </t>
  </si>
  <si>
    <t>Commissariat des Douanes et Droits Indirects (CDDI)</t>
  </si>
  <si>
    <t>Direction Générale du travail et de lois Sociales (DGTLS)</t>
  </si>
  <si>
    <t>Togolaise des Eaux (TdE)</t>
  </si>
  <si>
    <t>Caisse Nationale de Sécurité Sociale (CNSS)</t>
  </si>
  <si>
    <t>Communes et préfectures des localités minières</t>
  </si>
  <si>
    <t>Autres administrations</t>
  </si>
  <si>
    <t>Total Paiements en numéraire (*)</t>
  </si>
  <si>
    <t>Total dépenses sociales</t>
  </si>
  <si>
    <t>Effectif expatriés</t>
  </si>
  <si>
    <t>Effectif des sous-traitants</t>
  </si>
  <si>
    <t>2.10</t>
  </si>
  <si>
    <t>1 000 14 25 78</t>
  </si>
  <si>
    <t>1.1</t>
  </si>
  <si>
    <t>1.2</t>
  </si>
  <si>
    <t>1.3</t>
  </si>
  <si>
    <t>1.4</t>
  </si>
  <si>
    <t>1.5</t>
  </si>
  <si>
    <t>2.1</t>
  </si>
  <si>
    <t>2.2</t>
  </si>
  <si>
    <t>2.3</t>
  </si>
  <si>
    <t>2.4</t>
  </si>
  <si>
    <t>2.5</t>
  </si>
  <si>
    <t>2.6</t>
  </si>
  <si>
    <t>2.7</t>
  </si>
  <si>
    <t>2.8</t>
  </si>
  <si>
    <t>2.9</t>
  </si>
  <si>
    <t>2.11</t>
  </si>
  <si>
    <t>2.12</t>
  </si>
  <si>
    <t>2.13</t>
  </si>
  <si>
    <t>2.14</t>
  </si>
  <si>
    <t>2.15</t>
  </si>
  <si>
    <t>3.1</t>
  </si>
  <si>
    <t>3.2</t>
  </si>
  <si>
    <t>3.3</t>
  </si>
  <si>
    <t>3.4</t>
  </si>
  <si>
    <t>4.1</t>
  </si>
  <si>
    <t>4.2</t>
  </si>
  <si>
    <t>5.1</t>
  </si>
  <si>
    <t>5.2</t>
  </si>
  <si>
    <t>6.1</t>
  </si>
  <si>
    <t>6.2</t>
  </si>
  <si>
    <t>6.3</t>
  </si>
  <si>
    <t>6.4</t>
  </si>
  <si>
    <t>6.5</t>
  </si>
  <si>
    <t>6.6</t>
  </si>
  <si>
    <t>7.1</t>
  </si>
  <si>
    <t>8.1</t>
  </si>
  <si>
    <t>9.1</t>
  </si>
  <si>
    <t>10.1</t>
  </si>
  <si>
    <t>11.1</t>
  </si>
  <si>
    <t>11.2</t>
  </si>
  <si>
    <t>12.1</t>
  </si>
  <si>
    <t>12.2</t>
  </si>
  <si>
    <t>12.3</t>
  </si>
  <si>
    <t>13.1</t>
  </si>
  <si>
    <t>13.2</t>
  </si>
  <si>
    <t>13.3</t>
  </si>
  <si>
    <t>Non significatif &lt; 500 000 FCFA</t>
  </si>
  <si>
    <t>TOGO RAIL</t>
  </si>
  <si>
    <t>LES AIGLES</t>
  </si>
  <si>
    <t>SAD</t>
  </si>
  <si>
    <t>MM MINING</t>
  </si>
  <si>
    <t>-</t>
  </si>
  <si>
    <t>Par la société</t>
  </si>
  <si>
    <t>Par le gouvernement</t>
  </si>
  <si>
    <t>Différence finale</t>
  </si>
  <si>
    <t>Originale</t>
  </si>
  <si>
    <t>Adjust.</t>
  </si>
  <si>
    <t>Définitif</t>
  </si>
  <si>
    <t>Période</t>
  </si>
  <si>
    <t>Dénomination de la société</t>
  </si>
  <si>
    <t>Type de paiement</t>
  </si>
  <si>
    <t>Total des paiements</t>
  </si>
  <si>
    <t>Sociétés</t>
  </si>
  <si>
    <t>Nature du paiement</t>
  </si>
  <si>
    <t>SCANTOGO MINES</t>
  </si>
  <si>
    <t>WACEM (WEST AFRICAN CEMENT)</t>
  </si>
  <si>
    <t>TDE</t>
  </si>
  <si>
    <t>VOLTIC TOGO</t>
  </si>
  <si>
    <t>TOGO CARRIERE</t>
  </si>
  <si>
    <t>STDM SARL</t>
  </si>
  <si>
    <t>Erreur de classification</t>
  </si>
  <si>
    <t>2.16</t>
  </si>
  <si>
    <t>2.17</t>
  </si>
  <si>
    <t>Droits d’enregistrement</t>
  </si>
  <si>
    <t>Paiements sociaux obligatoires</t>
  </si>
  <si>
    <t>Paiements sociaux volontaires</t>
  </si>
  <si>
    <t>Government
(FCFA)</t>
  </si>
  <si>
    <t> Paiements agrégés</t>
  </si>
  <si>
    <t>Déclaration initiale</t>
  </si>
  <si>
    <t>Ajustements de conciliation</t>
  </si>
  <si>
    <t>Déclaration Ajustée</t>
  </si>
  <si>
    <t>(En milliards FCFA)</t>
  </si>
  <si>
    <t>Sociétés minières</t>
  </si>
  <si>
    <t xml:space="preserve">Gouvernement </t>
  </si>
  <si>
    <t>Ecart Global</t>
  </si>
  <si>
    <t>Ecart en %</t>
  </si>
  <si>
    <t>Désignation</t>
  </si>
  <si>
    <t>Ecart</t>
  </si>
  <si>
    <t>Commentaire</t>
  </si>
  <si>
    <t>(%)</t>
  </si>
  <si>
    <t xml:space="preserve">Ecart résiduel compensé </t>
  </si>
  <si>
    <t>Ecarts positifs</t>
  </si>
  <si>
    <t>Inférieur à 1%</t>
  </si>
  <si>
    <t>Ecarts négatifs</t>
  </si>
  <si>
    <t>Inférieur à -1%</t>
  </si>
  <si>
    <t>Contribution au budget de l’Etat (milliards FCFA</t>
  </si>
  <si>
    <t>% recette du secteur</t>
  </si>
  <si>
    <t>T1</t>
  </si>
  <si>
    <t>Montant</t>
  </si>
  <si>
    <t>Fiscalité minière</t>
  </si>
  <si>
    <t>Secteur Minier</t>
  </si>
  <si>
    <t>Fiscalité de droit commun</t>
  </si>
  <si>
    <t>Exploitation des nappes souterraines</t>
  </si>
  <si>
    <t xml:space="preserve">Dividendes reçus par l'Etat </t>
  </si>
  <si>
    <t>Secteur des carrières</t>
  </si>
  <si>
    <t>Paiements sociaux</t>
  </si>
  <si>
    <t>Commercialisation de l'or</t>
  </si>
  <si>
    <t>Déclaration unilatérale de l'Etat</t>
  </si>
  <si>
    <t> Paiements agrégés (En milliards FCFA)</t>
  </si>
  <si>
    <t>Total des flux de paiement rapprochés</t>
  </si>
  <si>
    <t>Flux de paiement non rapprochés (déclaration unilatérale de l'Etat)</t>
  </si>
  <si>
    <t>Alloués au Budget National (a)</t>
  </si>
  <si>
    <t>Paiements sociaux des sociétés minières (b)</t>
  </si>
  <si>
    <t>Total flux de paiements générés par le secteur minier (a+b)</t>
  </si>
  <si>
    <t>Initial</t>
  </si>
  <si>
    <t>Ajustement</t>
  </si>
  <si>
    <t>Final recon 
En FCFA</t>
  </si>
  <si>
    <t>Déclaration unilatérale des régies financières</t>
  </si>
  <si>
    <t>Total des revenus du secteur</t>
  </si>
  <si>
    <t>Couverture réconciliation</t>
  </si>
  <si>
    <t>Recettes Etat en FCFA</t>
  </si>
  <si>
    <t>Recettes Etat en %</t>
  </si>
  <si>
    <t>Autres sociétés extractives</t>
  </si>
  <si>
    <t>Recettes Etat en milliard de FCFA</t>
  </si>
  <si>
    <t>Recettes cumulée en %</t>
  </si>
  <si>
    <t>Flux de paiement</t>
  </si>
  <si>
    <t>Total en FCFA</t>
  </si>
  <si>
    <t xml:space="preserve">Paiements sociaux obligatoires </t>
  </si>
  <si>
    <t>En numéraire</t>
  </si>
  <si>
    <t>En nature</t>
  </si>
  <si>
    <t xml:space="preserve">WACEM </t>
  </si>
  <si>
    <t>TGC SA</t>
  </si>
  <si>
    <t xml:space="preserve"> Total </t>
  </si>
  <si>
    <t>Régies</t>
  </si>
  <si>
    <t>DU</t>
  </si>
  <si>
    <t>Total Recettes Etat</t>
  </si>
  <si>
    <t>Autres impôts et taxes</t>
  </si>
  <si>
    <t>Régies financières/Administrations</t>
  </si>
  <si>
    <t>Montants FCFA</t>
  </si>
  <si>
    <t>Total recettes des administration publiques</t>
  </si>
  <si>
    <t>Total secteur extractif</t>
  </si>
  <si>
    <t>Certif</t>
  </si>
  <si>
    <t>Régie financière</t>
  </si>
  <si>
    <t>Exploitation de nappe souterraine</t>
  </si>
  <si>
    <t>Commercialisation des substances précieuses et semi précieuses</t>
  </si>
  <si>
    <t>Exploitation des carrières</t>
  </si>
  <si>
    <t>Total 
En FCFA</t>
  </si>
  <si>
    <t>Cours</t>
  </si>
  <si>
    <t>Cours moyen</t>
  </si>
  <si>
    <t>Taxes reportée par l'Etat non confirmée par l'entreprise extractive</t>
  </si>
  <si>
    <t>Taxes reportée par l'entreprise extractive non confirmée par l'Etat</t>
  </si>
  <si>
    <t>Valeur des engagements/travaux encourus du 1/1/2020 au 31/12/2020</t>
  </si>
  <si>
    <t>Valeur cumulée des engagements/travaux encourus au 31/12/2020</t>
  </si>
  <si>
    <t xml:space="preserve">Taxes sur les véhicules </t>
  </si>
  <si>
    <t>Autres paiements significatifs versés à l'Etat  &gt; 10 millions de FCFA</t>
  </si>
  <si>
    <t xml:space="preserve">GRANUTOGO SA </t>
  </si>
  <si>
    <t>OPTION TRANSIT</t>
  </si>
  <si>
    <t>SOCIETE GENERALE DES MINES (SGM) SARL</t>
  </si>
  <si>
    <t>VOLTIC TOGO SARL</t>
  </si>
  <si>
    <t>SAMARIA</t>
  </si>
  <si>
    <t>CRYSTAL SARL</t>
  </si>
  <si>
    <t>MASTER EQUIPEMENT SARL</t>
  </si>
  <si>
    <t>MIDNIGHT SUN SA</t>
  </si>
  <si>
    <t>TOGO MATERIAUX</t>
  </si>
  <si>
    <t xml:space="preserve">COLAS AFRIQUE SUCCURSALE DU TOGO </t>
  </si>
  <si>
    <t>ICA INVEST</t>
  </si>
  <si>
    <t>Atcho Essoguilline</t>
  </si>
  <si>
    <t>Chef Section Dette</t>
  </si>
  <si>
    <t>OUI</t>
  </si>
  <si>
    <t>NON</t>
  </si>
  <si>
    <t>TOGO RAIL SA</t>
  </si>
  <si>
    <t>AMOUZOU Yawovi Agbémapley</t>
  </si>
  <si>
    <t>Directeur Administratif et Financier</t>
  </si>
  <si>
    <t>WACEM SA</t>
  </si>
  <si>
    <t>TOGOLAISE</t>
  </si>
  <si>
    <t>Directeur Général</t>
  </si>
  <si>
    <t>ETAT TOGOLAIS</t>
  </si>
  <si>
    <t>Maritime</t>
  </si>
  <si>
    <t>NC</t>
  </si>
  <si>
    <t>INDIENNE</t>
  </si>
  <si>
    <t>Directeur comptable</t>
  </si>
  <si>
    <t>ETAT</t>
  </si>
  <si>
    <t>KENELM Ltd</t>
  </si>
  <si>
    <t>Mr MOTAPARTI PRASAD</t>
  </si>
  <si>
    <t>KAZITOM Ltd</t>
  </si>
  <si>
    <t>QUARTZ Ltd</t>
  </si>
  <si>
    <t>ROYAUME UNI</t>
  </si>
  <si>
    <t>PANAMA</t>
  </si>
  <si>
    <t>SAD TOGO</t>
  </si>
  <si>
    <t xml:space="preserve">XING FA SARLU </t>
  </si>
  <si>
    <t>SHEHU DAN FODIO SA</t>
  </si>
  <si>
    <t xml:space="preserve">Autres paiements </t>
  </si>
  <si>
    <t>MM MINING SA</t>
  </si>
  <si>
    <t>TDE SA</t>
  </si>
  <si>
    <t>VOVOMELE Attakuma</t>
  </si>
  <si>
    <t>Directeur Administrative, Financier et Comptable</t>
  </si>
  <si>
    <t>DEGBOE Marcel</t>
  </si>
  <si>
    <t>Chef Service Reporting &amp; Planification</t>
  </si>
  <si>
    <t>NA</t>
  </si>
  <si>
    <t>Identité du Bénéficiaire (Nom, fonction)</t>
  </si>
  <si>
    <t>Région /Commune du bénéficiaire</t>
  </si>
  <si>
    <t>Paiements en numéraires</t>
  </si>
  <si>
    <t>Paiements en nature (sous forme de projet)</t>
  </si>
  <si>
    <t>Base juridique du paiement (Réf de la  convention, Arrêté, décret, etc..)</t>
  </si>
  <si>
    <t>Description</t>
  </si>
  <si>
    <t>YOTO</t>
  </si>
  <si>
    <t>Commune Yoto 3</t>
  </si>
  <si>
    <t>Détails rapport RSE 2020</t>
  </si>
  <si>
    <t>NAMON</t>
  </si>
  <si>
    <t>Commune DANKPEN 2</t>
  </si>
  <si>
    <t>Coût du Projet encouru durant 2020</t>
  </si>
  <si>
    <t>COMITE DE GESTION TRIPARTITE</t>
  </si>
  <si>
    <t>YOTO 1</t>
  </si>
  <si>
    <t>Bénéficiaire</t>
  </si>
  <si>
    <t>Région du bénéficiaire</t>
  </si>
  <si>
    <t>AMEGNONA/DON CORONA à LA RADIO</t>
  </si>
  <si>
    <t>AGET/Don Confinement COVID</t>
  </si>
  <si>
    <t>DONS SCOLAIRES</t>
  </si>
  <si>
    <t>MR GNASSA/DON FUNERAIRE</t>
  </si>
  <si>
    <t>MR SOWADAN HOUNKPATI/DON FUNERAIRE</t>
  </si>
  <si>
    <t>DOKOU KOSSI/DON FENERAIRE</t>
  </si>
  <si>
    <t>FAMILLE AGLA/DON FUNERAIRE</t>
  </si>
  <si>
    <t>TAMBITCHALE/HOPITAL DE TABLIGBO</t>
  </si>
  <si>
    <t>AMES AFRICA/HOPITAL DE TABLIGBO</t>
  </si>
  <si>
    <t>DLETA/HOPITAL DE TABLIGBO</t>
  </si>
  <si>
    <t>Dr DORKENOU/DON FUNERAIRE</t>
  </si>
  <si>
    <t>Relogement des villages miniers déplacées</t>
  </si>
  <si>
    <t>LACS 3</t>
  </si>
  <si>
    <t xml:space="preserve">Contribution </t>
  </si>
  <si>
    <t>RaisonSociale</t>
  </si>
  <si>
    <t>Total général</t>
  </si>
  <si>
    <t>CMTP-TOGO SARL</t>
  </si>
  <si>
    <t>SOTESSGRAV SARL</t>
  </si>
  <si>
    <t>SALIF 94</t>
  </si>
  <si>
    <t>ROSAMSA.</t>
  </si>
  <si>
    <t>COGEMAT</t>
  </si>
  <si>
    <t>BADAMA</t>
  </si>
  <si>
    <t>BAMFAT</t>
  </si>
  <si>
    <t>SNTC SARL</t>
  </si>
  <si>
    <t>MOREGY</t>
  </si>
  <si>
    <t>WAAD-OASIS</t>
  </si>
  <si>
    <t>SILME BTP</t>
  </si>
  <si>
    <t>DJIDODO</t>
  </si>
  <si>
    <t>LA GLOIRE DE DIEU</t>
  </si>
  <si>
    <t>LA RELANCE 2 NOBLE</t>
  </si>
  <si>
    <t>L'EAU LA VIE SARL</t>
  </si>
  <si>
    <t>GTOA</t>
  </si>
  <si>
    <t>CHINA ROAD AND BRIDGE CORPORATION (CRBC)</t>
  </si>
  <si>
    <t>MAGVLYN ENTERPRISE</t>
  </si>
  <si>
    <t>GLOBAL MERCHANTS</t>
  </si>
  <si>
    <t>SBI INTERNATIONAL AG TOGO SA</t>
  </si>
  <si>
    <t>BB/VITALE</t>
  </si>
  <si>
    <t>SOCIÉTÉ TOGOLAISE D'AUTOMOBILE ET DE REPRESENTATION (STAR) SA</t>
  </si>
  <si>
    <t>PAKEYENDOU</t>
  </si>
  <si>
    <t>WORLD WATER (WW)</t>
  </si>
  <si>
    <t>CECO BTP</t>
  </si>
  <si>
    <t>ENTREPRISE MODERNE DE TECHNOLOGIE (EMT)</t>
  </si>
  <si>
    <t>SOROUBAT - TOGO</t>
  </si>
  <si>
    <t>HELSS</t>
  </si>
  <si>
    <t>SEAT SARL</t>
  </si>
  <si>
    <t>B-SV (BEATITUDES-SV)</t>
  </si>
  <si>
    <t>PERLEWATER SARL</t>
  </si>
  <si>
    <t>BOKOO</t>
  </si>
  <si>
    <t>SAINT PAUL</t>
  </si>
  <si>
    <t>ASSISTANCE &amp; CONSEILS INFORMATIQUES (ACI)</t>
  </si>
  <si>
    <t>US XIN-ALAFIA</t>
  </si>
  <si>
    <t>SIAFA SARLU</t>
  </si>
  <si>
    <t>Celescia Leleng</t>
  </si>
  <si>
    <t>SEMALO</t>
  </si>
  <si>
    <t>FO-YA TOGO</t>
  </si>
  <si>
    <t>COSMOS HEALTH OUTFIT-TOGO (CHO-TOGO)</t>
  </si>
  <si>
    <t>A LA TABLE DU CHEF JEAN(A.T.C.J.)</t>
  </si>
  <si>
    <t>SAMANTA</t>
  </si>
  <si>
    <t>SEPT CHANDELIERS D'OR</t>
  </si>
  <si>
    <t>CLEMENCE DIVINE - FONTAINE INTERNATIONALE TOGO (CD-FIT)</t>
  </si>
  <si>
    <t>LINAMA</t>
  </si>
  <si>
    <t>IMM COMMUNICATION AFRIQUE (ICA)</t>
  </si>
  <si>
    <t>TKS ET FILS</t>
  </si>
  <si>
    <t>LAGUDA ET FILS</t>
  </si>
  <si>
    <t>OMICAP</t>
  </si>
  <si>
    <t>DZI NAKPOE MINERALS (DNM)</t>
  </si>
  <si>
    <t>JUN HAO MINING TOGO</t>
  </si>
  <si>
    <t>POYA RESOURCES SARL</t>
  </si>
  <si>
    <t>AL HALAL FRIGO</t>
  </si>
  <si>
    <t>SCOOPS KOATO</t>
  </si>
  <si>
    <t>HOMENU AMEYOVI ENYONAM</t>
  </si>
  <si>
    <t>FIOKOUMA  AYOVI CATHERINE</t>
  </si>
  <si>
    <t>SOCIETE GNS SARL</t>
  </si>
  <si>
    <t>Dépenses Sociales (rubrique réservée uniquement aux Sociétés Extractives)</t>
  </si>
  <si>
    <t>Transferts (rubrique réservée uniquement aux Régies Financières)</t>
  </si>
  <si>
    <t>U.S.XIN-ALAFIA</t>
  </si>
  <si>
    <t>MINING AND CONTRACTING OPERATIONS (MCO)</t>
  </si>
  <si>
    <t>AFRICAINE DU COMMERCE ET D'INGENERIE (ACI)</t>
  </si>
  <si>
    <t>ENTREPRISE DES MINERAIS DU TOGO (EMT)</t>
  </si>
  <si>
    <t>SEATES</t>
  </si>
  <si>
    <t>AKICOM</t>
  </si>
  <si>
    <t>TKS</t>
  </si>
  <si>
    <t>AKM</t>
  </si>
  <si>
    <t>TOTAL</t>
  </si>
  <si>
    <t>CECO</t>
  </si>
  <si>
    <t>ETS 3FCI</t>
  </si>
  <si>
    <t>ETS IMPECCABLE</t>
  </si>
  <si>
    <t>JOVIALE</t>
  </si>
  <si>
    <t>SAHARA WORLD</t>
  </si>
  <si>
    <t>SESAG</t>
  </si>
  <si>
    <t>ETS LAGUDA &amp; FILS</t>
  </si>
  <si>
    <t>ENTREPRISE NATIVITE INVESTE</t>
  </si>
  <si>
    <t>Directeur</t>
  </si>
  <si>
    <t>SOTESSGRAV</t>
  </si>
  <si>
    <t>2.9- Taxe sur la Valeur Ajoutée (TVA)</t>
  </si>
  <si>
    <t>2.15- Redressements fiscaux et pénalités payés au CI</t>
  </si>
  <si>
    <t>2.5- Taxes Foncières (TF)</t>
  </si>
  <si>
    <t xml:space="preserve">3.4- Autres paiements </t>
  </si>
  <si>
    <t>Nom de la société</t>
  </si>
  <si>
    <t/>
  </si>
  <si>
    <t>Annexe 1 : Déclarations unilatérales des administrations gouvernementales pour les sociétés non retenues dans le périmètre de réconciliation</t>
  </si>
  <si>
    <t xml:space="preserve">                  2 568 102 </t>
  </si>
  <si>
    <t xml:space="preserve">                  7 460 610 </t>
  </si>
  <si>
    <t xml:space="preserve">                  5 760 391 </t>
  </si>
  <si>
    <r>
      <t>Annexe 2 </t>
    </r>
    <r>
      <rPr>
        <b/>
        <sz val="14"/>
        <color rgb="FF685040"/>
        <rFont val="Trebuchet MS"/>
        <family val="2"/>
      </rPr>
      <t xml:space="preserve">: </t>
    </r>
    <r>
      <rPr>
        <b/>
        <sz val="14"/>
        <color rgb="FF0070C0"/>
        <rFont val="Trebuchet MS"/>
        <family val="2"/>
      </rPr>
      <t>Profil des sociétés minières, structure du capital et propriété réelle</t>
    </r>
  </si>
  <si>
    <r>
      <t>Propriétaires</t>
    </r>
    <r>
      <rPr>
        <b/>
        <i/>
        <sz val="8"/>
        <color rgb="FFFFFFFF"/>
        <rFont val="Arial"/>
        <family val="2"/>
      </rPr>
      <t xml:space="preserve"> et % de détention  </t>
    </r>
    <r>
      <rPr>
        <i/>
        <sz val="8"/>
        <color rgb="FFFFFFFF"/>
        <rFont val="Arial"/>
        <family val="2"/>
      </rPr>
      <t xml:space="preserve"> </t>
    </r>
  </si>
  <si>
    <t>SCANCEM</t>
  </si>
  <si>
    <t>NORVEGIENNE</t>
  </si>
  <si>
    <t>TOGO</t>
  </si>
  <si>
    <t>Annexe 3 : Nombre des employés rapporté</t>
  </si>
  <si>
    <t>Annexe 4 : Fiabilisation des déclarations</t>
  </si>
  <si>
    <t>Formulaire de déclaration reçu</t>
  </si>
  <si>
    <t>Etats financiers audités</t>
  </si>
  <si>
    <t>Formulaire de déclaration signé par le Directeur</t>
  </si>
  <si>
    <t>Formulaire de déclaration certifié par un auditeur</t>
  </si>
  <si>
    <t>Annexe 5 : Déclaration des paiements sociaux</t>
  </si>
  <si>
    <t xml:space="preserve"> Montant </t>
  </si>
  <si>
    <t>Annexe 7 : Définition des flux de paiement</t>
  </si>
  <si>
    <t>Code</t>
  </si>
  <si>
    <t>Nomenclature des flux</t>
  </si>
  <si>
    <t>Définition du flux</t>
  </si>
  <si>
    <t>Frais du dossier de demande d'un titre minier ou d'une autorisation de commercialisation, payable au receveur du trésor à la direction générale des mines et de la géologie avant l’instruction du dossier (Art. 49 du Code Minier).</t>
  </si>
  <si>
    <t>Droits perçus au moment de la demande d’attribution, de renouvellement ou de transfert de titres miniers et dont le montant et les modalités sont déterminés par voie réglementaire (Art. 49 du Code Minier).</t>
  </si>
  <si>
    <t>Redevances Superficiaires</t>
  </si>
  <si>
    <t xml:space="preserve">Taxe payée par les titulaires des titres miniers, d’autorisations d’exploitation artisanale et de carrière, des permis de recherche et d’exploitation à petite et grande échelle. Cette redevance est fixée par voie réglementaire, sur une base annuelle et est payée par anticipation à compter de la date d’attribution du titre (Art. 50 du Code Minier). </t>
  </si>
  <si>
    <t>Tout titulaire d'un titre minier paye une redevance minière sur les substances minérales produites ou vendues. Les montants de ces redevances sont décidés par arrêté interministériel, précisant les conditions de paiement (Art. 51 du Code Minier).</t>
  </si>
  <si>
    <t>Il s’agit des montants versés par les sociétés minières à la suite d’infractions à la réglementation régissant le secteur minier (Art. 58 du Code Minier).</t>
  </si>
  <si>
    <t>Les taux d’impôt sur les sociétés est fixé 27% du bénéfice imposable (Art 113 CGI 2019).</t>
  </si>
  <si>
    <t xml:space="preserve">Le bénéfice imposable est le bénéfice net déterminé d’après les résultats d’ensemble des opérations de toute nature effectuées par les entreprises, y compris notamment, les produits accessoires, les produits financiers, les plus-values de cessions d’éléments quelconques de l’actif soit en cours, soit en fin d’exploitation et les plus-values de réévaluation libre des bilans (Art 97 du CGI 2019). </t>
  </si>
  <si>
    <t>Impôt sur le Revenu des Capitaux Mobiliers (IRCM)</t>
  </si>
  <si>
    <t>L'IRCM est prélevé à la source sur les dividendes, jetons de présence, tantièmes, et autres revenus des actions, parts sociales et obligations mis à la disposition des bénéficiaires. Les modalités de taxation des revenus des capitaux mobiliers sont prévues aux articles 79 et 80 du CGI 2019.</t>
  </si>
  <si>
    <t>Les sociétés et autres personnes morales soumises à l’IS sont passibles d’un minimum forfaitaire d’imposition. Il est dû en cas de déficit ou lorsque le résultat fiscal ne permet pas de déterminer un impôt supérieur à celui-ci.</t>
  </si>
  <si>
    <t xml:space="preserve">Il est fait application d’un taux fu chiffre d’affaires hors TVA, du dernier exercice clos. En aucun cas son montant ne peut être inférieur à six cent mille (600 000) FCFA pour les contribuables qui sont au régime du réel normal d’imposition (Art 120 CGI 2019). </t>
  </si>
  <si>
    <t>La taxe professionnelle est due chaque année par les personnes physiques ou morales qui exercent à titre habituel une activité professionnelle non salariée. La base de calcul de la taxe professionnelle se compose de deux éléments déterminés au cours d'une période de référence, soit : le chiffre d'affaires global toutes taxes comprises et la valeur locative des locaux et terrains de dépôts.</t>
  </si>
  <si>
    <t xml:space="preserve">Selon l’article 275 du GGI 2019, le taux de la taxe foncière sur les propriétés bâties (TFPB) est fixé à 15 % du revenu net cadastral. </t>
  </si>
  <si>
    <t xml:space="preserve">En ce qui concerne les propriétés bâties à usage d’habitation, effectivement occupées par leurs propriétaires, les ascendants ou descendants directs de ces propriétaires, le taux de la taxe est fixé à 4%. </t>
  </si>
  <si>
    <t>Selon l’article 276 du GGI 2019, Le taux de la taxe foncière sur les propriétés non bâties (TFPNB) est fixé à 2 % de la valeur vénale.</t>
  </si>
  <si>
    <t xml:space="preserve">Conformément au CGI 2019, les revenus de la catégorie des traitements et salaires, pensions et rentes viagères font l'objet d'une retenue à la source opérée sur chaque paiement effectué, lorsque l'employeur ou le débirentier est domicilié ou établi au Togo, quel que soit le lieu du domicile fiscal du bénéficiaire de ces revenus. </t>
  </si>
  <si>
    <t>Conformément au CGI, la base de la taxe est constituée par le montant total des rémunérations et des avantages en nature effectivement alloués durant l'année civile à l'ensemble du personnel qui entrent dans la catégorie des traitements et salaires imposables à l'impôt sur le revenu. Le taux de l'impôt est égal à 7% de la base définie dont : 1% doit être affecté à un fonds national d'apprentissage, de formation et de perfectionnement professionnels et 1% doit être reversé à un fonds spécial de développement de l'habitat.</t>
  </si>
  <si>
    <r>
      <t>Conformément au CGI,</t>
    </r>
    <r>
      <rPr>
        <b/>
        <sz val="8"/>
        <color rgb="FF000000"/>
        <rFont val="Trebuchet MS"/>
        <family val="2"/>
      </rPr>
      <t xml:space="preserve"> </t>
    </r>
    <r>
      <rPr>
        <sz val="8"/>
        <color rgb="FF000000"/>
        <rFont val="Trebuchet MS"/>
        <family val="2"/>
      </rPr>
      <t xml:space="preserve">la taxe complémentaire à l'impôt sur le revenu est annexée au calcul de ce dernier impôt et représente 25% du total de l'impôt dû à ce titre. Le produit de la taxe comporte un minimum fixé à 6 000 francs par redevable et un plafond de 200 000 francs par cote d'impôt sur le revenu. Toutefois, pour les contribuables bénéficiant exclusivement ou à titre principal de traitements, salaires, retraites et rentes viagères, le montant de la taxe complémentaire est fixé à 1 500 francs lorsque le produit de l'impôt sur le revenu est égal ou supérieur à 1 500 francs. Lorsque ce même produit est inférieur à 1 500 francs ou nul c'est uniformément une taxe complémentaire de 3 000 francs qui est retenue par contribuable à titre de minimum d'impôt. </t>
    </r>
  </si>
  <si>
    <t>Le taux de la TVA est un taux unique de 18% applicable à toutes les activités et à tous les produits à l’exception de ceux exonérés en vertu de l’article 180 du CGI 2019.</t>
  </si>
  <si>
    <t>Conformément au CGI, les personnes physiques ou morales passibles ou non de l’IS ou de l’IRPP catégories BIC, BNC, ou BA, sont tenues d’opérer une retenue sur les honoraires, courtages, commissions et toutes autres rémunérations assimilées, versés à des tiers domiciliés au Togo et ne faisant pas partie de l’entreprise.</t>
  </si>
  <si>
    <t>Conformément au CGI, les personnes morales ou physiques de droit public ou privé sont tenues d'opérer une retenue sur les loyers payés aux propriétaires des immeubles, autres que ceux servant à une habitation, qu'elles prennent à bail et d'en reverser le montant au comptable public dans les quinze jours suivant la date à laquelle la retenue a été pratiquée.</t>
  </si>
  <si>
    <t>Conformément au CGI, les droits dus au titre de la taxe spéciale sur la fabrication et le commerce des boissons sont acquittés. Cette taxe ne constitue pas une taxe sur l’extraction.</t>
  </si>
  <si>
    <t>Conformément au CGI, la taxe d'enlèvement des ordures est établie annuellement sur les propriétés bâties et non bâties sises au Togo dans les parties des communes où fonctionne un service d'enlèvement et de destruction des ordures.</t>
  </si>
  <si>
    <t xml:space="preserve">Selon l’article 134 du CGI 2019, la TPU suivant le régime déclaratif est déterminée par application des taux ci-après à la base d’imposition : </t>
  </si>
  <si>
    <t xml:space="preserve">- 2% du chiffre d’affaires pour les activités de production et/ou de commerce ; </t>
  </si>
  <si>
    <t xml:space="preserve">- 8% du chiffre d’affaires pour les activités de prestation de services. </t>
  </si>
  <si>
    <t>Rappels d'impôts suite au contrôle fiscal. Ils sont majorés des pénalités et amendes.</t>
  </si>
  <si>
    <t>Les Droits d’Enregistrement</t>
  </si>
  <si>
    <t>Les droits d'enregistrement sont fixes, proportionnels ou progressifs suivant la nature des actes et mutations. (Art 301 CGI 2019).</t>
  </si>
  <si>
    <t>Il ne peut être perçu moins de cinq mille (5 000) FCFA pour l’enregistrement des actes et mutations dont les sommes et valeurs ne produiraient pas cinq mille (5 000) FCFA de droit proportionnel ou de droit progressif (Art 311 CGI 2019).</t>
  </si>
  <si>
    <t>Taxes sur les véhicules</t>
  </si>
  <si>
    <t>Conformément au CGI, la taxe sur les véhicules est dûe sur les véhicules immatriculés.</t>
  </si>
  <si>
    <t>Il s’agit d’une taxe annuelle exigible par toute personne physique ou morale à l’exception des personnes morales d’intérêt général,</t>
  </si>
  <si>
    <t>Le tarif de la taxe annuelle sur les véhicules des sociétés est fixé à :</t>
  </si>
  <si>
    <t>- 150 000 francs CFA pour les véhicules dont la puissance fiscale n’excède pas 7 CV ;</t>
  </si>
  <si>
    <t>- 200 000 francs CFA pour les autres véhicules.</t>
  </si>
  <si>
    <t>Conformément à l'Article 53 du Code Minier les détenteurs d'une autorisation de prospection, d'un permis de recherche, d'un permis d'exploitation, ses prestataires de services et fournisseurs bénéficient du régime de l’admission temporaire pour tous les biens d'équipement, machines, véhicules utilitaires, outillages, pièces détachées et produits consommables (sauf les produits pétroliers) importés pour les activités minières relatives au titre minier. Ces avantages comprennent l'exonération de tout droit et toute taxe de douane, de la taxe de statistique et de la TVA sur l'importation et l'exportation de tous ces biens.</t>
  </si>
  <si>
    <t>Conformément à l'article 52 du Code Minier les détenteurs d'une autorisation de prospection, d'un permis de recherche, d'un permis d'exploitation, sont exonérés de la taxe sur la valeur ajoutée sur tous les services, biens d'équipement, machines, véhicules utilitaires, outillages, pièces détachées et produits consommables (sauf les produits pétroliers) importés ou achetés localement pour le besoin des activités minières. En conséquence, les sociétés minières paient la TVA au cordon douanier sur les importations de biens et services non liés à l'activité minière.</t>
  </si>
  <si>
    <t>Conformément à l'article 4 du Décret n°2009-299/PR du 30 décembre 2009 relatif à l'achat et à la vente des substances minérales précieuses et semi-précieuses au Togo, les frais d'exportation des substances minérales précieuses et semi-précieuses sont fixés à 4,5% de la valeur mercuriale dont :</t>
  </si>
  <si>
    <t>Il s’agit des dividendes versés au Gouvernement Togolais directement dans le compte du Trésor. En effet, l'article 55 du Code Minier stipule que le gouvernement prend une participation gratuite de dix pour cent (10%) du capital de l'investissement sauf dans les activités artisanales.</t>
  </si>
  <si>
    <t>Taxe perçue au taux de 5% des frais d'évaluation environnementale du rapport d'étude d'impact.</t>
  </si>
  <si>
    <t>Montant payé pour l'obtention du certificat de régulation environnementale pour les structures qui n'ont pas fait l'objet d'étude d'impact environnemental avant le démarrage de leurs activités.</t>
  </si>
  <si>
    <t>Conformément à l'arrêté interministériel n°009/MEF/MYESS portant tarification de diverses prestations et répartition des recettes de la Direction Générale du Travail et des Lois Sociales, les taxes d'autorisation d'embauche s'élèvent à 25% du salaire soumis à cotisation.</t>
  </si>
  <si>
    <t>Conformément à l'arrêté interministériel n°009/MEF/MYESS portant tarification de diverses prestations et répartition des recettes de la Direction Générale du Travail et des Lois Sociales, les frais d'attestation de payement de créance de salaire s'élèvent à 10 000 FCFA.</t>
  </si>
  <si>
    <t>Conformément à l'arrêté interministériel n°009/MEF/MYESS portant tarification de diverses prestations et répartition des recettes de la Direction Générale du Travail et des Lois Sociales, les frais d'étude et de visa des règlements intérieurs s'élèvent à 10 000 FCFA.</t>
  </si>
  <si>
    <t>Conformément à l'arrêté interministériel n°009/MEF/MYESS portant tarification de diverses prestations et répartition des recettes de la Direction Générale du Travail et des Lois Sociales, les taxes de visa des contrats des étrangers s'élèvent à 20% du salaire soumis à cotisation.</t>
  </si>
  <si>
    <t>Conformément à l'arrêté interministériel n°009/MEF/MYESS portant tarification de diverses prestations et répartition des recettes de la Direction Générale du Travail et des Lois Sociales, les frais de certification de la qualité de documents s'élèvent à 10 000 FCFA.</t>
  </si>
  <si>
    <t>Conformément à l'arrêté interministériel n°009/MEF/MYESS portant tarification de diverses prestations et répartition des recettes de la Direction Générale du Travail et des Lois Sociales, les taxes de visa des contrats d'apprentissage s'élèvent à 2 000 FCFA.</t>
  </si>
  <si>
    <t>Conformément à l'arrêté interministériel n°31/MCITDZF/MEMEPT portant sur la fixation des tarifs de vente de l'eau et signé le 11 octobre 2001 les sociétés exploitant les nappes d'eau doivent payer des taxes de prélèvement qui sont déterminées par des compteurs d'eau placés par la TdE sur les forages utilisant la nappe d'eau. Ces forages sont facturés chaque mois au prix de 100 FCFA pour le m3.</t>
  </si>
  <si>
    <t xml:space="preserve">La cotisation à la Caisse Nationale de Sécurité Sociale est instituée par le Code de la Sécurité Sociale. Elle est obligatoire pour tous employeurs et employés soumis au Code du Travail sans distinction aucune. </t>
  </si>
  <si>
    <t>Annexe 10 : Suivi des mesures correctives issues de la deuxième validation du Togo</t>
  </si>
  <si>
    <t>Exigence ITIE</t>
  </si>
  <si>
    <t>Première Validation (08 Mai 2018)</t>
  </si>
  <si>
    <t>Deuxième validation (11 septembre 2020)</t>
  </si>
  <si>
    <t>Niveau de progrès</t>
  </si>
  <si>
    <t xml:space="preserve">Mesures correctives </t>
  </si>
  <si>
    <t xml:space="preserve">Suivi des mesures correctives </t>
  </si>
  <si>
    <t>Exigence 1.4 : Gouvernance du Groupe multipartite</t>
  </si>
  <si>
    <t>Inadéquat</t>
  </si>
  <si>
    <t>Le Groupe multipartite devra mettre à jour son document de gouvernance interne en y intégrant des dispositions qui garantissent que (i) la représentation du Groupe multipartite comprend les parties prenantes appropriées ; (ii) des procédures claires sont en place concernant les membres suppléants au Comité de Pilotage et le remplacement des membres de ce Comité ; (iii) les membres du Groupe multipartite communiquent avec leurs collèges ; (iv) un mécanisme est en place pour résoudre les conflits d’intérêts ; (v) la politique du Comité de Pilotage sur les indemnités journalières est claire et transparente. Le Groupe multipartite devra envisager d’adopter l’ordre ministériel portant renouvellement du Groupe multipartite.</t>
  </si>
  <si>
    <t>Significatif</t>
  </si>
  <si>
    <t>La mesure corrective sur la supervision par le Groupe multipartite a été mise en œuvre et le Togo a réalisé des progrès significatifs concernant l’Exigence 1.4.</t>
  </si>
  <si>
    <t>Le Togo devra veiller à ce que les procédures de nomination et de renouvellement des représentants au Groupe multipartite de l’ITIE soient publiques et mises en œuvre de manière équitable, ouverte et transparente. Les collèges de la société civile et des entreprises devront notamment élaborer et publier des directives claires sur les nominations et la représentation, en établissant un règlement interne ou un code de conduite de la société civile. Le Groupe multipartite pourrait également souhaiter renforcer les capacités des groupes de la société civile pour assurer une participation active aux aspects techniques de la mise en œuvre de l’ITIE. En prévision de ses travaux sur les divulgations systématiques, le Groupe multipartite est encouragé à mener des activités de renforcement des capacités destinées à ses membres, afin de veiller à ce qu’ils assurent une supervision efficace de tous les aspects des divulgations ITIE lors de la transition vers les divulgations systématiques. Cela nécessitera une révision de l’Article 20 du Décret de 2010 portant création de l’ITIE Togo, qui confie la responsabilité de la collecte des données extractives à l’Administrateur Indépendant. Le Groupe multipartite devra veiller à partager la responsabilité consistant à garantir la divulgation des données ITIE.</t>
  </si>
  <si>
    <t>Exigence 1.5 :</t>
  </si>
  <si>
    <t xml:space="preserve">Plan de travail </t>
  </si>
  <si>
    <t>Le Groupe multipartite devra faire en sorte que le plan de travail établisse des objectifs de mise en œuvre clairs qui sont liés aux Principes de l’ITIE et reflètent les priorités nationales, ainsi que les activités convenues et les parties responsables.</t>
  </si>
  <si>
    <t>La mesure corrective sur le plan de travail a été mise en œuvre et le Togo a réalisé des progrès significatifs avec des améliorations considérables concernant l’Exigence 1.5.</t>
  </si>
  <si>
    <t xml:space="preserve">Le Togo devra veiller à ce que les priorités nationales soient clairement identifiées et liées à des objectifs clairs de mise en œuvre de l’ITIE au-delà du reporting. Le Groupe multipartite devra également s’assurer de l’inclusion dans le plan de travail des activités en cours, en vue de mettre en œuvre des réformes dans divers domaines clés tels que la transparence des contrats et les divulgations systématiques. Le Groupe multipartite est encouragé à inclure des mesures visant à surmonter les obstacles juridiques et réglementaires à la mise en œuvre, ainsi que des activités de renforcement des capacités pour assurer une supervision efficace du processus ITIE. Le Togo est encouragé à renforcer les processus de coordination des collèges pour l’élaboration du plan de travail de l’ITIE et à garantir que l’ensemble des collèges du gouvernement, de l’industrie et de la société civile sont consultés sur les futures mises à jour des plans de travail. Le Togo pourrait envisager de publier plus régulièrement des mises à jour sur l’application du plan de travail, afin de préciser comment le Groupe multipartite et le secrétariat assurent le suivi de la mise en œuvre. </t>
  </si>
  <si>
    <t>Exigence 2.4-</t>
  </si>
  <si>
    <t>Politique sur la divulgation des contrats</t>
  </si>
  <si>
    <t>Le Groupe multipartite devra préciser la politique du gouvernement relative à la transparence des contrats, y compris les dispositions juridiques concernées, les pratiques de divulgation réelles et toute réforme gouvernementale planifiée ou en cours.</t>
  </si>
  <si>
    <t>Satisfaisant</t>
  </si>
  <si>
    <t>La mesure corrective sur la politique en matière de divulgation des contrats a été pleinement mise en œuvre et le Togo a réalisé des progrès satisfaisants concernant l’Exigence 2.4.</t>
  </si>
  <si>
    <t>Pour renforcer la mise en œuvre, le Groupe multipartite est encouragé à prendre en compte les nouvelles dispositions de l’Exigence 2.4, en veillant en particulier à établir un système pour l’ensemble des licences et contrats qui devront être systématiquement publiés à partir du 1er janvier 2021. Le Groupe multipartite est également encouragé à inclure dans son plan de travail des activités détaillées en vue de la divulgation exhaustive des contrats. Le Groupe multipartite pourrait également souhaiter évaluer l’exhaustivité des divulgations des contrats et des données contractuelles publiées dans divers référentiels, et examiner la possibilité de rassembler toutes les divulgations des contrats miniers dans un référentiel unique afin d’éviter une duplication des efforts.</t>
  </si>
  <si>
    <t>Exigence 2.6-</t>
  </si>
  <si>
    <t>Participation de l’État</t>
  </si>
  <si>
    <t>Le Groupe multipartite devra divulguer des détails relatifs aux conditions applicables à la prise de participation de l’entreprise d’État, y compris son niveau de responsabilité en matière de couverture des dépenses à différents stades du cycle de projet (telles que les fonds propres entièrement payés, les fonds propres libres ou les intérêts rapportés), par exemple, sur le site Internet de l’entreprise concernée. Le Groupe multipartite devra également présenter des détails sur les prêts et les garanties de prêt accordés à la SNPT.</t>
  </si>
  <si>
    <t>La mesure corrective concernant la participation de l’État a été pleinement mise en œuvre et le Togo a réalisé des progrès satisfaisants relativement à l’Exigence 2.6.</t>
  </si>
  <si>
    <t>Pour renforcer la mise en œuvre et améliorer l’accès des citoyens aux informations sur les règles et pratiques régissant les relations des entreprises d’État extractives avec le gouvernement, la SNPT pourrait envisager d’élargir le champ de ses propres divulgations systématiques distinctes, par exemple via un site Internet où les statuts de l’entreprise, les états financiers audités et des divulgations relatives aux opérations de la SNPT dépassant le cadre des industries extractives pourraient être publiés. Le Groupe multipartite pourrait également clarifier l’intégralité des conditions juridiques et commerciales liées à l’achat d’une participation supplémentaire par l’État, outre la participation non payante de 10 % dans des entreprises extractives.</t>
  </si>
  <si>
    <t>Exigence 4.3-</t>
  </si>
  <si>
    <t xml:space="preserve">Accord de troc </t>
  </si>
  <si>
    <t>Le Groupe multipartite devra s’efforcer de comprendre pleinement les conditions des accords de troc et des contrats concernés, l’identité des parties intéressées, les ressources qui ont été promises par l’État, la valeur de la contrepartie en termes de flux financiers et économiques (par exemple, des travaux d’infrastructures) et le niveau de matérialité de ces accords par rapport aux contrats conventionnels. Le Groupe multipartite et l’Administrateur Indépendant devront s’assurer que le Rapport ITIE présente ces accords, à un niveau de détail égal à celui qui s’applique à la divulgation et au rapprochement des autres paiements et flux de revenus.</t>
  </si>
  <si>
    <t>La mesure corrective concernant les fournitures d’infrastructures et accords de troc a été pleinement mise en œuvre et le Togo a réalisé des progrès satisfaisants relativement à l’Exigence 4.3.</t>
  </si>
  <si>
    <t>Pour renforcer la mise en œuvre, le Togo est encouragé à veiller à ce que la divulgation annuelle de la mise en œuvre d’accords de troc soit accompagnée d’un mécanisme assurant la fiabilité des données.</t>
  </si>
  <si>
    <t>Exigence 4.5-</t>
  </si>
  <si>
    <t xml:space="preserve">Transactions des entreprises d’État </t>
  </si>
  <si>
    <t>Le Groupe multipartite devra veiller à ce que la SNPT fournisse les informations détaillées demandées par l’Administrateur Indépendant afin de pouvoir approfondir la procédure de rapprochement avec les chiffres du gouvernement.</t>
  </si>
  <si>
    <t>La mesure corrective concernant les transactions entre les entreprises d’État et le gouvernement a été pleinement mise en œuvre et le Togo a réalisé des progrès satisfaisants relativement à l’Exigence 4.5.</t>
  </si>
  <si>
    <t>Pour renforcer la mise en œuvre, le Togo pourrait souhaiter examiner les moyens permettant de divulguer systématiquement les paiements significatifs des entreprises d’État au gouvernement, en publiant régulièrement sur Internet les états financiers audités de la SNPT ou toute autre entreprise dans un accord de troc avec l’État.</t>
  </si>
  <si>
    <t>Exigence 5.2-</t>
  </si>
  <si>
    <t xml:space="preserve">Transferts infranationaux </t>
  </si>
  <si>
    <t>Le Groupe multipartite devra communiquer avec l’OTR en vue de divulguer la formule de partage des revenus pour tous les transferts entre les entités de l’État aux niveaux national et infranational qui portent sur des revenus provenant du secteur extractif, y compris les écarts éventuels entre les montants des transferts calculés conformément à la formule pertinente de partage des revenus et les montants qui ont été effectivement transférés entre le gouvernement central et chacune des entités nationales concernées.</t>
  </si>
  <si>
    <t xml:space="preserve">La mesure corrective concernant les transferts infranationaux a été pleinement mise en œuvre et le Togo a réalisé des progrès satisfaisants relativement à l’Exigence 5.2. </t>
  </si>
  <si>
    <t>Pour renforcer la mise en œuvre, le Togo est encouragé à redoubler d’efforts afin d’accroître la participation des administrations locales au processus de déclaration ITIE et souhaitera peut-être envisager des moyens de renforcer la qualité des divulgations relatives aux transferts infranationaux.</t>
  </si>
  <si>
    <t>Annexe 8 : Dossier de demande de licences ou agréments</t>
  </si>
  <si>
    <t>Annexe 8.1 Liste des pièces et informations à fournir en vue de l’obtention des permis et des autorisations</t>
  </si>
  <si>
    <t>Annexe 8.2 Liste des pièces et informations à fournir en vue de l’obtention de l’agrément de production, d’exploitation et de commercialisation des eaux conditionnées</t>
  </si>
  <si>
    <t>Annexe 9 : Schémas d’illustration de la procédure d’octroi des permis miniers</t>
  </si>
  <si>
    <t>Annexe 9.1 : Schéma d’illustration de la procédure d’octroi des permis de recherche</t>
  </si>
  <si>
    <t>Annexe 9.2 : Schéma d’illustration de la procédure d’octroi des permis d’exploitation</t>
  </si>
  <si>
    <t xml:space="preserve"> </t>
  </si>
  <si>
    <t xml:space="preserve">                    </t>
  </si>
  <si>
    <t>Retour au Sommaire</t>
  </si>
  <si>
    <t>Sommaire - ITIE 2020</t>
  </si>
  <si>
    <t>Taxes non reportées par l'Etat</t>
  </si>
  <si>
    <t>FD non soumis par la Société</t>
  </si>
  <si>
    <t>NATIVITE INVESTE</t>
  </si>
  <si>
    <t>SOTESSGRAVE</t>
  </si>
  <si>
    <t>Paiements directs aux communes et aux régions</t>
  </si>
  <si>
    <t>Communes et Régions des localités minières</t>
  </si>
  <si>
    <t xml:space="preserve">Détail non soumis par l'Entreprise Extractive </t>
  </si>
  <si>
    <t>(FCFA)</t>
  </si>
  <si>
    <t xml:space="preserve">                5 853 000 </t>
  </si>
  <si>
    <t xml:space="preserve">            192 148 790 </t>
  </si>
  <si>
    <t xml:space="preserve">                  9 599 777 </t>
  </si>
  <si>
    <t xml:space="preserve">                               -   </t>
  </si>
  <si>
    <t xml:space="preserve">                    20 000 </t>
  </si>
  <si>
    <t xml:space="preserve">              82 322 883 </t>
  </si>
  <si>
    <t xml:space="preserve">            289 944 450 </t>
  </si>
  <si>
    <t xml:space="preserve">                1 739 885 </t>
  </si>
  <si>
    <t xml:space="preserve">            222 788 616 </t>
  </si>
  <si>
    <t xml:space="preserve">                             -   </t>
  </si>
  <si>
    <t xml:space="preserve">                      295 000 </t>
  </si>
  <si>
    <t xml:space="preserve">                           -   </t>
  </si>
  <si>
    <t xml:space="preserve">            224 823 501 </t>
  </si>
  <si>
    <t xml:space="preserve">              18 668 150 </t>
  </si>
  <si>
    <t xml:space="preserve">                74 801 206 </t>
  </si>
  <si>
    <t xml:space="preserve">             93 469 356 </t>
  </si>
  <si>
    <t xml:space="preserve">ECOBAK </t>
  </si>
  <si>
    <t xml:space="preserve">              59 718 092 </t>
  </si>
  <si>
    <t xml:space="preserve">                  4 408 054 </t>
  </si>
  <si>
    <t xml:space="preserve">               8 538 827 </t>
  </si>
  <si>
    <t xml:space="preserve">             72 664 973 </t>
  </si>
  <si>
    <t xml:space="preserve">EBOMAF SA </t>
  </si>
  <si>
    <t xml:space="preserve">                8 000 000 </t>
  </si>
  <si>
    <t xml:space="preserve">              54 786 556 </t>
  </si>
  <si>
    <t xml:space="preserve">             62 786 556 </t>
  </si>
  <si>
    <t xml:space="preserve">                5 979 701 </t>
  </si>
  <si>
    <t xml:space="preserve">                47 373 435 </t>
  </si>
  <si>
    <t xml:space="preserve">             53 353 136 </t>
  </si>
  <si>
    <t xml:space="preserve">              45 028 890 </t>
  </si>
  <si>
    <t xml:space="preserve">             45 028 890 </t>
  </si>
  <si>
    <t xml:space="preserve">                1 450 000 </t>
  </si>
  <si>
    <t xml:space="preserve">              35 683 668 </t>
  </si>
  <si>
    <t xml:space="preserve">               6 256 070 </t>
  </si>
  <si>
    <t xml:space="preserve">             43 389 738 </t>
  </si>
  <si>
    <t xml:space="preserve">              22 962 065 </t>
  </si>
  <si>
    <t xml:space="preserve">                      20 000 </t>
  </si>
  <si>
    <t xml:space="preserve">              13 983 239 </t>
  </si>
  <si>
    <t xml:space="preserve">             38 415 304 </t>
  </si>
  <si>
    <t xml:space="preserve">              26 014 778 </t>
  </si>
  <si>
    <t xml:space="preserve">               6 309 812 </t>
  </si>
  <si>
    <t xml:space="preserve">             32 324 590 </t>
  </si>
  <si>
    <t xml:space="preserve">                   200 000 </t>
  </si>
  <si>
    <t xml:space="preserve">                8 113 883 </t>
  </si>
  <si>
    <t xml:space="preserve">                14 199 437 </t>
  </si>
  <si>
    <t xml:space="preserve">               2 370 536 </t>
  </si>
  <si>
    <t xml:space="preserve">             24 883 856 </t>
  </si>
  <si>
    <t xml:space="preserve">              11 686 767 </t>
  </si>
  <si>
    <t xml:space="preserve">                    10 000 </t>
  </si>
  <si>
    <t xml:space="preserve">             11 696 767 </t>
  </si>
  <si>
    <t xml:space="preserve">                  180 000 </t>
  </si>
  <si>
    <t xml:space="preserve">               7 640 610 </t>
  </si>
  <si>
    <t xml:space="preserve">                6 959 485 </t>
  </si>
  <si>
    <t xml:space="preserve">               6 979 485 </t>
  </si>
  <si>
    <t xml:space="preserve">                  995 643 </t>
  </si>
  <si>
    <t xml:space="preserve">               6 756 034 </t>
  </si>
  <si>
    <t xml:space="preserve">                6 158 300 </t>
  </si>
  <si>
    <t xml:space="preserve">                  175 414 </t>
  </si>
  <si>
    <t xml:space="preserve">               6 333 714 </t>
  </si>
  <si>
    <t xml:space="preserve">                3 557 782 </t>
  </si>
  <si>
    <t xml:space="preserve">               6 125 884 </t>
  </si>
  <si>
    <t xml:space="preserve">                3 408 087 </t>
  </si>
  <si>
    <t xml:space="preserve">               3 408 087 </t>
  </si>
  <si>
    <t xml:space="preserve">                1 005 000 </t>
  </si>
  <si>
    <t xml:space="preserve">               2 455 000 </t>
  </si>
  <si>
    <t xml:space="preserve">                2 285 520 </t>
  </si>
  <si>
    <t xml:space="preserve">               2 285 520 </t>
  </si>
  <si>
    <t xml:space="preserve">                  785 511 </t>
  </si>
  <si>
    <t xml:space="preserve">               2 235 511 </t>
  </si>
  <si>
    <t>TESGRAV</t>
  </si>
  <si>
    <t xml:space="preserve">                2 050 000 </t>
  </si>
  <si>
    <t xml:space="preserve">               2 050 000 </t>
  </si>
  <si>
    <t>DANGOTE INDUSTRIES LIMITED</t>
  </si>
  <si>
    <t xml:space="preserve">                2 034 000 </t>
  </si>
  <si>
    <t xml:space="preserve">               2 034 000 </t>
  </si>
  <si>
    <t xml:space="preserve">                1 788 740 </t>
  </si>
  <si>
    <t xml:space="preserve">               1 988 740 </t>
  </si>
  <si>
    <t xml:space="preserve">                1 749 000 </t>
  </si>
  <si>
    <t xml:space="preserve">               1 749 000 </t>
  </si>
  <si>
    <t xml:space="preserve">                1 357 556 </t>
  </si>
  <si>
    <t xml:space="preserve">               1 357 556 </t>
  </si>
  <si>
    <t xml:space="preserve">                  612 745 </t>
  </si>
  <si>
    <t xml:space="preserve">                     625 027 </t>
  </si>
  <si>
    <t xml:space="preserve">               1 237 772 </t>
  </si>
  <si>
    <t xml:space="preserve">                1 130 000 </t>
  </si>
  <si>
    <t xml:space="preserve">               1 130 000 </t>
  </si>
  <si>
    <t xml:space="preserve">                   999 500 </t>
  </si>
  <si>
    <t xml:space="preserve">                  129 750 </t>
  </si>
  <si>
    <t xml:space="preserve">               1 129 250 </t>
  </si>
  <si>
    <t>ALINOV</t>
  </si>
  <si>
    <t xml:space="preserve">                1 100 000 </t>
  </si>
  <si>
    <t xml:space="preserve">               1 100 000 </t>
  </si>
  <si>
    <t>ETS AGBEMEFA</t>
  </si>
  <si>
    <t xml:space="preserve">                1 081 500 </t>
  </si>
  <si>
    <t xml:space="preserve">               1 081 500 </t>
  </si>
  <si>
    <t xml:space="preserve">                1 050 000 </t>
  </si>
  <si>
    <t xml:space="preserve">               1 050 000 </t>
  </si>
  <si>
    <t xml:space="preserve">                1 032 500 </t>
  </si>
  <si>
    <t xml:space="preserve">               1 032 500 </t>
  </si>
  <si>
    <t xml:space="preserve">                1 008 976 </t>
  </si>
  <si>
    <t xml:space="preserve">               1 008 976 </t>
  </si>
  <si>
    <t>ATTIO ET FILS</t>
  </si>
  <si>
    <t xml:space="preserve">                1 000 000 </t>
  </si>
  <si>
    <t xml:space="preserve">               1 000 000 </t>
  </si>
  <si>
    <t>MINE AND MINERALS SARLU</t>
  </si>
  <si>
    <t xml:space="preserve">                  999 500 </t>
  </si>
  <si>
    <t xml:space="preserve">                  984 999 </t>
  </si>
  <si>
    <t xml:space="preserve">                   936 000 </t>
  </si>
  <si>
    <t xml:space="preserve">                    41 500 </t>
  </si>
  <si>
    <t xml:space="preserve">                  977 500 </t>
  </si>
  <si>
    <t xml:space="preserve">                   967 500 </t>
  </si>
  <si>
    <t xml:space="preserve">                  967 500 </t>
  </si>
  <si>
    <t xml:space="preserve">                   747 500 </t>
  </si>
  <si>
    <t xml:space="preserve">                    50 000 </t>
  </si>
  <si>
    <t xml:space="preserve">                  797 500 </t>
  </si>
  <si>
    <t xml:space="preserve">                  775 000 </t>
  </si>
  <si>
    <t xml:space="preserve">                  755 317 </t>
  </si>
  <si>
    <t xml:space="preserve">                  687 750 </t>
  </si>
  <si>
    <t xml:space="preserve">                  677 000 </t>
  </si>
  <si>
    <t xml:space="preserve">                  583 457 </t>
  </si>
  <si>
    <t xml:space="preserve">                  557 654 </t>
  </si>
  <si>
    <t xml:space="preserve">                  497 635 </t>
  </si>
  <si>
    <t xml:space="preserve">                  425 135 </t>
  </si>
  <si>
    <t xml:space="preserve">                  400 000 </t>
  </si>
  <si>
    <t xml:space="preserve">                  340 064 </t>
  </si>
  <si>
    <t xml:space="preserve">                  328 560 </t>
  </si>
  <si>
    <t xml:space="preserve">                  315 558 </t>
  </si>
  <si>
    <t xml:space="preserve">                    84 000 </t>
  </si>
  <si>
    <t xml:space="preserve">                  284 000 </t>
  </si>
  <si>
    <t xml:space="preserve">                  271 131 </t>
  </si>
  <si>
    <t xml:space="preserve">                  210 000 </t>
  </si>
  <si>
    <t xml:space="preserve">                  200 000 </t>
  </si>
  <si>
    <t xml:space="preserve">                  185 000 </t>
  </si>
  <si>
    <t xml:space="preserve">                   100 000 </t>
  </si>
  <si>
    <t xml:space="preserve">                    30 000 </t>
  </si>
  <si>
    <t xml:space="preserve">                  130 000 </t>
  </si>
  <si>
    <t xml:space="preserve">                  106 425 </t>
  </si>
  <si>
    <t xml:space="preserve">                  100 000 </t>
  </si>
  <si>
    <t xml:space="preserve">                    95 000 </t>
  </si>
  <si>
    <t xml:space="preserve">                    94 100 </t>
  </si>
  <si>
    <t xml:space="preserve">                    62 327 </t>
  </si>
  <si>
    <t xml:space="preserve">                    61 000 </t>
  </si>
  <si>
    <t xml:space="preserve">                    44 546 </t>
  </si>
  <si>
    <t xml:space="preserve">                    25 000 </t>
  </si>
  <si>
    <t xml:space="preserve">                    15 100 </t>
  </si>
  <si>
    <t xml:space="preserve">                      8 000 </t>
  </si>
  <si>
    <t xml:space="preserve">                     8 000 </t>
  </si>
  <si>
    <t xml:space="preserve">                      6 000 </t>
  </si>
  <si>
    <t xml:space="preserve">                     6 000 </t>
  </si>
  <si>
    <t xml:space="preserve">                      4 500 </t>
  </si>
  <si>
    <t xml:space="preserve">                     4 500 </t>
  </si>
  <si>
    <t xml:space="preserve"> TOTAL </t>
  </si>
  <si>
    <t xml:space="preserve">            43 679 185 </t>
  </si>
  <si>
    <t xml:space="preserve">          683 564 367 </t>
  </si>
  <si>
    <t xml:space="preserve">            166 816 039 </t>
  </si>
  <si>
    <t xml:space="preserve">                     295 000 </t>
  </si>
  <si>
    <t xml:space="preserve">                   70 000 </t>
  </si>
  <si>
    <t xml:space="preserve">          174 567 923 </t>
  </si>
  <si>
    <t xml:space="preserve">      1 068 992 514 </t>
  </si>
  <si>
    <t>Nom de ma société</t>
  </si>
  <si>
    <t>98,90%</t>
  </si>
  <si>
    <t>1,00%</t>
  </si>
  <si>
    <t>JUNON Jean Marc</t>
  </si>
  <si>
    <t>0,10%</t>
  </si>
  <si>
    <t>BELGIQUE</t>
  </si>
  <si>
    <t>10,00%</t>
  </si>
  <si>
    <t>40,00%</t>
  </si>
  <si>
    <t>24,00%</t>
  </si>
  <si>
    <t>17,00%</t>
  </si>
  <si>
    <t>4,00%</t>
  </si>
  <si>
    <t>Privés Togolais</t>
  </si>
  <si>
    <t>5,00%</t>
  </si>
  <si>
    <t>100,00%</t>
  </si>
  <si>
    <t>MROUE Maher</t>
  </si>
  <si>
    <t>50,00%</t>
  </si>
  <si>
    <t>Libanaise</t>
  </si>
  <si>
    <t>MROUE Tarek</t>
  </si>
  <si>
    <t>LI GUO QING</t>
  </si>
  <si>
    <t>55,00%</t>
  </si>
  <si>
    <t>CHINOISE</t>
  </si>
  <si>
    <t>XU HANG</t>
  </si>
  <si>
    <t>45,00%</t>
  </si>
  <si>
    <t>De SOUZA Adjoavi D.</t>
  </si>
  <si>
    <t>60,00%</t>
  </si>
  <si>
    <t>De SOUZA Claude</t>
  </si>
  <si>
    <t>30,00%</t>
  </si>
  <si>
    <t>De SOUZA Kévin</t>
  </si>
  <si>
    <t>99,00%</t>
  </si>
  <si>
    <t>HOUNDETE ARNAUD</t>
  </si>
  <si>
    <t>90,00%</t>
  </si>
  <si>
    <t>BENINOISE</t>
  </si>
  <si>
    <t>75,00%</t>
  </si>
  <si>
    <t>SUNU BANK</t>
  </si>
  <si>
    <t>SALT SA</t>
  </si>
  <si>
    <t>TGCO</t>
  </si>
  <si>
    <t>SGI-TOGO</t>
  </si>
  <si>
    <t>2,50%</t>
  </si>
  <si>
    <t>Mr AHIALEY</t>
  </si>
  <si>
    <t>Mr ABIDI</t>
  </si>
  <si>
    <t>Mr DJOMATIN</t>
  </si>
  <si>
    <t>Mr GAFFA</t>
  </si>
  <si>
    <t>Mr KANGOULINE</t>
  </si>
  <si>
    <t>Mr SANI</t>
  </si>
  <si>
    <t>0,50%</t>
  </si>
  <si>
    <t>Mr BAKOUSSAM</t>
  </si>
  <si>
    <t>AMAH ROMAIN</t>
  </si>
  <si>
    <t>LIBANAIS</t>
  </si>
  <si>
    <t>ESTEVE AMOUDATOU</t>
  </si>
  <si>
    <t xml:space="preserve">AKPO YAWA BAYEDJE </t>
  </si>
  <si>
    <t xml:space="preserve">NON </t>
  </si>
  <si>
    <t>ELO YAO DZIFA</t>
  </si>
  <si>
    <t>26,00%</t>
  </si>
  <si>
    <t>AGBAVON KODJO</t>
  </si>
  <si>
    <t>18,50%</t>
  </si>
  <si>
    <t>ATISSO KOMLAN</t>
  </si>
  <si>
    <t>TSOMANA KOMLAN</t>
  </si>
  <si>
    <t>GAYISSAN YAO</t>
  </si>
  <si>
    <t>Mr. BIOKOU ADEBYI</t>
  </si>
  <si>
    <t>80,00%</t>
  </si>
  <si>
    <t>Mme BIOKOU DOPE</t>
  </si>
  <si>
    <t>20,00%</t>
  </si>
  <si>
    <t>AMOUZOUVI A</t>
  </si>
  <si>
    <t>48,50%</t>
  </si>
  <si>
    <t>A KANGNI</t>
  </si>
  <si>
    <t>31,50%</t>
  </si>
  <si>
    <t>EDA KOMIVI</t>
  </si>
  <si>
    <t>BRITANIQUE</t>
  </si>
  <si>
    <t>SABNANI B,KUMAR</t>
  </si>
  <si>
    <t>SABNANI B,Prakah</t>
  </si>
  <si>
    <t>DOGBE AMI XOLA</t>
  </si>
  <si>
    <t>ATTISSO HEFOUME KOMI</t>
  </si>
  <si>
    <t>FIAWOO DAVID</t>
  </si>
  <si>
    <t>FIAWOO JONATHAN</t>
  </si>
  <si>
    <t>1 385</t>
  </si>
  <si>
    <t>1 892</t>
  </si>
  <si>
    <t>NS </t>
  </si>
  <si>
    <t>NS</t>
  </si>
  <si>
    <t>Nom de la Société</t>
  </si>
  <si>
    <t>LANGUIMAWA TCHILALO</t>
  </si>
  <si>
    <t>Comptable</t>
  </si>
  <si>
    <t>ISSIZAIWA PASSIMZOUE</t>
  </si>
  <si>
    <t>Directeur Géneral</t>
  </si>
  <si>
    <t>AGODJA Kokou Hlomeou</t>
  </si>
  <si>
    <t>Directeur Technique</t>
  </si>
  <si>
    <t>Eric GOULIGNAC</t>
  </si>
  <si>
    <t>KENOU GISCARD OSCAR</t>
  </si>
  <si>
    <t>BAMAZI AWIDOM ESSOLIZAM</t>
  </si>
  <si>
    <t>GESTIONNAIRE-COMPTABLE</t>
  </si>
  <si>
    <t>HEMAZRO ANANI</t>
  </si>
  <si>
    <t>COMPTABLE</t>
  </si>
  <si>
    <t>LAGUDA Komlan Dziwonu</t>
  </si>
  <si>
    <t>DIRECTEUR</t>
  </si>
  <si>
    <t>Esteve Amoudatou</t>
  </si>
  <si>
    <t xml:space="preserve">Directrice </t>
  </si>
  <si>
    <t xml:space="preserve"> AKPO Yawa Bayedje </t>
  </si>
  <si>
    <t>Atsisso Komian</t>
  </si>
  <si>
    <t>KUDZU ABRA JUSTINE</t>
  </si>
  <si>
    <t>AGBONON  KANGNI</t>
  </si>
  <si>
    <t>DIRECTEUR GENERAL</t>
  </si>
  <si>
    <t>Attiso N Komi</t>
  </si>
  <si>
    <t>Commercant</t>
  </si>
  <si>
    <t>AKOHIN KEINEVOR</t>
  </si>
  <si>
    <t xml:space="preserve">      588 144 439 </t>
  </si>
  <si>
    <t>N/a</t>
  </si>
  <si>
    <t>Nc</t>
  </si>
  <si>
    <t xml:space="preserve">       11 116 004 </t>
  </si>
  <si>
    <t xml:space="preserve">       40 384 120 </t>
  </si>
  <si>
    <t>Relogement des villages miniers déplacés</t>
  </si>
  <si>
    <t xml:space="preserve">      423 235 622 </t>
  </si>
  <si>
    <t>1 062 712 284</t>
  </si>
  <si>
    <t xml:space="preserve">         3 000 000 </t>
  </si>
  <si>
    <t xml:space="preserve">         4 000 000 </t>
  </si>
  <si>
    <t xml:space="preserve">            103 960 </t>
  </si>
  <si>
    <t xml:space="preserve">         2 777 183 </t>
  </si>
  <si>
    <t>DGMG</t>
  </si>
  <si>
    <t>MARITIME</t>
  </si>
  <si>
    <t xml:space="preserve">            100 000 </t>
  </si>
  <si>
    <t>REDEVANCE SUPERFICIAIRE</t>
  </si>
  <si>
    <t>PERMIS</t>
  </si>
  <si>
    <t>COMMUNAUTE DE EZOR</t>
  </si>
  <si>
    <t>MARITIME/ZIO1</t>
  </si>
  <si>
    <t xml:space="preserve">         2 540 373 </t>
  </si>
  <si>
    <t>DEVELOPPEMENT LOCAL</t>
  </si>
  <si>
    <t>VILLAGE YOBO-SEDZRO</t>
  </si>
  <si>
    <t>ZIO 1</t>
  </si>
  <si>
    <t xml:space="preserve">            400 000 </t>
  </si>
  <si>
    <t xml:space="preserve"> Dévelop local</t>
  </si>
  <si>
    <t>TRESOR PUBLIC</t>
  </si>
  <si>
    <t xml:space="preserve">            608 400 </t>
  </si>
  <si>
    <t>COTRIBUTION AU DEVELLOPPEMENT</t>
  </si>
  <si>
    <t>Décret n°2017-023/PR du 25/02/2017</t>
  </si>
  <si>
    <t> CVD FONGBE ZONGBEDI</t>
  </si>
  <si>
    <t> MARITIME/ZIO</t>
  </si>
  <si>
    <t xml:space="preserve">            300 000 </t>
  </si>
  <si>
    <t>2021 </t>
  </si>
  <si>
    <t> OUVERTURE DE COMPTE</t>
  </si>
  <si>
    <t>Nc </t>
  </si>
  <si>
    <t xml:space="preserve">1 076 710 101 </t>
  </si>
  <si>
    <t xml:space="preserve">              10 000 </t>
  </si>
  <si>
    <t xml:space="preserve">       25 000 000 </t>
  </si>
  <si>
    <t xml:space="preserve">       17 602 113 </t>
  </si>
  <si>
    <t xml:space="preserve">            200 000 </t>
  </si>
  <si>
    <t xml:space="preserve">            500 000 </t>
  </si>
  <si>
    <t xml:space="preserve">       29 085 887 </t>
  </si>
  <si>
    <t xml:space="preserve">       24 987 500 </t>
  </si>
  <si>
    <t xml:space="preserve">       15 500 000 </t>
  </si>
  <si>
    <t xml:space="preserve">         7 500 000 </t>
  </si>
  <si>
    <t>EXO 2017-2019</t>
  </si>
  <si>
    <t xml:space="preserve">         9 680 694 </t>
  </si>
  <si>
    <t xml:space="preserve"> N/a </t>
  </si>
  <si>
    <t>CONTRIBUTION DES ENTREPRISE MINIERE AU DEVELOPPEMENT LOCAL 2019</t>
  </si>
  <si>
    <t xml:space="preserve">         6 094 310 </t>
  </si>
  <si>
    <t>DALAVE/YOBO</t>
  </si>
  <si>
    <t>REPARATION DE LA VOIE CITY/YOBO</t>
  </si>
  <si>
    <t>MARITME/ZIO1</t>
  </si>
  <si>
    <t>ZIO1</t>
  </si>
  <si>
    <t>Village de Gbainvier</t>
  </si>
  <si>
    <t xml:space="preserve">         1 500 000 </t>
  </si>
  <si>
    <t>Réabilitation de la route Tsévier- Glainvier</t>
  </si>
  <si>
    <t>Dons de Fournitures scolaires aux élèves de Glainvier</t>
  </si>
  <si>
    <t>Mairie de Tsévie</t>
  </si>
  <si>
    <t xml:space="preserve">         1 000 000 </t>
  </si>
  <si>
    <t> Nc</t>
  </si>
  <si>
    <t> ENTRETIEN DE PISTE</t>
  </si>
  <si>
    <t xml:space="preserve">     140 960 504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</si>
</sst>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41" formatCode="_-* #,##0_-;\-* #,##0_-;_-* &quot;-&quot;_-;_-@_-"/>
    <numFmt numFmtId="44" formatCode="_-* #,##0.00\ &quot;€&quot;_-;\-* #,##0.00\ &quot;€&quot;_-;_-* &quot;-&quot;??\ &quot;€&quot;_-;_-@_-"/>
    <numFmt numFmtId="43" formatCode="_-* #,##0.00_-;\-* #,##0.00_-;_-* &quot;-&quot;??_-;_-@_-"/>
    <numFmt numFmtId="164" formatCode="_-* #,##0.00\ _€_-;\-* #,##0.00\ _€_-;_-* &quot;-&quot;??\ _€_-;_-@_-"/>
    <numFmt numFmtId="165" formatCode="_(* #,##0.00_);_(* \(#,##0.00\);_(* &quot;-&quot;??_);_(@_)"/>
    <numFmt numFmtId="166" formatCode="_-* #,##0.00_-;\-* #,##0.00_-;_-* &quot;-&quot;_-;_-@_-"/>
    <numFmt numFmtId="167" formatCode="[$-40C]dddd\ d\ mmmm\ yyyy"/>
    <numFmt numFmtId="168" formatCode="#,##0\ &quot;€&quot;"/>
    <numFmt numFmtId="169" formatCode="#,##0_);\(&quot;&quot;#,##0\);_-* &quot;-&quot;??_-;_-@_-"/>
    <numFmt numFmtId="170" formatCode="#,##0_ ;[Red]\-#,##0\ "/>
    <numFmt numFmtId="171" formatCode="dd/mm/yy;@"/>
    <numFmt numFmtId="172" formatCode="_(* #,##0_);_(* \(#,##0\);_(* &quot;-&quot;??_);_(@_)"/>
    <numFmt numFmtId="173" formatCode="_-* #,##0\ _€_-;\-* #,##0\ _€_-;_-* &quot;-&quot;??\ _€_-;_-@_-"/>
    <numFmt numFmtId="174" formatCode="0.0%"/>
    <numFmt numFmtId="175" formatCode="_(* #,##0.000_);_(* \(#,##0.000\);_(* &quot;-&quot;??_);_(@_)"/>
    <numFmt numFmtId="176" formatCode="#,##0.000_);\(&quot;&quot;#,##0.000\);_-* &quot;-&quot;??_-;_-@_-"/>
    <numFmt numFmtId="177" formatCode="_-* #,##0.0\ _€_-;\-* #,##0.0\ _€_-;_-* &quot;-&quot;??\ _€_-;_-@_-"/>
    <numFmt numFmtId="178" formatCode="_-* #,##0.000\ _€_-;\-* #,##0.000\ _€_-;_-* &quot;-&quot;??\ _€_-;_-@_-"/>
    <numFmt numFmtId="179" formatCode="#,##0.000"/>
    <numFmt numFmtId="180" formatCode="_-* #,##0.000\ _€_-;\-* #,##0.000\ _€_-;_-* &quot;-&quot;???\ _€_-;_-@_-"/>
    <numFmt numFmtId="181" formatCode="0.000"/>
    <numFmt numFmtId="182" formatCode="_-* #,##0.0000\ _€_-;\-* #,##0.0000\ _€_-;_-* &quot;-&quot;\ _€_-;_-@_-"/>
    <numFmt numFmtId="183" formatCode="_(&quot;$&quot;* #,##0.00_);_(&quot;$&quot;* \(#,##0.00\);_(&quot;$&quot;* &quot;-&quot;??_);_(@_)"/>
    <numFmt numFmtId="184" formatCode="#,##0_ ;\-#,##0\ "/>
    <numFmt numFmtId="185" formatCode="_-* #,##0.0000\ _€_-;\-* #,##0.0000\ _€_-;_-* &quot;-&quot;??\ _€_-;_-@_-"/>
    <numFmt numFmtId="186" formatCode="_-* #,##0_-;\-* #,##0_-;_-* &quot;-&quot;??_-;_-@_-"/>
  </numFmts>
  <fonts count="18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1"/>
      <color theme="1"/>
      <name val="Calibri"/>
      <family val="2"/>
      <scheme val="minor"/>
    </font>
    <font>
      <sz val="10"/>
      <color theme="1"/>
      <name val="Arial"/>
      <family val="2"/>
    </font>
    <font>
      <b/>
      <sz val="8"/>
      <name val="Arial"/>
      <family val="2"/>
    </font>
    <font>
      <sz val="8"/>
      <name val="Arial"/>
      <family val="2"/>
    </font>
    <font>
      <b/>
      <u/>
      <sz val="8"/>
      <name val="Arial"/>
      <family val="2"/>
    </font>
    <font>
      <sz val="11"/>
      <color indexed="8"/>
      <name val="Calibri"/>
      <family val="2"/>
    </font>
    <font>
      <sz val="10"/>
      <name val="Times New Roman"/>
      <family val="1"/>
    </font>
    <font>
      <b/>
      <sz val="18"/>
      <color indexed="56"/>
      <name val="Cambria"/>
      <family val="2"/>
    </font>
    <font>
      <sz val="10"/>
      <color indexed="8"/>
      <name val="Arial"/>
      <family val="2"/>
    </font>
    <font>
      <sz val="10"/>
      <color indexed="8"/>
      <name val="Times New Roman"/>
      <family val="2"/>
    </font>
    <font>
      <sz val="10"/>
      <color indexed="9"/>
      <name val="Times New Roman"/>
      <family val="2"/>
    </font>
    <font>
      <sz val="10"/>
      <color indexed="10"/>
      <name val="Times New Roman"/>
      <family val="2"/>
    </font>
    <font>
      <b/>
      <sz val="10"/>
      <color indexed="52"/>
      <name val="Times New Roman"/>
      <family val="2"/>
    </font>
    <font>
      <sz val="10"/>
      <color indexed="52"/>
      <name val="Times New Roman"/>
      <family val="2"/>
    </font>
    <font>
      <sz val="10"/>
      <color indexed="62"/>
      <name val="Times New Roman"/>
      <family val="2"/>
    </font>
    <font>
      <sz val="10"/>
      <color indexed="20"/>
      <name val="Times New Roman"/>
      <family val="2"/>
    </font>
    <font>
      <sz val="10"/>
      <color indexed="60"/>
      <name val="Times New Roman"/>
      <family val="2"/>
    </font>
    <font>
      <sz val="10"/>
      <color indexed="17"/>
      <name val="Times New Roman"/>
      <family val="2"/>
    </font>
    <font>
      <b/>
      <sz val="10"/>
      <color indexed="63"/>
      <name val="Times New Roman"/>
      <family val="2"/>
    </font>
    <font>
      <i/>
      <sz val="10"/>
      <color indexed="23"/>
      <name val="Times New Roman"/>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u/>
      <sz val="10"/>
      <color indexed="12"/>
      <name val="Arial"/>
      <family val="2"/>
    </font>
    <font>
      <sz val="10"/>
      <name val="Arial"/>
      <family val="2"/>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8"/>
      <color theme="1"/>
      <name val="Arial"/>
      <family val="2"/>
    </font>
    <font>
      <b/>
      <sz val="8"/>
      <color rgb="FFFFFFFF"/>
      <name val="Arial"/>
      <family val="2"/>
    </font>
    <font>
      <b/>
      <sz val="9"/>
      <color rgb="FFFFFFFF"/>
      <name val="Arial"/>
      <family val="2"/>
    </font>
    <font>
      <b/>
      <sz val="9"/>
      <color rgb="FF000000"/>
      <name val="Arial"/>
      <family val="2"/>
    </font>
    <font>
      <sz val="9"/>
      <name val="Arial"/>
      <family val="2"/>
    </font>
    <font>
      <b/>
      <sz val="9"/>
      <name val="Arial"/>
      <family val="2"/>
    </font>
    <font>
      <b/>
      <sz val="8"/>
      <color theme="0"/>
      <name val="Arial"/>
      <family val="2"/>
    </font>
    <font>
      <b/>
      <u val="singleAccounting"/>
      <sz val="8"/>
      <name val="Arial"/>
      <family val="2"/>
    </font>
    <font>
      <b/>
      <sz val="8"/>
      <color rgb="FFFF0000"/>
      <name val="Arial"/>
      <family val="2"/>
    </font>
    <font>
      <sz val="8"/>
      <color rgb="FF000000"/>
      <name val="Arial"/>
      <family val="2"/>
    </font>
    <font>
      <u/>
      <sz val="10"/>
      <color theme="10"/>
      <name val="Arial"/>
      <family val="2"/>
    </font>
    <font>
      <b/>
      <sz val="8"/>
      <color rgb="FF000000"/>
      <name val="Arial"/>
      <family val="2"/>
    </font>
    <font>
      <sz val="11"/>
      <color theme="1"/>
      <name val="Arial"/>
      <family val="2"/>
    </font>
    <font>
      <sz val="8"/>
      <color rgb="FF000000"/>
      <name val="Tahoma"/>
      <family val="2"/>
    </font>
    <font>
      <sz val="8"/>
      <color rgb="FF000000"/>
      <name val="Arial"/>
      <family val="2"/>
      <charset val="1"/>
    </font>
    <font>
      <u/>
      <sz val="11.6"/>
      <color theme="10"/>
      <name val="Arial"/>
      <family val="2"/>
    </font>
    <font>
      <sz val="8"/>
      <color rgb="FFFF0000"/>
      <name val="Arial"/>
      <family val="2"/>
    </font>
    <font>
      <sz val="10"/>
      <name val="Calibri"/>
      <family val="2"/>
    </font>
    <font>
      <sz val="9"/>
      <color rgb="FF000000"/>
      <name val="Arial"/>
      <family val="2"/>
    </font>
    <font>
      <sz val="9"/>
      <color theme="1"/>
      <name val="Arial"/>
      <family val="2"/>
    </font>
    <font>
      <i/>
      <sz val="9"/>
      <name val="Arial"/>
      <family val="2"/>
    </font>
    <font>
      <b/>
      <sz val="10"/>
      <color theme="1"/>
      <name val="Arial"/>
      <family val="2"/>
    </font>
    <font>
      <b/>
      <sz val="10"/>
      <color theme="0"/>
      <name val="Arial"/>
      <family val="2"/>
    </font>
    <font>
      <sz val="10"/>
      <color rgb="FFFF0000"/>
      <name val="Arial"/>
      <family val="2"/>
    </font>
    <font>
      <sz val="9"/>
      <color rgb="FFFF0000"/>
      <name val="Arial"/>
      <family val="2"/>
    </font>
    <font>
      <sz val="9"/>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8"/>
      <color theme="10"/>
      <name val="Arial"/>
      <family val="2"/>
    </font>
    <font>
      <u/>
      <sz val="11"/>
      <color theme="10"/>
      <name val="Calibri"/>
      <family val="2"/>
      <scheme val="minor"/>
    </font>
    <font>
      <sz val="12"/>
      <color theme="1"/>
      <name val="Century Gothic"/>
      <family val="2"/>
    </font>
    <font>
      <u/>
      <sz val="6.6"/>
      <color theme="10"/>
      <name val="Calibri"/>
      <family val="2"/>
    </font>
    <font>
      <u/>
      <sz val="11"/>
      <color rgb="FF0000FF"/>
      <name val="Calibri"/>
      <family val="2"/>
      <scheme val="minor"/>
    </font>
    <font>
      <b/>
      <sz val="8"/>
      <color rgb="FFFFFFFF"/>
      <name val="Trebuchet MS"/>
      <family val="2"/>
    </font>
    <font>
      <sz val="8"/>
      <color theme="1"/>
      <name val="Trebuchet MS"/>
      <family val="2"/>
    </font>
    <font>
      <sz val="8"/>
      <color rgb="FF000000"/>
      <name val="Trebuchet MS"/>
      <family val="2"/>
    </font>
    <font>
      <sz val="10"/>
      <name val="Trebuchet MS"/>
      <family val="2"/>
    </font>
    <font>
      <sz val="8"/>
      <name val="Trebuchet MS"/>
      <family val="2"/>
    </font>
    <font>
      <b/>
      <sz val="8"/>
      <name val="Trebuchet MS"/>
      <family val="2"/>
    </font>
    <font>
      <b/>
      <sz val="8"/>
      <color theme="0"/>
      <name val="Trebuchet MS"/>
      <family val="2"/>
    </font>
    <font>
      <b/>
      <u/>
      <sz val="8"/>
      <name val="Trebuchet MS"/>
      <family val="2"/>
    </font>
    <font>
      <b/>
      <sz val="8"/>
      <color rgb="FFFF0000"/>
      <name val="Trebuchet MS"/>
      <family val="2"/>
    </font>
    <font>
      <sz val="8"/>
      <color indexed="8"/>
      <name val="Trebuchet MS"/>
      <family val="2"/>
    </font>
    <font>
      <b/>
      <u val="singleAccounting"/>
      <sz val="8"/>
      <name val="Trebuchet MS"/>
      <family val="2"/>
    </font>
    <font>
      <b/>
      <sz val="8"/>
      <color rgb="FF000000"/>
      <name val="Trebuchet MS"/>
      <family val="2"/>
    </font>
    <font>
      <sz val="10"/>
      <color theme="1"/>
      <name val="Trebuchet MS"/>
      <family val="2"/>
    </font>
    <font>
      <sz val="9"/>
      <color rgb="FF685040"/>
      <name val="Trebuchet MS"/>
      <family val="2"/>
    </font>
    <font>
      <sz val="8"/>
      <color indexed="8"/>
      <name val="Arial"/>
      <family val="2"/>
    </font>
    <font>
      <b/>
      <sz val="14"/>
      <color rgb="FF685040"/>
      <name val="Trebuchet MS"/>
      <family val="2"/>
    </font>
    <font>
      <b/>
      <sz val="14"/>
      <color rgb="FF0070C0"/>
      <name val="Trebuchet MS"/>
      <family val="2"/>
    </font>
    <font>
      <sz val="7"/>
      <color rgb="FF000000"/>
      <name val="Arial"/>
      <family val="2"/>
    </font>
    <font>
      <b/>
      <i/>
      <sz val="8"/>
      <color rgb="FFFFFFFF"/>
      <name val="Arial"/>
      <family val="2"/>
    </font>
    <font>
      <i/>
      <sz val="8"/>
      <color rgb="FFFFFFFF"/>
      <name val="Arial"/>
      <family val="2"/>
    </font>
    <font>
      <b/>
      <sz val="8"/>
      <color rgb="FF595959"/>
      <name val="Trebuchet MS"/>
      <family val="2"/>
    </font>
    <font>
      <i/>
      <u/>
      <sz val="8"/>
      <color rgb="FF000000"/>
      <name val="Trebuchet MS"/>
      <family val="2"/>
    </font>
    <font>
      <sz val="11"/>
      <color rgb="FF4472C4"/>
      <name val="Trebuchet MS"/>
      <family val="2"/>
    </font>
    <font>
      <b/>
      <u/>
      <sz val="10"/>
      <color rgb="FF685040"/>
      <name val="Trebuchet MS"/>
      <family val="2"/>
    </font>
    <font>
      <b/>
      <sz val="10"/>
      <color rgb="FF685040"/>
      <name val="Trebuchet MS"/>
      <family val="2"/>
    </font>
    <font>
      <b/>
      <sz val="10"/>
      <name val="Arial"/>
      <family val="2"/>
    </font>
    <font>
      <b/>
      <sz val="7"/>
      <color rgb="FFFFFFFF"/>
      <name val="Trebuchet MS"/>
      <family val="2"/>
    </font>
    <font>
      <b/>
      <sz val="7"/>
      <color rgb="FF000000"/>
      <name val="Trebuchet MS"/>
      <family val="2"/>
    </font>
    <font>
      <sz val="8"/>
      <color rgb="FF595959"/>
      <name val="Trebuchet MS"/>
      <family val="2"/>
    </font>
    <font>
      <b/>
      <sz val="14"/>
      <color rgb="FF072B62"/>
      <name val="Trebuchet MS"/>
      <family val="2"/>
    </font>
    <font>
      <sz val="8"/>
      <color rgb="FFFFFFFF"/>
      <name val="Trebuchet MS"/>
      <family val="2"/>
    </font>
  </fonts>
  <fills count="8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FFFF00"/>
        <bgColor indexed="64"/>
      </patternFill>
    </fill>
    <fill>
      <patternFill patternType="solid">
        <fgColor rgb="FF244061"/>
        <bgColor indexed="64"/>
      </patternFill>
    </fill>
    <fill>
      <patternFill patternType="solid">
        <fgColor rgb="FFB8CCE4"/>
        <bgColor indexed="64"/>
      </patternFill>
    </fill>
    <fill>
      <patternFill patternType="solid">
        <fgColor theme="4" tint="0.59999389629810485"/>
        <bgColor indexed="64"/>
      </patternFill>
    </fill>
    <fill>
      <patternFill patternType="solid">
        <fgColor rgb="FFBFBFBF"/>
        <bgColor indexed="64"/>
      </patternFill>
    </fill>
    <fill>
      <patternFill patternType="solid">
        <fgColor theme="0" tint="-0.249977111117893"/>
        <bgColor indexed="64"/>
      </patternFill>
    </fill>
    <fill>
      <patternFill patternType="solid">
        <fgColor theme="4" tint="-0.499984740745262"/>
        <bgColor indexed="64"/>
      </patternFill>
    </fill>
    <fill>
      <patternFill patternType="solid">
        <fgColor theme="5" tint="0.59999389629810485"/>
        <bgColor indexed="64"/>
      </patternFill>
    </fill>
    <fill>
      <patternFill patternType="solid">
        <fgColor theme="2" tint="-0.749992370372631"/>
        <bgColor indexed="64"/>
      </patternFill>
    </fill>
    <fill>
      <patternFill patternType="solid">
        <fgColor rgb="FF92D050"/>
        <bgColor indexed="64"/>
      </patternFill>
    </fill>
    <fill>
      <patternFill patternType="solid">
        <fgColor theme="2" tint="-0.249977111117893"/>
        <bgColor indexed="64"/>
      </patternFill>
    </fill>
    <fill>
      <patternFill patternType="solid">
        <fgColor theme="0"/>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FF"/>
        <bgColor indexed="64"/>
      </patternFill>
    </fill>
    <fill>
      <patternFill patternType="darkUp">
        <fgColor theme="0" tint="-0.34998626667073579"/>
        <bgColor theme="4" tint="0.59999389629810485"/>
      </patternFill>
    </fill>
    <fill>
      <patternFill patternType="solid">
        <fgColor rgb="FF244062"/>
        <bgColor indexed="64"/>
      </patternFill>
    </fill>
    <fill>
      <patternFill patternType="solid">
        <fgColor rgb="FFBDD7EE"/>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darkUp">
        <fgColor theme="0" tint="-0.34998626667073579"/>
        <bgColor rgb="FFB8CCE4"/>
      </patternFill>
    </fill>
    <fill>
      <patternFill patternType="darkUp">
        <fgColor theme="0" tint="-0.34998626667073579"/>
        <bgColor rgb="FF244062"/>
      </patternFill>
    </fill>
    <fill>
      <patternFill patternType="solid">
        <fgColor theme="0" tint="-4.9989318521683403E-2"/>
        <bgColor indexed="64"/>
      </patternFill>
    </fill>
    <fill>
      <patternFill patternType="solid">
        <fgColor rgb="FFD3DFEE"/>
        <bgColor indexed="64"/>
      </patternFill>
    </fill>
    <fill>
      <patternFill patternType="solid">
        <fgColor rgb="FFAEAAAA"/>
        <bgColor indexed="64"/>
      </patternFill>
    </fill>
    <fill>
      <patternFill patternType="solid">
        <fgColor rgb="FFA6A6A6"/>
        <bgColor indexed="64"/>
      </patternFill>
    </fill>
    <fill>
      <patternFill patternType="solid">
        <fgColor rgb="FF1F3864"/>
        <bgColor indexed="64"/>
      </patternFill>
    </fill>
    <fill>
      <patternFill patternType="solid">
        <fgColor rgb="FF808080"/>
        <bgColor indexed="64"/>
      </patternFill>
    </fill>
    <fill>
      <patternFill patternType="solid">
        <fgColor rgb="FF0E57C4"/>
        <bgColor indexed="64"/>
      </patternFill>
    </fill>
    <fill>
      <patternFill patternType="solid">
        <fgColor rgb="FF4F81BD"/>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rgb="FF4F81BD"/>
      </bottom>
      <diagonal/>
    </border>
    <border>
      <left/>
      <right/>
      <top/>
      <bottom style="thick">
        <color theme="4"/>
      </bottom>
      <diagonal/>
    </border>
    <border>
      <left/>
      <right style="thick">
        <color rgb="FF808080"/>
      </right>
      <top/>
      <bottom style="thick">
        <color rgb="FF4F81BD"/>
      </bottom>
      <diagonal/>
    </border>
    <border>
      <left/>
      <right style="thick">
        <color rgb="FF808080"/>
      </right>
      <top/>
      <bottom/>
      <diagonal/>
    </border>
    <border>
      <left/>
      <right/>
      <top style="thick">
        <color rgb="FF4F81BD"/>
      </top>
      <bottom/>
      <diagonal/>
    </border>
    <border>
      <left/>
      <right/>
      <top style="thick">
        <color theme="4"/>
      </top>
      <bottom/>
      <diagonal/>
    </border>
    <border>
      <left/>
      <right/>
      <top/>
      <bottom style="thin">
        <color theme="0"/>
      </bottom>
      <diagonal/>
    </border>
    <border>
      <left style="medium">
        <color rgb="FF0070C0"/>
      </left>
      <right style="medium">
        <color rgb="FF0070C0"/>
      </right>
      <top style="medium">
        <color rgb="FF0070C0"/>
      </top>
      <bottom style="medium">
        <color rgb="FF0070C0"/>
      </bottom>
      <diagonal/>
    </border>
    <border>
      <left style="thin">
        <color indexed="64"/>
      </left>
      <right style="thin">
        <color indexed="64"/>
      </right>
      <top style="thin">
        <color indexed="64"/>
      </top>
      <bottom style="thin">
        <color indexed="64"/>
      </bottom>
      <diagonal/>
    </border>
    <border>
      <left/>
      <right/>
      <top/>
      <bottom style="thick">
        <color rgb="FF5B9BD5"/>
      </bottom>
      <diagonal/>
    </border>
    <border>
      <left/>
      <right/>
      <top/>
      <bottom style="medium">
        <color rgb="FF44546A"/>
      </bottom>
      <diagonal/>
    </border>
    <border>
      <left/>
      <right/>
      <top/>
      <bottom style="medium">
        <color rgb="FF5B9BD5"/>
      </bottom>
      <diagonal/>
    </border>
    <border>
      <left/>
      <right/>
      <top style="medium">
        <color rgb="FF5B9BD5"/>
      </top>
      <bottom/>
      <diagonal/>
    </border>
    <border>
      <left/>
      <right/>
      <top style="medium">
        <color rgb="FF5B9BD5"/>
      </top>
      <bottom style="medium">
        <color rgb="FF5B9BD5"/>
      </bottom>
      <diagonal/>
    </border>
    <border>
      <left/>
      <right/>
      <top style="thick">
        <color rgb="FF808080"/>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C00000"/>
      </top>
      <bottom/>
      <diagonal/>
    </border>
    <border>
      <left style="medium">
        <color rgb="FF7BA0CD"/>
      </left>
      <right/>
      <top style="medium">
        <color rgb="FF7BA0CD"/>
      </top>
      <bottom style="medium">
        <color rgb="FF7BA0CD"/>
      </bottom>
      <diagonal/>
    </border>
    <border>
      <left/>
      <right/>
      <top style="medium">
        <color rgb="FF7BA0CD"/>
      </top>
      <bottom style="medium">
        <color rgb="FF7BA0CD"/>
      </bottom>
      <diagonal/>
    </border>
    <border>
      <left/>
      <right style="medium">
        <color rgb="FF7BA0CD"/>
      </right>
      <top style="medium">
        <color rgb="FF7BA0CD"/>
      </top>
      <bottom style="medium">
        <color rgb="FF7BA0CD"/>
      </bottom>
      <diagonal/>
    </border>
    <border>
      <left style="medium">
        <color rgb="FF7BA0CD"/>
      </left>
      <right/>
      <top style="medium">
        <color rgb="FF7BA0CD"/>
      </top>
      <bottom/>
      <diagonal/>
    </border>
    <border>
      <left style="medium">
        <color rgb="FF7BA0CD"/>
      </left>
      <right/>
      <top/>
      <bottom style="medium">
        <color rgb="FF7BA0CD"/>
      </bottom>
      <diagonal/>
    </border>
    <border>
      <left/>
      <right style="medium">
        <color rgb="FF0070C0"/>
      </right>
      <top style="medium">
        <color rgb="FF0070C0"/>
      </top>
      <bottom style="medium">
        <color rgb="FF0070C0"/>
      </bottom>
      <diagonal/>
    </border>
    <border>
      <left/>
      <right style="medium">
        <color rgb="FF0070C0"/>
      </right>
      <top/>
      <bottom style="medium">
        <color rgb="FF0070C0"/>
      </bottom>
      <diagonal/>
    </border>
    <border>
      <left/>
      <right/>
      <top/>
      <bottom style="medium">
        <color rgb="FF7BA0CD"/>
      </bottom>
      <diagonal/>
    </border>
    <border>
      <left/>
      <right style="medium">
        <color rgb="FF7BA0CD"/>
      </right>
      <top/>
      <bottom style="medium">
        <color rgb="FF7BA0CD"/>
      </bottom>
      <diagonal/>
    </border>
    <border>
      <left style="medium">
        <color rgb="FF7BA0CD"/>
      </left>
      <right/>
      <top/>
      <bottom/>
      <diagonal/>
    </border>
    <border>
      <left/>
      <right style="medium">
        <color rgb="FF7BA0CD"/>
      </right>
      <top/>
      <bottom/>
      <diagonal/>
    </border>
    <border>
      <left/>
      <right/>
      <top style="medium">
        <color rgb="FF7BA0CD"/>
      </top>
      <bottom/>
      <diagonal/>
    </border>
    <border>
      <left/>
      <right style="medium">
        <color rgb="FF7BA0CD"/>
      </right>
      <top style="medium">
        <color rgb="FF7BA0CD"/>
      </top>
      <bottom/>
      <diagonal/>
    </border>
  </borders>
  <cellStyleXfs count="45308">
    <xf numFmtId="0" fontId="0" fillId="0" borderId="0"/>
    <xf numFmtId="0" fontId="55" fillId="0" borderId="0"/>
    <xf numFmtId="0" fontId="56" fillId="0" borderId="0"/>
    <xf numFmtId="0" fontId="57" fillId="0" borderId="0"/>
    <xf numFmtId="0" fontId="55" fillId="0" borderId="0"/>
    <xf numFmtId="0" fontId="58" fillId="0" borderId="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12"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9"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3"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4"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70" fillId="0" borderId="2"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44" fontId="55" fillId="0" borderId="0" applyFont="0" applyFill="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166" fontId="55" fillId="0" borderId="0" applyFont="0" applyFill="0" applyBorder="0" applyAlignment="0" applyProtection="0"/>
    <xf numFmtId="168"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3" fontId="62" fillId="0" borderId="0" applyFont="0" applyFill="0" applyBorder="0" applyAlignment="0" applyProtection="0"/>
    <xf numFmtId="167" fontId="55" fillId="0" borderId="0" applyFont="0" applyFill="0" applyBorder="0" applyAlignment="0" applyProtection="0"/>
    <xf numFmtId="43" fontId="55" fillId="0" borderId="0" applyFont="0" applyFill="0" applyBorder="0" applyAlignment="0" applyProtection="0"/>
    <xf numFmtId="165" fontId="62" fillId="0" borderId="0" applyFont="0" applyFill="0" applyBorder="0" applyAlignment="0" applyProtection="0"/>
    <xf numFmtId="44" fontId="55" fillId="0" borderId="0" applyFont="0" applyFill="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66" fillId="0" borderId="0"/>
    <xf numFmtId="0" fontId="65" fillId="0" borderId="0"/>
    <xf numFmtId="0" fontId="55" fillId="0" borderId="0"/>
    <xf numFmtId="0" fontId="55" fillId="0" borderId="0"/>
    <xf numFmtId="0" fontId="55" fillId="0" borderId="0"/>
    <xf numFmtId="0" fontId="55" fillId="0" borderId="0"/>
    <xf numFmtId="0" fontId="55" fillId="0" borderId="0"/>
    <xf numFmtId="0" fontId="55" fillId="0" borderId="0">
      <alignment wrapText="1"/>
    </xf>
    <xf numFmtId="0" fontId="55" fillId="0" borderId="0"/>
    <xf numFmtId="0" fontId="62" fillId="0" borderId="0"/>
    <xf numFmtId="0" fontId="62" fillId="0" borderId="0"/>
    <xf numFmtId="0" fontId="55" fillId="0" borderId="0"/>
    <xf numFmtId="0" fontId="55" fillId="0" borderId="0"/>
    <xf numFmtId="0" fontId="54" fillId="0" borderId="0"/>
    <xf numFmtId="0" fontId="65" fillId="0" borderId="0"/>
    <xf numFmtId="0" fontId="55" fillId="0" borderId="0"/>
    <xf numFmtId="0" fontId="55" fillId="0" borderId="0"/>
    <xf numFmtId="0" fontId="63" fillId="0" borderId="0"/>
    <xf numFmtId="0" fontId="55" fillId="0" borderId="0">
      <alignment wrapText="1"/>
    </xf>
    <xf numFmtId="0" fontId="65" fillId="0" borderId="0"/>
    <xf numFmtId="9" fontId="55" fillId="0" borderId="0" applyFont="0" applyFill="0" applyBorder="0" applyAlignment="0" applyProtection="0"/>
    <xf numFmtId="9" fontId="55" fillId="0" borderId="0" applyFont="0" applyFill="0" applyBorder="0" applyAlignment="0" applyProtection="0"/>
    <xf numFmtId="9" fontId="62" fillId="0" borderId="0" applyFont="0" applyFill="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4" fillId="4" borderId="0" applyNumberFormat="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7" fillId="0" borderId="5"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8" fillId="0" borderId="6"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7"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0" fontId="81" fillId="23" borderId="9" applyNumberFormat="0" applyAlignment="0" applyProtection="0"/>
    <xf numFmtId="9" fontId="55" fillId="0" borderId="0" applyFont="0" applyFill="0" applyBorder="0" applyAlignment="0" applyProtection="0"/>
    <xf numFmtId="164" fontId="83" fillId="0" borderId="0" applyFont="0" applyFill="0" applyBorder="0" applyAlignment="0" applyProtection="0"/>
    <xf numFmtId="0" fontId="82" fillId="0" borderId="0" applyNumberFormat="0" applyFill="0" applyBorder="0" applyAlignment="0" applyProtection="0">
      <alignment vertical="top"/>
      <protection locked="0"/>
    </xf>
    <xf numFmtId="0" fontId="53" fillId="0" borderId="0"/>
    <xf numFmtId="9" fontId="83" fillId="0" borderId="0" applyFont="0" applyFill="0" applyBorder="0" applyAlignment="0" applyProtection="0"/>
    <xf numFmtId="0" fontId="83" fillId="0" borderId="0"/>
    <xf numFmtId="0" fontId="52" fillId="0" borderId="0"/>
    <xf numFmtId="0" fontId="52" fillId="0" borderId="0"/>
    <xf numFmtId="165" fontId="55" fillId="0" borderId="0" applyFont="0" applyFill="0" applyBorder="0" applyAlignment="0" applyProtection="0"/>
    <xf numFmtId="0" fontId="62" fillId="0" borderId="0"/>
    <xf numFmtId="0" fontId="84" fillId="0" borderId="0"/>
    <xf numFmtId="0" fontId="85" fillId="2" borderId="0" applyNumberFormat="0" applyBorder="0" applyAlignment="0" applyProtection="0">
      <alignment vertical="center"/>
    </xf>
    <xf numFmtId="0" fontId="85" fillId="3" borderId="0" applyNumberFormat="0" applyBorder="0" applyAlignment="0" applyProtection="0">
      <alignment vertical="center"/>
    </xf>
    <xf numFmtId="0" fontId="85" fillId="4" borderId="0" applyNumberFormat="0" applyBorder="0" applyAlignment="0" applyProtection="0">
      <alignment vertical="center"/>
    </xf>
    <xf numFmtId="0" fontId="85" fillId="5" borderId="0" applyNumberFormat="0" applyBorder="0" applyAlignment="0" applyProtection="0">
      <alignment vertical="center"/>
    </xf>
    <xf numFmtId="0" fontId="85" fillId="6" borderId="0" applyNumberFormat="0" applyBorder="0" applyAlignment="0" applyProtection="0">
      <alignment vertical="center"/>
    </xf>
    <xf numFmtId="0" fontId="85" fillId="7" borderId="0" applyNumberFormat="0" applyBorder="0" applyAlignment="0" applyProtection="0">
      <alignment vertical="center"/>
    </xf>
    <xf numFmtId="0" fontId="85" fillId="8" borderId="0" applyNumberFormat="0" applyBorder="0" applyAlignment="0" applyProtection="0">
      <alignment vertical="center"/>
    </xf>
    <xf numFmtId="0" fontId="85" fillId="9" borderId="0" applyNumberFormat="0" applyBorder="0" applyAlignment="0" applyProtection="0">
      <alignment vertical="center"/>
    </xf>
    <xf numFmtId="0" fontId="85" fillId="10" borderId="0" applyNumberFormat="0" applyBorder="0" applyAlignment="0" applyProtection="0">
      <alignment vertical="center"/>
    </xf>
    <xf numFmtId="0" fontId="85" fillId="5" borderId="0" applyNumberFormat="0" applyBorder="0" applyAlignment="0" applyProtection="0">
      <alignment vertical="center"/>
    </xf>
    <xf numFmtId="0" fontId="85" fillId="8" borderId="0" applyNumberFormat="0" applyBorder="0" applyAlignment="0" applyProtection="0">
      <alignment vertical="center"/>
    </xf>
    <xf numFmtId="0" fontId="85" fillId="11" borderId="0" applyNumberFormat="0" applyBorder="0" applyAlignment="0" applyProtection="0">
      <alignment vertical="center"/>
    </xf>
    <xf numFmtId="0" fontId="86" fillId="12" borderId="0" applyNumberFormat="0" applyBorder="0" applyAlignment="0" applyProtection="0">
      <alignment vertical="center"/>
    </xf>
    <xf numFmtId="0" fontId="86" fillId="9" borderId="0" applyNumberFormat="0" applyBorder="0" applyAlignment="0" applyProtection="0">
      <alignment vertical="center"/>
    </xf>
    <xf numFmtId="0" fontId="86" fillId="10" borderId="0" applyNumberFormat="0" applyBorder="0" applyAlignment="0" applyProtection="0">
      <alignment vertical="center"/>
    </xf>
    <xf numFmtId="0" fontId="86" fillId="13" borderId="0" applyNumberFormat="0" applyBorder="0" applyAlignment="0" applyProtection="0">
      <alignment vertical="center"/>
    </xf>
    <xf numFmtId="0" fontId="86" fillId="14" borderId="0" applyNumberFormat="0" applyBorder="0" applyAlignment="0" applyProtection="0">
      <alignment vertical="center"/>
    </xf>
    <xf numFmtId="0" fontId="86" fillId="15" borderId="0" applyNumberFormat="0" applyBorder="0" applyAlignment="0" applyProtection="0">
      <alignment vertical="center"/>
    </xf>
    <xf numFmtId="0" fontId="85" fillId="0" borderId="0"/>
    <xf numFmtId="0" fontId="84" fillId="0" borderId="0"/>
    <xf numFmtId="0" fontId="87" fillId="0" borderId="0" applyNumberFormat="0" applyFill="0" applyBorder="0" applyAlignment="0" applyProtection="0">
      <alignment vertical="center"/>
    </xf>
    <xf numFmtId="0" fontId="88" fillId="0" borderId="5" applyNumberFormat="0" applyFill="0" applyAlignment="0" applyProtection="0">
      <alignment vertical="center"/>
    </xf>
    <xf numFmtId="0" fontId="89" fillId="0" borderId="6" applyNumberFormat="0" applyFill="0" applyAlignment="0" applyProtection="0">
      <alignment vertical="center"/>
    </xf>
    <xf numFmtId="0" fontId="90" fillId="0" borderId="7" applyNumberFormat="0" applyFill="0" applyAlignment="0" applyProtection="0">
      <alignment vertical="center"/>
    </xf>
    <xf numFmtId="0" fontId="90" fillId="0" borderId="0" applyNumberFormat="0" applyFill="0" applyBorder="0" applyAlignment="0" applyProtection="0">
      <alignment vertical="center"/>
    </xf>
    <xf numFmtId="0" fontId="91" fillId="3" borderId="0" applyNumberFormat="0" applyBorder="0" applyAlignment="0" applyProtection="0">
      <alignment vertical="center"/>
    </xf>
    <xf numFmtId="0" fontId="55" fillId="0" borderId="0"/>
    <xf numFmtId="0" fontId="92" fillId="4" borderId="0" applyNumberFormat="0" applyBorder="0" applyAlignment="0" applyProtection="0">
      <alignment vertical="center"/>
    </xf>
    <xf numFmtId="0" fontId="93" fillId="0" borderId="8" applyNumberFormat="0" applyFill="0" applyAlignment="0" applyProtection="0">
      <alignment vertical="center"/>
    </xf>
    <xf numFmtId="0" fontId="94" fillId="20" borderId="1" applyNumberFormat="0" applyAlignment="0" applyProtection="0">
      <alignment vertical="center"/>
    </xf>
    <xf numFmtId="0" fontId="95" fillId="23" borderId="9" applyNumberFormat="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2" applyNumberFormat="0" applyFill="0" applyAlignment="0" applyProtection="0">
      <alignment vertical="center"/>
    </xf>
    <xf numFmtId="0" fontId="86" fillId="16" borderId="0" applyNumberFormat="0" applyBorder="0" applyAlignment="0" applyProtection="0">
      <alignment vertical="center"/>
    </xf>
    <xf numFmtId="0" fontId="86" fillId="17" borderId="0" applyNumberFormat="0" applyBorder="0" applyAlignment="0" applyProtection="0">
      <alignment vertical="center"/>
    </xf>
    <xf numFmtId="0" fontId="86" fillId="18" borderId="0" applyNumberFormat="0" applyBorder="0" applyAlignment="0" applyProtection="0">
      <alignment vertical="center"/>
    </xf>
    <xf numFmtId="0" fontId="86" fillId="13" borderId="0" applyNumberFormat="0" applyBorder="0" applyAlignment="0" applyProtection="0">
      <alignment vertical="center"/>
    </xf>
    <xf numFmtId="0" fontId="86" fillId="14" borderId="0" applyNumberFormat="0" applyBorder="0" applyAlignment="0" applyProtection="0">
      <alignment vertical="center"/>
    </xf>
    <xf numFmtId="0" fontId="86" fillId="19" borderId="0" applyNumberFormat="0" applyBorder="0" applyAlignment="0" applyProtection="0">
      <alignment vertical="center"/>
    </xf>
    <xf numFmtId="0" fontId="99" fillId="22" borderId="0" applyNumberFormat="0" applyBorder="0" applyAlignment="0" applyProtection="0">
      <alignment vertical="center"/>
    </xf>
    <xf numFmtId="0" fontId="100" fillId="20" borderId="4" applyNumberFormat="0" applyAlignment="0" applyProtection="0">
      <alignment vertical="center"/>
    </xf>
    <xf numFmtId="0" fontId="101" fillId="7" borderId="1" applyNumberFormat="0" applyAlignment="0" applyProtection="0">
      <alignment vertical="center"/>
    </xf>
    <xf numFmtId="0" fontId="55" fillId="21" borderId="3" applyNumberFormat="0" applyFont="0" applyAlignment="0" applyProtection="0">
      <alignment vertical="center"/>
    </xf>
    <xf numFmtId="0" fontId="84" fillId="0" borderId="0"/>
    <xf numFmtId="0" fontId="84" fillId="0" borderId="0"/>
    <xf numFmtId="0" fontId="84" fillId="0" borderId="0"/>
    <xf numFmtId="165" fontId="55" fillId="0" borderId="0" applyFont="0" applyFill="0" applyBorder="0" applyAlignment="0" applyProtection="0"/>
    <xf numFmtId="0" fontId="55" fillId="0" borderId="0"/>
    <xf numFmtId="164" fontId="55" fillId="0" borderId="0" applyFont="0" applyFill="0" applyBorder="0" applyAlignment="0" applyProtection="0"/>
    <xf numFmtId="0" fontId="52" fillId="0" borderId="0"/>
    <xf numFmtId="164" fontId="55" fillId="0" borderId="0" applyFont="0" applyFill="0" applyBorder="0" applyAlignment="0" applyProtection="0"/>
    <xf numFmtId="0" fontId="52" fillId="0" borderId="0"/>
    <xf numFmtId="9" fontId="55" fillId="0" borderId="0" applyFont="0" applyFill="0" applyBorder="0" applyAlignment="0" applyProtection="0"/>
    <xf numFmtId="0" fontId="55" fillId="0" borderId="0"/>
    <xf numFmtId="9" fontId="55" fillId="0" borderId="0" applyFont="0" applyFill="0" applyBorder="0" applyAlignment="0" applyProtection="0"/>
    <xf numFmtId="164" fontId="55" fillId="0" borderId="0" applyFont="0" applyFill="0" applyBorder="0" applyAlignment="0" applyProtection="0"/>
    <xf numFmtId="0" fontId="51" fillId="0" borderId="0"/>
    <xf numFmtId="0" fontId="51" fillId="0" borderId="0"/>
    <xf numFmtId="164" fontId="55" fillId="0" borderId="0" applyFont="0" applyFill="0" applyBorder="0" applyAlignment="0" applyProtection="0"/>
    <xf numFmtId="164" fontId="55" fillId="0" borderId="0" applyFont="0" applyFill="0" applyBorder="0" applyAlignment="0" applyProtection="0"/>
    <xf numFmtId="0" fontId="51" fillId="0" borderId="0"/>
    <xf numFmtId="9" fontId="55"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0" fontId="50" fillId="0" borderId="0"/>
    <xf numFmtId="0" fontId="50" fillId="0" borderId="0"/>
    <xf numFmtId="0" fontId="49" fillId="0" borderId="0"/>
    <xf numFmtId="0" fontId="49" fillId="0" borderId="0"/>
    <xf numFmtId="0" fontId="49" fillId="0" borderId="0"/>
    <xf numFmtId="0" fontId="49" fillId="0" borderId="0"/>
    <xf numFmtId="0" fontId="48" fillId="0" borderId="0"/>
    <xf numFmtId="0" fontId="47" fillId="0" borderId="0"/>
    <xf numFmtId="165" fontId="55"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5" fontId="55" fillId="0" borderId="0" applyFont="0" applyFill="0" applyBorder="0" applyAlignment="0" applyProtection="0"/>
    <xf numFmtId="165" fontId="60"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44" fillId="0" borderId="0" applyFont="0" applyFill="0" applyBorder="0" applyAlignment="0" applyProtection="0"/>
    <xf numFmtId="167" fontId="55" fillId="0" borderId="0"/>
    <xf numFmtId="167" fontId="114" fillId="0" borderId="0"/>
    <xf numFmtId="167" fontId="55" fillId="0" borderId="0"/>
    <xf numFmtId="167" fontId="114" fillId="0" borderId="0"/>
    <xf numFmtId="167" fontId="43" fillId="0" borderId="0"/>
    <xf numFmtId="167" fontId="43" fillId="0" borderId="0"/>
    <xf numFmtId="165" fontId="55"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65" fontId="42" fillId="0" borderId="0" applyFont="0" applyFill="0" applyBorder="0" applyAlignment="0" applyProtection="0"/>
    <xf numFmtId="167" fontId="42" fillId="0" borderId="0"/>
    <xf numFmtId="167" fontId="42" fillId="0" borderId="0"/>
    <xf numFmtId="0" fontId="115" fillId="0" borderId="0">
      <alignment horizontal="center" vertical="center"/>
    </xf>
    <xf numFmtId="0" fontId="42" fillId="0" borderId="0"/>
    <xf numFmtId="0" fontId="114" fillId="0" borderId="0"/>
    <xf numFmtId="0" fontId="55" fillId="0" borderId="0"/>
    <xf numFmtId="0" fontId="42" fillId="0" borderId="0"/>
    <xf numFmtId="0" fontId="42" fillId="0" borderId="0"/>
    <xf numFmtId="165" fontId="55" fillId="0" borderId="0" applyFont="0" applyFill="0" applyBorder="0" applyAlignment="0" applyProtection="0"/>
    <xf numFmtId="0" fontId="42" fillId="0" borderId="0"/>
    <xf numFmtId="165" fontId="42" fillId="0" borderId="0" applyFont="0" applyFill="0" applyBorder="0" applyAlignment="0" applyProtection="0"/>
    <xf numFmtId="164" fontId="55" fillId="0" borderId="0" applyFont="0" applyFill="0" applyBorder="0" applyAlignment="0" applyProtection="0"/>
    <xf numFmtId="0" fontId="42" fillId="0" borderId="0"/>
    <xf numFmtId="0" fontId="42" fillId="0" borderId="0"/>
    <xf numFmtId="0" fontId="116" fillId="0" borderId="0"/>
    <xf numFmtId="0" fontId="42" fillId="0" borderId="0"/>
    <xf numFmtId="0" fontId="42" fillId="0" borderId="0"/>
    <xf numFmtId="0" fontId="42" fillId="0" borderId="0"/>
    <xf numFmtId="0" fontId="42" fillId="0" borderId="0"/>
    <xf numFmtId="0" fontId="102" fillId="0" borderId="0"/>
    <xf numFmtId="0" fontId="42" fillId="0" borderId="0"/>
    <xf numFmtId="0" fontId="102" fillId="0" borderId="0"/>
    <xf numFmtId="0" fontId="102" fillId="0" borderId="0"/>
    <xf numFmtId="9" fontId="102" fillId="0" borderId="0" applyFont="0" applyFill="0" applyBorder="0" applyAlignment="0" applyProtection="0"/>
    <xf numFmtId="0" fontId="117" fillId="0" borderId="0" applyNumberFormat="0" applyFill="0" applyBorder="0" applyAlignment="0" applyProtection="0">
      <alignment vertical="top"/>
      <protection locked="0"/>
    </xf>
    <xf numFmtId="0" fontId="102" fillId="0" borderId="0"/>
    <xf numFmtId="0" fontId="102" fillId="0" borderId="0"/>
    <xf numFmtId="0" fontId="102" fillId="0" borderId="0"/>
    <xf numFmtId="0" fontId="102" fillId="0" borderId="0"/>
    <xf numFmtId="0" fontId="42" fillId="0" borderId="0"/>
    <xf numFmtId="0" fontId="102" fillId="0" borderId="0"/>
    <xf numFmtId="164" fontId="102" fillId="0" borderId="0" applyFont="0" applyFill="0" applyBorder="0" applyAlignment="0" applyProtection="0"/>
    <xf numFmtId="0" fontId="65" fillId="0" borderId="0">
      <alignment vertical="top"/>
    </xf>
    <xf numFmtId="164" fontId="102" fillId="0" borderId="0" applyFont="0" applyFill="0" applyBorder="0" applyAlignment="0" applyProtection="0"/>
    <xf numFmtId="0" fontId="102" fillId="0" borderId="0"/>
    <xf numFmtId="0" fontId="102" fillId="0" borderId="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42" fillId="0" borderId="0"/>
    <xf numFmtId="0" fontId="102" fillId="0" borderId="0"/>
    <xf numFmtId="0" fontId="42" fillId="0" borderId="0"/>
    <xf numFmtId="164" fontId="55" fillId="0" borderId="0" applyFont="0" applyFill="0" applyBorder="0" applyAlignment="0" applyProtection="0"/>
    <xf numFmtId="164" fontId="55" fillId="0" borderId="0" applyFont="0" applyFill="0" applyBorder="0" applyAlignment="0" applyProtection="0"/>
    <xf numFmtId="164" fontId="42"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4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167" fontId="42" fillId="0" borderId="0"/>
    <xf numFmtId="167" fontId="42" fillId="0" borderId="0"/>
    <xf numFmtId="164" fontId="55"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102" fillId="0" borderId="0"/>
    <xf numFmtId="0" fontId="41" fillId="0" borderId="0"/>
    <xf numFmtId="0" fontId="102" fillId="0" borderId="0"/>
    <xf numFmtId="0" fontId="102" fillId="0" borderId="0"/>
    <xf numFmtId="0" fontId="102" fillId="0" borderId="0"/>
    <xf numFmtId="0" fontId="102" fillId="0" borderId="0"/>
    <xf numFmtId="0" fontId="41" fillId="0" borderId="0"/>
    <xf numFmtId="0" fontId="41" fillId="0" borderId="0"/>
    <xf numFmtId="0" fontId="102" fillId="0" borderId="0"/>
    <xf numFmtId="0" fontId="102" fillId="0" borderId="0"/>
    <xf numFmtId="0" fontId="102" fillId="0" borderId="0"/>
    <xf numFmtId="0" fontId="102" fillId="0" borderId="0"/>
    <xf numFmtId="0" fontId="40" fillId="0" borderId="0"/>
    <xf numFmtId="0" fontId="40" fillId="0" borderId="0"/>
    <xf numFmtId="0" fontId="102" fillId="0" borderId="0"/>
    <xf numFmtId="0" fontId="102" fillId="0" borderId="0"/>
    <xf numFmtId="0" fontId="40" fillId="0" borderId="0"/>
    <xf numFmtId="0" fontId="102" fillId="0" borderId="0"/>
    <xf numFmtId="0" fontId="39" fillId="0" borderId="0"/>
    <xf numFmtId="0" fontId="102" fillId="0" borderId="0"/>
    <xf numFmtId="0" fontId="39" fillId="0" borderId="0"/>
    <xf numFmtId="0" fontId="38" fillId="0" borderId="0"/>
    <xf numFmtId="0" fontId="38" fillId="0" borderId="0"/>
    <xf numFmtId="0" fontId="37" fillId="0" borderId="0"/>
    <xf numFmtId="0" fontId="37" fillId="0" borderId="0"/>
    <xf numFmtId="0" fontId="102" fillId="0" borderId="0"/>
    <xf numFmtId="0" fontId="102" fillId="0" borderId="0"/>
    <xf numFmtId="0" fontId="37" fillId="0" borderId="0"/>
    <xf numFmtId="0" fontId="102" fillId="0" borderId="0"/>
    <xf numFmtId="0" fontId="102" fillId="0" borderId="0"/>
    <xf numFmtId="0" fontId="36" fillId="0" borderId="0"/>
    <xf numFmtId="0" fontId="36" fillId="0" borderId="0"/>
    <xf numFmtId="0" fontId="102" fillId="0" borderId="0"/>
    <xf numFmtId="0" fontId="35" fillId="0" borderId="0"/>
    <xf numFmtId="0" fontId="35" fillId="0" borderId="0"/>
    <xf numFmtId="0" fontId="34" fillId="0" borderId="0"/>
    <xf numFmtId="0" fontId="34" fillId="0" borderId="0"/>
    <xf numFmtId="0" fontId="102" fillId="0" borderId="0"/>
    <xf numFmtId="0" fontId="34" fillId="0" borderId="0"/>
    <xf numFmtId="0" fontId="102" fillId="0" borderId="0"/>
    <xf numFmtId="0" fontId="33" fillId="0" borderId="0"/>
    <xf numFmtId="0" fontId="33" fillId="0" borderId="0"/>
    <xf numFmtId="0" fontId="33" fillId="0" borderId="0"/>
    <xf numFmtId="164" fontId="33" fillId="0" borderId="0" applyFont="0" applyFill="0" applyBorder="0" applyAlignment="0" applyProtection="0"/>
    <xf numFmtId="0" fontId="33" fillId="0" borderId="0"/>
    <xf numFmtId="164" fontId="33" fillId="0" borderId="0" applyFont="0" applyFill="0" applyBorder="0" applyAlignment="0" applyProtection="0"/>
    <xf numFmtId="0" fontId="33" fillId="0" borderId="0"/>
    <xf numFmtId="164" fontId="33" fillId="0" borderId="0" applyFont="0" applyFill="0" applyBorder="0" applyAlignment="0" applyProtection="0"/>
    <xf numFmtId="0" fontId="102" fillId="0" borderId="0"/>
    <xf numFmtId="0" fontId="32" fillId="0" borderId="0"/>
    <xf numFmtId="0" fontId="102" fillId="0" borderId="0"/>
    <xf numFmtId="0" fontId="32" fillId="0" borderId="0"/>
    <xf numFmtId="0" fontId="102" fillId="0" borderId="0"/>
    <xf numFmtId="0" fontId="31" fillId="0" borderId="0"/>
    <xf numFmtId="0" fontId="102" fillId="0" borderId="0"/>
    <xf numFmtId="0" fontId="31" fillId="0" borderId="0"/>
    <xf numFmtId="0" fontId="102" fillId="0" borderId="0"/>
    <xf numFmtId="0" fontId="30" fillId="0" borderId="0"/>
    <xf numFmtId="0" fontId="30" fillId="0" borderId="0"/>
    <xf numFmtId="0" fontId="102" fillId="0" borderId="0"/>
    <xf numFmtId="0" fontId="29" fillId="0" borderId="0"/>
    <xf numFmtId="0" fontId="29" fillId="0" borderId="0"/>
    <xf numFmtId="0" fontId="102" fillId="0" borderId="0"/>
    <xf numFmtId="0" fontId="28" fillId="0" borderId="0"/>
    <xf numFmtId="0" fontId="28" fillId="0" borderId="0"/>
    <xf numFmtId="0" fontId="102" fillId="0" borderId="0"/>
    <xf numFmtId="0" fontId="27" fillId="0" borderId="0"/>
    <xf numFmtId="0" fontId="102" fillId="0" borderId="0"/>
    <xf numFmtId="0" fontId="102" fillId="0" borderId="0"/>
    <xf numFmtId="0" fontId="102" fillId="0" borderId="0"/>
    <xf numFmtId="0" fontId="102" fillId="0" borderId="0"/>
    <xf numFmtId="0" fontId="27" fillId="0" borderId="0"/>
    <xf numFmtId="0" fontId="102" fillId="0" borderId="0"/>
    <xf numFmtId="0" fontId="102" fillId="0" borderId="0"/>
    <xf numFmtId="0" fontId="102" fillId="0" borderId="0"/>
    <xf numFmtId="0" fontId="26" fillId="0" borderId="0"/>
    <xf numFmtId="0" fontId="102" fillId="0" borderId="0"/>
    <xf numFmtId="0" fontId="102" fillId="0" borderId="0"/>
    <xf numFmtId="0" fontId="26"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164" fontId="102" fillId="0" borderId="0" applyFont="0" applyFill="0" applyBorder="0" applyAlignment="0" applyProtection="0"/>
    <xf numFmtId="0" fontId="102" fillId="0" borderId="0"/>
    <xf numFmtId="0" fontId="25" fillId="0" borderId="0"/>
    <xf numFmtId="0" fontId="102" fillId="0" borderId="0"/>
    <xf numFmtId="0" fontId="102" fillId="0" borderId="0"/>
    <xf numFmtId="0" fontId="102" fillId="0" borderId="0"/>
    <xf numFmtId="0" fontId="102" fillId="0" borderId="0"/>
    <xf numFmtId="0" fontId="25" fillId="0" borderId="0"/>
    <xf numFmtId="0" fontId="102" fillId="0" borderId="0"/>
    <xf numFmtId="0" fontId="24" fillId="0" borderId="0"/>
    <xf numFmtId="0" fontId="23" fillId="0" borderId="0"/>
    <xf numFmtId="0" fontId="23" fillId="0" borderId="0"/>
    <xf numFmtId="0" fontId="114" fillId="0" borderId="0"/>
    <xf numFmtId="0" fontId="23" fillId="0" borderId="0"/>
    <xf numFmtId="0" fontId="23" fillId="0" borderId="0"/>
    <xf numFmtId="0" fontId="22" fillId="0" borderId="0"/>
    <xf numFmtId="0" fontId="102" fillId="0" borderId="0"/>
    <xf numFmtId="0" fontId="22" fillId="0" borderId="0"/>
    <xf numFmtId="9" fontId="102" fillId="0" borderId="0" applyFont="0" applyFill="0" applyBorder="0" applyAlignment="0" applyProtection="0"/>
    <xf numFmtId="0" fontId="22" fillId="0" borderId="0"/>
    <xf numFmtId="0" fontId="112" fillId="0" borderId="0" applyNumberFormat="0" applyFill="0" applyBorder="0" applyAlignment="0" applyProtection="0">
      <alignment vertical="top"/>
      <protection locked="0"/>
    </xf>
    <xf numFmtId="0" fontId="22" fillId="0" borderId="0"/>
    <xf numFmtId="0" fontId="22"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9" fillId="0" borderId="0"/>
    <xf numFmtId="164" fontId="102" fillId="0" borderId="0" applyFont="0" applyFill="0" applyBorder="0" applyAlignment="0" applyProtection="0"/>
    <xf numFmtId="164" fontId="102" fillId="0" borderId="0" applyFont="0" applyFill="0" applyBorder="0" applyAlignment="0" applyProtection="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164" fontId="102" fillId="0" borderId="0" applyFont="0" applyFill="0" applyBorder="0" applyAlignment="0" applyProtection="0"/>
    <xf numFmtId="0" fontId="16" fillId="0" borderId="0"/>
    <xf numFmtId="164" fontId="55" fillId="0" borderId="0" applyFont="0" applyFill="0" applyBorder="0" applyAlignment="0" applyProtection="0"/>
    <xf numFmtId="0" fontId="16" fillId="0" borderId="0"/>
    <xf numFmtId="164" fontId="55" fillId="0" borderId="0" applyFont="0" applyFill="0" applyBorder="0" applyAlignment="0" applyProtection="0"/>
    <xf numFmtId="0" fontId="16" fillId="0" borderId="0"/>
    <xf numFmtId="0" fontId="117" fillId="0" borderId="0" applyNumberFormat="0" applyFill="0" applyBorder="0" applyAlignment="0" applyProtection="0">
      <alignment vertical="top"/>
      <protection locked="0"/>
    </xf>
    <xf numFmtId="0" fontId="16" fillId="0" borderId="0"/>
    <xf numFmtId="0" fontId="16" fillId="0" borderId="0"/>
    <xf numFmtId="164" fontId="55" fillId="0" borderId="0" applyFont="0" applyFill="0" applyBorder="0" applyAlignment="0" applyProtection="0"/>
    <xf numFmtId="0" fontId="16" fillId="0" borderId="0"/>
    <xf numFmtId="0" fontId="16" fillId="0" borderId="0"/>
    <xf numFmtId="164" fontId="55" fillId="0" borderId="0" applyFont="0" applyFill="0" applyBorder="0" applyAlignment="0" applyProtection="0"/>
    <xf numFmtId="0" fontId="15" fillId="0" borderId="0"/>
    <xf numFmtId="0" fontId="15" fillId="0" borderId="0"/>
    <xf numFmtId="0" fontId="15" fillId="0" borderId="0"/>
    <xf numFmtId="0" fontId="15" fillId="0" borderId="0"/>
    <xf numFmtId="0" fontId="14" fillId="0" borderId="0"/>
    <xf numFmtId="164" fontId="5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4" fillId="0" borderId="0"/>
    <xf numFmtId="0" fontId="13" fillId="0" borderId="0"/>
    <xf numFmtId="0" fontId="13" fillId="0" borderId="0"/>
    <xf numFmtId="164" fontId="102" fillId="0" borderId="0" applyFont="0" applyFill="0" applyBorder="0" applyAlignment="0" applyProtection="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1"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2" fillId="0" borderId="0" applyNumberFormat="0" applyFill="0" applyBorder="0" applyAlignment="0" applyProtection="0">
      <alignment vertical="top"/>
      <protection locked="0"/>
    </xf>
    <xf numFmtId="164" fontId="55"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164" fontId="5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02"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11" fillId="0" borderId="0" applyFont="0" applyFill="0" applyBorder="0" applyAlignment="0" applyProtection="0"/>
    <xf numFmtId="167" fontId="11" fillId="0" borderId="0"/>
    <xf numFmtId="167"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164" fontId="5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71" fillId="7" borderId="1" applyNumberFormat="0" applyAlignment="0" applyProtection="0"/>
    <xf numFmtId="164" fontId="11"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100" fillId="20" borderId="4" applyNumberFormat="0" applyAlignment="0" applyProtection="0">
      <alignment vertical="center"/>
    </xf>
    <xf numFmtId="0" fontId="94" fillId="20" borderId="1" applyNumberFormat="0" applyAlignment="0" applyProtection="0">
      <alignment vertical="center"/>
    </xf>
    <xf numFmtId="0" fontId="80" fillId="0" borderId="8" applyNumberFormat="0" applyFill="0" applyAlignment="0" applyProtection="0"/>
    <xf numFmtId="164" fontId="11" fillId="0" borderId="0" applyFont="0" applyFill="0" applyBorder="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4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71" fillId="7" borderId="1" applyNumberFormat="0" applyAlignment="0" applyProtection="0"/>
    <xf numFmtId="0" fontId="66" fillId="21" borderId="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11" fillId="0" borderId="0" applyFont="0" applyFill="0" applyBorder="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167" fontId="11" fillId="0" borderId="0"/>
    <xf numFmtId="167"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7" fontId="11" fillId="0" borderId="0"/>
    <xf numFmtId="167"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71" fillId="7" borderId="1" applyNumberFormat="0" applyAlignment="0" applyProtection="0"/>
    <xf numFmtId="0" fontId="11" fillId="0" borderId="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1" fillId="0" borderId="0"/>
    <xf numFmtId="0" fontId="71" fillId="7" borderId="1" applyNumberFormat="0" applyAlignment="0" applyProtection="0"/>
    <xf numFmtId="164" fontId="102" fillId="0" borderId="0" applyFont="0" applyFill="0" applyBorder="0" applyAlignment="0" applyProtection="0"/>
    <xf numFmtId="0" fontId="71" fillId="7" borderId="1" applyNumberFormat="0" applyAlignment="0" applyProtection="0"/>
    <xf numFmtId="164" fontId="102" fillId="0" borderId="0" applyFont="0" applyFill="0" applyBorder="0" applyAlignment="0" applyProtection="0"/>
    <xf numFmtId="0" fontId="71" fillId="7" borderId="1" applyNumberFormat="0" applyAlignment="0" applyProtection="0"/>
    <xf numFmtId="0" fontId="71" fillId="7" borderId="1" applyNumberFormat="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11" fillId="0" borderId="0"/>
    <xf numFmtId="0" fontId="66" fillId="21" borderId="3" applyNumberFormat="0" applyFont="0" applyAlignment="0" applyProtection="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1" fillId="0" borderId="0"/>
    <xf numFmtId="167" fontId="11" fillId="0" borderId="0"/>
    <xf numFmtId="164" fontId="55"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66" fillId="21" borderId="3" applyNumberFormat="0" applyFont="0" applyAlignment="0" applyProtection="0"/>
    <xf numFmtId="0" fontId="11" fillId="0" borderId="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1" fillId="0" borderId="0"/>
    <xf numFmtId="0" fontId="11" fillId="0" borderId="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1" fillId="0" borderId="0"/>
    <xf numFmtId="0" fontId="11" fillId="0" borderId="0"/>
    <xf numFmtId="0" fontId="66" fillId="21" borderId="3" applyNumberFormat="0" applyFont="0" applyAlignment="0" applyProtection="0"/>
    <xf numFmtId="0" fontId="66" fillId="21" borderId="3" applyNumberFormat="0" applyFont="0" applyAlignment="0" applyProtection="0"/>
    <xf numFmtId="0" fontId="11" fillId="0" borderId="0"/>
    <xf numFmtId="0" fontId="66" fillId="21" borderId="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164" fontId="11" fillId="0" borderId="0" applyFont="0" applyFill="0" applyBorder="0" applyAlignment="0" applyProtection="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11" fillId="0" borderId="0"/>
    <xf numFmtId="0" fontId="11" fillId="0" borderId="0"/>
    <xf numFmtId="0" fontId="69" fillId="20" borderId="1" applyNumberFormat="0" applyAlignment="0" applyProtection="0"/>
    <xf numFmtId="0" fontId="11" fillId="0" borderId="0"/>
    <xf numFmtId="0" fontId="11" fillId="0" borderId="0"/>
    <xf numFmtId="0" fontId="69" fillId="20" borderId="1" applyNumberFormat="0" applyAlignment="0" applyProtection="0"/>
    <xf numFmtId="0" fontId="11" fillId="0" borderId="0"/>
    <xf numFmtId="0" fontId="11" fillId="0" borderId="0"/>
    <xf numFmtId="0" fontId="69" fillId="20" borderId="1" applyNumberFormat="0" applyAlignment="0" applyProtection="0"/>
    <xf numFmtId="0" fontId="11" fillId="0" borderId="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11" fillId="0" borderId="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6" fillId="21" borderId="3"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164" fontId="10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4" fontId="102" fillId="0" borderId="0" applyFont="0" applyFill="0" applyBorder="0" applyAlignment="0" applyProtection="0"/>
    <xf numFmtId="0" fontId="11"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11" fillId="0" borderId="0"/>
    <xf numFmtId="164" fontId="55" fillId="0" borderId="0" applyFont="0" applyFill="0" applyBorder="0" applyAlignment="0" applyProtection="0"/>
    <xf numFmtId="0" fontId="11" fillId="0" borderId="0"/>
    <xf numFmtId="0" fontId="11" fillId="0" borderId="0"/>
    <xf numFmtId="0" fontId="11" fillId="0" borderId="0"/>
    <xf numFmtId="0" fontId="11"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164" fontId="55" fillId="0" borderId="0" applyFont="0" applyFill="0" applyBorder="0" applyAlignment="0" applyProtection="0"/>
    <xf numFmtId="164" fontId="55" fillId="0" borderId="0" applyFont="0" applyFill="0" applyBorder="0" applyAlignment="0" applyProtection="0"/>
    <xf numFmtId="0" fontId="9" fillId="0" borderId="0"/>
    <xf numFmtId="164" fontId="55" fillId="0" borderId="0" applyFont="0" applyFill="0" applyBorder="0" applyAlignment="0" applyProtection="0"/>
    <xf numFmtId="164" fontId="55" fillId="0" borderId="0" applyFont="0" applyFill="0" applyBorder="0" applyAlignment="0" applyProtection="0"/>
    <xf numFmtId="0" fontId="9" fillId="0" borderId="0"/>
    <xf numFmtId="164" fontId="55" fillId="0" borderId="0" applyFont="0" applyFill="0" applyBorder="0" applyAlignment="0" applyProtection="0"/>
    <xf numFmtId="164" fontId="55" fillId="0" borderId="0" applyFont="0" applyFill="0" applyBorder="0" applyAlignment="0" applyProtection="0"/>
    <xf numFmtId="0" fontId="9" fillId="0" borderId="0"/>
    <xf numFmtId="0" fontId="9" fillId="0" borderId="0"/>
    <xf numFmtId="0" fontId="9" fillId="0" borderId="0"/>
    <xf numFmtId="0" fontId="9" fillId="0" borderId="0"/>
    <xf numFmtId="164" fontId="55" fillId="0" borderId="0" applyFont="0" applyFill="0" applyBorder="0" applyAlignment="0" applyProtection="0"/>
    <xf numFmtId="0" fontId="9" fillId="0" borderId="0"/>
    <xf numFmtId="164" fontId="5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9" fillId="0" borderId="0"/>
    <xf numFmtId="164" fontId="55" fillId="0" borderId="0" applyFont="0" applyFill="0" applyBorder="0" applyAlignment="0" applyProtection="0"/>
    <xf numFmtId="164" fontId="55"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164" fontId="102" fillId="0" borderId="0" applyFont="0" applyFill="0" applyBorder="0" applyAlignment="0" applyProtection="0"/>
    <xf numFmtId="0" fontId="7" fillId="0" borderId="0"/>
    <xf numFmtId="164" fontId="10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128" fillId="0" borderId="0" applyNumberFormat="0" applyFill="0" applyBorder="0" applyAlignment="0" applyProtection="0"/>
    <xf numFmtId="0" fontId="129" fillId="0" borderId="11" applyNumberFormat="0" applyFill="0" applyAlignment="0" applyProtection="0"/>
    <xf numFmtId="0" fontId="130" fillId="0" borderId="25" applyNumberFormat="0" applyFill="0" applyAlignment="0" applyProtection="0"/>
    <xf numFmtId="0" fontId="131" fillId="0" borderId="26" applyNumberFormat="0" applyFill="0" applyAlignment="0" applyProtection="0"/>
    <xf numFmtId="0" fontId="131" fillId="0" borderId="0" applyNumberFormat="0" applyFill="0" applyBorder="0" applyAlignment="0" applyProtection="0"/>
    <xf numFmtId="0" fontId="132" fillId="45" borderId="0" applyNumberFormat="0" applyBorder="0" applyAlignment="0" applyProtection="0"/>
    <xf numFmtId="0" fontId="133" fillId="46" borderId="0" applyNumberFormat="0" applyBorder="0" applyAlignment="0" applyProtection="0"/>
    <xf numFmtId="0" fontId="134" fillId="47" borderId="0" applyNumberFormat="0" applyBorder="0" applyAlignment="0" applyProtection="0"/>
    <xf numFmtId="0" fontId="135" fillId="48" borderId="27" applyNumberFormat="0" applyAlignment="0" applyProtection="0"/>
    <xf numFmtId="0" fontId="136" fillId="49" borderId="28" applyNumberFormat="0" applyAlignment="0" applyProtection="0"/>
    <xf numFmtId="0" fontId="137" fillId="49" borderId="27" applyNumberFormat="0" applyAlignment="0" applyProtection="0"/>
    <xf numFmtId="0" fontId="138" fillId="0" borderId="29" applyNumberFormat="0" applyFill="0" applyAlignment="0" applyProtection="0"/>
    <xf numFmtId="0" fontId="139" fillId="50" borderId="30" applyNumberFormat="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2" fillId="0" borderId="32" applyNumberFormat="0" applyFill="0" applyAlignment="0" applyProtection="0"/>
    <xf numFmtId="0" fontId="143"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143"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143" fillId="60"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143" fillId="64"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143" fillId="68"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143" fillId="72"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145" fillId="0" borderId="0" applyNumberForma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0" fontId="144" fillId="0" borderId="0" applyNumberFormat="0" applyFill="0" applyBorder="0" applyAlignment="0" applyProtection="0"/>
    <xf numFmtId="0" fontId="5" fillId="0" borderId="0"/>
    <xf numFmtId="0" fontId="5" fillId="0" borderId="0"/>
    <xf numFmtId="0" fontId="102"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102" fillId="0" borderId="0"/>
    <xf numFmtId="0" fontId="5" fillId="0" borderId="0"/>
    <xf numFmtId="0" fontId="102"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146"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102" fillId="0" borderId="0"/>
    <xf numFmtId="0" fontId="5" fillId="0" borderId="0"/>
    <xf numFmtId="0" fontId="5" fillId="0" borderId="0"/>
    <xf numFmtId="9" fontId="5" fillId="0" borderId="0" applyFont="0" applyFill="0" applyBorder="0" applyAlignment="0" applyProtection="0"/>
    <xf numFmtId="0" fontId="5" fillId="0" borderId="0"/>
    <xf numFmtId="9" fontId="10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9" fontId="102" fillId="0" borderId="0" applyFont="0" applyFill="0" applyBorder="0" applyAlignment="0" applyProtection="0"/>
    <xf numFmtId="0" fontId="117" fillId="0" borderId="0" applyNumberFormat="0" applyFill="0" applyBorder="0" applyAlignment="0" applyProtection="0">
      <alignment vertical="top"/>
      <protection locked="0"/>
    </xf>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102" fillId="0" borderId="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0" fontId="102" fillId="0" borderId="0"/>
    <xf numFmtId="0" fontId="144" fillId="0" borderId="0" applyNumberFormat="0" applyFill="0" applyBorder="0" applyAlignment="0" applyProtection="0"/>
    <xf numFmtId="0" fontId="145" fillId="0" borderId="0" applyNumberForma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47" fillId="0" borderId="0" applyNumberFormat="0" applyFill="0" applyBorder="0" applyAlignment="0" applyProtection="0">
      <alignment vertical="top"/>
      <protection locked="0"/>
    </xf>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85"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102" fillId="0" borderId="0"/>
    <xf numFmtId="0" fontId="5" fillId="0" borderId="0"/>
    <xf numFmtId="9" fontId="10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102" fillId="0" borderId="0"/>
    <xf numFmtId="0" fontId="145" fillId="0" borderId="0" applyNumberFormat="0" applyFill="0" applyBorder="0" applyAlignment="0" applyProtection="0"/>
    <xf numFmtId="0" fontId="5" fillId="0" borderId="0"/>
    <xf numFmtId="9" fontId="5" fillId="0" borderId="0" applyFont="0" applyFill="0" applyBorder="0" applyAlignment="0" applyProtection="0"/>
    <xf numFmtId="0" fontId="5" fillId="0" borderId="0"/>
    <xf numFmtId="0" fontId="71" fillId="7" borderId="1" applyNumberFormat="0" applyAlignment="0" applyProtection="0"/>
    <xf numFmtId="164" fontId="5" fillId="0" borderId="0" applyFont="0" applyFill="0" applyBorder="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101" fillId="7" borderId="1" applyNumberFormat="0" applyAlignment="0" applyProtection="0">
      <alignment vertical="center"/>
    </xf>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44" fontId="55" fillId="0" borderId="0" applyFont="0" applyFill="0" applyBorder="0" applyAlignment="0" applyProtection="0"/>
    <xf numFmtId="0" fontId="69" fillId="20" borderId="1"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69" fillId="20" borderId="1" applyNumberFormat="0" applyAlignment="0" applyProtection="0"/>
    <xf numFmtId="164" fontId="62" fillId="0" borderId="0" applyFont="0" applyFill="0" applyBorder="0" applyAlignment="0" applyProtection="0"/>
    <xf numFmtId="44" fontId="55" fillId="0" borderId="0" applyFont="0" applyFill="0" applyBorder="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5" fillId="0" borderId="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5" fillId="0" borderId="0"/>
    <xf numFmtId="0" fontId="69" fillId="20" borderId="1" applyNumberFormat="0" applyAlignment="0" applyProtection="0"/>
    <xf numFmtId="0" fontId="5" fillId="0" borderId="0"/>
    <xf numFmtId="0" fontId="5" fillId="0" borderId="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164" fontId="55" fillId="0" borderId="0" applyFont="0" applyFill="0" applyBorder="0" applyAlignment="0" applyProtection="0"/>
    <xf numFmtId="0" fontId="69" fillId="20" borderId="1" applyNumberFormat="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21" borderId="3" applyNumberFormat="0" applyFont="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71" fillId="7" borderId="1" applyNumberFormat="0" applyAlignment="0" applyProtection="0"/>
    <xf numFmtId="0" fontId="5" fillId="0" borderId="0"/>
    <xf numFmtId="0" fontId="5" fillId="0" borderId="0"/>
    <xf numFmtId="0" fontId="5" fillId="0" borderId="0"/>
    <xf numFmtId="0" fontId="5" fillId="0" borderId="0"/>
    <xf numFmtId="0" fontId="55" fillId="21" borderId="3" applyNumberFormat="0" applyFont="0" applyAlignment="0" applyProtection="0">
      <alignment vertical="center"/>
    </xf>
    <xf numFmtId="0" fontId="5" fillId="0" borderId="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5" fillId="0" borderId="0"/>
    <xf numFmtId="0" fontId="71" fillId="7" borderId="1" applyNumberFormat="0" applyAlignment="0" applyProtection="0"/>
    <xf numFmtId="164" fontId="102" fillId="0" borderId="0" applyFont="0" applyFill="0" applyBorder="0" applyAlignment="0" applyProtection="0"/>
    <xf numFmtId="164" fontId="102" fillId="0" borderId="0" applyFont="0" applyFill="0" applyBorder="0" applyAlignment="0" applyProtection="0"/>
    <xf numFmtId="0" fontId="69" fillId="20" borderId="1" applyNumberFormat="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71" fillId="7" borderId="1" applyNumberFormat="0" applyAlignment="0" applyProtection="0"/>
    <xf numFmtId="0" fontId="71" fillId="7" borderId="1" applyNumberFormat="0" applyAlignment="0" applyProtection="0"/>
    <xf numFmtId="0" fontId="5" fillId="0" borderId="0"/>
    <xf numFmtId="0" fontId="69" fillId="20" borderId="1" applyNumberFormat="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69" fillId="20" borderId="1" applyNumberFormat="0" applyAlignment="0" applyProtection="0"/>
    <xf numFmtId="0" fontId="66" fillId="21" borderId="3" applyNumberFormat="0" applyFont="0" applyAlignment="0" applyProtection="0"/>
    <xf numFmtId="164" fontId="102" fillId="0" borderId="0" applyFont="0" applyFill="0" applyBorder="0" applyAlignment="0" applyProtection="0"/>
    <xf numFmtId="164" fontId="102" fillId="0" borderId="0" applyFont="0" applyFill="0" applyBorder="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94" fillId="20" borderId="1" applyNumberFormat="0" applyAlignment="0" applyProtection="0">
      <alignment vertical="center"/>
    </xf>
    <xf numFmtId="0" fontId="5" fillId="0" borderId="0"/>
    <xf numFmtId="164" fontId="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100" fillId="20" borderId="4" applyNumberFormat="0" applyAlignment="0" applyProtection="0">
      <alignment vertical="center"/>
    </xf>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69" fillId="20" borderId="1" applyNumberFormat="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21" borderId="3" applyNumberFormat="0" applyFont="0" applyAlignment="0" applyProtection="0"/>
    <xf numFmtId="164" fontId="5" fillId="0" borderId="0" applyFont="0" applyFill="0" applyBorder="0" applyAlignment="0" applyProtection="0"/>
    <xf numFmtId="0" fontId="69" fillId="20" borderId="1" applyNumberFormat="0" applyAlignment="0" applyProtection="0"/>
    <xf numFmtId="0" fontId="5" fillId="0" borderId="0"/>
    <xf numFmtId="0" fontId="5" fillId="0" borderId="0"/>
    <xf numFmtId="9" fontId="5" fillId="0" borderId="0" applyFont="0" applyFill="0" applyBorder="0" applyAlignment="0" applyProtection="0"/>
    <xf numFmtId="0" fontId="5" fillId="0" borderId="0"/>
    <xf numFmtId="0" fontId="71" fillId="7" borderId="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71" fillId="7" borderId="1" applyNumberFormat="0" applyAlignment="0" applyProtection="0"/>
    <xf numFmtId="0" fontId="71" fillId="7" borderId="1" applyNumberFormat="0" applyAlignment="0" applyProtection="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100" fillId="20" borderId="4" applyNumberFormat="0" applyAlignment="0" applyProtection="0">
      <alignment vertical="center"/>
    </xf>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69" fillId="20" borderId="1" applyNumberFormat="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43"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66" fillId="21" borderId="3" applyNumberFormat="0" applyFon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0" fontId="66" fillId="21" borderId="3" applyNumberFormat="0" applyFont="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66" fillId="0" borderId="0"/>
    <xf numFmtId="0" fontId="55" fillId="0" borderId="0">
      <alignment wrapText="1"/>
    </xf>
    <xf numFmtId="0" fontId="55" fillId="0" borderId="0"/>
    <xf numFmtId="0" fontId="55" fillId="0" borderId="0"/>
    <xf numFmtId="0" fontId="55" fillId="0" borderId="0">
      <alignment wrapText="1"/>
    </xf>
    <xf numFmtId="9" fontId="55" fillId="0" borderId="0" applyFont="0" applyFill="0" applyBorder="0" applyAlignment="0" applyProtection="0"/>
    <xf numFmtId="164" fontId="55" fillId="0" borderId="0" applyFont="0" applyFill="0" applyBorder="0" applyAlignment="0" applyProtection="0"/>
    <xf numFmtId="0" fontId="82" fillId="0" borderId="0" applyNumberFormat="0" applyFill="0" applyBorder="0" applyAlignment="0" applyProtection="0">
      <alignment vertical="top"/>
      <protection locked="0"/>
    </xf>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69" fillId="20"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164" fontId="55" fillId="0" borderId="0" applyFont="0" applyFill="0" applyBorder="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4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164" fontId="55" fillId="0" borderId="0" applyFont="0" applyFill="0" applyBorder="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101" fillId="7"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5" fillId="0" borderId="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101" fillId="7" borderId="1" applyNumberFormat="0" applyAlignment="0" applyProtection="0">
      <alignment vertical="center"/>
    </xf>
    <xf numFmtId="0" fontId="55" fillId="21" borderId="3" applyNumberFormat="0" applyFont="0" applyAlignment="0" applyProtection="0">
      <alignment vertical="center"/>
    </xf>
    <xf numFmtId="164" fontId="55"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69" fillId="20" borderId="1"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164" fontId="55" fillId="0" borderId="0" applyFont="0" applyFill="0" applyBorder="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164" fontId="5" fillId="0" borderId="0" applyFont="0" applyFill="0" applyBorder="0" applyAlignment="0" applyProtection="0"/>
    <xf numFmtId="0" fontId="71" fillId="7" borderId="1" applyNumberFormat="0" applyAlignment="0" applyProtection="0"/>
    <xf numFmtId="164" fontId="5" fillId="0" borderId="0" applyFont="0" applyFill="0" applyBorder="0" applyAlignment="0" applyProtection="0"/>
    <xf numFmtId="164" fontId="55" fillId="0" borderId="0" applyFont="0" applyFill="0" applyBorder="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164" fontId="102" fillId="0" borderId="0" applyFont="0" applyFill="0" applyBorder="0" applyAlignment="0" applyProtection="0"/>
    <xf numFmtId="0" fontId="66" fillId="21" borderId="3" applyNumberFormat="0" applyFont="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71" fillId="7" borderId="1"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102" fillId="0" borderId="0" applyFont="0" applyFill="0" applyBorder="0" applyAlignment="0" applyProtection="0"/>
    <xf numFmtId="0" fontId="80" fillId="0" borderId="8" applyNumberFormat="0" applyFill="0" applyAlignment="0" applyProtection="0"/>
    <xf numFmtId="0" fontId="66" fillId="21" borderId="3" applyNumberFormat="0" applyFont="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164" fontId="5" fillId="0" borderId="0" applyFont="0" applyFill="0" applyBorder="0" applyAlignment="0" applyProtection="0"/>
    <xf numFmtId="164" fontId="102" fillId="0" borderId="0" applyFont="0" applyFill="0" applyBorder="0" applyAlignment="0" applyProtection="0"/>
    <xf numFmtId="0" fontId="80" fillId="0" borderId="8" applyNumberFormat="0" applyFill="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75" fillId="20" borderId="4" applyNumberFormat="0" applyAlignment="0" applyProtection="0"/>
    <xf numFmtId="164" fontId="102" fillId="0" borderId="0" applyFont="0" applyFill="0" applyBorder="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5" fillId="0" borderId="0"/>
    <xf numFmtId="0" fontId="5" fillId="0" borderId="0"/>
    <xf numFmtId="0" fontId="75" fillId="20" borderId="4" applyNumberFormat="0" applyAlignment="0" applyProtection="0"/>
    <xf numFmtId="164" fontId="5" fillId="0" borderId="0" applyFont="0" applyFill="0" applyBorder="0" applyAlignment="0" applyProtection="0"/>
    <xf numFmtId="44" fontId="5" fillId="0" borderId="0" applyFont="0" applyFill="0" applyBorder="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164" fontId="55" fillId="0" borderId="0" applyFont="0" applyFill="0" applyBorder="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164" fontId="55" fillId="0" borderId="0" applyFont="0" applyFill="0" applyBorder="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164" fontId="55" fillId="0" borderId="0" applyFont="0" applyFill="0" applyBorder="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164" fontId="55" fillId="0" borderId="0" applyFont="0" applyFill="0" applyBorder="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94" fillId="20" borderId="1"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164" fontId="55" fillId="0" borderId="0" applyFont="0" applyFill="0" applyBorder="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66" fillId="21" borderId="3" applyNumberFormat="0" applyFont="0" applyAlignment="0" applyProtection="0"/>
    <xf numFmtId="9"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0" fontId="75" fillId="20" borderId="4"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48" fillId="0" borderId="0" applyNumberForma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164" fontId="5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 fillId="0" borderId="0" applyFont="0" applyFill="0" applyBorder="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164" fontId="55" fillId="0" borderId="0" applyFont="0" applyFill="0" applyBorder="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5" fillId="0" borderId="0"/>
    <xf numFmtId="164" fontId="5" fillId="0" borderId="0" applyFont="0" applyFill="0" applyBorder="0" applyAlignment="0" applyProtection="0"/>
    <xf numFmtId="183" fontId="5" fillId="0" borderId="0" applyFont="0" applyFill="0" applyBorder="0" applyAlignment="0" applyProtection="0"/>
    <xf numFmtId="164" fontId="5" fillId="0" borderId="0" applyFont="0" applyFill="0" applyBorder="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101" fillId="7" borderId="1" applyNumberFormat="0" applyAlignment="0" applyProtection="0">
      <alignment vertical="center"/>
    </xf>
    <xf numFmtId="0" fontId="55" fillId="21" borderId="3" applyNumberFormat="0" applyFon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9" fillId="20" borderId="1"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101" fillId="7"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101" fillId="7" borderId="1" applyNumberFormat="0" applyAlignment="0" applyProtection="0">
      <alignment vertical="center"/>
    </xf>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94" fillId="20" borderId="1"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101" fillId="7" borderId="1" applyNumberFormat="0" applyAlignment="0" applyProtection="0">
      <alignment vertical="center"/>
    </xf>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101" fillId="7" borderId="1" applyNumberFormat="0" applyAlignment="0" applyProtection="0">
      <alignment vertical="center"/>
    </xf>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71" fillId="7" borderId="1" applyNumberForma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0" fillId="20" borderId="4" applyNumberFormat="0" applyAlignment="0" applyProtection="0">
      <alignment vertical="center"/>
    </xf>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75" fillId="20" borderId="4" applyNumberFormat="0" applyAlignment="0" applyProtection="0"/>
    <xf numFmtId="0" fontId="100" fillId="20" borderId="4"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100" fillId="20" borderId="4"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55" fillId="21" borderId="3" applyNumberFormat="0" applyFont="0" applyAlignment="0" applyProtection="0">
      <alignment vertical="center"/>
    </xf>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101" fillId="7" borderId="1" applyNumberFormat="0" applyAlignment="0" applyProtection="0">
      <alignment vertical="center"/>
    </xf>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75" fillId="20" borderId="4" applyNumberFormat="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101" fillId="7"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80" fillId="0" borderId="8" applyNumberFormat="0" applyFill="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101" fillId="7" borderId="1" applyNumberFormat="0" applyAlignment="0" applyProtection="0">
      <alignment vertical="center"/>
    </xf>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94" fillId="20" borderId="1" applyNumberForma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80" fillId="0" borderId="8" applyNumberFormat="0" applyFill="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93" fillId="0" borderId="8" applyNumberFormat="0" applyFill="0" applyAlignment="0" applyProtection="0">
      <alignment vertical="center"/>
    </xf>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100" fillId="20" borderId="4" applyNumberFormat="0" applyAlignment="0" applyProtection="0">
      <alignment vertical="center"/>
    </xf>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100" fillId="20" borderId="4" applyNumberFormat="0" applyAlignment="0" applyProtection="0">
      <alignment vertical="center"/>
    </xf>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93" fillId="0" borderId="8" applyNumberFormat="0" applyFill="0" applyAlignment="0" applyProtection="0">
      <alignment vertical="center"/>
    </xf>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75" fillId="20" borderId="4" applyNumberFormat="0" applyAlignment="0" applyProtection="0"/>
    <xf numFmtId="0" fontId="75" fillId="20" borderId="4" applyNumberFormat="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80" fillId="0" borderId="8" applyNumberFormat="0" applyFill="0" applyAlignment="0" applyProtection="0"/>
    <xf numFmtId="0" fontId="75" fillId="20" borderId="4" applyNumberFormat="0" applyAlignment="0" applyProtection="0"/>
    <xf numFmtId="0" fontId="80" fillId="0" borderId="8" applyNumberFormat="0" applyFill="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101" fillId="7" borderId="1" applyNumberFormat="0" applyAlignment="0" applyProtection="0">
      <alignment vertical="center"/>
    </xf>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5" fillId="20" borderId="4"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5" fillId="20" borderId="4"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5" fillId="20" borderId="4"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94" fillId="20" borderId="1" applyNumberFormat="0" applyAlignment="0" applyProtection="0">
      <alignment vertical="center"/>
    </xf>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55" fillId="21" borderId="3" applyNumberFormat="0" applyFont="0" applyAlignment="0" applyProtection="0">
      <alignment vertical="center"/>
    </xf>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80" fillId="0" borderId="8" applyNumberFormat="0" applyFill="0" applyAlignment="0" applyProtection="0"/>
    <xf numFmtId="0" fontId="66" fillId="21" borderId="3" applyNumberFormat="0" applyFont="0" applyAlignment="0" applyProtection="0"/>
    <xf numFmtId="0" fontId="80" fillId="0" borderId="8" applyNumberFormat="0" applyFill="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94" fillId="20" borderId="1" applyNumberFormat="0" applyAlignment="0" applyProtection="0">
      <alignment vertical="center"/>
    </xf>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5" fillId="20" borderId="4" applyNumberFormat="0" applyAlignment="0" applyProtection="0"/>
    <xf numFmtId="0" fontId="71" fillId="7" borderId="1" applyNumberFormat="0" applyAlignment="0" applyProtection="0"/>
    <xf numFmtId="0" fontId="66" fillId="21" borderId="3" applyNumberFormat="0" applyFont="0" applyAlignment="0" applyProtection="0"/>
    <xf numFmtId="0" fontId="93" fillId="0" borderId="8" applyNumberFormat="0" applyFill="0" applyAlignment="0" applyProtection="0">
      <alignment vertical="center"/>
    </xf>
    <xf numFmtId="0" fontId="75" fillId="20" borderId="4"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80" fillId="0" borderId="8" applyNumberFormat="0" applyFill="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9" fillId="20" borderId="1" applyNumberFormat="0" applyAlignment="0" applyProtection="0"/>
    <xf numFmtId="0" fontId="69" fillId="20" borderId="1" applyNumberFormat="0" applyAlignment="0" applyProtection="0"/>
    <xf numFmtId="0" fontId="69" fillId="20" borderId="1" applyNumberFormat="0" applyAlignment="0" applyProtection="0"/>
    <xf numFmtId="0" fontId="71" fillId="7" borderId="1" applyNumberForma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69" fillId="20"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1" fillId="7" borderId="1" applyNumberForma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55" fillId="21" borderId="3" applyNumberFormat="0" applyFont="0" applyAlignment="0" applyProtection="0">
      <alignment vertical="center"/>
    </xf>
    <xf numFmtId="0" fontId="80" fillId="0" borderId="8" applyNumberFormat="0" applyFill="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69" fillId="20" borderId="1" applyNumberFormat="0" applyAlignment="0" applyProtection="0"/>
    <xf numFmtId="0" fontId="71" fillId="7" borderId="1" applyNumberFormat="0" applyAlignment="0" applyProtection="0"/>
    <xf numFmtId="0" fontId="66" fillId="21" borderId="3" applyNumberFormat="0" applyFont="0" applyAlignment="0" applyProtection="0"/>
    <xf numFmtId="0" fontId="66" fillId="21" borderId="3" applyNumberFormat="0" applyFont="0" applyAlignment="0" applyProtection="0"/>
    <xf numFmtId="0" fontId="75" fillId="20" borderId="4" applyNumberFormat="0" applyAlignment="0" applyProtection="0"/>
    <xf numFmtId="0" fontId="71" fillId="7" borderId="1" applyNumberFormat="0" applyAlignment="0" applyProtection="0"/>
    <xf numFmtId="0" fontId="71" fillId="7" borderId="1" applyNumberFormat="0" applyAlignment="0" applyProtection="0"/>
    <xf numFmtId="0" fontId="66" fillId="21" borderId="3" applyNumberFormat="0" applyFont="0" applyAlignment="0" applyProtection="0"/>
    <xf numFmtId="0" fontId="71" fillId="7" borderId="1" applyNumberFormat="0" applyAlignment="0" applyProtection="0"/>
    <xf numFmtId="0" fontId="69" fillId="20" borderId="1" applyNumberFormat="0" applyAlignment="0" applyProtection="0"/>
    <xf numFmtId="0" fontId="66" fillId="21" borderId="3"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43"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43"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4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0" fontId="5" fillId="0" borderId="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0" fontId="5" fillId="0" borderId="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164" fontId="102"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10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164" fontId="102" fillId="0" borderId="0" applyFont="0" applyFill="0" applyBorder="0" applyAlignment="0" applyProtection="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7" fontId="5" fillId="0" borderId="0"/>
    <xf numFmtId="167"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xf numFmtId="167"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102" fillId="0" borderId="0" applyFont="0" applyFill="0" applyBorder="0" applyAlignment="0" applyProtection="0"/>
    <xf numFmtId="164" fontId="55" fillId="0" borderId="0" applyFont="0" applyFill="0" applyBorder="0" applyAlignment="0" applyProtection="0"/>
    <xf numFmtId="0" fontId="5" fillId="0" borderId="0"/>
    <xf numFmtId="0" fontId="5" fillId="0" borderId="0"/>
    <xf numFmtId="0" fontId="5" fillId="0" borderId="0"/>
    <xf numFmtId="0" fontId="5" fillId="0" borderId="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3" borderId="0" applyNumberFormat="0" applyBorder="0" applyAlignment="0" applyProtection="0"/>
    <xf numFmtId="0" fontId="5" fillId="74" borderId="0" applyNumberFormat="0" applyBorder="0" applyAlignment="0" applyProtection="0"/>
    <xf numFmtId="0" fontId="5" fillId="75" borderId="0" applyNumberFormat="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51" borderId="31" applyNumberFormat="0" applyFont="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60"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62"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44" fontId="55"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2" fillId="0" borderId="0" applyFont="0" applyFill="0" applyBorder="0" applyAlignment="0" applyProtection="0"/>
    <xf numFmtId="164" fontId="5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83" fontId="5" fillId="0" borderId="0" applyFont="0" applyFill="0" applyBorder="0" applyAlignment="0" applyProtection="0"/>
    <xf numFmtId="0" fontId="5" fillId="0" borderId="0"/>
    <xf numFmtId="164" fontId="5" fillId="0" borderId="0" applyFont="0" applyFill="0" applyBorder="0" applyAlignment="0" applyProtection="0"/>
    <xf numFmtId="183" fontId="5" fillId="0" borderId="0" applyFont="0" applyFill="0" applyBorder="0" applyAlignment="0" applyProtection="0"/>
    <xf numFmtId="164" fontId="5" fillId="0" borderId="0" applyFont="0" applyFill="0" applyBorder="0" applyAlignment="0" applyProtection="0"/>
    <xf numFmtId="0" fontId="4" fillId="0" borderId="0"/>
    <xf numFmtId="165" fontId="4" fillId="0" borderId="0" applyFont="0" applyFill="0" applyBorder="0" applyAlignment="0" applyProtection="0"/>
    <xf numFmtId="0" fontId="3" fillId="0" borderId="0"/>
    <xf numFmtId="0" fontId="143" fillId="15" borderId="0" applyNumberFormat="0" applyBorder="0" applyAlignment="0" applyProtection="0"/>
    <xf numFmtId="0" fontId="3" fillId="63" borderId="0" applyNumberFormat="0" applyBorder="0" applyAlignment="0" applyProtection="0"/>
    <xf numFmtId="0" fontId="3" fillId="0" borderId="0"/>
    <xf numFmtId="0" fontId="112" fillId="0" borderId="0" applyNumberFormat="0" applyFill="0" applyBorder="0" applyAlignment="0" applyProtection="0"/>
    <xf numFmtId="0" fontId="161" fillId="0" borderId="0"/>
    <xf numFmtId="0" fontId="2" fillId="0" borderId="0"/>
    <xf numFmtId="43" fontId="2" fillId="0" borderId="0" applyFont="0" applyFill="0" applyBorder="0" applyAlignment="0" applyProtection="0"/>
    <xf numFmtId="41" fontId="55" fillId="0" borderId="0" applyFont="0" applyFill="0" applyBorder="0" applyAlignment="0" applyProtection="0"/>
    <xf numFmtId="0" fontId="112" fillId="0" borderId="0" applyNumberFormat="0" applyFill="0" applyBorder="0" applyAlignment="0" applyProtection="0"/>
    <xf numFmtId="0" fontId="2" fillId="0" borderId="0"/>
    <xf numFmtId="0" fontId="2" fillId="63" borderId="0" applyNumberFormat="0" applyBorder="0" applyAlignment="0" applyProtection="0"/>
    <xf numFmtId="0" fontId="2" fillId="0" borderId="0"/>
    <xf numFmtId="0" fontId="2" fillId="0" borderId="0"/>
    <xf numFmtId="0" fontId="1" fillId="0" borderId="0"/>
  </cellStyleXfs>
  <cellXfs count="604">
    <xf numFmtId="0" fontId="0" fillId="0" borderId="0" xfId="0"/>
    <xf numFmtId="0" fontId="60" fillId="0" borderId="0" xfId="0" applyFont="1" applyAlignment="1">
      <alignment horizontal="center" vertical="center"/>
    </xf>
    <xf numFmtId="0" fontId="60" fillId="0" borderId="0" xfId="0" applyFont="1"/>
    <xf numFmtId="0" fontId="60" fillId="0" borderId="0" xfId="0" applyFont="1" applyAlignment="1">
      <alignment horizontal="center"/>
    </xf>
    <xf numFmtId="0" fontId="103" fillId="25" borderId="10" xfId="0" applyFont="1" applyFill="1" applyBorder="1" applyAlignment="1">
      <alignment vertical="center" wrapText="1"/>
    </xf>
    <xf numFmtId="0" fontId="60" fillId="26" borderId="0" xfId="0" applyFont="1" applyFill="1" applyAlignment="1">
      <alignment horizontal="center" vertical="center" wrapText="1"/>
    </xf>
    <xf numFmtId="0" fontId="60" fillId="26" borderId="0" xfId="0" applyFont="1" applyFill="1" applyAlignment="1">
      <alignment horizontal="left" vertical="center" wrapText="1"/>
    </xf>
    <xf numFmtId="0" fontId="106" fillId="0" borderId="0" xfId="0" applyFont="1"/>
    <xf numFmtId="0" fontId="59" fillId="0" borderId="0" xfId="0" applyFont="1" applyAlignment="1">
      <alignment vertical="center"/>
    </xf>
    <xf numFmtId="170" fontId="60" fillId="0" borderId="0" xfId="4" applyNumberFormat="1" applyFont="1" applyAlignment="1">
      <alignment horizontal="left" vertical="center" wrapText="1"/>
    </xf>
    <xf numFmtId="0" fontId="60" fillId="27" borderId="0" xfId="0" applyFont="1" applyFill="1" applyAlignment="1">
      <alignment horizontal="center" vertical="center"/>
    </xf>
    <xf numFmtId="170" fontId="60" fillId="27" borderId="0" xfId="4" applyNumberFormat="1" applyFont="1" applyFill="1" applyAlignment="1">
      <alignment horizontal="left" vertical="center" wrapText="1"/>
    </xf>
    <xf numFmtId="169" fontId="60" fillId="27" borderId="0" xfId="5" applyNumberFormat="1" applyFont="1" applyFill="1" applyAlignment="1">
      <alignment vertical="center"/>
    </xf>
    <xf numFmtId="169" fontId="60" fillId="0" borderId="0" xfId="5" applyNumberFormat="1" applyFont="1" applyAlignment="1">
      <alignment vertical="center"/>
    </xf>
    <xf numFmtId="0" fontId="59" fillId="0" borderId="0" xfId="0" applyFont="1" applyAlignment="1">
      <alignment horizontal="left" vertical="center"/>
    </xf>
    <xf numFmtId="0" fontId="59" fillId="0" borderId="0" xfId="0" applyFont="1" applyAlignment="1">
      <alignment horizontal="right" vertical="center"/>
    </xf>
    <xf numFmtId="0" fontId="59" fillId="0" borderId="0" xfId="0" applyFont="1" applyAlignment="1">
      <alignment horizontal="center" vertical="center"/>
    </xf>
    <xf numFmtId="0" fontId="59" fillId="24" borderId="0" xfId="0" applyFont="1" applyFill="1" applyAlignment="1">
      <alignment vertical="center"/>
    </xf>
    <xf numFmtId="171" fontId="60" fillId="0" borderId="0" xfId="0" applyNumberFormat="1" applyFont="1" applyAlignment="1">
      <alignment horizontal="center" vertical="center"/>
    </xf>
    <xf numFmtId="0" fontId="59" fillId="31" borderId="0" xfId="0" applyFont="1" applyFill="1" applyAlignment="1">
      <alignment horizontal="right" vertical="center"/>
    </xf>
    <xf numFmtId="169" fontId="109" fillId="31" borderId="0" xfId="0" applyNumberFormat="1" applyFont="1" applyFill="1" applyAlignment="1">
      <alignment vertical="center"/>
    </xf>
    <xf numFmtId="0" fontId="61" fillId="31" borderId="0" xfId="0" applyFont="1" applyFill="1" applyAlignment="1">
      <alignment horizontal="right" vertical="center"/>
    </xf>
    <xf numFmtId="0" fontId="61" fillId="0" borderId="0" xfId="0" applyFont="1" applyAlignment="1">
      <alignment vertical="center"/>
    </xf>
    <xf numFmtId="0" fontId="59" fillId="24" borderId="0" xfId="0" applyFont="1" applyFill="1" applyAlignment="1">
      <alignment horizontal="right" vertical="center"/>
    </xf>
    <xf numFmtId="0" fontId="59" fillId="29" borderId="0" xfId="0" applyFont="1" applyFill="1" applyAlignment="1">
      <alignment horizontal="right" vertical="center"/>
    </xf>
    <xf numFmtId="0" fontId="61" fillId="29" borderId="0" xfId="0" applyFont="1" applyFill="1" applyAlignment="1">
      <alignment vertical="center"/>
    </xf>
    <xf numFmtId="0" fontId="60" fillId="0" borderId="0" xfId="0" applyFont="1" applyAlignment="1">
      <alignment horizontal="left" vertical="center"/>
    </xf>
    <xf numFmtId="0" fontId="103" fillId="32" borderId="0" xfId="0" applyFont="1" applyFill="1" applyAlignment="1">
      <alignment horizontal="left" vertical="center" wrapText="1"/>
    </xf>
    <xf numFmtId="169" fontId="59" fillId="29" borderId="15" xfId="5" applyNumberFormat="1" applyFont="1" applyFill="1" applyBorder="1" applyAlignment="1">
      <alignment vertical="center"/>
    </xf>
    <xf numFmtId="0" fontId="103" fillId="32" borderId="0" xfId="0" applyFont="1" applyFill="1" applyAlignment="1">
      <alignment horizontal="center" vertical="center" wrapText="1"/>
    </xf>
    <xf numFmtId="0" fontId="60" fillId="0" borderId="0" xfId="0" applyFont="1" applyAlignment="1">
      <alignment vertical="center"/>
    </xf>
    <xf numFmtId="0" fontId="59" fillId="29" borderId="15" xfId="0" applyFont="1" applyFill="1" applyBorder="1" applyAlignment="1">
      <alignment horizontal="center" vertical="center"/>
    </xf>
    <xf numFmtId="169" fontId="59" fillId="0" borderId="0" xfId="0" applyNumberFormat="1" applyFont="1" applyAlignment="1">
      <alignment vertical="center"/>
    </xf>
    <xf numFmtId="0" fontId="110" fillId="0" borderId="0" xfId="0" applyFont="1" applyAlignment="1">
      <alignment horizontal="left" vertical="center"/>
    </xf>
    <xf numFmtId="0" fontId="60" fillId="0" borderId="0" xfId="0" applyFont="1" applyAlignment="1">
      <alignment wrapText="1"/>
    </xf>
    <xf numFmtId="0" fontId="60" fillId="28" borderId="15" xfId="0" applyFont="1" applyFill="1" applyBorder="1" applyAlignment="1">
      <alignment horizontal="center" vertical="center" wrapText="1"/>
    </xf>
    <xf numFmtId="0" fontId="59" fillId="28" borderId="15" xfId="0" applyFont="1" applyFill="1" applyBorder="1" applyAlignment="1">
      <alignment vertical="center" wrapText="1"/>
    </xf>
    <xf numFmtId="0" fontId="60" fillId="0" borderId="0" xfId="0" applyFont="1" applyAlignment="1">
      <alignment horizontal="center" wrapText="1"/>
    </xf>
    <xf numFmtId="0" fontId="108" fillId="34" borderId="0" xfId="0" applyFont="1" applyFill="1" applyAlignment="1">
      <alignment vertical="center"/>
    </xf>
    <xf numFmtId="0" fontId="59" fillId="34" borderId="0" xfId="0" applyFont="1" applyFill="1" applyAlignment="1">
      <alignment vertical="center"/>
    </xf>
    <xf numFmtId="169" fontId="59" fillId="34" borderId="0" xfId="0" applyNumberFormat="1" applyFont="1" applyFill="1" applyAlignment="1">
      <alignment vertical="center"/>
    </xf>
    <xf numFmtId="0" fontId="108" fillId="30" borderId="0" xfId="0" applyFont="1" applyFill="1" applyAlignment="1">
      <alignment vertical="center"/>
    </xf>
    <xf numFmtId="0" fontId="108" fillId="30" borderId="0" xfId="0" applyFont="1" applyFill="1" applyAlignment="1">
      <alignment horizontal="left" vertical="center"/>
    </xf>
    <xf numFmtId="4" fontId="0" fillId="0" borderId="0" xfId="0" applyNumberFormat="1"/>
    <xf numFmtId="165" fontId="0" fillId="0" borderId="0" xfId="1843" applyFont="1" applyFill="1" applyBorder="1"/>
    <xf numFmtId="0" fontId="60" fillId="27" borderId="0" xfId="0" applyFont="1" applyFill="1" applyAlignment="1">
      <alignment horizontal="left" vertical="center"/>
    </xf>
    <xf numFmtId="9" fontId="60" fillId="0" borderId="0" xfId="1352" applyFont="1" applyFill="1" applyBorder="1" applyAlignment="1">
      <alignment horizontal="center" vertical="center" wrapText="1"/>
    </xf>
    <xf numFmtId="169" fontId="108" fillId="30" borderId="0" xfId="0" applyNumberFormat="1" applyFont="1" applyFill="1" applyAlignment="1">
      <alignment horizontal="left" vertical="center"/>
    </xf>
    <xf numFmtId="173" fontId="108" fillId="34" borderId="0" xfId="1843" applyNumberFormat="1" applyFont="1" applyFill="1" applyBorder="1" applyAlignment="1">
      <alignment vertical="center"/>
    </xf>
    <xf numFmtId="173" fontId="60" fillId="0" borderId="0" xfId="1843" applyNumberFormat="1" applyFont="1" applyFill="1" applyBorder="1" applyAlignment="1">
      <alignment horizontal="left" vertical="center" wrapText="1"/>
    </xf>
    <xf numFmtId="173" fontId="60" fillId="0" borderId="0" xfId="1843" applyNumberFormat="1" applyFont="1" applyBorder="1" applyAlignment="1">
      <alignment horizontal="left" vertical="center"/>
    </xf>
    <xf numFmtId="173" fontId="60" fillId="27" borderId="0" xfId="1843" applyNumberFormat="1" applyFont="1" applyFill="1" applyBorder="1" applyAlignment="1">
      <alignment horizontal="left" vertical="center" wrapText="1"/>
    </xf>
    <xf numFmtId="173" fontId="108" fillId="30" borderId="0" xfId="1843" applyNumberFormat="1" applyFont="1" applyFill="1" applyBorder="1" applyAlignment="1">
      <alignment horizontal="left" vertical="center"/>
    </xf>
    <xf numFmtId="173" fontId="60" fillId="27" borderId="0" xfId="1843" applyNumberFormat="1" applyFont="1" applyFill="1" applyBorder="1" applyAlignment="1">
      <alignment horizontal="left" vertical="center"/>
    </xf>
    <xf numFmtId="173" fontId="60" fillId="0" borderId="0" xfId="1843" applyNumberFormat="1" applyFont="1" applyFill="1" applyBorder="1" applyAlignment="1">
      <alignment horizontal="left" vertical="center"/>
    </xf>
    <xf numFmtId="173" fontId="60" fillId="27" borderId="0" xfId="1843" applyNumberFormat="1" applyFont="1" applyFill="1" applyBorder="1" applyAlignment="1">
      <alignment vertical="center"/>
    </xf>
    <xf numFmtId="173" fontId="60" fillId="0" borderId="0" xfId="1843" applyNumberFormat="1" applyFont="1" applyFill="1" applyBorder="1" applyAlignment="1">
      <alignment vertical="center"/>
    </xf>
    <xf numFmtId="173" fontId="59" fillId="34" borderId="0" xfId="1843" applyNumberFormat="1" applyFont="1" applyFill="1" applyBorder="1" applyAlignment="1">
      <alignment vertical="center"/>
    </xf>
    <xf numFmtId="173" fontId="60" fillId="0" borderId="0" xfId="1843" applyNumberFormat="1" applyFont="1"/>
    <xf numFmtId="0" fontId="108" fillId="0" borderId="0" xfId="0" applyFont="1" applyAlignment="1">
      <alignment horizontal="left" vertical="center"/>
    </xf>
    <xf numFmtId="0" fontId="60" fillId="37" borderId="0" xfId="0" applyFont="1" applyFill="1" applyAlignment="1">
      <alignment horizontal="center" vertical="center"/>
    </xf>
    <xf numFmtId="170" fontId="60" fillId="37" borderId="0" xfId="4" applyNumberFormat="1" applyFont="1" applyFill="1" applyAlignment="1">
      <alignment horizontal="left" vertical="center" wrapText="1"/>
    </xf>
    <xf numFmtId="173" fontId="60" fillId="27" borderId="0" xfId="1843" applyNumberFormat="1" applyFont="1" applyFill="1" applyBorder="1" applyAlignment="1">
      <alignment horizontal="center" vertical="center"/>
    </xf>
    <xf numFmtId="173" fontId="60" fillId="0" borderId="0" xfId="1843" applyNumberFormat="1" applyFont="1" applyBorder="1" applyAlignment="1">
      <alignment horizontal="center" vertical="center"/>
    </xf>
    <xf numFmtId="173" fontId="60" fillId="37" borderId="0" xfId="1843" applyNumberFormat="1" applyFont="1" applyFill="1" applyBorder="1" applyAlignment="1">
      <alignment horizontal="center" vertical="center"/>
    </xf>
    <xf numFmtId="173" fontId="60" fillId="37" borderId="0" xfId="1843" applyNumberFormat="1" applyFont="1" applyFill="1" applyBorder="1" applyAlignment="1">
      <alignment horizontal="left" vertical="center" wrapText="1"/>
    </xf>
    <xf numFmtId="173" fontId="60" fillId="0" borderId="0" xfId="1843" applyNumberFormat="1" applyFont="1" applyFill="1" applyBorder="1" applyAlignment="1">
      <alignment horizontal="center" vertical="center"/>
    </xf>
    <xf numFmtId="4" fontId="60" fillId="0" borderId="0" xfId="0" applyNumberFormat="1" applyFont="1"/>
    <xf numFmtId="3" fontId="0" fillId="0" borderId="0" xfId="0" applyNumberFormat="1"/>
    <xf numFmtId="9" fontId="60" fillId="27" borderId="0" xfId="1352" applyFont="1" applyFill="1" applyBorder="1" applyAlignment="1">
      <alignment horizontal="center" vertical="center" wrapText="1"/>
    </xf>
    <xf numFmtId="169" fontId="108" fillId="30" borderId="0" xfId="0" applyNumberFormat="1" applyFont="1" applyFill="1" applyAlignment="1">
      <alignment horizontal="right" vertical="center"/>
    </xf>
    <xf numFmtId="169" fontId="59" fillId="34" borderId="0" xfId="0" applyNumberFormat="1" applyFont="1" applyFill="1" applyAlignment="1">
      <alignment horizontal="right" vertical="center"/>
    </xf>
    <xf numFmtId="169" fontId="60" fillId="27" borderId="0" xfId="5" applyNumberFormat="1" applyFont="1" applyFill="1" applyAlignment="1">
      <alignment horizontal="right" vertical="center"/>
    </xf>
    <xf numFmtId="169" fontId="60" fillId="0" borderId="0" xfId="5" applyNumberFormat="1" applyFont="1" applyAlignment="1">
      <alignment horizontal="right" vertical="center"/>
    </xf>
    <xf numFmtId="0" fontId="103" fillId="32" borderId="0" xfId="0" applyFont="1" applyFill="1" applyAlignment="1">
      <alignment vertical="center" wrapText="1"/>
    </xf>
    <xf numFmtId="0" fontId="103" fillId="25" borderId="19" xfId="0" applyFont="1" applyFill="1" applyBorder="1" applyAlignment="1">
      <alignment horizontal="center" vertical="center" wrapText="1"/>
    </xf>
    <xf numFmtId="169" fontId="60" fillId="0" borderId="0" xfId="0" applyNumberFormat="1" applyFont="1" applyAlignment="1">
      <alignment wrapText="1"/>
    </xf>
    <xf numFmtId="4" fontId="60" fillId="0" borderId="0" xfId="0" applyNumberFormat="1" applyFont="1" applyAlignment="1">
      <alignment vertical="center"/>
    </xf>
    <xf numFmtId="4" fontId="61" fillId="29" borderId="0" xfId="0" applyNumberFormat="1" applyFont="1" applyFill="1" applyAlignment="1">
      <alignment vertical="center"/>
    </xf>
    <xf numFmtId="173" fontId="103" fillId="25" borderId="0" xfId="0" applyNumberFormat="1" applyFont="1" applyFill="1" applyAlignment="1">
      <alignment horizontal="center" vertical="center" wrapText="1"/>
    </xf>
    <xf numFmtId="3" fontId="60" fillId="0" borderId="0" xfId="0" applyNumberFormat="1" applyFont="1"/>
    <xf numFmtId="172" fontId="60" fillId="27" borderId="0" xfId="1843" applyNumberFormat="1" applyFont="1" applyFill="1" applyBorder="1" applyAlignment="1">
      <alignment horizontal="left" vertical="center" wrapText="1"/>
    </xf>
    <xf numFmtId="172" fontId="60" fillId="0" borderId="0" xfId="1843" applyNumberFormat="1" applyFont="1" applyFill="1" applyBorder="1" applyAlignment="1">
      <alignment horizontal="left" vertical="center" wrapText="1"/>
    </xf>
    <xf numFmtId="172" fontId="60" fillId="0" borderId="0" xfId="1843" applyNumberFormat="1" applyFont="1" applyBorder="1" applyAlignment="1">
      <alignment horizontal="left" vertical="center"/>
    </xf>
    <xf numFmtId="172" fontId="108" fillId="30" borderId="0" xfId="1843" applyNumberFormat="1" applyFont="1" applyFill="1" applyBorder="1" applyAlignment="1">
      <alignment horizontal="left" vertical="center"/>
    </xf>
    <xf numFmtId="172" fontId="59" fillId="29" borderId="15" xfId="1843" applyNumberFormat="1" applyFont="1" applyFill="1" applyBorder="1" applyAlignment="1">
      <alignment vertical="center"/>
    </xf>
    <xf numFmtId="165" fontId="60" fillId="0" borderId="0" xfId="1843" applyFont="1" applyAlignment="1">
      <alignment vertical="center"/>
    </xf>
    <xf numFmtId="165" fontId="61" fillId="29" borderId="0" xfId="1843" applyFont="1" applyFill="1" applyAlignment="1">
      <alignment vertical="center"/>
    </xf>
    <xf numFmtId="0" fontId="103" fillId="25" borderId="10" xfId="0" applyFont="1" applyFill="1" applyBorder="1" applyAlignment="1">
      <alignment horizontal="center" vertical="center" wrapText="1"/>
    </xf>
    <xf numFmtId="169" fontId="60" fillId="39" borderId="0" xfId="5" applyNumberFormat="1" applyFont="1" applyFill="1" applyAlignment="1">
      <alignment horizontal="right" vertical="center"/>
    </xf>
    <xf numFmtId="0" fontId="119" fillId="0" borderId="0" xfId="0" applyFont="1" applyAlignment="1">
      <alignment vertical="center" wrapText="1"/>
    </xf>
    <xf numFmtId="0" fontId="111" fillId="0" borderId="0" xfId="0" applyFont="1" applyAlignment="1">
      <alignment horizontal="left" vertical="center"/>
    </xf>
    <xf numFmtId="10" fontId="60" fillId="0" borderId="0" xfId="1352" applyNumberFormat="1" applyFont="1" applyAlignment="1">
      <alignment wrapText="1"/>
    </xf>
    <xf numFmtId="172" fontId="60" fillId="0" borderId="0" xfId="0" applyNumberFormat="1" applyFont="1"/>
    <xf numFmtId="10" fontId="60" fillId="0" borderId="0" xfId="1352" applyNumberFormat="1" applyFont="1"/>
    <xf numFmtId="0" fontId="60" fillId="0" borderId="0" xfId="0" applyFont="1" applyAlignment="1">
      <alignment vertical="center" wrapText="1"/>
    </xf>
    <xf numFmtId="0" fontId="104" fillId="25" borderId="0" xfId="0" applyFont="1" applyFill="1" applyAlignment="1">
      <alignment horizontal="left" vertical="center" wrapText="1"/>
    </xf>
    <xf numFmtId="0" fontId="104" fillId="25" borderId="19" xfId="0" applyFont="1" applyFill="1" applyBorder="1" applyAlignment="1">
      <alignment horizontal="left" vertical="center" wrapText="1"/>
    </xf>
    <xf numFmtId="0" fontId="120" fillId="0" borderId="0" xfId="0" applyFont="1" applyAlignment="1">
      <alignment horizontal="left" vertical="center" wrapText="1"/>
    </xf>
    <xf numFmtId="0" fontId="105" fillId="0" borderId="0" xfId="0" applyFont="1" applyAlignment="1">
      <alignment horizontal="left" vertical="center" wrapText="1"/>
    </xf>
    <xf numFmtId="0" fontId="105" fillId="38" borderId="19" xfId="0" applyFont="1" applyFill="1" applyBorder="1" applyAlignment="1">
      <alignment horizontal="left" vertical="center" wrapText="1"/>
    </xf>
    <xf numFmtId="10" fontId="107" fillId="38" borderId="19" xfId="0" applyNumberFormat="1" applyFont="1" applyFill="1" applyBorder="1" applyAlignment="1">
      <alignment horizontal="right" vertical="center"/>
    </xf>
    <xf numFmtId="0" fontId="107" fillId="38" borderId="19" xfId="0" applyFont="1" applyFill="1" applyBorder="1" applyAlignment="1">
      <alignment horizontal="right" vertical="center"/>
    </xf>
    <xf numFmtId="10" fontId="107" fillId="41" borderId="22" xfId="0" applyNumberFormat="1" applyFont="1" applyFill="1" applyBorder="1" applyAlignment="1">
      <alignment horizontal="center" vertical="center"/>
    </xf>
    <xf numFmtId="0" fontId="122" fillId="38" borderId="0" xfId="0" applyFont="1" applyFill="1" applyAlignment="1">
      <alignment horizontal="right" vertical="center" wrapText="1"/>
    </xf>
    <xf numFmtId="10" fontId="106" fillId="38" borderId="0" xfId="0" applyNumberFormat="1" applyFont="1" applyFill="1" applyAlignment="1">
      <alignment horizontal="center" vertical="center"/>
    </xf>
    <xf numFmtId="0" fontId="106" fillId="0" borderId="0" xfId="0" applyFont="1" applyAlignment="1">
      <alignment horizontal="left" vertical="center"/>
    </xf>
    <xf numFmtId="0" fontId="122" fillId="38" borderId="21" xfId="0" applyFont="1" applyFill="1" applyBorder="1" applyAlignment="1">
      <alignment horizontal="right" vertical="center" wrapText="1"/>
    </xf>
    <xf numFmtId="10" fontId="106" fillId="38" borderId="21" xfId="0" applyNumberFormat="1" applyFont="1" applyFill="1" applyBorder="1" applyAlignment="1">
      <alignment horizontal="center" vertical="center"/>
    </xf>
    <xf numFmtId="0" fontId="106" fillId="0" borderId="21" xfId="0" applyFont="1" applyBorder="1" applyAlignment="1">
      <alignment horizontal="left" vertical="center"/>
    </xf>
    <xf numFmtId="0" fontId="60" fillId="0" borderId="0" xfId="0" applyFont="1" applyAlignment="1">
      <alignment horizontal="center" vertical="center" wrapText="1"/>
    </xf>
    <xf numFmtId="0" fontId="104" fillId="25" borderId="0" xfId="0" applyFont="1" applyFill="1" applyAlignment="1">
      <alignment horizontal="center" vertical="center" wrapText="1"/>
    </xf>
    <xf numFmtId="0" fontId="103" fillId="25" borderId="0" xfId="0" applyFont="1" applyFill="1" applyAlignment="1">
      <alignment horizontal="center" vertical="center" wrapText="1"/>
    </xf>
    <xf numFmtId="0" fontId="103" fillId="25" borderId="13" xfId="0" applyFont="1" applyFill="1" applyBorder="1" applyAlignment="1">
      <alignment vertical="center" wrapText="1"/>
    </xf>
    <xf numFmtId="14" fontId="111" fillId="27" borderId="0" xfId="0" applyNumberFormat="1" applyFont="1" applyFill="1" applyAlignment="1">
      <alignment horizontal="left" vertical="center"/>
    </xf>
    <xf numFmtId="14" fontId="111" fillId="0" borderId="0" xfId="0" applyNumberFormat="1" applyFont="1" applyAlignment="1">
      <alignment horizontal="left" vertical="center"/>
    </xf>
    <xf numFmtId="0" fontId="58" fillId="35" borderId="0" xfId="5137" applyFont="1" applyFill="1"/>
    <xf numFmtId="173" fontId="58" fillId="35" borderId="0" xfId="5137" applyNumberFormat="1" applyFont="1" applyFill="1"/>
    <xf numFmtId="165" fontId="58" fillId="35" borderId="0" xfId="5138" applyFont="1" applyFill="1"/>
    <xf numFmtId="173" fontId="58" fillId="35" borderId="0" xfId="5138" applyNumberFormat="1" applyFont="1" applyFill="1"/>
    <xf numFmtId="177" fontId="58" fillId="35" borderId="0" xfId="5138" applyNumberFormat="1" applyFont="1" applyFill="1"/>
    <xf numFmtId="0" fontId="124" fillId="44" borderId="18" xfId="5137" applyFont="1" applyFill="1" applyBorder="1"/>
    <xf numFmtId="0" fontId="124" fillId="44" borderId="18" xfId="5137" applyFont="1" applyFill="1" applyBorder="1" applyAlignment="1">
      <alignment horizontal="center"/>
    </xf>
    <xf numFmtId="0" fontId="58" fillId="35" borderId="18" xfId="5137" applyFont="1" applyFill="1" applyBorder="1"/>
    <xf numFmtId="178" fontId="58" fillId="35" borderId="18" xfId="1419" applyNumberFormat="1" applyFont="1" applyFill="1" applyBorder="1"/>
    <xf numFmtId="10" fontId="58" fillId="35" borderId="18" xfId="5139" applyNumberFormat="1" applyFont="1" applyFill="1" applyBorder="1"/>
    <xf numFmtId="0" fontId="58" fillId="35" borderId="18" xfId="5137" applyFont="1" applyFill="1" applyBorder="1" applyAlignment="1">
      <alignment wrapText="1"/>
    </xf>
    <xf numFmtId="179" fontId="58" fillId="35" borderId="18" xfId="5137" applyNumberFormat="1" applyFont="1" applyFill="1" applyBorder="1" applyAlignment="1">
      <alignment wrapText="1"/>
    </xf>
    <xf numFmtId="174" fontId="58" fillId="35" borderId="18" xfId="5139" applyNumberFormat="1" applyFont="1" applyFill="1" applyBorder="1"/>
    <xf numFmtId="174" fontId="58" fillId="35" borderId="0" xfId="5137" applyNumberFormat="1" applyFont="1" applyFill="1"/>
    <xf numFmtId="9" fontId="58" fillId="35" borderId="0" xfId="1352" applyFont="1" applyFill="1"/>
    <xf numFmtId="0" fontId="121" fillId="35" borderId="18" xfId="5137" applyFont="1" applyFill="1" applyBorder="1" applyAlignment="1">
      <alignment wrapText="1"/>
    </xf>
    <xf numFmtId="0" fontId="123" fillId="35" borderId="18" xfId="5137" applyFont="1" applyFill="1" applyBorder="1"/>
    <xf numFmtId="178" fontId="123" fillId="35" borderId="18" xfId="1419" applyNumberFormat="1" applyFont="1" applyFill="1" applyBorder="1"/>
    <xf numFmtId="9" fontId="123" fillId="35" borderId="18" xfId="5137" applyNumberFormat="1" applyFont="1" applyFill="1" applyBorder="1"/>
    <xf numFmtId="10" fontId="58" fillId="35" borderId="0" xfId="1352" applyNumberFormat="1" applyFont="1" applyFill="1"/>
    <xf numFmtId="173" fontId="125" fillId="24" borderId="0" xfId="5137" applyNumberFormat="1" applyFont="1" applyFill="1"/>
    <xf numFmtId="9" fontId="58" fillId="35" borderId="0" xfId="5137" applyNumberFormat="1" applyFont="1" applyFill="1"/>
    <xf numFmtId="174" fontId="123" fillId="35" borderId="18" xfId="5137" applyNumberFormat="1" applyFont="1" applyFill="1" applyBorder="1"/>
    <xf numFmtId="0" fontId="123" fillId="35" borderId="0" xfId="5137" applyFont="1" applyFill="1"/>
    <xf numFmtId="178" fontId="123" fillId="35" borderId="0" xfId="1419" applyNumberFormat="1" applyFont="1" applyFill="1" applyBorder="1"/>
    <xf numFmtId="174" fontId="123" fillId="35" borderId="0" xfId="5137" applyNumberFormat="1" applyFont="1" applyFill="1"/>
    <xf numFmtId="180" fontId="58" fillId="35" borderId="0" xfId="5137" applyNumberFormat="1" applyFont="1" applyFill="1"/>
    <xf numFmtId="174" fontId="58" fillId="35" borderId="0" xfId="1352" applyNumberFormat="1" applyFont="1" applyFill="1"/>
    <xf numFmtId="178" fontId="58" fillId="35" borderId="0" xfId="5137" applyNumberFormat="1" applyFont="1" applyFill="1"/>
    <xf numFmtId="164" fontId="58" fillId="35" borderId="0" xfId="5137" applyNumberFormat="1" applyFont="1" applyFill="1"/>
    <xf numFmtId="181" fontId="58" fillId="35" borderId="0" xfId="5137" applyNumberFormat="1" applyFont="1" applyFill="1"/>
    <xf numFmtId="164" fontId="106" fillId="0" borderId="0" xfId="1419" applyFont="1"/>
    <xf numFmtId="0" fontId="104" fillId="25" borderId="21" xfId="0" applyFont="1" applyFill="1" applyBorder="1" applyAlignment="1">
      <alignment horizontal="left" vertical="center" wrapText="1"/>
    </xf>
    <xf numFmtId="0" fontId="105" fillId="28" borderId="21" xfId="0" applyFont="1" applyFill="1" applyBorder="1" applyAlignment="1">
      <alignment horizontal="left" vertical="center" wrapText="1"/>
    </xf>
    <xf numFmtId="0" fontId="120" fillId="38" borderId="0" xfId="0" applyFont="1" applyFill="1" applyAlignment="1">
      <alignment horizontal="left" vertical="center" wrapText="1"/>
    </xf>
    <xf numFmtId="0" fontId="105" fillId="28" borderId="23" xfId="0" applyFont="1" applyFill="1" applyBorder="1" applyAlignment="1">
      <alignment horizontal="left" vertical="center" wrapText="1"/>
    </xf>
    <xf numFmtId="178" fontId="126" fillId="24" borderId="0" xfId="0" applyNumberFormat="1" applyFont="1" applyFill="1"/>
    <xf numFmtId="176" fontId="106" fillId="0" borderId="0" xfId="0" applyNumberFormat="1" applyFont="1" applyAlignment="1">
      <alignment horizontal="right" vertical="center"/>
    </xf>
    <xf numFmtId="0" fontId="105" fillId="0" borderId="20" xfId="0" applyFont="1" applyBorder="1" applyAlignment="1">
      <alignment horizontal="left" vertical="center" wrapText="1"/>
    </xf>
    <xf numFmtId="176" fontId="106" fillId="0" borderId="20" xfId="0" applyNumberFormat="1" applyFont="1" applyBorder="1" applyAlignment="1">
      <alignment horizontal="right" vertical="center"/>
    </xf>
    <xf numFmtId="176" fontId="107" fillId="0" borderId="0" xfId="0" applyNumberFormat="1" applyFont="1" applyAlignment="1">
      <alignment horizontal="right" vertical="center"/>
    </xf>
    <xf numFmtId="165" fontId="126" fillId="24" borderId="0" xfId="1843" applyFont="1" applyFill="1"/>
    <xf numFmtId="0" fontId="105" fillId="41" borderId="22" xfId="0" applyFont="1" applyFill="1" applyBorder="1" applyAlignment="1">
      <alignment horizontal="left" vertical="center" wrapText="1"/>
    </xf>
    <xf numFmtId="176" fontId="107" fillId="41" borderId="22" xfId="0" applyNumberFormat="1" applyFont="1" applyFill="1" applyBorder="1" applyAlignment="1">
      <alignment horizontal="right" vertical="center"/>
    </xf>
    <xf numFmtId="0" fontId="105" fillId="41" borderId="22" xfId="0" applyFont="1" applyFill="1" applyBorder="1" applyAlignment="1">
      <alignment horizontal="right" vertical="center"/>
    </xf>
    <xf numFmtId="176" fontId="106" fillId="38" borderId="0" xfId="0" applyNumberFormat="1" applyFont="1" applyFill="1" applyAlignment="1">
      <alignment horizontal="right" vertical="center"/>
    </xf>
    <xf numFmtId="176" fontId="106" fillId="38" borderId="21" xfId="0" applyNumberFormat="1" applyFont="1" applyFill="1" applyBorder="1" applyAlignment="1">
      <alignment horizontal="right" vertical="center"/>
    </xf>
    <xf numFmtId="164" fontId="126" fillId="24" borderId="0" xfId="1419" applyFont="1" applyFill="1"/>
    <xf numFmtId="0" fontId="60" fillId="0" borderId="0" xfId="5140" applyFont="1" applyAlignment="1">
      <alignment horizontal="center" vertical="center" wrapText="1"/>
    </xf>
    <xf numFmtId="0" fontId="60" fillId="0" borderId="0" xfId="5140" applyFont="1" applyAlignment="1">
      <alignment horizontal="left" vertical="center" wrapText="1"/>
    </xf>
    <xf numFmtId="0" fontId="60" fillId="34" borderId="0" xfId="0" applyFont="1" applyFill="1" applyAlignment="1">
      <alignment wrapText="1"/>
    </xf>
    <xf numFmtId="3" fontId="60" fillId="34" borderId="0" xfId="0" applyNumberFormat="1" applyFont="1" applyFill="1" applyAlignment="1">
      <alignment wrapText="1"/>
    </xf>
    <xf numFmtId="0" fontId="59" fillId="0" borderId="0" xfId="0" applyFont="1" applyAlignment="1">
      <alignment wrapText="1"/>
    </xf>
    <xf numFmtId="169" fontId="59" fillId="0" borderId="0" xfId="0" applyNumberFormat="1" applyFont="1" applyAlignment="1">
      <alignment wrapText="1"/>
    </xf>
    <xf numFmtId="0" fontId="110" fillId="24" borderId="0" xfId="0" applyFont="1" applyFill="1" applyAlignment="1">
      <alignment wrapText="1"/>
    </xf>
    <xf numFmtId="10" fontId="110" fillId="24" borderId="0" xfId="1352" applyNumberFormat="1" applyFont="1" applyFill="1" applyAlignment="1">
      <alignment wrapText="1"/>
    </xf>
    <xf numFmtId="9" fontId="60" fillId="27" borderId="0" xfId="1352" applyFont="1" applyFill="1" applyBorder="1" applyAlignment="1">
      <alignment horizontal="center" vertical="center"/>
    </xf>
    <xf numFmtId="9" fontId="60" fillId="0" borderId="0" xfId="1352" applyFont="1" applyFill="1" applyBorder="1" applyAlignment="1">
      <alignment horizontal="center" vertical="center"/>
    </xf>
    <xf numFmtId="172" fontId="60" fillId="34" borderId="0" xfId="1843" applyNumberFormat="1" applyFont="1" applyFill="1" applyAlignment="1">
      <alignment wrapText="1"/>
    </xf>
    <xf numFmtId="9" fontId="60" fillId="34" borderId="0" xfId="1352" applyFont="1" applyFill="1" applyAlignment="1">
      <alignment horizontal="center" wrapText="1"/>
    </xf>
    <xf numFmtId="0" fontId="60" fillId="42" borderId="0" xfId="0" applyFont="1" applyFill="1" applyAlignment="1">
      <alignment wrapText="1"/>
    </xf>
    <xf numFmtId="172" fontId="60" fillId="42" borderId="0" xfId="1843" applyNumberFormat="1" applyFont="1" applyFill="1" applyAlignment="1">
      <alignment wrapText="1"/>
    </xf>
    <xf numFmtId="9" fontId="60" fillId="42" borderId="0" xfId="1352" applyFont="1" applyFill="1" applyAlignment="1">
      <alignment horizontal="center" wrapText="1"/>
    </xf>
    <xf numFmtId="9" fontId="59" fillId="29" borderId="15" xfId="1352" applyFont="1" applyFill="1" applyBorder="1" applyAlignment="1">
      <alignment horizontal="center" vertical="center"/>
    </xf>
    <xf numFmtId="174" fontId="60" fillId="27" borderId="0" xfId="1352" applyNumberFormat="1" applyFont="1" applyFill="1" applyBorder="1" applyAlignment="1">
      <alignment horizontal="center" vertical="center"/>
    </xf>
    <xf numFmtId="174" fontId="60" fillId="0" borderId="0" xfId="1352" applyNumberFormat="1" applyFont="1" applyFill="1" applyBorder="1" applyAlignment="1">
      <alignment horizontal="center" vertical="center"/>
    </xf>
    <xf numFmtId="174" fontId="60" fillId="34" borderId="0" xfId="1352" applyNumberFormat="1" applyFont="1" applyFill="1" applyAlignment="1">
      <alignment horizontal="center" wrapText="1"/>
    </xf>
    <xf numFmtId="174" fontId="60" fillId="42" borderId="0" xfId="1352" applyNumberFormat="1" applyFont="1" applyFill="1" applyAlignment="1">
      <alignment horizontal="center" wrapText="1"/>
    </xf>
    <xf numFmtId="176" fontId="60" fillId="24" borderId="0" xfId="0" applyNumberFormat="1" applyFont="1" applyFill="1" applyAlignment="1">
      <alignment wrapText="1"/>
    </xf>
    <xf numFmtId="0" fontId="108" fillId="30" borderId="0" xfId="0" applyFont="1" applyFill="1" applyAlignment="1">
      <alignment horizontal="left" vertical="center" wrapText="1"/>
    </xf>
    <xf numFmtId="0" fontId="111" fillId="41" borderId="0" xfId="0" applyFont="1" applyFill="1" applyAlignment="1">
      <alignment horizontal="left" vertical="center"/>
    </xf>
    <xf numFmtId="172" fontId="111" fillId="41" borderId="0" xfId="1843" applyNumberFormat="1" applyFont="1" applyFill="1" applyAlignment="1">
      <alignment horizontal="right" vertical="center"/>
    </xf>
    <xf numFmtId="172" fontId="111" fillId="0" borderId="0" xfId="1843" applyNumberFormat="1" applyFont="1" applyAlignment="1">
      <alignment horizontal="right" vertical="center"/>
    </xf>
    <xf numFmtId="0" fontId="113" fillId="28" borderId="0" xfId="0" applyFont="1" applyFill="1" applyAlignment="1">
      <alignment horizontal="left" vertical="center"/>
    </xf>
    <xf numFmtId="172" fontId="113" fillId="28" borderId="0" xfId="1843" applyNumberFormat="1" applyFont="1" applyFill="1" applyAlignment="1">
      <alignment horizontal="right" vertical="center"/>
    </xf>
    <xf numFmtId="0" fontId="127" fillId="0" borderId="0" xfId="0" applyFont="1" applyAlignment="1">
      <alignment horizontal="justify" vertical="center"/>
    </xf>
    <xf numFmtId="0" fontId="103" fillId="25" borderId="24" xfId="0" applyFont="1" applyFill="1" applyBorder="1" applyAlignment="1">
      <alignment vertical="center" wrapText="1"/>
    </xf>
    <xf numFmtId="0" fontId="103" fillId="25" borderId="24" xfId="0" applyFont="1" applyFill="1" applyBorder="1" applyAlignment="1">
      <alignment horizontal="center" vertical="center" wrapText="1"/>
    </xf>
    <xf numFmtId="172" fontId="59" fillId="0" borderId="0" xfId="0" applyNumberFormat="1" applyFont="1" applyAlignment="1">
      <alignment horizontal="center" vertical="center"/>
    </xf>
    <xf numFmtId="172" fontId="60" fillId="35" borderId="0" xfId="1843" applyNumberFormat="1" applyFont="1" applyFill="1" applyBorder="1" applyAlignment="1">
      <alignment horizontal="left" vertical="center" wrapText="1"/>
    </xf>
    <xf numFmtId="170" fontId="60" fillId="34" borderId="0" xfId="4" applyNumberFormat="1" applyFont="1" applyFill="1" applyAlignment="1">
      <alignment horizontal="left" vertical="center" wrapText="1"/>
    </xf>
    <xf numFmtId="172" fontId="60" fillId="34" borderId="0" xfId="1843" applyNumberFormat="1" applyFont="1" applyFill="1" applyBorder="1" applyAlignment="1">
      <alignment horizontal="left" vertical="center" wrapText="1"/>
    </xf>
    <xf numFmtId="9" fontId="60" fillId="34" borderId="0" xfId="1352" applyFont="1" applyFill="1" applyBorder="1" applyAlignment="1">
      <alignment horizontal="center" vertical="center" wrapText="1"/>
    </xf>
    <xf numFmtId="9" fontId="108" fillId="30" borderId="0" xfId="1352" applyFont="1" applyFill="1" applyBorder="1" applyAlignment="1">
      <alignment horizontal="center" vertical="center"/>
    </xf>
    <xf numFmtId="172" fontId="118" fillId="0" borderId="0" xfId="0" applyNumberFormat="1" applyFont="1"/>
    <xf numFmtId="175" fontId="60" fillId="27" borderId="0" xfId="1843" applyNumberFormat="1" applyFont="1" applyFill="1" applyBorder="1" applyAlignment="1">
      <alignment horizontal="left" vertical="center" wrapText="1"/>
    </xf>
    <xf numFmtId="175" fontId="60" fillId="0" borderId="0" xfId="1843" applyNumberFormat="1" applyFont="1" applyFill="1" applyBorder="1" applyAlignment="1">
      <alignment horizontal="left" vertical="center" wrapText="1"/>
    </xf>
    <xf numFmtId="175" fontId="60" fillId="34" borderId="0" xfId="1843" applyNumberFormat="1" applyFont="1" applyFill="1" applyBorder="1" applyAlignment="1">
      <alignment horizontal="left" vertical="center" wrapText="1"/>
    </xf>
    <xf numFmtId="175" fontId="108" fillId="30" borderId="0" xfId="1843" applyNumberFormat="1" applyFont="1" applyFill="1" applyBorder="1" applyAlignment="1">
      <alignment horizontal="left" vertical="center"/>
    </xf>
    <xf numFmtId="180" fontId="60" fillId="0" borderId="0" xfId="0" applyNumberFormat="1" applyFont="1"/>
    <xf numFmtId="0" fontId="103" fillId="25" borderId="0" xfId="0" applyFont="1" applyFill="1" applyAlignment="1">
      <alignment vertical="center" wrapText="1"/>
    </xf>
    <xf numFmtId="173" fontId="60" fillId="27" borderId="0" xfId="1419" applyNumberFormat="1" applyFont="1" applyFill="1" applyBorder="1" applyAlignment="1">
      <alignment vertical="center"/>
    </xf>
    <xf numFmtId="10" fontId="60" fillId="27" borderId="0" xfId="1352" applyNumberFormat="1" applyFont="1" applyFill="1" applyBorder="1" applyAlignment="1">
      <alignment vertical="center"/>
    </xf>
    <xf numFmtId="0" fontId="60" fillId="35" borderId="0" xfId="0" applyFont="1" applyFill="1" applyAlignment="1">
      <alignment horizontal="left" vertical="center"/>
    </xf>
    <xf numFmtId="173" fontId="60" fillId="35" borderId="0" xfId="1419" applyNumberFormat="1" applyFont="1" applyFill="1" applyBorder="1" applyAlignment="1">
      <alignment vertical="center"/>
    </xf>
    <xf numFmtId="10" fontId="60" fillId="35" borderId="0" xfId="1352" applyNumberFormat="1" applyFont="1" applyFill="1" applyBorder="1" applyAlignment="1">
      <alignment vertical="center"/>
    </xf>
    <xf numFmtId="0" fontId="59" fillId="35" borderId="22" xfId="0" applyFont="1" applyFill="1" applyBorder="1" applyAlignment="1">
      <alignment horizontal="left" vertical="center" wrapText="1"/>
    </xf>
    <xf numFmtId="173" fontId="59" fillId="35" borderId="22" xfId="1419" applyNumberFormat="1" applyFont="1" applyFill="1" applyBorder="1" applyAlignment="1">
      <alignment horizontal="right" vertical="center"/>
    </xf>
    <xf numFmtId="10" fontId="59" fillId="35" borderId="22" xfId="1352" applyNumberFormat="1" applyFont="1" applyFill="1" applyBorder="1" applyAlignment="1">
      <alignment horizontal="right" vertical="center"/>
    </xf>
    <xf numFmtId="170" fontId="60" fillId="27" borderId="23" xfId="4" applyNumberFormat="1" applyFont="1" applyFill="1" applyBorder="1" applyAlignment="1">
      <alignment horizontal="left" vertical="center" wrapText="1"/>
    </xf>
    <xf numFmtId="173" fontId="60" fillId="27" borderId="23" xfId="1419" applyNumberFormat="1" applyFont="1" applyFill="1" applyBorder="1" applyAlignment="1">
      <alignment vertical="center"/>
    </xf>
    <xf numFmtId="10" fontId="60" fillId="27" borderId="23" xfId="1352" applyNumberFormat="1" applyFont="1" applyFill="1" applyBorder="1" applyAlignment="1">
      <alignment vertical="center"/>
    </xf>
    <xf numFmtId="0" fontId="59" fillId="28" borderId="0" xfId="0" applyFont="1" applyFill="1" applyAlignment="1">
      <alignment horizontal="left" vertical="center" wrapText="1"/>
    </xf>
    <xf numFmtId="173" fontId="59" fillId="28" borderId="0" xfId="1419" applyNumberFormat="1" applyFont="1" applyFill="1" applyBorder="1" applyAlignment="1">
      <alignment horizontal="right" vertical="center"/>
    </xf>
    <xf numFmtId="9" fontId="59" fillId="28" borderId="0" xfId="1352" applyFont="1" applyFill="1" applyBorder="1" applyAlignment="1">
      <alignment horizontal="right" vertical="center"/>
    </xf>
    <xf numFmtId="178" fontId="60" fillId="27" borderId="0" xfId="1419" applyNumberFormat="1" applyFont="1" applyFill="1" applyBorder="1" applyAlignment="1">
      <alignment vertical="center"/>
    </xf>
    <xf numFmtId="178" fontId="60" fillId="35" borderId="0" xfId="1419" applyNumberFormat="1" applyFont="1" applyFill="1" applyBorder="1" applyAlignment="1">
      <alignment vertical="center"/>
    </xf>
    <xf numFmtId="178" fontId="59" fillId="35" borderId="22" xfId="1419" applyNumberFormat="1" applyFont="1" applyFill="1" applyBorder="1" applyAlignment="1">
      <alignment horizontal="right" vertical="center"/>
    </xf>
    <xf numFmtId="178" fontId="60" fillId="27" borderId="23" xfId="1419" applyNumberFormat="1" applyFont="1" applyFill="1" applyBorder="1" applyAlignment="1">
      <alignment vertical="center"/>
    </xf>
    <xf numFmtId="178" fontId="59" fillId="28" borderId="0" xfId="1419" applyNumberFormat="1" applyFont="1" applyFill="1" applyBorder="1" applyAlignment="1">
      <alignment horizontal="right" vertical="center"/>
    </xf>
    <xf numFmtId="10" fontId="59" fillId="28" borderId="0" xfId="1352" applyNumberFormat="1" applyFont="1" applyFill="1" applyBorder="1" applyAlignment="1">
      <alignment horizontal="right" vertical="center"/>
    </xf>
    <xf numFmtId="49" fontId="60" fillId="27" borderId="0" xfId="0" applyNumberFormat="1" applyFont="1" applyFill="1" applyAlignment="1">
      <alignment horizontal="center" vertical="center"/>
    </xf>
    <xf numFmtId="49" fontId="60" fillId="0" borderId="0" xfId="0" applyNumberFormat="1" applyFont="1" applyAlignment="1">
      <alignment horizontal="center" vertical="center"/>
    </xf>
    <xf numFmtId="175" fontId="60" fillId="35" borderId="0" xfId="1843" applyNumberFormat="1" applyFont="1" applyFill="1" applyBorder="1" applyAlignment="1">
      <alignment horizontal="left" vertical="center" wrapText="1"/>
    </xf>
    <xf numFmtId="173" fontId="60" fillId="0" borderId="0" xfId="0" applyNumberFormat="1" applyFont="1"/>
    <xf numFmtId="175" fontId="60" fillId="0" borderId="0" xfId="1843" applyNumberFormat="1" applyFont="1"/>
    <xf numFmtId="175" fontId="60" fillId="27" borderId="0" xfId="1843" applyNumberFormat="1" applyFont="1" applyFill="1"/>
    <xf numFmtId="10" fontId="60" fillId="27" borderId="0" xfId="1352" applyNumberFormat="1" applyFont="1" applyFill="1"/>
    <xf numFmtId="175" fontId="59" fillId="28" borderId="0" xfId="1843" applyNumberFormat="1" applyFont="1" applyFill="1" applyBorder="1" applyAlignment="1">
      <alignment horizontal="right" vertical="center"/>
    </xf>
    <xf numFmtId="0" fontId="60" fillId="26" borderId="0" xfId="0" applyFont="1" applyFill="1" applyAlignment="1">
      <alignment horizontal="left" vertical="center"/>
    </xf>
    <xf numFmtId="0" fontId="60" fillId="0" borderId="0" xfId="5140" applyFont="1" applyAlignment="1">
      <alignment horizontal="left" vertical="center"/>
    </xf>
    <xf numFmtId="0" fontId="60" fillId="33" borderId="0" xfId="0" applyFont="1" applyFill="1" applyAlignment="1">
      <alignment wrapText="1"/>
    </xf>
    <xf numFmtId="182" fontId="60" fillId="0" borderId="0" xfId="0" applyNumberFormat="1" applyFont="1" applyAlignment="1">
      <alignment wrapText="1"/>
    </xf>
    <xf numFmtId="0" fontId="60" fillId="27" borderId="0" xfId="5" applyFont="1" applyFill="1" applyAlignment="1">
      <alignment horizontal="left" vertical="center"/>
    </xf>
    <xf numFmtId="0" fontId="60" fillId="0" borderId="0" xfId="5" applyFont="1" applyAlignment="1">
      <alignment horizontal="left" vertical="center"/>
    </xf>
    <xf numFmtId="175" fontId="60" fillId="42" borderId="0" xfId="1843" applyNumberFormat="1" applyFont="1" applyFill="1" applyAlignment="1">
      <alignment wrapText="1"/>
    </xf>
    <xf numFmtId="0" fontId="106" fillId="36" borderId="0" xfId="0" applyFont="1" applyFill="1"/>
    <xf numFmtId="0" fontId="58" fillId="0" borderId="0" xfId="5137" applyFont="1"/>
    <xf numFmtId="0" fontId="120" fillId="0" borderId="21" xfId="0" applyFont="1" applyBorder="1" applyAlignment="1">
      <alignment horizontal="left" vertical="center"/>
    </xf>
    <xf numFmtId="0" fontId="104" fillId="25" borderId="21" xfId="0" applyFont="1" applyFill="1" applyBorder="1" applyAlignment="1">
      <alignment horizontal="right" vertical="center" wrapText="1"/>
    </xf>
    <xf numFmtId="179" fontId="106" fillId="0" borderId="0" xfId="1419" applyNumberFormat="1" applyFont="1" applyAlignment="1">
      <alignment horizontal="right" vertical="center"/>
    </xf>
    <xf numFmtId="179" fontId="106" fillId="0" borderId="21" xfId="1419" applyNumberFormat="1" applyFont="1" applyBorder="1" applyAlignment="1">
      <alignment horizontal="right" vertical="center"/>
    </xf>
    <xf numFmtId="179" fontId="105" fillId="28" borderId="21" xfId="1419" applyNumberFormat="1" applyFont="1" applyFill="1" applyBorder="1" applyAlignment="1">
      <alignment horizontal="right" vertical="center" wrapText="1"/>
    </xf>
    <xf numFmtId="179" fontId="106" fillId="38" borderId="0" xfId="1419" applyNumberFormat="1" applyFont="1" applyFill="1" applyAlignment="1">
      <alignment horizontal="right" vertical="center"/>
    </xf>
    <xf numFmtId="179" fontId="105" fillId="28" borderId="23" xfId="1419" applyNumberFormat="1" applyFont="1" applyFill="1" applyBorder="1" applyAlignment="1">
      <alignment horizontal="right" vertical="center" wrapText="1"/>
    </xf>
    <xf numFmtId="172" fontId="60" fillId="26" borderId="0" xfId="1843" applyNumberFormat="1" applyFont="1" applyFill="1" applyBorder="1" applyAlignment="1">
      <alignment horizontal="left" vertical="center"/>
    </xf>
    <xf numFmtId="172" fontId="60" fillId="0" borderId="0" xfId="1843" applyNumberFormat="1" applyFont="1" applyFill="1" applyBorder="1" applyAlignment="1">
      <alignment horizontal="left" vertical="center"/>
    </xf>
    <xf numFmtId="184" fontId="60" fillId="0" borderId="0" xfId="0" applyNumberFormat="1" applyFont="1"/>
    <xf numFmtId="175" fontId="59" fillId="29" borderId="15" xfId="1843" applyNumberFormat="1" applyFont="1" applyFill="1" applyBorder="1" applyAlignment="1">
      <alignment vertical="center"/>
    </xf>
    <xf numFmtId="175" fontId="60" fillId="34" borderId="0" xfId="1843" applyNumberFormat="1" applyFont="1" applyFill="1" applyAlignment="1">
      <alignment wrapText="1"/>
    </xf>
    <xf numFmtId="175" fontId="60" fillId="0" borderId="0" xfId="1843" applyNumberFormat="1" applyFont="1" applyFill="1" applyBorder="1" applyAlignment="1">
      <alignment vertical="center"/>
    </xf>
    <xf numFmtId="175" fontId="60" fillId="27" borderId="0" xfId="1843" applyNumberFormat="1" applyFont="1" applyFill="1" applyBorder="1" applyAlignment="1">
      <alignment vertical="center"/>
    </xf>
    <xf numFmtId="178" fontId="5" fillId="0" borderId="0" xfId="5869" applyNumberFormat="1"/>
    <xf numFmtId="0" fontId="5" fillId="0" borderId="0" xfId="5864"/>
    <xf numFmtId="14" fontId="5" fillId="0" borderId="0" xfId="5864" applyNumberFormat="1"/>
    <xf numFmtId="173" fontId="5" fillId="0" borderId="0" xfId="5865" applyNumberFormat="1" applyFont="1"/>
    <xf numFmtId="0" fontId="5" fillId="0" borderId="0" xfId="5869"/>
    <xf numFmtId="3" fontId="60" fillId="0" borderId="0" xfId="0" applyNumberFormat="1" applyFont="1" applyAlignment="1">
      <alignment wrapText="1"/>
    </xf>
    <xf numFmtId="172" fontId="60" fillId="0" borderId="0" xfId="1843" applyNumberFormat="1" applyFont="1" applyAlignment="1">
      <alignment wrapText="1"/>
    </xf>
    <xf numFmtId="10" fontId="60" fillId="24" borderId="0" xfId="1352" applyNumberFormat="1" applyFont="1" applyFill="1" applyAlignment="1">
      <alignment wrapText="1"/>
    </xf>
    <xf numFmtId="185" fontId="58" fillId="35" borderId="0" xfId="5137" applyNumberFormat="1" applyFont="1" applyFill="1"/>
    <xf numFmtId="0" fontId="152" fillId="0" borderId="0" xfId="0" applyFont="1"/>
    <xf numFmtId="0" fontId="153" fillId="0" borderId="0" xfId="0" applyFont="1"/>
    <xf numFmtId="0" fontId="153" fillId="0" borderId="0" xfId="0" applyFont="1" applyAlignment="1">
      <alignment horizontal="left" vertical="center"/>
    </xf>
    <xf numFmtId="0" fontId="153" fillId="0" borderId="0" xfId="0" applyFont="1" applyAlignment="1">
      <alignment horizontal="center" vertical="center"/>
    </xf>
    <xf numFmtId="0" fontId="153" fillId="0" borderId="0" xfId="0" applyFont="1" applyAlignment="1">
      <alignment vertical="center"/>
    </xf>
    <xf numFmtId="0" fontId="154" fillId="0" borderId="0" xfId="0" applyFont="1" applyAlignment="1">
      <alignment horizontal="right" vertical="center"/>
    </xf>
    <xf numFmtId="0" fontId="154" fillId="0" borderId="0" xfId="0" applyFont="1" applyAlignment="1">
      <alignment horizontal="left" vertical="center"/>
    </xf>
    <xf numFmtId="0" fontId="154" fillId="0" borderId="0" xfId="0" applyFont="1" applyAlignment="1">
      <alignment vertical="center"/>
    </xf>
    <xf numFmtId="0" fontId="154" fillId="0" borderId="0" xfId="0" applyFont="1" applyAlignment="1">
      <alignment horizontal="center" vertical="center"/>
    </xf>
    <xf numFmtId="0" fontId="154" fillId="34" borderId="0" xfId="0" applyFont="1" applyFill="1" applyAlignment="1">
      <alignment vertical="center"/>
    </xf>
    <xf numFmtId="0" fontId="155" fillId="34" borderId="0" xfId="0" applyFont="1" applyFill="1" applyAlignment="1">
      <alignment vertical="center"/>
    </xf>
    <xf numFmtId="173" fontId="154" fillId="34" borderId="0" xfId="1843" applyNumberFormat="1" applyFont="1" applyFill="1" applyBorder="1" applyAlignment="1">
      <alignment vertical="center"/>
    </xf>
    <xf numFmtId="173" fontId="155" fillId="34" borderId="0" xfId="1843" applyNumberFormat="1" applyFont="1" applyFill="1" applyBorder="1" applyAlignment="1">
      <alignment vertical="center"/>
    </xf>
    <xf numFmtId="0" fontId="156" fillId="0" borderId="0" xfId="0" applyFont="1" applyAlignment="1">
      <alignment vertical="center"/>
    </xf>
    <xf numFmtId="0" fontId="154" fillId="24" borderId="0" xfId="0" applyFont="1" applyFill="1" applyAlignment="1">
      <alignment vertical="center"/>
    </xf>
    <xf numFmtId="0" fontId="154" fillId="24" borderId="0" xfId="0" applyFont="1" applyFill="1" applyAlignment="1">
      <alignment horizontal="right" vertical="center"/>
    </xf>
    <xf numFmtId="170" fontId="153" fillId="0" borderId="0" xfId="4" applyNumberFormat="1" applyFont="1" applyAlignment="1">
      <alignment horizontal="left" vertical="center" wrapText="1"/>
    </xf>
    <xf numFmtId="173" fontId="153" fillId="0" borderId="0" xfId="1843" applyNumberFormat="1" applyFont="1" applyBorder="1" applyAlignment="1">
      <alignment horizontal="center" vertical="center"/>
    </xf>
    <xf numFmtId="173" fontId="153" fillId="0" borderId="0" xfId="1843" applyNumberFormat="1" applyFont="1" applyFill="1" applyBorder="1" applyAlignment="1">
      <alignment horizontal="left" vertical="center" wrapText="1"/>
    </xf>
    <xf numFmtId="169" fontId="154" fillId="34" borderId="0" xfId="0" applyNumberFormat="1" applyFont="1" applyFill="1" applyAlignment="1">
      <alignment horizontal="right" vertical="center"/>
    </xf>
    <xf numFmtId="20" fontId="156" fillId="0" borderId="0" xfId="0" applyNumberFormat="1" applyFont="1" applyAlignment="1">
      <alignment vertical="center"/>
    </xf>
    <xf numFmtId="169" fontId="154" fillId="0" borderId="0" xfId="0" applyNumberFormat="1" applyFont="1" applyAlignment="1">
      <alignment vertical="center"/>
    </xf>
    <xf numFmtId="0" fontId="157" fillId="0" borderId="0" xfId="0" applyFont="1" applyAlignment="1">
      <alignment horizontal="left" vertical="center"/>
    </xf>
    <xf numFmtId="169" fontId="153" fillId="0" borderId="0" xfId="5" applyNumberFormat="1" applyFont="1" applyAlignment="1">
      <alignment horizontal="right" vertical="center"/>
    </xf>
    <xf numFmtId="0" fontId="154" fillId="29" borderId="0" xfId="0" applyFont="1" applyFill="1" applyAlignment="1">
      <alignment horizontal="right" vertical="center"/>
    </xf>
    <xf numFmtId="0" fontId="156" fillId="29" borderId="0" xfId="0" applyFont="1" applyFill="1" applyAlignment="1">
      <alignment vertical="center"/>
    </xf>
    <xf numFmtId="0" fontId="153" fillId="0" borderId="0" xfId="0" applyFont="1" applyAlignment="1">
      <alignment horizontal="center"/>
    </xf>
    <xf numFmtId="4" fontId="153" fillId="0" borderId="0" xfId="0" applyNumberFormat="1" applyFont="1" applyAlignment="1">
      <alignment vertical="center"/>
    </xf>
    <xf numFmtId="4" fontId="156" fillId="29" borderId="0" xfId="0" applyNumberFormat="1" applyFont="1" applyFill="1" applyAlignment="1">
      <alignment vertical="center"/>
    </xf>
    <xf numFmtId="170" fontId="153" fillId="0" borderId="0" xfId="4" applyNumberFormat="1" applyFont="1" applyAlignment="1" applyProtection="1">
      <alignment horizontal="left" vertical="center" wrapText="1"/>
      <protection hidden="1"/>
    </xf>
    <xf numFmtId="173" fontId="153" fillId="0" borderId="0" xfId="1843" applyNumberFormat="1" applyFont="1" applyFill="1" applyBorder="1" applyAlignment="1" applyProtection="1">
      <alignment horizontal="left" vertical="center" wrapText="1"/>
      <protection hidden="1"/>
    </xf>
    <xf numFmtId="0" fontId="155" fillId="0" borderId="0" xfId="0" applyFont="1" applyAlignment="1">
      <alignment horizontal="left" vertical="center"/>
    </xf>
    <xf numFmtId="169" fontId="153" fillId="39" borderId="0" xfId="5" applyNumberFormat="1" applyFont="1" applyFill="1" applyAlignment="1">
      <alignment horizontal="right" vertical="center"/>
    </xf>
    <xf numFmtId="169" fontId="153" fillId="0" borderId="0" xfId="5" applyNumberFormat="1" applyFont="1" applyAlignment="1">
      <alignment vertical="center"/>
    </xf>
    <xf numFmtId="173" fontId="153" fillId="0" borderId="0" xfId="1843" applyNumberFormat="1" applyFont="1" applyFill="1" applyBorder="1" applyAlignment="1">
      <alignment vertical="center"/>
    </xf>
    <xf numFmtId="173" fontId="153" fillId="0" borderId="0" xfId="1843" applyNumberFormat="1" applyFont="1"/>
    <xf numFmtId="10" fontId="153" fillId="0" borderId="0" xfId="1352" applyNumberFormat="1" applyFont="1" applyAlignment="1">
      <alignment vertical="center"/>
    </xf>
    <xf numFmtId="0" fontId="149" fillId="32" borderId="0" xfId="0" applyFont="1" applyFill="1" applyAlignment="1">
      <alignment horizontal="left" vertical="center" wrapText="1"/>
    </xf>
    <xf numFmtId="0" fontId="149" fillId="32" borderId="0" xfId="0" applyFont="1" applyFill="1" applyAlignment="1">
      <alignment horizontal="center" vertical="center" wrapText="1"/>
    </xf>
    <xf numFmtId="0" fontId="149" fillId="32" borderId="0" xfId="0" applyFont="1" applyFill="1" applyAlignment="1">
      <alignment vertical="center" wrapText="1"/>
    </xf>
    <xf numFmtId="4" fontId="153" fillId="0" borderId="0" xfId="0" applyNumberFormat="1" applyFont="1" applyAlignment="1">
      <alignment horizontal="center" vertical="center"/>
    </xf>
    <xf numFmtId="171" fontId="153" fillId="0" borderId="0" xfId="0" applyNumberFormat="1" applyFont="1" applyAlignment="1">
      <alignment horizontal="center" vertical="center"/>
    </xf>
    <xf numFmtId="1" fontId="150" fillId="0" borderId="0" xfId="2502" applyNumberFormat="1" applyFont="1"/>
    <xf numFmtId="3" fontId="150" fillId="0" borderId="0" xfId="2502" applyNumberFormat="1" applyFont="1"/>
    <xf numFmtId="4" fontId="153" fillId="0" borderId="0" xfId="0" applyNumberFormat="1" applyFont="1"/>
    <xf numFmtId="14" fontId="153" fillId="0" borderId="0" xfId="0" applyNumberFormat="1" applyFont="1" applyAlignment="1">
      <alignment vertical="center"/>
    </xf>
    <xf numFmtId="0" fontId="158" fillId="0" borderId="0" xfId="3" applyFont="1" applyAlignment="1">
      <alignment horizontal="center" vertical="center"/>
    </xf>
    <xf numFmtId="3" fontId="153" fillId="0" borderId="0" xfId="0" applyNumberFormat="1" applyFont="1" applyAlignment="1">
      <alignment horizontal="center" vertical="center"/>
    </xf>
    <xf numFmtId="0" fontId="153" fillId="35" borderId="0" xfId="0" applyFont="1" applyFill="1" applyAlignment="1">
      <alignment vertical="center"/>
    </xf>
    <xf numFmtId="14" fontId="153" fillId="35" borderId="0" xfId="0" applyNumberFormat="1" applyFont="1" applyFill="1" applyAlignment="1">
      <alignment vertical="center"/>
    </xf>
    <xf numFmtId="171" fontId="153" fillId="35" borderId="0" xfId="0" applyNumberFormat="1" applyFont="1" applyFill="1" applyAlignment="1">
      <alignment horizontal="center" vertical="center"/>
    </xf>
    <xf numFmtId="4" fontId="153" fillId="35" borderId="0" xfId="0" applyNumberFormat="1" applyFont="1" applyFill="1" applyAlignment="1">
      <alignment horizontal="center" vertical="center"/>
    </xf>
    <xf numFmtId="14" fontId="152" fillId="0" borderId="0" xfId="0" applyNumberFormat="1" applyFont="1"/>
    <xf numFmtId="172" fontId="158" fillId="0" borderId="0" xfId="1843" applyNumberFormat="1" applyFont="1" applyFill="1" applyBorder="1" applyAlignment="1">
      <alignment horizontal="center" vertical="center"/>
    </xf>
    <xf numFmtId="0" fontId="153" fillId="0" borderId="0" xfId="3" applyFont="1" applyAlignment="1">
      <alignment horizontal="center" vertical="center"/>
    </xf>
    <xf numFmtId="14" fontId="153" fillId="0" borderId="0" xfId="3" applyNumberFormat="1" applyFont="1" applyAlignment="1">
      <alignment horizontal="center" vertical="center"/>
    </xf>
    <xf numFmtId="4" fontId="153" fillId="0" borderId="0" xfId="5" applyNumberFormat="1" applyFont="1" applyAlignment="1">
      <alignment vertical="center"/>
    </xf>
    <xf numFmtId="0" fontId="154" fillId="31" borderId="0" xfId="0" applyFont="1" applyFill="1" applyAlignment="1">
      <alignment horizontal="right" vertical="center"/>
    </xf>
    <xf numFmtId="0" fontId="156" fillId="31" borderId="0" xfId="0" applyFont="1" applyFill="1" applyAlignment="1">
      <alignment horizontal="right" vertical="center"/>
    </xf>
    <xf numFmtId="169" fontId="159" fillId="31" borderId="0" xfId="0" applyNumberFormat="1" applyFont="1" applyFill="1" applyAlignment="1">
      <alignment vertical="center"/>
    </xf>
    <xf numFmtId="0" fontId="154" fillId="76" borderId="0" xfId="0" applyFont="1" applyFill="1" applyAlignment="1">
      <alignment horizontal="left" vertical="center"/>
    </xf>
    <xf numFmtId="173" fontId="154" fillId="76" borderId="0" xfId="1843" applyNumberFormat="1" applyFont="1" applyFill="1" applyBorder="1" applyAlignment="1">
      <alignment horizontal="left" vertical="center"/>
    </xf>
    <xf numFmtId="173" fontId="155" fillId="0" borderId="0" xfId="1843" applyNumberFormat="1" applyFont="1" applyFill="1" applyBorder="1" applyAlignment="1">
      <alignment horizontal="left" vertical="center"/>
    </xf>
    <xf numFmtId="0" fontId="155" fillId="0" borderId="0" xfId="0" applyFont="1" applyAlignment="1">
      <alignment vertical="center"/>
    </xf>
    <xf numFmtId="173" fontId="155" fillId="0" borderId="0" xfId="1843" applyNumberFormat="1" applyFont="1" applyFill="1" applyBorder="1" applyAlignment="1">
      <alignment vertical="center"/>
    </xf>
    <xf numFmtId="173" fontId="149" fillId="0" borderId="0" xfId="1843" applyNumberFormat="1" applyFont="1" applyFill="1" applyBorder="1" applyAlignment="1">
      <alignment horizontal="center" vertical="center" wrapText="1"/>
    </xf>
    <xf numFmtId="173" fontId="154" fillId="0" borderId="0" xfId="1843" applyNumberFormat="1" applyFont="1" applyFill="1" applyBorder="1" applyAlignment="1">
      <alignment vertical="center"/>
    </xf>
    <xf numFmtId="173" fontId="154" fillId="0" borderId="0" xfId="1843" applyNumberFormat="1" applyFont="1" applyFill="1" applyBorder="1" applyAlignment="1">
      <alignment horizontal="left" vertical="center"/>
    </xf>
    <xf numFmtId="0" fontId="154" fillId="0" borderId="0" xfId="0" applyFont="1" applyAlignment="1">
      <alignment horizontal="left" vertical="center" wrapText="1"/>
    </xf>
    <xf numFmtId="169" fontId="154" fillId="29" borderId="15" xfId="5" applyNumberFormat="1" applyFont="1" applyFill="1" applyBorder="1" applyAlignment="1">
      <alignment vertical="center"/>
    </xf>
    <xf numFmtId="0" fontId="160" fillId="28" borderId="15" xfId="0" applyFont="1" applyFill="1" applyBorder="1" applyAlignment="1">
      <alignment vertical="center"/>
    </xf>
    <xf numFmtId="169" fontId="154" fillId="34" borderId="0" xfId="5" applyNumberFormat="1" applyFont="1" applyFill="1" applyAlignment="1">
      <alignment vertical="center"/>
    </xf>
    <xf numFmtId="0" fontId="151" fillId="38" borderId="0" xfId="0" applyFont="1" applyFill="1" applyAlignment="1">
      <alignment horizontal="center" vertical="center" wrapText="1"/>
    </xf>
    <xf numFmtId="0" fontId="60" fillId="0" borderId="0" xfId="0" applyFont="1" applyAlignment="1">
      <alignment horizontal="left" vertical="center" wrapText="1"/>
    </xf>
    <xf numFmtId="0" fontId="103" fillId="40" borderId="0" xfId="0" applyFont="1" applyFill="1" applyAlignment="1">
      <alignment horizontal="center" vertical="center" wrapText="1"/>
    </xf>
    <xf numFmtId="0" fontId="149" fillId="40" borderId="0" xfId="0" applyFont="1" applyFill="1" applyAlignment="1">
      <alignment horizontal="center" vertical="center" wrapText="1"/>
    </xf>
    <xf numFmtId="0" fontId="151" fillId="26" borderId="0" xfId="0" applyFont="1" applyFill="1" applyAlignment="1">
      <alignment horizontal="center" vertical="center" wrapText="1"/>
    </xf>
    <xf numFmtId="0" fontId="149" fillId="40" borderId="0" xfId="0" applyFont="1" applyFill="1" applyAlignment="1">
      <alignment horizontal="left" vertical="center" wrapText="1"/>
    </xf>
    <xf numFmtId="0" fontId="155" fillId="40" borderId="33" xfId="0" applyFont="1" applyFill="1" applyBorder="1" applyAlignment="1">
      <alignment horizontal="left" vertical="center"/>
    </xf>
    <xf numFmtId="0" fontId="103" fillId="40" borderId="11" xfId="0" applyFont="1" applyFill="1" applyBorder="1" applyAlignment="1">
      <alignment horizontal="center" vertical="center" wrapText="1"/>
    </xf>
    <xf numFmtId="0" fontId="108" fillId="40" borderId="0" xfId="0" applyFont="1" applyFill="1" applyAlignment="1">
      <alignment horizontal="left" vertical="center"/>
    </xf>
    <xf numFmtId="169" fontId="103" fillId="40" borderId="0" xfId="0" applyNumberFormat="1" applyFont="1" applyFill="1" applyAlignment="1">
      <alignment horizontal="right" vertical="center" wrapText="1"/>
    </xf>
    <xf numFmtId="0" fontId="103" fillId="40" borderId="0" xfId="0" applyFont="1" applyFill="1" applyAlignment="1">
      <alignment horizontal="left" vertical="center" wrapText="1"/>
    </xf>
    <xf numFmtId="0" fontId="155" fillId="40" borderId="0" xfId="0" applyFont="1" applyFill="1" applyAlignment="1">
      <alignment horizontal="left" vertical="center"/>
    </xf>
    <xf numFmtId="169" fontId="149" fillId="40" borderId="0" xfId="0" applyNumberFormat="1" applyFont="1" applyFill="1" applyAlignment="1">
      <alignment horizontal="right" vertical="center" wrapText="1"/>
    </xf>
    <xf numFmtId="0" fontId="149" fillId="40" borderId="11" xfId="0" applyFont="1" applyFill="1" applyBorder="1" applyAlignment="1">
      <alignment horizontal="center" vertical="center" wrapText="1"/>
    </xf>
    <xf numFmtId="0" fontId="153" fillId="26" borderId="0" xfId="0" applyFont="1" applyFill="1" applyAlignment="1">
      <alignment horizontal="center" vertical="center"/>
    </xf>
    <xf numFmtId="170" fontId="153" fillId="26" borderId="0" xfId="4" applyNumberFormat="1" applyFont="1" applyFill="1" applyAlignment="1" applyProtection="1">
      <alignment horizontal="left" vertical="center" wrapText="1"/>
      <protection hidden="1"/>
    </xf>
    <xf numFmtId="0" fontId="60" fillId="26" borderId="0" xfId="0" applyFont="1" applyFill="1" applyAlignment="1">
      <alignment horizontal="center" vertical="center"/>
    </xf>
    <xf numFmtId="170" fontId="60" fillId="26" borderId="0" xfId="4" applyNumberFormat="1" applyFont="1" applyFill="1" applyAlignment="1">
      <alignment horizontal="left" vertical="center" wrapText="1"/>
    </xf>
    <xf numFmtId="169" fontId="153" fillId="26" borderId="0" xfId="5" applyNumberFormat="1" applyFont="1" applyFill="1" applyAlignment="1">
      <alignment horizontal="right" vertical="center"/>
    </xf>
    <xf numFmtId="169" fontId="60" fillId="26" borderId="0" xfId="5" applyNumberFormat="1" applyFont="1" applyFill="1" applyAlignment="1">
      <alignment horizontal="right" vertical="center"/>
    </xf>
    <xf numFmtId="169" fontId="60" fillId="26" borderId="0" xfId="5" applyNumberFormat="1" applyFont="1" applyFill="1" applyAlignment="1">
      <alignment vertical="center"/>
    </xf>
    <xf numFmtId="0" fontId="59" fillId="26" borderId="0" xfId="0" applyFont="1" applyFill="1" applyAlignment="1">
      <alignment vertical="center"/>
    </xf>
    <xf numFmtId="0" fontId="108" fillId="26" borderId="0" xfId="0" applyFont="1" applyFill="1" applyAlignment="1">
      <alignment vertical="center"/>
    </xf>
    <xf numFmtId="169" fontId="59" fillId="26" borderId="0" xfId="0" applyNumberFormat="1" applyFont="1" applyFill="1" applyAlignment="1">
      <alignment horizontal="right" vertical="center"/>
    </xf>
    <xf numFmtId="169" fontId="59" fillId="26" borderId="0" xfId="0" applyNumberFormat="1" applyFont="1" applyFill="1" applyAlignment="1">
      <alignment vertical="center"/>
    </xf>
    <xf numFmtId="0" fontId="108" fillId="26" borderId="0" xfId="0" applyFont="1" applyFill="1" applyAlignment="1">
      <alignment horizontal="left" vertical="center"/>
    </xf>
    <xf numFmtId="169" fontId="108" fillId="26" borderId="0" xfId="0" applyNumberFormat="1" applyFont="1" applyFill="1" applyAlignment="1">
      <alignment horizontal="right" vertical="center"/>
    </xf>
    <xf numFmtId="169" fontId="108" fillId="26" borderId="0" xfId="0" applyNumberFormat="1" applyFont="1" applyFill="1" applyAlignment="1">
      <alignment horizontal="left" vertical="center"/>
    </xf>
    <xf numFmtId="0" fontId="153" fillId="26" borderId="0" xfId="0" applyFont="1" applyFill="1" applyAlignment="1">
      <alignment horizontal="left" vertical="center"/>
    </xf>
    <xf numFmtId="169" fontId="153" fillId="77" borderId="0" xfId="5" applyNumberFormat="1" applyFont="1" applyFill="1" applyAlignment="1">
      <alignment horizontal="right" vertical="center"/>
    </xf>
    <xf numFmtId="169" fontId="60" fillId="77" borderId="0" xfId="5" applyNumberFormat="1" applyFont="1" applyFill="1" applyAlignment="1">
      <alignment horizontal="right" vertical="center"/>
    </xf>
    <xf numFmtId="0" fontId="59" fillId="26" borderId="15" xfId="0" applyFont="1" applyFill="1" applyBorder="1" applyAlignment="1">
      <alignment horizontal="center" vertical="center"/>
    </xf>
    <xf numFmtId="0" fontId="59" fillId="26" borderId="15" xfId="0" applyFont="1" applyFill="1" applyBorder="1" applyAlignment="1">
      <alignment vertical="center"/>
    </xf>
    <xf numFmtId="169" fontId="59" fillId="26" borderId="15" xfId="5" applyNumberFormat="1" applyFont="1" applyFill="1" applyBorder="1" applyAlignment="1">
      <alignment horizontal="right" vertical="center"/>
    </xf>
    <xf numFmtId="169" fontId="59" fillId="26" borderId="15" xfId="5" applyNumberFormat="1" applyFont="1" applyFill="1" applyBorder="1" applyAlignment="1">
      <alignment vertical="center"/>
    </xf>
    <xf numFmtId="169" fontId="155" fillId="40" borderId="0" xfId="0" applyNumberFormat="1" applyFont="1" applyFill="1" applyAlignment="1">
      <alignment horizontal="right" vertical="center"/>
    </xf>
    <xf numFmtId="0" fontId="60" fillId="40" borderId="0" xfId="0" applyFont="1" applyFill="1" applyAlignment="1">
      <alignment horizontal="center" vertical="center"/>
    </xf>
    <xf numFmtId="0" fontId="60" fillId="40" borderId="0" xfId="0" applyFont="1" applyFill="1" applyAlignment="1">
      <alignment horizontal="left" vertical="center"/>
    </xf>
    <xf numFmtId="169" fontId="60" fillId="40" borderId="0" xfId="5" applyNumberFormat="1" applyFont="1" applyFill="1" applyAlignment="1">
      <alignment horizontal="right" vertical="center"/>
    </xf>
    <xf numFmtId="169" fontId="60" fillId="78" borderId="0" xfId="5" applyNumberFormat="1" applyFont="1" applyFill="1" applyAlignment="1">
      <alignment horizontal="right" vertical="center"/>
    </xf>
    <xf numFmtId="169" fontId="60" fillId="40" borderId="0" xfId="5" applyNumberFormat="1" applyFont="1" applyFill="1" applyAlignment="1">
      <alignment vertical="center"/>
    </xf>
    <xf numFmtId="0" fontId="59" fillId="29" borderId="15" xfId="0" applyFont="1" applyFill="1" applyBorder="1" applyAlignment="1">
      <alignment horizontal="left" vertical="center"/>
    </xf>
    <xf numFmtId="169" fontId="154" fillId="29" borderId="15" xfId="5" applyNumberFormat="1" applyFont="1" applyFill="1" applyBorder="1" applyAlignment="1">
      <alignment horizontal="right" vertical="center"/>
    </xf>
    <xf numFmtId="0" fontId="60" fillId="0" borderId="15" xfId="0" applyFont="1" applyBorder="1" applyAlignment="1">
      <alignment vertical="center"/>
    </xf>
    <xf numFmtId="0" fontId="60" fillId="0" borderId="15" xfId="0" applyFont="1" applyBorder="1" applyAlignment="1">
      <alignment horizontal="left" vertical="center"/>
    </xf>
    <xf numFmtId="173" fontId="149" fillId="40" borderId="0" xfId="1843" applyNumberFormat="1" applyFont="1" applyFill="1" applyBorder="1" applyAlignment="1">
      <alignment horizontal="center" vertical="center" wrapText="1"/>
    </xf>
    <xf numFmtId="0" fontId="103" fillId="40" borderId="11" xfId="0" applyFont="1" applyFill="1" applyBorder="1" applyAlignment="1">
      <alignment vertical="center" wrapText="1"/>
    </xf>
    <xf numFmtId="173" fontId="103" fillId="40" borderId="11" xfId="1843" applyNumberFormat="1" applyFont="1" applyFill="1" applyBorder="1" applyAlignment="1">
      <alignment horizontal="center" vertical="center" wrapText="1"/>
    </xf>
    <xf numFmtId="173" fontId="103" fillId="40" borderId="0" xfId="1843" applyNumberFormat="1" applyFont="1" applyFill="1" applyBorder="1" applyAlignment="1">
      <alignment horizontal="center" vertical="center" wrapText="1"/>
    </xf>
    <xf numFmtId="0" fontId="103" fillId="40" borderId="0" xfId="0" applyFont="1" applyFill="1" applyAlignment="1">
      <alignment vertical="center" wrapText="1"/>
    </xf>
    <xf numFmtId="173" fontId="103" fillId="40" borderId="0" xfId="0" applyNumberFormat="1" applyFont="1" applyFill="1" applyAlignment="1">
      <alignment horizontal="center" vertical="center" wrapText="1"/>
    </xf>
    <xf numFmtId="0" fontId="108" fillId="40" borderId="0" xfId="0" applyFont="1" applyFill="1" applyAlignment="1">
      <alignment vertical="center"/>
    </xf>
    <xf numFmtId="173" fontId="153" fillId="26" borderId="0" xfId="1843" applyNumberFormat="1" applyFont="1" applyFill="1" applyBorder="1" applyAlignment="1">
      <alignment horizontal="center" vertical="center"/>
    </xf>
    <xf numFmtId="173" fontId="153" fillId="26" borderId="0" xfId="1843" applyNumberFormat="1" applyFont="1" applyFill="1" applyBorder="1" applyAlignment="1" applyProtection="1">
      <alignment horizontal="left" vertical="center" wrapText="1"/>
      <protection hidden="1"/>
    </xf>
    <xf numFmtId="173" fontId="60" fillId="26" borderId="0" xfId="1843" applyNumberFormat="1" applyFont="1" applyFill="1" applyBorder="1" applyAlignment="1">
      <alignment horizontal="center" vertical="center"/>
    </xf>
    <xf numFmtId="173" fontId="60" fillId="26" borderId="0" xfId="1843" applyNumberFormat="1" applyFont="1" applyFill="1" applyBorder="1" applyAlignment="1">
      <alignment horizontal="left" vertical="center" wrapText="1"/>
    </xf>
    <xf numFmtId="173" fontId="103" fillId="26" borderId="0" xfId="0" applyNumberFormat="1" applyFont="1" applyFill="1" applyAlignment="1">
      <alignment horizontal="center" vertical="center" wrapText="1"/>
    </xf>
    <xf numFmtId="0" fontId="149" fillId="40" borderId="11" xfId="0" applyFont="1" applyFill="1" applyBorder="1" applyAlignment="1">
      <alignment vertical="center" wrapText="1"/>
    </xf>
    <xf numFmtId="173" fontId="149" fillId="40" borderId="11" xfId="1843" applyNumberFormat="1" applyFont="1" applyFill="1" applyBorder="1" applyAlignment="1">
      <alignment horizontal="center" vertical="center" wrapText="1"/>
    </xf>
    <xf numFmtId="0" fontId="149" fillId="40" borderId="10" xfId="0" applyFont="1" applyFill="1" applyBorder="1" applyAlignment="1">
      <alignment horizontal="center" vertical="center" wrapText="1"/>
    </xf>
    <xf numFmtId="0" fontId="149" fillId="40" borderId="10" xfId="0" applyFont="1" applyFill="1" applyBorder="1" applyAlignment="1">
      <alignment horizontal="center" vertical="center"/>
    </xf>
    <xf numFmtId="169" fontId="153" fillId="26" borderId="0" xfId="5" applyNumberFormat="1" applyFont="1" applyFill="1" applyAlignment="1">
      <alignment vertical="center"/>
    </xf>
    <xf numFmtId="0" fontId="155" fillId="40" borderId="14" xfId="0" applyFont="1" applyFill="1" applyBorder="1" applyAlignment="1">
      <alignment horizontal="left" vertical="center"/>
    </xf>
    <xf numFmtId="169" fontId="155" fillId="40" borderId="14" xfId="5" applyNumberFormat="1" applyFont="1" applyFill="1" applyBorder="1" applyAlignment="1">
      <alignment vertical="center"/>
    </xf>
    <xf numFmtId="169" fontId="149" fillId="40" borderId="0" xfId="0" applyNumberFormat="1" applyFont="1" applyFill="1" applyAlignment="1">
      <alignment horizontal="center" vertical="center" wrapText="1"/>
    </xf>
    <xf numFmtId="0" fontId="60" fillId="26" borderId="0" xfId="0" applyFont="1" applyFill="1" applyAlignment="1">
      <alignment horizontal="right" vertical="center" wrapText="1"/>
    </xf>
    <xf numFmtId="3" fontId="60" fillId="26" borderId="0" xfId="0" applyNumberFormat="1" applyFont="1" applyFill="1" applyAlignment="1">
      <alignment horizontal="right" vertical="center" wrapText="1"/>
    </xf>
    <xf numFmtId="0" fontId="60" fillId="0" borderId="0" xfId="0" applyFont="1" applyAlignment="1">
      <alignment horizontal="right" vertical="center" wrapText="1"/>
    </xf>
    <xf numFmtId="14" fontId="60" fillId="26" borderId="0" xfId="0" applyNumberFormat="1" applyFont="1" applyFill="1" applyAlignment="1">
      <alignment horizontal="left" vertical="center" wrapText="1"/>
    </xf>
    <xf numFmtId="14" fontId="0" fillId="0" borderId="0" xfId="0" applyNumberFormat="1"/>
    <xf numFmtId="0" fontId="0" fillId="0" borderId="0" xfId="0" applyAlignment="1">
      <alignment horizontal="left"/>
    </xf>
    <xf numFmtId="172" fontId="60" fillId="26" borderId="0" xfId="1843" applyNumberFormat="1" applyFont="1" applyFill="1" applyAlignment="1">
      <alignment horizontal="left" vertical="center" wrapText="1"/>
    </xf>
    <xf numFmtId="172" fontId="60" fillId="0" borderId="0" xfId="1843" applyNumberFormat="1" applyFont="1" applyAlignment="1">
      <alignment horizontal="left" vertical="center" wrapText="1"/>
    </xf>
    <xf numFmtId="0" fontId="154" fillId="79" borderId="0" xfId="1021" applyFont="1" applyFill="1" applyAlignment="1">
      <alignment horizontal="center" vertical="center" wrapText="1"/>
    </xf>
    <xf numFmtId="14" fontId="154" fillId="79" borderId="0" xfId="1021" applyNumberFormat="1" applyFont="1" applyFill="1" applyAlignment="1">
      <alignment horizontal="center" vertical="center" wrapText="1"/>
    </xf>
    <xf numFmtId="0" fontId="158" fillId="0" borderId="0" xfId="3" applyFont="1" applyAlignment="1">
      <alignment horizontal="left" vertical="center"/>
    </xf>
    <xf numFmtId="3" fontId="158" fillId="0" borderId="0" xfId="3" applyNumberFormat="1" applyFont="1" applyAlignment="1">
      <alignment vertical="center"/>
    </xf>
    <xf numFmtId="14" fontId="158" fillId="0" borderId="0" xfId="3" applyNumberFormat="1" applyFont="1" applyAlignment="1">
      <alignment horizontal="center" vertical="center"/>
    </xf>
    <xf numFmtId="3" fontId="158" fillId="0" borderId="0" xfId="3" applyNumberFormat="1" applyFont="1" applyAlignment="1">
      <alignment horizontal="right" vertical="center"/>
    </xf>
    <xf numFmtId="0" fontId="158" fillId="36" borderId="0" xfId="3" applyFont="1" applyFill="1" applyAlignment="1">
      <alignment horizontal="center" vertical="center"/>
    </xf>
    <xf numFmtId="3" fontId="60" fillId="26" borderId="0" xfId="0" applyNumberFormat="1" applyFont="1" applyFill="1" applyAlignment="1">
      <alignment horizontal="left" vertical="center" wrapText="1"/>
    </xf>
    <xf numFmtId="3" fontId="60" fillId="26" borderId="0" xfId="0" applyNumberFormat="1" applyFont="1" applyFill="1" applyAlignment="1">
      <alignment horizontal="left" vertical="center"/>
    </xf>
    <xf numFmtId="0" fontId="149" fillId="40" borderId="10" xfId="0" applyFont="1" applyFill="1" applyBorder="1" applyAlignment="1">
      <alignment vertical="center"/>
    </xf>
    <xf numFmtId="170" fontId="153" fillId="26" borderId="0" xfId="4" applyNumberFormat="1" applyFont="1" applyFill="1" applyAlignment="1">
      <alignment horizontal="left" vertical="center"/>
    </xf>
    <xf numFmtId="170" fontId="153" fillId="0" borderId="0" xfId="4" applyNumberFormat="1" applyFont="1" applyAlignment="1">
      <alignment horizontal="left" vertical="center"/>
    </xf>
    <xf numFmtId="0" fontId="160" fillId="28" borderId="15" xfId="0" applyFont="1" applyFill="1" applyBorder="1" applyAlignment="1">
      <alignment horizontal="left" vertical="center"/>
    </xf>
    <xf numFmtId="186" fontId="0" fillId="0" borderId="0" xfId="0" applyNumberFormat="1"/>
    <xf numFmtId="169" fontId="0" fillId="0" borderId="0" xfId="0" applyNumberFormat="1"/>
    <xf numFmtId="1" fontId="150" fillId="0" borderId="0" xfId="2502" applyNumberFormat="1" applyFont="1" applyAlignment="1">
      <alignment horizontal="left"/>
    </xf>
    <xf numFmtId="1" fontId="150" fillId="0" borderId="0" xfId="2502" applyNumberFormat="1" applyFont="1" applyAlignment="1">
      <alignment horizontal="center"/>
    </xf>
    <xf numFmtId="14" fontId="153" fillId="0" borderId="0" xfId="0" applyNumberFormat="1" applyFont="1" applyAlignment="1">
      <alignment horizontal="center" vertical="center"/>
    </xf>
    <xf numFmtId="0" fontId="151" fillId="0" borderId="0" xfId="0" applyFont="1" applyAlignment="1">
      <alignment horizontal="center" vertical="center" wrapText="1"/>
    </xf>
    <xf numFmtId="14" fontId="163" fillId="0" borderId="17" xfId="3" applyNumberFormat="1" applyFont="1" applyBorder="1" applyAlignment="1">
      <alignment horizontal="center" vertical="center"/>
    </xf>
    <xf numFmtId="164" fontId="163" fillId="0" borderId="17" xfId="1419" applyFont="1" applyFill="1" applyBorder="1" applyAlignment="1">
      <alignment horizontal="center" vertical="center"/>
    </xf>
    <xf numFmtId="0" fontId="163" fillId="0" borderId="17" xfId="3" applyFont="1" applyBorder="1" applyAlignment="1">
      <alignment horizontal="center" vertical="center"/>
    </xf>
    <xf numFmtId="14" fontId="111" fillId="0" borderId="39" xfId="0" applyNumberFormat="1" applyFont="1" applyBorder="1" applyAlignment="1">
      <alignment horizontal="center" vertical="center"/>
    </xf>
    <xf numFmtId="0" fontId="111" fillId="0" borderId="39" xfId="0" applyFont="1" applyBorder="1" applyAlignment="1">
      <alignment horizontal="center" vertical="center"/>
    </xf>
    <xf numFmtId="14" fontId="111" fillId="0" borderId="40" xfId="0" applyNumberFormat="1" applyFont="1" applyBorder="1" applyAlignment="1">
      <alignment horizontal="center" vertical="center"/>
    </xf>
    <xf numFmtId="0" fontId="111" fillId="0" borderId="40" xfId="0" applyFont="1" applyBorder="1" applyAlignment="1">
      <alignment horizontal="center" vertical="center"/>
    </xf>
    <xf numFmtId="0" fontId="149" fillId="25" borderId="0" xfId="0" applyFont="1" applyFill="1" applyAlignment="1">
      <alignment horizontal="center" vertical="center" wrapText="1"/>
    </xf>
    <xf numFmtId="0" fontId="151" fillId="0" borderId="0" xfId="0" applyFont="1" applyAlignment="1">
      <alignment vertical="center"/>
    </xf>
    <xf numFmtId="0" fontId="149" fillId="25" borderId="10" xfId="0" applyFont="1" applyFill="1" applyBorder="1" applyAlignment="1">
      <alignment horizontal="center" vertical="center" wrapText="1"/>
    </xf>
    <xf numFmtId="0" fontId="165" fillId="0" borderId="0" xfId="0" applyFont="1" applyAlignment="1">
      <alignment horizontal="left" vertical="center" indent="3"/>
    </xf>
    <xf numFmtId="0" fontId="166" fillId="26" borderId="0" xfId="0" applyFont="1" applyFill="1" applyAlignment="1">
      <alignment vertical="center"/>
    </xf>
    <xf numFmtId="0" fontId="103" fillId="25" borderId="10" xfId="0" applyFont="1" applyFill="1" applyBorder="1" applyAlignment="1">
      <alignment horizontal="right" vertical="center" wrapText="1"/>
    </xf>
    <xf numFmtId="0" fontId="111" fillId="26" borderId="0" xfId="0" applyFont="1" applyFill="1" applyAlignment="1">
      <alignment horizontal="center" vertical="center" wrapText="1"/>
    </xf>
    <xf numFmtId="0" fontId="111" fillId="26" borderId="0" xfId="0" applyFont="1" applyFill="1" applyAlignment="1">
      <alignment vertical="center" wrapText="1"/>
    </xf>
    <xf numFmtId="0" fontId="111" fillId="26" borderId="0" xfId="0" applyFont="1" applyFill="1" applyAlignment="1">
      <alignment horizontal="right" vertical="center" wrapText="1"/>
    </xf>
    <xf numFmtId="0" fontId="151" fillId="26" borderId="0" xfId="0" applyFont="1" applyFill="1" applyAlignment="1">
      <alignment vertical="center" wrapText="1"/>
    </xf>
    <xf numFmtId="0" fontId="151" fillId="26" borderId="0" xfId="0" applyFont="1" applyFill="1" applyAlignment="1">
      <alignment horizontal="right" vertical="center" wrapText="1"/>
    </xf>
    <xf numFmtId="0" fontId="151" fillId="0" borderId="0" xfId="0" applyFont="1" applyAlignment="1">
      <alignment horizontal="center" vertical="center"/>
    </xf>
    <xf numFmtId="0" fontId="151" fillId="0" borderId="0" xfId="0" applyFont="1" applyAlignment="1">
      <alignment horizontal="right" vertical="center"/>
    </xf>
    <xf numFmtId="0" fontId="149" fillId="40" borderId="0" xfId="0" applyFont="1" applyFill="1" applyAlignment="1">
      <alignment vertical="center"/>
    </xf>
    <xf numFmtId="0" fontId="151" fillId="0" borderId="0" xfId="0" applyFont="1" applyAlignment="1">
      <alignment vertical="center" wrapText="1"/>
    </xf>
    <xf numFmtId="0" fontId="151" fillId="26" borderId="0" xfId="0" applyFont="1" applyFill="1" applyAlignment="1">
      <alignment vertical="center"/>
    </xf>
    <xf numFmtId="0" fontId="151" fillId="26" borderId="0" xfId="0" applyFont="1" applyFill="1" applyAlignment="1">
      <alignment horizontal="right" vertical="center"/>
    </xf>
    <xf numFmtId="0" fontId="169" fillId="81" borderId="0" xfId="0" applyFont="1" applyFill="1" applyAlignment="1">
      <alignment vertical="center"/>
    </xf>
    <xf numFmtId="14" fontId="151" fillId="26" borderId="0" xfId="0" applyNumberFormat="1" applyFont="1" applyFill="1" applyAlignment="1">
      <alignment horizontal="right" vertical="center"/>
    </xf>
    <xf numFmtId="0" fontId="151" fillId="26" borderId="0" xfId="0" applyFont="1" applyFill="1" applyAlignment="1">
      <alignment horizontal="center" vertical="center"/>
    </xf>
    <xf numFmtId="0" fontId="169" fillId="81" borderId="0" xfId="0" applyFont="1" applyFill="1" applyAlignment="1">
      <alignment horizontal="right" vertical="center"/>
    </xf>
    <xf numFmtId="0" fontId="149" fillId="83" borderId="34" xfId="0" applyFont="1" applyFill="1" applyBorder="1" applyAlignment="1">
      <alignment vertical="center" wrapText="1"/>
    </xf>
    <xf numFmtId="0" fontId="149" fillId="83" borderId="35" xfId="0" applyFont="1" applyFill="1" applyBorder="1" applyAlignment="1">
      <alignment vertical="center" wrapText="1"/>
    </xf>
    <xf numFmtId="0" fontId="149" fillId="83" borderId="36" xfId="0" applyFont="1" applyFill="1" applyBorder="1" applyAlignment="1">
      <alignment horizontal="justify" vertical="center" wrapText="1"/>
    </xf>
    <xf numFmtId="0" fontId="154" fillId="0" borderId="38" xfId="0" applyFont="1" applyBorder="1" applyAlignment="1">
      <alignment horizontal="center" vertical="center"/>
    </xf>
    <xf numFmtId="0" fontId="153" fillId="0" borderId="41" xfId="0" applyFont="1" applyBorder="1" applyAlignment="1">
      <alignment vertical="center" wrapText="1"/>
    </xf>
    <xf numFmtId="0" fontId="153" fillId="0" borderId="42" xfId="0" applyFont="1" applyBorder="1" applyAlignment="1">
      <alignment horizontal="justify" vertical="center" wrapText="1"/>
    </xf>
    <xf numFmtId="0" fontId="160" fillId="80" borderId="38" xfId="0" applyFont="1" applyFill="1" applyBorder="1" applyAlignment="1">
      <alignment horizontal="center" vertical="center"/>
    </xf>
    <xf numFmtId="0" fontId="151" fillId="80" borderId="41" xfId="0" applyFont="1" applyFill="1" applyBorder="1" applyAlignment="1">
      <alignment vertical="center" wrapText="1"/>
    </xf>
    <xf numFmtId="0" fontId="151" fillId="80" borderId="42" xfId="0" applyFont="1" applyFill="1" applyBorder="1" applyAlignment="1">
      <alignment horizontal="justify" vertical="center" wrapText="1"/>
    </xf>
    <xf numFmtId="0" fontId="153" fillId="0" borderId="44" xfId="0" applyFont="1" applyBorder="1" applyAlignment="1">
      <alignment horizontal="justify" vertical="center" wrapText="1"/>
    </xf>
    <xf numFmtId="0" fontId="151" fillId="80" borderId="44" xfId="0" applyFont="1" applyFill="1" applyBorder="1" applyAlignment="1">
      <alignment horizontal="justify" vertical="center" wrapText="1"/>
    </xf>
    <xf numFmtId="0" fontId="151" fillId="80" borderId="42" xfId="0" applyFont="1" applyFill="1" applyBorder="1" applyAlignment="1">
      <alignment vertical="center" wrapText="1"/>
    </xf>
    <xf numFmtId="0" fontId="160" fillId="0" borderId="43" xfId="0" applyFont="1" applyBorder="1" applyAlignment="1">
      <alignment vertical="center" wrapText="1"/>
    </xf>
    <xf numFmtId="0" fontId="160" fillId="0" borderId="38" xfId="0" applyFont="1" applyBorder="1" applyAlignment="1">
      <alignment vertical="center" wrapText="1"/>
    </xf>
    <xf numFmtId="0" fontId="170" fillId="0" borderId="44" xfId="0" applyFont="1" applyBorder="1" applyAlignment="1">
      <alignment vertical="center" wrapText="1"/>
    </xf>
    <xf numFmtId="0" fontId="151" fillId="0" borderId="42" xfId="0" applyFont="1" applyBorder="1" applyAlignment="1">
      <alignment vertical="center" wrapText="1"/>
    </xf>
    <xf numFmtId="0" fontId="162" fillId="0" borderId="0" xfId="0" applyFont="1" applyAlignment="1">
      <alignment vertical="center"/>
    </xf>
    <xf numFmtId="0" fontId="171" fillId="0" borderId="0" xfId="0" applyFont="1" applyAlignment="1">
      <alignment horizontal="justify" vertical="center"/>
    </xf>
    <xf numFmtId="0" fontId="171" fillId="0" borderId="0" xfId="0" applyFont="1" applyAlignment="1">
      <alignment vertical="center"/>
    </xf>
    <xf numFmtId="0" fontId="173" fillId="0" borderId="0" xfId="0" applyFont="1" applyAlignment="1">
      <alignment horizontal="center" vertical="center"/>
    </xf>
    <xf numFmtId="0" fontId="172" fillId="0" borderId="0" xfId="0" applyFont="1" applyAlignment="1">
      <alignment vertical="center"/>
    </xf>
    <xf numFmtId="0" fontId="172" fillId="0" borderId="0" xfId="0" applyFont="1" applyAlignment="1">
      <alignment horizontal="left" vertical="center" indent="4"/>
    </xf>
    <xf numFmtId="0" fontId="112" fillId="0" borderId="0" xfId="45297" applyAlignment="1">
      <alignment horizontal="left" vertical="center"/>
    </xf>
    <xf numFmtId="0" fontId="174" fillId="0" borderId="0" xfId="0" applyFont="1" applyAlignment="1">
      <alignment horizontal="left" vertical="top"/>
    </xf>
    <xf numFmtId="0" fontId="111" fillId="0" borderId="0" xfId="0" applyFont="1" applyAlignment="1">
      <alignment horizontal="center" vertical="center"/>
    </xf>
    <xf numFmtId="0" fontId="111" fillId="0" borderId="0" xfId="0" applyFont="1" applyAlignment="1">
      <alignment vertical="center"/>
    </xf>
    <xf numFmtId="0" fontId="149" fillId="40" borderId="0" xfId="0" applyFont="1" applyFill="1" applyAlignment="1">
      <alignment vertical="center" wrapText="1"/>
    </xf>
    <xf numFmtId="0" fontId="155" fillId="25" borderId="0" xfId="1021" applyFont="1" applyFill="1" applyAlignment="1">
      <alignment horizontal="center" vertical="center" wrapText="1"/>
    </xf>
    <xf numFmtId="169" fontId="154" fillId="29" borderId="15" xfId="5" applyNumberFormat="1" applyFont="1" applyFill="1" applyBorder="1" applyAlignment="1">
      <alignment horizontal="center" vertical="center"/>
    </xf>
    <xf numFmtId="170" fontId="112" fillId="0" borderId="0" xfId="45297" applyNumberFormat="1" applyAlignment="1">
      <alignment horizontal="left" vertical="center" wrapText="1"/>
    </xf>
    <xf numFmtId="170" fontId="112" fillId="26" borderId="0" xfId="45297" applyNumberFormat="1" applyFill="1" applyAlignment="1" applyProtection="1">
      <alignment horizontal="left" vertical="center" wrapText="1"/>
      <protection hidden="1"/>
    </xf>
    <xf numFmtId="0" fontId="108" fillId="30" borderId="0" xfId="0" applyFont="1" applyFill="1" applyAlignment="1">
      <alignment horizontal="center" vertical="center"/>
    </xf>
    <xf numFmtId="0" fontId="108" fillId="30" borderId="11" xfId="0" applyFont="1" applyFill="1" applyBorder="1" applyAlignment="1">
      <alignment horizontal="center" vertical="center"/>
    </xf>
    <xf numFmtId="0" fontId="155" fillId="40" borderId="0" xfId="0" applyFont="1" applyFill="1" applyAlignment="1">
      <alignment horizontal="center" vertical="center"/>
    </xf>
    <xf numFmtId="170" fontId="153" fillId="0" borderId="0" xfId="4" applyNumberFormat="1" applyFont="1" applyAlignment="1">
      <alignment horizontal="left" vertical="center" wrapText="1"/>
    </xf>
    <xf numFmtId="0" fontId="154" fillId="24" borderId="0" xfId="0" applyFont="1" applyFill="1" applyAlignment="1">
      <alignment horizontal="center" vertical="center"/>
    </xf>
    <xf numFmtId="0" fontId="149" fillId="40" borderId="16" xfId="0" applyFont="1" applyFill="1" applyBorder="1" applyAlignment="1">
      <alignment horizontal="center" vertical="center" wrapText="1"/>
    </xf>
    <xf numFmtId="0" fontId="149" fillId="40" borderId="0" xfId="0" applyFont="1" applyFill="1" applyAlignment="1">
      <alignment horizontal="center" vertical="center" wrapText="1"/>
    </xf>
    <xf numFmtId="0" fontId="149" fillId="40" borderId="11" xfId="0" applyFont="1" applyFill="1" applyBorder="1" applyAlignment="1">
      <alignment horizontal="center" vertical="center" wrapText="1"/>
    </xf>
    <xf numFmtId="0" fontId="149" fillId="40" borderId="0" xfId="0" applyFont="1" applyFill="1" applyAlignment="1">
      <alignment horizontal="left" vertical="center" wrapText="1"/>
    </xf>
    <xf numFmtId="0" fontId="149" fillId="40" borderId="11" xfId="0" applyFont="1" applyFill="1" applyBorder="1" applyAlignment="1">
      <alignment horizontal="left" vertical="center" wrapText="1"/>
    </xf>
    <xf numFmtId="0" fontId="155" fillId="40" borderId="0" xfId="0" applyFont="1" applyFill="1" applyAlignment="1">
      <alignment horizontal="left" vertical="center"/>
    </xf>
    <xf numFmtId="0" fontId="155" fillId="40" borderId="11" xfId="0" applyFont="1" applyFill="1" applyBorder="1" applyAlignment="1">
      <alignment horizontal="left" vertical="center"/>
    </xf>
    <xf numFmtId="0" fontId="59" fillId="24" borderId="0" xfId="0" applyFont="1" applyFill="1" applyAlignment="1">
      <alignment horizontal="center" vertical="center"/>
    </xf>
    <xf numFmtId="0" fontId="103" fillId="40" borderId="16" xfId="0" applyFont="1" applyFill="1" applyBorder="1" applyAlignment="1">
      <alignment horizontal="center" vertical="center" wrapText="1"/>
    </xf>
    <xf numFmtId="0" fontId="103" fillId="40" borderId="0" xfId="0" applyFont="1" applyFill="1" applyAlignment="1">
      <alignment horizontal="center" vertical="center" wrapText="1"/>
    </xf>
    <xf numFmtId="0" fontId="103" fillId="40" borderId="11" xfId="0" applyFont="1" applyFill="1" applyBorder="1" applyAlignment="1">
      <alignment horizontal="center" vertical="center" wrapText="1"/>
    </xf>
    <xf numFmtId="0" fontId="103" fillId="40" borderId="0" xfId="0" applyFont="1" applyFill="1" applyAlignment="1">
      <alignment horizontal="left" vertical="center" wrapText="1"/>
    </xf>
    <xf numFmtId="0" fontId="103" fillId="40" borderId="11" xfId="0" applyFont="1" applyFill="1" applyBorder="1" applyAlignment="1">
      <alignment horizontal="left" vertical="center" wrapText="1"/>
    </xf>
    <xf numFmtId="0" fontId="108" fillId="40" borderId="0" xfId="0" applyFont="1" applyFill="1" applyAlignment="1">
      <alignment horizontal="left" vertical="center"/>
    </xf>
    <xf numFmtId="0" fontId="108" fillId="40" borderId="11" xfId="0" applyFont="1" applyFill="1" applyBorder="1" applyAlignment="1">
      <alignment horizontal="left" vertical="center"/>
    </xf>
    <xf numFmtId="0" fontId="108" fillId="30" borderId="10" xfId="0" applyFont="1" applyFill="1" applyBorder="1" applyAlignment="1">
      <alignment horizontal="center" vertical="center"/>
    </xf>
    <xf numFmtId="0" fontId="108" fillId="40" borderId="10" xfId="0" applyFont="1" applyFill="1" applyBorder="1" applyAlignment="1">
      <alignment horizontal="left" vertical="center"/>
    </xf>
    <xf numFmtId="0" fontId="60" fillId="0" borderId="0" xfId="0" applyFont="1" applyAlignment="1">
      <alignment vertical="center"/>
    </xf>
    <xf numFmtId="0" fontId="103" fillId="32" borderId="0" xfId="0" applyFont="1" applyFill="1" applyAlignment="1">
      <alignment horizontal="center" vertical="center" wrapText="1"/>
    </xf>
    <xf numFmtId="0" fontId="111" fillId="26" borderId="14" xfId="0" applyFont="1" applyFill="1" applyBorder="1" applyAlignment="1">
      <alignment vertical="center" wrapText="1"/>
    </xf>
    <xf numFmtId="0" fontId="111" fillId="26" borderId="0" xfId="0" applyFont="1" applyFill="1" applyAlignment="1">
      <alignment vertical="center" wrapText="1"/>
    </xf>
    <xf numFmtId="0" fontId="111" fillId="0" borderId="0" xfId="0" applyFont="1" applyAlignment="1">
      <alignment horizontal="center" vertical="center"/>
    </xf>
    <xf numFmtId="0" fontId="111" fillId="0" borderId="0" xfId="0" applyFont="1" applyAlignment="1">
      <alignment vertical="center"/>
    </xf>
    <xf numFmtId="0" fontId="111" fillId="26" borderId="14" xfId="0" applyFont="1" applyFill="1" applyBorder="1" applyAlignment="1">
      <alignment horizontal="center" vertical="center" wrapText="1"/>
    </xf>
    <xf numFmtId="0" fontId="111" fillId="26" borderId="0" xfId="0" applyFont="1" applyFill="1" applyAlignment="1">
      <alignment horizontal="center" vertical="center" wrapText="1"/>
    </xf>
    <xf numFmtId="0" fontId="149" fillId="40" borderId="0" xfId="0" applyFont="1" applyFill="1" applyAlignment="1">
      <alignment vertical="center"/>
    </xf>
    <xf numFmtId="0" fontId="151" fillId="26" borderId="0" xfId="0" applyFont="1" applyFill="1" applyAlignment="1">
      <alignment vertical="center"/>
    </xf>
    <xf numFmtId="0" fontId="160" fillId="82" borderId="0" xfId="0" applyFont="1" applyFill="1" applyAlignment="1">
      <alignment horizontal="right" vertical="center"/>
    </xf>
    <xf numFmtId="0" fontId="149" fillId="40" borderId="0" xfId="0" applyFont="1" applyFill="1" applyAlignment="1">
      <alignment vertical="center" wrapText="1"/>
    </xf>
    <xf numFmtId="0" fontId="160" fillId="80" borderId="34" xfId="0" applyFont="1" applyFill="1" applyBorder="1" applyAlignment="1">
      <alignment vertical="center" wrapText="1"/>
    </xf>
    <xf numFmtId="0" fontId="160" fillId="80" borderId="35" xfId="0" applyFont="1" applyFill="1" applyBorder="1" applyAlignment="1">
      <alignment vertical="center" wrapText="1"/>
    </xf>
    <xf numFmtId="0" fontId="160" fillId="80" borderId="36" xfId="0" applyFont="1" applyFill="1" applyBorder="1" applyAlignment="1">
      <alignment vertical="center" wrapText="1"/>
    </xf>
    <xf numFmtId="0" fontId="160" fillId="80" borderId="34" xfId="0" applyFont="1" applyFill="1" applyBorder="1" applyAlignment="1">
      <alignment horizontal="justify" vertical="center" wrapText="1"/>
    </xf>
    <xf numFmtId="0" fontId="160" fillId="80" borderId="35" xfId="0" applyFont="1" applyFill="1" applyBorder="1" applyAlignment="1">
      <alignment horizontal="justify" vertical="center" wrapText="1"/>
    </xf>
    <xf numFmtId="0" fontId="160" fillId="80" borderId="36" xfId="0" applyFont="1" applyFill="1" applyBorder="1" applyAlignment="1">
      <alignment horizontal="justify" vertical="center" wrapText="1"/>
    </xf>
    <xf numFmtId="0" fontId="154" fillId="0" borderId="37" xfId="0" applyFont="1" applyBorder="1" applyAlignment="1">
      <alignment horizontal="center" vertical="center"/>
    </xf>
    <xf numFmtId="0" fontId="154" fillId="0" borderId="38" xfId="0" applyFont="1" applyBorder="1" applyAlignment="1">
      <alignment horizontal="center" vertical="center"/>
    </xf>
    <xf numFmtId="0" fontId="153" fillId="0" borderId="45" xfId="0" applyFont="1" applyBorder="1" applyAlignment="1">
      <alignment vertical="center" wrapText="1"/>
    </xf>
    <xf numFmtId="0" fontId="153" fillId="0" borderId="41" xfId="0" applyFont="1" applyBorder="1" applyAlignment="1">
      <alignment vertical="center" wrapText="1"/>
    </xf>
    <xf numFmtId="0" fontId="154" fillId="0" borderId="43" xfId="0" applyFont="1" applyBorder="1" applyAlignment="1">
      <alignment horizontal="center" vertical="center"/>
    </xf>
    <xf numFmtId="0" fontId="153" fillId="0" borderId="0" xfId="0" applyFont="1" applyAlignment="1">
      <alignment vertical="center" wrapText="1"/>
    </xf>
    <xf numFmtId="0" fontId="160" fillId="80" borderId="37" xfId="0" applyFont="1" applyFill="1" applyBorder="1" applyAlignment="1">
      <alignment horizontal="center" vertical="center"/>
    </xf>
    <xf numFmtId="0" fontId="160" fillId="80" borderId="43" xfId="0" applyFont="1" applyFill="1" applyBorder="1" applyAlignment="1">
      <alignment horizontal="center" vertical="center"/>
    </xf>
    <xf numFmtId="0" fontId="160" fillId="80" borderId="38" xfId="0" applyFont="1" applyFill="1" applyBorder="1" applyAlignment="1">
      <alignment horizontal="center" vertical="center"/>
    </xf>
    <xf numFmtId="0" fontId="151" fillId="80" borderId="45" xfId="0" applyFont="1" applyFill="1" applyBorder="1" applyAlignment="1">
      <alignment vertical="center" wrapText="1"/>
    </xf>
    <xf numFmtId="0" fontId="151" fillId="80" borderId="0" xfId="0" applyFont="1" applyFill="1" applyAlignment="1">
      <alignment vertical="center" wrapText="1"/>
    </xf>
    <xf numFmtId="0" fontId="151" fillId="80" borderId="41" xfId="0" applyFont="1" applyFill="1" applyBorder="1" applyAlignment="1">
      <alignment vertical="center" wrapText="1"/>
    </xf>
    <xf numFmtId="0" fontId="154" fillId="0" borderId="34" xfId="0" applyFont="1" applyBorder="1" applyAlignment="1">
      <alignment vertical="center" wrapText="1"/>
    </xf>
    <xf numFmtId="0" fontId="154" fillId="0" borderId="35" xfId="0" applyFont="1" applyBorder="1" applyAlignment="1">
      <alignment vertical="center" wrapText="1"/>
    </xf>
    <xf numFmtId="0" fontId="154" fillId="0" borderId="36" xfId="0" applyFont="1" applyBorder="1" applyAlignment="1">
      <alignment vertical="center" wrapText="1"/>
    </xf>
    <xf numFmtId="0" fontId="171" fillId="0" borderId="0" xfId="0" applyFont="1" applyAlignment="1">
      <alignment horizontal="left" vertical="center"/>
    </xf>
    <xf numFmtId="0" fontId="0" fillId="0" borderId="0" xfId="0" applyAlignment="1">
      <alignment horizontal="center"/>
    </xf>
    <xf numFmtId="0" fontId="151" fillId="0" borderId="45" xfId="0" applyFont="1" applyBorder="1" applyAlignment="1">
      <alignment horizontal="center" vertical="center"/>
    </xf>
    <xf numFmtId="0" fontId="151" fillId="0" borderId="41" xfId="0" applyFont="1" applyBorder="1" applyAlignment="1">
      <alignment horizontal="center" vertical="center"/>
    </xf>
    <xf numFmtId="0" fontId="151" fillId="0" borderId="45" xfId="0" applyFont="1" applyBorder="1" applyAlignment="1">
      <alignment vertical="center" wrapText="1"/>
    </xf>
    <xf numFmtId="0" fontId="151" fillId="0" borderId="41" xfId="0" applyFont="1" applyBorder="1" applyAlignment="1">
      <alignment vertical="center" wrapText="1"/>
    </xf>
    <xf numFmtId="0" fontId="107" fillId="43" borderId="0" xfId="0" applyFont="1" applyFill="1" applyAlignment="1">
      <alignment horizontal="center" vertical="center"/>
    </xf>
    <xf numFmtId="0" fontId="104" fillId="25" borderId="0" xfId="0" applyFont="1" applyFill="1" applyAlignment="1">
      <alignment horizontal="center" vertical="center" wrapText="1"/>
    </xf>
    <xf numFmtId="0" fontId="104" fillId="25" borderId="19" xfId="0" applyFont="1" applyFill="1" applyBorder="1" applyAlignment="1">
      <alignment horizontal="center" vertical="center" wrapText="1"/>
    </xf>
    <xf numFmtId="0" fontId="104" fillId="25" borderId="21" xfId="0" applyFont="1" applyFill="1" applyBorder="1" applyAlignment="1">
      <alignment horizontal="center" vertical="center" wrapText="1"/>
    </xf>
    <xf numFmtId="0" fontId="103" fillId="25" borderId="0" xfId="0" applyFont="1" applyFill="1" applyAlignment="1">
      <alignment horizontal="center" vertical="center" wrapText="1"/>
    </xf>
    <xf numFmtId="0" fontId="103" fillId="25" borderId="10" xfId="0" applyFont="1" applyFill="1" applyBorder="1" applyAlignment="1">
      <alignment horizontal="center" vertical="center" wrapText="1"/>
    </xf>
    <xf numFmtId="0" fontId="103" fillId="25" borderId="13" xfId="0" applyFont="1" applyFill="1" applyBorder="1" applyAlignment="1">
      <alignment vertical="center" wrapText="1"/>
    </xf>
    <xf numFmtId="0" fontId="103" fillId="25" borderId="12" xfId="0" applyFont="1" applyFill="1" applyBorder="1" applyAlignment="1">
      <alignment vertical="center" wrapText="1"/>
    </xf>
    <xf numFmtId="0" fontId="103" fillId="25" borderId="24" xfId="0" applyFont="1" applyFill="1" applyBorder="1" applyAlignment="1">
      <alignment horizontal="center" vertical="center" wrapText="1"/>
    </xf>
    <xf numFmtId="0" fontId="103" fillId="25" borderId="0" xfId="0" applyFont="1" applyFill="1" applyAlignment="1">
      <alignment vertical="center" wrapText="1"/>
    </xf>
    <xf numFmtId="0" fontId="103" fillId="25" borderId="10" xfId="0" applyFont="1" applyFill="1" applyBorder="1" applyAlignment="1">
      <alignment vertical="center" wrapText="1"/>
    </xf>
    <xf numFmtId="0" fontId="103" fillId="25" borderId="0" xfId="0" applyFont="1" applyFill="1" applyAlignment="1">
      <alignment horizontal="center" vertical="center"/>
    </xf>
    <xf numFmtId="0" fontId="103" fillId="25" borderId="0" xfId="0" applyFont="1" applyFill="1" applyAlignment="1">
      <alignment horizontal="left" vertical="center" wrapText="1"/>
    </xf>
    <xf numFmtId="0" fontId="103" fillId="25" borderId="19" xfId="0" applyFont="1" applyFill="1" applyBorder="1" applyAlignment="1">
      <alignment horizontal="left" vertical="center" wrapText="1"/>
    </xf>
    <xf numFmtId="0" fontId="165" fillId="0" borderId="0" xfId="0" applyFont="1" applyAlignment="1">
      <alignment horizontal="left" vertical="center"/>
    </xf>
    <xf numFmtId="0" fontId="175" fillId="40" borderId="0" xfId="0" applyFont="1" applyFill="1" applyAlignment="1">
      <alignment horizontal="center" vertical="center" wrapText="1"/>
    </xf>
    <xf numFmtId="0" fontId="175" fillId="40" borderId="10" xfId="0" applyFont="1" applyFill="1" applyBorder="1" applyAlignment="1">
      <alignment horizontal="center" vertical="center" wrapText="1"/>
    </xf>
    <xf numFmtId="0" fontId="166" fillId="26" borderId="0" xfId="0" applyFont="1" applyFill="1" applyAlignment="1">
      <alignment horizontal="right" vertical="center"/>
    </xf>
    <xf numFmtId="0" fontId="166" fillId="0" borderId="0" xfId="0" applyFont="1" applyAlignment="1">
      <alignment vertical="center"/>
    </xf>
    <xf numFmtId="0" fontId="166" fillId="0" borderId="0" xfId="0" applyFont="1" applyAlignment="1">
      <alignment horizontal="right" vertical="center"/>
    </xf>
    <xf numFmtId="0" fontId="63" fillId="0" borderId="0" xfId="0" applyFont="1" applyAlignment="1">
      <alignment vertical="center"/>
    </xf>
    <xf numFmtId="0" fontId="176" fillId="84" borderId="0" xfId="0" applyFont="1" applyFill="1" applyAlignment="1">
      <alignment horizontal="right" vertical="center" wrapText="1"/>
    </xf>
    <xf numFmtId="0" fontId="175" fillId="40" borderId="0" xfId="0" applyFont="1" applyFill="1" applyAlignment="1">
      <alignment horizontal="center" vertical="center" wrapText="1"/>
    </xf>
    <xf numFmtId="0" fontId="175" fillId="40" borderId="10" xfId="0" applyFont="1" applyFill="1" applyBorder="1" applyAlignment="1">
      <alignment horizontal="center" vertical="center" wrapText="1"/>
    </xf>
    <xf numFmtId="0" fontId="63" fillId="0" borderId="0" xfId="0" applyFont="1" applyAlignment="1">
      <alignment vertical="center" wrapText="1"/>
    </xf>
    <xf numFmtId="0" fontId="153" fillId="0" borderId="0" xfId="0" applyFont="1" applyAlignment="1">
      <alignment horizontal="right" vertical="center"/>
    </xf>
    <xf numFmtId="0" fontId="153" fillId="0" borderId="0" xfId="0" applyFont="1" applyAlignment="1">
      <alignment horizontal="center" vertical="center" wrapText="1"/>
    </xf>
    <xf numFmtId="0" fontId="151" fillId="38" borderId="0" xfId="0" applyFont="1" applyFill="1" applyAlignment="1">
      <alignment horizontal="center" vertical="center" wrapText="1"/>
    </xf>
    <xf numFmtId="0" fontId="151" fillId="0" borderId="0" xfId="0" applyFont="1" applyAlignment="1">
      <alignment vertical="center" wrapText="1"/>
    </xf>
    <xf numFmtId="0" fontId="151" fillId="0" borderId="0" xfId="0" applyFont="1" applyAlignment="1">
      <alignment horizontal="center" vertical="center" wrapText="1"/>
    </xf>
    <xf numFmtId="0" fontId="153" fillId="0" borderId="0" xfId="0" applyFont="1" applyAlignment="1">
      <alignment horizontal="center" vertical="center" wrapText="1"/>
    </xf>
    <xf numFmtId="0" fontId="178" fillId="0" borderId="0" xfId="0" applyFont="1" applyAlignment="1">
      <alignment vertical="center"/>
    </xf>
    <xf numFmtId="0" fontId="149" fillId="40" borderId="0" xfId="0" applyFont="1" applyFill="1" applyAlignment="1">
      <alignment horizontal="right" vertical="center" wrapText="1"/>
    </xf>
    <xf numFmtId="14" fontId="151" fillId="0" borderId="0" xfId="0" applyNumberFormat="1" applyFont="1" applyAlignment="1">
      <alignment horizontal="right" vertical="center"/>
    </xf>
    <xf numFmtId="0" fontId="151" fillId="0" borderId="0" xfId="0" applyFont="1" applyAlignment="1">
      <alignment vertical="center"/>
    </xf>
    <xf numFmtId="17" fontId="151" fillId="26" borderId="0" xfId="0" applyNumberFormat="1" applyFont="1" applyFill="1" applyAlignment="1">
      <alignment horizontal="right" vertical="center"/>
    </xf>
    <xf numFmtId="0" fontId="177" fillId="26" borderId="0" xfId="0" applyFont="1" applyFill="1" applyAlignment="1">
      <alignment vertical="center" wrapText="1"/>
    </xf>
    <xf numFmtId="0" fontId="179" fillId="84" borderId="41" xfId="0" applyFont="1" applyFill="1" applyBorder="1" applyAlignment="1">
      <alignment horizontal="center" vertical="center"/>
    </xf>
    <xf numFmtId="0" fontId="179" fillId="82" borderId="41" xfId="0" applyFont="1" applyFill="1" applyBorder="1" applyAlignment="1">
      <alignment horizontal="center" vertical="center"/>
    </xf>
    <xf numFmtId="0" fontId="179" fillId="82" borderId="42" xfId="0" applyFont="1" applyFill="1" applyBorder="1" applyAlignment="1">
      <alignment horizontal="center" vertical="center"/>
    </xf>
    <xf numFmtId="0" fontId="160" fillId="80" borderId="43" xfId="0" applyFont="1" applyFill="1" applyBorder="1" applyAlignment="1">
      <alignment vertical="center" wrapText="1"/>
    </xf>
    <xf numFmtId="0" fontId="170" fillId="80" borderId="44" xfId="0" applyFont="1" applyFill="1" applyBorder="1" applyAlignment="1">
      <alignment vertical="center" wrapText="1"/>
    </xf>
    <xf numFmtId="0" fontId="160" fillId="80" borderId="38" xfId="0" applyFont="1" applyFill="1" applyBorder="1" applyAlignment="1">
      <alignment vertical="center" wrapText="1"/>
    </xf>
    <xf numFmtId="0" fontId="149" fillId="85" borderId="37" xfId="0" applyFont="1" applyFill="1" applyBorder="1" applyAlignment="1">
      <alignment vertical="center"/>
    </xf>
    <xf numFmtId="0" fontId="149" fillId="85" borderId="38" xfId="0" applyFont="1" applyFill="1" applyBorder="1" applyAlignment="1">
      <alignment vertical="center"/>
    </xf>
    <xf numFmtId="0" fontId="149" fillId="86" borderId="45" xfId="0" applyFont="1" applyFill="1" applyBorder="1" applyAlignment="1">
      <alignment horizontal="center" vertical="center"/>
    </xf>
    <xf numFmtId="0" fontId="149" fillId="85" borderId="45" xfId="0" applyFont="1" applyFill="1" applyBorder="1" applyAlignment="1">
      <alignment horizontal="center" vertical="center"/>
    </xf>
    <xf numFmtId="0" fontId="149" fillId="85" borderId="46" xfId="0" applyFont="1" applyFill="1" applyBorder="1" applyAlignment="1">
      <alignment horizontal="center" vertical="center"/>
    </xf>
    <xf numFmtId="0" fontId="160" fillId="80" borderId="37" xfId="0" applyFont="1" applyFill="1" applyBorder="1" applyAlignment="1">
      <alignment vertical="center" wrapText="1"/>
    </xf>
    <xf numFmtId="0" fontId="160" fillId="80" borderId="38" xfId="0" applyFont="1" applyFill="1" applyBorder="1" applyAlignment="1">
      <alignment vertical="center" wrapText="1"/>
    </xf>
    <xf numFmtId="0" fontId="151" fillId="80" borderId="45" xfId="0" applyFont="1" applyFill="1" applyBorder="1" applyAlignment="1">
      <alignment horizontal="center" vertical="center"/>
    </xf>
    <xf numFmtId="0" fontId="151" fillId="80" borderId="41" xfId="0" applyFont="1" applyFill="1" applyBorder="1" applyAlignment="1">
      <alignment horizontal="center" vertical="center"/>
    </xf>
    <xf numFmtId="0" fontId="112" fillId="0" borderId="0" xfId="45297" applyAlignment="1">
      <alignment horizontal="left" vertical="center"/>
    </xf>
  </cellXfs>
  <cellStyles count="45308">
    <cellStyle name="_x000a_shell=progma" xfId="5886" xr:uid="{00000000-0005-0000-0000-000000000000}"/>
    <cellStyle name="20 % - Accent1 10 2" xfId="6" xr:uid="{00000000-0005-0000-0000-000002000000}"/>
    <cellStyle name="20 % - Accent1 10 3" xfId="7" xr:uid="{00000000-0005-0000-0000-000003000000}"/>
    <cellStyle name="20 % - Accent1 11 2" xfId="8" xr:uid="{00000000-0005-0000-0000-000004000000}"/>
    <cellStyle name="20 % - Accent1 11 3" xfId="9" xr:uid="{00000000-0005-0000-0000-000005000000}"/>
    <cellStyle name="20 % - Accent1 12 2" xfId="10" xr:uid="{00000000-0005-0000-0000-000006000000}"/>
    <cellStyle name="20 % - Accent1 12 3" xfId="11" xr:uid="{00000000-0005-0000-0000-000007000000}"/>
    <cellStyle name="20 % - Accent1 13 2" xfId="12" xr:uid="{00000000-0005-0000-0000-000008000000}"/>
    <cellStyle name="20 % - Accent1 13 3" xfId="13" xr:uid="{00000000-0005-0000-0000-000009000000}"/>
    <cellStyle name="20 % - Accent1 14 2" xfId="14" xr:uid="{00000000-0005-0000-0000-00000A000000}"/>
    <cellStyle name="20 % - Accent1 14 3" xfId="15" xr:uid="{00000000-0005-0000-0000-00000B000000}"/>
    <cellStyle name="20 % - Accent1 15 2" xfId="16" xr:uid="{00000000-0005-0000-0000-00000C000000}"/>
    <cellStyle name="20 % - Accent1 15 3" xfId="17" xr:uid="{00000000-0005-0000-0000-00000D000000}"/>
    <cellStyle name="20 % - Accent1 16 2" xfId="18" xr:uid="{00000000-0005-0000-0000-00000E000000}"/>
    <cellStyle name="20 % - Accent1 16 3" xfId="19" xr:uid="{00000000-0005-0000-0000-00000F000000}"/>
    <cellStyle name="20 % - Accent1 17 2" xfId="20" xr:uid="{00000000-0005-0000-0000-000010000000}"/>
    <cellStyle name="20 % - Accent1 17 3" xfId="21" xr:uid="{00000000-0005-0000-0000-000011000000}"/>
    <cellStyle name="20 % - Accent1 2" xfId="10430" xr:uid="{00000000-0005-0000-0000-000012000000}"/>
    <cellStyle name="20 % - Accent1 2 2" xfId="22" xr:uid="{00000000-0005-0000-0000-000013000000}"/>
    <cellStyle name="20 % - Accent1 2 3" xfId="23" xr:uid="{00000000-0005-0000-0000-000014000000}"/>
    <cellStyle name="20 % - Accent1 2 4" xfId="18187" xr:uid="{00000000-0005-0000-0000-000015000000}"/>
    <cellStyle name="20 % - Accent1 2 4 2" xfId="43154" xr:uid="{00000000-0005-0000-0000-000016000000}"/>
    <cellStyle name="20 % - Accent1 2 5" xfId="37714" xr:uid="{00000000-0005-0000-0000-000017000000}"/>
    <cellStyle name="20 % - Accent1 3" xfId="14885" xr:uid="{00000000-0005-0000-0000-000018000000}"/>
    <cellStyle name="20 % - Accent1 3 2" xfId="24" xr:uid="{00000000-0005-0000-0000-000019000000}"/>
    <cellStyle name="20 % - Accent1 3 3" xfId="25" xr:uid="{00000000-0005-0000-0000-00001A000000}"/>
    <cellStyle name="20 % - Accent1 3 4" xfId="39853" xr:uid="{00000000-0005-0000-0000-00001B000000}"/>
    <cellStyle name="20 % - Accent1 4" xfId="35850" xr:uid="{00000000-0005-0000-0000-00001C000000}"/>
    <cellStyle name="20 % - Accent1 4 2" xfId="26" xr:uid="{00000000-0005-0000-0000-00001D000000}"/>
    <cellStyle name="20 % - Accent1 4 3" xfId="27" xr:uid="{00000000-0005-0000-0000-00001E000000}"/>
    <cellStyle name="20 % - Accent1 5 2" xfId="28" xr:uid="{00000000-0005-0000-0000-00001F000000}"/>
    <cellStyle name="20 % - Accent1 5 3" xfId="29" xr:uid="{00000000-0005-0000-0000-000020000000}"/>
    <cellStyle name="20 % - Accent1 6 2" xfId="30" xr:uid="{00000000-0005-0000-0000-000021000000}"/>
    <cellStyle name="20 % - Accent1 6 3" xfId="31" xr:uid="{00000000-0005-0000-0000-000022000000}"/>
    <cellStyle name="20 % - Accent1 7 2" xfId="32" xr:uid="{00000000-0005-0000-0000-000023000000}"/>
    <cellStyle name="20 % - Accent1 7 3" xfId="33" xr:uid="{00000000-0005-0000-0000-000024000000}"/>
    <cellStyle name="20 % - Accent1 8 2" xfId="34" xr:uid="{00000000-0005-0000-0000-000025000000}"/>
    <cellStyle name="20 % - Accent1 8 3" xfId="35" xr:uid="{00000000-0005-0000-0000-000026000000}"/>
    <cellStyle name="20 % - Accent1 9 2" xfId="36" xr:uid="{00000000-0005-0000-0000-000027000000}"/>
    <cellStyle name="20 % - Accent1 9 3" xfId="37" xr:uid="{00000000-0005-0000-0000-000028000000}"/>
    <cellStyle name="20 % - Accent2 10 2" xfId="38" xr:uid="{00000000-0005-0000-0000-00002A000000}"/>
    <cellStyle name="20 % - Accent2 10 3" xfId="39" xr:uid="{00000000-0005-0000-0000-00002B000000}"/>
    <cellStyle name="20 % - Accent2 11 2" xfId="40" xr:uid="{00000000-0005-0000-0000-00002C000000}"/>
    <cellStyle name="20 % - Accent2 11 3" xfId="41" xr:uid="{00000000-0005-0000-0000-00002D000000}"/>
    <cellStyle name="20 % - Accent2 12 2" xfId="42" xr:uid="{00000000-0005-0000-0000-00002E000000}"/>
    <cellStyle name="20 % - Accent2 12 3" xfId="43" xr:uid="{00000000-0005-0000-0000-00002F000000}"/>
    <cellStyle name="20 % - Accent2 13 2" xfId="44" xr:uid="{00000000-0005-0000-0000-000030000000}"/>
    <cellStyle name="20 % - Accent2 13 3" xfId="45" xr:uid="{00000000-0005-0000-0000-000031000000}"/>
    <cellStyle name="20 % - Accent2 14 2" xfId="46" xr:uid="{00000000-0005-0000-0000-000032000000}"/>
    <cellStyle name="20 % - Accent2 14 3" xfId="47" xr:uid="{00000000-0005-0000-0000-000033000000}"/>
    <cellStyle name="20 % - Accent2 15 2" xfId="48" xr:uid="{00000000-0005-0000-0000-000034000000}"/>
    <cellStyle name="20 % - Accent2 15 3" xfId="49" xr:uid="{00000000-0005-0000-0000-000035000000}"/>
    <cellStyle name="20 % - Accent2 16 2" xfId="50" xr:uid="{00000000-0005-0000-0000-000036000000}"/>
    <cellStyle name="20 % - Accent2 16 3" xfId="51" xr:uid="{00000000-0005-0000-0000-000037000000}"/>
    <cellStyle name="20 % - Accent2 17 2" xfId="52" xr:uid="{00000000-0005-0000-0000-000038000000}"/>
    <cellStyle name="20 % - Accent2 17 3" xfId="53" xr:uid="{00000000-0005-0000-0000-000039000000}"/>
    <cellStyle name="20 % - Accent2 2" xfId="10433" xr:uid="{00000000-0005-0000-0000-00003A000000}"/>
    <cellStyle name="20 % - Accent2 2 2" xfId="54" xr:uid="{00000000-0005-0000-0000-00003B000000}"/>
    <cellStyle name="20 % - Accent2 2 3" xfId="55" xr:uid="{00000000-0005-0000-0000-00003C000000}"/>
    <cellStyle name="20 % - Accent2 2 4" xfId="18190" xr:uid="{00000000-0005-0000-0000-00003D000000}"/>
    <cellStyle name="20 % - Accent2 2 4 2" xfId="43157" xr:uid="{00000000-0005-0000-0000-00003E000000}"/>
    <cellStyle name="20 % - Accent2 2 5" xfId="37717" xr:uid="{00000000-0005-0000-0000-00003F000000}"/>
    <cellStyle name="20 % - Accent2 3" xfId="14888" xr:uid="{00000000-0005-0000-0000-000040000000}"/>
    <cellStyle name="20 % - Accent2 3 2" xfId="56" xr:uid="{00000000-0005-0000-0000-000041000000}"/>
    <cellStyle name="20 % - Accent2 3 3" xfId="57" xr:uid="{00000000-0005-0000-0000-000042000000}"/>
    <cellStyle name="20 % - Accent2 3 4" xfId="39856" xr:uid="{00000000-0005-0000-0000-000043000000}"/>
    <cellStyle name="20 % - Accent2 4" xfId="35853" xr:uid="{00000000-0005-0000-0000-000044000000}"/>
    <cellStyle name="20 % - Accent2 4 2" xfId="58" xr:uid="{00000000-0005-0000-0000-000045000000}"/>
    <cellStyle name="20 % - Accent2 4 3" xfId="59" xr:uid="{00000000-0005-0000-0000-000046000000}"/>
    <cellStyle name="20 % - Accent2 5 2" xfId="60" xr:uid="{00000000-0005-0000-0000-000047000000}"/>
    <cellStyle name="20 % - Accent2 5 3" xfId="61" xr:uid="{00000000-0005-0000-0000-000048000000}"/>
    <cellStyle name="20 % - Accent2 6 2" xfId="62" xr:uid="{00000000-0005-0000-0000-000049000000}"/>
    <cellStyle name="20 % - Accent2 6 3" xfId="63" xr:uid="{00000000-0005-0000-0000-00004A000000}"/>
    <cellStyle name="20 % - Accent2 7 2" xfId="64" xr:uid="{00000000-0005-0000-0000-00004B000000}"/>
    <cellStyle name="20 % - Accent2 7 3" xfId="65" xr:uid="{00000000-0005-0000-0000-00004C000000}"/>
    <cellStyle name="20 % - Accent2 8 2" xfId="66" xr:uid="{00000000-0005-0000-0000-00004D000000}"/>
    <cellStyle name="20 % - Accent2 8 3" xfId="67" xr:uid="{00000000-0005-0000-0000-00004E000000}"/>
    <cellStyle name="20 % - Accent2 9 2" xfId="68" xr:uid="{00000000-0005-0000-0000-00004F000000}"/>
    <cellStyle name="20 % - Accent2 9 3" xfId="69" xr:uid="{00000000-0005-0000-0000-000050000000}"/>
    <cellStyle name="20 % - Accent3 10 2" xfId="70" xr:uid="{00000000-0005-0000-0000-000052000000}"/>
    <cellStyle name="20 % - Accent3 10 3" xfId="71" xr:uid="{00000000-0005-0000-0000-000053000000}"/>
    <cellStyle name="20 % - Accent3 11 2" xfId="72" xr:uid="{00000000-0005-0000-0000-000054000000}"/>
    <cellStyle name="20 % - Accent3 11 3" xfId="73" xr:uid="{00000000-0005-0000-0000-000055000000}"/>
    <cellStyle name="20 % - Accent3 12 2" xfId="74" xr:uid="{00000000-0005-0000-0000-000056000000}"/>
    <cellStyle name="20 % - Accent3 12 3" xfId="75" xr:uid="{00000000-0005-0000-0000-000057000000}"/>
    <cellStyle name="20 % - Accent3 13 2" xfId="76" xr:uid="{00000000-0005-0000-0000-000058000000}"/>
    <cellStyle name="20 % - Accent3 13 3" xfId="77" xr:uid="{00000000-0005-0000-0000-000059000000}"/>
    <cellStyle name="20 % - Accent3 14 2" xfId="78" xr:uid="{00000000-0005-0000-0000-00005A000000}"/>
    <cellStyle name="20 % - Accent3 14 3" xfId="79" xr:uid="{00000000-0005-0000-0000-00005B000000}"/>
    <cellStyle name="20 % - Accent3 15 2" xfId="80" xr:uid="{00000000-0005-0000-0000-00005C000000}"/>
    <cellStyle name="20 % - Accent3 15 3" xfId="81" xr:uid="{00000000-0005-0000-0000-00005D000000}"/>
    <cellStyle name="20 % - Accent3 16 2" xfId="82" xr:uid="{00000000-0005-0000-0000-00005E000000}"/>
    <cellStyle name="20 % - Accent3 16 3" xfId="83" xr:uid="{00000000-0005-0000-0000-00005F000000}"/>
    <cellStyle name="20 % - Accent3 17 2" xfId="84" xr:uid="{00000000-0005-0000-0000-000060000000}"/>
    <cellStyle name="20 % - Accent3 17 3" xfId="85" xr:uid="{00000000-0005-0000-0000-000061000000}"/>
    <cellStyle name="20 % - Accent3 2" xfId="10436" xr:uid="{00000000-0005-0000-0000-000062000000}"/>
    <cellStyle name="20 % - Accent3 2 2" xfId="86" xr:uid="{00000000-0005-0000-0000-000063000000}"/>
    <cellStyle name="20 % - Accent3 2 3" xfId="87" xr:uid="{00000000-0005-0000-0000-000064000000}"/>
    <cellStyle name="20 % - Accent3 2 4" xfId="18193" xr:uid="{00000000-0005-0000-0000-000065000000}"/>
    <cellStyle name="20 % - Accent3 2 4 2" xfId="43160" xr:uid="{00000000-0005-0000-0000-000066000000}"/>
    <cellStyle name="20 % - Accent3 2 5" xfId="37720" xr:uid="{00000000-0005-0000-0000-000067000000}"/>
    <cellStyle name="20 % - Accent3 3" xfId="14891" xr:uid="{00000000-0005-0000-0000-000068000000}"/>
    <cellStyle name="20 % - Accent3 3 2" xfId="88" xr:uid="{00000000-0005-0000-0000-000069000000}"/>
    <cellStyle name="20 % - Accent3 3 3" xfId="89" xr:uid="{00000000-0005-0000-0000-00006A000000}"/>
    <cellStyle name="20 % - Accent3 3 4" xfId="39859" xr:uid="{00000000-0005-0000-0000-00006B000000}"/>
    <cellStyle name="20 % - Accent3 4" xfId="35856" xr:uid="{00000000-0005-0000-0000-00006C000000}"/>
    <cellStyle name="20 % - Accent3 4 2" xfId="90" xr:uid="{00000000-0005-0000-0000-00006D000000}"/>
    <cellStyle name="20 % - Accent3 4 3" xfId="91" xr:uid="{00000000-0005-0000-0000-00006E000000}"/>
    <cellStyle name="20 % - Accent3 5 2" xfId="92" xr:uid="{00000000-0005-0000-0000-00006F000000}"/>
    <cellStyle name="20 % - Accent3 5 3" xfId="93" xr:uid="{00000000-0005-0000-0000-000070000000}"/>
    <cellStyle name="20 % - Accent3 6 2" xfId="94" xr:uid="{00000000-0005-0000-0000-000071000000}"/>
    <cellStyle name="20 % - Accent3 6 3" xfId="95" xr:uid="{00000000-0005-0000-0000-000072000000}"/>
    <cellStyle name="20 % - Accent3 7 2" xfId="96" xr:uid="{00000000-0005-0000-0000-000073000000}"/>
    <cellStyle name="20 % - Accent3 7 3" xfId="97" xr:uid="{00000000-0005-0000-0000-000074000000}"/>
    <cellStyle name="20 % - Accent3 8 2" xfId="98" xr:uid="{00000000-0005-0000-0000-000075000000}"/>
    <cellStyle name="20 % - Accent3 8 3" xfId="99" xr:uid="{00000000-0005-0000-0000-000076000000}"/>
    <cellStyle name="20 % - Accent3 9 2" xfId="100" xr:uid="{00000000-0005-0000-0000-000077000000}"/>
    <cellStyle name="20 % - Accent3 9 3" xfId="101" xr:uid="{00000000-0005-0000-0000-000078000000}"/>
    <cellStyle name="20 % - Accent4 10 2" xfId="102" xr:uid="{00000000-0005-0000-0000-00007A000000}"/>
    <cellStyle name="20 % - Accent4 10 3" xfId="103" xr:uid="{00000000-0005-0000-0000-00007B000000}"/>
    <cellStyle name="20 % - Accent4 11 2" xfId="104" xr:uid="{00000000-0005-0000-0000-00007C000000}"/>
    <cellStyle name="20 % - Accent4 11 3" xfId="105" xr:uid="{00000000-0005-0000-0000-00007D000000}"/>
    <cellStyle name="20 % - Accent4 12 2" xfId="106" xr:uid="{00000000-0005-0000-0000-00007E000000}"/>
    <cellStyle name="20 % - Accent4 12 3" xfId="107" xr:uid="{00000000-0005-0000-0000-00007F000000}"/>
    <cellStyle name="20 % - Accent4 13 2" xfId="108" xr:uid="{00000000-0005-0000-0000-000080000000}"/>
    <cellStyle name="20 % - Accent4 13 3" xfId="109" xr:uid="{00000000-0005-0000-0000-000081000000}"/>
    <cellStyle name="20 % - Accent4 14 2" xfId="110" xr:uid="{00000000-0005-0000-0000-000082000000}"/>
    <cellStyle name="20 % - Accent4 14 3" xfId="111" xr:uid="{00000000-0005-0000-0000-000083000000}"/>
    <cellStyle name="20 % - Accent4 15 2" xfId="112" xr:uid="{00000000-0005-0000-0000-000084000000}"/>
    <cellStyle name="20 % - Accent4 15 3" xfId="113" xr:uid="{00000000-0005-0000-0000-000085000000}"/>
    <cellStyle name="20 % - Accent4 16 2" xfId="114" xr:uid="{00000000-0005-0000-0000-000086000000}"/>
    <cellStyle name="20 % - Accent4 16 3" xfId="115" xr:uid="{00000000-0005-0000-0000-000087000000}"/>
    <cellStyle name="20 % - Accent4 17 2" xfId="116" xr:uid="{00000000-0005-0000-0000-000088000000}"/>
    <cellStyle name="20 % - Accent4 17 3" xfId="117" xr:uid="{00000000-0005-0000-0000-000089000000}"/>
    <cellStyle name="20 % - Accent4 2" xfId="10439" xr:uid="{00000000-0005-0000-0000-00008A000000}"/>
    <cellStyle name="20 % - Accent4 2 2" xfId="118" xr:uid="{00000000-0005-0000-0000-00008B000000}"/>
    <cellStyle name="20 % - Accent4 2 3" xfId="119" xr:uid="{00000000-0005-0000-0000-00008C000000}"/>
    <cellStyle name="20 % - Accent4 2 4" xfId="18196" xr:uid="{00000000-0005-0000-0000-00008D000000}"/>
    <cellStyle name="20 % - Accent4 2 4 2" xfId="43163" xr:uid="{00000000-0005-0000-0000-00008E000000}"/>
    <cellStyle name="20 % - Accent4 2 5" xfId="37723" xr:uid="{00000000-0005-0000-0000-00008F000000}"/>
    <cellStyle name="20 % - Accent4 3" xfId="14894" xr:uid="{00000000-0005-0000-0000-000090000000}"/>
    <cellStyle name="20 % - Accent4 3 2" xfId="120" xr:uid="{00000000-0005-0000-0000-000091000000}"/>
    <cellStyle name="20 % - Accent4 3 3" xfId="121" xr:uid="{00000000-0005-0000-0000-000092000000}"/>
    <cellStyle name="20 % - Accent4 3 4" xfId="39862" xr:uid="{00000000-0005-0000-0000-000093000000}"/>
    <cellStyle name="20 % - Accent4 4" xfId="35859" xr:uid="{00000000-0005-0000-0000-000094000000}"/>
    <cellStyle name="20 % - Accent4 4 2" xfId="122" xr:uid="{00000000-0005-0000-0000-000095000000}"/>
    <cellStyle name="20 % - Accent4 4 3" xfId="123" xr:uid="{00000000-0005-0000-0000-000096000000}"/>
    <cellStyle name="20 % - Accent4 5 2" xfId="124" xr:uid="{00000000-0005-0000-0000-000097000000}"/>
    <cellStyle name="20 % - Accent4 5 3" xfId="125" xr:uid="{00000000-0005-0000-0000-000098000000}"/>
    <cellStyle name="20 % - Accent4 6 2" xfId="126" xr:uid="{00000000-0005-0000-0000-000099000000}"/>
    <cellStyle name="20 % - Accent4 6 3" xfId="127" xr:uid="{00000000-0005-0000-0000-00009A000000}"/>
    <cellStyle name="20 % - Accent4 7 2" xfId="128" xr:uid="{00000000-0005-0000-0000-00009B000000}"/>
    <cellStyle name="20 % - Accent4 7 3" xfId="129" xr:uid="{00000000-0005-0000-0000-00009C000000}"/>
    <cellStyle name="20 % - Accent4 8 2" xfId="130" xr:uid="{00000000-0005-0000-0000-00009D000000}"/>
    <cellStyle name="20 % - Accent4 8 3" xfId="131" xr:uid="{00000000-0005-0000-0000-00009E000000}"/>
    <cellStyle name="20 % - Accent4 9 2" xfId="132" xr:uid="{00000000-0005-0000-0000-00009F000000}"/>
    <cellStyle name="20 % - Accent4 9 3" xfId="133" xr:uid="{00000000-0005-0000-0000-0000A0000000}"/>
    <cellStyle name="20 % - Accent5 10 2" xfId="134" xr:uid="{00000000-0005-0000-0000-0000A2000000}"/>
    <cellStyle name="20 % - Accent5 10 3" xfId="135" xr:uid="{00000000-0005-0000-0000-0000A3000000}"/>
    <cellStyle name="20 % - Accent5 11 2" xfId="136" xr:uid="{00000000-0005-0000-0000-0000A4000000}"/>
    <cellStyle name="20 % - Accent5 11 3" xfId="137" xr:uid="{00000000-0005-0000-0000-0000A5000000}"/>
    <cellStyle name="20 % - Accent5 12 2" xfId="138" xr:uid="{00000000-0005-0000-0000-0000A6000000}"/>
    <cellStyle name="20 % - Accent5 12 3" xfId="139" xr:uid="{00000000-0005-0000-0000-0000A7000000}"/>
    <cellStyle name="20 % - Accent5 13 2" xfId="140" xr:uid="{00000000-0005-0000-0000-0000A8000000}"/>
    <cellStyle name="20 % - Accent5 13 3" xfId="141" xr:uid="{00000000-0005-0000-0000-0000A9000000}"/>
    <cellStyle name="20 % - Accent5 14 2" xfId="142" xr:uid="{00000000-0005-0000-0000-0000AA000000}"/>
    <cellStyle name="20 % - Accent5 14 3" xfId="143" xr:uid="{00000000-0005-0000-0000-0000AB000000}"/>
    <cellStyle name="20 % - Accent5 15 2" xfId="144" xr:uid="{00000000-0005-0000-0000-0000AC000000}"/>
    <cellStyle name="20 % - Accent5 15 3" xfId="145" xr:uid="{00000000-0005-0000-0000-0000AD000000}"/>
    <cellStyle name="20 % - Accent5 16 2" xfId="146" xr:uid="{00000000-0005-0000-0000-0000AE000000}"/>
    <cellStyle name="20 % - Accent5 16 3" xfId="147" xr:uid="{00000000-0005-0000-0000-0000AF000000}"/>
    <cellStyle name="20 % - Accent5 17 2" xfId="148" xr:uid="{00000000-0005-0000-0000-0000B0000000}"/>
    <cellStyle name="20 % - Accent5 17 3" xfId="149" xr:uid="{00000000-0005-0000-0000-0000B1000000}"/>
    <cellStyle name="20 % - Accent5 2" xfId="10442" xr:uid="{00000000-0005-0000-0000-0000B2000000}"/>
    <cellStyle name="20 % - Accent5 2 2" xfId="150" xr:uid="{00000000-0005-0000-0000-0000B3000000}"/>
    <cellStyle name="20 % - Accent5 2 3" xfId="151" xr:uid="{00000000-0005-0000-0000-0000B4000000}"/>
    <cellStyle name="20 % - Accent5 2 4" xfId="18199" xr:uid="{00000000-0005-0000-0000-0000B5000000}"/>
    <cellStyle name="20 % - Accent5 2 4 2" xfId="43166" xr:uid="{00000000-0005-0000-0000-0000B6000000}"/>
    <cellStyle name="20 % - Accent5 2 5" xfId="37726" xr:uid="{00000000-0005-0000-0000-0000B7000000}"/>
    <cellStyle name="20 % - Accent5 3" xfId="14897" xr:uid="{00000000-0005-0000-0000-0000B8000000}"/>
    <cellStyle name="20 % - Accent5 3 2" xfId="152" xr:uid="{00000000-0005-0000-0000-0000B9000000}"/>
    <cellStyle name="20 % - Accent5 3 3" xfId="153" xr:uid="{00000000-0005-0000-0000-0000BA000000}"/>
    <cellStyle name="20 % - Accent5 3 4" xfId="39865" xr:uid="{00000000-0005-0000-0000-0000BB000000}"/>
    <cellStyle name="20 % - Accent5 4" xfId="35862" xr:uid="{00000000-0005-0000-0000-0000BC000000}"/>
    <cellStyle name="20 % - Accent5 4 2" xfId="154" xr:uid="{00000000-0005-0000-0000-0000BD000000}"/>
    <cellStyle name="20 % - Accent5 4 3" xfId="155" xr:uid="{00000000-0005-0000-0000-0000BE000000}"/>
    <cellStyle name="20 % - Accent5 5 2" xfId="156" xr:uid="{00000000-0005-0000-0000-0000BF000000}"/>
    <cellStyle name="20 % - Accent5 5 3" xfId="157" xr:uid="{00000000-0005-0000-0000-0000C0000000}"/>
    <cellStyle name="20 % - Accent5 6 2" xfId="158" xr:uid="{00000000-0005-0000-0000-0000C1000000}"/>
    <cellStyle name="20 % - Accent5 6 3" xfId="159" xr:uid="{00000000-0005-0000-0000-0000C2000000}"/>
    <cellStyle name="20 % - Accent5 7 2" xfId="160" xr:uid="{00000000-0005-0000-0000-0000C3000000}"/>
    <cellStyle name="20 % - Accent5 7 3" xfId="161" xr:uid="{00000000-0005-0000-0000-0000C4000000}"/>
    <cellStyle name="20 % - Accent5 8 2" xfId="162" xr:uid="{00000000-0005-0000-0000-0000C5000000}"/>
    <cellStyle name="20 % - Accent5 8 3" xfId="163" xr:uid="{00000000-0005-0000-0000-0000C6000000}"/>
    <cellStyle name="20 % - Accent5 9 2" xfId="164" xr:uid="{00000000-0005-0000-0000-0000C7000000}"/>
    <cellStyle name="20 % - Accent5 9 3" xfId="165" xr:uid="{00000000-0005-0000-0000-0000C8000000}"/>
    <cellStyle name="20 % - Accent6 10 2" xfId="166" xr:uid="{00000000-0005-0000-0000-0000CA000000}"/>
    <cellStyle name="20 % - Accent6 10 3" xfId="167" xr:uid="{00000000-0005-0000-0000-0000CB000000}"/>
    <cellStyle name="20 % - Accent6 11 2" xfId="168" xr:uid="{00000000-0005-0000-0000-0000CC000000}"/>
    <cellStyle name="20 % - Accent6 11 3" xfId="169" xr:uid="{00000000-0005-0000-0000-0000CD000000}"/>
    <cellStyle name="20 % - Accent6 12 2" xfId="170" xr:uid="{00000000-0005-0000-0000-0000CE000000}"/>
    <cellStyle name="20 % - Accent6 12 3" xfId="171" xr:uid="{00000000-0005-0000-0000-0000CF000000}"/>
    <cellStyle name="20 % - Accent6 13 2" xfId="172" xr:uid="{00000000-0005-0000-0000-0000D0000000}"/>
    <cellStyle name="20 % - Accent6 13 3" xfId="173" xr:uid="{00000000-0005-0000-0000-0000D1000000}"/>
    <cellStyle name="20 % - Accent6 14 2" xfId="174" xr:uid="{00000000-0005-0000-0000-0000D2000000}"/>
    <cellStyle name="20 % - Accent6 14 3" xfId="175" xr:uid="{00000000-0005-0000-0000-0000D3000000}"/>
    <cellStyle name="20 % - Accent6 15 2" xfId="176" xr:uid="{00000000-0005-0000-0000-0000D4000000}"/>
    <cellStyle name="20 % - Accent6 15 3" xfId="177" xr:uid="{00000000-0005-0000-0000-0000D5000000}"/>
    <cellStyle name="20 % - Accent6 16 2" xfId="178" xr:uid="{00000000-0005-0000-0000-0000D6000000}"/>
    <cellStyle name="20 % - Accent6 16 3" xfId="179" xr:uid="{00000000-0005-0000-0000-0000D7000000}"/>
    <cellStyle name="20 % - Accent6 17 2" xfId="180" xr:uid="{00000000-0005-0000-0000-0000D8000000}"/>
    <cellStyle name="20 % - Accent6 17 3" xfId="181" xr:uid="{00000000-0005-0000-0000-0000D9000000}"/>
    <cellStyle name="20 % - Accent6 2" xfId="10445" xr:uid="{00000000-0005-0000-0000-0000DA000000}"/>
    <cellStyle name="20 % - Accent6 2 2" xfId="182" xr:uid="{00000000-0005-0000-0000-0000DB000000}"/>
    <cellStyle name="20 % - Accent6 2 3" xfId="183" xr:uid="{00000000-0005-0000-0000-0000DC000000}"/>
    <cellStyle name="20 % - Accent6 2 4" xfId="18202" xr:uid="{00000000-0005-0000-0000-0000DD000000}"/>
    <cellStyle name="20 % - Accent6 2 4 2" xfId="43169" xr:uid="{00000000-0005-0000-0000-0000DE000000}"/>
    <cellStyle name="20 % - Accent6 2 5" xfId="37729" xr:uid="{00000000-0005-0000-0000-0000DF000000}"/>
    <cellStyle name="20 % - Accent6 3" xfId="14900" xr:uid="{00000000-0005-0000-0000-0000E0000000}"/>
    <cellStyle name="20 % - Accent6 3 2" xfId="184" xr:uid="{00000000-0005-0000-0000-0000E1000000}"/>
    <cellStyle name="20 % - Accent6 3 3" xfId="185" xr:uid="{00000000-0005-0000-0000-0000E2000000}"/>
    <cellStyle name="20 % - Accent6 3 4" xfId="39868" xr:uid="{00000000-0005-0000-0000-0000E3000000}"/>
    <cellStyle name="20 % - Accent6 4" xfId="35865" xr:uid="{00000000-0005-0000-0000-0000E4000000}"/>
    <cellStyle name="20 % - Accent6 4 2" xfId="186" xr:uid="{00000000-0005-0000-0000-0000E5000000}"/>
    <cellStyle name="20 % - Accent6 4 3" xfId="187" xr:uid="{00000000-0005-0000-0000-0000E6000000}"/>
    <cellStyle name="20 % - Accent6 5 2" xfId="188" xr:uid="{00000000-0005-0000-0000-0000E7000000}"/>
    <cellStyle name="20 % - Accent6 5 3" xfId="189" xr:uid="{00000000-0005-0000-0000-0000E8000000}"/>
    <cellStyle name="20 % - Accent6 6 2" xfId="190" xr:uid="{00000000-0005-0000-0000-0000E9000000}"/>
    <cellStyle name="20 % - Accent6 6 3" xfId="191" xr:uid="{00000000-0005-0000-0000-0000EA000000}"/>
    <cellStyle name="20 % - Accent6 7 2" xfId="192" xr:uid="{00000000-0005-0000-0000-0000EB000000}"/>
    <cellStyle name="20 % - Accent6 7 3" xfId="193" xr:uid="{00000000-0005-0000-0000-0000EC000000}"/>
    <cellStyle name="20 % - Accent6 8 2" xfId="194" xr:uid="{00000000-0005-0000-0000-0000ED000000}"/>
    <cellStyle name="20 % - Accent6 8 3" xfId="195" xr:uid="{00000000-0005-0000-0000-0000EE000000}"/>
    <cellStyle name="20 % - Accent6 9 2" xfId="196" xr:uid="{00000000-0005-0000-0000-0000EF000000}"/>
    <cellStyle name="20 % - Accent6 9 3" xfId="197" xr:uid="{00000000-0005-0000-0000-0000F0000000}"/>
    <cellStyle name="20% - Accent1" xfId="5158" builtinId="30" customBuiltin="1"/>
    <cellStyle name="20% - Accent1 2" xfId="8563" xr:uid="{00000000-0005-0000-0000-0000F1000000}"/>
    <cellStyle name="20% - Accent2" xfId="5162" builtinId="34" customBuiltin="1"/>
    <cellStyle name="20% - Accent2 2" xfId="8566" xr:uid="{00000000-0005-0000-0000-0000F2000000}"/>
    <cellStyle name="20% - Accent3" xfId="5166" builtinId="38" customBuiltin="1"/>
    <cellStyle name="20% - Accent3 2" xfId="8569" xr:uid="{00000000-0005-0000-0000-0000F3000000}"/>
    <cellStyle name="20% - Accent4" xfId="5170" builtinId="42" customBuiltin="1"/>
    <cellStyle name="20% - Accent4 2" xfId="8572" xr:uid="{00000000-0005-0000-0000-0000F4000000}"/>
    <cellStyle name="20% - Accent5" xfId="5174" builtinId="46" customBuiltin="1"/>
    <cellStyle name="20% - Accent5 2" xfId="8575" xr:uid="{00000000-0005-0000-0000-0000F5000000}"/>
    <cellStyle name="20% - Accent6" xfId="5178" builtinId="50" customBuiltin="1"/>
    <cellStyle name="20% - Accent6 2" xfId="8578" xr:uid="{00000000-0005-0000-0000-0000F6000000}"/>
    <cellStyle name="20% - 强调文字颜色 1" xfId="1363" xr:uid="{00000000-0005-0000-0000-0000F7000000}"/>
    <cellStyle name="20% - 强调文字颜色 2" xfId="1364" xr:uid="{00000000-0005-0000-0000-0000F8000000}"/>
    <cellStyle name="20% - 强调文字颜色 3" xfId="1365" xr:uid="{00000000-0005-0000-0000-0000F9000000}"/>
    <cellStyle name="20% - 强调文字颜色 4" xfId="1366" xr:uid="{00000000-0005-0000-0000-0000FA000000}"/>
    <cellStyle name="20% - 强调文字颜色 5" xfId="1367" xr:uid="{00000000-0005-0000-0000-0000FB000000}"/>
    <cellStyle name="20% - 强调文字颜色 6" xfId="1368" xr:uid="{00000000-0005-0000-0000-0000FC000000}"/>
    <cellStyle name="40 % - Accent1 10 2" xfId="198" xr:uid="{00000000-0005-0000-0000-0000FE000000}"/>
    <cellStyle name="40 % - Accent1 10 3" xfId="199" xr:uid="{00000000-0005-0000-0000-0000FF000000}"/>
    <cellStyle name="40 % - Accent1 11 2" xfId="200" xr:uid="{00000000-0005-0000-0000-000000010000}"/>
    <cellStyle name="40 % - Accent1 11 3" xfId="201" xr:uid="{00000000-0005-0000-0000-000001010000}"/>
    <cellStyle name="40 % - Accent1 12 2" xfId="202" xr:uid="{00000000-0005-0000-0000-000002010000}"/>
    <cellStyle name="40 % - Accent1 12 3" xfId="203" xr:uid="{00000000-0005-0000-0000-000003010000}"/>
    <cellStyle name="40 % - Accent1 13 2" xfId="204" xr:uid="{00000000-0005-0000-0000-000004010000}"/>
    <cellStyle name="40 % - Accent1 13 3" xfId="205" xr:uid="{00000000-0005-0000-0000-000005010000}"/>
    <cellStyle name="40 % - Accent1 14 2" xfId="206" xr:uid="{00000000-0005-0000-0000-000006010000}"/>
    <cellStyle name="40 % - Accent1 14 3" xfId="207" xr:uid="{00000000-0005-0000-0000-000007010000}"/>
    <cellStyle name="40 % - Accent1 15 2" xfId="208" xr:uid="{00000000-0005-0000-0000-000008010000}"/>
    <cellStyle name="40 % - Accent1 15 3" xfId="209" xr:uid="{00000000-0005-0000-0000-000009010000}"/>
    <cellStyle name="40 % - Accent1 16 2" xfId="210" xr:uid="{00000000-0005-0000-0000-00000A010000}"/>
    <cellStyle name="40 % - Accent1 16 3" xfId="211" xr:uid="{00000000-0005-0000-0000-00000B010000}"/>
    <cellStyle name="40 % - Accent1 17 2" xfId="212" xr:uid="{00000000-0005-0000-0000-00000C010000}"/>
    <cellStyle name="40 % - Accent1 17 3" xfId="213" xr:uid="{00000000-0005-0000-0000-00000D010000}"/>
    <cellStyle name="40 % - Accent1 2" xfId="10431" xr:uid="{00000000-0005-0000-0000-00000E010000}"/>
    <cellStyle name="40 % - Accent1 2 2" xfId="214" xr:uid="{00000000-0005-0000-0000-00000F010000}"/>
    <cellStyle name="40 % - Accent1 2 3" xfId="215" xr:uid="{00000000-0005-0000-0000-000010010000}"/>
    <cellStyle name="40 % - Accent1 2 4" xfId="18188" xr:uid="{00000000-0005-0000-0000-000011010000}"/>
    <cellStyle name="40 % - Accent1 2 4 2" xfId="43155" xr:uid="{00000000-0005-0000-0000-000012010000}"/>
    <cellStyle name="40 % - Accent1 2 5" xfId="37715" xr:uid="{00000000-0005-0000-0000-000013010000}"/>
    <cellStyle name="40 % - Accent1 3" xfId="14886" xr:uid="{00000000-0005-0000-0000-000014010000}"/>
    <cellStyle name="40 % - Accent1 3 2" xfId="216" xr:uid="{00000000-0005-0000-0000-000015010000}"/>
    <cellStyle name="40 % - Accent1 3 3" xfId="217" xr:uid="{00000000-0005-0000-0000-000016010000}"/>
    <cellStyle name="40 % - Accent1 3 4" xfId="39854" xr:uid="{00000000-0005-0000-0000-000017010000}"/>
    <cellStyle name="40 % - Accent1 4" xfId="35851" xr:uid="{00000000-0005-0000-0000-000018010000}"/>
    <cellStyle name="40 % - Accent1 4 2" xfId="218" xr:uid="{00000000-0005-0000-0000-000019010000}"/>
    <cellStyle name="40 % - Accent1 4 3" xfId="219" xr:uid="{00000000-0005-0000-0000-00001A010000}"/>
    <cellStyle name="40 % - Accent1 5 2" xfId="220" xr:uid="{00000000-0005-0000-0000-00001B010000}"/>
    <cellStyle name="40 % - Accent1 5 3" xfId="221" xr:uid="{00000000-0005-0000-0000-00001C010000}"/>
    <cellStyle name="40 % - Accent1 6 2" xfId="222" xr:uid="{00000000-0005-0000-0000-00001D010000}"/>
    <cellStyle name="40 % - Accent1 6 3" xfId="223" xr:uid="{00000000-0005-0000-0000-00001E010000}"/>
    <cellStyle name="40 % - Accent1 7 2" xfId="224" xr:uid="{00000000-0005-0000-0000-00001F010000}"/>
    <cellStyle name="40 % - Accent1 7 3" xfId="225" xr:uid="{00000000-0005-0000-0000-000020010000}"/>
    <cellStyle name="40 % - Accent1 8 2" xfId="226" xr:uid="{00000000-0005-0000-0000-000021010000}"/>
    <cellStyle name="40 % - Accent1 8 3" xfId="227" xr:uid="{00000000-0005-0000-0000-000022010000}"/>
    <cellStyle name="40 % - Accent1 9 2" xfId="228" xr:uid="{00000000-0005-0000-0000-000023010000}"/>
    <cellStyle name="40 % - Accent1 9 3" xfId="229" xr:uid="{00000000-0005-0000-0000-000024010000}"/>
    <cellStyle name="40 % - Accent2 10 2" xfId="230" xr:uid="{00000000-0005-0000-0000-000026010000}"/>
    <cellStyle name="40 % - Accent2 10 3" xfId="231" xr:uid="{00000000-0005-0000-0000-000027010000}"/>
    <cellStyle name="40 % - Accent2 11 2" xfId="232" xr:uid="{00000000-0005-0000-0000-000028010000}"/>
    <cellStyle name="40 % - Accent2 11 3" xfId="233" xr:uid="{00000000-0005-0000-0000-000029010000}"/>
    <cellStyle name="40 % - Accent2 12 2" xfId="234" xr:uid="{00000000-0005-0000-0000-00002A010000}"/>
    <cellStyle name="40 % - Accent2 12 3" xfId="235" xr:uid="{00000000-0005-0000-0000-00002B010000}"/>
    <cellStyle name="40 % - Accent2 13 2" xfId="236" xr:uid="{00000000-0005-0000-0000-00002C010000}"/>
    <cellStyle name="40 % - Accent2 13 3" xfId="237" xr:uid="{00000000-0005-0000-0000-00002D010000}"/>
    <cellStyle name="40 % - Accent2 14 2" xfId="238" xr:uid="{00000000-0005-0000-0000-00002E010000}"/>
    <cellStyle name="40 % - Accent2 14 3" xfId="239" xr:uid="{00000000-0005-0000-0000-00002F010000}"/>
    <cellStyle name="40 % - Accent2 15 2" xfId="240" xr:uid="{00000000-0005-0000-0000-000030010000}"/>
    <cellStyle name="40 % - Accent2 15 3" xfId="241" xr:uid="{00000000-0005-0000-0000-000031010000}"/>
    <cellStyle name="40 % - Accent2 16 2" xfId="242" xr:uid="{00000000-0005-0000-0000-000032010000}"/>
    <cellStyle name="40 % - Accent2 16 3" xfId="243" xr:uid="{00000000-0005-0000-0000-000033010000}"/>
    <cellStyle name="40 % - Accent2 17 2" xfId="244" xr:uid="{00000000-0005-0000-0000-000034010000}"/>
    <cellStyle name="40 % - Accent2 17 3" xfId="245" xr:uid="{00000000-0005-0000-0000-000035010000}"/>
    <cellStyle name="40 % - Accent2 2" xfId="10434" xr:uid="{00000000-0005-0000-0000-000036010000}"/>
    <cellStyle name="40 % - Accent2 2 2" xfId="246" xr:uid="{00000000-0005-0000-0000-000037010000}"/>
    <cellStyle name="40 % - Accent2 2 3" xfId="247" xr:uid="{00000000-0005-0000-0000-000038010000}"/>
    <cellStyle name="40 % - Accent2 2 4" xfId="18191" xr:uid="{00000000-0005-0000-0000-000039010000}"/>
    <cellStyle name="40 % - Accent2 2 4 2" xfId="43158" xr:uid="{00000000-0005-0000-0000-00003A010000}"/>
    <cellStyle name="40 % - Accent2 2 5" xfId="37718" xr:uid="{00000000-0005-0000-0000-00003B010000}"/>
    <cellStyle name="40 % - Accent2 3" xfId="14889" xr:uid="{00000000-0005-0000-0000-00003C010000}"/>
    <cellStyle name="40 % - Accent2 3 2" xfId="248" xr:uid="{00000000-0005-0000-0000-00003D010000}"/>
    <cellStyle name="40 % - Accent2 3 3" xfId="249" xr:uid="{00000000-0005-0000-0000-00003E010000}"/>
    <cellStyle name="40 % - Accent2 3 4" xfId="39857" xr:uid="{00000000-0005-0000-0000-00003F010000}"/>
    <cellStyle name="40 % - Accent2 4" xfId="35854" xr:uid="{00000000-0005-0000-0000-000040010000}"/>
    <cellStyle name="40 % - Accent2 4 2" xfId="250" xr:uid="{00000000-0005-0000-0000-000041010000}"/>
    <cellStyle name="40 % - Accent2 4 3" xfId="251" xr:uid="{00000000-0005-0000-0000-000042010000}"/>
    <cellStyle name="40 % - Accent2 5 2" xfId="252" xr:uid="{00000000-0005-0000-0000-000043010000}"/>
    <cellStyle name="40 % - Accent2 5 3" xfId="253" xr:uid="{00000000-0005-0000-0000-000044010000}"/>
    <cellStyle name="40 % - Accent2 6 2" xfId="254" xr:uid="{00000000-0005-0000-0000-000045010000}"/>
    <cellStyle name="40 % - Accent2 6 3" xfId="255" xr:uid="{00000000-0005-0000-0000-000046010000}"/>
    <cellStyle name="40 % - Accent2 7 2" xfId="256" xr:uid="{00000000-0005-0000-0000-000047010000}"/>
    <cellStyle name="40 % - Accent2 7 3" xfId="257" xr:uid="{00000000-0005-0000-0000-000048010000}"/>
    <cellStyle name="40 % - Accent2 8 2" xfId="258" xr:uid="{00000000-0005-0000-0000-000049010000}"/>
    <cellStyle name="40 % - Accent2 8 3" xfId="259" xr:uid="{00000000-0005-0000-0000-00004A010000}"/>
    <cellStyle name="40 % - Accent2 9 2" xfId="260" xr:uid="{00000000-0005-0000-0000-00004B010000}"/>
    <cellStyle name="40 % - Accent2 9 3" xfId="261" xr:uid="{00000000-0005-0000-0000-00004C010000}"/>
    <cellStyle name="40 % - Accent3 10 2" xfId="262" xr:uid="{00000000-0005-0000-0000-00004E010000}"/>
    <cellStyle name="40 % - Accent3 10 3" xfId="263" xr:uid="{00000000-0005-0000-0000-00004F010000}"/>
    <cellStyle name="40 % - Accent3 11 2" xfId="264" xr:uid="{00000000-0005-0000-0000-000050010000}"/>
    <cellStyle name="40 % - Accent3 11 3" xfId="265" xr:uid="{00000000-0005-0000-0000-000051010000}"/>
    <cellStyle name="40 % - Accent3 12 2" xfId="266" xr:uid="{00000000-0005-0000-0000-000052010000}"/>
    <cellStyle name="40 % - Accent3 12 3" xfId="267" xr:uid="{00000000-0005-0000-0000-000053010000}"/>
    <cellStyle name="40 % - Accent3 13 2" xfId="268" xr:uid="{00000000-0005-0000-0000-000054010000}"/>
    <cellStyle name="40 % - Accent3 13 3" xfId="269" xr:uid="{00000000-0005-0000-0000-000055010000}"/>
    <cellStyle name="40 % - Accent3 14 2" xfId="270" xr:uid="{00000000-0005-0000-0000-000056010000}"/>
    <cellStyle name="40 % - Accent3 14 3" xfId="271" xr:uid="{00000000-0005-0000-0000-000057010000}"/>
    <cellStyle name="40 % - Accent3 15 2" xfId="272" xr:uid="{00000000-0005-0000-0000-000058010000}"/>
    <cellStyle name="40 % - Accent3 15 3" xfId="273" xr:uid="{00000000-0005-0000-0000-000059010000}"/>
    <cellStyle name="40 % - Accent3 16 2" xfId="274" xr:uid="{00000000-0005-0000-0000-00005A010000}"/>
    <cellStyle name="40 % - Accent3 16 3" xfId="275" xr:uid="{00000000-0005-0000-0000-00005B010000}"/>
    <cellStyle name="40 % - Accent3 17 2" xfId="276" xr:uid="{00000000-0005-0000-0000-00005C010000}"/>
    <cellStyle name="40 % - Accent3 17 3" xfId="277" xr:uid="{00000000-0005-0000-0000-00005D010000}"/>
    <cellStyle name="40 % - Accent3 2" xfId="10437" xr:uid="{00000000-0005-0000-0000-00005E010000}"/>
    <cellStyle name="40 % - Accent3 2 2" xfId="278" xr:uid="{00000000-0005-0000-0000-00005F010000}"/>
    <cellStyle name="40 % - Accent3 2 3" xfId="279" xr:uid="{00000000-0005-0000-0000-000060010000}"/>
    <cellStyle name="40 % - Accent3 2 4" xfId="18194" xr:uid="{00000000-0005-0000-0000-000061010000}"/>
    <cellStyle name="40 % - Accent3 2 4 2" xfId="43161" xr:uid="{00000000-0005-0000-0000-000062010000}"/>
    <cellStyle name="40 % - Accent3 2 5" xfId="37721" xr:uid="{00000000-0005-0000-0000-000063010000}"/>
    <cellStyle name="40 % - Accent3 3" xfId="14892" xr:uid="{00000000-0005-0000-0000-000064010000}"/>
    <cellStyle name="40 % - Accent3 3 2" xfId="280" xr:uid="{00000000-0005-0000-0000-000065010000}"/>
    <cellStyle name="40 % - Accent3 3 3" xfId="281" xr:uid="{00000000-0005-0000-0000-000066010000}"/>
    <cellStyle name="40 % - Accent3 3 4" xfId="39860" xr:uid="{00000000-0005-0000-0000-000067010000}"/>
    <cellStyle name="40 % - Accent3 4" xfId="35857" xr:uid="{00000000-0005-0000-0000-000068010000}"/>
    <cellStyle name="40 % - Accent3 4 2" xfId="282" xr:uid="{00000000-0005-0000-0000-000069010000}"/>
    <cellStyle name="40 % - Accent3 4 3" xfId="283" xr:uid="{00000000-0005-0000-0000-00006A010000}"/>
    <cellStyle name="40 % - Accent3 5 2" xfId="284" xr:uid="{00000000-0005-0000-0000-00006B010000}"/>
    <cellStyle name="40 % - Accent3 5 3" xfId="285" xr:uid="{00000000-0005-0000-0000-00006C010000}"/>
    <cellStyle name="40 % - Accent3 6 2" xfId="286" xr:uid="{00000000-0005-0000-0000-00006D010000}"/>
    <cellStyle name="40 % - Accent3 6 3" xfId="287" xr:uid="{00000000-0005-0000-0000-00006E010000}"/>
    <cellStyle name="40 % - Accent3 7 2" xfId="288" xr:uid="{00000000-0005-0000-0000-00006F010000}"/>
    <cellStyle name="40 % - Accent3 7 3" xfId="289" xr:uid="{00000000-0005-0000-0000-000070010000}"/>
    <cellStyle name="40 % - Accent3 8 2" xfId="290" xr:uid="{00000000-0005-0000-0000-000071010000}"/>
    <cellStyle name="40 % - Accent3 8 3" xfId="291" xr:uid="{00000000-0005-0000-0000-000072010000}"/>
    <cellStyle name="40 % - Accent3 9 2" xfId="292" xr:uid="{00000000-0005-0000-0000-000073010000}"/>
    <cellStyle name="40 % - Accent3 9 3" xfId="293" xr:uid="{00000000-0005-0000-0000-000074010000}"/>
    <cellStyle name="40 % - Accent4 10 2" xfId="294" xr:uid="{00000000-0005-0000-0000-000076010000}"/>
    <cellStyle name="40 % - Accent4 10 3" xfId="295" xr:uid="{00000000-0005-0000-0000-000077010000}"/>
    <cellStyle name="40 % - Accent4 11 2" xfId="296" xr:uid="{00000000-0005-0000-0000-000078010000}"/>
    <cellStyle name="40 % - Accent4 11 3" xfId="297" xr:uid="{00000000-0005-0000-0000-000079010000}"/>
    <cellStyle name="40 % - Accent4 12 2" xfId="298" xr:uid="{00000000-0005-0000-0000-00007A010000}"/>
    <cellStyle name="40 % - Accent4 12 3" xfId="299" xr:uid="{00000000-0005-0000-0000-00007B010000}"/>
    <cellStyle name="40 % - Accent4 13 2" xfId="300" xr:uid="{00000000-0005-0000-0000-00007C010000}"/>
    <cellStyle name="40 % - Accent4 13 3" xfId="301" xr:uid="{00000000-0005-0000-0000-00007D010000}"/>
    <cellStyle name="40 % - Accent4 14 2" xfId="302" xr:uid="{00000000-0005-0000-0000-00007E010000}"/>
    <cellStyle name="40 % - Accent4 14 3" xfId="303" xr:uid="{00000000-0005-0000-0000-00007F010000}"/>
    <cellStyle name="40 % - Accent4 15 2" xfId="304" xr:uid="{00000000-0005-0000-0000-000080010000}"/>
    <cellStyle name="40 % - Accent4 15 3" xfId="305" xr:uid="{00000000-0005-0000-0000-000081010000}"/>
    <cellStyle name="40 % - Accent4 16 2" xfId="306" xr:uid="{00000000-0005-0000-0000-000082010000}"/>
    <cellStyle name="40 % - Accent4 16 3" xfId="307" xr:uid="{00000000-0005-0000-0000-000083010000}"/>
    <cellStyle name="40 % - Accent4 17 2" xfId="308" xr:uid="{00000000-0005-0000-0000-000084010000}"/>
    <cellStyle name="40 % - Accent4 17 3" xfId="309" xr:uid="{00000000-0005-0000-0000-000085010000}"/>
    <cellStyle name="40 % - Accent4 2" xfId="10440" xr:uid="{00000000-0005-0000-0000-000086010000}"/>
    <cellStyle name="40 % - Accent4 2 2" xfId="310" xr:uid="{00000000-0005-0000-0000-000087010000}"/>
    <cellStyle name="40 % - Accent4 2 3" xfId="311" xr:uid="{00000000-0005-0000-0000-000088010000}"/>
    <cellStyle name="40 % - Accent4 2 4" xfId="18197" xr:uid="{00000000-0005-0000-0000-000089010000}"/>
    <cellStyle name="40 % - Accent4 2 4 2" xfId="43164" xr:uid="{00000000-0005-0000-0000-00008A010000}"/>
    <cellStyle name="40 % - Accent4 2 5" xfId="37724" xr:uid="{00000000-0005-0000-0000-00008B010000}"/>
    <cellStyle name="40 % - Accent4 3" xfId="14895" xr:uid="{00000000-0005-0000-0000-00008C010000}"/>
    <cellStyle name="40 % - Accent4 3 2" xfId="312" xr:uid="{00000000-0005-0000-0000-00008D010000}"/>
    <cellStyle name="40 % - Accent4 3 3" xfId="313" xr:uid="{00000000-0005-0000-0000-00008E010000}"/>
    <cellStyle name="40 % - Accent4 3 4" xfId="39863" xr:uid="{00000000-0005-0000-0000-00008F010000}"/>
    <cellStyle name="40 % - Accent4 4" xfId="35860" xr:uid="{00000000-0005-0000-0000-000090010000}"/>
    <cellStyle name="40 % - Accent4 4 2" xfId="314" xr:uid="{00000000-0005-0000-0000-000091010000}"/>
    <cellStyle name="40 % - Accent4 4 3" xfId="315" xr:uid="{00000000-0005-0000-0000-000092010000}"/>
    <cellStyle name="40 % - Accent4 5 2" xfId="316" xr:uid="{00000000-0005-0000-0000-000093010000}"/>
    <cellStyle name="40 % - Accent4 5 3" xfId="317" xr:uid="{00000000-0005-0000-0000-000094010000}"/>
    <cellStyle name="40 % - Accent4 6 2" xfId="318" xr:uid="{00000000-0005-0000-0000-000095010000}"/>
    <cellStyle name="40 % - Accent4 6 3" xfId="319" xr:uid="{00000000-0005-0000-0000-000096010000}"/>
    <cellStyle name="40 % - Accent4 7 2" xfId="320" xr:uid="{00000000-0005-0000-0000-000097010000}"/>
    <cellStyle name="40 % - Accent4 7 3" xfId="321" xr:uid="{00000000-0005-0000-0000-000098010000}"/>
    <cellStyle name="40 % - Accent4 8 2" xfId="322" xr:uid="{00000000-0005-0000-0000-000099010000}"/>
    <cellStyle name="40 % - Accent4 8 3" xfId="323" xr:uid="{00000000-0005-0000-0000-00009A010000}"/>
    <cellStyle name="40 % - Accent4 9 2" xfId="324" xr:uid="{00000000-0005-0000-0000-00009B010000}"/>
    <cellStyle name="40 % - Accent4 9 3" xfId="325" xr:uid="{00000000-0005-0000-0000-00009C010000}"/>
    <cellStyle name="40 % - Accent5 10 2" xfId="326" xr:uid="{00000000-0005-0000-0000-00009E010000}"/>
    <cellStyle name="40 % - Accent5 10 3" xfId="327" xr:uid="{00000000-0005-0000-0000-00009F010000}"/>
    <cellStyle name="40 % - Accent5 11 2" xfId="328" xr:uid="{00000000-0005-0000-0000-0000A0010000}"/>
    <cellStyle name="40 % - Accent5 11 3" xfId="329" xr:uid="{00000000-0005-0000-0000-0000A1010000}"/>
    <cellStyle name="40 % - Accent5 12 2" xfId="330" xr:uid="{00000000-0005-0000-0000-0000A2010000}"/>
    <cellStyle name="40 % - Accent5 12 3" xfId="331" xr:uid="{00000000-0005-0000-0000-0000A3010000}"/>
    <cellStyle name="40 % - Accent5 13 2" xfId="332" xr:uid="{00000000-0005-0000-0000-0000A4010000}"/>
    <cellStyle name="40 % - Accent5 13 3" xfId="333" xr:uid="{00000000-0005-0000-0000-0000A5010000}"/>
    <cellStyle name="40 % - Accent5 14 2" xfId="334" xr:uid="{00000000-0005-0000-0000-0000A6010000}"/>
    <cellStyle name="40 % - Accent5 14 3" xfId="335" xr:uid="{00000000-0005-0000-0000-0000A7010000}"/>
    <cellStyle name="40 % - Accent5 15 2" xfId="336" xr:uid="{00000000-0005-0000-0000-0000A8010000}"/>
    <cellStyle name="40 % - Accent5 15 3" xfId="337" xr:uid="{00000000-0005-0000-0000-0000A9010000}"/>
    <cellStyle name="40 % - Accent5 16 2" xfId="338" xr:uid="{00000000-0005-0000-0000-0000AA010000}"/>
    <cellStyle name="40 % - Accent5 16 3" xfId="339" xr:uid="{00000000-0005-0000-0000-0000AB010000}"/>
    <cellStyle name="40 % - Accent5 17 2" xfId="340" xr:uid="{00000000-0005-0000-0000-0000AC010000}"/>
    <cellStyle name="40 % - Accent5 17 3" xfId="341" xr:uid="{00000000-0005-0000-0000-0000AD010000}"/>
    <cellStyle name="40 % - Accent5 2" xfId="10443" xr:uid="{00000000-0005-0000-0000-0000AE010000}"/>
    <cellStyle name="40 % - Accent5 2 2" xfId="342" xr:uid="{00000000-0005-0000-0000-0000AF010000}"/>
    <cellStyle name="40 % - Accent5 2 3" xfId="343" xr:uid="{00000000-0005-0000-0000-0000B0010000}"/>
    <cellStyle name="40 % - Accent5 2 4" xfId="18200" xr:uid="{00000000-0005-0000-0000-0000B1010000}"/>
    <cellStyle name="40 % - Accent5 2 4 2" xfId="43167" xr:uid="{00000000-0005-0000-0000-0000B2010000}"/>
    <cellStyle name="40 % - Accent5 2 5" xfId="37727" xr:uid="{00000000-0005-0000-0000-0000B3010000}"/>
    <cellStyle name="40 % - Accent5 3" xfId="14898" xr:uid="{00000000-0005-0000-0000-0000B4010000}"/>
    <cellStyle name="40 % - Accent5 3 2" xfId="344" xr:uid="{00000000-0005-0000-0000-0000B5010000}"/>
    <cellStyle name="40 % - Accent5 3 3" xfId="345" xr:uid="{00000000-0005-0000-0000-0000B6010000}"/>
    <cellStyle name="40 % - Accent5 3 4" xfId="39866" xr:uid="{00000000-0005-0000-0000-0000B7010000}"/>
    <cellStyle name="40 % - Accent5 4" xfId="35863" xr:uid="{00000000-0005-0000-0000-0000B8010000}"/>
    <cellStyle name="40 % - Accent5 4 2" xfId="346" xr:uid="{00000000-0005-0000-0000-0000B9010000}"/>
    <cellStyle name="40 % - Accent5 4 3" xfId="347" xr:uid="{00000000-0005-0000-0000-0000BA010000}"/>
    <cellStyle name="40 % - Accent5 5 2" xfId="348" xr:uid="{00000000-0005-0000-0000-0000BB010000}"/>
    <cellStyle name="40 % - Accent5 5 3" xfId="349" xr:uid="{00000000-0005-0000-0000-0000BC010000}"/>
    <cellStyle name="40 % - Accent5 6 2" xfId="350" xr:uid="{00000000-0005-0000-0000-0000BD010000}"/>
    <cellStyle name="40 % - Accent5 6 3" xfId="351" xr:uid="{00000000-0005-0000-0000-0000BE010000}"/>
    <cellStyle name="40 % - Accent5 7 2" xfId="352" xr:uid="{00000000-0005-0000-0000-0000BF010000}"/>
    <cellStyle name="40 % - Accent5 7 3" xfId="353" xr:uid="{00000000-0005-0000-0000-0000C0010000}"/>
    <cellStyle name="40 % - Accent5 8 2" xfId="354" xr:uid="{00000000-0005-0000-0000-0000C1010000}"/>
    <cellStyle name="40 % - Accent5 8 3" xfId="355" xr:uid="{00000000-0005-0000-0000-0000C2010000}"/>
    <cellStyle name="40 % - Accent5 9 2" xfId="356" xr:uid="{00000000-0005-0000-0000-0000C3010000}"/>
    <cellStyle name="40 % - Accent5 9 3" xfId="357" xr:uid="{00000000-0005-0000-0000-0000C4010000}"/>
    <cellStyle name="40 % - Accent6 10 2" xfId="358" xr:uid="{00000000-0005-0000-0000-0000C6010000}"/>
    <cellStyle name="40 % - Accent6 10 3" xfId="359" xr:uid="{00000000-0005-0000-0000-0000C7010000}"/>
    <cellStyle name="40 % - Accent6 11 2" xfId="360" xr:uid="{00000000-0005-0000-0000-0000C8010000}"/>
    <cellStyle name="40 % - Accent6 11 3" xfId="361" xr:uid="{00000000-0005-0000-0000-0000C9010000}"/>
    <cellStyle name="40 % - Accent6 12 2" xfId="362" xr:uid="{00000000-0005-0000-0000-0000CA010000}"/>
    <cellStyle name="40 % - Accent6 12 3" xfId="363" xr:uid="{00000000-0005-0000-0000-0000CB010000}"/>
    <cellStyle name="40 % - Accent6 13 2" xfId="364" xr:uid="{00000000-0005-0000-0000-0000CC010000}"/>
    <cellStyle name="40 % - Accent6 13 3" xfId="365" xr:uid="{00000000-0005-0000-0000-0000CD010000}"/>
    <cellStyle name="40 % - Accent6 14 2" xfId="366" xr:uid="{00000000-0005-0000-0000-0000CE010000}"/>
    <cellStyle name="40 % - Accent6 14 3" xfId="367" xr:uid="{00000000-0005-0000-0000-0000CF010000}"/>
    <cellStyle name="40 % - Accent6 15 2" xfId="368" xr:uid="{00000000-0005-0000-0000-0000D0010000}"/>
    <cellStyle name="40 % - Accent6 15 3" xfId="369" xr:uid="{00000000-0005-0000-0000-0000D1010000}"/>
    <cellStyle name="40 % - Accent6 16 2" xfId="370" xr:uid="{00000000-0005-0000-0000-0000D2010000}"/>
    <cellStyle name="40 % - Accent6 16 3" xfId="371" xr:uid="{00000000-0005-0000-0000-0000D3010000}"/>
    <cellStyle name="40 % - Accent6 17 2" xfId="372" xr:uid="{00000000-0005-0000-0000-0000D4010000}"/>
    <cellStyle name="40 % - Accent6 17 3" xfId="373" xr:uid="{00000000-0005-0000-0000-0000D5010000}"/>
    <cellStyle name="40 % - Accent6 2" xfId="10446" xr:uid="{00000000-0005-0000-0000-0000D6010000}"/>
    <cellStyle name="40 % - Accent6 2 2" xfId="374" xr:uid="{00000000-0005-0000-0000-0000D7010000}"/>
    <cellStyle name="40 % - Accent6 2 3" xfId="375" xr:uid="{00000000-0005-0000-0000-0000D8010000}"/>
    <cellStyle name="40 % - Accent6 2 4" xfId="18203" xr:uid="{00000000-0005-0000-0000-0000D9010000}"/>
    <cellStyle name="40 % - Accent6 2 4 2" xfId="43170" xr:uid="{00000000-0005-0000-0000-0000DA010000}"/>
    <cellStyle name="40 % - Accent6 2 5" xfId="37730" xr:uid="{00000000-0005-0000-0000-0000DB010000}"/>
    <cellStyle name="40 % - Accent6 3" xfId="14901" xr:uid="{00000000-0005-0000-0000-0000DC010000}"/>
    <cellStyle name="40 % - Accent6 3 2" xfId="376" xr:uid="{00000000-0005-0000-0000-0000DD010000}"/>
    <cellStyle name="40 % - Accent6 3 3" xfId="377" xr:uid="{00000000-0005-0000-0000-0000DE010000}"/>
    <cellStyle name="40 % - Accent6 3 4" xfId="39869" xr:uid="{00000000-0005-0000-0000-0000DF010000}"/>
    <cellStyle name="40 % - Accent6 4" xfId="35866" xr:uid="{00000000-0005-0000-0000-0000E0010000}"/>
    <cellStyle name="40 % - Accent6 4 2" xfId="378" xr:uid="{00000000-0005-0000-0000-0000E1010000}"/>
    <cellStyle name="40 % - Accent6 4 3" xfId="379" xr:uid="{00000000-0005-0000-0000-0000E2010000}"/>
    <cellStyle name="40 % - Accent6 5 2" xfId="380" xr:uid="{00000000-0005-0000-0000-0000E3010000}"/>
    <cellStyle name="40 % - Accent6 5 3" xfId="381" xr:uid="{00000000-0005-0000-0000-0000E4010000}"/>
    <cellStyle name="40 % - Accent6 6 2" xfId="382" xr:uid="{00000000-0005-0000-0000-0000E5010000}"/>
    <cellStyle name="40 % - Accent6 6 3" xfId="383" xr:uid="{00000000-0005-0000-0000-0000E6010000}"/>
    <cellStyle name="40 % - Accent6 7 2" xfId="384" xr:uid="{00000000-0005-0000-0000-0000E7010000}"/>
    <cellStyle name="40 % - Accent6 7 3" xfId="385" xr:uid="{00000000-0005-0000-0000-0000E8010000}"/>
    <cellStyle name="40 % - Accent6 8 2" xfId="386" xr:uid="{00000000-0005-0000-0000-0000E9010000}"/>
    <cellStyle name="40 % - Accent6 8 3" xfId="387" xr:uid="{00000000-0005-0000-0000-0000EA010000}"/>
    <cellStyle name="40 % - Accent6 9 2" xfId="388" xr:uid="{00000000-0005-0000-0000-0000EB010000}"/>
    <cellStyle name="40 % - Accent6 9 3" xfId="389" xr:uid="{00000000-0005-0000-0000-0000EC010000}"/>
    <cellStyle name="40% - Accent1" xfId="5159" builtinId="31" customBuiltin="1"/>
    <cellStyle name="40% - Accent1 2" xfId="8564" xr:uid="{00000000-0005-0000-0000-0000ED010000}"/>
    <cellStyle name="40% - Accent2" xfId="5163" builtinId="35" customBuiltin="1"/>
    <cellStyle name="40% - Accent2 2" xfId="8567" xr:uid="{00000000-0005-0000-0000-0000EE010000}"/>
    <cellStyle name="40% - Accent3" xfId="5167" builtinId="39" customBuiltin="1"/>
    <cellStyle name="40% - Accent3 2" xfId="8570" xr:uid="{00000000-0005-0000-0000-0000EF010000}"/>
    <cellStyle name="40% - Accent4" xfId="5171" builtinId="43" customBuiltin="1"/>
    <cellStyle name="40% - Accent4 2" xfId="8573" xr:uid="{00000000-0005-0000-0000-0000F0010000}"/>
    <cellStyle name="40% - Accent5" xfId="5175" builtinId="47" customBuiltin="1"/>
    <cellStyle name="40% - Accent5 2" xfId="8576" xr:uid="{00000000-0005-0000-0000-0000F1010000}"/>
    <cellStyle name="40% - Accent6" xfId="5179" builtinId="51" customBuiltin="1"/>
    <cellStyle name="40% - Accent6 2" xfId="8579" xr:uid="{00000000-0005-0000-0000-0000F2010000}"/>
    <cellStyle name="40% - 强调文字颜色 1" xfId="1369" xr:uid="{00000000-0005-0000-0000-0000F3010000}"/>
    <cellStyle name="40% - 强调文字颜色 2" xfId="1370" xr:uid="{00000000-0005-0000-0000-0000F4010000}"/>
    <cellStyle name="40% - 强调文字颜色 3" xfId="1371" xr:uid="{00000000-0005-0000-0000-0000F5010000}"/>
    <cellStyle name="40% - 强调文字颜色 4" xfId="1372" xr:uid="{00000000-0005-0000-0000-0000F6010000}"/>
    <cellStyle name="40% - 强调文字颜色 5" xfId="1373" xr:uid="{00000000-0005-0000-0000-0000F7010000}"/>
    <cellStyle name="40% - 强调文字颜色 6" xfId="1374" xr:uid="{00000000-0005-0000-0000-0000F8010000}"/>
    <cellStyle name="60 % - Accent1 10 2" xfId="390" xr:uid="{00000000-0005-0000-0000-0000FA010000}"/>
    <cellStyle name="60 % - Accent1 10 3" xfId="391" xr:uid="{00000000-0005-0000-0000-0000FB010000}"/>
    <cellStyle name="60 % - Accent1 11 2" xfId="392" xr:uid="{00000000-0005-0000-0000-0000FC010000}"/>
    <cellStyle name="60 % - Accent1 11 3" xfId="393" xr:uid="{00000000-0005-0000-0000-0000FD010000}"/>
    <cellStyle name="60 % - Accent1 12 2" xfId="394" xr:uid="{00000000-0005-0000-0000-0000FE010000}"/>
    <cellStyle name="60 % - Accent1 12 3" xfId="395" xr:uid="{00000000-0005-0000-0000-0000FF010000}"/>
    <cellStyle name="60 % - Accent1 13 2" xfId="396" xr:uid="{00000000-0005-0000-0000-000000020000}"/>
    <cellStyle name="60 % - Accent1 13 3" xfId="397" xr:uid="{00000000-0005-0000-0000-000001020000}"/>
    <cellStyle name="60 % - Accent1 14 2" xfId="398" xr:uid="{00000000-0005-0000-0000-000002020000}"/>
    <cellStyle name="60 % - Accent1 14 3" xfId="399" xr:uid="{00000000-0005-0000-0000-000003020000}"/>
    <cellStyle name="60 % - Accent1 15 2" xfId="400" xr:uid="{00000000-0005-0000-0000-000004020000}"/>
    <cellStyle name="60 % - Accent1 15 3" xfId="401" xr:uid="{00000000-0005-0000-0000-000005020000}"/>
    <cellStyle name="60 % - Accent1 16 2" xfId="402" xr:uid="{00000000-0005-0000-0000-000006020000}"/>
    <cellStyle name="60 % - Accent1 16 3" xfId="403" xr:uid="{00000000-0005-0000-0000-000007020000}"/>
    <cellStyle name="60 % - Accent1 17 2" xfId="404" xr:uid="{00000000-0005-0000-0000-000008020000}"/>
    <cellStyle name="60 % - Accent1 17 3" xfId="405" xr:uid="{00000000-0005-0000-0000-000009020000}"/>
    <cellStyle name="60 % - Accent1 2" xfId="10432" xr:uid="{00000000-0005-0000-0000-00000A020000}"/>
    <cellStyle name="60 % - Accent1 2 2" xfId="406" xr:uid="{00000000-0005-0000-0000-00000B020000}"/>
    <cellStyle name="60 % - Accent1 2 3" xfId="407" xr:uid="{00000000-0005-0000-0000-00000C020000}"/>
    <cellStyle name="60 % - Accent1 2 4" xfId="18189" xr:uid="{00000000-0005-0000-0000-00000D020000}"/>
    <cellStyle name="60 % - Accent1 2 4 2" xfId="43156" xr:uid="{00000000-0005-0000-0000-00000E020000}"/>
    <cellStyle name="60 % - Accent1 2 5" xfId="37716" xr:uid="{00000000-0005-0000-0000-00000F020000}"/>
    <cellStyle name="60 % - Accent1 3" xfId="14887" xr:uid="{00000000-0005-0000-0000-000010020000}"/>
    <cellStyle name="60 % - Accent1 3 2" xfId="408" xr:uid="{00000000-0005-0000-0000-000011020000}"/>
    <cellStyle name="60 % - Accent1 3 3" xfId="409" xr:uid="{00000000-0005-0000-0000-000012020000}"/>
    <cellStyle name="60 % - Accent1 3 4" xfId="39855" xr:uid="{00000000-0005-0000-0000-000013020000}"/>
    <cellStyle name="60 % - Accent1 4" xfId="35852" xr:uid="{00000000-0005-0000-0000-000014020000}"/>
    <cellStyle name="60 % - Accent1 4 2" xfId="410" xr:uid="{00000000-0005-0000-0000-000015020000}"/>
    <cellStyle name="60 % - Accent1 4 3" xfId="411" xr:uid="{00000000-0005-0000-0000-000016020000}"/>
    <cellStyle name="60 % - Accent1 5 2" xfId="412" xr:uid="{00000000-0005-0000-0000-000017020000}"/>
    <cellStyle name="60 % - Accent1 5 3" xfId="413" xr:uid="{00000000-0005-0000-0000-000018020000}"/>
    <cellStyle name="60 % - Accent1 6 2" xfId="414" xr:uid="{00000000-0005-0000-0000-000019020000}"/>
    <cellStyle name="60 % - Accent1 6 3" xfId="415" xr:uid="{00000000-0005-0000-0000-00001A020000}"/>
    <cellStyle name="60 % - Accent1 7 2" xfId="416" xr:uid="{00000000-0005-0000-0000-00001B020000}"/>
    <cellStyle name="60 % - Accent1 7 3" xfId="417" xr:uid="{00000000-0005-0000-0000-00001C020000}"/>
    <cellStyle name="60 % - Accent1 8 2" xfId="418" xr:uid="{00000000-0005-0000-0000-00001D020000}"/>
    <cellStyle name="60 % - Accent1 8 3" xfId="419" xr:uid="{00000000-0005-0000-0000-00001E020000}"/>
    <cellStyle name="60 % - Accent1 9 2" xfId="420" xr:uid="{00000000-0005-0000-0000-00001F020000}"/>
    <cellStyle name="60 % - Accent1 9 3" xfId="421" xr:uid="{00000000-0005-0000-0000-000020020000}"/>
    <cellStyle name="60 % - Accent2 10 2" xfId="422" xr:uid="{00000000-0005-0000-0000-000022020000}"/>
    <cellStyle name="60 % - Accent2 10 3" xfId="423" xr:uid="{00000000-0005-0000-0000-000023020000}"/>
    <cellStyle name="60 % - Accent2 11 2" xfId="424" xr:uid="{00000000-0005-0000-0000-000024020000}"/>
    <cellStyle name="60 % - Accent2 11 3" xfId="425" xr:uid="{00000000-0005-0000-0000-000025020000}"/>
    <cellStyle name="60 % - Accent2 12 2" xfId="426" xr:uid="{00000000-0005-0000-0000-000026020000}"/>
    <cellStyle name="60 % - Accent2 12 3" xfId="427" xr:uid="{00000000-0005-0000-0000-000027020000}"/>
    <cellStyle name="60 % - Accent2 13 2" xfId="428" xr:uid="{00000000-0005-0000-0000-000028020000}"/>
    <cellStyle name="60 % - Accent2 13 3" xfId="429" xr:uid="{00000000-0005-0000-0000-000029020000}"/>
    <cellStyle name="60 % - Accent2 14 2" xfId="430" xr:uid="{00000000-0005-0000-0000-00002A020000}"/>
    <cellStyle name="60 % - Accent2 14 3" xfId="431" xr:uid="{00000000-0005-0000-0000-00002B020000}"/>
    <cellStyle name="60 % - Accent2 15 2" xfId="432" xr:uid="{00000000-0005-0000-0000-00002C020000}"/>
    <cellStyle name="60 % - Accent2 15 3" xfId="433" xr:uid="{00000000-0005-0000-0000-00002D020000}"/>
    <cellStyle name="60 % - Accent2 16 2" xfId="434" xr:uid="{00000000-0005-0000-0000-00002E020000}"/>
    <cellStyle name="60 % - Accent2 16 3" xfId="435" xr:uid="{00000000-0005-0000-0000-00002F020000}"/>
    <cellStyle name="60 % - Accent2 17 2" xfId="436" xr:uid="{00000000-0005-0000-0000-000030020000}"/>
    <cellStyle name="60 % - Accent2 17 3" xfId="437" xr:uid="{00000000-0005-0000-0000-000031020000}"/>
    <cellStyle name="60 % - Accent2 2" xfId="10435" xr:uid="{00000000-0005-0000-0000-000032020000}"/>
    <cellStyle name="60 % - Accent2 2 2" xfId="438" xr:uid="{00000000-0005-0000-0000-000033020000}"/>
    <cellStyle name="60 % - Accent2 2 3" xfId="439" xr:uid="{00000000-0005-0000-0000-000034020000}"/>
    <cellStyle name="60 % - Accent2 2 4" xfId="18192" xr:uid="{00000000-0005-0000-0000-000035020000}"/>
    <cellStyle name="60 % - Accent2 2 4 2" xfId="43159" xr:uid="{00000000-0005-0000-0000-000036020000}"/>
    <cellStyle name="60 % - Accent2 2 5" xfId="37719" xr:uid="{00000000-0005-0000-0000-000037020000}"/>
    <cellStyle name="60 % - Accent2 3" xfId="14890" xr:uid="{00000000-0005-0000-0000-000038020000}"/>
    <cellStyle name="60 % - Accent2 3 2" xfId="440" xr:uid="{00000000-0005-0000-0000-000039020000}"/>
    <cellStyle name="60 % - Accent2 3 3" xfId="441" xr:uid="{00000000-0005-0000-0000-00003A020000}"/>
    <cellStyle name="60 % - Accent2 3 4" xfId="39858" xr:uid="{00000000-0005-0000-0000-00003B020000}"/>
    <cellStyle name="60 % - Accent2 4" xfId="35855" xr:uid="{00000000-0005-0000-0000-00003C020000}"/>
    <cellStyle name="60 % - Accent2 4 2" xfId="442" xr:uid="{00000000-0005-0000-0000-00003D020000}"/>
    <cellStyle name="60 % - Accent2 4 3" xfId="443" xr:uid="{00000000-0005-0000-0000-00003E020000}"/>
    <cellStyle name="60 % - Accent2 5 2" xfId="444" xr:uid="{00000000-0005-0000-0000-00003F020000}"/>
    <cellStyle name="60 % - Accent2 5 3" xfId="445" xr:uid="{00000000-0005-0000-0000-000040020000}"/>
    <cellStyle name="60 % - Accent2 6 2" xfId="446" xr:uid="{00000000-0005-0000-0000-000041020000}"/>
    <cellStyle name="60 % - Accent2 6 3" xfId="447" xr:uid="{00000000-0005-0000-0000-000042020000}"/>
    <cellStyle name="60 % - Accent2 7 2" xfId="448" xr:uid="{00000000-0005-0000-0000-000043020000}"/>
    <cellStyle name="60 % - Accent2 7 3" xfId="449" xr:uid="{00000000-0005-0000-0000-000044020000}"/>
    <cellStyle name="60 % - Accent2 8 2" xfId="450" xr:uid="{00000000-0005-0000-0000-000045020000}"/>
    <cellStyle name="60 % - Accent2 8 3" xfId="451" xr:uid="{00000000-0005-0000-0000-000046020000}"/>
    <cellStyle name="60 % - Accent2 9 2" xfId="452" xr:uid="{00000000-0005-0000-0000-000047020000}"/>
    <cellStyle name="60 % - Accent2 9 3" xfId="453" xr:uid="{00000000-0005-0000-0000-000048020000}"/>
    <cellStyle name="60 % - Accent3 10 2" xfId="454" xr:uid="{00000000-0005-0000-0000-00004A020000}"/>
    <cellStyle name="60 % - Accent3 10 3" xfId="455" xr:uid="{00000000-0005-0000-0000-00004B020000}"/>
    <cellStyle name="60 % - Accent3 11 2" xfId="456" xr:uid="{00000000-0005-0000-0000-00004C020000}"/>
    <cellStyle name="60 % - Accent3 11 3" xfId="457" xr:uid="{00000000-0005-0000-0000-00004D020000}"/>
    <cellStyle name="60 % - Accent3 12 2" xfId="458" xr:uid="{00000000-0005-0000-0000-00004E020000}"/>
    <cellStyle name="60 % - Accent3 12 3" xfId="459" xr:uid="{00000000-0005-0000-0000-00004F020000}"/>
    <cellStyle name="60 % - Accent3 13 2" xfId="460" xr:uid="{00000000-0005-0000-0000-000050020000}"/>
    <cellStyle name="60 % - Accent3 13 3" xfId="461" xr:uid="{00000000-0005-0000-0000-000051020000}"/>
    <cellStyle name="60 % - Accent3 14 2" xfId="462" xr:uid="{00000000-0005-0000-0000-000052020000}"/>
    <cellStyle name="60 % - Accent3 14 3" xfId="463" xr:uid="{00000000-0005-0000-0000-000053020000}"/>
    <cellStyle name="60 % - Accent3 15 2" xfId="464" xr:uid="{00000000-0005-0000-0000-000054020000}"/>
    <cellStyle name="60 % - Accent3 15 3" xfId="465" xr:uid="{00000000-0005-0000-0000-000055020000}"/>
    <cellStyle name="60 % - Accent3 16 2" xfId="466" xr:uid="{00000000-0005-0000-0000-000056020000}"/>
    <cellStyle name="60 % - Accent3 16 3" xfId="467" xr:uid="{00000000-0005-0000-0000-000057020000}"/>
    <cellStyle name="60 % - Accent3 17 2" xfId="468" xr:uid="{00000000-0005-0000-0000-000058020000}"/>
    <cellStyle name="60 % - Accent3 17 3" xfId="469" xr:uid="{00000000-0005-0000-0000-000059020000}"/>
    <cellStyle name="60 % - Accent3 2" xfId="10438" xr:uid="{00000000-0005-0000-0000-00005A020000}"/>
    <cellStyle name="60 % - Accent3 2 2" xfId="470" xr:uid="{00000000-0005-0000-0000-00005B020000}"/>
    <cellStyle name="60 % - Accent3 2 3" xfId="471" xr:uid="{00000000-0005-0000-0000-00005C020000}"/>
    <cellStyle name="60 % - Accent3 2 4" xfId="18195" xr:uid="{00000000-0005-0000-0000-00005D020000}"/>
    <cellStyle name="60 % - Accent3 2 4 2" xfId="43162" xr:uid="{00000000-0005-0000-0000-00005E020000}"/>
    <cellStyle name="60 % - Accent3 2 5" xfId="37722" xr:uid="{00000000-0005-0000-0000-00005F020000}"/>
    <cellStyle name="60 % - Accent3 3" xfId="14893" xr:uid="{00000000-0005-0000-0000-000060020000}"/>
    <cellStyle name="60 % - Accent3 3 2" xfId="472" xr:uid="{00000000-0005-0000-0000-000061020000}"/>
    <cellStyle name="60 % - Accent3 3 3" xfId="473" xr:uid="{00000000-0005-0000-0000-000062020000}"/>
    <cellStyle name="60 % - Accent3 3 4" xfId="39861" xr:uid="{00000000-0005-0000-0000-000063020000}"/>
    <cellStyle name="60 % - Accent3 4" xfId="35858" xr:uid="{00000000-0005-0000-0000-000064020000}"/>
    <cellStyle name="60 % - Accent3 4 2" xfId="474" xr:uid="{00000000-0005-0000-0000-000065020000}"/>
    <cellStyle name="60 % - Accent3 4 3" xfId="475" xr:uid="{00000000-0005-0000-0000-000066020000}"/>
    <cellStyle name="60 % - Accent3 5" xfId="45295" xr:uid="{00000000-0005-0000-0000-000067020000}"/>
    <cellStyle name="60 % - Accent3 5 2" xfId="476" xr:uid="{00000000-0005-0000-0000-000068020000}"/>
    <cellStyle name="60 % - Accent3 5 3" xfId="477" xr:uid="{00000000-0005-0000-0000-000069020000}"/>
    <cellStyle name="60 % - Accent3 6" xfId="45304" xr:uid="{00000000-0005-0000-0000-00006A020000}"/>
    <cellStyle name="60 % - Accent3 6 2" xfId="478" xr:uid="{00000000-0005-0000-0000-00006B020000}"/>
    <cellStyle name="60 % - Accent3 6 3" xfId="479" xr:uid="{00000000-0005-0000-0000-00006C020000}"/>
    <cellStyle name="60 % - Accent3 7 2" xfId="480" xr:uid="{00000000-0005-0000-0000-00006D020000}"/>
    <cellStyle name="60 % - Accent3 7 3" xfId="481" xr:uid="{00000000-0005-0000-0000-00006E020000}"/>
    <cellStyle name="60 % - Accent3 8 2" xfId="482" xr:uid="{00000000-0005-0000-0000-00006F020000}"/>
    <cellStyle name="60 % - Accent3 8 3" xfId="483" xr:uid="{00000000-0005-0000-0000-000070020000}"/>
    <cellStyle name="60 % - Accent3 9 2" xfId="484" xr:uid="{00000000-0005-0000-0000-000071020000}"/>
    <cellStyle name="60 % - Accent3 9 3" xfId="485" xr:uid="{00000000-0005-0000-0000-000072020000}"/>
    <cellStyle name="60 % - Accent4 10 2" xfId="486" xr:uid="{00000000-0005-0000-0000-000074020000}"/>
    <cellStyle name="60 % - Accent4 10 3" xfId="487" xr:uid="{00000000-0005-0000-0000-000075020000}"/>
    <cellStyle name="60 % - Accent4 11 2" xfId="488" xr:uid="{00000000-0005-0000-0000-000076020000}"/>
    <cellStyle name="60 % - Accent4 11 3" xfId="489" xr:uid="{00000000-0005-0000-0000-000077020000}"/>
    <cellStyle name="60 % - Accent4 12 2" xfId="490" xr:uid="{00000000-0005-0000-0000-000078020000}"/>
    <cellStyle name="60 % - Accent4 12 3" xfId="491" xr:uid="{00000000-0005-0000-0000-000079020000}"/>
    <cellStyle name="60 % - Accent4 13 2" xfId="492" xr:uid="{00000000-0005-0000-0000-00007A020000}"/>
    <cellStyle name="60 % - Accent4 13 3" xfId="493" xr:uid="{00000000-0005-0000-0000-00007B020000}"/>
    <cellStyle name="60 % - Accent4 14 2" xfId="494" xr:uid="{00000000-0005-0000-0000-00007C020000}"/>
    <cellStyle name="60 % - Accent4 14 3" xfId="495" xr:uid="{00000000-0005-0000-0000-00007D020000}"/>
    <cellStyle name="60 % - Accent4 15 2" xfId="496" xr:uid="{00000000-0005-0000-0000-00007E020000}"/>
    <cellStyle name="60 % - Accent4 15 3" xfId="497" xr:uid="{00000000-0005-0000-0000-00007F020000}"/>
    <cellStyle name="60 % - Accent4 16 2" xfId="498" xr:uid="{00000000-0005-0000-0000-000080020000}"/>
    <cellStyle name="60 % - Accent4 16 3" xfId="499" xr:uid="{00000000-0005-0000-0000-000081020000}"/>
    <cellStyle name="60 % - Accent4 17 2" xfId="500" xr:uid="{00000000-0005-0000-0000-000082020000}"/>
    <cellStyle name="60 % - Accent4 17 3" xfId="501" xr:uid="{00000000-0005-0000-0000-000083020000}"/>
    <cellStyle name="60 % - Accent4 2" xfId="10441" xr:uid="{00000000-0005-0000-0000-000084020000}"/>
    <cellStyle name="60 % - Accent4 2 2" xfId="502" xr:uid="{00000000-0005-0000-0000-000085020000}"/>
    <cellStyle name="60 % - Accent4 2 3" xfId="503" xr:uid="{00000000-0005-0000-0000-000086020000}"/>
    <cellStyle name="60 % - Accent4 2 4" xfId="18198" xr:uid="{00000000-0005-0000-0000-000087020000}"/>
    <cellStyle name="60 % - Accent4 2 4 2" xfId="43165" xr:uid="{00000000-0005-0000-0000-000088020000}"/>
    <cellStyle name="60 % - Accent4 2 5" xfId="37725" xr:uid="{00000000-0005-0000-0000-000089020000}"/>
    <cellStyle name="60 % - Accent4 3" xfId="14896" xr:uid="{00000000-0005-0000-0000-00008A020000}"/>
    <cellStyle name="60 % - Accent4 3 2" xfId="504" xr:uid="{00000000-0005-0000-0000-00008B020000}"/>
    <cellStyle name="60 % - Accent4 3 3" xfId="505" xr:uid="{00000000-0005-0000-0000-00008C020000}"/>
    <cellStyle name="60 % - Accent4 3 4" xfId="39864" xr:uid="{00000000-0005-0000-0000-00008D020000}"/>
    <cellStyle name="60 % - Accent4 4" xfId="35861" xr:uid="{00000000-0005-0000-0000-00008E020000}"/>
    <cellStyle name="60 % - Accent4 4 2" xfId="506" xr:uid="{00000000-0005-0000-0000-00008F020000}"/>
    <cellStyle name="60 % - Accent4 4 3" xfId="507" xr:uid="{00000000-0005-0000-0000-000090020000}"/>
    <cellStyle name="60 % - Accent4 5 2" xfId="508" xr:uid="{00000000-0005-0000-0000-000091020000}"/>
    <cellStyle name="60 % - Accent4 5 3" xfId="509" xr:uid="{00000000-0005-0000-0000-000092020000}"/>
    <cellStyle name="60 % - Accent4 6 2" xfId="510" xr:uid="{00000000-0005-0000-0000-000093020000}"/>
    <cellStyle name="60 % - Accent4 6 3" xfId="511" xr:uid="{00000000-0005-0000-0000-000094020000}"/>
    <cellStyle name="60 % - Accent4 7 2" xfId="512" xr:uid="{00000000-0005-0000-0000-000095020000}"/>
    <cellStyle name="60 % - Accent4 7 3" xfId="513" xr:uid="{00000000-0005-0000-0000-000096020000}"/>
    <cellStyle name="60 % - Accent4 8 2" xfId="514" xr:uid="{00000000-0005-0000-0000-000097020000}"/>
    <cellStyle name="60 % - Accent4 8 3" xfId="515" xr:uid="{00000000-0005-0000-0000-000098020000}"/>
    <cellStyle name="60 % - Accent4 9 2" xfId="516" xr:uid="{00000000-0005-0000-0000-000099020000}"/>
    <cellStyle name="60 % - Accent4 9 3" xfId="517" xr:uid="{00000000-0005-0000-0000-00009A020000}"/>
    <cellStyle name="60 % - Accent5 10 2" xfId="518" xr:uid="{00000000-0005-0000-0000-00009C020000}"/>
    <cellStyle name="60 % - Accent5 10 3" xfId="519" xr:uid="{00000000-0005-0000-0000-00009D020000}"/>
    <cellStyle name="60 % - Accent5 11 2" xfId="520" xr:uid="{00000000-0005-0000-0000-00009E020000}"/>
    <cellStyle name="60 % - Accent5 11 3" xfId="521" xr:uid="{00000000-0005-0000-0000-00009F020000}"/>
    <cellStyle name="60 % - Accent5 12 2" xfId="522" xr:uid="{00000000-0005-0000-0000-0000A0020000}"/>
    <cellStyle name="60 % - Accent5 12 3" xfId="523" xr:uid="{00000000-0005-0000-0000-0000A1020000}"/>
    <cellStyle name="60 % - Accent5 13 2" xfId="524" xr:uid="{00000000-0005-0000-0000-0000A2020000}"/>
    <cellStyle name="60 % - Accent5 13 3" xfId="525" xr:uid="{00000000-0005-0000-0000-0000A3020000}"/>
    <cellStyle name="60 % - Accent5 14 2" xfId="526" xr:uid="{00000000-0005-0000-0000-0000A4020000}"/>
    <cellStyle name="60 % - Accent5 14 3" xfId="527" xr:uid="{00000000-0005-0000-0000-0000A5020000}"/>
    <cellStyle name="60 % - Accent5 15 2" xfId="528" xr:uid="{00000000-0005-0000-0000-0000A6020000}"/>
    <cellStyle name="60 % - Accent5 15 3" xfId="529" xr:uid="{00000000-0005-0000-0000-0000A7020000}"/>
    <cellStyle name="60 % - Accent5 16 2" xfId="530" xr:uid="{00000000-0005-0000-0000-0000A8020000}"/>
    <cellStyle name="60 % - Accent5 16 3" xfId="531" xr:uid="{00000000-0005-0000-0000-0000A9020000}"/>
    <cellStyle name="60 % - Accent5 17 2" xfId="532" xr:uid="{00000000-0005-0000-0000-0000AA020000}"/>
    <cellStyle name="60 % - Accent5 17 3" xfId="533" xr:uid="{00000000-0005-0000-0000-0000AB020000}"/>
    <cellStyle name="60 % - Accent5 2" xfId="10444" xr:uid="{00000000-0005-0000-0000-0000AC020000}"/>
    <cellStyle name="60 % - Accent5 2 2" xfId="534" xr:uid="{00000000-0005-0000-0000-0000AD020000}"/>
    <cellStyle name="60 % - Accent5 2 3" xfId="535" xr:uid="{00000000-0005-0000-0000-0000AE020000}"/>
    <cellStyle name="60 % - Accent5 2 4" xfId="18201" xr:uid="{00000000-0005-0000-0000-0000AF020000}"/>
    <cellStyle name="60 % - Accent5 2 4 2" xfId="43168" xr:uid="{00000000-0005-0000-0000-0000B0020000}"/>
    <cellStyle name="60 % - Accent5 2 5" xfId="37728" xr:uid="{00000000-0005-0000-0000-0000B1020000}"/>
    <cellStyle name="60 % - Accent5 3" xfId="14899" xr:uid="{00000000-0005-0000-0000-0000B2020000}"/>
    <cellStyle name="60 % - Accent5 3 2" xfId="536" xr:uid="{00000000-0005-0000-0000-0000B3020000}"/>
    <cellStyle name="60 % - Accent5 3 3" xfId="537" xr:uid="{00000000-0005-0000-0000-0000B4020000}"/>
    <cellStyle name="60 % - Accent5 3 4" xfId="39867" xr:uid="{00000000-0005-0000-0000-0000B5020000}"/>
    <cellStyle name="60 % - Accent5 4" xfId="35864" xr:uid="{00000000-0005-0000-0000-0000B6020000}"/>
    <cellStyle name="60 % - Accent5 4 2" xfId="538" xr:uid="{00000000-0005-0000-0000-0000B7020000}"/>
    <cellStyle name="60 % - Accent5 4 3" xfId="539" xr:uid="{00000000-0005-0000-0000-0000B8020000}"/>
    <cellStyle name="60 % - Accent5 5 2" xfId="540" xr:uid="{00000000-0005-0000-0000-0000B9020000}"/>
    <cellStyle name="60 % - Accent5 5 3" xfId="541" xr:uid="{00000000-0005-0000-0000-0000BA020000}"/>
    <cellStyle name="60 % - Accent5 6 2" xfId="542" xr:uid="{00000000-0005-0000-0000-0000BB020000}"/>
    <cellStyle name="60 % - Accent5 6 3" xfId="543" xr:uid="{00000000-0005-0000-0000-0000BC020000}"/>
    <cellStyle name="60 % - Accent5 7 2" xfId="544" xr:uid="{00000000-0005-0000-0000-0000BD020000}"/>
    <cellStyle name="60 % - Accent5 7 3" xfId="545" xr:uid="{00000000-0005-0000-0000-0000BE020000}"/>
    <cellStyle name="60 % - Accent5 8 2" xfId="546" xr:uid="{00000000-0005-0000-0000-0000BF020000}"/>
    <cellStyle name="60 % - Accent5 8 3" xfId="547" xr:uid="{00000000-0005-0000-0000-0000C0020000}"/>
    <cellStyle name="60 % - Accent5 9 2" xfId="548" xr:uid="{00000000-0005-0000-0000-0000C1020000}"/>
    <cellStyle name="60 % - Accent5 9 3" xfId="549" xr:uid="{00000000-0005-0000-0000-0000C2020000}"/>
    <cellStyle name="60 % - Accent6 10 2" xfId="550" xr:uid="{00000000-0005-0000-0000-0000C4020000}"/>
    <cellStyle name="60 % - Accent6 10 3" xfId="551" xr:uid="{00000000-0005-0000-0000-0000C5020000}"/>
    <cellStyle name="60 % - Accent6 11 2" xfId="552" xr:uid="{00000000-0005-0000-0000-0000C6020000}"/>
    <cellStyle name="60 % - Accent6 11 3" xfId="553" xr:uid="{00000000-0005-0000-0000-0000C7020000}"/>
    <cellStyle name="60 % - Accent6 12 2" xfId="554" xr:uid="{00000000-0005-0000-0000-0000C8020000}"/>
    <cellStyle name="60 % - Accent6 12 3" xfId="555" xr:uid="{00000000-0005-0000-0000-0000C9020000}"/>
    <cellStyle name="60 % - Accent6 13 2" xfId="556" xr:uid="{00000000-0005-0000-0000-0000CA020000}"/>
    <cellStyle name="60 % - Accent6 13 3" xfId="557" xr:uid="{00000000-0005-0000-0000-0000CB020000}"/>
    <cellStyle name="60 % - Accent6 14 2" xfId="558" xr:uid="{00000000-0005-0000-0000-0000CC020000}"/>
    <cellStyle name="60 % - Accent6 14 3" xfId="559" xr:uid="{00000000-0005-0000-0000-0000CD020000}"/>
    <cellStyle name="60 % - Accent6 15 2" xfId="560" xr:uid="{00000000-0005-0000-0000-0000CE020000}"/>
    <cellStyle name="60 % - Accent6 15 3" xfId="561" xr:uid="{00000000-0005-0000-0000-0000CF020000}"/>
    <cellStyle name="60 % - Accent6 16 2" xfId="562" xr:uid="{00000000-0005-0000-0000-0000D0020000}"/>
    <cellStyle name="60 % - Accent6 16 3" xfId="563" xr:uid="{00000000-0005-0000-0000-0000D1020000}"/>
    <cellStyle name="60 % - Accent6 17 2" xfId="564" xr:uid="{00000000-0005-0000-0000-0000D2020000}"/>
    <cellStyle name="60 % - Accent6 17 3" xfId="565" xr:uid="{00000000-0005-0000-0000-0000D3020000}"/>
    <cellStyle name="60 % - Accent6 2" xfId="10447" xr:uid="{00000000-0005-0000-0000-0000D4020000}"/>
    <cellStyle name="60 % - Accent6 2 2" xfId="566" xr:uid="{00000000-0005-0000-0000-0000D5020000}"/>
    <cellStyle name="60 % - Accent6 2 3" xfId="567" xr:uid="{00000000-0005-0000-0000-0000D6020000}"/>
    <cellStyle name="60 % - Accent6 2 4" xfId="18204" xr:uid="{00000000-0005-0000-0000-0000D7020000}"/>
    <cellStyle name="60 % - Accent6 2 4 2" xfId="43171" xr:uid="{00000000-0005-0000-0000-0000D8020000}"/>
    <cellStyle name="60 % - Accent6 2 5" xfId="37731" xr:uid="{00000000-0005-0000-0000-0000D9020000}"/>
    <cellStyle name="60 % - Accent6 3" xfId="14902" xr:uid="{00000000-0005-0000-0000-0000DA020000}"/>
    <cellStyle name="60 % - Accent6 3 2" xfId="568" xr:uid="{00000000-0005-0000-0000-0000DB020000}"/>
    <cellStyle name="60 % - Accent6 3 3" xfId="569" xr:uid="{00000000-0005-0000-0000-0000DC020000}"/>
    <cellStyle name="60 % - Accent6 3 4" xfId="39870" xr:uid="{00000000-0005-0000-0000-0000DD020000}"/>
    <cellStyle name="60 % - Accent6 4" xfId="35867" xr:uid="{00000000-0005-0000-0000-0000DE020000}"/>
    <cellStyle name="60 % - Accent6 4 2" xfId="570" xr:uid="{00000000-0005-0000-0000-0000DF020000}"/>
    <cellStyle name="60 % - Accent6 4 3" xfId="571" xr:uid="{00000000-0005-0000-0000-0000E0020000}"/>
    <cellStyle name="60 % - Accent6 5 2" xfId="572" xr:uid="{00000000-0005-0000-0000-0000E1020000}"/>
    <cellStyle name="60 % - Accent6 5 3" xfId="573" xr:uid="{00000000-0005-0000-0000-0000E2020000}"/>
    <cellStyle name="60 % - Accent6 6 2" xfId="574" xr:uid="{00000000-0005-0000-0000-0000E3020000}"/>
    <cellStyle name="60 % - Accent6 6 3" xfId="575" xr:uid="{00000000-0005-0000-0000-0000E4020000}"/>
    <cellStyle name="60 % - Accent6 7 2" xfId="576" xr:uid="{00000000-0005-0000-0000-0000E5020000}"/>
    <cellStyle name="60 % - Accent6 7 3" xfId="577" xr:uid="{00000000-0005-0000-0000-0000E6020000}"/>
    <cellStyle name="60 % - Accent6 8 2" xfId="578" xr:uid="{00000000-0005-0000-0000-0000E7020000}"/>
    <cellStyle name="60 % - Accent6 8 3" xfId="579" xr:uid="{00000000-0005-0000-0000-0000E8020000}"/>
    <cellStyle name="60 % - Accent6 9 2" xfId="580" xr:uid="{00000000-0005-0000-0000-0000E9020000}"/>
    <cellStyle name="60 % - Accent6 9 3" xfId="581" xr:uid="{00000000-0005-0000-0000-0000EA020000}"/>
    <cellStyle name="60% - Accent1" xfId="5160" builtinId="32" customBuiltin="1"/>
    <cellStyle name="60% - Accent1 2" xfId="8565" xr:uid="{00000000-0005-0000-0000-0000EB020000}"/>
    <cellStyle name="60% - Accent2" xfId="5164" builtinId="36" customBuiltin="1"/>
    <cellStyle name="60% - Accent2 2" xfId="8568" xr:uid="{00000000-0005-0000-0000-0000EC020000}"/>
    <cellStyle name="60% - Accent3" xfId="5168" builtinId="40" customBuiltin="1"/>
    <cellStyle name="60% - Accent3 2" xfId="8571" xr:uid="{00000000-0005-0000-0000-0000ED020000}"/>
    <cellStyle name="60% - Accent4" xfId="5172" builtinId="44" customBuiltin="1"/>
    <cellStyle name="60% - Accent4 2" xfId="8574" xr:uid="{00000000-0005-0000-0000-0000EE020000}"/>
    <cellStyle name="60% - Accent5" xfId="5176" builtinId="48" customBuiltin="1"/>
    <cellStyle name="60% - Accent5 2" xfId="8577" xr:uid="{00000000-0005-0000-0000-0000EF020000}"/>
    <cellStyle name="60% - Accent6" xfId="5180" builtinId="52" customBuiltin="1"/>
    <cellStyle name="60% - Accent6 2" xfId="8580" xr:uid="{00000000-0005-0000-0000-0000F0020000}"/>
    <cellStyle name="60% - Accent6 2 2" xfId="45294" xr:uid="{00000000-0005-0000-0000-0000F1020000}"/>
    <cellStyle name="60% - 强调文字颜色 1" xfId="1375" xr:uid="{00000000-0005-0000-0000-0000F2020000}"/>
    <cellStyle name="60% - 强调文字颜色 2" xfId="1376" xr:uid="{00000000-0005-0000-0000-0000F3020000}"/>
    <cellStyle name="60% - 强调文字颜色 3" xfId="1377" xr:uid="{00000000-0005-0000-0000-0000F4020000}"/>
    <cellStyle name="60% - 强调文字颜色 4" xfId="1378" xr:uid="{00000000-0005-0000-0000-0000F5020000}"/>
    <cellStyle name="60% - 强调文字颜色 5" xfId="1379" xr:uid="{00000000-0005-0000-0000-0000F6020000}"/>
    <cellStyle name="60% - 强调文字颜色 6" xfId="1380" xr:uid="{00000000-0005-0000-0000-0000F7020000}"/>
    <cellStyle name="Accent1" xfId="5157" builtinId="29" customBuiltin="1"/>
    <cellStyle name="Accent1 10 2" xfId="582" xr:uid="{00000000-0005-0000-0000-0000F9020000}"/>
    <cellStyle name="Accent1 10 3" xfId="583" xr:uid="{00000000-0005-0000-0000-0000FA020000}"/>
    <cellStyle name="Accent1 11 2" xfId="584" xr:uid="{00000000-0005-0000-0000-0000FB020000}"/>
    <cellStyle name="Accent1 11 3" xfId="585" xr:uid="{00000000-0005-0000-0000-0000FC020000}"/>
    <cellStyle name="Accent1 12 2" xfId="586" xr:uid="{00000000-0005-0000-0000-0000FD020000}"/>
    <cellStyle name="Accent1 12 3" xfId="587" xr:uid="{00000000-0005-0000-0000-0000FE020000}"/>
    <cellStyle name="Accent1 13 2" xfId="588" xr:uid="{00000000-0005-0000-0000-0000FF020000}"/>
    <cellStyle name="Accent1 13 3" xfId="589" xr:uid="{00000000-0005-0000-0000-000000030000}"/>
    <cellStyle name="Accent1 14 2" xfId="590" xr:uid="{00000000-0005-0000-0000-000001030000}"/>
    <cellStyle name="Accent1 14 3" xfId="591" xr:uid="{00000000-0005-0000-0000-000002030000}"/>
    <cellStyle name="Accent1 15 2" xfId="592" xr:uid="{00000000-0005-0000-0000-000003030000}"/>
    <cellStyle name="Accent1 15 3" xfId="593" xr:uid="{00000000-0005-0000-0000-000004030000}"/>
    <cellStyle name="Accent1 16 2" xfId="594" xr:uid="{00000000-0005-0000-0000-000005030000}"/>
    <cellStyle name="Accent1 16 3" xfId="595" xr:uid="{00000000-0005-0000-0000-000006030000}"/>
    <cellStyle name="Accent1 17 2" xfId="596" xr:uid="{00000000-0005-0000-0000-000007030000}"/>
    <cellStyle name="Accent1 17 3" xfId="597" xr:uid="{00000000-0005-0000-0000-000008030000}"/>
    <cellStyle name="Accent1 2 2" xfId="598" xr:uid="{00000000-0005-0000-0000-000009030000}"/>
    <cellStyle name="Accent1 2 3" xfId="599" xr:uid="{00000000-0005-0000-0000-00000A030000}"/>
    <cellStyle name="Accent1 3 2" xfId="600" xr:uid="{00000000-0005-0000-0000-00000B030000}"/>
    <cellStyle name="Accent1 3 3" xfId="601" xr:uid="{00000000-0005-0000-0000-00000C030000}"/>
    <cellStyle name="Accent1 4 2" xfId="602" xr:uid="{00000000-0005-0000-0000-00000D030000}"/>
    <cellStyle name="Accent1 4 3" xfId="603" xr:uid="{00000000-0005-0000-0000-00000E030000}"/>
    <cellStyle name="Accent1 5 2" xfId="604" xr:uid="{00000000-0005-0000-0000-00000F030000}"/>
    <cellStyle name="Accent1 5 3" xfId="605" xr:uid="{00000000-0005-0000-0000-000010030000}"/>
    <cellStyle name="Accent1 6 2" xfId="606" xr:uid="{00000000-0005-0000-0000-000011030000}"/>
    <cellStyle name="Accent1 6 3" xfId="607" xr:uid="{00000000-0005-0000-0000-000012030000}"/>
    <cellStyle name="Accent1 7 2" xfId="608" xr:uid="{00000000-0005-0000-0000-000013030000}"/>
    <cellStyle name="Accent1 7 3" xfId="609" xr:uid="{00000000-0005-0000-0000-000014030000}"/>
    <cellStyle name="Accent1 8 2" xfId="610" xr:uid="{00000000-0005-0000-0000-000015030000}"/>
    <cellStyle name="Accent1 8 3" xfId="611" xr:uid="{00000000-0005-0000-0000-000016030000}"/>
    <cellStyle name="Accent1 9 2" xfId="612" xr:uid="{00000000-0005-0000-0000-000017030000}"/>
    <cellStyle name="Accent1 9 3" xfId="613" xr:uid="{00000000-0005-0000-0000-000018030000}"/>
    <cellStyle name="Accent2" xfId="5161" builtinId="33" customBuiltin="1"/>
    <cellStyle name="Accent2 10 2" xfId="614" xr:uid="{00000000-0005-0000-0000-00001A030000}"/>
    <cellStyle name="Accent2 10 3" xfId="615" xr:uid="{00000000-0005-0000-0000-00001B030000}"/>
    <cellStyle name="Accent2 11 2" xfId="616" xr:uid="{00000000-0005-0000-0000-00001C030000}"/>
    <cellStyle name="Accent2 11 3" xfId="617" xr:uid="{00000000-0005-0000-0000-00001D030000}"/>
    <cellStyle name="Accent2 12 2" xfId="618" xr:uid="{00000000-0005-0000-0000-00001E030000}"/>
    <cellStyle name="Accent2 12 3" xfId="619" xr:uid="{00000000-0005-0000-0000-00001F030000}"/>
    <cellStyle name="Accent2 13 2" xfId="620" xr:uid="{00000000-0005-0000-0000-000020030000}"/>
    <cellStyle name="Accent2 13 3" xfId="621" xr:uid="{00000000-0005-0000-0000-000021030000}"/>
    <cellStyle name="Accent2 14 2" xfId="622" xr:uid="{00000000-0005-0000-0000-000022030000}"/>
    <cellStyle name="Accent2 14 3" xfId="623" xr:uid="{00000000-0005-0000-0000-000023030000}"/>
    <cellStyle name="Accent2 15 2" xfId="624" xr:uid="{00000000-0005-0000-0000-000024030000}"/>
    <cellStyle name="Accent2 15 3" xfId="625" xr:uid="{00000000-0005-0000-0000-000025030000}"/>
    <cellStyle name="Accent2 16 2" xfId="626" xr:uid="{00000000-0005-0000-0000-000026030000}"/>
    <cellStyle name="Accent2 16 3" xfId="627" xr:uid="{00000000-0005-0000-0000-000027030000}"/>
    <cellStyle name="Accent2 17 2" xfId="628" xr:uid="{00000000-0005-0000-0000-000028030000}"/>
    <cellStyle name="Accent2 17 3" xfId="629" xr:uid="{00000000-0005-0000-0000-000029030000}"/>
    <cellStyle name="Accent2 2 2" xfId="630" xr:uid="{00000000-0005-0000-0000-00002A030000}"/>
    <cellStyle name="Accent2 2 3" xfId="631" xr:uid="{00000000-0005-0000-0000-00002B030000}"/>
    <cellStyle name="Accent2 3 2" xfId="632" xr:uid="{00000000-0005-0000-0000-00002C030000}"/>
    <cellStyle name="Accent2 3 3" xfId="633" xr:uid="{00000000-0005-0000-0000-00002D030000}"/>
    <cellStyle name="Accent2 4 2" xfId="634" xr:uid="{00000000-0005-0000-0000-00002E030000}"/>
    <cellStyle name="Accent2 4 3" xfId="635" xr:uid="{00000000-0005-0000-0000-00002F030000}"/>
    <cellStyle name="Accent2 5 2" xfId="636" xr:uid="{00000000-0005-0000-0000-000030030000}"/>
    <cellStyle name="Accent2 5 3" xfId="637" xr:uid="{00000000-0005-0000-0000-000031030000}"/>
    <cellStyle name="Accent2 6 2" xfId="638" xr:uid="{00000000-0005-0000-0000-000032030000}"/>
    <cellStyle name="Accent2 6 3" xfId="639" xr:uid="{00000000-0005-0000-0000-000033030000}"/>
    <cellStyle name="Accent2 7 2" xfId="640" xr:uid="{00000000-0005-0000-0000-000034030000}"/>
    <cellStyle name="Accent2 7 3" xfId="641" xr:uid="{00000000-0005-0000-0000-000035030000}"/>
    <cellStyle name="Accent2 8 2" xfId="642" xr:uid="{00000000-0005-0000-0000-000036030000}"/>
    <cellStyle name="Accent2 8 3" xfId="643" xr:uid="{00000000-0005-0000-0000-000037030000}"/>
    <cellStyle name="Accent2 9 2" xfId="644" xr:uid="{00000000-0005-0000-0000-000038030000}"/>
    <cellStyle name="Accent2 9 3" xfId="645" xr:uid="{00000000-0005-0000-0000-000039030000}"/>
    <cellStyle name="Accent3" xfId="5165" builtinId="37" customBuiltin="1"/>
    <cellStyle name="Accent3 10 2" xfId="646" xr:uid="{00000000-0005-0000-0000-00003B030000}"/>
    <cellStyle name="Accent3 10 3" xfId="647" xr:uid="{00000000-0005-0000-0000-00003C030000}"/>
    <cellStyle name="Accent3 11 2" xfId="648" xr:uid="{00000000-0005-0000-0000-00003D030000}"/>
    <cellStyle name="Accent3 11 3" xfId="649" xr:uid="{00000000-0005-0000-0000-00003E030000}"/>
    <cellStyle name="Accent3 12 2" xfId="650" xr:uid="{00000000-0005-0000-0000-00003F030000}"/>
    <cellStyle name="Accent3 12 3" xfId="651" xr:uid="{00000000-0005-0000-0000-000040030000}"/>
    <cellStyle name="Accent3 13 2" xfId="652" xr:uid="{00000000-0005-0000-0000-000041030000}"/>
    <cellStyle name="Accent3 13 3" xfId="653" xr:uid="{00000000-0005-0000-0000-000042030000}"/>
    <cellStyle name="Accent3 14 2" xfId="654" xr:uid="{00000000-0005-0000-0000-000043030000}"/>
    <cellStyle name="Accent3 14 3" xfId="655" xr:uid="{00000000-0005-0000-0000-000044030000}"/>
    <cellStyle name="Accent3 15 2" xfId="656" xr:uid="{00000000-0005-0000-0000-000045030000}"/>
    <cellStyle name="Accent3 15 3" xfId="657" xr:uid="{00000000-0005-0000-0000-000046030000}"/>
    <cellStyle name="Accent3 16 2" xfId="658" xr:uid="{00000000-0005-0000-0000-000047030000}"/>
    <cellStyle name="Accent3 16 3" xfId="659" xr:uid="{00000000-0005-0000-0000-000048030000}"/>
    <cellStyle name="Accent3 17 2" xfId="660" xr:uid="{00000000-0005-0000-0000-000049030000}"/>
    <cellStyle name="Accent3 17 3" xfId="661" xr:uid="{00000000-0005-0000-0000-00004A030000}"/>
    <cellStyle name="Accent3 2 2" xfId="662" xr:uid="{00000000-0005-0000-0000-00004B030000}"/>
    <cellStyle name="Accent3 2 3" xfId="663" xr:uid="{00000000-0005-0000-0000-00004C030000}"/>
    <cellStyle name="Accent3 3 2" xfId="664" xr:uid="{00000000-0005-0000-0000-00004D030000}"/>
    <cellStyle name="Accent3 3 3" xfId="665" xr:uid="{00000000-0005-0000-0000-00004E030000}"/>
    <cellStyle name="Accent3 4 2" xfId="666" xr:uid="{00000000-0005-0000-0000-00004F030000}"/>
    <cellStyle name="Accent3 4 3" xfId="667" xr:uid="{00000000-0005-0000-0000-000050030000}"/>
    <cellStyle name="Accent3 5 2" xfId="668" xr:uid="{00000000-0005-0000-0000-000051030000}"/>
    <cellStyle name="Accent3 5 3" xfId="669" xr:uid="{00000000-0005-0000-0000-000052030000}"/>
    <cellStyle name="Accent3 6 2" xfId="670" xr:uid="{00000000-0005-0000-0000-000053030000}"/>
    <cellStyle name="Accent3 6 3" xfId="671" xr:uid="{00000000-0005-0000-0000-000054030000}"/>
    <cellStyle name="Accent3 7 2" xfId="672" xr:uid="{00000000-0005-0000-0000-000055030000}"/>
    <cellStyle name="Accent3 7 3" xfId="673" xr:uid="{00000000-0005-0000-0000-000056030000}"/>
    <cellStyle name="Accent3 8 2" xfId="674" xr:uid="{00000000-0005-0000-0000-000057030000}"/>
    <cellStyle name="Accent3 8 3" xfId="675" xr:uid="{00000000-0005-0000-0000-000058030000}"/>
    <cellStyle name="Accent3 9 2" xfId="676" xr:uid="{00000000-0005-0000-0000-000059030000}"/>
    <cellStyle name="Accent3 9 3" xfId="677" xr:uid="{00000000-0005-0000-0000-00005A030000}"/>
    <cellStyle name="Accent4" xfId="5169" builtinId="41" customBuiltin="1"/>
    <cellStyle name="Accent4 10 2" xfId="678" xr:uid="{00000000-0005-0000-0000-00005C030000}"/>
    <cellStyle name="Accent4 10 3" xfId="679" xr:uid="{00000000-0005-0000-0000-00005D030000}"/>
    <cellStyle name="Accent4 11 2" xfId="680" xr:uid="{00000000-0005-0000-0000-00005E030000}"/>
    <cellStyle name="Accent4 11 3" xfId="681" xr:uid="{00000000-0005-0000-0000-00005F030000}"/>
    <cellStyle name="Accent4 12 2" xfId="682" xr:uid="{00000000-0005-0000-0000-000060030000}"/>
    <cellStyle name="Accent4 12 3" xfId="683" xr:uid="{00000000-0005-0000-0000-000061030000}"/>
    <cellStyle name="Accent4 13 2" xfId="684" xr:uid="{00000000-0005-0000-0000-000062030000}"/>
    <cellStyle name="Accent4 13 3" xfId="685" xr:uid="{00000000-0005-0000-0000-000063030000}"/>
    <cellStyle name="Accent4 14 2" xfId="686" xr:uid="{00000000-0005-0000-0000-000064030000}"/>
    <cellStyle name="Accent4 14 3" xfId="687" xr:uid="{00000000-0005-0000-0000-000065030000}"/>
    <cellStyle name="Accent4 15 2" xfId="688" xr:uid="{00000000-0005-0000-0000-000066030000}"/>
    <cellStyle name="Accent4 15 3" xfId="689" xr:uid="{00000000-0005-0000-0000-000067030000}"/>
    <cellStyle name="Accent4 16 2" xfId="690" xr:uid="{00000000-0005-0000-0000-000068030000}"/>
    <cellStyle name="Accent4 16 3" xfId="691" xr:uid="{00000000-0005-0000-0000-000069030000}"/>
    <cellStyle name="Accent4 17 2" xfId="692" xr:uid="{00000000-0005-0000-0000-00006A030000}"/>
    <cellStyle name="Accent4 17 3" xfId="693" xr:uid="{00000000-0005-0000-0000-00006B030000}"/>
    <cellStyle name="Accent4 2 2" xfId="694" xr:uid="{00000000-0005-0000-0000-00006C030000}"/>
    <cellStyle name="Accent4 2 3" xfId="695" xr:uid="{00000000-0005-0000-0000-00006D030000}"/>
    <cellStyle name="Accent4 3 2" xfId="696" xr:uid="{00000000-0005-0000-0000-00006E030000}"/>
    <cellStyle name="Accent4 3 3" xfId="697" xr:uid="{00000000-0005-0000-0000-00006F030000}"/>
    <cellStyle name="Accent4 4 2" xfId="698" xr:uid="{00000000-0005-0000-0000-000070030000}"/>
    <cellStyle name="Accent4 4 3" xfId="699" xr:uid="{00000000-0005-0000-0000-000071030000}"/>
    <cellStyle name="Accent4 5 2" xfId="700" xr:uid="{00000000-0005-0000-0000-000072030000}"/>
    <cellStyle name="Accent4 5 3" xfId="701" xr:uid="{00000000-0005-0000-0000-000073030000}"/>
    <cellStyle name="Accent4 6 2" xfId="702" xr:uid="{00000000-0005-0000-0000-000074030000}"/>
    <cellStyle name="Accent4 6 3" xfId="703" xr:uid="{00000000-0005-0000-0000-000075030000}"/>
    <cellStyle name="Accent4 7 2" xfId="704" xr:uid="{00000000-0005-0000-0000-000076030000}"/>
    <cellStyle name="Accent4 7 3" xfId="705" xr:uid="{00000000-0005-0000-0000-000077030000}"/>
    <cellStyle name="Accent4 8 2" xfId="706" xr:uid="{00000000-0005-0000-0000-000078030000}"/>
    <cellStyle name="Accent4 8 3" xfId="707" xr:uid="{00000000-0005-0000-0000-000079030000}"/>
    <cellStyle name="Accent4 9 2" xfId="708" xr:uid="{00000000-0005-0000-0000-00007A030000}"/>
    <cellStyle name="Accent4 9 3" xfId="709" xr:uid="{00000000-0005-0000-0000-00007B030000}"/>
    <cellStyle name="Accent5" xfId="5173" builtinId="45" customBuiltin="1"/>
    <cellStyle name="Accent5 10 2" xfId="710" xr:uid="{00000000-0005-0000-0000-00007D030000}"/>
    <cellStyle name="Accent5 10 3" xfId="711" xr:uid="{00000000-0005-0000-0000-00007E030000}"/>
    <cellStyle name="Accent5 11 2" xfId="712" xr:uid="{00000000-0005-0000-0000-00007F030000}"/>
    <cellStyle name="Accent5 11 3" xfId="713" xr:uid="{00000000-0005-0000-0000-000080030000}"/>
    <cellStyle name="Accent5 12 2" xfId="714" xr:uid="{00000000-0005-0000-0000-000081030000}"/>
    <cellStyle name="Accent5 12 3" xfId="715" xr:uid="{00000000-0005-0000-0000-000082030000}"/>
    <cellStyle name="Accent5 13 2" xfId="716" xr:uid="{00000000-0005-0000-0000-000083030000}"/>
    <cellStyle name="Accent5 13 3" xfId="717" xr:uid="{00000000-0005-0000-0000-000084030000}"/>
    <cellStyle name="Accent5 14 2" xfId="718" xr:uid="{00000000-0005-0000-0000-000085030000}"/>
    <cellStyle name="Accent5 14 3" xfId="719" xr:uid="{00000000-0005-0000-0000-000086030000}"/>
    <cellStyle name="Accent5 15 2" xfId="720" xr:uid="{00000000-0005-0000-0000-000087030000}"/>
    <cellStyle name="Accent5 15 3" xfId="721" xr:uid="{00000000-0005-0000-0000-000088030000}"/>
    <cellStyle name="Accent5 16 2" xfId="722" xr:uid="{00000000-0005-0000-0000-000089030000}"/>
    <cellStyle name="Accent5 16 3" xfId="723" xr:uid="{00000000-0005-0000-0000-00008A030000}"/>
    <cellStyle name="Accent5 17 2" xfId="724" xr:uid="{00000000-0005-0000-0000-00008B030000}"/>
    <cellStyle name="Accent5 17 3" xfId="725" xr:uid="{00000000-0005-0000-0000-00008C030000}"/>
    <cellStyle name="Accent5 2 2" xfId="726" xr:uid="{00000000-0005-0000-0000-00008D030000}"/>
    <cellStyle name="Accent5 2 3" xfId="727" xr:uid="{00000000-0005-0000-0000-00008E030000}"/>
    <cellStyle name="Accent5 3 2" xfId="728" xr:uid="{00000000-0005-0000-0000-00008F030000}"/>
    <cellStyle name="Accent5 3 3" xfId="729" xr:uid="{00000000-0005-0000-0000-000090030000}"/>
    <cellStyle name="Accent5 4 2" xfId="730" xr:uid="{00000000-0005-0000-0000-000091030000}"/>
    <cellStyle name="Accent5 4 3" xfId="731" xr:uid="{00000000-0005-0000-0000-000092030000}"/>
    <cellStyle name="Accent5 5 2" xfId="732" xr:uid="{00000000-0005-0000-0000-000093030000}"/>
    <cellStyle name="Accent5 5 3" xfId="733" xr:uid="{00000000-0005-0000-0000-000094030000}"/>
    <cellStyle name="Accent5 6 2" xfId="734" xr:uid="{00000000-0005-0000-0000-000095030000}"/>
    <cellStyle name="Accent5 6 3" xfId="735" xr:uid="{00000000-0005-0000-0000-000096030000}"/>
    <cellStyle name="Accent5 7 2" xfId="736" xr:uid="{00000000-0005-0000-0000-000097030000}"/>
    <cellStyle name="Accent5 7 3" xfId="737" xr:uid="{00000000-0005-0000-0000-000098030000}"/>
    <cellStyle name="Accent5 8 2" xfId="738" xr:uid="{00000000-0005-0000-0000-000099030000}"/>
    <cellStyle name="Accent5 8 3" xfId="739" xr:uid="{00000000-0005-0000-0000-00009A030000}"/>
    <cellStyle name="Accent5 9 2" xfId="740" xr:uid="{00000000-0005-0000-0000-00009B030000}"/>
    <cellStyle name="Accent5 9 3" xfId="741" xr:uid="{00000000-0005-0000-0000-00009C030000}"/>
    <cellStyle name="Accent6" xfId="5177" builtinId="49" customBuiltin="1"/>
    <cellStyle name="Accent6 10 2" xfId="742" xr:uid="{00000000-0005-0000-0000-00009E030000}"/>
    <cellStyle name="Accent6 10 3" xfId="743" xr:uid="{00000000-0005-0000-0000-00009F030000}"/>
    <cellStyle name="Accent6 11 2" xfId="744" xr:uid="{00000000-0005-0000-0000-0000A0030000}"/>
    <cellStyle name="Accent6 11 3" xfId="745" xr:uid="{00000000-0005-0000-0000-0000A1030000}"/>
    <cellStyle name="Accent6 12 2" xfId="746" xr:uid="{00000000-0005-0000-0000-0000A2030000}"/>
    <cellStyle name="Accent6 12 3" xfId="747" xr:uid="{00000000-0005-0000-0000-0000A3030000}"/>
    <cellStyle name="Accent6 13 2" xfId="748" xr:uid="{00000000-0005-0000-0000-0000A4030000}"/>
    <cellStyle name="Accent6 13 3" xfId="749" xr:uid="{00000000-0005-0000-0000-0000A5030000}"/>
    <cellStyle name="Accent6 14 2" xfId="750" xr:uid="{00000000-0005-0000-0000-0000A6030000}"/>
    <cellStyle name="Accent6 14 3" xfId="751" xr:uid="{00000000-0005-0000-0000-0000A7030000}"/>
    <cellStyle name="Accent6 15 2" xfId="752" xr:uid="{00000000-0005-0000-0000-0000A8030000}"/>
    <cellStyle name="Accent6 15 3" xfId="753" xr:uid="{00000000-0005-0000-0000-0000A9030000}"/>
    <cellStyle name="Accent6 16 2" xfId="754" xr:uid="{00000000-0005-0000-0000-0000AA030000}"/>
    <cellStyle name="Accent6 16 3" xfId="755" xr:uid="{00000000-0005-0000-0000-0000AB030000}"/>
    <cellStyle name="Accent6 17 2" xfId="756" xr:uid="{00000000-0005-0000-0000-0000AC030000}"/>
    <cellStyle name="Accent6 17 3" xfId="757" xr:uid="{00000000-0005-0000-0000-0000AD030000}"/>
    <cellStyle name="Accent6 2 2" xfId="758" xr:uid="{00000000-0005-0000-0000-0000AE030000}"/>
    <cellStyle name="Accent6 2 3" xfId="759" xr:uid="{00000000-0005-0000-0000-0000AF030000}"/>
    <cellStyle name="Accent6 3 2" xfId="760" xr:uid="{00000000-0005-0000-0000-0000B0030000}"/>
    <cellStyle name="Accent6 3 3" xfId="761" xr:uid="{00000000-0005-0000-0000-0000B1030000}"/>
    <cellStyle name="Accent6 4 2" xfId="762" xr:uid="{00000000-0005-0000-0000-0000B2030000}"/>
    <cellStyle name="Accent6 4 3" xfId="763" xr:uid="{00000000-0005-0000-0000-0000B3030000}"/>
    <cellStyle name="Accent6 5 2" xfId="764" xr:uid="{00000000-0005-0000-0000-0000B4030000}"/>
    <cellStyle name="Accent6 5 3" xfId="765" xr:uid="{00000000-0005-0000-0000-0000B5030000}"/>
    <cellStyle name="Accent6 6 2" xfId="766" xr:uid="{00000000-0005-0000-0000-0000B6030000}"/>
    <cellStyle name="Accent6 6 3" xfId="767" xr:uid="{00000000-0005-0000-0000-0000B7030000}"/>
    <cellStyle name="Accent6 7 2" xfId="768" xr:uid="{00000000-0005-0000-0000-0000B8030000}"/>
    <cellStyle name="Accent6 7 3" xfId="769" xr:uid="{00000000-0005-0000-0000-0000B9030000}"/>
    <cellStyle name="Accent6 8 2" xfId="770" xr:uid="{00000000-0005-0000-0000-0000BA030000}"/>
    <cellStyle name="Accent6 8 3" xfId="771" xr:uid="{00000000-0005-0000-0000-0000BB030000}"/>
    <cellStyle name="Accent6 9 2" xfId="772" xr:uid="{00000000-0005-0000-0000-0000BC030000}"/>
    <cellStyle name="Accent6 9 3" xfId="773" xr:uid="{00000000-0005-0000-0000-0000BD030000}"/>
    <cellStyle name="Avertissement 10 2" xfId="774" xr:uid="{00000000-0005-0000-0000-0000BF030000}"/>
    <cellStyle name="Avertissement 10 3" xfId="775" xr:uid="{00000000-0005-0000-0000-0000C0030000}"/>
    <cellStyle name="Avertissement 11 2" xfId="776" xr:uid="{00000000-0005-0000-0000-0000C1030000}"/>
    <cellStyle name="Avertissement 11 3" xfId="777" xr:uid="{00000000-0005-0000-0000-0000C2030000}"/>
    <cellStyle name="Avertissement 12 2" xfId="778" xr:uid="{00000000-0005-0000-0000-0000C3030000}"/>
    <cellStyle name="Avertissement 12 3" xfId="779" xr:uid="{00000000-0005-0000-0000-0000C4030000}"/>
    <cellStyle name="Avertissement 13 2" xfId="780" xr:uid="{00000000-0005-0000-0000-0000C5030000}"/>
    <cellStyle name="Avertissement 13 3" xfId="781" xr:uid="{00000000-0005-0000-0000-0000C6030000}"/>
    <cellStyle name="Avertissement 14 2" xfId="782" xr:uid="{00000000-0005-0000-0000-0000C7030000}"/>
    <cellStyle name="Avertissement 14 3" xfId="783" xr:uid="{00000000-0005-0000-0000-0000C8030000}"/>
    <cellStyle name="Avertissement 15 2" xfId="784" xr:uid="{00000000-0005-0000-0000-0000C9030000}"/>
    <cellStyle name="Avertissement 15 3" xfId="785" xr:uid="{00000000-0005-0000-0000-0000CA030000}"/>
    <cellStyle name="Avertissement 16 2" xfId="786" xr:uid="{00000000-0005-0000-0000-0000CB030000}"/>
    <cellStyle name="Avertissement 16 3" xfId="787" xr:uid="{00000000-0005-0000-0000-0000CC030000}"/>
    <cellStyle name="Avertissement 17 2" xfId="788" xr:uid="{00000000-0005-0000-0000-0000CD030000}"/>
    <cellStyle name="Avertissement 17 3" xfId="789" xr:uid="{00000000-0005-0000-0000-0000CE030000}"/>
    <cellStyle name="Avertissement 2 2" xfId="790" xr:uid="{00000000-0005-0000-0000-0000CF030000}"/>
    <cellStyle name="Avertissement 2 3" xfId="791" xr:uid="{00000000-0005-0000-0000-0000D0030000}"/>
    <cellStyle name="Avertissement 3 2" xfId="792" xr:uid="{00000000-0005-0000-0000-0000D1030000}"/>
    <cellStyle name="Avertissement 3 3" xfId="793" xr:uid="{00000000-0005-0000-0000-0000D2030000}"/>
    <cellStyle name="Avertissement 4 2" xfId="794" xr:uid="{00000000-0005-0000-0000-0000D3030000}"/>
    <cellStyle name="Avertissement 4 3" xfId="795" xr:uid="{00000000-0005-0000-0000-0000D4030000}"/>
    <cellStyle name="Avertissement 5 2" xfId="796" xr:uid="{00000000-0005-0000-0000-0000D5030000}"/>
    <cellStyle name="Avertissement 5 3" xfId="797" xr:uid="{00000000-0005-0000-0000-0000D6030000}"/>
    <cellStyle name="Avertissement 6 2" xfId="798" xr:uid="{00000000-0005-0000-0000-0000D7030000}"/>
    <cellStyle name="Avertissement 6 3" xfId="799" xr:uid="{00000000-0005-0000-0000-0000D8030000}"/>
    <cellStyle name="Avertissement 7 2" xfId="800" xr:uid="{00000000-0005-0000-0000-0000D9030000}"/>
    <cellStyle name="Avertissement 7 3" xfId="801" xr:uid="{00000000-0005-0000-0000-0000DA030000}"/>
    <cellStyle name="Avertissement 8 2" xfId="802" xr:uid="{00000000-0005-0000-0000-0000DB030000}"/>
    <cellStyle name="Avertissement 8 3" xfId="803" xr:uid="{00000000-0005-0000-0000-0000DC030000}"/>
    <cellStyle name="Avertissement 9 2" xfId="804" xr:uid="{00000000-0005-0000-0000-0000DD030000}"/>
    <cellStyle name="Avertissement 9 3" xfId="805" xr:uid="{00000000-0005-0000-0000-0000DE030000}"/>
    <cellStyle name="Bad" xfId="5147" builtinId="27" customBuiltin="1"/>
    <cellStyle name="Calcul 10 2" xfId="806" xr:uid="{00000000-0005-0000-0000-0000E0030000}"/>
    <cellStyle name="Calcul 10 2 10" xfId="14383" xr:uid="{00000000-0005-0000-0000-0000E1030000}"/>
    <cellStyle name="Calcul 10 2 10 2" xfId="30055" xr:uid="{00000000-0005-0000-0000-0000E2030000}"/>
    <cellStyle name="Calcul 10 2 10 3" xfId="31153" xr:uid="{00000000-0005-0000-0000-0000E3030000}"/>
    <cellStyle name="Calcul 10 2 10 4" xfId="32568" xr:uid="{00000000-0005-0000-0000-0000E4030000}"/>
    <cellStyle name="Calcul 10 2 10 5" xfId="33782" xr:uid="{00000000-0005-0000-0000-0000E5030000}"/>
    <cellStyle name="Calcul 10 2 10 6" xfId="34363" xr:uid="{00000000-0005-0000-0000-0000E6030000}"/>
    <cellStyle name="Calcul 10 2 10 7" xfId="35132" xr:uid="{00000000-0005-0000-0000-0000E7030000}"/>
    <cellStyle name="Calcul 10 2 11" xfId="14155" xr:uid="{00000000-0005-0000-0000-0000E8030000}"/>
    <cellStyle name="Calcul 10 2 11 2" xfId="30585" xr:uid="{00000000-0005-0000-0000-0000E9030000}"/>
    <cellStyle name="Calcul 10 2 11 3" xfId="23121" xr:uid="{00000000-0005-0000-0000-0000EA030000}"/>
    <cellStyle name="Calcul 10 2 11 4" xfId="25122" xr:uid="{00000000-0005-0000-0000-0000EB030000}"/>
    <cellStyle name="Calcul 10 2 11 5" xfId="34074" xr:uid="{00000000-0005-0000-0000-0000EC030000}"/>
    <cellStyle name="Calcul 10 2 11 6" xfId="31775" xr:uid="{00000000-0005-0000-0000-0000ED030000}"/>
    <cellStyle name="Calcul 10 2 11 7" xfId="23058" xr:uid="{00000000-0005-0000-0000-0000EE030000}"/>
    <cellStyle name="Calcul 10 2 12" xfId="14147" xr:uid="{00000000-0005-0000-0000-0000EF030000}"/>
    <cellStyle name="Calcul 10 2 12 2" xfId="27819" xr:uid="{00000000-0005-0000-0000-0000F0030000}"/>
    <cellStyle name="Calcul 10 2 12 3" xfId="25595" xr:uid="{00000000-0005-0000-0000-0000F1030000}"/>
    <cellStyle name="Calcul 10 2 12 4" xfId="26606" xr:uid="{00000000-0005-0000-0000-0000F2030000}"/>
    <cellStyle name="Calcul 10 2 12 5" xfId="33022" xr:uid="{00000000-0005-0000-0000-0000F3030000}"/>
    <cellStyle name="Calcul 10 2 12 6" xfId="32514" xr:uid="{00000000-0005-0000-0000-0000F4030000}"/>
    <cellStyle name="Calcul 10 2 12 7" xfId="23976" xr:uid="{00000000-0005-0000-0000-0000F5030000}"/>
    <cellStyle name="Calcul 10 2 13" xfId="13986" xr:uid="{00000000-0005-0000-0000-0000F6030000}"/>
    <cellStyle name="Calcul 10 2 13 2" xfId="28193" xr:uid="{00000000-0005-0000-0000-0000F7030000}"/>
    <cellStyle name="Calcul 10 2 13 3" xfId="27941" xr:uid="{00000000-0005-0000-0000-0000F8030000}"/>
    <cellStyle name="Calcul 10 2 13 4" xfId="30456" xr:uid="{00000000-0005-0000-0000-0000F9030000}"/>
    <cellStyle name="Calcul 10 2 13 5" xfId="33517" xr:uid="{00000000-0005-0000-0000-0000FA030000}"/>
    <cellStyle name="Calcul 10 2 13 6" xfId="33526" xr:uid="{00000000-0005-0000-0000-0000FB030000}"/>
    <cellStyle name="Calcul 10 2 13 7" xfId="34003" xr:uid="{00000000-0005-0000-0000-0000FC030000}"/>
    <cellStyle name="Calcul 10 2 14" xfId="12471" xr:uid="{00000000-0005-0000-0000-0000FD030000}"/>
    <cellStyle name="Calcul 10 2 14 2" xfId="21374" xr:uid="{00000000-0005-0000-0000-0000FE030000}"/>
    <cellStyle name="Calcul 10 2 14 3" xfId="23212" xr:uid="{00000000-0005-0000-0000-0000FF030000}"/>
    <cellStyle name="Calcul 10 2 14 4" xfId="28440" xr:uid="{00000000-0005-0000-0000-000000040000}"/>
    <cellStyle name="Calcul 10 2 14 5" xfId="22698" xr:uid="{00000000-0005-0000-0000-000001040000}"/>
    <cellStyle name="Calcul 10 2 14 6" xfId="23620" xr:uid="{00000000-0005-0000-0000-000002040000}"/>
    <cellStyle name="Calcul 10 2 14 7" xfId="24619" xr:uid="{00000000-0005-0000-0000-000003040000}"/>
    <cellStyle name="Calcul 10 2 15" xfId="12822" xr:uid="{00000000-0005-0000-0000-000004040000}"/>
    <cellStyle name="Calcul 10 2 15 2" xfId="29833" xr:uid="{00000000-0005-0000-0000-000005040000}"/>
    <cellStyle name="Calcul 10 2 15 3" xfId="30969" xr:uid="{00000000-0005-0000-0000-000006040000}"/>
    <cellStyle name="Calcul 10 2 15 4" xfId="32401" xr:uid="{00000000-0005-0000-0000-000007040000}"/>
    <cellStyle name="Calcul 10 2 15 5" xfId="5919" xr:uid="{00000000-0005-0000-0000-000008040000}"/>
    <cellStyle name="Calcul 10 2 15 6" xfId="34269" xr:uid="{00000000-0005-0000-0000-000009040000}"/>
    <cellStyle name="Calcul 10 2 15 7" xfId="35082" xr:uid="{00000000-0005-0000-0000-00000A040000}"/>
    <cellStyle name="Calcul 10 2 2" xfId="4967" xr:uid="{00000000-0005-0000-0000-00000B040000}"/>
    <cellStyle name="Calcul 10 2 2 2" xfId="11738" xr:uid="{00000000-0005-0000-0000-00000C040000}"/>
    <cellStyle name="Calcul 10 2 2 2 2" xfId="23841" xr:uid="{00000000-0005-0000-0000-00000D040000}"/>
    <cellStyle name="Calcul 10 2 2 2 3" xfId="22824" xr:uid="{00000000-0005-0000-0000-00000E040000}"/>
    <cellStyle name="Calcul 10 2 2 2 4" xfId="21632" xr:uid="{00000000-0005-0000-0000-00000F040000}"/>
    <cellStyle name="Calcul 10 2 2 2 5" xfId="33300" xr:uid="{00000000-0005-0000-0000-000010040000}"/>
    <cellStyle name="Calcul 10 2 2 2 6" xfId="25937" xr:uid="{00000000-0005-0000-0000-000011040000}"/>
    <cellStyle name="Calcul 10 2 2 2 7" xfId="25168" xr:uid="{00000000-0005-0000-0000-000012040000}"/>
    <cellStyle name="Calcul 10 2 2 3" xfId="22314" xr:uid="{00000000-0005-0000-0000-000013040000}"/>
    <cellStyle name="Calcul 10 2 2 4" xfId="6152" xr:uid="{00000000-0005-0000-0000-000014040000}"/>
    <cellStyle name="Calcul 10 2 2 5" xfId="23365" xr:uid="{00000000-0005-0000-0000-000015040000}"/>
    <cellStyle name="Calcul 10 2 2 6" xfId="22804" xr:uid="{00000000-0005-0000-0000-000016040000}"/>
    <cellStyle name="Calcul 10 2 2 7" xfId="25355" xr:uid="{00000000-0005-0000-0000-000017040000}"/>
    <cellStyle name="Calcul 10 2 2 8" xfId="32286" xr:uid="{00000000-0005-0000-0000-000018040000}"/>
    <cellStyle name="Calcul 10 2 3" xfId="12115" xr:uid="{00000000-0005-0000-0000-000019040000}"/>
    <cellStyle name="Calcul 10 2 3 2" xfId="26791" xr:uid="{00000000-0005-0000-0000-00001A040000}"/>
    <cellStyle name="Calcul 10 2 3 3" xfId="27196" xr:uid="{00000000-0005-0000-0000-00001B040000}"/>
    <cellStyle name="Calcul 10 2 3 4" xfId="29907" xr:uid="{00000000-0005-0000-0000-00001C040000}"/>
    <cellStyle name="Calcul 10 2 3 5" xfId="32936" xr:uid="{00000000-0005-0000-0000-00001D040000}"/>
    <cellStyle name="Calcul 10 2 3 6" xfId="27606" xr:uid="{00000000-0005-0000-0000-00001E040000}"/>
    <cellStyle name="Calcul 10 2 3 7" xfId="33710" xr:uid="{00000000-0005-0000-0000-00001F040000}"/>
    <cellStyle name="Calcul 10 2 4" xfId="12165" xr:uid="{00000000-0005-0000-0000-000020040000}"/>
    <cellStyle name="Calcul 10 2 4 2" xfId="30398" xr:uid="{00000000-0005-0000-0000-000021040000}"/>
    <cellStyle name="Calcul 10 2 4 3" xfId="24154" xr:uid="{00000000-0005-0000-0000-000022040000}"/>
    <cellStyle name="Calcul 10 2 4 4" xfId="26750" xr:uid="{00000000-0005-0000-0000-000023040000}"/>
    <cellStyle name="Calcul 10 2 4 5" xfId="33978" xr:uid="{00000000-0005-0000-0000-000024040000}"/>
    <cellStyle name="Calcul 10 2 4 6" xfId="27870" xr:uid="{00000000-0005-0000-0000-000025040000}"/>
    <cellStyle name="Calcul 10 2 4 7" xfId="21798" xr:uid="{00000000-0005-0000-0000-000026040000}"/>
    <cellStyle name="Calcul 10 2 5" xfId="12246" xr:uid="{00000000-0005-0000-0000-000027040000}"/>
    <cellStyle name="Calcul 10 2 5 2" xfId="29854" xr:uid="{00000000-0005-0000-0000-000028040000}"/>
    <cellStyle name="Calcul 10 2 5 3" xfId="30991" xr:uid="{00000000-0005-0000-0000-000029040000}"/>
    <cellStyle name="Calcul 10 2 5 4" xfId="32423" xr:uid="{00000000-0005-0000-0000-00002A040000}"/>
    <cellStyle name="Calcul 10 2 5 5" xfId="33682" xr:uid="{00000000-0005-0000-0000-00002B040000}"/>
    <cellStyle name="Calcul 10 2 5 6" xfId="34288" xr:uid="{00000000-0005-0000-0000-00002C040000}"/>
    <cellStyle name="Calcul 10 2 5 7" xfId="35101" xr:uid="{00000000-0005-0000-0000-00002D040000}"/>
    <cellStyle name="Calcul 10 2 6" xfId="12670" xr:uid="{00000000-0005-0000-0000-00002E040000}"/>
    <cellStyle name="Calcul 10 2 6 2" xfId="26775" xr:uid="{00000000-0005-0000-0000-00002F040000}"/>
    <cellStyle name="Calcul 10 2 6 3" xfId="28457" xr:uid="{00000000-0005-0000-0000-000030040000}"/>
    <cellStyle name="Calcul 10 2 6 4" xfId="24068" xr:uid="{00000000-0005-0000-0000-000031040000}"/>
    <cellStyle name="Calcul 10 2 6 5" xfId="32856" xr:uid="{00000000-0005-0000-0000-000032040000}"/>
    <cellStyle name="Calcul 10 2 6 6" xfId="33357" xr:uid="{00000000-0005-0000-0000-000033040000}"/>
    <cellStyle name="Calcul 10 2 6 7" xfId="33619" xr:uid="{00000000-0005-0000-0000-000034040000}"/>
    <cellStyle name="Calcul 10 2 7" xfId="14497" xr:uid="{00000000-0005-0000-0000-000035040000}"/>
    <cellStyle name="Calcul 10 2 7 2" xfId="26725" xr:uid="{00000000-0005-0000-0000-000036040000}"/>
    <cellStyle name="Calcul 10 2 7 3" xfId="27073" xr:uid="{00000000-0005-0000-0000-000037040000}"/>
    <cellStyle name="Calcul 10 2 7 4" xfId="27255" xr:uid="{00000000-0005-0000-0000-000038040000}"/>
    <cellStyle name="Calcul 10 2 7 5" xfId="30287" xr:uid="{00000000-0005-0000-0000-000039040000}"/>
    <cellStyle name="Calcul 10 2 7 6" xfId="30704" xr:uid="{00000000-0005-0000-0000-00003A040000}"/>
    <cellStyle name="Calcul 10 2 7 7" xfId="23012" xr:uid="{00000000-0005-0000-0000-00003B040000}"/>
    <cellStyle name="Calcul 10 2 8" xfId="12488" xr:uid="{00000000-0005-0000-0000-00003C040000}"/>
    <cellStyle name="Calcul 10 2 8 2" xfId="25768" xr:uid="{00000000-0005-0000-0000-00003D040000}"/>
    <cellStyle name="Calcul 10 2 8 3" xfId="25984" xr:uid="{00000000-0005-0000-0000-00003E040000}"/>
    <cellStyle name="Calcul 10 2 8 4" xfId="31716" xr:uid="{00000000-0005-0000-0000-00003F040000}"/>
    <cellStyle name="Calcul 10 2 8 5" xfId="21406" xr:uid="{00000000-0005-0000-0000-000040040000}"/>
    <cellStyle name="Calcul 10 2 8 6" xfId="33079" xr:uid="{00000000-0005-0000-0000-000041040000}"/>
    <cellStyle name="Calcul 10 2 8 7" xfId="34842" xr:uid="{00000000-0005-0000-0000-000042040000}"/>
    <cellStyle name="Calcul 10 2 9" xfId="12601" xr:uid="{00000000-0005-0000-0000-000043040000}"/>
    <cellStyle name="Calcul 10 2 9 2" xfId="22412" xr:uid="{00000000-0005-0000-0000-000044040000}"/>
    <cellStyle name="Calcul 10 2 9 3" xfId="28052" xr:uid="{00000000-0005-0000-0000-000045040000}"/>
    <cellStyle name="Calcul 10 2 9 4" xfId="23029" xr:uid="{00000000-0005-0000-0000-000046040000}"/>
    <cellStyle name="Calcul 10 2 9 5" xfId="23721" xr:uid="{00000000-0005-0000-0000-000047040000}"/>
    <cellStyle name="Calcul 10 2 9 6" xfId="32181" xr:uid="{00000000-0005-0000-0000-000048040000}"/>
    <cellStyle name="Calcul 10 2 9 7" xfId="27565" xr:uid="{00000000-0005-0000-0000-000049040000}"/>
    <cellStyle name="Calcul 10 3" xfId="807" xr:uid="{00000000-0005-0000-0000-00004A040000}"/>
    <cellStyle name="Calcul 10 3 10" xfId="12560" xr:uid="{00000000-0005-0000-0000-00004B040000}"/>
    <cellStyle name="Calcul 10 3 10 2" xfId="30228" xr:uid="{00000000-0005-0000-0000-00004C040000}"/>
    <cellStyle name="Calcul 10 3 10 3" xfId="27468" xr:uid="{00000000-0005-0000-0000-00004D040000}"/>
    <cellStyle name="Calcul 10 3 10 4" xfId="24162" xr:uid="{00000000-0005-0000-0000-00004E040000}"/>
    <cellStyle name="Calcul 10 3 10 5" xfId="33881" xr:uid="{00000000-0005-0000-0000-00004F040000}"/>
    <cellStyle name="Calcul 10 3 10 6" xfId="33377" xr:uid="{00000000-0005-0000-0000-000050040000}"/>
    <cellStyle name="Calcul 10 3 10 7" xfId="30523" xr:uid="{00000000-0005-0000-0000-000051040000}"/>
    <cellStyle name="Calcul 10 3 11" xfId="12371" xr:uid="{00000000-0005-0000-0000-000052040000}"/>
    <cellStyle name="Calcul 10 3 11 2" xfId="26995" xr:uid="{00000000-0005-0000-0000-000053040000}"/>
    <cellStyle name="Calcul 10 3 11 3" xfId="21252" xr:uid="{00000000-0005-0000-0000-000054040000}"/>
    <cellStyle name="Calcul 10 3 11 4" xfId="26525" xr:uid="{00000000-0005-0000-0000-000055040000}"/>
    <cellStyle name="Calcul 10 3 11 5" xfId="23870" xr:uid="{00000000-0005-0000-0000-000056040000}"/>
    <cellStyle name="Calcul 10 3 11 6" xfId="6294" xr:uid="{00000000-0005-0000-0000-000057040000}"/>
    <cellStyle name="Calcul 10 3 11 7" xfId="32541" xr:uid="{00000000-0005-0000-0000-000058040000}"/>
    <cellStyle name="Calcul 10 3 12" xfId="14597" xr:uid="{00000000-0005-0000-0000-000059040000}"/>
    <cellStyle name="Calcul 10 3 12 2" xfId="25704" xr:uid="{00000000-0005-0000-0000-00005A040000}"/>
    <cellStyle name="Calcul 10 3 12 3" xfId="27993" xr:uid="{00000000-0005-0000-0000-00005B040000}"/>
    <cellStyle name="Calcul 10 3 12 4" xfId="30309" xr:uid="{00000000-0005-0000-0000-00005C040000}"/>
    <cellStyle name="Calcul 10 3 12 5" xfId="33257" xr:uid="{00000000-0005-0000-0000-00005D040000}"/>
    <cellStyle name="Calcul 10 3 12 6" xfId="30198" xr:uid="{00000000-0005-0000-0000-00005E040000}"/>
    <cellStyle name="Calcul 10 3 12 7" xfId="33911" xr:uid="{00000000-0005-0000-0000-00005F040000}"/>
    <cellStyle name="Calcul 10 3 13" xfId="14784" xr:uid="{00000000-0005-0000-0000-000060040000}"/>
    <cellStyle name="Calcul 10 3 13 2" xfId="28162" xr:uid="{00000000-0005-0000-0000-000061040000}"/>
    <cellStyle name="Calcul 10 3 13 3" xfId="27415" xr:uid="{00000000-0005-0000-0000-000062040000}"/>
    <cellStyle name="Calcul 10 3 13 4" xfId="24672" xr:uid="{00000000-0005-0000-0000-000063040000}"/>
    <cellStyle name="Calcul 10 3 13 5" xfId="23188" xr:uid="{00000000-0005-0000-0000-000064040000}"/>
    <cellStyle name="Calcul 10 3 13 6" xfId="29558" xr:uid="{00000000-0005-0000-0000-000065040000}"/>
    <cellStyle name="Calcul 10 3 13 7" xfId="33607" xr:uid="{00000000-0005-0000-0000-000066040000}"/>
    <cellStyle name="Calcul 10 3 14" xfId="14696" xr:uid="{00000000-0005-0000-0000-000067040000}"/>
    <cellStyle name="Calcul 10 3 14 2" xfId="22848" xr:uid="{00000000-0005-0000-0000-000068040000}"/>
    <cellStyle name="Calcul 10 3 14 3" xfId="28273" xr:uid="{00000000-0005-0000-0000-000069040000}"/>
    <cellStyle name="Calcul 10 3 14 4" xfId="22558" xr:uid="{00000000-0005-0000-0000-00006A040000}"/>
    <cellStyle name="Calcul 10 3 14 5" xfId="29480" xr:uid="{00000000-0005-0000-0000-00006B040000}"/>
    <cellStyle name="Calcul 10 3 14 6" xfId="24370" xr:uid="{00000000-0005-0000-0000-00006C040000}"/>
    <cellStyle name="Calcul 10 3 14 7" xfId="6429" xr:uid="{00000000-0005-0000-0000-00006D040000}"/>
    <cellStyle name="Calcul 10 3 15" xfId="14858" xr:uid="{00000000-0005-0000-0000-00006E040000}"/>
    <cellStyle name="Calcul 10 3 15 2" xfId="26910" xr:uid="{00000000-0005-0000-0000-00006F040000}"/>
    <cellStyle name="Calcul 10 3 15 3" xfId="24215" xr:uid="{00000000-0005-0000-0000-000070040000}"/>
    <cellStyle name="Calcul 10 3 15 4" xfId="25732" xr:uid="{00000000-0005-0000-0000-000071040000}"/>
    <cellStyle name="Calcul 10 3 15 5" xfId="33048" xr:uid="{00000000-0005-0000-0000-000072040000}"/>
    <cellStyle name="Calcul 10 3 15 6" xfId="26846" xr:uid="{00000000-0005-0000-0000-000073040000}"/>
    <cellStyle name="Calcul 10 3 15 7" xfId="33255" xr:uid="{00000000-0005-0000-0000-000074040000}"/>
    <cellStyle name="Calcul 10 3 2" xfId="4165" xr:uid="{00000000-0005-0000-0000-000075040000}"/>
    <cellStyle name="Calcul 10 3 2 2" xfId="11781" xr:uid="{00000000-0005-0000-0000-000076040000}"/>
    <cellStyle name="Calcul 10 3 2 2 2" xfId="29666" xr:uid="{00000000-0005-0000-0000-000077040000}"/>
    <cellStyle name="Calcul 10 3 2 2 3" xfId="6514" xr:uid="{00000000-0005-0000-0000-000078040000}"/>
    <cellStyle name="Calcul 10 3 2 2 4" xfId="32026" xr:uid="{00000000-0005-0000-0000-000079040000}"/>
    <cellStyle name="Calcul 10 3 2 2 5" xfId="24489" xr:uid="{00000000-0005-0000-0000-00007A040000}"/>
    <cellStyle name="Calcul 10 3 2 2 6" xfId="32370" xr:uid="{00000000-0005-0000-0000-00007B040000}"/>
    <cellStyle name="Calcul 10 3 2 2 7" xfId="34972" xr:uid="{00000000-0005-0000-0000-00007C040000}"/>
    <cellStyle name="Calcul 10 3 2 3" xfId="22315" xr:uid="{00000000-0005-0000-0000-00007D040000}"/>
    <cellStyle name="Calcul 10 3 2 4" xfId="6153" xr:uid="{00000000-0005-0000-0000-00007E040000}"/>
    <cellStyle name="Calcul 10 3 2 5" xfId="21687" xr:uid="{00000000-0005-0000-0000-00007F040000}"/>
    <cellStyle name="Calcul 10 3 2 6" xfId="29688" xr:uid="{00000000-0005-0000-0000-000080040000}"/>
    <cellStyle name="Calcul 10 3 2 7" xfId="24823" xr:uid="{00000000-0005-0000-0000-000081040000}"/>
    <cellStyle name="Calcul 10 3 2 8" xfId="31767" xr:uid="{00000000-0005-0000-0000-000082040000}"/>
    <cellStyle name="Calcul 10 3 3" xfId="11970" xr:uid="{00000000-0005-0000-0000-000083040000}"/>
    <cellStyle name="Calcul 10 3 3 2" xfId="29658" xr:uid="{00000000-0005-0000-0000-000084040000}"/>
    <cellStyle name="Calcul 10 3 3 3" xfId="7670" xr:uid="{00000000-0005-0000-0000-000085040000}"/>
    <cellStyle name="Calcul 10 3 3 4" xfId="32019" xr:uid="{00000000-0005-0000-0000-000086040000}"/>
    <cellStyle name="Calcul 10 3 3 5" xfId="21517" xr:uid="{00000000-0005-0000-0000-000087040000}"/>
    <cellStyle name="Calcul 10 3 3 6" xfId="21465" xr:uid="{00000000-0005-0000-0000-000088040000}"/>
    <cellStyle name="Calcul 10 3 3 7" xfId="34965" xr:uid="{00000000-0005-0000-0000-000089040000}"/>
    <cellStyle name="Calcul 10 3 4" xfId="12028" xr:uid="{00000000-0005-0000-0000-00008A040000}"/>
    <cellStyle name="Calcul 10 3 4 2" xfId="21977" xr:uid="{00000000-0005-0000-0000-00008B040000}"/>
    <cellStyle name="Calcul 10 3 4 3" xfId="27267" xr:uid="{00000000-0005-0000-0000-00008C040000}"/>
    <cellStyle name="Calcul 10 3 4 4" xfId="25132" xr:uid="{00000000-0005-0000-0000-00008D040000}"/>
    <cellStyle name="Calcul 10 3 4 5" xfId="6437" xr:uid="{00000000-0005-0000-0000-00008E040000}"/>
    <cellStyle name="Calcul 10 3 4 6" xfId="21650" xr:uid="{00000000-0005-0000-0000-00008F040000}"/>
    <cellStyle name="Calcul 10 3 4 7" xfId="32175" xr:uid="{00000000-0005-0000-0000-000090040000}"/>
    <cellStyle name="Calcul 10 3 5" xfId="12257" xr:uid="{00000000-0005-0000-0000-000091040000}"/>
    <cellStyle name="Calcul 10 3 5 2" xfId="25778" xr:uid="{00000000-0005-0000-0000-000092040000}"/>
    <cellStyle name="Calcul 10 3 5 3" xfId="22497" xr:uid="{00000000-0005-0000-0000-000093040000}"/>
    <cellStyle name="Calcul 10 3 5 4" xfId="21655" xr:uid="{00000000-0005-0000-0000-000094040000}"/>
    <cellStyle name="Calcul 10 3 5 5" xfId="24254" xr:uid="{00000000-0005-0000-0000-000095040000}"/>
    <cellStyle name="Calcul 10 3 5 6" xfId="32053" xr:uid="{00000000-0005-0000-0000-000096040000}"/>
    <cellStyle name="Calcul 10 3 5 7" xfId="28176" xr:uid="{00000000-0005-0000-0000-000097040000}"/>
    <cellStyle name="Calcul 10 3 6" xfId="12671" xr:uid="{00000000-0005-0000-0000-000098040000}"/>
    <cellStyle name="Calcul 10 3 6 2" xfId="23811" xr:uid="{00000000-0005-0000-0000-000099040000}"/>
    <cellStyle name="Calcul 10 3 6 3" xfId="25430" xr:uid="{00000000-0005-0000-0000-00009A040000}"/>
    <cellStyle name="Calcul 10 3 6 4" xfId="6609" xr:uid="{00000000-0005-0000-0000-00009B040000}"/>
    <cellStyle name="Calcul 10 3 6 5" xfId="25746" xr:uid="{00000000-0005-0000-0000-00009C040000}"/>
    <cellStyle name="Calcul 10 3 6 6" xfId="30877" xr:uid="{00000000-0005-0000-0000-00009D040000}"/>
    <cellStyle name="Calcul 10 3 6 7" xfId="6560" xr:uid="{00000000-0005-0000-0000-00009E040000}"/>
    <cellStyle name="Calcul 10 3 7" xfId="14426" xr:uid="{00000000-0005-0000-0000-00009F040000}"/>
    <cellStyle name="Calcul 10 3 7 2" xfId="24199" xr:uid="{00000000-0005-0000-0000-0000A0040000}"/>
    <cellStyle name="Calcul 10 3 7 3" xfId="30600" xr:uid="{00000000-0005-0000-0000-0000A1040000}"/>
    <cellStyle name="Calcul 10 3 7 4" xfId="28073" xr:uid="{00000000-0005-0000-0000-0000A2040000}"/>
    <cellStyle name="Calcul 10 3 7 5" xfId="24842" xr:uid="{00000000-0005-0000-0000-0000A3040000}"/>
    <cellStyle name="Calcul 10 3 7 6" xfId="34086" xr:uid="{00000000-0005-0000-0000-0000A4040000}"/>
    <cellStyle name="Calcul 10 3 7 7" xfId="30303" xr:uid="{00000000-0005-0000-0000-0000A5040000}"/>
    <cellStyle name="Calcul 10 3 8" xfId="12540" xr:uid="{00000000-0005-0000-0000-0000A6040000}"/>
    <cellStyle name="Calcul 10 3 8 2" xfId="29844" xr:uid="{00000000-0005-0000-0000-0000A7040000}"/>
    <cellStyle name="Calcul 10 3 8 3" xfId="22174" xr:uid="{00000000-0005-0000-0000-0000A8040000}"/>
    <cellStyle name="Calcul 10 3 8 4" xfId="22260" xr:uid="{00000000-0005-0000-0000-0000A9040000}"/>
    <cellStyle name="Calcul 10 3 8 5" xfId="33672" xr:uid="{00000000-0005-0000-0000-0000AA040000}"/>
    <cellStyle name="Calcul 10 3 8 6" xfId="23630" xr:uid="{00000000-0005-0000-0000-0000AB040000}"/>
    <cellStyle name="Calcul 10 3 8 7" xfId="25248" xr:uid="{00000000-0005-0000-0000-0000AC040000}"/>
    <cellStyle name="Calcul 10 3 9" xfId="12961" xr:uid="{00000000-0005-0000-0000-0000AD040000}"/>
    <cellStyle name="Calcul 10 3 9 2" xfId="21949" xr:uid="{00000000-0005-0000-0000-0000AE040000}"/>
    <cellStyle name="Calcul 10 3 9 3" xfId="21751" xr:uid="{00000000-0005-0000-0000-0000AF040000}"/>
    <cellStyle name="Calcul 10 3 9 4" xfId="30517" xr:uid="{00000000-0005-0000-0000-0000B0040000}"/>
    <cellStyle name="Calcul 10 3 9 5" xfId="25357" xr:uid="{00000000-0005-0000-0000-0000B1040000}"/>
    <cellStyle name="Calcul 10 3 9 6" xfId="32458" xr:uid="{00000000-0005-0000-0000-0000B2040000}"/>
    <cellStyle name="Calcul 10 3 9 7" xfId="34037" xr:uid="{00000000-0005-0000-0000-0000B3040000}"/>
    <cellStyle name="Calcul 11 2" xfId="808" xr:uid="{00000000-0005-0000-0000-0000B4040000}"/>
    <cellStyle name="Calcul 11 2 10" xfId="14686" xr:uid="{00000000-0005-0000-0000-0000B5040000}"/>
    <cellStyle name="Calcul 11 2 10 2" xfId="26597" xr:uid="{00000000-0005-0000-0000-0000B6040000}"/>
    <cellStyle name="Calcul 11 2 10 3" xfId="27174" xr:uid="{00000000-0005-0000-0000-0000B7040000}"/>
    <cellStyle name="Calcul 11 2 10 4" xfId="27763" xr:uid="{00000000-0005-0000-0000-0000B8040000}"/>
    <cellStyle name="Calcul 11 2 10 5" xfId="31118" xr:uid="{00000000-0005-0000-0000-0000B9040000}"/>
    <cellStyle name="Calcul 11 2 10 6" xfId="27588" xr:uid="{00000000-0005-0000-0000-0000BA040000}"/>
    <cellStyle name="Calcul 11 2 10 7" xfId="21236" xr:uid="{00000000-0005-0000-0000-0000BB040000}"/>
    <cellStyle name="Calcul 11 2 11" xfId="14737" xr:uid="{00000000-0005-0000-0000-0000BC040000}"/>
    <cellStyle name="Calcul 11 2 11 2" xfId="25448" xr:uid="{00000000-0005-0000-0000-0000BD040000}"/>
    <cellStyle name="Calcul 11 2 11 3" xfId="6628" xr:uid="{00000000-0005-0000-0000-0000BE040000}"/>
    <cellStyle name="Calcul 11 2 11 4" xfId="32139" xr:uid="{00000000-0005-0000-0000-0000BF040000}"/>
    <cellStyle name="Calcul 11 2 11 5" xfId="31733" xr:uid="{00000000-0005-0000-0000-0000C0040000}"/>
    <cellStyle name="Calcul 11 2 11 6" xfId="32788" xr:uid="{00000000-0005-0000-0000-0000C1040000}"/>
    <cellStyle name="Calcul 11 2 11 7" xfId="34984" xr:uid="{00000000-0005-0000-0000-0000C2040000}"/>
    <cellStyle name="Calcul 11 2 12" xfId="14226" xr:uid="{00000000-0005-0000-0000-0000C3040000}"/>
    <cellStyle name="Calcul 11 2 12 2" xfId="29460" xr:uid="{00000000-0005-0000-0000-0000C4040000}"/>
    <cellStyle name="Calcul 11 2 12 3" xfId="6486" xr:uid="{00000000-0005-0000-0000-0000C5040000}"/>
    <cellStyle name="Calcul 11 2 12 4" xfId="31956" xr:uid="{00000000-0005-0000-0000-0000C6040000}"/>
    <cellStyle name="Calcul 11 2 12 5" xfId="30496" xr:uid="{00000000-0005-0000-0000-0000C7040000}"/>
    <cellStyle name="Calcul 11 2 12 6" xfId="27371" xr:uid="{00000000-0005-0000-0000-0000C8040000}"/>
    <cellStyle name="Calcul 11 2 12 7" xfId="34923" xr:uid="{00000000-0005-0000-0000-0000C9040000}"/>
    <cellStyle name="Calcul 11 2 13" xfId="12638" xr:uid="{00000000-0005-0000-0000-0000CA040000}"/>
    <cellStyle name="Calcul 11 2 13 2" xfId="22917" xr:uid="{00000000-0005-0000-0000-0000CB040000}"/>
    <cellStyle name="Calcul 11 2 13 3" xfId="27910" xr:uid="{00000000-0005-0000-0000-0000CC040000}"/>
    <cellStyle name="Calcul 11 2 13 4" xfId="22040" xr:uid="{00000000-0005-0000-0000-0000CD040000}"/>
    <cellStyle name="Calcul 11 2 13 5" xfId="29947" xr:uid="{00000000-0005-0000-0000-0000CE040000}"/>
    <cellStyle name="Calcul 11 2 13 6" xfId="27118" xr:uid="{00000000-0005-0000-0000-0000CF040000}"/>
    <cellStyle name="Calcul 11 2 13 7" xfId="5977" xr:uid="{00000000-0005-0000-0000-0000D0040000}"/>
    <cellStyle name="Calcul 11 2 14" xfId="14824" xr:uid="{00000000-0005-0000-0000-0000D1040000}"/>
    <cellStyle name="Calcul 11 2 14 2" xfId="30036" xr:uid="{00000000-0005-0000-0000-0000D2040000}"/>
    <cellStyle name="Calcul 11 2 14 3" xfId="31139" xr:uid="{00000000-0005-0000-0000-0000D3040000}"/>
    <cellStyle name="Calcul 11 2 14 4" xfId="32552" xr:uid="{00000000-0005-0000-0000-0000D4040000}"/>
    <cellStyle name="Calcul 11 2 14 5" xfId="33771" xr:uid="{00000000-0005-0000-0000-0000D5040000}"/>
    <cellStyle name="Calcul 11 2 14 6" xfId="34352" xr:uid="{00000000-0005-0000-0000-0000D6040000}"/>
    <cellStyle name="Calcul 11 2 14 7" xfId="35121" xr:uid="{00000000-0005-0000-0000-0000D7040000}"/>
    <cellStyle name="Calcul 11 2 15" xfId="12389" xr:uid="{00000000-0005-0000-0000-0000D8040000}"/>
    <cellStyle name="Calcul 11 2 15 2" xfId="23820" xr:uid="{00000000-0005-0000-0000-0000D9040000}"/>
    <cellStyle name="Calcul 11 2 15 3" xfId="26595" xr:uid="{00000000-0005-0000-0000-0000DA040000}"/>
    <cellStyle name="Calcul 11 2 15 4" xfId="23522" xr:uid="{00000000-0005-0000-0000-0000DB040000}"/>
    <cellStyle name="Calcul 11 2 15 5" xfId="33134" xr:uid="{00000000-0005-0000-0000-0000DC040000}"/>
    <cellStyle name="Calcul 11 2 15 6" xfId="32587" xr:uid="{00000000-0005-0000-0000-0000DD040000}"/>
    <cellStyle name="Calcul 11 2 15 7" xfId="33637" xr:uid="{00000000-0005-0000-0000-0000DE040000}"/>
    <cellStyle name="Calcul 11 2 2" xfId="4966" xr:uid="{00000000-0005-0000-0000-0000DF040000}"/>
    <cellStyle name="Calcul 11 2 2 2" xfId="11716" xr:uid="{00000000-0005-0000-0000-0000E0040000}"/>
    <cellStyle name="Calcul 11 2 2 2 2" xfId="26808" xr:uid="{00000000-0005-0000-0000-0000E1040000}"/>
    <cellStyle name="Calcul 11 2 2 2 3" xfId="23521" xr:uid="{00000000-0005-0000-0000-0000E2040000}"/>
    <cellStyle name="Calcul 11 2 2 2 4" xfId="27025" xr:uid="{00000000-0005-0000-0000-0000E3040000}"/>
    <cellStyle name="Calcul 11 2 2 2 5" xfId="21844" xr:uid="{00000000-0005-0000-0000-0000E4040000}"/>
    <cellStyle name="Calcul 11 2 2 2 6" xfId="23977" xr:uid="{00000000-0005-0000-0000-0000E5040000}"/>
    <cellStyle name="Calcul 11 2 2 2 7" xfId="28120" xr:uid="{00000000-0005-0000-0000-0000E6040000}"/>
    <cellStyle name="Calcul 11 2 2 3" xfId="22316" xr:uid="{00000000-0005-0000-0000-0000E7040000}"/>
    <cellStyle name="Calcul 11 2 2 4" xfId="26530" xr:uid="{00000000-0005-0000-0000-0000E8040000}"/>
    <cellStyle name="Calcul 11 2 2 5" xfId="27194" xr:uid="{00000000-0005-0000-0000-0000E9040000}"/>
    <cellStyle name="Calcul 11 2 2 6" xfId="30857" xr:uid="{00000000-0005-0000-0000-0000EA040000}"/>
    <cellStyle name="Calcul 11 2 2 7" xfId="33555" xr:uid="{00000000-0005-0000-0000-0000EB040000}"/>
    <cellStyle name="Calcul 11 2 2 8" xfId="27906" xr:uid="{00000000-0005-0000-0000-0000EC040000}"/>
    <cellStyle name="Calcul 11 2 3" xfId="12267" xr:uid="{00000000-0005-0000-0000-0000ED040000}"/>
    <cellStyle name="Calcul 11 2 3 2" xfId="29853" xr:uid="{00000000-0005-0000-0000-0000EE040000}"/>
    <cellStyle name="Calcul 11 2 3 3" xfId="30990" xr:uid="{00000000-0005-0000-0000-0000EF040000}"/>
    <cellStyle name="Calcul 11 2 3 4" xfId="32422" xr:uid="{00000000-0005-0000-0000-0000F0040000}"/>
    <cellStyle name="Calcul 11 2 3 5" xfId="33681" xr:uid="{00000000-0005-0000-0000-0000F1040000}"/>
    <cellStyle name="Calcul 11 2 3 6" xfId="34287" xr:uid="{00000000-0005-0000-0000-0000F2040000}"/>
    <cellStyle name="Calcul 11 2 3 7" xfId="35100" xr:uid="{00000000-0005-0000-0000-0000F3040000}"/>
    <cellStyle name="Calcul 11 2 4" xfId="12297" xr:uid="{00000000-0005-0000-0000-0000F4040000}"/>
    <cellStyle name="Calcul 11 2 4 2" xfId="28244" xr:uid="{00000000-0005-0000-0000-0000F5040000}"/>
    <cellStyle name="Calcul 11 2 4 3" xfId="29482" xr:uid="{00000000-0005-0000-0000-0000F6040000}"/>
    <cellStyle name="Calcul 11 2 4 4" xfId="6534" xr:uid="{00000000-0005-0000-0000-0000F7040000}"/>
    <cellStyle name="Calcul 11 2 4 5" xfId="21885" xr:uid="{00000000-0005-0000-0000-0000F8040000}"/>
    <cellStyle name="Calcul 11 2 4 6" xfId="22985" xr:uid="{00000000-0005-0000-0000-0000F9040000}"/>
    <cellStyle name="Calcul 11 2 4 7" xfId="24194" xr:uid="{00000000-0005-0000-0000-0000FA040000}"/>
    <cellStyle name="Calcul 11 2 5" xfId="12323" xr:uid="{00000000-0005-0000-0000-0000FB040000}"/>
    <cellStyle name="Calcul 11 2 5 2" xfId="21594" xr:uid="{00000000-0005-0000-0000-0000FC040000}"/>
    <cellStyle name="Calcul 11 2 5 3" xfId="28009" xr:uid="{00000000-0005-0000-0000-0000FD040000}"/>
    <cellStyle name="Calcul 11 2 5 4" xfId="23577" xr:uid="{00000000-0005-0000-0000-0000FE040000}"/>
    <cellStyle name="Calcul 11 2 5 5" xfId="22764" xr:uid="{00000000-0005-0000-0000-0000FF040000}"/>
    <cellStyle name="Calcul 11 2 5 6" xfId="32452" xr:uid="{00000000-0005-0000-0000-000000050000}"/>
    <cellStyle name="Calcul 11 2 5 7" xfId="33337" xr:uid="{00000000-0005-0000-0000-000001050000}"/>
    <cellStyle name="Calcul 11 2 6" xfId="12672" xr:uid="{00000000-0005-0000-0000-000002050000}"/>
    <cellStyle name="Calcul 11 2 6 2" xfId="29636" xr:uid="{00000000-0005-0000-0000-000003050000}"/>
    <cellStyle name="Calcul 11 2 6 3" xfId="22294" xr:uid="{00000000-0005-0000-0000-000004050000}"/>
    <cellStyle name="Calcul 11 2 6 4" xfId="31997" xr:uid="{00000000-0005-0000-0000-000005050000}"/>
    <cellStyle name="Calcul 11 2 6 5" xfId="6572" xr:uid="{00000000-0005-0000-0000-000006050000}"/>
    <cellStyle name="Calcul 11 2 6 6" xfId="30519" xr:uid="{00000000-0005-0000-0000-000007050000}"/>
    <cellStyle name="Calcul 11 2 6 7" xfId="34945" xr:uid="{00000000-0005-0000-0000-000008050000}"/>
    <cellStyle name="Calcul 11 2 7" xfId="14533" xr:uid="{00000000-0005-0000-0000-000009050000}"/>
    <cellStyle name="Calcul 11 2 7 2" xfId="30572" xr:uid="{00000000-0005-0000-0000-00000A050000}"/>
    <cellStyle name="Calcul 11 2 7 3" xfId="27983" xr:uid="{00000000-0005-0000-0000-00000B050000}"/>
    <cellStyle name="Calcul 11 2 7 4" xfId="23650" xr:uid="{00000000-0005-0000-0000-00000C050000}"/>
    <cellStyle name="Calcul 11 2 7 5" xfId="34064" xr:uid="{00000000-0005-0000-0000-00000D050000}"/>
    <cellStyle name="Calcul 11 2 7 6" xfId="25804" xr:uid="{00000000-0005-0000-0000-00000E050000}"/>
    <cellStyle name="Calcul 11 2 7 7" xfId="26613" xr:uid="{00000000-0005-0000-0000-00000F050000}"/>
    <cellStyle name="Calcul 11 2 8" xfId="14594" xr:uid="{00000000-0005-0000-0000-000010050000}"/>
    <cellStyle name="Calcul 11 2 8 2" xfId="24192" xr:uid="{00000000-0005-0000-0000-000011050000}"/>
    <cellStyle name="Calcul 11 2 8 3" xfId="27835" xr:uid="{00000000-0005-0000-0000-000012050000}"/>
    <cellStyle name="Calcul 11 2 8 4" xfId="23006" xr:uid="{00000000-0005-0000-0000-000013050000}"/>
    <cellStyle name="Calcul 11 2 8 5" xfId="33291" xr:uid="{00000000-0005-0000-0000-000014050000}"/>
    <cellStyle name="Calcul 11 2 8 6" xfId="32084" xr:uid="{00000000-0005-0000-0000-000015050000}"/>
    <cellStyle name="Calcul 11 2 8 7" xfId="24125" xr:uid="{00000000-0005-0000-0000-000016050000}"/>
    <cellStyle name="Calcul 11 2 9" xfId="12385" xr:uid="{00000000-0005-0000-0000-000017050000}"/>
    <cellStyle name="Calcul 11 2 9 2" xfId="21965" xr:uid="{00000000-0005-0000-0000-000018050000}"/>
    <cellStyle name="Calcul 11 2 9 3" xfId="25689" xr:uid="{00000000-0005-0000-0000-000019050000}"/>
    <cellStyle name="Calcul 11 2 9 4" xfId="21739" xr:uid="{00000000-0005-0000-0000-00001A050000}"/>
    <cellStyle name="Calcul 11 2 9 5" xfId="30301" xr:uid="{00000000-0005-0000-0000-00001B050000}"/>
    <cellStyle name="Calcul 11 2 9 6" xfId="33432" xr:uid="{00000000-0005-0000-0000-00001C050000}"/>
    <cellStyle name="Calcul 11 2 9 7" xfId="21850" xr:uid="{00000000-0005-0000-0000-00001D050000}"/>
    <cellStyle name="Calcul 11 3" xfId="809" xr:uid="{00000000-0005-0000-0000-00001E050000}"/>
    <cellStyle name="Calcul 11 3 10" xfId="14288" xr:uid="{00000000-0005-0000-0000-00001F050000}"/>
    <cellStyle name="Calcul 11 3 10 2" xfId="23759" xr:uid="{00000000-0005-0000-0000-000020050000}"/>
    <cellStyle name="Calcul 11 3 10 3" xfId="25681" xr:uid="{00000000-0005-0000-0000-000021050000}"/>
    <cellStyle name="Calcul 11 3 10 4" xfId="27133" xr:uid="{00000000-0005-0000-0000-000022050000}"/>
    <cellStyle name="Calcul 11 3 10 5" xfId="25178" xr:uid="{00000000-0005-0000-0000-000023050000}"/>
    <cellStyle name="Calcul 11 3 10 6" xfId="23014" xr:uid="{00000000-0005-0000-0000-000024050000}"/>
    <cellStyle name="Calcul 11 3 10 7" xfId="6193" xr:uid="{00000000-0005-0000-0000-000025050000}"/>
    <cellStyle name="Calcul 11 3 11" xfId="13027" xr:uid="{00000000-0005-0000-0000-000026050000}"/>
    <cellStyle name="Calcul 11 3 11 2" xfId="26764" xr:uid="{00000000-0005-0000-0000-000027050000}"/>
    <cellStyle name="Calcul 11 3 11 3" xfId="28057" xr:uid="{00000000-0005-0000-0000-000028050000}"/>
    <cellStyle name="Calcul 11 3 11 4" xfId="27059" xr:uid="{00000000-0005-0000-0000-000029050000}"/>
    <cellStyle name="Calcul 11 3 11 5" xfId="32515" xr:uid="{00000000-0005-0000-0000-00002A050000}"/>
    <cellStyle name="Calcul 11 3 11 6" xfId="24055" xr:uid="{00000000-0005-0000-0000-00002B050000}"/>
    <cellStyle name="Calcul 11 3 11 7" xfId="25062" xr:uid="{00000000-0005-0000-0000-00002C050000}"/>
    <cellStyle name="Calcul 11 3 12" xfId="12990" xr:uid="{00000000-0005-0000-0000-00002D050000}"/>
    <cellStyle name="Calcul 11 3 12 2" xfId="29825" xr:uid="{00000000-0005-0000-0000-00002E050000}"/>
    <cellStyle name="Calcul 11 3 12 3" xfId="30962" xr:uid="{00000000-0005-0000-0000-00002F050000}"/>
    <cellStyle name="Calcul 11 3 12 4" xfId="32395" xr:uid="{00000000-0005-0000-0000-000030050000}"/>
    <cellStyle name="Calcul 11 3 12 5" xfId="23277" xr:uid="{00000000-0005-0000-0000-000031050000}"/>
    <cellStyle name="Calcul 11 3 12 6" xfId="34263" xr:uid="{00000000-0005-0000-0000-000032050000}"/>
    <cellStyle name="Calcul 11 3 12 7" xfId="35076" xr:uid="{00000000-0005-0000-0000-000033050000}"/>
    <cellStyle name="Calcul 11 3 13" xfId="13999" xr:uid="{00000000-0005-0000-0000-000034050000}"/>
    <cellStyle name="Calcul 11 3 13 2" xfId="23964" xr:uid="{00000000-0005-0000-0000-000035050000}"/>
    <cellStyle name="Calcul 11 3 13 3" xfId="24240" xr:uid="{00000000-0005-0000-0000-000036050000}"/>
    <cellStyle name="Calcul 11 3 13 4" xfId="23970" xr:uid="{00000000-0005-0000-0000-000037050000}"/>
    <cellStyle name="Calcul 11 3 13 5" xfId="32874" xr:uid="{00000000-0005-0000-0000-000038050000}"/>
    <cellStyle name="Calcul 11 3 13 6" xfId="33653" xr:uid="{00000000-0005-0000-0000-000039050000}"/>
    <cellStyle name="Calcul 11 3 13 7" xfId="25906" xr:uid="{00000000-0005-0000-0000-00003A050000}"/>
    <cellStyle name="Calcul 11 3 14" xfId="14673" xr:uid="{00000000-0005-0000-0000-00003B050000}"/>
    <cellStyle name="Calcul 11 3 14 2" xfId="30315" xr:uid="{00000000-0005-0000-0000-00003C050000}"/>
    <cellStyle name="Calcul 11 3 14 3" xfId="26686" xr:uid="{00000000-0005-0000-0000-00003D050000}"/>
    <cellStyle name="Calcul 11 3 14 4" xfId="6716" xr:uid="{00000000-0005-0000-0000-00003E050000}"/>
    <cellStyle name="Calcul 11 3 14 5" xfId="33917" xr:uid="{00000000-0005-0000-0000-00003F050000}"/>
    <cellStyle name="Calcul 11 3 14 6" xfId="26268" xr:uid="{00000000-0005-0000-0000-000040050000}"/>
    <cellStyle name="Calcul 11 3 14 7" xfId="23540" xr:uid="{00000000-0005-0000-0000-000041050000}"/>
    <cellStyle name="Calcul 11 3 15" xfId="14109" xr:uid="{00000000-0005-0000-0000-000042050000}"/>
    <cellStyle name="Calcul 11 3 15 2" xfId="27300" xr:uid="{00000000-0005-0000-0000-000043050000}"/>
    <cellStyle name="Calcul 11 3 15 3" xfId="24422" xr:uid="{00000000-0005-0000-0000-000044050000}"/>
    <cellStyle name="Calcul 11 3 15 4" xfId="28083" xr:uid="{00000000-0005-0000-0000-000045050000}"/>
    <cellStyle name="Calcul 11 3 15 5" xfId="6582" xr:uid="{00000000-0005-0000-0000-000046050000}"/>
    <cellStyle name="Calcul 11 3 15 6" xfId="22590" xr:uid="{00000000-0005-0000-0000-000047050000}"/>
    <cellStyle name="Calcul 11 3 15 7" xfId="29506" xr:uid="{00000000-0005-0000-0000-000048050000}"/>
    <cellStyle name="Calcul 11 3 2" xfId="4256" xr:uid="{00000000-0005-0000-0000-000049050000}"/>
    <cellStyle name="Calcul 11 3 2 2" xfId="11886" xr:uid="{00000000-0005-0000-0000-00004A050000}"/>
    <cellStyle name="Calcul 11 3 2 2 2" xfId="29662" xr:uid="{00000000-0005-0000-0000-00004B050000}"/>
    <cellStyle name="Calcul 11 3 2 2 3" xfId="8560" xr:uid="{00000000-0005-0000-0000-00004C050000}"/>
    <cellStyle name="Calcul 11 3 2 2 4" xfId="32022" xr:uid="{00000000-0005-0000-0000-00004D050000}"/>
    <cellStyle name="Calcul 11 3 2 2 5" xfId="30204" xr:uid="{00000000-0005-0000-0000-00004E050000}"/>
    <cellStyle name="Calcul 11 3 2 2 6" xfId="27331" xr:uid="{00000000-0005-0000-0000-00004F050000}"/>
    <cellStyle name="Calcul 11 3 2 2 7" xfId="34968" xr:uid="{00000000-0005-0000-0000-000050050000}"/>
    <cellStyle name="Calcul 11 3 2 3" xfId="22317" xr:uid="{00000000-0005-0000-0000-000051050000}"/>
    <cellStyle name="Calcul 11 3 2 4" xfId="28559" xr:uid="{00000000-0005-0000-0000-000052050000}"/>
    <cellStyle name="Calcul 11 3 2 5" xfId="25420" xr:uid="{00000000-0005-0000-0000-000053050000}"/>
    <cellStyle name="Calcul 11 3 2 6" xfId="24538" xr:uid="{00000000-0005-0000-0000-000054050000}"/>
    <cellStyle name="Calcul 11 3 2 7" xfId="32304" xr:uid="{00000000-0005-0000-0000-000055050000}"/>
    <cellStyle name="Calcul 11 3 2 8" xfId="32176" xr:uid="{00000000-0005-0000-0000-000056050000}"/>
    <cellStyle name="Calcul 11 3 3" xfId="11723" xr:uid="{00000000-0005-0000-0000-000057050000}"/>
    <cellStyle name="Calcul 11 3 3 2" xfId="27904" xr:uid="{00000000-0005-0000-0000-000058050000}"/>
    <cellStyle name="Calcul 11 3 3 3" xfId="27950" xr:uid="{00000000-0005-0000-0000-000059050000}"/>
    <cellStyle name="Calcul 11 3 3 4" xfId="23000" xr:uid="{00000000-0005-0000-0000-00005A050000}"/>
    <cellStyle name="Calcul 11 3 3 5" xfId="24385" xr:uid="{00000000-0005-0000-0000-00005B050000}"/>
    <cellStyle name="Calcul 11 3 3 6" xfId="25177" xr:uid="{00000000-0005-0000-0000-00005C050000}"/>
    <cellStyle name="Calcul 11 3 3 7" xfId="30782" xr:uid="{00000000-0005-0000-0000-00005D050000}"/>
    <cellStyle name="Calcul 11 3 4" xfId="12174" xr:uid="{00000000-0005-0000-0000-00005E050000}"/>
    <cellStyle name="Calcul 11 3 4 2" xfId="23318" xr:uid="{00000000-0005-0000-0000-00005F050000}"/>
    <cellStyle name="Calcul 11 3 4 3" xfId="21710" xr:uid="{00000000-0005-0000-0000-000060050000}"/>
    <cellStyle name="Calcul 11 3 4 4" xfId="28466" xr:uid="{00000000-0005-0000-0000-000061050000}"/>
    <cellStyle name="Calcul 11 3 4 5" xfId="6296" xr:uid="{00000000-0005-0000-0000-000062050000}"/>
    <cellStyle name="Calcul 11 3 4 6" xfId="28081" xr:uid="{00000000-0005-0000-0000-000063050000}"/>
    <cellStyle name="Calcul 11 3 4 7" xfId="24397" xr:uid="{00000000-0005-0000-0000-000064050000}"/>
    <cellStyle name="Calcul 11 3 5" xfId="12248" xr:uid="{00000000-0005-0000-0000-000065050000}"/>
    <cellStyle name="Calcul 11 3 5 2" xfId="27885" xr:uid="{00000000-0005-0000-0000-000066050000}"/>
    <cellStyle name="Calcul 11 3 5 3" xfId="21766" xr:uid="{00000000-0005-0000-0000-000067050000}"/>
    <cellStyle name="Calcul 11 3 5 4" xfId="22004" xr:uid="{00000000-0005-0000-0000-000068050000}"/>
    <cellStyle name="Calcul 11 3 5 5" xfId="32483" xr:uid="{00000000-0005-0000-0000-000069050000}"/>
    <cellStyle name="Calcul 11 3 5 6" xfId="24058" xr:uid="{00000000-0005-0000-0000-00006A050000}"/>
    <cellStyle name="Calcul 11 3 5 7" xfId="24223" xr:uid="{00000000-0005-0000-0000-00006B050000}"/>
    <cellStyle name="Calcul 11 3 6" xfId="12673" xr:uid="{00000000-0005-0000-0000-00006C050000}"/>
    <cellStyle name="Calcul 11 3 6 2" xfId="22711" xr:uid="{00000000-0005-0000-0000-00006D050000}"/>
    <cellStyle name="Calcul 11 3 6 3" xfId="30217" xr:uid="{00000000-0005-0000-0000-00006E050000}"/>
    <cellStyle name="Calcul 11 3 6 4" xfId="31257" xr:uid="{00000000-0005-0000-0000-00006F050000}"/>
    <cellStyle name="Calcul 11 3 6 5" xfId="25846" xr:uid="{00000000-0005-0000-0000-000070050000}"/>
    <cellStyle name="Calcul 11 3 6 6" xfId="33873" xr:uid="{00000000-0005-0000-0000-000071050000}"/>
    <cellStyle name="Calcul 11 3 6 7" xfId="34428" xr:uid="{00000000-0005-0000-0000-000072050000}"/>
    <cellStyle name="Calcul 11 3 7" xfId="14195" xr:uid="{00000000-0005-0000-0000-000073050000}"/>
    <cellStyle name="Calcul 11 3 7 2" xfId="24207" xr:uid="{00000000-0005-0000-0000-000074050000}"/>
    <cellStyle name="Calcul 11 3 7 3" xfId="29803" xr:uid="{00000000-0005-0000-0000-000075050000}"/>
    <cellStyle name="Calcul 11 3 7 4" xfId="30940" xr:uid="{00000000-0005-0000-0000-000076050000}"/>
    <cellStyle name="Calcul 11 3 7 5" xfId="31904" xr:uid="{00000000-0005-0000-0000-000077050000}"/>
    <cellStyle name="Calcul 11 3 7 6" xfId="32241" xr:uid="{00000000-0005-0000-0000-000078050000}"/>
    <cellStyle name="Calcul 11 3 7 7" xfId="34253" xr:uid="{00000000-0005-0000-0000-000079050000}"/>
    <cellStyle name="Calcul 11 3 8" xfId="14524" xr:uid="{00000000-0005-0000-0000-00007A050000}"/>
    <cellStyle name="Calcul 11 3 8 2" xfId="23946" xr:uid="{00000000-0005-0000-0000-00007B050000}"/>
    <cellStyle name="Calcul 11 3 8 3" xfId="25493" xr:uid="{00000000-0005-0000-0000-00007C050000}"/>
    <cellStyle name="Calcul 11 3 8 4" xfId="6662" xr:uid="{00000000-0005-0000-0000-00007D050000}"/>
    <cellStyle name="Calcul 11 3 8 5" xfId="27316" xr:uid="{00000000-0005-0000-0000-00007E050000}"/>
    <cellStyle name="Calcul 11 3 8 6" xfId="24954" xr:uid="{00000000-0005-0000-0000-00007F050000}"/>
    <cellStyle name="Calcul 11 3 8 7" xfId="32197" xr:uid="{00000000-0005-0000-0000-000080050000}"/>
    <cellStyle name="Calcul 11 3 9" xfId="13110" xr:uid="{00000000-0005-0000-0000-000081050000}"/>
    <cellStyle name="Calcul 11 3 9 2" xfId="21353" xr:uid="{00000000-0005-0000-0000-000082050000}"/>
    <cellStyle name="Calcul 11 3 9 3" xfId="6368" xr:uid="{00000000-0005-0000-0000-000083050000}"/>
    <cellStyle name="Calcul 11 3 9 4" xfId="31831" xr:uid="{00000000-0005-0000-0000-000084050000}"/>
    <cellStyle name="Calcul 11 3 9 5" xfId="22205" xr:uid="{00000000-0005-0000-0000-000085050000}"/>
    <cellStyle name="Calcul 11 3 9 6" xfId="32731" xr:uid="{00000000-0005-0000-0000-000086050000}"/>
    <cellStyle name="Calcul 11 3 9 7" xfId="34870" xr:uid="{00000000-0005-0000-0000-000087050000}"/>
    <cellStyle name="Calcul 12 2" xfId="810" xr:uid="{00000000-0005-0000-0000-000088050000}"/>
    <cellStyle name="Calcul 12 2 10" xfId="12950" xr:uid="{00000000-0005-0000-0000-000089050000}"/>
    <cellStyle name="Calcul 12 2 10 2" xfId="27858" xr:uid="{00000000-0005-0000-0000-00008A050000}"/>
    <cellStyle name="Calcul 12 2 10 3" xfId="22568" xr:uid="{00000000-0005-0000-0000-00008B050000}"/>
    <cellStyle name="Calcul 12 2 10 4" xfId="23772" xr:uid="{00000000-0005-0000-0000-00008C050000}"/>
    <cellStyle name="Calcul 12 2 10 5" xfId="25324" xr:uid="{00000000-0005-0000-0000-00008D050000}"/>
    <cellStyle name="Calcul 12 2 10 6" xfId="27965" xr:uid="{00000000-0005-0000-0000-00008E050000}"/>
    <cellStyle name="Calcul 12 2 10 7" xfId="33135" xr:uid="{00000000-0005-0000-0000-00008F050000}"/>
    <cellStyle name="Calcul 12 2 11" xfId="14082" xr:uid="{00000000-0005-0000-0000-000090050000}"/>
    <cellStyle name="Calcul 12 2 11 2" xfId="29789" xr:uid="{00000000-0005-0000-0000-000091050000}"/>
    <cellStyle name="Calcul 12 2 11 3" xfId="30929" xr:uid="{00000000-0005-0000-0000-000092050000}"/>
    <cellStyle name="Calcul 12 2 11 4" xfId="32368" xr:uid="{00000000-0005-0000-0000-000093050000}"/>
    <cellStyle name="Calcul 12 2 11 5" xfId="26255" xr:uid="{00000000-0005-0000-0000-000094050000}"/>
    <cellStyle name="Calcul 12 2 11 6" xfId="34249" xr:uid="{00000000-0005-0000-0000-000095050000}"/>
    <cellStyle name="Calcul 12 2 11 7" xfId="35068" xr:uid="{00000000-0005-0000-0000-000096050000}"/>
    <cellStyle name="Calcul 12 2 12" xfId="12952" xr:uid="{00000000-0005-0000-0000-000097050000}"/>
    <cellStyle name="Calcul 12 2 12 2" xfId="25502" xr:uid="{00000000-0005-0000-0000-000098050000}"/>
    <cellStyle name="Calcul 12 2 12 3" xfId="6673" xr:uid="{00000000-0005-0000-0000-000099050000}"/>
    <cellStyle name="Calcul 12 2 12 4" xfId="32186" xr:uid="{00000000-0005-0000-0000-00009A050000}"/>
    <cellStyle name="Calcul 12 2 12 5" xfId="32501" xr:uid="{00000000-0005-0000-0000-00009B050000}"/>
    <cellStyle name="Calcul 12 2 12 6" xfId="32774" xr:uid="{00000000-0005-0000-0000-00009C050000}"/>
    <cellStyle name="Calcul 12 2 12 7" xfId="35007" xr:uid="{00000000-0005-0000-0000-00009D050000}"/>
    <cellStyle name="Calcul 12 2 13" xfId="14726" xr:uid="{00000000-0005-0000-0000-00009E050000}"/>
    <cellStyle name="Calcul 12 2 13 2" xfId="21509" xr:uid="{00000000-0005-0000-0000-00009F050000}"/>
    <cellStyle name="Calcul 12 2 13 3" xfId="28016" xr:uid="{00000000-0005-0000-0000-0000A0050000}"/>
    <cellStyle name="Calcul 12 2 13 4" xfId="25156" xr:uid="{00000000-0005-0000-0000-0000A1050000}"/>
    <cellStyle name="Calcul 12 2 13 5" xfId="32153" xr:uid="{00000000-0005-0000-0000-0000A2050000}"/>
    <cellStyle name="Calcul 12 2 13 6" xfId="26668" xr:uid="{00000000-0005-0000-0000-0000A3050000}"/>
    <cellStyle name="Calcul 12 2 13 7" xfId="33106" xr:uid="{00000000-0005-0000-0000-0000A4050000}"/>
    <cellStyle name="Calcul 12 2 14" xfId="12805" xr:uid="{00000000-0005-0000-0000-0000A5050000}"/>
    <cellStyle name="Calcul 12 2 14 2" xfId="25505" xr:uid="{00000000-0005-0000-0000-0000A6050000}"/>
    <cellStyle name="Calcul 12 2 14 3" xfId="6677" xr:uid="{00000000-0005-0000-0000-0000A7050000}"/>
    <cellStyle name="Calcul 12 2 14 4" xfId="32189" xr:uid="{00000000-0005-0000-0000-0000A8050000}"/>
    <cellStyle name="Calcul 12 2 14 5" xfId="31014" xr:uid="{00000000-0005-0000-0000-0000A9050000}"/>
    <cellStyle name="Calcul 12 2 14 6" xfId="25745" xr:uid="{00000000-0005-0000-0000-0000AA050000}"/>
    <cellStyle name="Calcul 12 2 14 7" xfId="35009" xr:uid="{00000000-0005-0000-0000-0000AB050000}"/>
    <cellStyle name="Calcul 12 2 15" xfId="14607" xr:uid="{00000000-0005-0000-0000-0000AC050000}"/>
    <cellStyle name="Calcul 12 2 15 2" xfId="29768" xr:uid="{00000000-0005-0000-0000-0000AD050000}"/>
    <cellStyle name="Calcul 12 2 15 3" xfId="30907" xr:uid="{00000000-0005-0000-0000-0000AE050000}"/>
    <cellStyle name="Calcul 12 2 15 4" xfId="32349" xr:uid="{00000000-0005-0000-0000-0000AF050000}"/>
    <cellStyle name="Calcul 12 2 15 5" xfId="6630" xr:uid="{00000000-0005-0000-0000-0000B0050000}"/>
    <cellStyle name="Calcul 12 2 15 6" xfId="34234" xr:uid="{00000000-0005-0000-0000-0000B1050000}"/>
    <cellStyle name="Calcul 12 2 15 7" xfId="35053" xr:uid="{00000000-0005-0000-0000-0000B2050000}"/>
    <cellStyle name="Calcul 12 2 2" xfId="4198" xr:uid="{00000000-0005-0000-0000-0000B3050000}"/>
    <cellStyle name="Calcul 12 2 2 2" xfId="12012" xr:uid="{00000000-0005-0000-0000-0000B4050000}"/>
    <cellStyle name="Calcul 12 2 2 2 2" xfId="29656" xr:uid="{00000000-0005-0000-0000-0000B5050000}"/>
    <cellStyle name="Calcul 12 2 2 2 3" xfId="6511" xr:uid="{00000000-0005-0000-0000-0000B6050000}"/>
    <cellStyle name="Calcul 12 2 2 2 4" xfId="32017" xr:uid="{00000000-0005-0000-0000-0000B7050000}"/>
    <cellStyle name="Calcul 12 2 2 2 5" xfId="25551" xr:uid="{00000000-0005-0000-0000-0000B8050000}"/>
    <cellStyle name="Calcul 12 2 2 2 6" xfId="21485" xr:uid="{00000000-0005-0000-0000-0000B9050000}"/>
    <cellStyle name="Calcul 12 2 2 2 7" xfId="34963" xr:uid="{00000000-0005-0000-0000-0000BA050000}"/>
    <cellStyle name="Calcul 12 2 2 3" xfId="22318" xr:uid="{00000000-0005-0000-0000-0000BB050000}"/>
    <cellStyle name="Calcul 12 2 2 4" xfId="22312" xr:uid="{00000000-0005-0000-0000-0000BC050000}"/>
    <cellStyle name="Calcul 12 2 2 5" xfId="23166" xr:uid="{00000000-0005-0000-0000-0000BD050000}"/>
    <cellStyle name="Calcul 12 2 2 6" xfId="24940" xr:uid="{00000000-0005-0000-0000-0000BE050000}"/>
    <cellStyle name="Calcul 12 2 2 7" xfId="32125" xr:uid="{00000000-0005-0000-0000-0000BF050000}"/>
    <cellStyle name="Calcul 12 2 2 8" xfId="21530" xr:uid="{00000000-0005-0000-0000-0000C0050000}"/>
    <cellStyle name="Calcul 12 2 3" xfId="12156" xr:uid="{00000000-0005-0000-0000-0000C1050000}"/>
    <cellStyle name="Calcul 12 2 3 2" xfId="21384" xr:uid="{00000000-0005-0000-0000-0000C2050000}"/>
    <cellStyle name="Calcul 12 2 3 3" xfId="6396" xr:uid="{00000000-0005-0000-0000-0000C3050000}"/>
    <cellStyle name="Calcul 12 2 3 4" xfId="31859" xr:uid="{00000000-0005-0000-0000-0000C4050000}"/>
    <cellStyle name="Calcul 12 2 3 5" xfId="27165" xr:uid="{00000000-0005-0000-0000-0000C5050000}"/>
    <cellStyle name="Calcul 12 2 3 6" xfId="28078" xr:uid="{00000000-0005-0000-0000-0000C6050000}"/>
    <cellStyle name="Calcul 12 2 3 7" xfId="34894" xr:uid="{00000000-0005-0000-0000-0000C7050000}"/>
    <cellStyle name="Calcul 12 2 4" xfId="12230" xr:uid="{00000000-0005-0000-0000-0000C8050000}"/>
    <cellStyle name="Calcul 12 2 4 2" xfId="22932" xr:uid="{00000000-0005-0000-0000-0000C9050000}"/>
    <cellStyle name="Calcul 12 2 4 3" xfId="27029" xr:uid="{00000000-0005-0000-0000-0000CA050000}"/>
    <cellStyle name="Calcul 12 2 4 4" xfId="21447" xr:uid="{00000000-0005-0000-0000-0000CB050000}"/>
    <cellStyle name="Calcul 12 2 4 5" xfId="23923" xr:uid="{00000000-0005-0000-0000-0000CC050000}"/>
    <cellStyle name="Calcul 12 2 4 6" xfId="23059" xr:uid="{00000000-0005-0000-0000-0000CD050000}"/>
    <cellStyle name="Calcul 12 2 4 7" xfId="32784" xr:uid="{00000000-0005-0000-0000-0000CE050000}"/>
    <cellStyle name="Calcul 12 2 5" xfId="12242" xr:uid="{00000000-0005-0000-0000-0000CF050000}"/>
    <cellStyle name="Calcul 12 2 5 2" xfId="23824" xr:uid="{00000000-0005-0000-0000-0000D0050000}"/>
    <cellStyle name="Calcul 12 2 5 3" xfId="27773" xr:uid="{00000000-0005-0000-0000-0000D1050000}"/>
    <cellStyle name="Calcul 12 2 5 4" xfId="23010" xr:uid="{00000000-0005-0000-0000-0000D2050000}"/>
    <cellStyle name="Calcul 12 2 5 5" xfId="22155" xr:uid="{00000000-0005-0000-0000-0000D3050000}"/>
    <cellStyle name="Calcul 12 2 5 6" xfId="24362" xr:uid="{00000000-0005-0000-0000-0000D4050000}"/>
    <cellStyle name="Calcul 12 2 5 7" xfId="25343" xr:uid="{00000000-0005-0000-0000-0000D5050000}"/>
    <cellStyle name="Calcul 12 2 6" xfId="12674" xr:uid="{00000000-0005-0000-0000-0000D6050000}"/>
    <cellStyle name="Calcul 12 2 6 2" xfId="26984" xr:uid="{00000000-0005-0000-0000-0000D7050000}"/>
    <cellStyle name="Calcul 12 2 6 3" xfId="27736" xr:uid="{00000000-0005-0000-0000-0000D8050000}"/>
    <cellStyle name="Calcul 12 2 6 4" xfId="27069" xr:uid="{00000000-0005-0000-0000-0000D9050000}"/>
    <cellStyle name="Calcul 12 2 6 5" xfId="26537" xr:uid="{00000000-0005-0000-0000-0000DA050000}"/>
    <cellStyle name="Calcul 12 2 6 6" xfId="27741" xr:uid="{00000000-0005-0000-0000-0000DB050000}"/>
    <cellStyle name="Calcul 12 2 6 7" xfId="25048" xr:uid="{00000000-0005-0000-0000-0000DC050000}"/>
    <cellStyle name="Calcul 12 2 7" xfId="12424" xr:uid="{00000000-0005-0000-0000-0000DD050000}"/>
    <cellStyle name="Calcul 12 2 7 2" xfId="30639" xr:uid="{00000000-0005-0000-0000-0000DE050000}"/>
    <cellStyle name="Calcul 12 2 7 3" xfId="27089" xr:uid="{00000000-0005-0000-0000-0000DF050000}"/>
    <cellStyle name="Calcul 12 2 7 4" xfId="23465" xr:uid="{00000000-0005-0000-0000-0000E0050000}"/>
    <cellStyle name="Calcul 12 2 7 5" xfId="34109" xr:uid="{00000000-0005-0000-0000-0000E1050000}"/>
    <cellStyle name="Calcul 12 2 7 6" xfId="33492" xr:uid="{00000000-0005-0000-0000-0000E2050000}"/>
    <cellStyle name="Calcul 12 2 7 7" xfId="31772" xr:uid="{00000000-0005-0000-0000-0000E3050000}"/>
    <cellStyle name="Calcul 12 2 8" xfId="13992" xr:uid="{00000000-0005-0000-0000-0000E4050000}"/>
    <cellStyle name="Calcul 12 2 8 2" xfId="21331" xr:uid="{00000000-0005-0000-0000-0000E5050000}"/>
    <cellStyle name="Calcul 12 2 8 3" xfId="6344" xr:uid="{00000000-0005-0000-0000-0000E6050000}"/>
    <cellStyle name="Calcul 12 2 8 4" xfId="31815" xr:uid="{00000000-0005-0000-0000-0000E7050000}"/>
    <cellStyle name="Calcul 12 2 8 5" xfId="28300" xr:uid="{00000000-0005-0000-0000-0000E8050000}"/>
    <cellStyle name="Calcul 12 2 8 6" xfId="32808" xr:uid="{00000000-0005-0000-0000-0000E9050000}"/>
    <cellStyle name="Calcul 12 2 8 7" xfId="34868" xr:uid="{00000000-0005-0000-0000-0000EA050000}"/>
    <cellStyle name="Calcul 12 2 9" xfId="12705" xr:uid="{00000000-0005-0000-0000-0000EB050000}"/>
    <cellStyle name="Calcul 12 2 9 2" xfId="28231" xr:uid="{00000000-0005-0000-0000-0000EC050000}"/>
    <cellStyle name="Calcul 12 2 9 3" xfId="29911" xr:uid="{00000000-0005-0000-0000-0000ED050000}"/>
    <cellStyle name="Calcul 12 2 9 4" xfId="31038" xr:uid="{00000000-0005-0000-0000-0000EE050000}"/>
    <cellStyle name="Calcul 12 2 9 5" xfId="31109" xr:uid="{00000000-0005-0000-0000-0000EF050000}"/>
    <cellStyle name="Calcul 12 2 9 6" xfId="33712" xr:uid="{00000000-0005-0000-0000-0000F0050000}"/>
    <cellStyle name="Calcul 12 2 9 7" xfId="34316" xr:uid="{00000000-0005-0000-0000-0000F1050000}"/>
    <cellStyle name="Calcul 12 3" xfId="811" xr:uid="{00000000-0005-0000-0000-0000F2050000}"/>
    <cellStyle name="Calcul 12 3 10" xfId="14358" xr:uid="{00000000-0005-0000-0000-0000F3050000}"/>
    <cellStyle name="Calcul 12 3 10 2" xfId="30328" xr:uid="{00000000-0005-0000-0000-0000F4050000}"/>
    <cellStyle name="Calcul 12 3 10 3" xfId="30530" xr:uid="{00000000-0005-0000-0000-0000F5050000}"/>
    <cellStyle name="Calcul 12 3 10 4" xfId="22071" xr:uid="{00000000-0005-0000-0000-0000F6050000}"/>
    <cellStyle name="Calcul 12 3 10 5" xfId="33927" xr:uid="{00000000-0005-0000-0000-0000F7050000}"/>
    <cellStyle name="Calcul 12 3 10 6" xfId="34043" xr:uid="{00000000-0005-0000-0000-0000F8050000}"/>
    <cellStyle name="Calcul 12 3 10 7" xfId="30206" xr:uid="{00000000-0005-0000-0000-0000F9050000}"/>
    <cellStyle name="Calcul 12 3 11" xfId="12398" xr:uid="{00000000-0005-0000-0000-0000FA050000}"/>
    <cellStyle name="Calcul 12 3 11 2" xfId="22925" xr:uid="{00000000-0005-0000-0000-0000FB050000}"/>
    <cellStyle name="Calcul 12 3 11 3" xfId="23345" xr:uid="{00000000-0005-0000-0000-0000FC050000}"/>
    <cellStyle name="Calcul 12 3 11 4" xfId="22495" xr:uid="{00000000-0005-0000-0000-0000FD050000}"/>
    <cellStyle name="Calcul 12 3 11 5" xfId="24110" xr:uid="{00000000-0005-0000-0000-0000FE050000}"/>
    <cellStyle name="Calcul 12 3 11 6" xfId="33641" xr:uid="{00000000-0005-0000-0000-0000FF050000}"/>
    <cellStyle name="Calcul 12 3 11 7" xfId="26819" xr:uid="{00000000-0005-0000-0000-000000060000}"/>
    <cellStyle name="Calcul 12 3 12" xfId="14472" xr:uid="{00000000-0005-0000-0000-000001060000}"/>
    <cellStyle name="Calcul 12 3 12 2" xfId="23242" xr:uid="{00000000-0005-0000-0000-000002060000}"/>
    <cellStyle name="Calcul 12 3 12 3" xfId="22220" xr:uid="{00000000-0005-0000-0000-000003060000}"/>
    <cellStyle name="Calcul 12 3 12 4" xfId="27179" xr:uid="{00000000-0005-0000-0000-000004060000}"/>
    <cellStyle name="Calcul 12 3 12 5" xfId="25977" xr:uid="{00000000-0005-0000-0000-000005060000}"/>
    <cellStyle name="Calcul 12 3 12 6" xfId="24803" xr:uid="{00000000-0005-0000-0000-000006060000}"/>
    <cellStyle name="Calcul 12 3 12 7" xfId="28126" xr:uid="{00000000-0005-0000-0000-000007060000}"/>
    <cellStyle name="Calcul 12 3 13" xfId="13081" xr:uid="{00000000-0005-0000-0000-000008060000}"/>
    <cellStyle name="Calcul 12 3 13 2" xfId="30095" xr:uid="{00000000-0005-0000-0000-000009060000}"/>
    <cellStyle name="Calcul 12 3 13 3" xfId="31193" xr:uid="{00000000-0005-0000-0000-00000A060000}"/>
    <cellStyle name="Calcul 12 3 13 4" xfId="32598" xr:uid="{00000000-0005-0000-0000-00000B060000}"/>
    <cellStyle name="Calcul 12 3 13 5" xfId="33807" xr:uid="{00000000-0005-0000-0000-00000C060000}"/>
    <cellStyle name="Calcul 12 3 13 6" xfId="34385" xr:uid="{00000000-0005-0000-0000-00000D060000}"/>
    <cellStyle name="Calcul 12 3 13 7" xfId="35146" xr:uid="{00000000-0005-0000-0000-00000E060000}"/>
    <cellStyle name="Calcul 12 3 14" xfId="12973" xr:uid="{00000000-0005-0000-0000-00000F060000}"/>
    <cellStyle name="Calcul 12 3 14 2" xfId="25501" xr:uid="{00000000-0005-0000-0000-000010060000}"/>
    <cellStyle name="Calcul 12 3 14 3" xfId="6672" xr:uid="{00000000-0005-0000-0000-000011060000}"/>
    <cellStyle name="Calcul 12 3 14 4" xfId="32185" xr:uid="{00000000-0005-0000-0000-000012060000}"/>
    <cellStyle name="Calcul 12 3 14 5" xfId="28007" xr:uid="{00000000-0005-0000-0000-000013060000}"/>
    <cellStyle name="Calcul 12 3 14 6" xfId="27668" xr:uid="{00000000-0005-0000-0000-000014060000}"/>
    <cellStyle name="Calcul 12 3 14 7" xfId="35006" xr:uid="{00000000-0005-0000-0000-000015060000}"/>
    <cellStyle name="Calcul 12 3 15" xfId="12423" xr:uid="{00000000-0005-0000-0000-000016060000}"/>
    <cellStyle name="Calcul 12 3 15 2" xfId="28241" xr:uid="{00000000-0005-0000-0000-000017060000}"/>
    <cellStyle name="Calcul 12 3 15 3" xfId="23372" xr:uid="{00000000-0005-0000-0000-000018060000}"/>
    <cellStyle name="Calcul 12 3 15 4" xfId="21736" xr:uid="{00000000-0005-0000-0000-000019060000}"/>
    <cellStyle name="Calcul 12 3 15 5" xfId="25648" xr:uid="{00000000-0005-0000-0000-00001A060000}"/>
    <cellStyle name="Calcul 12 3 15 6" xfId="32891" xr:uid="{00000000-0005-0000-0000-00001B060000}"/>
    <cellStyle name="Calcul 12 3 15 7" xfId="26037" xr:uid="{00000000-0005-0000-0000-00001C060000}"/>
    <cellStyle name="Calcul 12 3 2" xfId="4333" xr:uid="{00000000-0005-0000-0000-00001D060000}"/>
    <cellStyle name="Calcul 12 3 2 2" xfId="12171" xr:uid="{00000000-0005-0000-0000-00001E060000}"/>
    <cellStyle name="Calcul 12 3 2 2 2" xfId="28248" xr:uid="{00000000-0005-0000-0000-00001F060000}"/>
    <cellStyle name="Calcul 12 3 2 2 3" xfId="30447" xr:uid="{00000000-0005-0000-0000-000020060000}"/>
    <cellStyle name="Calcul 12 3 2 2 4" xfId="22808" xr:uid="{00000000-0005-0000-0000-000021060000}"/>
    <cellStyle name="Calcul 12 3 2 2 5" xfId="27742" xr:uid="{00000000-0005-0000-0000-000022060000}"/>
    <cellStyle name="Calcul 12 3 2 2 6" xfId="33999" xr:uid="{00000000-0005-0000-0000-000023060000}"/>
    <cellStyle name="Calcul 12 3 2 2 7" xfId="23705" xr:uid="{00000000-0005-0000-0000-000024060000}"/>
    <cellStyle name="Calcul 12 3 2 3" xfId="22319" xr:uid="{00000000-0005-0000-0000-000025060000}"/>
    <cellStyle name="Calcul 12 3 2 4" xfId="27656" xr:uid="{00000000-0005-0000-0000-000026060000}"/>
    <cellStyle name="Calcul 12 3 2 5" xfId="30705" xr:uid="{00000000-0005-0000-0000-000027060000}"/>
    <cellStyle name="Calcul 12 3 2 6" xfId="6019" xr:uid="{00000000-0005-0000-0000-000028060000}"/>
    <cellStyle name="Calcul 12 3 2 7" xfId="25675" xr:uid="{00000000-0005-0000-0000-000029060000}"/>
    <cellStyle name="Calcul 12 3 2 8" xfId="34150" xr:uid="{00000000-0005-0000-0000-00002A060000}"/>
    <cellStyle name="Calcul 12 3 3" xfId="12207" xr:uid="{00000000-0005-0000-0000-00002B060000}"/>
    <cellStyle name="Calcul 12 3 3 2" xfId="30396" xr:uid="{00000000-0005-0000-0000-00002C060000}"/>
    <cellStyle name="Calcul 12 3 3 3" xfId="27242" xr:uid="{00000000-0005-0000-0000-00002D060000}"/>
    <cellStyle name="Calcul 12 3 3 4" xfId="6184" xr:uid="{00000000-0005-0000-0000-00002E060000}"/>
    <cellStyle name="Calcul 12 3 3 5" xfId="33976" xr:uid="{00000000-0005-0000-0000-00002F060000}"/>
    <cellStyle name="Calcul 12 3 3 6" xfId="32928" xr:uid="{00000000-0005-0000-0000-000030060000}"/>
    <cellStyle name="Calcul 12 3 3 7" xfId="27712" xr:uid="{00000000-0005-0000-0000-000031060000}"/>
    <cellStyle name="Calcul 12 3 4" xfId="12224" xr:uid="{00000000-0005-0000-0000-000032060000}"/>
    <cellStyle name="Calcul 12 3 4 2" xfId="27001" xr:uid="{00000000-0005-0000-0000-000033060000}"/>
    <cellStyle name="Calcul 12 3 4 3" xfId="23878" xr:uid="{00000000-0005-0000-0000-000034060000}"/>
    <cellStyle name="Calcul 12 3 4 4" xfId="26760" xr:uid="{00000000-0005-0000-0000-000035060000}"/>
    <cellStyle name="Calcul 12 3 4 5" xfId="28316" xr:uid="{00000000-0005-0000-0000-000036060000}"/>
    <cellStyle name="Calcul 12 3 4 6" xfId="30182" xr:uid="{00000000-0005-0000-0000-000037060000}"/>
    <cellStyle name="Calcul 12 3 4 7" xfId="32937" xr:uid="{00000000-0005-0000-0000-000038060000}"/>
    <cellStyle name="Calcul 12 3 5" xfId="11909" xr:uid="{00000000-0005-0000-0000-000039060000}"/>
    <cellStyle name="Calcul 12 3 5 2" xfId="27014" xr:uid="{00000000-0005-0000-0000-00003A060000}"/>
    <cellStyle name="Calcul 12 3 5 3" xfId="26660" xr:uid="{00000000-0005-0000-0000-00003B060000}"/>
    <cellStyle name="Calcul 12 3 5 4" xfId="23135" xr:uid="{00000000-0005-0000-0000-00003C060000}"/>
    <cellStyle name="Calcul 12 3 5 5" xfId="6588" xr:uid="{00000000-0005-0000-0000-00003D060000}"/>
    <cellStyle name="Calcul 12 3 5 6" xfId="32385" xr:uid="{00000000-0005-0000-0000-00003E060000}"/>
    <cellStyle name="Calcul 12 3 5 7" xfId="26309" xr:uid="{00000000-0005-0000-0000-00003F060000}"/>
    <cellStyle name="Calcul 12 3 6" xfId="12675" xr:uid="{00000000-0005-0000-0000-000040060000}"/>
    <cellStyle name="Calcul 12 3 6 2" xfId="29840" xr:uid="{00000000-0005-0000-0000-000041060000}"/>
    <cellStyle name="Calcul 12 3 6 3" xfId="30976" xr:uid="{00000000-0005-0000-0000-000042060000}"/>
    <cellStyle name="Calcul 12 3 6 4" xfId="32408" xr:uid="{00000000-0005-0000-0000-000043060000}"/>
    <cellStyle name="Calcul 12 3 6 5" xfId="23502" xr:uid="{00000000-0005-0000-0000-000044060000}"/>
    <cellStyle name="Calcul 12 3 6 6" xfId="34276" xr:uid="{00000000-0005-0000-0000-000045060000}"/>
    <cellStyle name="Calcul 12 3 6 7" xfId="35089" xr:uid="{00000000-0005-0000-0000-000046060000}"/>
    <cellStyle name="Calcul 12 3 7" xfId="12440" xr:uid="{00000000-0005-0000-0000-000047060000}"/>
    <cellStyle name="Calcul 12 3 7 2" xfId="22923" xr:uid="{00000000-0005-0000-0000-000048060000}"/>
    <cellStyle name="Calcul 12 3 7 3" xfId="30670" xr:uid="{00000000-0005-0000-0000-000049060000}"/>
    <cellStyle name="Calcul 12 3 7 4" xfId="28421" xr:uid="{00000000-0005-0000-0000-00004A060000}"/>
    <cellStyle name="Calcul 12 3 7 5" xfId="24757" xr:uid="{00000000-0005-0000-0000-00004B060000}"/>
    <cellStyle name="Calcul 12 3 7 6" xfId="34134" xr:uid="{00000000-0005-0000-0000-00004C060000}"/>
    <cellStyle name="Calcul 12 3 7 7" xfId="33005" xr:uid="{00000000-0005-0000-0000-00004D060000}"/>
    <cellStyle name="Calcul 12 3 8" xfId="13100" xr:uid="{00000000-0005-0000-0000-00004E060000}"/>
    <cellStyle name="Calcul 12 3 8 2" xfId="22902" xr:uid="{00000000-0005-0000-0000-00004F060000}"/>
    <cellStyle name="Calcul 12 3 8 3" xfId="24047" xr:uid="{00000000-0005-0000-0000-000050060000}"/>
    <cellStyle name="Calcul 12 3 8 4" xfId="23980" xr:uid="{00000000-0005-0000-0000-000051060000}"/>
    <cellStyle name="Calcul 12 3 8 5" xfId="32077" xr:uid="{00000000-0005-0000-0000-000052060000}"/>
    <cellStyle name="Calcul 12 3 8 6" xfId="33621" xr:uid="{00000000-0005-0000-0000-000053060000}"/>
    <cellStyle name="Calcul 12 3 8 7" xfId="21706" xr:uid="{00000000-0005-0000-0000-000054060000}"/>
    <cellStyle name="Calcul 12 3 9" xfId="12381" xr:uid="{00000000-0005-0000-0000-000055060000}"/>
    <cellStyle name="Calcul 12 3 9 2" xfId="28242" xr:uid="{00000000-0005-0000-0000-000056060000}"/>
    <cellStyle name="Calcul 12 3 9 3" xfId="21659" xr:uid="{00000000-0005-0000-0000-000057060000}"/>
    <cellStyle name="Calcul 12 3 9 4" xfId="30686" xr:uid="{00000000-0005-0000-0000-000058060000}"/>
    <cellStyle name="Calcul 12 3 9 5" xfId="32085" xr:uid="{00000000-0005-0000-0000-000059060000}"/>
    <cellStyle name="Calcul 12 3 9 6" xfId="32463" xr:uid="{00000000-0005-0000-0000-00005A060000}"/>
    <cellStyle name="Calcul 12 3 9 7" xfId="34141" xr:uid="{00000000-0005-0000-0000-00005B060000}"/>
    <cellStyle name="Calcul 13 2" xfId="812" xr:uid="{00000000-0005-0000-0000-00005C060000}"/>
    <cellStyle name="Calcul 13 2 10" xfId="14065" xr:uid="{00000000-0005-0000-0000-00005D060000}"/>
    <cellStyle name="Calcul 13 2 10 2" xfId="25471" xr:uid="{00000000-0005-0000-0000-00005E060000}"/>
    <cellStyle name="Calcul 13 2 10 3" xfId="26547" xr:uid="{00000000-0005-0000-0000-00005F060000}"/>
    <cellStyle name="Calcul 13 2 10 4" xfId="32160" xr:uid="{00000000-0005-0000-0000-000060060000}"/>
    <cellStyle name="Calcul 13 2 10 5" xfId="31253" xr:uid="{00000000-0005-0000-0000-000061060000}"/>
    <cellStyle name="Calcul 13 2 10 6" xfId="25582" xr:uid="{00000000-0005-0000-0000-000062060000}"/>
    <cellStyle name="Calcul 13 2 10 7" xfId="35000" xr:uid="{00000000-0005-0000-0000-000063060000}"/>
    <cellStyle name="Calcul 13 2 11" xfId="14651" xr:uid="{00000000-0005-0000-0000-000064060000}"/>
    <cellStyle name="Calcul 13 2 11 2" xfId="27799" xr:uid="{00000000-0005-0000-0000-000065060000}"/>
    <cellStyle name="Calcul 13 2 11 3" xfId="24086" xr:uid="{00000000-0005-0000-0000-000066060000}"/>
    <cellStyle name="Calcul 13 2 11 4" xfId="29682" xr:uid="{00000000-0005-0000-0000-000067060000}"/>
    <cellStyle name="Calcul 13 2 11 5" xfId="32914" xr:uid="{00000000-0005-0000-0000-000068060000}"/>
    <cellStyle name="Calcul 13 2 11 6" xfId="22581" xr:uid="{00000000-0005-0000-0000-000069060000}"/>
    <cellStyle name="Calcul 13 2 11 7" xfId="6479" xr:uid="{00000000-0005-0000-0000-00006A060000}"/>
    <cellStyle name="Calcul 13 2 12" xfId="13002" xr:uid="{00000000-0005-0000-0000-00006B060000}"/>
    <cellStyle name="Calcul 13 2 12 2" xfId="23287" xr:uid="{00000000-0005-0000-0000-00006C060000}"/>
    <cellStyle name="Calcul 13 2 12 3" xfId="23054" xr:uid="{00000000-0005-0000-0000-00006D060000}"/>
    <cellStyle name="Calcul 13 2 12 4" xfId="23080" xr:uid="{00000000-0005-0000-0000-00006E060000}"/>
    <cellStyle name="Calcul 13 2 12 5" xfId="33483" xr:uid="{00000000-0005-0000-0000-00006F060000}"/>
    <cellStyle name="Calcul 13 2 12 6" xfId="26269" xr:uid="{00000000-0005-0000-0000-000070060000}"/>
    <cellStyle name="Calcul 13 2 12 7" xfId="21707" xr:uid="{00000000-0005-0000-0000-000071060000}"/>
    <cellStyle name="Calcul 13 2 13" xfId="13126" xr:uid="{00000000-0005-0000-0000-000072060000}"/>
    <cellStyle name="Calcul 13 2 13 2" xfId="30616" xr:uid="{00000000-0005-0000-0000-000073060000}"/>
    <cellStyle name="Calcul 13 2 13 3" xfId="27541" xr:uid="{00000000-0005-0000-0000-000074060000}"/>
    <cellStyle name="Calcul 13 2 13 4" xfId="26428" xr:uid="{00000000-0005-0000-0000-000075060000}"/>
    <cellStyle name="Calcul 13 2 13 5" xfId="34091" xr:uid="{00000000-0005-0000-0000-000076060000}"/>
    <cellStyle name="Calcul 13 2 13 6" xfId="33376" xr:uid="{00000000-0005-0000-0000-000077060000}"/>
    <cellStyle name="Calcul 13 2 13 7" xfId="26941" xr:uid="{00000000-0005-0000-0000-000078060000}"/>
    <cellStyle name="Calcul 13 2 14" xfId="12819" xr:uid="{00000000-0005-0000-0000-000079060000}"/>
    <cellStyle name="Calcul 13 2 14 2" xfId="29629" xr:uid="{00000000-0005-0000-0000-00007A060000}"/>
    <cellStyle name="Calcul 13 2 14 3" xfId="5981" xr:uid="{00000000-0005-0000-0000-00007B060000}"/>
    <cellStyle name="Calcul 13 2 14 4" xfId="31991" xr:uid="{00000000-0005-0000-0000-00007C060000}"/>
    <cellStyle name="Calcul 13 2 14 5" xfId="23201" xr:uid="{00000000-0005-0000-0000-00007D060000}"/>
    <cellStyle name="Calcul 13 2 14 6" xfId="25568" xr:uid="{00000000-0005-0000-0000-00007E060000}"/>
    <cellStyle name="Calcul 13 2 14 7" xfId="34940" xr:uid="{00000000-0005-0000-0000-00007F060000}"/>
    <cellStyle name="Calcul 13 2 15" xfId="12396" xr:uid="{00000000-0005-0000-0000-000080060000}"/>
    <cellStyle name="Calcul 13 2 15 2" xfId="30389" xr:uid="{00000000-0005-0000-0000-000081060000}"/>
    <cellStyle name="Calcul 13 2 15 3" xfId="29534" xr:uid="{00000000-0005-0000-0000-000082060000}"/>
    <cellStyle name="Calcul 13 2 15 4" xfId="6446" xr:uid="{00000000-0005-0000-0000-000083060000}"/>
    <cellStyle name="Calcul 13 2 15 5" xfId="33971" xr:uid="{00000000-0005-0000-0000-000084060000}"/>
    <cellStyle name="Calcul 13 2 15 6" xfId="23017" xr:uid="{00000000-0005-0000-0000-000085060000}"/>
    <cellStyle name="Calcul 13 2 15 7" xfId="25329" xr:uid="{00000000-0005-0000-0000-000086060000}"/>
    <cellStyle name="Calcul 13 2 2" xfId="4965" xr:uid="{00000000-0005-0000-0000-000087060000}"/>
    <cellStyle name="Calcul 13 2 2 2" xfId="12172" xr:uid="{00000000-0005-0000-0000-000088060000}"/>
    <cellStyle name="Calcul 13 2 2 2 2" xfId="30646" xr:uid="{00000000-0005-0000-0000-000089060000}"/>
    <cellStyle name="Calcul 13 2 2 2 3" xfId="26617" xr:uid="{00000000-0005-0000-0000-00008A060000}"/>
    <cellStyle name="Calcul 13 2 2 2 4" xfId="27730" xr:uid="{00000000-0005-0000-0000-00008B060000}"/>
    <cellStyle name="Calcul 13 2 2 2 5" xfId="34115" xr:uid="{00000000-0005-0000-0000-00008C060000}"/>
    <cellStyle name="Calcul 13 2 2 2 6" xfId="33229" xr:uid="{00000000-0005-0000-0000-00008D060000}"/>
    <cellStyle name="Calcul 13 2 2 2 7" xfId="32451" xr:uid="{00000000-0005-0000-0000-00008E060000}"/>
    <cellStyle name="Calcul 13 2 2 3" xfId="22320" xr:uid="{00000000-0005-0000-0000-00008F060000}"/>
    <cellStyle name="Calcul 13 2 2 4" xfId="23616" xr:uid="{00000000-0005-0000-0000-000090060000}"/>
    <cellStyle name="Calcul 13 2 2 5" xfId="27233" xr:uid="{00000000-0005-0000-0000-000091060000}"/>
    <cellStyle name="Calcul 13 2 2 6" xfId="22081" xr:uid="{00000000-0005-0000-0000-000092060000}"/>
    <cellStyle name="Calcul 13 2 2 7" xfId="6107" xr:uid="{00000000-0005-0000-0000-000093060000}"/>
    <cellStyle name="Calcul 13 2 2 8" xfId="22536" xr:uid="{00000000-0005-0000-0000-000094060000}"/>
    <cellStyle name="Calcul 13 2 3" xfId="12125" xr:uid="{00000000-0005-0000-0000-000095060000}"/>
    <cellStyle name="Calcul 13 2 3 2" xfId="22935" xr:uid="{00000000-0005-0000-0000-000096060000}"/>
    <cellStyle name="Calcul 13 2 3 3" xfId="25549" xr:uid="{00000000-0005-0000-0000-000097060000}"/>
    <cellStyle name="Calcul 13 2 3 4" xfId="30767" xr:uid="{00000000-0005-0000-0000-000098060000}"/>
    <cellStyle name="Calcul 13 2 3 5" xfId="31916" xr:uid="{00000000-0005-0000-0000-000099060000}"/>
    <cellStyle name="Calcul 13 2 3 6" xfId="22589" xr:uid="{00000000-0005-0000-0000-00009A060000}"/>
    <cellStyle name="Calcul 13 2 3 7" xfId="34188" xr:uid="{00000000-0005-0000-0000-00009B060000}"/>
    <cellStyle name="Calcul 13 2 4" xfId="11921" xr:uid="{00000000-0005-0000-0000-00009C060000}"/>
    <cellStyle name="Calcul 13 2 4 2" xfId="25793" xr:uid="{00000000-0005-0000-0000-00009D060000}"/>
    <cellStyle name="Calcul 13 2 4 3" xfId="27601" xr:uid="{00000000-0005-0000-0000-00009E060000}"/>
    <cellStyle name="Calcul 13 2 4 4" xfId="26106" xr:uid="{00000000-0005-0000-0000-00009F060000}"/>
    <cellStyle name="Calcul 13 2 4 5" xfId="33252" xr:uid="{00000000-0005-0000-0000-0000A0060000}"/>
    <cellStyle name="Calcul 13 2 4 6" xfId="22505" xr:uid="{00000000-0005-0000-0000-0000A1060000}"/>
    <cellStyle name="Calcul 13 2 4 7" xfId="29966" xr:uid="{00000000-0005-0000-0000-0000A2060000}"/>
    <cellStyle name="Calcul 13 2 5" xfId="11794" xr:uid="{00000000-0005-0000-0000-0000A3060000}"/>
    <cellStyle name="Calcul 13 2 5 2" xfId="30660" xr:uid="{00000000-0005-0000-0000-0000A4060000}"/>
    <cellStyle name="Calcul 13 2 5 3" xfId="27592" xr:uid="{00000000-0005-0000-0000-0000A5060000}"/>
    <cellStyle name="Calcul 13 2 5 4" xfId="22565" xr:uid="{00000000-0005-0000-0000-0000A6060000}"/>
    <cellStyle name="Calcul 13 2 5 5" xfId="34127" xr:uid="{00000000-0005-0000-0000-0000A7060000}"/>
    <cellStyle name="Calcul 13 2 5 6" xfId="30946" xr:uid="{00000000-0005-0000-0000-0000A8060000}"/>
    <cellStyle name="Calcul 13 2 5 7" xfId="30849" xr:uid="{00000000-0005-0000-0000-0000A9060000}"/>
    <cellStyle name="Calcul 13 2 6" xfId="12676" xr:uid="{00000000-0005-0000-0000-0000AA060000}"/>
    <cellStyle name="Calcul 13 2 6 2" xfId="24005" xr:uid="{00000000-0005-0000-0000-0000AB060000}"/>
    <cellStyle name="Calcul 13 2 6 3" xfId="24237" xr:uid="{00000000-0005-0000-0000-0000AC060000}"/>
    <cellStyle name="Calcul 13 2 6 4" xfId="22679" xr:uid="{00000000-0005-0000-0000-0000AD060000}"/>
    <cellStyle name="Calcul 13 2 6 5" xfId="6358" xr:uid="{00000000-0005-0000-0000-0000AE060000}"/>
    <cellStyle name="Calcul 13 2 6 6" xfId="33320" xr:uid="{00000000-0005-0000-0000-0000AF060000}"/>
    <cellStyle name="Calcul 13 2 6 7" xfId="21554" xr:uid="{00000000-0005-0000-0000-0000B0060000}"/>
    <cellStyle name="Calcul 13 2 7" xfId="12444" xr:uid="{00000000-0005-0000-0000-0000B1060000}"/>
    <cellStyle name="Calcul 13 2 7 2" xfId="28240" xr:uid="{00000000-0005-0000-0000-0000B2060000}"/>
    <cellStyle name="Calcul 13 2 7 3" xfId="25838" xr:uid="{00000000-0005-0000-0000-0000B3060000}"/>
    <cellStyle name="Calcul 13 2 7 4" xfId="22077" xr:uid="{00000000-0005-0000-0000-0000B4060000}"/>
    <cellStyle name="Calcul 13 2 7 5" xfId="30864" xr:uid="{00000000-0005-0000-0000-0000B5060000}"/>
    <cellStyle name="Calcul 13 2 7 6" xfId="26882" xr:uid="{00000000-0005-0000-0000-0000B6060000}"/>
    <cellStyle name="Calcul 13 2 7 7" xfId="6208" xr:uid="{00000000-0005-0000-0000-0000B7060000}"/>
    <cellStyle name="Calcul 13 2 8" xfId="13101" xr:uid="{00000000-0005-0000-0000-0000B8060000}"/>
    <cellStyle name="Calcul 13 2 8 2" xfId="27329" xr:uid="{00000000-0005-0000-0000-0000B9060000}"/>
    <cellStyle name="Calcul 13 2 8 3" xfId="26095" xr:uid="{00000000-0005-0000-0000-0000BA060000}"/>
    <cellStyle name="Calcul 13 2 8 4" xfId="23966" xr:uid="{00000000-0005-0000-0000-0000BB060000}"/>
    <cellStyle name="Calcul 13 2 8 5" xfId="26673" xr:uid="{00000000-0005-0000-0000-0000BC060000}"/>
    <cellStyle name="Calcul 13 2 8 6" xfId="27707" xr:uid="{00000000-0005-0000-0000-0000BD060000}"/>
    <cellStyle name="Calcul 13 2 8 7" xfId="22072" xr:uid="{00000000-0005-0000-0000-0000BE060000}"/>
    <cellStyle name="Calcul 13 2 9" xfId="12781" xr:uid="{00000000-0005-0000-0000-0000BF060000}"/>
    <cellStyle name="Calcul 13 2 9 2" xfId="24000" xr:uid="{00000000-0005-0000-0000-0000C0060000}"/>
    <cellStyle name="Calcul 13 2 9 3" xfId="30360" xr:uid="{00000000-0005-0000-0000-0000C1060000}"/>
    <cellStyle name="Calcul 13 2 9 4" xfId="26683" xr:uid="{00000000-0005-0000-0000-0000C2060000}"/>
    <cellStyle name="Calcul 13 2 9 5" xfId="27704" xr:uid="{00000000-0005-0000-0000-0000C3060000}"/>
    <cellStyle name="Calcul 13 2 9 6" xfId="33947" xr:uid="{00000000-0005-0000-0000-0000C4060000}"/>
    <cellStyle name="Calcul 13 2 9 7" xfId="23574" xr:uid="{00000000-0005-0000-0000-0000C5060000}"/>
    <cellStyle name="Calcul 13 3" xfId="813" xr:uid="{00000000-0005-0000-0000-0000C6060000}"/>
    <cellStyle name="Calcul 13 3 10" xfId="14137" xr:uid="{00000000-0005-0000-0000-0000C7060000}"/>
    <cellStyle name="Calcul 13 3 10 2" xfId="21915" xr:uid="{00000000-0005-0000-0000-0000C8060000}"/>
    <cellStyle name="Calcul 13 3 10 3" xfId="27786" xr:uid="{00000000-0005-0000-0000-0000C9060000}"/>
    <cellStyle name="Calcul 13 3 10 4" xfId="30463" xr:uid="{00000000-0005-0000-0000-0000CA060000}"/>
    <cellStyle name="Calcul 13 3 10 5" xfId="23451" xr:uid="{00000000-0005-0000-0000-0000CB060000}"/>
    <cellStyle name="Calcul 13 3 10 6" xfId="5985" xr:uid="{00000000-0005-0000-0000-0000CC060000}"/>
    <cellStyle name="Calcul 13 3 10 7" xfId="34007" xr:uid="{00000000-0005-0000-0000-0000CD060000}"/>
    <cellStyle name="Calcul 13 3 11" xfId="14301" xr:uid="{00000000-0005-0000-0000-0000CE060000}"/>
    <cellStyle name="Calcul 13 3 11 2" xfId="28178" xr:uid="{00000000-0005-0000-0000-0000CF060000}"/>
    <cellStyle name="Calcul 13 3 11 3" xfId="24327" xr:uid="{00000000-0005-0000-0000-0000D0060000}"/>
    <cellStyle name="Calcul 13 3 11 4" xfId="21923" xr:uid="{00000000-0005-0000-0000-0000D1060000}"/>
    <cellStyle name="Calcul 13 3 11 5" xfId="32548" xr:uid="{00000000-0005-0000-0000-0000D2060000}"/>
    <cellStyle name="Calcul 13 3 11 6" xfId="24143" xr:uid="{00000000-0005-0000-0000-0000D3060000}"/>
    <cellStyle name="Calcul 13 3 11 7" xfId="6192" xr:uid="{00000000-0005-0000-0000-0000D4060000}"/>
    <cellStyle name="Calcul 13 3 12" xfId="14374" xr:uid="{00000000-0005-0000-0000-0000D5060000}"/>
    <cellStyle name="Calcul 13 3 12 2" xfId="22657" xr:uid="{00000000-0005-0000-0000-0000D6060000}"/>
    <cellStyle name="Calcul 13 3 12 3" xfId="22769" xr:uid="{00000000-0005-0000-0000-0000D7060000}"/>
    <cellStyle name="Calcul 13 3 12 4" xfId="27529" xr:uid="{00000000-0005-0000-0000-0000D8060000}"/>
    <cellStyle name="Calcul 13 3 12 5" xfId="23406" xr:uid="{00000000-0005-0000-0000-0000D9060000}"/>
    <cellStyle name="Calcul 13 3 12 6" xfId="32121" xr:uid="{00000000-0005-0000-0000-0000DA060000}"/>
    <cellStyle name="Calcul 13 3 12 7" xfId="25491" xr:uid="{00000000-0005-0000-0000-0000DB060000}"/>
    <cellStyle name="Calcul 13 3 13" xfId="12598" xr:uid="{00000000-0005-0000-0000-0000DC060000}"/>
    <cellStyle name="Calcul 13 3 13 2" xfId="27660" xr:uid="{00000000-0005-0000-0000-0000DD060000}"/>
    <cellStyle name="Calcul 13 3 13 3" xfId="31212" xr:uid="{00000000-0005-0000-0000-0000DE060000}"/>
    <cellStyle name="Calcul 13 3 13 4" xfId="32614" xr:uid="{00000000-0005-0000-0000-0000DF060000}"/>
    <cellStyle name="Calcul 13 3 13 5" xfId="30452" xr:uid="{00000000-0005-0000-0000-0000E0060000}"/>
    <cellStyle name="Calcul 13 3 13 6" xfId="34398" xr:uid="{00000000-0005-0000-0000-0000E1060000}"/>
    <cellStyle name="Calcul 13 3 13 7" xfId="35159" xr:uid="{00000000-0005-0000-0000-0000E2060000}"/>
    <cellStyle name="Calcul 13 3 14" xfId="13026" xr:uid="{00000000-0005-0000-0000-0000E3060000}"/>
    <cellStyle name="Calcul 13 3 14 2" xfId="21356" xr:uid="{00000000-0005-0000-0000-0000E4060000}"/>
    <cellStyle name="Calcul 13 3 14 3" xfId="6372" xr:uid="{00000000-0005-0000-0000-0000E5060000}"/>
    <cellStyle name="Calcul 13 3 14 4" xfId="31834" xr:uid="{00000000-0005-0000-0000-0000E6060000}"/>
    <cellStyle name="Calcul 13 3 14 5" xfId="32743" xr:uid="{00000000-0005-0000-0000-0000E7060000}"/>
    <cellStyle name="Calcul 13 3 14 6" xfId="32833" xr:uid="{00000000-0005-0000-0000-0000E8060000}"/>
    <cellStyle name="Calcul 13 3 14 7" xfId="34873" xr:uid="{00000000-0005-0000-0000-0000E9060000}"/>
    <cellStyle name="Calcul 13 3 15" xfId="12486" xr:uid="{00000000-0005-0000-0000-0000EA060000}"/>
    <cellStyle name="Calcul 13 3 15 2" xfId="28238" xr:uid="{00000000-0005-0000-0000-0000EB060000}"/>
    <cellStyle name="Calcul 13 3 15 3" xfId="23425" xr:uid="{00000000-0005-0000-0000-0000EC060000}"/>
    <cellStyle name="Calcul 13 3 15 4" xfId="30453" xr:uid="{00000000-0005-0000-0000-0000ED060000}"/>
    <cellStyle name="Calcul 13 3 15 5" xfId="30430" xr:uid="{00000000-0005-0000-0000-0000EE060000}"/>
    <cellStyle name="Calcul 13 3 15 6" xfId="33640" xr:uid="{00000000-0005-0000-0000-0000EF060000}"/>
    <cellStyle name="Calcul 13 3 15 7" xfId="34002" xr:uid="{00000000-0005-0000-0000-0000F0060000}"/>
    <cellStyle name="Calcul 13 3 2" xfId="4332" xr:uid="{00000000-0005-0000-0000-0000F1060000}"/>
    <cellStyle name="Calcul 13 3 2 2" xfId="12173" xr:uid="{00000000-0005-0000-0000-0000F2060000}"/>
    <cellStyle name="Calcul 13 3 2 2 2" xfId="25782" xr:uid="{00000000-0005-0000-0000-0000F3060000}"/>
    <cellStyle name="Calcul 13 3 2 2 3" xfId="21769" xr:uid="{00000000-0005-0000-0000-0000F4060000}"/>
    <cellStyle name="Calcul 13 3 2 2 4" xfId="29474" xr:uid="{00000000-0005-0000-0000-0000F5060000}"/>
    <cellStyle name="Calcul 13 3 2 2 5" xfId="27528" xr:uid="{00000000-0005-0000-0000-0000F6060000}"/>
    <cellStyle name="Calcul 13 3 2 2 6" xfId="27155" xr:uid="{00000000-0005-0000-0000-0000F7060000}"/>
    <cellStyle name="Calcul 13 3 2 2 7" xfId="25839" xr:uid="{00000000-0005-0000-0000-0000F8060000}"/>
    <cellStyle name="Calcul 13 3 2 3" xfId="22321" xr:uid="{00000000-0005-0000-0000-0000F9060000}"/>
    <cellStyle name="Calcul 13 3 2 4" xfId="22310" xr:uid="{00000000-0005-0000-0000-0000FA060000}"/>
    <cellStyle name="Calcul 13 3 2 5" xfId="25121" xr:uid="{00000000-0005-0000-0000-0000FB060000}"/>
    <cellStyle name="Calcul 13 3 2 6" xfId="26357" xr:uid="{00000000-0005-0000-0000-0000FC060000}"/>
    <cellStyle name="Calcul 13 3 2 7" xfId="22977" xr:uid="{00000000-0005-0000-0000-0000FD060000}"/>
    <cellStyle name="Calcul 13 3 2 8" xfId="33107" xr:uid="{00000000-0005-0000-0000-0000FE060000}"/>
    <cellStyle name="Calcul 13 3 3" xfId="11960" xr:uid="{00000000-0005-0000-0000-0000FF060000}"/>
    <cellStyle name="Calcul 13 3 3 2" xfId="24286" xr:uid="{00000000-0005-0000-0000-000000070000}"/>
    <cellStyle name="Calcul 13 3 3 3" xfId="29798" xr:uid="{00000000-0005-0000-0000-000001070000}"/>
    <cellStyle name="Calcul 13 3 3 4" xfId="30936" xr:uid="{00000000-0005-0000-0000-000002070000}"/>
    <cellStyle name="Calcul 13 3 3 5" xfId="31068" xr:uid="{00000000-0005-0000-0000-000003070000}"/>
    <cellStyle name="Calcul 13 3 3 6" xfId="24079" xr:uid="{00000000-0005-0000-0000-000004070000}"/>
    <cellStyle name="Calcul 13 3 3 7" xfId="34251" xr:uid="{00000000-0005-0000-0000-000005070000}"/>
    <cellStyle name="Calcul 13 3 4" xfId="11942" xr:uid="{00000000-0005-0000-0000-000006070000}"/>
    <cellStyle name="Calcul 13 3 4 2" xfId="25792" xr:uid="{00000000-0005-0000-0000-000007070000}"/>
    <cellStyle name="Calcul 13 3 4 3" xfId="22076" xr:uid="{00000000-0005-0000-0000-000008070000}"/>
    <cellStyle name="Calcul 13 3 4 4" xfId="24145" xr:uid="{00000000-0005-0000-0000-000009070000}"/>
    <cellStyle name="Calcul 13 3 4 5" xfId="28362" xr:uid="{00000000-0005-0000-0000-00000A070000}"/>
    <cellStyle name="Calcul 13 3 4 6" xfId="32658" xr:uid="{00000000-0005-0000-0000-00000B070000}"/>
    <cellStyle name="Calcul 13 3 4 7" xfId="33292" xr:uid="{00000000-0005-0000-0000-00000C070000}"/>
    <cellStyle name="Calcul 13 3 5" xfId="12265" xr:uid="{00000000-0005-0000-0000-00000D070000}"/>
    <cellStyle name="Calcul 13 3 5 2" xfId="22720" xr:uid="{00000000-0005-0000-0000-00000E070000}"/>
    <cellStyle name="Calcul 13 3 5 3" xfId="25563" xr:uid="{00000000-0005-0000-0000-00000F070000}"/>
    <cellStyle name="Calcul 13 3 5 4" xfId="30776" xr:uid="{00000000-0005-0000-0000-000010070000}"/>
    <cellStyle name="Calcul 13 3 5 5" xfId="32535" xr:uid="{00000000-0005-0000-0000-000011070000}"/>
    <cellStyle name="Calcul 13 3 5 6" xfId="23106" xr:uid="{00000000-0005-0000-0000-000012070000}"/>
    <cellStyle name="Calcul 13 3 5 7" xfId="34192" xr:uid="{00000000-0005-0000-0000-000013070000}"/>
    <cellStyle name="Calcul 13 3 6" xfId="12677" xr:uid="{00000000-0005-0000-0000-000014070000}"/>
    <cellStyle name="Calcul 13 3 6 2" xfId="27869" xr:uid="{00000000-0005-0000-0000-000015070000}"/>
    <cellStyle name="Calcul 13 3 6 3" xfId="25853" xr:uid="{00000000-0005-0000-0000-000016070000}"/>
    <cellStyle name="Calcul 13 3 6 4" xfId="31055" xr:uid="{00000000-0005-0000-0000-000017070000}"/>
    <cellStyle name="Calcul 13 3 6 5" xfId="33190" xr:uid="{00000000-0005-0000-0000-000018070000}"/>
    <cellStyle name="Calcul 13 3 6 6" xfId="33086" xr:uid="{00000000-0005-0000-0000-000019070000}"/>
    <cellStyle name="Calcul 13 3 6 7" xfId="34321" xr:uid="{00000000-0005-0000-0000-00001A070000}"/>
    <cellStyle name="Calcul 13 3 7" xfId="12446" xr:uid="{00000000-0005-0000-0000-00001B070000}"/>
    <cellStyle name="Calcul 13 3 7 2" xfId="25770" xr:uid="{00000000-0005-0000-0000-00001C070000}"/>
    <cellStyle name="Calcul 13 3 7 3" xfId="27603" xr:uid="{00000000-0005-0000-0000-00001D070000}"/>
    <cellStyle name="Calcul 13 3 7 4" xfId="28122" xr:uid="{00000000-0005-0000-0000-00001E070000}"/>
    <cellStyle name="Calcul 13 3 7 5" xfId="33429" xr:uid="{00000000-0005-0000-0000-00001F070000}"/>
    <cellStyle name="Calcul 13 3 7 6" xfId="29734" xr:uid="{00000000-0005-0000-0000-000020070000}"/>
    <cellStyle name="Calcul 13 3 7 7" xfId="33014" xr:uid="{00000000-0005-0000-0000-000021070000}"/>
    <cellStyle name="Calcul 13 3 8" xfId="13102" xr:uid="{00000000-0005-0000-0000-000022070000}"/>
    <cellStyle name="Calcul 13 3 8 2" xfId="30094" xr:uid="{00000000-0005-0000-0000-000023070000}"/>
    <cellStyle name="Calcul 13 3 8 3" xfId="31192" xr:uid="{00000000-0005-0000-0000-000024070000}"/>
    <cellStyle name="Calcul 13 3 8 4" xfId="32597" xr:uid="{00000000-0005-0000-0000-000025070000}"/>
    <cellStyle name="Calcul 13 3 8 5" xfId="33806" xr:uid="{00000000-0005-0000-0000-000026070000}"/>
    <cellStyle name="Calcul 13 3 8 6" xfId="34384" xr:uid="{00000000-0005-0000-0000-000027070000}"/>
    <cellStyle name="Calcul 13 3 8 7" xfId="35145" xr:uid="{00000000-0005-0000-0000-000028070000}"/>
    <cellStyle name="Calcul 13 3 9" xfId="14163" xr:uid="{00000000-0005-0000-0000-000029070000}"/>
    <cellStyle name="Calcul 13 3 9 2" xfId="29591" xr:uid="{00000000-0005-0000-0000-00002A070000}"/>
    <cellStyle name="Calcul 13 3 9 3" xfId="6489" xr:uid="{00000000-0005-0000-0000-00002B070000}"/>
    <cellStyle name="Calcul 13 3 9 4" xfId="31959" xr:uid="{00000000-0005-0000-0000-00002C070000}"/>
    <cellStyle name="Calcul 13 3 9 5" xfId="6382" xr:uid="{00000000-0005-0000-0000-00002D070000}"/>
    <cellStyle name="Calcul 13 3 9 6" xfId="32824" xr:uid="{00000000-0005-0000-0000-00002E070000}"/>
    <cellStyle name="Calcul 13 3 9 7" xfId="34926" xr:uid="{00000000-0005-0000-0000-00002F070000}"/>
    <cellStyle name="Calcul 14 2" xfId="814" xr:uid="{00000000-0005-0000-0000-000030070000}"/>
    <cellStyle name="Calcul 14 2 10" xfId="14087" xr:uid="{00000000-0005-0000-0000-000031070000}"/>
    <cellStyle name="Calcul 14 2 10 2" xfId="22871" xr:uid="{00000000-0005-0000-0000-000032070000}"/>
    <cellStyle name="Calcul 14 2 10 3" xfId="23850" xr:uid="{00000000-0005-0000-0000-000033070000}"/>
    <cellStyle name="Calcul 14 2 10 4" xfId="26892" xr:uid="{00000000-0005-0000-0000-000034070000}"/>
    <cellStyle name="Calcul 14 2 10 5" xfId="22735" xr:uid="{00000000-0005-0000-0000-000035070000}"/>
    <cellStyle name="Calcul 14 2 10 6" xfId="33132" xr:uid="{00000000-0005-0000-0000-000036070000}"/>
    <cellStyle name="Calcul 14 2 10 7" xfId="32054" xr:uid="{00000000-0005-0000-0000-000037070000}"/>
    <cellStyle name="Calcul 14 2 11" xfId="14601" xr:uid="{00000000-0005-0000-0000-000038070000}"/>
    <cellStyle name="Calcul 14 2 11 2" xfId="21314" xr:uid="{00000000-0005-0000-0000-000039070000}"/>
    <cellStyle name="Calcul 14 2 11 3" xfId="6325" xr:uid="{00000000-0005-0000-0000-00003A070000}"/>
    <cellStyle name="Calcul 14 2 11 4" xfId="31794" xr:uid="{00000000-0005-0000-0000-00003B070000}"/>
    <cellStyle name="Calcul 14 2 11 5" xfId="31990" xr:uid="{00000000-0005-0000-0000-00003C070000}"/>
    <cellStyle name="Calcul 14 2 11 6" xfId="27836" xr:uid="{00000000-0005-0000-0000-00003D070000}"/>
    <cellStyle name="Calcul 14 2 11 7" xfId="34851" xr:uid="{00000000-0005-0000-0000-00003E070000}"/>
    <cellStyle name="Calcul 14 2 12" xfId="12522" xr:uid="{00000000-0005-0000-0000-00003F070000}"/>
    <cellStyle name="Calcul 14 2 12 2" xfId="30384" xr:uid="{00000000-0005-0000-0000-000040070000}"/>
    <cellStyle name="Calcul 14 2 12 3" xfId="6385" xr:uid="{00000000-0005-0000-0000-000041070000}"/>
    <cellStyle name="Calcul 14 2 12 4" xfId="31851" xr:uid="{00000000-0005-0000-0000-000042070000}"/>
    <cellStyle name="Calcul 14 2 12 5" xfId="33966" xr:uid="{00000000-0005-0000-0000-000043070000}"/>
    <cellStyle name="Calcul 14 2 12 6" xfId="32155" xr:uid="{00000000-0005-0000-0000-000044070000}"/>
    <cellStyle name="Calcul 14 2 12 7" xfId="34886" xr:uid="{00000000-0005-0000-0000-000045070000}"/>
    <cellStyle name="Calcul 14 2 13" xfId="14091" xr:uid="{00000000-0005-0000-0000-000046070000}"/>
    <cellStyle name="Calcul 14 2 13 2" xfId="28188" xr:uid="{00000000-0005-0000-0000-000047070000}"/>
    <cellStyle name="Calcul 14 2 13 3" xfId="29485" xr:uid="{00000000-0005-0000-0000-000048070000}"/>
    <cellStyle name="Calcul 14 2 13 4" xfId="6536" xr:uid="{00000000-0005-0000-0000-000049070000}"/>
    <cellStyle name="Calcul 14 2 13 5" xfId="22008" xr:uid="{00000000-0005-0000-0000-00004A070000}"/>
    <cellStyle name="Calcul 14 2 13 6" xfId="26873" xr:uid="{00000000-0005-0000-0000-00004B070000}"/>
    <cellStyle name="Calcul 14 2 13 7" xfId="24149" xr:uid="{00000000-0005-0000-0000-00004C070000}"/>
    <cellStyle name="Calcul 14 2 14" xfId="14138" xr:uid="{00000000-0005-0000-0000-00004D070000}"/>
    <cellStyle name="Calcul 14 2 14 2" xfId="21533" xr:uid="{00000000-0005-0000-0000-00004E070000}"/>
    <cellStyle name="Calcul 14 2 14 3" xfId="24317" xr:uid="{00000000-0005-0000-0000-00004F070000}"/>
    <cellStyle name="Calcul 14 2 14 4" xfId="31066" xr:uid="{00000000-0005-0000-0000-000050070000}"/>
    <cellStyle name="Calcul 14 2 14 5" xfId="6501" xr:uid="{00000000-0005-0000-0000-000051070000}"/>
    <cellStyle name="Calcul 14 2 14 6" xfId="33319" xr:uid="{00000000-0005-0000-0000-000052070000}"/>
    <cellStyle name="Calcul 14 2 14 7" xfId="34329" xr:uid="{00000000-0005-0000-0000-000053070000}"/>
    <cellStyle name="Calcul 14 2 15" xfId="12370" xr:uid="{00000000-0005-0000-0000-000054070000}"/>
    <cellStyle name="Calcul 14 2 15 2" xfId="22717" xr:uid="{00000000-0005-0000-0000-000055070000}"/>
    <cellStyle name="Calcul 14 2 15 3" xfId="27039" xr:uid="{00000000-0005-0000-0000-000056070000}"/>
    <cellStyle name="Calcul 14 2 15 4" xfId="21835" xr:uid="{00000000-0005-0000-0000-000057070000}"/>
    <cellStyle name="Calcul 14 2 15 5" xfId="29898" xr:uid="{00000000-0005-0000-0000-000058070000}"/>
    <cellStyle name="Calcul 14 2 15 6" xfId="33542" xr:uid="{00000000-0005-0000-0000-000059070000}"/>
    <cellStyle name="Calcul 14 2 15 7" xfId="27389" xr:uid="{00000000-0005-0000-0000-00005A070000}"/>
    <cellStyle name="Calcul 14 2 2" xfId="4960" xr:uid="{00000000-0005-0000-0000-00005B070000}"/>
    <cellStyle name="Calcul 14 2 2 2" xfId="12015" xr:uid="{00000000-0005-0000-0000-00005C070000}"/>
    <cellStyle name="Calcul 14 2 2 2 2" xfId="29862" xr:uid="{00000000-0005-0000-0000-00005D070000}"/>
    <cellStyle name="Calcul 14 2 2 2 3" xfId="31000" xr:uid="{00000000-0005-0000-0000-00005E070000}"/>
    <cellStyle name="Calcul 14 2 2 2 4" xfId="32431" xr:uid="{00000000-0005-0000-0000-00005F070000}"/>
    <cellStyle name="Calcul 14 2 2 2 5" xfId="33689" xr:uid="{00000000-0005-0000-0000-000060070000}"/>
    <cellStyle name="Calcul 14 2 2 2 6" xfId="34295" xr:uid="{00000000-0005-0000-0000-000061070000}"/>
    <cellStyle name="Calcul 14 2 2 2 7" xfId="35108" xr:uid="{00000000-0005-0000-0000-000062070000}"/>
    <cellStyle name="Calcul 14 2 2 3" xfId="22322" xr:uid="{00000000-0005-0000-0000-000063070000}"/>
    <cellStyle name="Calcul 14 2 2 4" xfId="26554" xr:uid="{00000000-0005-0000-0000-000064070000}"/>
    <cellStyle name="Calcul 14 2 2 5" xfId="29903" xr:uid="{00000000-0005-0000-0000-000065070000}"/>
    <cellStyle name="Calcul 14 2 2 6" xfId="31783" xr:uid="{00000000-0005-0000-0000-000066070000}"/>
    <cellStyle name="Calcul 14 2 2 7" xfId="33398" xr:uid="{00000000-0005-0000-0000-000067070000}"/>
    <cellStyle name="Calcul 14 2 2 8" xfId="33708" xr:uid="{00000000-0005-0000-0000-000068070000}"/>
    <cellStyle name="Calcul 14 2 3" xfId="12146" xr:uid="{00000000-0005-0000-0000-000069070000}"/>
    <cellStyle name="Calcul 14 2 3 2" xfId="22934" xr:uid="{00000000-0005-0000-0000-00006A070000}"/>
    <cellStyle name="Calcul 14 2 3 3" xfId="30422" xr:uid="{00000000-0005-0000-0000-00006B070000}"/>
    <cellStyle name="Calcul 14 2 3 4" xfId="29532" xr:uid="{00000000-0005-0000-0000-00006C070000}"/>
    <cellStyle name="Calcul 14 2 3 5" xfId="23496" xr:uid="{00000000-0005-0000-0000-00006D070000}"/>
    <cellStyle name="Calcul 14 2 3 6" xfId="33993" xr:uid="{00000000-0005-0000-0000-00006E070000}"/>
    <cellStyle name="Calcul 14 2 3 7" xfId="30025" xr:uid="{00000000-0005-0000-0000-00006F070000}"/>
    <cellStyle name="Calcul 14 2 4" xfId="12104" xr:uid="{00000000-0005-0000-0000-000070070000}"/>
    <cellStyle name="Calcul 14 2 4 2" xfId="22936" xr:uid="{00000000-0005-0000-0000-000071070000}"/>
    <cellStyle name="Calcul 14 2 4 3" xfId="22956" xr:uid="{00000000-0005-0000-0000-000072070000}"/>
    <cellStyle name="Calcul 14 2 4 4" xfId="23343" xr:uid="{00000000-0005-0000-0000-000073070000}"/>
    <cellStyle name="Calcul 14 2 4 5" xfId="6520" xr:uid="{00000000-0005-0000-0000-000074070000}"/>
    <cellStyle name="Calcul 14 2 4 6" xfId="32660" xr:uid="{00000000-0005-0000-0000-000075070000}"/>
    <cellStyle name="Calcul 14 2 4 7" xfId="30300" xr:uid="{00000000-0005-0000-0000-000076070000}"/>
    <cellStyle name="Calcul 14 2 5" xfId="12143" xr:uid="{00000000-0005-0000-0000-000077070000}"/>
    <cellStyle name="Calcul 14 2 5 2" xfId="27887" xr:uid="{00000000-0005-0000-0000-000078070000}"/>
    <cellStyle name="Calcul 14 2 5 3" xfId="30458" xr:uid="{00000000-0005-0000-0000-000079070000}"/>
    <cellStyle name="Calcul 14 2 5 4" xfId="23192" xr:uid="{00000000-0005-0000-0000-00007A070000}"/>
    <cellStyle name="Calcul 14 2 5 5" xfId="33528" xr:uid="{00000000-0005-0000-0000-00007B070000}"/>
    <cellStyle name="Calcul 14 2 5 6" xfId="34004" xr:uid="{00000000-0005-0000-0000-00007C070000}"/>
    <cellStyle name="Calcul 14 2 5 7" xfId="26632" xr:uid="{00000000-0005-0000-0000-00007D070000}"/>
    <cellStyle name="Calcul 14 2 6" xfId="12678" xr:uid="{00000000-0005-0000-0000-00007E070000}"/>
    <cellStyle name="Calcul 14 2 6 2" xfId="30382" xr:uid="{00000000-0005-0000-0000-00007F070000}"/>
    <cellStyle name="Calcul 14 2 6 3" xfId="27243" xr:uid="{00000000-0005-0000-0000-000080070000}"/>
    <cellStyle name="Calcul 14 2 6 4" xfId="6185" xr:uid="{00000000-0005-0000-0000-000081070000}"/>
    <cellStyle name="Calcul 14 2 6 5" xfId="33964" xr:uid="{00000000-0005-0000-0000-000082070000}"/>
    <cellStyle name="Calcul 14 2 6 6" xfId="30415" xr:uid="{00000000-0005-0000-0000-000083070000}"/>
    <cellStyle name="Calcul 14 2 6 7" xfId="23091" xr:uid="{00000000-0005-0000-0000-000084070000}"/>
    <cellStyle name="Calcul 14 2 7" xfId="12447" xr:uid="{00000000-0005-0000-0000-000085070000}"/>
    <cellStyle name="Calcul 14 2 7 2" xfId="23307" xr:uid="{00000000-0005-0000-0000-000086070000}"/>
    <cellStyle name="Calcul 14 2 7 3" xfId="23104" xr:uid="{00000000-0005-0000-0000-000087070000}"/>
    <cellStyle name="Calcul 14 2 7 4" xfId="23077" xr:uid="{00000000-0005-0000-0000-000088070000}"/>
    <cellStyle name="Calcul 14 2 7 5" xfId="33314" xr:uid="{00000000-0005-0000-0000-000089070000}"/>
    <cellStyle name="Calcul 14 2 7 6" xfId="22784" xr:uid="{00000000-0005-0000-0000-00008A070000}"/>
    <cellStyle name="Calcul 14 2 7 7" xfId="26940" xr:uid="{00000000-0005-0000-0000-00008B070000}"/>
    <cellStyle name="Calcul 14 2 8" xfId="14103" xr:uid="{00000000-0005-0000-0000-00008C070000}"/>
    <cellStyle name="Calcul 14 2 8 2" xfId="29788" xr:uid="{00000000-0005-0000-0000-00008D070000}"/>
    <cellStyle name="Calcul 14 2 8 3" xfId="30928" xr:uid="{00000000-0005-0000-0000-00008E070000}"/>
    <cellStyle name="Calcul 14 2 8 4" xfId="32367" xr:uid="{00000000-0005-0000-0000-00008F070000}"/>
    <cellStyle name="Calcul 14 2 8 5" xfId="25649" xr:uid="{00000000-0005-0000-0000-000090070000}"/>
    <cellStyle name="Calcul 14 2 8 6" xfId="34248" xr:uid="{00000000-0005-0000-0000-000091070000}"/>
    <cellStyle name="Calcul 14 2 8 7" xfId="35067" xr:uid="{00000000-0005-0000-0000-000092070000}"/>
    <cellStyle name="Calcul 14 2 9" xfId="12430" xr:uid="{00000000-0005-0000-0000-000093070000}"/>
    <cellStyle name="Calcul 14 2 9 2" xfId="26781" xr:uid="{00000000-0005-0000-0000-000094070000}"/>
    <cellStyle name="Calcul 14 2 9 3" xfId="23525" xr:uid="{00000000-0005-0000-0000-000095070000}"/>
    <cellStyle name="Calcul 14 2 9 4" xfId="21484" xr:uid="{00000000-0005-0000-0000-000096070000}"/>
    <cellStyle name="Calcul 14 2 9 5" xfId="23191" xr:uid="{00000000-0005-0000-0000-000097070000}"/>
    <cellStyle name="Calcul 14 2 9 6" xfId="32885" xr:uid="{00000000-0005-0000-0000-000098070000}"/>
    <cellStyle name="Calcul 14 2 9 7" xfId="26677" xr:uid="{00000000-0005-0000-0000-000099070000}"/>
    <cellStyle name="Calcul 14 3" xfId="815" xr:uid="{00000000-0005-0000-0000-00009A070000}"/>
    <cellStyle name="Calcul 14 3 10" xfId="14430" xr:uid="{00000000-0005-0000-0000-00009B070000}"/>
    <cellStyle name="Calcul 14 3 10 2" xfId="23244" xr:uid="{00000000-0005-0000-0000-00009C070000}"/>
    <cellStyle name="Calcul 14 3 10 3" xfId="21427" xr:uid="{00000000-0005-0000-0000-00009D070000}"/>
    <cellStyle name="Calcul 14 3 10 4" xfId="26848" xr:uid="{00000000-0005-0000-0000-00009E070000}"/>
    <cellStyle name="Calcul 14 3 10 5" xfId="25442" xr:uid="{00000000-0005-0000-0000-00009F070000}"/>
    <cellStyle name="Calcul 14 3 10 6" xfId="21901" xr:uid="{00000000-0005-0000-0000-0000A0070000}"/>
    <cellStyle name="Calcul 14 3 10 7" xfId="21830" xr:uid="{00000000-0005-0000-0000-0000A1070000}"/>
    <cellStyle name="Calcul 14 3 11" xfId="14293" xr:uid="{00000000-0005-0000-0000-0000A2070000}"/>
    <cellStyle name="Calcul 14 3 11 2" xfId="23954" xr:uid="{00000000-0005-0000-0000-0000A3070000}"/>
    <cellStyle name="Calcul 14 3 11 3" xfId="21348" xr:uid="{00000000-0005-0000-0000-0000A4070000}"/>
    <cellStyle name="Calcul 14 3 11 4" xfId="6363" xr:uid="{00000000-0005-0000-0000-0000A5070000}"/>
    <cellStyle name="Calcul 14 3 11 5" xfId="32381" xr:uid="{00000000-0005-0000-0000-0000A6070000}"/>
    <cellStyle name="Calcul 14 3 11 6" xfId="27891" xr:uid="{00000000-0005-0000-0000-0000A7070000}"/>
    <cellStyle name="Calcul 14 3 11 7" xfId="32803" xr:uid="{00000000-0005-0000-0000-0000A8070000}"/>
    <cellStyle name="Calcul 14 3 12" xfId="12859" xr:uid="{00000000-0005-0000-0000-0000A9070000}"/>
    <cellStyle name="Calcul 14 3 12 2" xfId="26768" xr:uid="{00000000-0005-0000-0000-0000AA070000}"/>
    <cellStyle name="Calcul 14 3 12 3" xfId="27071" xr:uid="{00000000-0005-0000-0000-0000AB070000}"/>
    <cellStyle name="Calcul 14 3 12 4" xfId="28206" xr:uid="{00000000-0005-0000-0000-0000AC070000}"/>
    <cellStyle name="Calcul 14 3 12 5" xfId="33550" xr:uid="{00000000-0005-0000-0000-0000AD070000}"/>
    <cellStyle name="Calcul 14 3 12 6" xfId="32543" xr:uid="{00000000-0005-0000-0000-0000AE070000}"/>
    <cellStyle name="Calcul 14 3 12 7" xfId="26033" xr:uid="{00000000-0005-0000-0000-0000AF070000}"/>
    <cellStyle name="Calcul 14 3 13" xfId="14606" xr:uid="{00000000-0005-0000-0000-0000B0070000}"/>
    <cellStyle name="Calcul 14 3 13 2" xfId="26918" xr:uid="{00000000-0005-0000-0000-0000B1070000}"/>
    <cellStyle name="Calcul 14 3 13 3" xfId="21256" xr:uid="{00000000-0005-0000-0000-0000B2070000}"/>
    <cellStyle name="Calcul 14 3 13 4" xfId="24984" xr:uid="{00000000-0005-0000-0000-0000B3070000}"/>
    <cellStyle name="Calcul 14 3 13 5" xfId="21460" xr:uid="{00000000-0005-0000-0000-0000B4070000}"/>
    <cellStyle name="Calcul 14 3 13 6" xfId="23771" xr:uid="{00000000-0005-0000-0000-0000B5070000}"/>
    <cellStyle name="Calcul 14 3 13 7" xfId="27764" xr:uid="{00000000-0005-0000-0000-0000B6070000}"/>
    <cellStyle name="Calcul 14 3 14" xfId="13051" xr:uid="{00000000-0005-0000-0000-0000B7070000}"/>
    <cellStyle name="Calcul 14 3 14 2" xfId="22699" xr:uid="{00000000-0005-0000-0000-0000B8070000}"/>
    <cellStyle name="Calcul 14 3 14 3" xfId="23513" xr:uid="{00000000-0005-0000-0000-0000B9070000}"/>
    <cellStyle name="Calcul 14 3 14 4" xfId="28051" xr:uid="{00000000-0005-0000-0000-0000BA070000}"/>
    <cellStyle name="Calcul 14 3 14 5" xfId="32118" xr:uid="{00000000-0005-0000-0000-0000BB070000}"/>
    <cellStyle name="Calcul 14 3 14 6" xfId="30187" xr:uid="{00000000-0005-0000-0000-0000BC070000}"/>
    <cellStyle name="Calcul 14 3 14 7" xfId="33366" xr:uid="{00000000-0005-0000-0000-0000BD070000}"/>
    <cellStyle name="Calcul 14 3 15" xfId="14033" xr:uid="{00000000-0005-0000-0000-0000BE070000}"/>
    <cellStyle name="Calcul 14 3 15 2" xfId="21538" xr:uid="{00000000-0005-0000-0000-0000BF070000}"/>
    <cellStyle name="Calcul 14 3 15 3" xfId="23354" xr:uid="{00000000-0005-0000-0000-0000C0070000}"/>
    <cellStyle name="Calcul 14 3 15 4" xfId="30811" xr:uid="{00000000-0005-0000-0000-0000C1070000}"/>
    <cellStyle name="Calcul 14 3 15 5" xfId="24543" xr:uid="{00000000-0005-0000-0000-0000C2070000}"/>
    <cellStyle name="Calcul 14 3 15 6" xfId="28364" xr:uid="{00000000-0005-0000-0000-0000C3070000}"/>
    <cellStyle name="Calcul 14 3 15 7" xfId="34201" xr:uid="{00000000-0005-0000-0000-0000C4070000}"/>
    <cellStyle name="Calcul 14 3 2" xfId="4331" xr:uid="{00000000-0005-0000-0000-0000C5070000}"/>
    <cellStyle name="Calcul 14 3 2 2" xfId="12076" xr:uid="{00000000-0005-0000-0000-0000C6070000}"/>
    <cellStyle name="Calcul 14 3 2 2 2" xfId="22533" xr:uid="{00000000-0005-0000-0000-0000C7070000}"/>
    <cellStyle name="Calcul 14 3 2 2 3" xfId="22006" xr:uid="{00000000-0005-0000-0000-0000C8070000}"/>
    <cellStyle name="Calcul 14 3 2 2 4" xfId="25436" xr:uid="{00000000-0005-0000-0000-0000C9070000}"/>
    <cellStyle name="Calcul 14 3 2 2 5" xfId="32057" xr:uid="{00000000-0005-0000-0000-0000CA070000}"/>
    <cellStyle name="Calcul 14 3 2 2 6" xfId="23100" xr:uid="{00000000-0005-0000-0000-0000CB070000}"/>
    <cellStyle name="Calcul 14 3 2 2 7" xfId="24689" xr:uid="{00000000-0005-0000-0000-0000CC070000}"/>
    <cellStyle name="Calcul 14 3 2 3" xfId="22323" xr:uid="{00000000-0005-0000-0000-0000CD070000}"/>
    <cellStyle name="Calcul 14 3 2 4" xfId="23613" xr:uid="{00000000-0005-0000-0000-0000CE070000}"/>
    <cellStyle name="Calcul 14 3 2 5" xfId="22151" xr:uid="{00000000-0005-0000-0000-0000CF070000}"/>
    <cellStyle name="Calcul 14 3 2 6" xfId="24498" xr:uid="{00000000-0005-0000-0000-0000D0070000}"/>
    <cellStyle name="Calcul 14 3 2 7" xfId="32032" xr:uid="{00000000-0005-0000-0000-0000D1070000}"/>
    <cellStyle name="Calcul 14 3 2 8" xfId="25690" xr:uid="{00000000-0005-0000-0000-0000D2070000}"/>
    <cellStyle name="Calcul 14 3 3" xfId="12149" xr:uid="{00000000-0005-0000-0000-0000D3070000}"/>
    <cellStyle name="Calcul 14 3 3 2" xfId="24279" xr:uid="{00000000-0005-0000-0000-0000D4070000}"/>
    <cellStyle name="Calcul 14 3 3 3" xfId="23263" xr:uid="{00000000-0005-0000-0000-0000D5070000}"/>
    <cellStyle name="Calcul 14 3 3 4" xfId="22516" xr:uid="{00000000-0005-0000-0000-0000D6070000}"/>
    <cellStyle name="Calcul 14 3 3 5" xfId="32073" xr:uid="{00000000-0005-0000-0000-0000D7070000}"/>
    <cellStyle name="Calcul 14 3 3 6" xfId="21319" xr:uid="{00000000-0005-0000-0000-0000D8070000}"/>
    <cellStyle name="Calcul 14 3 3 7" xfId="26886" xr:uid="{00000000-0005-0000-0000-0000D9070000}"/>
    <cellStyle name="Calcul 14 3 4" xfId="12200" xr:uid="{00000000-0005-0000-0000-0000DA070000}"/>
    <cellStyle name="Calcul 14 3 4 2" xfId="23826" xr:uid="{00000000-0005-0000-0000-0000DB070000}"/>
    <cellStyle name="Calcul 14 3 4 3" xfId="25429" xr:uid="{00000000-0005-0000-0000-0000DC070000}"/>
    <cellStyle name="Calcul 14 3 4 4" xfId="23599" xr:uid="{00000000-0005-0000-0000-0000DD070000}"/>
    <cellStyle name="Calcul 14 3 4 5" xfId="21543" xr:uid="{00000000-0005-0000-0000-0000DE070000}"/>
    <cellStyle name="Calcul 14 3 4 6" xfId="31784" xr:uid="{00000000-0005-0000-0000-0000DF070000}"/>
    <cellStyle name="Calcul 14 3 4 7" xfId="23769" xr:uid="{00000000-0005-0000-0000-0000E0070000}"/>
    <cellStyle name="Calcul 14 3 5" xfId="12121" xr:uid="{00000000-0005-0000-0000-0000E1070000}"/>
    <cellStyle name="Calcul 14 3 5 2" xfId="24021" xr:uid="{00000000-0005-0000-0000-0000E2070000}"/>
    <cellStyle name="Calcul 14 3 5 3" xfId="23273" xr:uid="{00000000-0005-0000-0000-0000E3070000}"/>
    <cellStyle name="Calcul 14 3 5 4" xfId="23560" xr:uid="{00000000-0005-0000-0000-0000E4070000}"/>
    <cellStyle name="Calcul 14 3 5 5" xfId="33127" xr:uid="{00000000-0005-0000-0000-0000E5070000}"/>
    <cellStyle name="Calcul 14 3 5 6" xfId="32845" xr:uid="{00000000-0005-0000-0000-0000E6070000}"/>
    <cellStyle name="Calcul 14 3 5 7" xfId="32846" xr:uid="{00000000-0005-0000-0000-0000E7070000}"/>
    <cellStyle name="Calcul 14 3 6" xfId="12679" xr:uid="{00000000-0005-0000-0000-0000E8070000}"/>
    <cellStyle name="Calcul 14 3 6 2" xfId="25511" xr:uid="{00000000-0005-0000-0000-0000E9070000}"/>
    <cellStyle name="Calcul 14 3 6 3" xfId="6683" xr:uid="{00000000-0005-0000-0000-0000EA070000}"/>
    <cellStyle name="Calcul 14 3 6 4" xfId="32195" xr:uid="{00000000-0005-0000-0000-0000EB070000}"/>
    <cellStyle name="Calcul 14 3 6 5" xfId="6304" xr:uid="{00000000-0005-0000-0000-0000EC070000}"/>
    <cellStyle name="Calcul 14 3 6 6" xfId="32797" xr:uid="{00000000-0005-0000-0000-0000ED070000}"/>
    <cellStyle name="Calcul 14 3 6 7" xfId="35015" xr:uid="{00000000-0005-0000-0000-0000EE070000}"/>
    <cellStyle name="Calcul 14 3 7" xfId="12445" xr:uid="{00000000-0005-0000-0000-0000EF070000}"/>
    <cellStyle name="Calcul 14 3 7 2" xfId="30638" xr:uid="{00000000-0005-0000-0000-0000F0070000}"/>
    <cellStyle name="Calcul 14 3 7 3" xfId="22144" xr:uid="{00000000-0005-0000-0000-0000F1070000}"/>
    <cellStyle name="Calcul 14 3 7 4" xfId="27634" xr:uid="{00000000-0005-0000-0000-0000F2070000}"/>
    <cellStyle name="Calcul 14 3 7 5" xfId="34108" xr:uid="{00000000-0005-0000-0000-0000F3070000}"/>
    <cellStyle name="Calcul 14 3 7 6" xfId="21933" xr:uid="{00000000-0005-0000-0000-0000F4070000}"/>
    <cellStyle name="Calcul 14 3 7 7" xfId="33030" xr:uid="{00000000-0005-0000-0000-0000F5070000}"/>
    <cellStyle name="Calcul 14 3 8" xfId="14064" xr:uid="{00000000-0005-0000-0000-0000F6070000}"/>
    <cellStyle name="Calcul 14 3 8 2" xfId="30338" xr:uid="{00000000-0005-0000-0000-0000F7070000}"/>
    <cellStyle name="Calcul 14 3 8 3" xfId="30279" xr:uid="{00000000-0005-0000-0000-0000F8070000}"/>
    <cellStyle name="Calcul 14 3 8 4" xfId="23717" xr:uid="{00000000-0005-0000-0000-0000F9070000}"/>
    <cellStyle name="Calcul 14 3 8 5" xfId="33934" xr:uid="{00000000-0005-0000-0000-0000FA070000}"/>
    <cellStyle name="Calcul 14 3 8 6" xfId="33901" xr:uid="{00000000-0005-0000-0000-0000FB070000}"/>
    <cellStyle name="Calcul 14 3 8 7" xfId="31289" xr:uid="{00000000-0005-0000-0000-0000FC070000}"/>
    <cellStyle name="Calcul 14 3 9" xfId="14009" xr:uid="{00000000-0005-0000-0000-0000FD070000}"/>
    <cellStyle name="Calcul 14 3 9 2" xfId="25724" xr:uid="{00000000-0005-0000-0000-0000FE070000}"/>
    <cellStyle name="Calcul 14 3 9 3" xfId="23427" xr:uid="{00000000-0005-0000-0000-0000FF070000}"/>
    <cellStyle name="Calcul 14 3 9 4" xfId="27946" xr:uid="{00000000-0005-0000-0000-000000080000}"/>
    <cellStyle name="Calcul 14 3 9 5" xfId="6093" xr:uid="{00000000-0005-0000-0000-000001080000}"/>
    <cellStyle name="Calcul 14 3 9 6" xfId="26383" xr:uid="{00000000-0005-0000-0000-000002080000}"/>
    <cellStyle name="Calcul 14 3 9 7" xfId="27935" xr:uid="{00000000-0005-0000-0000-000003080000}"/>
    <cellStyle name="Calcul 15 2" xfId="816" xr:uid="{00000000-0005-0000-0000-000004080000}"/>
    <cellStyle name="Calcul 15 2 10" xfId="14627" xr:uid="{00000000-0005-0000-0000-000005080000}"/>
    <cellStyle name="Calcul 15 2 10 2" xfId="26917" xr:uid="{00000000-0005-0000-0000-000006080000}"/>
    <cellStyle name="Calcul 15 2 10 3" xfId="21451" xr:uid="{00000000-0005-0000-0000-000007080000}"/>
    <cellStyle name="Calcul 15 2 10 4" xfId="26833" xr:uid="{00000000-0005-0000-0000-000008080000}"/>
    <cellStyle name="Calcul 15 2 10 5" xfId="30869" xr:uid="{00000000-0005-0000-0000-000009080000}"/>
    <cellStyle name="Calcul 15 2 10 6" xfId="28459" xr:uid="{00000000-0005-0000-0000-00000A080000}"/>
    <cellStyle name="Calcul 15 2 10 7" xfId="29494" xr:uid="{00000000-0005-0000-0000-00000B080000}"/>
    <cellStyle name="Calcul 15 2 11" xfId="13089" xr:uid="{00000000-0005-0000-0000-00000C080000}"/>
    <cellStyle name="Calcul 15 2 11 2" xfId="21184" xr:uid="{00000000-0005-0000-0000-00000D080000}"/>
    <cellStyle name="Calcul 15 2 11 3" xfId="6369" xr:uid="{00000000-0005-0000-0000-00000E080000}"/>
    <cellStyle name="Calcul 15 2 11 4" xfId="31832" xr:uid="{00000000-0005-0000-0000-00000F080000}"/>
    <cellStyle name="Calcul 15 2 11 5" xfId="32778" xr:uid="{00000000-0005-0000-0000-000010080000}"/>
    <cellStyle name="Calcul 15 2 11 6" xfId="32496" xr:uid="{00000000-0005-0000-0000-000011080000}"/>
    <cellStyle name="Calcul 15 2 11 7" xfId="34871" xr:uid="{00000000-0005-0000-0000-000012080000}"/>
    <cellStyle name="Calcul 15 2 12" xfId="14622" xr:uid="{00000000-0005-0000-0000-000013080000}"/>
    <cellStyle name="Calcul 15 2 12 2" xfId="21313" xr:uid="{00000000-0005-0000-0000-000014080000}"/>
    <cellStyle name="Calcul 15 2 12 3" xfId="6324" xr:uid="{00000000-0005-0000-0000-000015080000}"/>
    <cellStyle name="Calcul 15 2 12 4" xfId="31793" xr:uid="{00000000-0005-0000-0000-000016080000}"/>
    <cellStyle name="Calcul 15 2 12 5" xfId="25450" xr:uid="{00000000-0005-0000-0000-000017080000}"/>
    <cellStyle name="Calcul 15 2 12 6" xfId="26145" xr:uid="{00000000-0005-0000-0000-000018080000}"/>
    <cellStyle name="Calcul 15 2 12 7" xfId="34850" xr:uid="{00000000-0005-0000-0000-000019080000}"/>
    <cellStyle name="Calcul 15 2 13" xfId="13116" xr:uid="{00000000-0005-0000-0000-00001A080000}"/>
    <cellStyle name="Calcul 15 2 13 2" xfId="29819" xr:uid="{00000000-0005-0000-0000-00001B080000}"/>
    <cellStyle name="Calcul 15 2 13 3" xfId="30956" xr:uid="{00000000-0005-0000-0000-00001C080000}"/>
    <cellStyle name="Calcul 15 2 13 4" xfId="32389" xr:uid="{00000000-0005-0000-0000-00001D080000}"/>
    <cellStyle name="Calcul 15 2 13 5" xfId="28370" xr:uid="{00000000-0005-0000-0000-00001E080000}"/>
    <cellStyle name="Calcul 15 2 13 6" xfId="34257" xr:uid="{00000000-0005-0000-0000-00001F080000}"/>
    <cellStyle name="Calcul 15 2 13 7" xfId="35070" xr:uid="{00000000-0005-0000-0000-000020080000}"/>
    <cellStyle name="Calcul 15 2 14" xfId="12484" xr:uid="{00000000-0005-0000-0000-000021080000}"/>
    <cellStyle name="Calcul 15 2 14 2" xfId="30116" xr:uid="{00000000-0005-0000-0000-000022080000}"/>
    <cellStyle name="Calcul 15 2 14 3" xfId="28296" xr:uid="{00000000-0005-0000-0000-000023080000}"/>
    <cellStyle name="Calcul 15 2 14 4" xfId="24070" xr:uid="{00000000-0005-0000-0000-000024080000}"/>
    <cellStyle name="Calcul 15 2 14 5" xfId="33821" xr:uid="{00000000-0005-0000-0000-000025080000}"/>
    <cellStyle name="Calcul 15 2 14 6" xfId="30412" xr:uid="{00000000-0005-0000-0000-000026080000}"/>
    <cellStyle name="Calcul 15 2 14 7" xfId="23210" xr:uid="{00000000-0005-0000-0000-000027080000}"/>
    <cellStyle name="Calcul 15 2 15" xfId="13117" xr:uid="{00000000-0005-0000-0000-000028080000}"/>
    <cellStyle name="Calcul 15 2 15 2" xfId="23989" xr:uid="{00000000-0005-0000-0000-000029080000}"/>
    <cellStyle name="Calcul 15 2 15 3" xfId="24238" xr:uid="{00000000-0005-0000-0000-00002A080000}"/>
    <cellStyle name="Calcul 15 2 15 4" xfId="26946" xr:uid="{00000000-0005-0000-0000-00002B080000}"/>
    <cellStyle name="Calcul 15 2 15 5" xfId="32873" xr:uid="{00000000-0005-0000-0000-00002C080000}"/>
    <cellStyle name="Calcul 15 2 15 6" xfId="31090" xr:uid="{00000000-0005-0000-0000-00002D080000}"/>
    <cellStyle name="Calcul 15 2 15 7" xfId="27953" xr:uid="{00000000-0005-0000-0000-00002E080000}"/>
    <cellStyle name="Calcul 15 2 2" xfId="4961" xr:uid="{00000000-0005-0000-0000-00002F080000}"/>
    <cellStyle name="Calcul 15 2 2 2" xfId="12080" xr:uid="{00000000-0005-0000-0000-000030080000}"/>
    <cellStyle name="Calcul 15 2 2 2 2" xfId="27890" xr:uid="{00000000-0005-0000-0000-000031080000}"/>
    <cellStyle name="Calcul 15 2 2 2 3" xfId="27425" xr:uid="{00000000-0005-0000-0000-000032080000}"/>
    <cellStyle name="Calcul 15 2 2 2 4" xfId="26454" xr:uid="{00000000-0005-0000-0000-000033080000}"/>
    <cellStyle name="Calcul 15 2 2 2 5" xfId="21268" xr:uid="{00000000-0005-0000-0000-000034080000}"/>
    <cellStyle name="Calcul 15 2 2 2 6" xfId="27307" xr:uid="{00000000-0005-0000-0000-000035080000}"/>
    <cellStyle name="Calcul 15 2 2 2 7" xfId="31785" xr:uid="{00000000-0005-0000-0000-000036080000}"/>
    <cellStyle name="Calcul 15 2 2 3" xfId="22324" xr:uid="{00000000-0005-0000-0000-000037080000}"/>
    <cellStyle name="Calcul 15 2 2 4" xfId="22307" xr:uid="{00000000-0005-0000-0000-000038080000}"/>
    <cellStyle name="Calcul 15 2 2 5" xfId="27743" xr:uid="{00000000-0005-0000-0000-000039080000}"/>
    <cellStyle name="Calcul 15 2 2 6" xfId="30425" xr:uid="{00000000-0005-0000-0000-00003A080000}"/>
    <cellStyle name="Calcul 15 2 2 7" xfId="27896" xr:uid="{00000000-0005-0000-0000-00003B080000}"/>
    <cellStyle name="Calcul 15 2 2 8" xfId="32473" xr:uid="{00000000-0005-0000-0000-00003C080000}"/>
    <cellStyle name="Calcul 15 2 3" xfId="11932" xr:uid="{00000000-0005-0000-0000-00003D080000}"/>
    <cellStyle name="Calcul 15 2 3 2" xfId="24028" xr:uid="{00000000-0005-0000-0000-00003E080000}"/>
    <cellStyle name="Calcul 15 2 3 3" xfId="29812" xr:uid="{00000000-0005-0000-0000-00003F080000}"/>
    <cellStyle name="Calcul 15 2 3 4" xfId="30949" xr:uid="{00000000-0005-0000-0000-000040080000}"/>
    <cellStyle name="Calcul 15 2 3 5" xfId="22909" xr:uid="{00000000-0005-0000-0000-000041080000}"/>
    <cellStyle name="Calcul 15 2 3 6" xfId="24541" xr:uid="{00000000-0005-0000-0000-000042080000}"/>
    <cellStyle name="Calcul 15 2 3 7" xfId="34255" xr:uid="{00000000-0005-0000-0000-000043080000}"/>
    <cellStyle name="Calcul 15 2 4" xfId="12221" xr:uid="{00000000-0005-0000-0000-000044080000}"/>
    <cellStyle name="Calcul 15 2 4 2" xfId="23825" xr:uid="{00000000-0005-0000-0000-000045080000}"/>
    <cellStyle name="Calcul 15 2 4 3" xfId="30291" xr:uid="{00000000-0005-0000-0000-000046080000}"/>
    <cellStyle name="Calcul 15 2 4 4" xfId="29731" xr:uid="{00000000-0005-0000-0000-000047080000}"/>
    <cellStyle name="Calcul 15 2 4 5" xfId="33301" xr:uid="{00000000-0005-0000-0000-000048080000}"/>
    <cellStyle name="Calcul 15 2 4 6" xfId="33906" xr:uid="{00000000-0005-0000-0000-000049080000}"/>
    <cellStyle name="Calcul 15 2 4 7" xfId="29593" xr:uid="{00000000-0005-0000-0000-00004A080000}"/>
    <cellStyle name="Calcul 15 2 5" xfId="11850" xr:uid="{00000000-0005-0000-0000-00004B080000}"/>
    <cellStyle name="Calcul 15 2 5 2" xfId="30413" xr:uid="{00000000-0005-0000-0000-00004C080000}"/>
    <cellStyle name="Calcul 15 2 5 3" xfId="27755" xr:uid="{00000000-0005-0000-0000-00004D080000}"/>
    <cellStyle name="Calcul 15 2 5 4" xfId="23679" xr:uid="{00000000-0005-0000-0000-00004E080000}"/>
    <cellStyle name="Calcul 15 2 5 5" xfId="33987" xr:uid="{00000000-0005-0000-0000-00004F080000}"/>
    <cellStyle name="Calcul 15 2 5 6" xfId="21350" xr:uid="{00000000-0005-0000-0000-000050080000}"/>
    <cellStyle name="Calcul 15 2 5 7" xfId="27784" xr:uid="{00000000-0005-0000-0000-000051080000}"/>
    <cellStyle name="Calcul 15 2 6" xfId="12680" xr:uid="{00000000-0005-0000-0000-000052080000}"/>
    <cellStyle name="Calcul 15 2 6 2" xfId="22915" xr:uid="{00000000-0005-0000-0000-000053080000}"/>
    <cellStyle name="Calcul 15 2 6 3" xfId="29884" xr:uid="{00000000-0005-0000-0000-000054080000}"/>
    <cellStyle name="Calcul 15 2 6 4" xfId="31017" xr:uid="{00000000-0005-0000-0000-000055080000}"/>
    <cellStyle name="Calcul 15 2 6 5" xfId="24417" xr:uid="{00000000-0005-0000-0000-000056080000}"/>
    <cellStyle name="Calcul 15 2 6 6" xfId="33705" xr:uid="{00000000-0005-0000-0000-000057080000}"/>
    <cellStyle name="Calcul 15 2 6 7" xfId="34308" xr:uid="{00000000-0005-0000-0000-000058080000}"/>
    <cellStyle name="Calcul 15 2 7" xfId="12458" xr:uid="{00000000-0005-0000-0000-000059080000}"/>
    <cellStyle name="Calcul 15 2 7 2" xfId="27877" xr:uid="{00000000-0005-0000-0000-00005A080000}"/>
    <cellStyle name="Calcul 15 2 7 3" xfId="28102" xr:uid="{00000000-0005-0000-0000-00005B080000}"/>
    <cellStyle name="Calcul 15 2 7 4" xfId="29490" xr:uid="{00000000-0005-0000-0000-00005C080000}"/>
    <cellStyle name="Calcul 15 2 7 5" xfId="26815" xr:uid="{00000000-0005-0000-0000-00005D080000}"/>
    <cellStyle name="Calcul 15 2 7 6" xfId="30866" xr:uid="{00000000-0005-0000-0000-00005E080000}"/>
    <cellStyle name="Calcul 15 2 7 7" xfId="30086" xr:uid="{00000000-0005-0000-0000-00005F080000}"/>
    <cellStyle name="Calcul 15 2 8" xfId="14063" xr:uid="{00000000-0005-0000-0000-000060080000}"/>
    <cellStyle name="Calcul 15 2 8 2" xfId="27823" xr:uid="{00000000-0005-0000-0000-000061080000}"/>
    <cellStyle name="Calcul 15 2 8 3" xfId="24341" xr:uid="{00000000-0005-0000-0000-000062080000}"/>
    <cellStyle name="Calcul 15 2 8 4" xfId="6550" xr:uid="{00000000-0005-0000-0000-000063080000}"/>
    <cellStyle name="Calcul 15 2 8 5" xfId="26544" xr:uid="{00000000-0005-0000-0000-000064080000}"/>
    <cellStyle name="Calcul 15 2 8 6" xfId="33647" xr:uid="{00000000-0005-0000-0000-000065080000}"/>
    <cellStyle name="Calcul 15 2 8 7" xfId="6561" xr:uid="{00000000-0005-0000-0000-000066080000}"/>
    <cellStyle name="Calcul 15 2 9" xfId="12432" xr:uid="{00000000-0005-0000-0000-000067080000}"/>
    <cellStyle name="Calcul 15 2 9 2" xfId="29640" xr:uid="{00000000-0005-0000-0000-000068080000}"/>
    <cellStyle name="Calcul 15 2 9 3" xfId="7175" xr:uid="{00000000-0005-0000-0000-000069080000}"/>
    <cellStyle name="Calcul 15 2 9 4" xfId="32000" xr:uid="{00000000-0005-0000-0000-00006A080000}"/>
    <cellStyle name="Calcul 15 2 9 5" xfId="21437" xr:uid="{00000000-0005-0000-0000-00006B080000}"/>
    <cellStyle name="Calcul 15 2 9 6" xfId="27274" xr:uid="{00000000-0005-0000-0000-00006C080000}"/>
    <cellStyle name="Calcul 15 2 9 7" xfId="34948" xr:uid="{00000000-0005-0000-0000-00006D080000}"/>
    <cellStyle name="Calcul 15 3" xfId="817" xr:uid="{00000000-0005-0000-0000-00006E080000}"/>
    <cellStyle name="Calcul 15 3 10" xfId="12800" xr:uid="{00000000-0005-0000-0000-00006F080000}"/>
    <cellStyle name="Calcul 15 3 10 2" xfId="26978" xr:uid="{00000000-0005-0000-0000-000070080000}"/>
    <cellStyle name="Calcul 15 3 10 3" xfId="23689" xr:uid="{00000000-0005-0000-0000-000071080000}"/>
    <cellStyle name="Calcul 15 3 10 4" xfId="21877" xr:uid="{00000000-0005-0000-0000-000072080000}"/>
    <cellStyle name="Calcul 15 3 10 5" xfId="22580" xr:uid="{00000000-0005-0000-0000-000073080000}"/>
    <cellStyle name="Calcul 15 3 10 6" xfId="33137" xr:uid="{00000000-0005-0000-0000-000074080000}"/>
    <cellStyle name="Calcul 15 3 10 7" xfId="26559" xr:uid="{00000000-0005-0000-0000-000075080000}"/>
    <cellStyle name="Calcul 15 3 11" xfId="12861" xr:uid="{00000000-0005-0000-0000-000076080000}"/>
    <cellStyle name="Calcul 15 3 11 2" xfId="29628" xr:uid="{00000000-0005-0000-0000-000077080000}"/>
    <cellStyle name="Calcul 15 3 11 3" xfId="7168" xr:uid="{00000000-0005-0000-0000-000078080000}"/>
    <cellStyle name="Calcul 15 3 11 4" xfId="31989" xr:uid="{00000000-0005-0000-0000-000079080000}"/>
    <cellStyle name="Calcul 15 3 11 5" xfId="25524" xr:uid="{00000000-0005-0000-0000-00007A080000}"/>
    <cellStyle name="Calcul 15 3 11 6" xfId="23994" xr:uid="{00000000-0005-0000-0000-00007B080000}"/>
    <cellStyle name="Calcul 15 3 11 7" xfId="34939" xr:uid="{00000000-0005-0000-0000-00007C080000}"/>
    <cellStyle name="Calcul 15 3 12" xfId="14669" xr:uid="{00000000-0005-0000-0000-00007D080000}"/>
    <cellStyle name="Calcul 15 3 12 2" xfId="26915" xr:uid="{00000000-0005-0000-0000-00007E080000}"/>
    <cellStyle name="Calcul 15 3 12 3" xfId="23173" xr:uid="{00000000-0005-0000-0000-00007F080000}"/>
    <cellStyle name="Calcul 15 3 12 4" xfId="27116" xr:uid="{00000000-0005-0000-0000-000080080000}"/>
    <cellStyle name="Calcul 15 3 12 5" xfId="32693" xr:uid="{00000000-0005-0000-0000-000081080000}"/>
    <cellStyle name="Calcul 15 3 12 6" xfId="25336" xr:uid="{00000000-0005-0000-0000-000082080000}"/>
    <cellStyle name="Calcul 15 3 12 7" xfId="33652" xr:uid="{00000000-0005-0000-0000-000083080000}"/>
    <cellStyle name="Calcul 15 3 13" xfId="14257" xr:uid="{00000000-0005-0000-0000-000084080000}"/>
    <cellStyle name="Calcul 15 3 13 2" xfId="30060" xr:uid="{00000000-0005-0000-0000-000085080000}"/>
    <cellStyle name="Calcul 15 3 13 3" xfId="31159" xr:uid="{00000000-0005-0000-0000-000086080000}"/>
    <cellStyle name="Calcul 15 3 13 4" xfId="32573" xr:uid="{00000000-0005-0000-0000-000087080000}"/>
    <cellStyle name="Calcul 15 3 13 5" xfId="33787" xr:uid="{00000000-0005-0000-0000-000088080000}"/>
    <cellStyle name="Calcul 15 3 13 6" xfId="34368" xr:uid="{00000000-0005-0000-0000-000089080000}"/>
    <cellStyle name="Calcul 15 3 13 7" xfId="35137" xr:uid="{00000000-0005-0000-0000-00008A080000}"/>
    <cellStyle name="Calcul 15 3 14" xfId="14780" xr:uid="{00000000-0005-0000-0000-00008B080000}"/>
    <cellStyle name="Calcul 15 3 14 2" xfId="22844" xr:uid="{00000000-0005-0000-0000-00008C080000}"/>
    <cellStyle name="Calcul 15 3 14 3" xfId="22961" xr:uid="{00000000-0005-0000-0000-00008D080000}"/>
    <cellStyle name="Calcul 15 3 14 4" xfId="29673" xr:uid="{00000000-0005-0000-0000-00008E080000}"/>
    <cellStyle name="Calcul 15 3 14 5" xfId="32103" xr:uid="{00000000-0005-0000-0000-00008F080000}"/>
    <cellStyle name="Calcul 15 3 14 6" xfId="24231" xr:uid="{00000000-0005-0000-0000-000090080000}"/>
    <cellStyle name="Calcul 15 3 14 7" xfId="28506" xr:uid="{00000000-0005-0000-0000-000091080000}"/>
    <cellStyle name="Calcul 15 3 15" xfId="13031" xr:uid="{00000000-0005-0000-0000-000092080000}"/>
    <cellStyle name="Calcul 15 3 15 2" xfId="26971" xr:uid="{00000000-0005-0000-0000-000093080000}"/>
    <cellStyle name="Calcul 15 3 15 3" xfId="27222" xr:uid="{00000000-0005-0000-0000-000094080000}"/>
    <cellStyle name="Calcul 15 3 15 4" xfId="29951" xr:uid="{00000000-0005-0000-0000-000095080000}"/>
    <cellStyle name="Calcul 15 3 15 5" xfId="33386" xr:uid="{00000000-0005-0000-0000-000096080000}"/>
    <cellStyle name="Calcul 15 3 15 6" xfId="33042" xr:uid="{00000000-0005-0000-0000-000097080000}"/>
    <cellStyle name="Calcul 15 3 15 7" xfId="33735" xr:uid="{00000000-0005-0000-0000-000098080000}"/>
    <cellStyle name="Calcul 15 3 2" xfId="4330" xr:uid="{00000000-0005-0000-0000-000099080000}"/>
    <cellStyle name="Calcul 15 3 2 2" xfId="11954" xr:uid="{00000000-0005-0000-0000-00009A080000}"/>
    <cellStyle name="Calcul 15 3 2 2 2" xfId="27894" xr:uid="{00000000-0005-0000-0000-00009B080000}"/>
    <cellStyle name="Calcul 15 3 2 2 3" xfId="23386" xr:uid="{00000000-0005-0000-0000-00009C080000}"/>
    <cellStyle name="Calcul 15 3 2 2 4" xfId="21757" xr:uid="{00000000-0005-0000-0000-00009D080000}"/>
    <cellStyle name="Calcul 15 3 2 2 5" xfId="21545" xr:uid="{00000000-0005-0000-0000-00009E080000}"/>
    <cellStyle name="Calcul 15 3 2 2 6" xfId="33482" xr:uid="{00000000-0005-0000-0000-00009F080000}"/>
    <cellStyle name="Calcul 15 3 2 2 7" xfId="23592" xr:uid="{00000000-0005-0000-0000-0000A0080000}"/>
    <cellStyle name="Calcul 15 3 2 3" xfId="22325" xr:uid="{00000000-0005-0000-0000-0000A1080000}"/>
    <cellStyle name="Calcul 15 3 2 4" xfId="26532" xr:uid="{00000000-0005-0000-0000-0000A2080000}"/>
    <cellStyle name="Calcul 15 3 2 5" xfId="26178" xr:uid="{00000000-0005-0000-0000-0000A3080000}"/>
    <cellStyle name="Calcul 15 3 2 6" xfId="31914" xr:uid="{00000000-0005-0000-0000-0000A4080000}"/>
    <cellStyle name="Calcul 15 3 2 7" xfId="6433" xr:uid="{00000000-0005-0000-0000-0000A5080000}"/>
    <cellStyle name="Calcul 15 3 2 8" xfId="27997" xr:uid="{00000000-0005-0000-0000-0000A6080000}"/>
    <cellStyle name="Calcul 15 3 3" xfId="11821" xr:uid="{00000000-0005-0000-0000-0000A7080000}"/>
    <cellStyle name="Calcul 15 3 3 2" xfId="26803" xr:uid="{00000000-0005-0000-0000-0000A8080000}"/>
    <cellStyle name="Calcul 15 3 3 3" xfId="23395" xr:uid="{00000000-0005-0000-0000-0000A9080000}"/>
    <cellStyle name="Calcul 15 3 3 4" xfId="30082" xr:uid="{00000000-0005-0000-0000-0000AA080000}"/>
    <cellStyle name="Calcul 15 3 3 5" xfId="31890" xr:uid="{00000000-0005-0000-0000-0000AB080000}"/>
    <cellStyle name="Calcul 15 3 3 6" xfId="24382" xr:uid="{00000000-0005-0000-0000-0000AC080000}"/>
    <cellStyle name="Calcul 15 3 3 7" xfId="33799" xr:uid="{00000000-0005-0000-0000-0000AD080000}"/>
    <cellStyle name="Calcul 15 3 4" xfId="12259" xr:uid="{00000000-0005-0000-0000-0000AE080000}"/>
    <cellStyle name="Calcul 15 3 4 2" xfId="21971" xr:uid="{00000000-0005-0000-0000-0000AF080000}"/>
    <cellStyle name="Calcul 15 3 4 3" xfId="23734" xr:uid="{00000000-0005-0000-0000-0000B0080000}"/>
    <cellStyle name="Calcul 15 3 4 4" xfId="21874" xr:uid="{00000000-0005-0000-0000-0000B1080000}"/>
    <cellStyle name="Calcul 15 3 4 5" xfId="32533" xr:uid="{00000000-0005-0000-0000-0000B2080000}"/>
    <cellStyle name="Calcul 15 3 4 6" xfId="26633" xr:uid="{00000000-0005-0000-0000-0000B3080000}"/>
    <cellStyle name="Calcul 15 3 4 7" xfId="25652" xr:uid="{00000000-0005-0000-0000-0000B4080000}"/>
    <cellStyle name="Calcul 15 3 5" xfId="11955" xr:uid="{00000000-0005-0000-0000-0000B5080000}"/>
    <cellStyle name="Calcul 15 3 5 2" xfId="30408" xr:uid="{00000000-0005-0000-0000-0000B6080000}"/>
    <cellStyle name="Calcul 15 3 5 3" xfId="29533" xr:uid="{00000000-0005-0000-0000-0000B7080000}"/>
    <cellStyle name="Calcul 15 3 5 4" xfId="6445" xr:uid="{00000000-0005-0000-0000-0000B8080000}"/>
    <cellStyle name="Calcul 15 3 5 5" xfId="33984" xr:uid="{00000000-0005-0000-0000-0000B9080000}"/>
    <cellStyle name="Calcul 15 3 5 6" xfId="28417" xr:uid="{00000000-0005-0000-0000-0000BA080000}"/>
    <cellStyle name="Calcul 15 3 5 7" xfId="23664" xr:uid="{00000000-0005-0000-0000-0000BB080000}"/>
    <cellStyle name="Calcul 15 3 6" xfId="12681" xr:uid="{00000000-0005-0000-0000-0000BC080000}"/>
    <cellStyle name="Calcul 15 3 6 2" xfId="27344" xr:uid="{00000000-0005-0000-0000-0000BD080000}"/>
    <cellStyle name="Calcul 15 3 6 3" xfId="25607" xr:uid="{00000000-0005-0000-0000-0000BE080000}"/>
    <cellStyle name="Calcul 15 3 6 4" xfId="30551" xr:uid="{00000000-0005-0000-0000-0000BF080000}"/>
    <cellStyle name="Calcul 15 3 6 5" xfId="21671" xr:uid="{00000000-0005-0000-0000-0000C0080000}"/>
    <cellStyle name="Calcul 15 3 6 6" xfId="5927" xr:uid="{00000000-0005-0000-0000-0000C1080000}"/>
    <cellStyle name="Calcul 15 3 6 7" xfId="34050" xr:uid="{00000000-0005-0000-0000-0000C2080000}"/>
    <cellStyle name="Calcul 15 3 7" xfId="12464" xr:uid="{00000000-0005-0000-0000-0000C3080000}"/>
    <cellStyle name="Calcul 15 3 7 2" xfId="24265" xr:uid="{00000000-0005-0000-0000-0000C4080000}"/>
    <cellStyle name="Calcul 15 3 7 3" xfId="30824" xr:uid="{00000000-0005-0000-0000-0000C5080000}"/>
    <cellStyle name="Calcul 15 3 7 4" xfId="32275" xr:uid="{00000000-0005-0000-0000-0000C6080000}"/>
    <cellStyle name="Calcul 15 3 7 5" xfId="33155" xr:uid="{00000000-0005-0000-0000-0000C7080000}"/>
    <cellStyle name="Calcul 15 3 7 6" xfId="34206" xr:uid="{00000000-0005-0000-0000-0000C8080000}"/>
    <cellStyle name="Calcul 15 3 7 7" xfId="35043" xr:uid="{00000000-0005-0000-0000-0000C9080000}"/>
    <cellStyle name="Calcul 15 3 8" xfId="14336" xr:uid="{00000000-0005-0000-0000-0000CA080000}"/>
    <cellStyle name="Calcul 15 3 8 2" xfId="27811" xr:uid="{00000000-0005-0000-0000-0000CB080000}"/>
    <cellStyle name="Calcul 15 3 8 3" xfId="26648" xr:uid="{00000000-0005-0000-0000-0000CC080000}"/>
    <cellStyle name="Calcul 15 3 8 4" xfId="25803" xr:uid="{00000000-0005-0000-0000-0000CD080000}"/>
    <cellStyle name="Calcul 15 3 8 5" xfId="21682" xr:uid="{00000000-0005-0000-0000-0000CE080000}"/>
    <cellStyle name="Calcul 15 3 8 6" xfId="33397" xr:uid="{00000000-0005-0000-0000-0000CF080000}"/>
    <cellStyle name="Calcul 15 3 8 7" xfId="33088" xr:uid="{00000000-0005-0000-0000-0000D0080000}"/>
    <cellStyle name="Calcul 15 3 9" xfId="14175" xr:uid="{00000000-0005-0000-0000-0000D1080000}"/>
    <cellStyle name="Calcul 15 3 9 2" xfId="28184" xr:uid="{00000000-0005-0000-0000-0000D2080000}"/>
    <cellStyle name="Calcul 15 3 9 3" xfId="21662" xr:uid="{00000000-0005-0000-0000-0000D3080000}"/>
    <cellStyle name="Calcul 15 3 9 4" xfId="21644" xr:uid="{00000000-0005-0000-0000-0000D4080000}"/>
    <cellStyle name="Calcul 15 3 9 5" xfId="23134" xr:uid="{00000000-0005-0000-0000-0000D5080000}"/>
    <cellStyle name="Calcul 15 3 9 6" xfId="25735" xr:uid="{00000000-0005-0000-0000-0000D6080000}"/>
    <cellStyle name="Calcul 15 3 9 7" xfId="25250" xr:uid="{00000000-0005-0000-0000-0000D7080000}"/>
    <cellStyle name="Calcul 16 2" xfId="818" xr:uid="{00000000-0005-0000-0000-0000D8080000}"/>
    <cellStyle name="Calcul 16 2 10" xfId="14264" xr:uid="{00000000-0005-0000-0000-0000D9080000}"/>
    <cellStyle name="Calcul 16 2 10 2" xfId="21528" xr:uid="{00000000-0005-0000-0000-0000DA080000}"/>
    <cellStyle name="Calcul 16 2 10 3" xfId="27922" xr:uid="{00000000-0005-0000-0000-0000DB080000}"/>
    <cellStyle name="Calcul 16 2 10 4" xfId="23533" xr:uid="{00000000-0005-0000-0000-0000DC080000}"/>
    <cellStyle name="Calcul 16 2 10 5" xfId="30779" xr:uid="{00000000-0005-0000-0000-0000DD080000}"/>
    <cellStyle name="Calcul 16 2 10 6" xfId="33018" xr:uid="{00000000-0005-0000-0000-0000DE080000}"/>
    <cellStyle name="Calcul 16 2 10 7" xfId="28504" xr:uid="{00000000-0005-0000-0000-0000DF080000}"/>
    <cellStyle name="Calcul 16 2 11" xfId="13018" xr:uid="{00000000-0005-0000-0000-0000E0080000}"/>
    <cellStyle name="Calcul 16 2 11 2" xfId="30098" xr:uid="{00000000-0005-0000-0000-0000E1080000}"/>
    <cellStyle name="Calcul 16 2 11 3" xfId="31196" xr:uid="{00000000-0005-0000-0000-0000E2080000}"/>
    <cellStyle name="Calcul 16 2 11 4" xfId="32601" xr:uid="{00000000-0005-0000-0000-0000E3080000}"/>
    <cellStyle name="Calcul 16 2 11 5" xfId="33810" xr:uid="{00000000-0005-0000-0000-0000E4080000}"/>
    <cellStyle name="Calcul 16 2 11 6" xfId="34388" xr:uid="{00000000-0005-0000-0000-0000E5080000}"/>
    <cellStyle name="Calcul 16 2 11 7" xfId="35149" xr:uid="{00000000-0005-0000-0000-0000E6080000}"/>
    <cellStyle name="Calcul 16 2 12" xfId="14729" xr:uid="{00000000-0005-0000-0000-0000E7080000}"/>
    <cellStyle name="Calcul 16 2 12 2" xfId="23744" xr:uid="{00000000-0005-0000-0000-0000E8080000}"/>
    <cellStyle name="Calcul 16 2 12 3" xfId="25682" xr:uid="{00000000-0005-0000-0000-0000E9080000}"/>
    <cellStyle name="Calcul 16 2 12 4" xfId="28018" xr:uid="{00000000-0005-0000-0000-0000EA080000}"/>
    <cellStyle name="Calcul 16 2 12 5" xfId="33304" xr:uid="{00000000-0005-0000-0000-0000EB080000}"/>
    <cellStyle name="Calcul 16 2 12 6" xfId="22574" xr:uid="{00000000-0005-0000-0000-0000EC080000}"/>
    <cellStyle name="Calcul 16 2 12 7" xfId="27971" xr:uid="{00000000-0005-0000-0000-0000ED080000}"/>
    <cellStyle name="Calcul 16 2 13" xfId="12945" xr:uid="{00000000-0005-0000-0000-0000EE080000}"/>
    <cellStyle name="Calcul 16 2 13 2" xfId="29624" xr:uid="{00000000-0005-0000-0000-0000EF080000}"/>
    <cellStyle name="Calcul 16 2 13 3" xfId="8583" xr:uid="{00000000-0005-0000-0000-0000F0080000}"/>
    <cellStyle name="Calcul 16 2 13 4" xfId="31986" xr:uid="{00000000-0005-0000-0000-0000F1080000}"/>
    <cellStyle name="Calcul 16 2 13 5" xfId="21272" xr:uid="{00000000-0005-0000-0000-0000F2080000}"/>
    <cellStyle name="Calcul 16 2 13 6" xfId="31992" xr:uid="{00000000-0005-0000-0000-0000F3080000}"/>
    <cellStyle name="Calcul 16 2 13 7" xfId="34936" xr:uid="{00000000-0005-0000-0000-0000F4080000}"/>
    <cellStyle name="Calcul 16 2 14" xfId="12394" xr:uid="{00000000-0005-0000-0000-0000F5080000}"/>
    <cellStyle name="Calcul 16 2 14 2" xfId="24011" xr:uid="{00000000-0005-0000-0000-0000F6080000}"/>
    <cellStyle name="Calcul 16 2 14 3" xfId="26960" xr:uid="{00000000-0005-0000-0000-0000F7080000}"/>
    <cellStyle name="Calcul 16 2 14 4" xfId="25641" xr:uid="{00000000-0005-0000-0000-0000F8080000}"/>
    <cellStyle name="Calcul 16 2 14 5" xfId="27050" xr:uid="{00000000-0005-0000-0000-0000F9080000}"/>
    <cellStyle name="Calcul 16 2 14 6" xfId="22133" xr:uid="{00000000-0005-0000-0000-0000FA080000}"/>
    <cellStyle name="Calcul 16 2 14 7" xfId="28484" xr:uid="{00000000-0005-0000-0000-0000FB080000}"/>
    <cellStyle name="Calcul 16 2 15" xfId="14073" xr:uid="{00000000-0005-0000-0000-0000FC080000}"/>
    <cellStyle name="Calcul 16 2 15 2" xfId="23256" xr:uid="{00000000-0005-0000-0000-0000FD080000}"/>
    <cellStyle name="Calcul 16 2 15 3" xfId="27477" xr:uid="{00000000-0005-0000-0000-0000FE080000}"/>
    <cellStyle name="Calcul 16 2 15 4" xfId="23515" xr:uid="{00000000-0005-0000-0000-0000FF080000}"/>
    <cellStyle name="Calcul 16 2 15 5" xfId="29456" xr:uid="{00000000-0005-0000-0000-000000090000}"/>
    <cellStyle name="Calcul 16 2 15 6" xfId="25426" xr:uid="{00000000-0005-0000-0000-000001090000}"/>
    <cellStyle name="Calcul 16 2 15 7" xfId="24113" xr:uid="{00000000-0005-0000-0000-000002090000}"/>
    <cellStyle name="Calcul 16 2 2" xfId="4963" xr:uid="{00000000-0005-0000-0000-000003090000}"/>
    <cellStyle name="Calcul 16 2 2 2" xfId="12082" xr:uid="{00000000-0005-0000-0000-000004090000}"/>
    <cellStyle name="Calcul 16 2 2 2 2" xfId="25532" xr:uid="{00000000-0005-0000-0000-000005090000}"/>
    <cellStyle name="Calcul 16 2 2 2 3" xfId="30750" xr:uid="{00000000-0005-0000-0000-000006090000}"/>
    <cellStyle name="Calcul 16 2 2 2 4" xfId="32216" xr:uid="{00000000-0005-0000-0000-000007090000}"/>
    <cellStyle name="Calcul 16 2 2 2 5" xfId="23784" xr:uid="{00000000-0005-0000-0000-000008090000}"/>
    <cellStyle name="Calcul 16 2 2 2 6" xfId="34175" xr:uid="{00000000-0005-0000-0000-000009090000}"/>
    <cellStyle name="Calcul 16 2 2 2 7" xfId="35031" xr:uid="{00000000-0005-0000-0000-00000A090000}"/>
    <cellStyle name="Calcul 16 2 2 3" xfId="22326" xr:uid="{00000000-0005-0000-0000-00000B090000}"/>
    <cellStyle name="Calcul 16 2 2 4" xfId="23624" xr:uid="{00000000-0005-0000-0000-00000C090000}"/>
    <cellStyle name="Calcul 16 2 2 5" xfId="24059" xr:uid="{00000000-0005-0000-0000-00000D090000}"/>
    <cellStyle name="Calcul 16 2 2 6" xfId="26538" xr:uid="{00000000-0005-0000-0000-00000E090000}"/>
    <cellStyle name="Calcul 16 2 2 7" xfId="32172" xr:uid="{00000000-0005-0000-0000-00000F090000}"/>
    <cellStyle name="Calcul 16 2 2 8" xfId="23911" xr:uid="{00000000-0005-0000-0000-000010090000}"/>
    <cellStyle name="Calcul 16 2 3" xfId="12170" xr:uid="{00000000-0005-0000-0000-000011090000}"/>
    <cellStyle name="Calcul 16 2 3 2" xfId="24278" xr:uid="{00000000-0005-0000-0000-000012090000}"/>
    <cellStyle name="Calcul 16 2 3 3" xfId="25729" xr:uid="{00000000-0005-0000-0000-000013090000}"/>
    <cellStyle name="Calcul 16 2 3 4" xfId="22503" xr:uid="{00000000-0005-0000-0000-000014090000}"/>
    <cellStyle name="Calcul 16 2 3 5" xfId="27944" xr:uid="{00000000-0005-0000-0000-000015090000}"/>
    <cellStyle name="Calcul 16 2 3 6" xfId="33430" xr:uid="{00000000-0005-0000-0000-000016090000}"/>
    <cellStyle name="Calcul 16 2 3 7" xfId="21851" xr:uid="{00000000-0005-0000-0000-000017090000}"/>
    <cellStyle name="Calcul 16 2 4" xfId="12123" xr:uid="{00000000-0005-0000-0000-000018090000}"/>
    <cellStyle name="Calcul 16 2 4 2" xfId="30400" xr:uid="{00000000-0005-0000-0000-000019090000}"/>
    <cellStyle name="Calcul 16 2 4 3" xfId="30528" xr:uid="{00000000-0005-0000-0000-00001A090000}"/>
    <cellStyle name="Calcul 16 2 4 4" xfId="27985" xr:uid="{00000000-0005-0000-0000-00001B090000}"/>
    <cellStyle name="Calcul 16 2 4 5" xfId="33980" xr:uid="{00000000-0005-0000-0000-00001C090000}"/>
    <cellStyle name="Calcul 16 2 4 6" xfId="34042" xr:uid="{00000000-0005-0000-0000-00001D090000}"/>
    <cellStyle name="Calcul 16 2 4 7" xfId="23873" xr:uid="{00000000-0005-0000-0000-00001E090000}"/>
    <cellStyle name="Calcul 16 2 5" xfId="12212" xr:uid="{00000000-0005-0000-0000-00001F090000}"/>
    <cellStyle name="Calcul 16 2 5 2" xfId="24276" xr:uid="{00000000-0005-0000-0000-000020090000}"/>
    <cellStyle name="Calcul 16 2 5 3" xfId="28200" xr:uid="{00000000-0005-0000-0000-000021090000}"/>
    <cellStyle name="Calcul 16 2 5 4" xfId="25840" xr:uid="{00000000-0005-0000-0000-000022090000}"/>
    <cellStyle name="Calcul 16 2 5 5" xfId="6168" xr:uid="{00000000-0005-0000-0000-000023090000}"/>
    <cellStyle name="Calcul 16 2 5 6" xfId="22218" xr:uid="{00000000-0005-0000-0000-000024090000}"/>
    <cellStyle name="Calcul 16 2 5 7" xfId="31119" xr:uid="{00000000-0005-0000-0000-000025090000}"/>
    <cellStyle name="Calcul 16 2 6" xfId="12682" xr:uid="{00000000-0005-0000-0000-000026090000}"/>
    <cellStyle name="Calcul 16 2 6 2" xfId="30109" xr:uid="{00000000-0005-0000-0000-000027090000}"/>
    <cellStyle name="Calcul 16 2 6 3" xfId="31208" xr:uid="{00000000-0005-0000-0000-000028090000}"/>
    <cellStyle name="Calcul 16 2 6 4" xfId="32611" xr:uid="{00000000-0005-0000-0000-000029090000}"/>
    <cellStyle name="Calcul 16 2 6 5" xfId="33817" xr:uid="{00000000-0005-0000-0000-00002A090000}"/>
    <cellStyle name="Calcul 16 2 6 6" xfId="34395" xr:uid="{00000000-0005-0000-0000-00002B090000}"/>
    <cellStyle name="Calcul 16 2 6 7" xfId="35156" xr:uid="{00000000-0005-0000-0000-00002C090000}"/>
    <cellStyle name="Calcul 16 2 7" xfId="12465" xr:uid="{00000000-0005-0000-0000-00002D090000}"/>
    <cellStyle name="Calcul 16 2 7 2" xfId="28239" xr:uid="{00000000-0005-0000-0000-00002E090000}"/>
    <cellStyle name="Calcul 16 2 7 3" xfId="22952" xr:uid="{00000000-0005-0000-0000-00002F090000}"/>
    <cellStyle name="Calcul 16 2 7 4" xfId="22955" xr:uid="{00000000-0005-0000-0000-000030090000}"/>
    <cellStyle name="Calcul 16 2 7 5" xfId="32902" xr:uid="{00000000-0005-0000-0000-000031090000}"/>
    <cellStyle name="Calcul 16 2 7 6" xfId="23011" xr:uid="{00000000-0005-0000-0000-000032090000}"/>
    <cellStyle name="Calcul 16 2 7 7" xfId="25369" xr:uid="{00000000-0005-0000-0000-000033090000}"/>
    <cellStyle name="Calcul 16 2 8" xfId="12435" xr:uid="{00000000-0005-0000-0000-000034090000}"/>
    <cellStyle name="Calcul 16 2 8 2" xfId="29846" xr:uid="{00000000-0005-0000-0000-000035090000}"/>
    <cellStyle name="Calcul 16 2 8 3" xfId="30982" xr:uid="{00000000-0005-0000-0000-000036090000}"/>
    <cellStyle name="Calcul 16 2 8 4" xfId="32415" xr:uid="{00000000-0005-0000-0000-000037090000}"/>
    <cellStyle name="Calcul 16 2 8 5" xfId="33674" xr:uid="{00000000-0005-0000-0000-000038090000}"/>
    <cellStyle name="Calcul 16 2 8 6" xfId="34280" xr:uid="{00000000-0005-0000-0000-000039090000}"/>
    <cellStyle name="Calcul 16 2 8 7" xfId="35093" xr:uid="{00000000-0005-0000-0000-00003A090000}"/>
    <cellStyle name="Calcul 16 2 9" xfId="14582" xr:uid="{00000000-0005-0000-0000-00003B090000}"/>
    <cellStyle name="Calcul 16 2 9 2" xfId="23748" xr:uid="{00000000-0005-0000-0000-00003C090000}"/>
    <cellStyle name="Calcul 16 2 9 3" xfId="29555" xr:uid="{00000000-0005-0000-0000-00003D090000}"/>
    <cellStyle name="Calcul 16 2 9 4" xfId="6456" xr:uid="{00000000-0005-0000-0000-00003E090000}"/>
    <cellStyle name="Calcul 16 2 9 5" xfId="27034" xr:uid="{00000000-0005-0000-0000-00003F090000}"/>
    <cellStyle name="Calcul 16 2 9 6" xfId="25696" xr:uid="{00000000-0005-0000-0000-000040090000}"/>
    <cellStyle name="Calcul 16 2 9 7" xfId="32555" xr:uid="{00000000-0005-0000-0000-000041090000}"/>
    <cellStyle name="Calcul 16 3" xfId="819" xr:uid="{00000000-0005-0000-0000-000042090000}"/>
    <cellStyle name="Calcul 16 3 10" xfId="14406" xr:uid="{00000000-0005-0000-0000-000043090000}"/>
    <cellStyle name="Calcul 16 3 10 2" xfId="28174" xr:uid="{00000000-0005-0000-0000-000044090000}"/>
    <cellStyle name="Calcul 16 3 10 3" xfId="30449" xr:uid="{00000000-0005-0000-0000-000045090000}"/>
    <cellStyle name="Calcul 16 3 10 4" xfId="30525" xr:uid="{00000000-0005-0000-0000-000046090000}"/>
    <cellStyle name="Calcul 16 3 10 5" xfId="25022" xr:uid="{00000000-0005-0000-0000-000047090000}"/>
    <cellStyle name="Calcul 16 3 10 6" xfId="34001" xr:uid="{00000000-0005-0000-0000-000048090000}"/>
    <cellStyle name="Calcul 16 3 10 7" xfId="34040" xr:uid="{00000000-0005-0000-0000-000049090000}"/>
    <cellStyle name="Calcul 16 3 11" xfId="12467" xr:uid="{00000000-0005-0000-0000-00004A090000}"/>
    <cellStyle name="Calcul 16 3 11 2" xfId="25769" xr:uid="{00000000-0005-0000-0000-00004B090000}"/>
    <cellStyle name="Calcul 16 3 11 3" xfId="31299" xr:uid="{00000000-0005-0000-0000-00004C090000}"/>
    <cellStyle name="Calcul 16 3 11 4" xfId="32694" xr:uid="{00000000-0005-0000-0000-00004D090000}"/>
    <cellStyle name="Calcul 16 3 11 5" xfId="27771" xr:uid="{00000000-0005-0000-0000-00004E090000}"/>
    <cellStyle name="Calcul 16 3 11 6" xfId="34441" xr:uid="{00000000-0005-0000-0000-00004F090000}"/>
    <cellStyle name="Calcul 16 3 11 7" xfId="35185" xr:uid="{00000000-0005-0000-0000-000050090000}"/>
    <cellStyle name="Calcul 16 3 12" xfId="14587" xr:uid="{00000000-0005-0000-0000-000051090000}"/>
    <cellStyle name="Calcul 16 3 12 2" xfId="23943" xr:uid="{00000000-0005-0000-0000-000052090000}"/>
    <cellStyle name="Calcul 16 3 12 3" xfId="23986" xr:uid="{00000000-0005-0000-0000-000053090000}"/>
    <cellStyle name="Calcul 16 3 12 4" xfId="23984" xr:uid="{00000000-0005-0000-0000-000054090000}"/>
    <cellStyle name="Calcul 16 3 12 5" xfId="24948" xr:uid="{00000000-0005-0000-0000-000055090000}"/>
    <cellStyle name="Calcul 16 3 12 6" xfId="29809" xr:uid="{00000000-0005-0000-0000-000056090000}"/>
    <cellStyle name="Calcul 16 3 12 7" xfId="26534" xr:uid="{00000000-0005-0000-0000-000057090000}"/>
    <cellStyle name="Calcul 16 3 13" xfId="13054" xr:uid="{00000000-0005-0000-0000-000058090000}"/>
    <cellStyle name="Calcul 16 3 13 2" xfId="23992" xr:uid="{00000000-0005-0000-0000-000059090000}"/>
    <cellStyle name="Calcul 16 3 13 3" xfId="25740" xr:uid="{00000000-0005-0000-0000-00005A090000}"/>
    <cellStyle name="Calcul 16 3 13 4" xfId="27699" xr:uid="{00000000-0005-0000-0000-00005B090000}"/>
    <cellStyle name="Calcul 16 3 13 5" xfId="33128" xr:uid="{00000000-0005-0000-0000-00005C090000}"/>
    <cellStyle name="Calcul 16 3 13 6" xfId="8323" xr:uid="{00000000-0005-0000-0000-00005D090000}"/>
    <cellStyle name="Calcul 16 3 13 7" xfId="23549" xr:uid="{00000000-0005-0000-0000-00005E090000}"/>
    <cellStyle name="Calcul 16 3 14" xfId="12635" xr:uid="{00000000-0005-0000-0000-00005F090000}"/>
    <cellStyle name="Calcul 16 3 14 2" xfId="27871" xr:uid="{00000000-0005-0000-0000-000060090000}"/>
    <cellStyle name="Calcul 16 3 14 3" xfId="22042" xr:uid="{00000000-0005-0000-0000-000061090000}"/>
    <cellStyle name="Calcul 16 3 14 4" xfId="30191" xr:uid="{00000000-0005-0000-0000-000062090000}"/>
    <cellStyle name="Calcul 16 3 14 5" xfId="30256" xr:uid="{00000000-0005-0000-0000-000063090000}"/>
    <cellStyle name="Calcul 16 3 14 6" xfId="30483" xr:uid="{00000000-0005-0000-0000-000064090000}"/>
    <cellStyle name="Calcul 16 3 14 7" xfId="33859" xr:uid="{00000000-0005-0000-0000-000065090000}"/>
    <cellStyle name="Calcul 16 3 15" xfId="14778" xr:uid="{00000000-0005-0000-0000-000066090000}"/>
    <cellStyle name="Calcul 16 3 15 2" xfId="30312" xr:uid="{00000000-0005-0000-0000-000067090000}"/>
    <cellStyle name="Calcul 16 3 15 3" xfId="25667" xr:uid="{00000000-0005-0000-0000-000068090000}"/>
    <cellStyle name="Calcul 16 3 15 4" xfId="23557" xr:uid="{00000000-0005-0000-0000-000069090000}"/>
    <cellStyle name="Calcul 16 3 15 5" xfId="33914" xr:uid="{00000000-0005-0000-0000-00006A090000}"/>
    <cellStyle name="Calcul 16 3 15 6" xfId="28198" xr:uid="{00000000-0005-0000-0000-00006B090000}"/>
    <cellStyle name="Calcul 16 3 15 7" xfId="33636" xr:uid="{00000000-0005-0000-0000-00006C090000}"/>
    <cellStyle name="Calcul 16 3 2" xfId="4329" xr:uid="{00000000-0005-0000-0000-00006D090000}"/>
    <cellStyle name="Calcul 16 3 2 2" xfId="11860" xr:uid="{00000000-0005-0000-0000-00006E090000}"/>
    <cellStyle name="Calcul 16 3 2 2 2" xfId="21983" xr:uid="{00000000-0005-0000-0000-00006F090000}"/>
    <cellStyle name="Calcul 16 3 2 2 3" xfId="21880" xr:uid="{00000000-0005-0000-0000-000070090000}"/>
    <cellStyle name="Calcul 16 3 2 2 4" xfId="30306" xr:uid="{00000000-0005-0000-0000-000071090000}"/>
    <cellStyle name="Calcul 16 3 2 2 5" xfId="27327" xr:uid="{00000000-0005-0000-0000-000072090000}"/>
    <cellStyle name="Calcul 16 3 2 2 6" xfId="27417" xr:uid="{00000000-0005-0000-0000-000073090000}"/>
    <cellStyle name="Calcul 16 3 2 2 7" xfId="33910" xr:uid="{00000000-0005-0000-0000-000074090000}"/>
    <cellStyle name="Calcul 16 3 2 3" xfId="22327" xr:uid="{00000000-0005-0000-0000-000075090000}"/>
    <cellStyle name="Calcul 16 3 2 4" xfId="22300" xr:uid="{00000000-0005-0000-0000-000076090000}"/>
    <cellStyle name="Calcul 16 3 2 5" xfId="23023" xr:uid="{00000000-0005-0000-0000-000077090000}"/>
    <cellStyle name="Calcul 16 3 2 6" xfId="26328" xr:uid="{00000000-0005-0000-0000-000078090000}"/>
    <cellStyle name="Calcul 16 3 2 7" xfId="32255" xr:uid="{00000000-0005-0000-0000-000079090000}"/>
    <cellStyle name="Calcul 16 3 2 8" xfId="25310" xr:uid="{00000000-0005-0000-0000-00007A090000}"/>
    <cellStyle name="Calcul 16 3 3" xfId="11883" xr:uid="{00000000-0005-0000-0000-00007B090000}"/>
    <cellStyle name="Calcul 16 3 3 2" xfId="21393" xr:uid="{00000000-0005-0000-0000-00007C090000}"/>
    <cellStyle name="Calcul 16 3 3 3" xfId="6407" xr:uid="{00000000-0005-0000-0000-00007D090000}"/>
    <cellStyle name="Calcul 16 3 3 4" xfId="31869" xr:uid="{00000000-0005-0000-0000-00007E090000}"/>
    <cellStyle name="Calcul 16 3 3 5" xfId="29661" xr:uid="{00000000-0005-0000-0000-00007F090000}"/>
    <cellStyle name="Calcul 16 3 3 6" xfId="26252" xr:uid="{00000000-0005-0000-0000-000080090000}"/>
    <cellStyle name="Calcul 16 3 3 7" xfId="34902" xr:uid="{00000000-0005-0000-0000-000081090000}"/>
    <cellStyle name="Calcul 16 3 4" xfId="12260" xr:uid="{00000000-0005-0000-0000-000082090000}"/>
    <cellStyle name="Calcul 16 3 4 2" xfId="21596" xr:uid="{00000000-0005-0000-0000-000083090000}"/>
    <cellStyle name="Calcul 16 3 4 3" xfId="23066" xr:uid="{00000000-0005-0000-0000-000084090000}"/>
    <cellStyle name="Calcul 16 3 4 4" xfId="23351" xr:uid="{00000000-0005-0000-0000-000085090000}"/>
    <cellStyle name="Calcul 16 3 4 5" xfId="6195" xr:uid="{00000000-0005-0000-0000-000086090000}"/>
    <cellStyle name="Calcul 16 3 4 6" xfId="26486" xr:uid="{00000000-0005-0000-0000-000087090000}"/>
    <cellStyle name="Calcul 16 3 4 7" xfId="30794" xr:uid="{00000000-0005-0000-0000-000088090000}"/>
    <cellStyle name="Calcul 16 3 5" xfId="11972" xr:uid="{00000000-0005-0000-0000-000089090000}"/>
    <cellStyle name="Calcul 16 3 5 2" xfId="27011" xr:uid="{00000000-0005-0000-0000-00008A090000}"/>
    <cellStyle name="Calcul 16 3 5 3" xfId="21837" xr:uid="{00000000-0005-0000-0000-00008B090000}"/>
    <cellStyle name="Calcul 16 3 5 4" xfId="30727" xr:uid="{00000000-0005-0000-0000-00008C090000}"/>
    <cellStyle name="Calcul 16 3 5 5" xfId="33544" xr:uid="{00000000-0005-0000-0000-00008D090000}"/>
    <cellStyle name="Calcul 16 3 5 6" xfId="23125" xr:uid="{00000000-0005-0000-0000-00008E090000}"/>
    <cellStyle name="Calcul 16 3 5 7" xfId="34161" xr:uid="{00000000-0005-0000-0000-00008F090000}"/>
    <cellStyle name="Calcul 16 3 6" xfId="12683" xr:uid="{00000000-0005-0000-0000-000090090000}"/>
    <cellStyle name="Calcul 16 3 6 2" xfId="24259" xr:uid="{00000000-0005-0000-0000-000091090000}"/>
    <cellStyle name="Calcul 16 3 6 3" xfId="28201" xr:uid="{00000000-0005-0000-0000-000092090000}"/>
    <cellStyle name="Calcul 16 3 6 4" xfId="23374" xr:uid="{00000000-0005-0000-0000-000093090000}"/>
    <cellStyle name="Calcul 16 3 6 5" xfId="33331" xr:uid="{00000000-0005-0000-0000-000094090000}"/>
    <cellStyle name="Calcul 16 3 6 6" xfId="27383" xr:uid="{00000000-0005-0000-0000-000095090000}"/>
    <cellStyle name="Calcul 16 3 6 7" xfId="33144" xr:uid="{00000000-0005-0000-0000-000096090000}"/>
    <cellStyle name="Calcul 16 3 7" xfId="14262" xr:uid="{00000000-0005-0000-0000-000097090000}"/>
    <cellStyle name="Calcul 16 3 7 2" xfId="23249" xr:uid="{00000000-0005-0000-0000-000098090000}"/>
    <cellStyle name="Calcul 16 3 7 3" xfId="21802" xr:uid="{00000000-0005-0000-0000-000099090000}"/>
    <cellStyle name="Calcul 16 3 7 4" xfId="24411" xr:uid="{00000000-0005-0000-0000-00009A090000}"/>
    <cellStyle name="Calcul 16 3 7 5" xfId="30168" xr:uid="{00000000-0005-0000-0000-00009B090000}"/>
    <cellStyle name="Calcul 16 3 7 6" xfId="27622" xr:uid="{00000000-0005-0000-0000-00009C090000}"/>
    <cellStyle name="Calcul 16 3 7 7" xfId="33289" xr:uid="{00000000-0005-0000-0000-00009D090000}"/>
    <cellStyle name="Calcul 16 3 8" xfId="14205" xr:uid="{00000000-0005-0000-0000-00009E090000}"/>
    <cellStyle name="Calcul 16 3 8 2" xfId="29589" xr:uid="{00000000-0005-0000-0000-00009F090000}"/>
    <cellStyle name="Calcul 16 3 8 3" xfId="6487" xr:uid="{00000000-0005-0000-0000-0000A0090000}"/>
    <cellStyle name="Calcul 16 3 8 4" xfId="31957" xr:uid="{00000000-0005-0000-0000-0000A1090000}"/>
    <cellStyle name="Calcul 16 3 8 5" xfId="23567" xr:uid="{00000000-0005-0000-0000-0000A2090000}"/>
    <cellStyle name="Calcul 16 3 8 6" xfId="26077" xr:uid="{00000000-0005-0000-0000-0000A3090000}"/>
    <cellStyle name="Calcul 16 3 8 7" xfId="34924" xr:uid="{00000000-0005-0000-0000-0000A4090000}"/>
    <cellStyle name="Calcul 16 3 9" xfId="14397" xr:uid="{00000000-0005-0000-0000-0000A5090000}"/>
    <cellStyle name="Calcul 16 3 9 2" xfId="29776" xr:uid="{00000000-0005-0000-0000-0000A6090000}"/>
    <cellStyle name="Calcul 16 3 9 3" xfId="30915" xr:uid="{00000000-0005-0000-0000-0000A7090000}"/>
    <cellStyle name="Calcul 16 3 9 4" xfId="32356" xr:uid="{00000000-0005-0000-0000-0000A8090000}"/>
    <cellStyle name="Calcul 16 3 9 5" xfId="28108" xr:uid="{00000000-0005-0000-0000-0000A9090000}"/>
    <cellStyle name="Calcul 16 3 9 6" xfId="34240" xr:uid="{00000000-0005-0000-0000-0000AA090000}"/>
    <cellStyle name="Calcul 16 3 9 7" xfId="35059" xr:uid="{00000000-0005-0000-0000-0000AB090000}"/>
    <cellStyle name="Calcul 17 2" xfId="820" xr:uid="{00000000-0005-0000-0000-0000AC090000}"/>
    <cellStyle name="Calcul 17 2 10" xfId="12573" xr:uid="{00000000-0005-0000-0000-0000AD090000}"/>
    <cellStyle name="Calcul 17 2 10 2" xfId="24355" xr:uid="{00000000-0005-0000-0000-0000AE090000}"/>
    <cellStyle name="Calcul 17 2 10 3" xfId="25665" xr:uid="{00000000-0005-0000-0000-0000AF090000}"/>
    <cellStyle name="Calcul 17 2 10 4" xfId="28356" xr:uid="{00000000-0005-0000-0000-0000B0090000}"/>
    <cellStyle name="Calcul 17 2 10 5" xfId="33646" xr:uid="{00000000-0005-0000-0000-0000B1090000}"/>
    <cellStyle name="Calcul 17 2 10 6" xfId="28462" xr:uid="{00000000-0005-0000-0000-0000B2090000}"/>
    <cellStyle name="Calcul 17 2 10 7" xfId="33180" xr:uid="{00000000-0005-0000-0000-0000B3090000}"/>
    <cellStyle name="Calcul 17 2 11" xfId="14300" xr:uid="{00000000-0005-0000-0000-0000B4090000}"/>
    <cellStyle name="Calcul 17 2 11 2" xfId="24203" xr:uid="{00000000-0005-0000-0000-0000B5090000}"/>
    <cellStyle name="Calcul 17 2 11 3" xfId="26748" xr:uid="{00000000-0005-0000-0000-0000B6090000}"/>
    <cellStyle name="Calcul 17 2 11 4" xfId="21678" xr:uid="{00000000-0005-0000-0000-0000B7090000}"/>
    <cellStyle name="Calcul 17 2 11 5" xfId="28444" xr:uid="{00000000-0005-0000-0000-0000B8090000}"/>
    <cellStyle name="Calcul 17 2 11 6" xfId="24807" xr:uid="{00000000-0005-0000-0000-0000B9090000}"/>
    <cellStyle name="Calcul 17 2 11 7" xfId="27863" xr:uid="{00000000-0005-0000-0000-0000BA090000}"/>
    <cellStyle name="Calcul 17 2 12" xfId="14303" xr:uid="{00000000-0005-0000-0000-0000BB090000}"/>
    <cellStyle name="Calcul 17 2 12 2" xfId="25712" xr:uid="{00000000-0005-0000-0000-0000BC090000}"/>
    <cellStyle name="Calcul 17 2 12 3" xfId="22517" xr:uid="{00000000-0005-0000-0000-0000BD090000}"/>
    <cellStyle name="Calcul 17 2 12 4" xfId="23706" xr:uid="{00000000-0005-0000-0000-0000BE090000}"/>
    <cellStyle name="Calcul 17 2 12 5" xfId="33092" xr:uid="{00000000-0005-0000-0000-0000BF090000}"/>
    <cellStyle name="Calcul 17 2 12 6" xfId="26325" xr:uid="{00000000-0005-0000-0000-0000C0090000}"/>
    <cellStyle name="Calcul 17 2 12 7" xfId="33305" xr:uid="{00000000-0005-0000-0000-0000C1090000}"/>
    <cellStyle name="Calcul 17 2 13" xfId="12865" xr:uid="{00000000-0005-0000-0000-0000C2090000}"/>
    <cellStyle name="Calcul 17 2 13 2" xfId="23997" xr:uid="{00000000-0005-0000-0000-0000C3090000}"/>
    <cellStyle name="Calcul 17 2 13 3" xfId="26961" xr:uid="{00000000-0005-0000-0000-0000C4090000}"/>
    <cellStyle name="Calcul 17 2 13 4" xfId="23172" xr:uid="{00000000-0005-0000-0000-0000C5090000}"/>
    <cellStyle name="Calcul 17 2 13 5" xfId="21583" xr:uid="{00000000-0005-0000-0000-0000C6090000}"/>
    <cellStyle name="Calcul 17 2 13 6" xfId="32274" xr:uid="{00000000-0005-0000-0000-0000C7090000}"/>
    <cellStyle name="Calcul 17 2 13 7" xfId="32671" xr:uid="{00000000-0005-0000-0000-0000C8090000}"/>
    <cellStyle name="Calcul 17 2 14" xfId="12661" xr:uid="{00000000-0005-0000-0000-0000C9090000}"/>
    <cellStyle name="Calcul 17 2 14 2" xfId="30110" xr:uid="{00000000-0005-0000-0000-0000CA090000}"/>
    <cellStyle name="Calcul 17 2 14 3" xfId="31209" xr:uid="{00000000-0005-0000-0000-0000CB090000}"/>
    <cellStyle name="Calcul 17 2 14 4" xfId="32612" xr:uid="{00000000-0005-0000-0000-0000CC090000}"/>
    <cellStyle name="Calcul 17 2 14 5" xfId="33818" xr:uid="{00000000-0005-0000-0000-0000CD090000}"/>
    <cellStyle name="Calcul 17 2 14 6" xfId="34396" xr:uid="{00000000-0005-0000-0000-0000CE090000}"/>
    <cellStyle name="Calcul 17 2 14 7" xfId="35157" xr:uid="{00000000-0005-0000-0000-0000CF090000}"/>
    <cellStyle name="Calcul 17 2 15" xfId="14586" xr:uid="{00000000-0005-0000-0000-0000D0090000}"/>
    <cellStyle name="Calcul 17 2 15 2" xfId="29769" xr:uid="{00000000-0005-0000-0000-0000D1090000}"/>
    <cellStyle name="Calcul 17 2 15 3" xfId="30908" xr:uid="{00000000-0005-0000-0000-0000D2090000}"/>
    <cellStyle name="Calcul 17 2 15 4" xfId="32350" xr:uid="{00000000-0005-0000-0000-0000D3090000}"/>
    <cellStyle name="Calcul 17 2 15 5" xfId="31219" xr:uid="{00000000-0005-0000-0000-0000D4090000}"/>
    <cellStyle name="Calcul 17 2 15 6" xfId="34235" xr:uid="{00000000-0005-0000-0000-0000D5090000}"/>
    <cellStyle name="Calcul 17 2 15 7" xfId="35054" xr:uid="{00000000-0005-0000-0000-0000D6090000}"/>
    <cellStyle name="Calcul 17 2 2" xfId="4962" xr:uid="{00000000-0005-0000-0000-0000D7090000}"/>
    <cellStyle name="Calcul 17 2 2 2" xfId="11745" xr:uid="{00000000-0005-0000-0000-0000D8090000}"/>
    <cellStyle name="Calcul 17 2 2 2 2" xfId="30417" xr:uid="{00000000-0005-0000-0000-0000D9090000}"/>
    <cellStyle name="Calcul 17 2 2 2 3" xfId="29993" xr:uid="{00000000-0005-0000-0000-0000DA090000}"/>
    <cellStyle name="Calcul 17 2 2 2 4" xfId="31110" xr:uid="{00000000-0005-0000-0000-0000DB090000}"/>
    <cellStyle name="Calcul 17 2 2 2 5" xfId="33990" xr:uid="{00000000-0005-0000-0000-0000DC090000}"/>
    <cellStyle name="Calcul 17 2 2 2 6" xfId="33753" xr:uid="{00000000-0005-0000-0000-0000DD090000}"/>
    <cellStyle name="Calcul 17 2 2 2 7" xfId="34340" xr:uid="{00000000-0005-0000-0000-0000DE090000}"/>
    <cellStyle name="Calcul 17 2 2 3" xfId="22328" xr:uid="{00000000-0005-0000-0000-0000DF090000}"/>
    <cellStyle name="Calcul 17 2 2 4" xfId="27516" xr:uid="{00000000-0005-0000-0000-0000E0090000}"/>
    <cellStyle name="Calcul 17 2 2 5" xfId="27459" xr:uid="{00000000-0005-0000-0000-0000E1090000}"/>
    <cellStyle name="Calcul 17 2 2 6" xfId="6101" xr:uid="{00000000-0005-0000-0000-0000E2090000}"/>
    <cellStyle name="Calcul 17 2 2 7" xfId="28150" xr:uid="{00000000-0005-0000-0000-0000E3090000}"/>
    <cellStyle name="Calcul 17 2 2 8" xfId="23151" xr:uid="{00000000-0005-0000-0000-0000E4090000}"/>
    <cellStyle name="Calcul 17 2 3" xfId="11957" xr:uid="{00000000-0005-0000-0000-0000E5090000}"/>
    <cellStyle name="Calcul 17 2 3 2" xfId="22941" xr:uid="{00000000-0005-0000-0000-0000E6090000}"/>
    <cellStyle name="Calcul 17 2 3 3" xfId="23344" xr:uid="{00000000-0005-0000-0000-0000E7090000}"/>
    <cellStyle name="Calcul 17 2 3 4" xfId="22125" xr:uid="{00000000-0005-0000-0000-0000E8090000}"/>
    <cellStyle name="Calcul 17 2 3 5" xfId="21507" xr:uid="{00000000-0005-0000-0000-0000E9090000}"/>
    <cellStyle name="Calcul 17 2 3 6" xfId="29777" xr:uid="{00000000-0005-0000-0000-0000EA090000}"/>
    <cellStyle name="Calcul 17 2 3 7" xfId="22506" xr:uid="{00000000-0005-0000-0000-0000EB090000}"/>
    <cellStyle name="Calcul 17 2 4" xfId="12032" xr:uid="{00000000-0005-0000-0000-0000EC090000}"/>
    <cellStyle name="Calcul 17 2 4 2" xfId="23833" xr:uid="{00000000-0005-0000-0000-0000ED090000}"/>
    <cellStyle name="Calcul 17 2 4 3" xfId="23211" xr:uid="{00000000-0005-0000-0000-0000EE090000}"/>
    <cellStyle name="Calcul 17 2 4 4" xfId="27560" xr:uid="{00000000-0005-0000-0000-0000EF090000}"/>
    <cellStyle name="Calcul 17 2 4 5" xfId="25059" xr:uid="{00000000-0005-0000-0000-0000F0090000}"/>
    <cellStyle name="Calcul 17 2 4 6" xfId="5921" xr:uid="{00000000-0005-0000-0000-0000F1090000}"/>
    <cellStyle name="Calcul 17 2 4 7" xfId="28141" xr:uid="{00000000-0005-0000-0000-0000F2090000}"/>
    <cellStyle name="Calcul 17 2 5" xfId="11905" xr:uid="{00000000-0005-0000-0000-0000F3090000}"/>
    <cellStyle name="Calcul 17 2 5 2" xfId="26800" xr:uid="{00000000-0005-0000-0000-0000F4090000}"/>
    <cellStyle name="Calcul 17 2 5 3" xfId="27959" xr:uid="{00000000-0005-0000-0000-0000F5090000}"/>
    <cellStyle name="Calcul 17 2 5 4" xfId="6558" xr:uid="{00000000-0005-0000-0000-0000F6090000}"/>
    <cellStyle name="Calcul 17 2 5 5" xfId="25268" xr:uid="{00000000-0005-0000-0000-0000F7090000}"/>
    <cellStyle name="Calcul 17 2 5 6" xfId="26564" xr:uid="{00000000-0005-0000-0000-0000F8090000}"/>
    <cellStyle name="Calcul 17 2 5 7" xfId="21617" xr:uid="{00000000-0005-0000-0000-0000F9090000}"/>
    <cellStyle name="Calcul 17 2 6" xfId="12684" xr:uid="{00000000-0005-0000-0000-0000FA090000}"/>
    <cellStyle name="Calcul 17 2 6 2" xfId="28232" xr:uid="{00000000-0005-0000-0000-0000FB090000}"/>
    <cellStyle name="Calcul 17 2 6 3" xfId="24073" xr:uid="{00000000-0005-0000-0000-0000FC090000}"/>
    <cellStyle name="Calcul 17 2 6 4" xfId="24232" xr:uid="{00000000-0005-0000-0000-0000FD090000}"/>
    <cellStyle name="Calcul 17 2 6 5" xfId="26001" xr:uid="{00000000-0005-0000-0000-0000FE090000}"/>
    <cellStyle name="Calcul 17 2 6 6" xfId="32799" xr:uid="{00000000-0005-0000-0000-0000FF090000}"/>
    <cellStyle name="Calcul 17 2 6 7" xfId="23516" xr:uid="{00000000-0005-0000-0000-0000000A0000}"/>
    <cellStyle name="Calcul 17 2 7" xfId="14486" xr:uid="{00000000-0005-0000-0000-0000010A0000}"/>
    <cellStyle name="Calcul 17 2 7 2" xfId="22856" xr:uid="{00000000-0005-0000-0000-0000020A0000}"/>
    <cellStyle name="Calcul 17 2 7 3" xfId="22750" xr:uid="{00000000-0005-0000-0000-0000030A0000}"/>
    <cellStyle name="Calcul 17 2 7 4" xfId="30432" xr:uid="{00000000-0005-0000-0000-0000040A0000}"/>
    <cellStyle name="Calcul 17 2 7 5" xfId="24577" xr:uid="{00000000-0005-0000-0000-0000050A0000}"/>
    <cellStyle name="Calcul 17 2 7 6" xfId="30146" xr:uid="{00000000-0005-0000-0000-0000060A0000}"/>
    <cellStyle name="Calcul 17 2 7 7" xfId="33995" xr:uid="{00000000-0005-0000-0000-0000070A0000}"/>
    <cellStyle name="Calcul 17 2 8" xfId="12493" xr:uid="{00000000-0005-0000-0000-0000080A0000}"/>
    <cellStyle name="Calcul 17 2 8 2" xfId="26779" xr:uid="{00000000-0005-0000-0000-0000090A0000}"/>
    <cellStyle name="Calcul 17 2 8 3" xfId="28514" xr:uid="{00000000-0005-0000-0000-00000A0A0000}"/>
    <cellStyle name="Calcul 17 2 8 4" xfId="26901" xr:uid="{00000000-0005-0000-0000-00000B0A0000}"/>
    <cellStyle name="Calcul 17 2 8 5" xfId="22975" xr:uid="{00000000-0005-0000-0000-00000C0A0000}"/>
    <cellStyle name="Calcul 17 2 8 6" xfId="28031" xr:uid="{00000000-0005-0000-0000-00000D0A0000}"/>
    <cellStyle name="Calcul 17 2 8 7" xfId="22514" xr:uid="{00000000-0005-0000-0000-00000E0A0000}"/>
    <cellStyle name="Calcul 17 2 9" xfId="13097" xr:uid="{00000000-0005-0000-0000-00000F0A0000}"/>
    <cellStyle name="Calcul 17 2 9 2" xfId="27852" xr:uid="{00000000-0005-0000-0000-0000100A0000}"/>
    <cellStyle name="Calcul 17 2 9 3" xfId="23387" xr:uid="{00000000-0005-0000-0000-0000110A0000}"/>
    <cellStyle name="Calcul 17 2 9 4" xfId="26752" xr:uid="{00000000-0005-0000-0000-0000120A0000}"/>
    <cellStyle name="Calcul 17 2 9 5" xfId="21755" xr:uid="{00000000-0005-0000-0000-0000130A0000}"/>
    <cellStyle name="Calcul 17 2 9 6" xfId="27088" xr:uid="{00000000-0005-0000-0000-0000140A0000}"/>
    <cellStyle name="Calcul 17 2 9 7" xfId="33393" xr:uid="{00000000-0005-0000-0000-0000150A0000}"/>
    <cellStyle name="Calcul 17 3" xfId="821" xr:uid="{00000000-0005-0000-0000-0000160A0000}"/>
    <cellStyle name="Calcul 17 3 10" xfId="12951" xr:uid="{00000000-0005-0000-0000-0000170A0000}"/>
    <cellStyle name="Calcul 17 3 10 2" xfId="30374" xr:uid="{00000000-0005-0000-0000-0000180A0000}"/>
    <cellStyle name="Calcul 17 3 10 3" xfId="21473" xr:uid="{00000000-0005-0000-0000-0000190A0000}"/>
    <cellStyle name="Calcul 17 3 10 4" xfId="22971" xr:uid="{00000000-0005-0000-0000-00001A0A0000}"/>
    <cellStyle name="Calcul 17 3 10 5" xfId="33957" xr:uid="{00000000-0005-0000-0000-00001B0A0000}"/>
    <cellStyle name="Calcul 17 3 10 6" xfId="24602" xr:uid="{00000000-0005-0000-0000-00001C0A0000}"/>
    <cellStyle name="Calcul 17 3 10 7" xfId="6190" xr:uid="{00000000-0005-0000-0000-00001D0A0000}"/>
    <cellStyle name="Calcul 17 3 11" xfId="14375" xr:uid="{00000000-0005-0000-0000-00001E0A0000}"/>
    <cellStyle name="Calcul 17 3 11 2" xfId="26926" xr:uid="{00000000-0005-0000-0000-00001F0A0000}"/>
    <cellStyle name="Calcul 17 3 11 3" xfId="22794" xr:uid="{00000000-0005-0000-0000-0000200A0000}"/>
    <cellStyle name="Calcul 17 3 11 4" xfId="22002" xr:uid="{00000000-0005-0000-0000-0000210A0000}"/>
    <cellStyle name="Calcul 17 3 11 5" xfId="28485" xr:uid="{00000000-0005-0000-0000-0000220A0000}"/>
    <cellStyle name="Calcul 17 3 11 6" xfId="24182" xr:uid="{00000000-0005-0000-0000-0000230A0000}"/>
    <cellStyle name="Calcul 17 3 11 7" xfId="32242" xr:uid="{00000000-0005-0000-0000-0000240A0000}"/>
    <cellStyle name="Calcul 17 3 12" xfId="14200" xr:uid="{00000000-0005-0000-0000-0000250A0000}"/>
    <cellStyle name="Calcul 17 3 12 2" xfId="21913" xr:uid="{00000000-0005-0000-0000-0000260A0000}"/>
    <cellStyle name="Calcul 17 3 12 3" xfId="26905" xr:uid="{00000000-0005-0000-0000-0000270A0000}"/>
    <cellStyle name="Calcul 17 3 12 4" xfId="21257" xr:uid="{00000000-0005-0000-0000-0000280A0000}"/>
    <cellStyle name="Calcul 17 3 12 5" xfId="27350" xr:uid="{00000000-0005-0000-0000-0000290A0000}"/>
    <cellStyle name="Calcul 17 3 12 6" xfId="26949" xr:uid="{00000000-0005-0000-0000-00002A0A0000}"/>
    <cellStyle name="Calcul 17 3 12 7" xfId="30761" xr:uid="{00000000-0005-0000-0000-00002B0A0000}"/>
    <cellStyle name="Calcul 17 3 13" xfId="14648" xr:uid="{00000000-0005-0000-0000-00002C0A0000}"/>
    <cellStyle name="Calcul 17 3 13 2" xfId="26916" xr:uid="{00000000-0005-0000-0000-00002D0A0000}"/>
    <cellStyle name="Calcul 17 3 13 3" xfId="21841" xr:uid="{00000000-0005-0000-0000-00002E0A0000}"/>
    <cellStyle name="Calcul 17 3 13 4" xfId="24365" xr:uid="{00000000-0005-0000-0000-00002F0A0000}"/>
    <cellStyle name="Calcul 17 3 13 5" xfId="33547" xr:uid="{00000000-0005-0000-0000-0000300A0000}"/>
    <cellStyle name="Calcul 17 3 13 6" xfId="27149" xr:uid="{00000000-0005-0000-0000-0000310A0000}"/>
    <cellStyle name="Calcul 17 3 13 7" xfId="33644" xr:uid="{00000000-0005-0000-0000-0000320A0000}"/>
    <cellStyle name="Calcul 17 3 14" xfId="12595" xr:uid="{00000000-0005-0000-0000-0000330A0000}"/>
    <cellStyle name="Calcul 17 3 14 2" xfId="26558" xr:uid="{00000000-0005-0000-0000-0000340A0000}"/>
    <cellStyle name="Calcul 17 3 14 3" xfId="26542" xr:uid="{00000000-0005-0000-0000-0000350A0000}"/>
    <cellStyle name="Calcul 17 3 14 4" xfId="32199" xr:uid="{00000000-0005-0000-0000-0000360A0000}"/>
    <cellStyle name="Calcul 17 3 14 5" xfId="21858" xr:uid="{00000000-0005-0000-0000-0000370A0000}"/>
    <cellStyle name="Calcul 17 3 14 6" xfId="26855" xr:uid="{00000000-0005-0000-0000-0000380A0000}"/>
    <cellStyle name="Calcul 17 3 14 7" xfId="35017" xr:uid="{00000000-0005-0000-0000-0000390A0000}"/>
    <cellStyle name="Calcul 17 3 15" xfId="13111" xr:uid="{00000000-0005-0000-0000-00003A0A0000}"/>
    <cellStyle name="Calcul 17 3 15 2" xfId="26762" xr:uid="{00000000-0005-0000-0000-00003B0A0000}"/>
    <cellStyle name="Calcul 17 3 15 3" xfId="26581" xr:uid="{00000000-0005-0000-0000-00003C0A0000}"/>
    <cellStyle name="Calcul 17 3 15 4" xfId="26823" xr:uid="{00000000-0005-0000-0000-00003D0A0000}"/>
    <cellStyle name="Calcul 17 3 15 5" xfId="31042" xr:uid="{00000000-0005-0000-0000-00003E0A0000}"/>
    <cellStyle name="Calcul 17 3 15 6" xfId="22701" xr:uid="{00000000-0005-0000-0000-00003F0A0000}"/>
    <cellStyle name="Calcul 17 3 15 7" xfId="30715" xr:uid="{00000000-0005-0000-0000-0000400A0000}"/>
    <cellStyle name="Calcul 17 3 2" xfId="4328" xr:uid="{00000000-0005-0000-0000-0000410A0000}"/>
    <cellStyle name="Calcul 17 3 2 2" xfId="11936" xr:uid="{00000000-0005-0000-0000-0000420A0000}"/>
    <cellStyle name="Calcul 17 3 2 2 2" xfId="22942" xr:uid="{00000000-0005-0000-0000-0000430A0000}"/>
    <cellStyle name="Calcul 17 3 2 2 3" xfId="21995" xr:uid="{00000000-0005-0000-0000-0000440A0000}"/>
    <cellStyle name="Calcul 17 3 2 2 4" xfId="30024" xr:uid="{00000000-0005-0000-0000-0000450A0000}"/>
    <cellStyle name="Calcul 17 3 2 2 5" xfId="31324" xr:uid="{00000000-0005-0000-0000-0000460A0000}"/>
    <cellStyle name="Calcul 17 3 2 2 6" xfId="22526" xr:uid="{00000000-0005-0000-0000-0000470A0000}"/>
    <cellStyle name="Calcul 17 3 2 2 7" xfId="33763" xr:uid="{00000000-0005-0000-0000-0000480A0000}"/>
    <cellStyle name="Calcul 17 3 2 3" xfId="22329" xr:uid="{00000000-0005-0000-0000-0000490A0000}"/>
    <cellStyle name="Calcul 17 3 2 4" xfId="28404" xr:uid="{00000000-0005-0000-0000-00004A0A0000}"/>
    <cellStyle name="Calcul 17 3 2 5" xfId="26887" xr:uid="{00000000-0005-0000-0000-00004B0A0000}"/>
    <cellStyle name="Calcul 17 3 2 6" xfId="5979" xr:uid="{00000000-0005-0000-0000-00004C0A0000}"/>
    <cellStyle name="Calcul 17 3 2 7" xfId="33006" xr:uid="{00000000-0005-0000-0000-00004D0A0000}"/>
    <cellStyle name="Calcul 17 3 2 8" xfId="28449" xr:uid="{00000000-0005-0000-0000-00004E0A0000}"/>
    <cellStyle name="Calcul 17 3 3" xfId="11971" xr:uid="{00000000-0005-0000-0000-00004F0A0000}"/>
    <cellStyle name="Calcul 17 3 3 2" xfId="22730" xr:uid="{00000000-0005-0000-0000-0000500A0000}"/>
    <cellStyle name="Calcul 17 3 3 3" xfId="29684" xr:uid="{00000000-0005-0000-0000-0000510A0000}"/>
    <cellStyle name="Calcul 17 3 3 4" xfId="6522" xr:uid="{00000000-0005-0000-0000-0000520A0000}"/>
    <cellStyle name="Calcul 17 3 3 5" xfId="23973" xr:uid="{00000000-0005-0000-0000-0000530A0000}"/>
    <cellStyle name="Calcul 17 3 3 6" xfId="22897" xr:uid="{00000000-0005-0000-0000-0000540A0000}"/>
    <cellStyle name="Calcul 17 3 3 7" xfId="32801" xr:uid="{00000000-0005-0000-0000-0000550A0000}"/>
    <cellStyle name="Calcul 17 3 4" xfId="12029" xr:uid="{00000000-0005-0000-0000-0000560A0000}"/>
    <cellStyle name="Calcul 17 3 4 2" xfId="21607" xr:uid="{00000000-0005-0000-0000-0000570A0000}"/>
    <cellStyle name="Calcul 17 3 4 3" xfId="27122" xr:uid="{00000000-0005-0000-0000-0000580A0000}"/>
    <cellStyle name="Calcul 17 3 4 4" xfId="21542" xr:uid="{00000000-0005-0000-0000-0000590A0000}"/>
    <cellStyle name="Calcul 17 3 4 5" xfId="28204" xr:uid="{00000000-0005-0000-0000-00005A0A0000}"/>
    <cellStyle name="Calcul 17 3 4 6" xfId="33664" xr:uid="{00000000-0005-0000-0000-00005B0A0000}"/>
    <cellStyle name="Calcul 17 3 4 7" xfId="29568" xr:uid="{00000000-0005-0000-0000-00005C0A0000}"/>
    <cellStyle name="Calcul 17 3 5" xfId="11899" xr:uid="{00000000-0005-0000-0000-00005D0A0000}"/>
    <cellStyle name="Calcul 17 3 5 2" xfId="30655" xr:uid="{00000000-0005-0000-0000-00005E0A0000}"/>
    <cellStyle name="Calcul 17 3 5 3" xfId="23034" xr:uid="{00000000-0005-0000-0000-00005F0A0000}"/>
    <cellStyle name="Calcul 17 3 5 4" xfId="24101" xr:uid="{00000000-0005-0000-0000-0000600A0000}"/>
    <cellStyle name="Calcul 17 3 5 5" xfId="34123" xr:uid="{00000000-0005-0000-0000-0000610A0000}"/>
    <cellStyle name="Calcul 17 3 5 6" xfId="25601" xr:uid="{00000000-0005-0000-0000-0000620A0000}"/>
    <cellStyle name="Calcul 17 3 5 7" xfId="33671" xr:uid="{00000000-0005-0000-0000-0000630A0000}"/>
    <cellStyle name="Calcul 17 3 6" xfId="12685" xr:uid="{00000000-0005-0000-0000-0000640A0000}"/>
    <cellStyle name="Calcul 17 3 6 2" xfId="30631" xr:uid="{00000000-0005-0000-0000-0000650A0000}"/>
    <cellStyle name="Calcul 17 3 6 3" xfId="26575" xr:uid="{00000000-0005-0000-0000-0000660A0000}"/>
    <cellStyle name="Calcul 17 3 6 4" xfId="23384" xr:uid="{00000000-0005-0000-0000-0000670A0000}"/>
    <cellStyle name="Calcul 17 3 6 5" xfId="34103" xr:uid="{00000000-0005-0000-0000-0000680A0000}"/>
    <cellStyle name="Calcul 17 3 6 6" xfId="33056" xr:uid="{00000000-0005-0000-0000-0000690A0000}"/>
    <cellStyle name="Calcul 17 3 6 7" xfId="32071" xr:uid="{00000000-0005-0000-0000-00006A0A0000}"/>
    <cellStyle name="Calcul 17 3 7" xfId="14423" xr:uid="{00000000-0005-0000-0000-00006B0A0000}"/>
    <cellStyle name="Calcul 17 3 7 2" xfId="22858" xr:uid="{00000000-0005-0000-0000-00006C0A0000}"/>
    <cellStyle name="Calcul 17 3 7 3" xfId="24049" xr:uid="{00000000-0005-0000-0000-00006D0A0000}"/>
    <cellStyle name="Calcul 17 3 7 4" xfId="25487" xr:uid="{00000000-0005-0000-0000-00006E0A0000}"/>
    <cellStyle name="Calcul 17 3 7 5" xfId="32511" xr:uid="{00000000-0005-0000-0000-00006F0A0000}"/>
    <cellStyle name="Calcul 17 3 7 6" xfId="6051" xr:uid="{00000000-0005-0000-0000-0000700A0000}"/>
    <cellStyle name="Calcul 17 3 7 7" xfId="25574" xr:uid="{00000000-0005-0000-0000-0000710A0000}"/>
    <cellStyle name="Calcul 17 3 8" xfId="12543" xr:uid="{00000000-0005-0000-0000-0000720A0000}"/>
    <cellStyle name="Calcul 17 3 8 2" xfId="30383" xr:uid="{00000000-0005-0000-0000-0000730A0000}"/>
    <cellStyle name="Calcul 17 3 8 3" xfId="6384" xr:uid="{00000000-0005-0000-0000-0000740A0000}"/>
    <cellStyle name="Calcul 17 3 8 4" xfId="31850" xr:uid="{00000000-0005-0000-0000-0000750A0000}"/>
    <cellStyle name="Calcul 17 3 8 5" xfId="33965" xr:uid="{00000000-0005-0000-0000-0000760A0000}"/>
    <cellStyle name="Calcul 17 3 8 6" xfId="25586" xr:uid="{00000000-0005-0000-0000-0000770A0000}"/>
    <cellStyle name="Calcul 17 3 8 7" xfId="34885" xr:uid="{00000000-0005-0000-0000-0000780A0000}"/>
    <cellStyle name="Calcul 17 3 9" xfId="13056" xr:uid="{00000000-0005-0000-0000-0000790A0000}"/>
    <cellStyle name="Calcul 17 3 9 2" xfId="30371" xr:uid="{00000000-0005-0000-0000-00007A0A0000}"/>
    <cellStyle name="Calcul 17 3 9 3" xfId="28129" xr:uid="{00000000-0005-0000-0000-00007B0A0000}"/>
    <cellStyle name="Calcul 17 3 9 4" xfId="30701" xr:uid="{00000000-0005-0000-0000-00007C0A0000}"/>
    <cellStyle name="Calcul 17 3 9 5" xfId="33954" xr:uid="{00000000-0005-0000-0000-00007D0A0000}"/>
    <cellStyle name="Calcul 17 3 9 6" xfId="32906" xr:uid="{00000000-0005-0000-0000-00007E0A0000}"/>
    <cellStyle name="Calcul 17 3 9 7" xfId="34149" xr:uid="{00000000-0005-0000-0000-00007F0A0000}"/>
    <cellStyle name="Calcul 2 2" xfId="822" xr:uid="{00000000-0005-0000-0000-0000800A0000}"/>
    <cellStyle name="Calcul 2 2 10" xfId="14081" xr:uid="{00000000-0005-0000-0000-0000810A0000}"/>
    <cellStyle name="Calcul 2 2 10 2" xfId="26938" xr:uid="{00000000-0005-0000-0000-0000820A0000}"/>
    <cellStyle name="Calcul 2 2 10 3" xfId="22507" xr:uid="{00000000-0005-0000-0000-0000830A0000}"/>
    <cellStyle name="Calcul 2 2 10 4" xfId="23060" xr:uid="{00000000-0005-0000-0000-0000840A0000}"/>
    <cellStyle name="Calcul 2 2 10 5" xfId="21259" xr:uid="{00000000-0005-0000-0000-0000850A0000}"/>
    <cellStyle name="Calcul 2 2 10 6" xfId="28486" xr:uid="{00000000-0005-0000-0000-0000860A0000}"/>
    <cellStyle name="Calcul 2 2 10 7" xfId="26073" xr:uid="{00000000-0005-0000-0000-0000870A0000}"/>
    <cellStyle name="Calcul 2 2 11" xfId="14024" xr:uid="{00000000-0005-0000-0000-0000880A0000}"/>
    <cellStyle name="Calcul 2 2 11 2" xfId="22874" xr:uid="{00000000-0005-0000-0000-0000890A0000}"/>
    <cellStyle name="Calcul 2 2 11 3" xfId="27031" xr:uid="{00000000-0005-0000-0000-00008A0A0000}"/>
    <cellStyle name="Calcul 2 2 11 4" xfId="29510" xr:uid="{00000000-0005-0000-0000-00008B0A0000}"/>
    <cellStyle name="Calcul 2 2 11 5" xfId="30018" xr:uid="{00000000-0005-0000-0000-00008C0A0000}"/>
    <cellStyle name="Calcul 2 2 11 6" xfId="24795" xr:uid="{00000000-0005-0000-0000-00008D0A0000}"/>
    <cellStyle name="Calcul 2 2 11 7" xfId="31207" xr:uid="{00000000-0005-0000-0000-00008E0A0000}"/>
    <cellStyle name="Calcul 2 2 12" xfId="14207" xr:uid="{00000000-0005-0000-0000-00008F0A0000}"/>
    <cellStyle name="Calcul 2 2 12 2" xfId="26932" xr:uid="{00000000-0005-0000-0000-0000900A0000}"/>
    <cellStyle name="Calcul 2 2 12 3" xfId="21840" xr:uid="{00000000-0005-0000-0000-0000910A0000}"/>
    <cellStyle name="Calcul 2 2 12 4" xfId="30221" xr:uid="{00000000-0005-0000-0000-0000920A0000}"/>
    <cellStyle name="Calcul 2 2 12 5" xfId="33546" xr:uid="{00000000-0005-0000-0000-0000930A0000}"/>
    <cellStyle name="Calcul 2 2 12 6" xfId="22080" xr:uid="{00000000-0005-0000-0000-0000940A0000}"/>
    <cellStyle name="Calcul 2 2 12 7" xfId="33876" xr:uid="{00000000-0005-0000-0000-0000950A0000}"/>
    <cellStyle name="Calcul 2 2 13" xfId="14102" xr:uid="{00000000-0005-0000-0000-0000960A0000}"/>
    <cellStyle name="Calcul 2 2 13 2" xfId="26937" xr:uid="{00000000-0005-0000-0000-0000970A0000}"/>
    <cellStyle name="Calcul 2 2 13 3" xfId="29451" xr:uid="{00000000-0005-0000-0000-0000980A0000}"/>
    <cellStyle name="Calcul 2 2 13 4" xfId="6431" xr:uid="{00000000-0005-0000-0000-0000990A0000}"/>
    <cellStyle name="Calcul 2 2 13 5" xfId="26380" xr:uid="{00000000-0005-0000-0000-00009A0A0000}"/>
    <cellStyle name="Calcul 2 2 13 6" xfId="24414" xr:uid="{00000000-0005-0000-0000-00009B0A0000}"/>
    <cellStyle name="Calcul 2 2 13 7" xfId="29933" xr:uid="{00000000-0005-0000-0000-00009C0A0000}"/>
    <cellStyle name="Calcul 2 2 14" xfId="12532" xr:uid="{00000000-0005-0000-0000-00009D0A0000}"/>
    <cellStyle name="Calcul 2 2 14 2" xfId="21960" xr:uid="{00000000-0005-0000-0000-00009E0A0000}"/>
    <cellStyle name="Calcul 2 2 14 3" xfId="6705" xr:uid="{00000000-0005-0000-0000-00009F0A0000}"/>
    <cellStyle name="Calcul 2 2 14 4" xfId="32202" xr:uid="{00000000-0005-0000-0000-0000A00A0000}"/>
    <cellStyle name="Calcul 2 2 14 5" xfId="24651" xr:uid="{00000000-0005-0000-0000-0000A10A0000}"/>
    <cellStyle name="Calcul 2 2 14 6" xfId="24881" xr:uid="{00000000-0005-0000-0000-0000A20A0000}"/>
    <cellStyle name="Calcul 2 2 14 7" xfId="35020" xr:uid="{00000000-0005-0000-0000-0000A30A0000}"/>
    <cellStyle name="Calcul 2 2 15" xfId="14741" xr:uid="{00000000-0005-0000-0000-0000A40A0000}"/>
    <cellStyle name="Calcul 2 2 15 2" xfId="24187" xr:uid="{00000000-0005-0000-0000-0000A50A0000}"/>
    <cellStyle name="Calcul 2 2 15 3" xfId="26749" xr:uid="{00000000-0005-0000-0000-0000A60A0000}"/>
    <cellStyle name="Calcul 2 2 15 4" xfId="26612" xr:uid="{00000000-0005-0000-0000-0000A70A0000}"/>
    <cellStyle name="Calcul 2 2 15 5" xfId="33124" xr:uid="{00000000-0005-0000-0000-0000A80A0000}"/>
    <cellStyle name="Calcul 2 2 15 6" xfId="31786" xr:uid="{00000000-0005-0000-0000-0000A90A0000}"/>
    <cellStyle name="Calcul 2 2 15 7" xfId="24575" xr:uid="{00000000-0005-0000-0000-0000AA0A0000}"/>
    <cellStyle name="Calcul 2 2 2" xfId="4958" xr:uid="{00000000-0005-0000-0000-0000AB0A0000}"/>
    <cellStyle name="Calcul 2 2 2 2" xfId="11718" xr:uid="{00000000-0005-0000-0000-0000AC0A0000}"/>
    <cellStyle name="Calcul 2 2 2 2 2" xfId="29669" xr:uid="{00000000-0005-0000-0000-0000AD0A0000}"/>
    <cellStyle name="Calcul 2 2 2 2 3" xfId="6688" xr:uid="{00000000-0005-0000-0000-0000AE0A0000}"/>
    <cellStyle name="Calcul 2 2 2 2 4" xfId="32029" xr:uid="{00000000-0005-0000-0000-0000AF0A0000}"/>
    <cellStyle name="Calcul 2 2 2 2 5" xfId="26082" xr:uid="{00000000-0005-0000-0000-0000B00A0000}"/>
    <cellStyle name="Calcul 2 2 2 2 6" xfId="32733" xr:uid="{00000000-0005-0000-0000-0000B10A0000}"/>
    <cellStyle name="Calcul 2 2 2 2 7" xfId="34975" xr:uid="{00000000-0005-0000-0000-0000B20A0000}"/>
    <cellStyle name="Calcul 2 2 2 3" xfId="22330" xr:uid="{00000000-0005-0000-0000-0000B30A0000}"/>
    <cellStyle name="Calcul 2 2 2 4" xfId="23474" xr:uid="{00000000-0005-0000-0000-0000B40A0000}"/>
    <cellStyle name="Calcul 2 2 2 5" xfId="29969" xr:uid="{00000000-0005-0000-0000-0000B50A0000}"/>
    <cellStyle name="Calcul 2 2 2 6" xfId="24978" xr:uid="{00000000-0005-0000-0000-0000B60A0000}"/>
    <cellStyle name="Calcul 2 2 2 7" xfId="30726" xr:uid="{00000000-0005-0000-0000-0000B70A0000}"/>
    <cellStyle name="Calcul 2 2 2 8" xfId="33744" xr:uid="{00000000-0005-0000-0000-0000B80A0000}"/>
    <cellStyle name="Calcul 2 2 3" xfId="12078" xr:uid="{00000000-0005-0000-0000-0000B90A0000}"/>
    <cellStyle name="Calcul 2 2 3 2" xfId="29860" xr:uid="{00000000-0005-0000-0000-0000BA0A0000}"/>
    <cellStyle name="Calcul 2 2 3 3" xfId="30998" xr:uid="{00000000-0005-0000-0000-0000BB0A0000}"/>
    <cellStyle name="Calcul 2 2 3 4" xfId="32429" xr:uid="{00000000-0005-0000-0000-0000BC0A0000}"/>
    <cellStyle name="Calcul 2 2 3 5" xfId="33688" xr:uid="{00000000-0005-0000-0000-0000BD0A0000}"/>
    <cellStyle name="Calcul 2 2 3 6" xfId="34294" xr:uid="{00000000-0005-0000-0000-0000BE0A0000}"/>
    <cellStyle name="Calcul 2 2 3 7" xfId="35107" xr:uid="{00000000-0005-0000-0000-0000BF0A0000}"/>
    <cellStyle name="Calcul 2 2 4" xfId="11832" xr:uid="{00000000-0005-0000-0000-0000C00A0000}"/>
    <cellStyle name="Calcul 2 2 4 2" xfId="27374" xr:uid="{00000000-0005-0000-0000-0000C10A0000}"/>
    <cellStyle name="Calcul 2 2 4 3" xfId="26270" xr:uid="{00000000-0005-0000-0000-0000C20A0000}"/>
    <cellStyle name="Calcul 2 2 4 4" xfId="30825" xr:uid="{00000000-0005-0000-0000-0000C30A0000}"/>
    <cellStyle name="Calcul 2 2 4 5" xfId="31173" xr:uid="{00000000-0005-0000-0000-0000C40A0000}"/>
    <cellStyle name="Calcul 2 2 4 6" xfId="26881" xr:uid="{00000000-0005-0000-0000-0000C50A0000}"/>
    <cellStyle name="Calcul 2 2 4 7" xfId="34207" xr:uid="{00000000-0005-0000-0000-0000C60A0000}"/>
    <cellStyle name="Calcul 2 2 5" xfId="12258" xr:uid="{00000000-0005-0000-0000-0000C70A0000}"/>
    <cellStyle name="Calcul 2 2 5 2" xfId="23315" xr:uid="{00000000-0005-0000-0000-0000C80A0000}"/>
    <cellStyle name="Calcul 2 2 5 3" xfId="28497" xr:uid="{00000000-0005-0000-0000-0000C90A0000}"/>
    <cellStyle name="Calcul 2 2 5 4" xfId="27749" xr:uid="{00000000-0005-0000-0000-0000CA0A0000}"/>
    <cellStyle name="Calcul 2 2 5 5" xfId="31934" xr:uid="{00000000-0005-0000-0000-0000CB0A0000}"/>
    <cellStyle name="Calcul 2 2 5 6" xfId="33178" xr:uid="{00000000-0005-0000-0000-0000CC0A0000}"/>
    <cellStyle name="Calcul 2 2 5 7" xfId="33027" xr:uid="{00000000-0005-0000-0000-0000CD0A0000}"/>
    <cellStyle name="Calcul 2 2 6" xfId="12686" xr:uid="{00000000-0005-0000-0000-0000CE0A0000}"/>
    <cellStyle name="Calcul 2 2 6 2" xfId="25763" xr:uid="{00000000-0005-0000-0000-0000CF0A0000}"/>
    <cellStyle name="Calcul 2 2 6 3" xfId="28426" xr:uid="{00000000-0005-0000-0000-0000D00A0000}"/>
    <cellStyle name="Calcul 2 2 6 4" xfId="26624" xr:uid="{00000000-0005-0000-0000-0000D10A0000}"/>
    <cellStyle name="Calcul 2 2 6 5" xfId="27247" xr:uid="{00000000-0005-0000-0000-0000D20A0000}"/>
    <cellStyle name="Calcul 2 2 6 6" xfId="33179" xr:uid="{00000000-0005-0000-0000-0000D30A0000}"/>
    <cellStyle name="Calcul 2 2 6 7" xfId="32940" xr:uid="{00000000-0005-0000-0000-0000D40A0000}"/>
    <cellStyle name="Calcul 2 2 7" xfId="14530" xr:uid="{00000000-0005-0000-0000-0000D50A0000}"/>
    <cellStyle name="Calcul 2 2 7 2" xfId="30048" xr:uid="{00000000-0005-0000-0000-0000D60A0000}"/>
    <cellStyle name="Calcul 2 2 7 3" xfId="31147" xr:uid="{00000000-0005-0000-0000-0000D70A0000}"/>
    <cellStyle name="Calcul 2 2 7 4" xfId="32561" xr:uid="{00000000-0005-0000-0000-0000D80A0000}"/>
    <cellStyle name="Calcul 2 2 7 5" xfId="33777" xr:uid="{00000000-0005-0000-0000-0000D90A0000}"/>
    <cellStyle name="Calcul 2 2 7 6" xfId="34358" xr:uid="{00000000-0005-0000-0000-0000DA0A0000}"/>
    <cellStyle name="Calcul 2 2 7 7" xfId="35127" xr:uid="{00000000-0005-0000-0000-0000DB0A0000}"/>
    <cellStyle name="Calcul 2 2 8" xfId="12452" xr:uid="{00000000-0005-0000-0000-0000DC0A0000}"/>
    <cellStyle name="Calcul 2 2 8 2" xfId="23817" xr:uid="{00000000-0005-0000-0000-0000DD0A0000}"/>
    <cellStyle name="Calcul 2 2 8 3" xfId="30833" xr:uid="{00000000-0005-0000-0000-0000DE0A0000}"/>
    <cellStyle name="Calcul 2 2 8 4" xfId="32285" xr:uid="{00000000-0005-0000-0000-0000DF0A0000}"/>
    <cellStyle name="Calcul 2 2 8 5" xfId="32877" xr:uid="{00000000-0005-0000-0000-0000E00A0000}"/>
    <cellStyle name="Calcul 2 2 8 6" xfId="34213" xr:uid="{00000000-0005-0000-0000-0000E10A0000}"/>
    <cellStyle name="Calcul 2 2 8 7" xfId="35045" xr:uid="{00000000-0005-0000-0000-0000E20A0000}"/>
    <cellStyle name="Calcul 2 2 9" xfId="13092" xr:uid="{00000000-0005-0000-0000-0000E30A0000}"/>
    <cellStyle name="Calcul 2 2 9 2" xfId="29620" xr:uid="{00000000-0005-0000-0000-0000E40A0000}"/>
    <cellStyle name="Calcul 2 2 9 3" xfId="6719" xr:uid="{00000000-0005-0000-0000-0000E50A0000}"/>
    <cellStyle name="Calcul 2 2 9 4" xfId="31980" xr:uid="{00000000-0005-0000-0000-0000E60A0000}"/>
    <cellStyle name="Calcul 2 2 9 5" xfId="22287" xr:uid="{00000000-0005-0000-0000-0000E70A0000}"/>
    <cellStyle name="Calcul 2 2 9 6" xfId="6146" xr:uid="{00000000-0005-0000-0000-0000E80A0000}"/>
    <cellStyle name="Calcul 2 2 9 7" xfId="34931" xr:uid="{00000000-0005-0000-0000-0000E90A0000}"/>
    <cellStyle name="Calcul 2 3" xfId="823" xr:uid="{00000000-0005-0000-0000-0000EA0A0000}"/>
    <cellStyle name="Calcul 2 3 10" xfId="12392" xr:uid="{00000000-0005-0000-0000-0000EB0A0000}"/>
    <cellStyle name="Calcul 2 3 10 2" xfId="26994" xr:uid="{00000000-0005-0000-0000-0000EC0A0000}"/>
    <cellStyle name="Calcul 2 3 10 3" xfId="21449" xr:uid="{00000000-0005-0000-0000-0000ED0A0000}"/>
    <cellStyle name="Calcul 2 3 10 4" xfId="22483" xr:uid="{00000000-0005-0000-0000-0000EE0A0000}"/>
    <cellStyle name="Calcul 2 3 10 5" xfId="23979" xr:uid="{00000000-0005-0000-0000-0000EF0A0000}"/>
    <cellStyle name="Calcul 2 3 10 6" xfId="23802" xr:uid="{00000000-0005-0000-0000-0000F00A0000}"/>
    <cellStyle name="Calcul 2 3 10 7" xfId="27913" xr:uid="{00000000-0005-0000-0000-0000F10A0000}"/>
    <cellStyle name="Calcul 2 3 11" xfId="13083" xr:uid="{00000000-0005-0000-0000-0000F20A0000}"/>
    <cellStyle name="Calcul 2 3 11 2" xfId="28220" xr:uid="{00000000-0005-0000-0000-0000F30A0000}"/>
    <cellStyle name="Calcul 2 3 11 3" xfId="30448" xr:uid="{00000000-0005-0000-0000-0000F40A0000}"/>
    <cellStyle name="Calcul 2 3 11 4" xfId="29992" xr:uid="{00000000-0005-0000-0000-0000F50A0000}"/>
    <cellStyle name="Calcul 2 3 11 5" xfId="6618" xr:uid="{00000000-0005-0000-0000-0000F60A0000}"/>
    <cellStyle name="Calcul 2 3 11 6" xfId="34000" xr:uid="{00000000-0005-0000-0000-0000F70A0000}"/>
    <cellStyle name="Calcul 2 3 11 7" xfId="33752" xr:uid="{00000000-0005-0000-0000-0000F80A0000}"/>
    <cellStyle name="Calcul 2 3 12" xfId="14362" xr:uid="{00000000-0005-0000-0000-0000F90A0000}"/>
    <cellStyle name="Calcul 2 3 12 2" xfId="30056" xr:uid="{00000000-0005-0000-0000-0000FA0A0000}"/>
    <cellStyle name="Calcul 2 3 12 3" xfId="31154" xr:uid="{00000000-0005-0000-0000-0000FB0A0000}"/>
    <cellStyle name="Calcul 2 3 12 4" xfId="32569" xr:uid="{00000000-0005-0000-0000-0000FC0A0000}"/>
    <cellStyle name="Calcul 2 3 12 5" xfId="33783" xr:uid="{00000000-0005-0000-0000-0000FD0A0000}"/>
    <cellStyle name="Calcul 2 3 12 6" xfId="34364" xr:uid="{00000000-0005-0000-0000-0000FE0A0000}"/>
    <cellStyle name="Calcul 2 3 12 7" xfId="35133" xr:uid="{00000000-0005-0000-0000-0000FF0A0000}"/>
    <cellStyle name="Calcul 2 3 13" xfId="14041" xr:uid="{00000000-0005-0000-0000-0000000B0000}"/>
    <cellStyle name="Calcul 2 3 13 2" xfId="23962" xr:uid="{00000000-0005-0000-0000-0000010B0000}"/>
    <cellStyle name="Calcul 2 3 13 3" xfId="27324" xr:uid="{00000000-0005-0000-0000-0000020B0000}"/>
    <cellStyle name="Calcul 2 3 13 4" xfId="24947" xr:uid="{00000000-0005-0000-0000-0000030B0000}"/>
    <cellStyle name="Calcul 2 3 13 5" xfId="23001" xr:uid="{00000000-0005-0000-0000-0000040B0000}"/>
    <cellStyle name="Calcul 2 3 13 6" xfId="33380" xr:uid="{00000000-0005-0000-0000-0000050B0000}"/>
    <cellStyle name="Calcul 2 3 13 7" xfId="32127" xr:uid="{00000000-0005-0000-0000-0000060B0000}"/>
    <cellStyle name="Calcul 2 3 14" xfId="14311" xr:uid="{00000000-0005-0000-0000-0000070B0000}"/>
    <cellStyle name="Calcul 2 3 14 2" xfId="22660" xr:uid="{00000000-0005-0000-0000-0000080B0000}"/>
    <cellStyle name="Calcul 2 3 14 3" xfId="24115" xr:uid="{00000000-0005-0000-0000-0000090B0000}"/>
    <cellStyle name="Calcul 2 3 14 4" xfId="24176" xr:uid="{00000000-0005-0000-0000-00000A0B0000}"/>
    <cellStyle name="Calcul 2 3 14 5" xfId="31748" xr:uid="{00000000-0005-0000-0000-00000B0B0000}"/>
    <cellStyle name="Calcul 2 3 14 6" xfId="32869" xr:uid="{00000000-0005-0000-0000-00000C0B0000}"/>
    <cellStyle name="Calcul 2 3 14 7" xfId="31304" xr:uid="{00000000-0005-0000-0000-00000D0B0000}"/>
    <cellStyle name="Calcul 2 3 15" xfId="14859" xr:uid="{00000000-0005-0000-0000-00000E0B0000}"/>
    <cellStyle name="Calcul 2 3 15 2" xfId="29758" xr:uid="{00000000-0005-0000-0000-00000F0B0000}"/>
    <cellStyle name="Calcul 2 3 15 3" xfId="25567" xr:uid="{00000000-0005-0000-0000-0000100B0000}"/>
    <cellStyle name="Calcul 2 3 15 4" xfId="21322" xr:uid="{00000000-0005-0000-0000-0000110B0000}"/>
    <cellStyle name="Calcul 2 3 15 5" xfId="28076" xr:uid="{00000000-0005-0000-0000-0000120B0000}"/>
    <cellStyle name="Calcul 2 3 15 6" xfId="22275" xr:uid="{00000000-0005-0000-0000-0000130B0000}"/>
    <cellStyle name="Calcul 2 3 15 7" xfId="32822" xr:uid="{00000000-0005-0000-0000-0000140B0000}"/>
    <cellStyle name="Calcul 2 3 2" xfId="4327" xr:uid="{00000000-0005-0000-0000-0000150B0000}"/>
    <cellStyle name="Calcul 2 3 2 2" xfId="11889" xr:uid="{00000000-0005-0000-0000-0000160B0000}"/>
    <cellStyle name="Calcul 2 3 2 2 2" xfId="29867" xr:uid="{00000000-0005-0000-0000-0000170B0000}"/>
    <cellStyle name="Calcul 2 3 2 2 3" xfId="31006" xr:uid="{00000000-0005-0000-0000-0000180B0000}"/>
    <cellStyle name="Calcul 2 3 2 2 4" xfId="32435" xr:uid="{00000000-0005-0000-0000-0000190B0000}"/>
    <cellStyle name="Calcul 2 3 2 2 5" xfId="33693" xr:uid="{00000000-0005-0000-0000-00001A0B0000}"/>
    <cellStyle name="Calcul 2 3 2 2 6" xfId="34299" xr:uid="{00000000-0005-0000-0000-00001B0B0000}"/>
    <cellStyle name="Calcul 2 3 2 2 7" xfId="35112" xr:uid="{00000000-0005-0000-0000-00001C0B0000}"/>
    <cellStyle name="Calcul 2 3 2 3" xfId="22331" xr:uid="{00000000-0005-0000-0000-00001D0B0000}"/>
    <cellStyle name="Calcul 2 3 2 4" xfId="22128" xr:uid="{00000000-0005-0000-0000-00001E0B0000}"/>
    <cellStyle name="Calcul 2 3 2 5" xfId="22993" xr:uid="{00000000-0005-0000-0000-00001F0B0000}"/>
    <cellStyle name="Calcul 2 3 2 6" xfId="32659" xr:uid="{00000000-0005-0000-0000-0000200B0000}"/>
    <cellStyle name="Calcul 2 3 2 7" xfId="31906" xr:uid="{00000000-0005-0000-0000-0000210B0000}"/>
    <cellStyle name="Calcul 2 3 2 8" xfId="26498" xr:uid="{00000000-0005-0000-0000-0000220B0000}"/>
    <cellStyle name="Calcul 2 3 3" xfId="11782" xr:uid="{00000000-0005-0000-0000-0000230B0000}"/>
    <cellStyle name="Calcul 2 3 3 2" xfId="22736" xr:uid="{00000000-0005-0000-0000-0000240B0000}"/>
    <cellStyle name="Calcul 2 3 3 3" xfId="27394" xr:uid="{00000000-0005-0000-0000-0000250B0000}"/>
    <cellStyle name="Calcul 2 3 3 4" xfId="25348" xr:uid="{00000000-0005-0000-0000-0000260B0000}"/>
    <cellStyle name="Calcul 2 3 3 5" xfId="25015" xr:uid="{00000000-0005-0000-0000-0000270B0000}"/>
    <cellStyle name="Calcul 2 3 3 6" xfId="33036" xr:uid="{00000000-0005-0000-0000-0000280B0000}"/>
    <cellStyle name="Calcul 2 3 3 7" xfId="33102" xr:uid="{00000000-0005-0000-0000-0000290B0000}"/>
    <cellStyle name="Calcul 2 3 4" xfId="12094" xr:uid="{00000000-0005-0000-0000-00002A0B0000}"/>
    <cellStyle name="Calcul 2 3 4 2" xfId="26792" xr:uid="{00000000-0005-0000-0000-00002B0B0000}"/>
    <cellStyle name="Calcul 2 3 4 3" xfId="28086" xr:uid="{00000000-0005-0000-0000-00002C0B0000}"/>
    <cellStyle name="Calcul 2 3 4 4" xfId="27171" xr:uid="{00000000-0005-0000-0000-00002D0B0000}"/>
    <cellStyle name="Calcul 2 3 4 5" xfId="23701" xr:uid="{00000000-0005-0000-0000-00002E0B0000}"/>
    <cellStyle name="Calcul 2 3 4 6" xfId="33015" xr:uid="{00000000-0005-0000-0000-00002F0B0000}"/>
    <cellStyle name="Calcul 2 3 4 7" xfId="27829" xr:uid="{00000000-0005-0000-0000-0000300B0000}"/>
    <cellStyle name="Calcul 2 3 5" xfId="11808" xr:uid="{00000000-0005-0000-0000-0000310B0000}"/>
    <cellStyle name="Calcul 2 3 5 2" xfId="30414" xr:uid="{00000000-0005-0000-0000-0000320B0000}"/>
    <cellStyle name="Calcul 2 3 5 3" xfId="25410" xr:uid="{00000000-0005-0000-0000-0000330B0000}"/>
    <cellStyle name="Calcul 2 3 5 4" xfId="6599" xr:uid="{00000000-0005-0000-0000-0000340B0000}"/>
    <cellStyle name="Calcul 2 3 5 5" xfId="33988" xr:uid="{00000000-0005-0000-0000-0000350B0000}"/>
    <cellStyle name="Calcul 2 3 5 6" xfId="33261" xr:uid="{00000000-0005-0000-0000-0000360B0000}"/>
    <cellStyle name="Calcul 2 3 5 7" xfId="31837" xr:uid="{00000000-0005-0000-0000-0000370B0000}"/>
    <cellStyle name="Calcul 2 3 6" xfId="12687" xr:uid="{00000000-0005-0000-0000-0000380B0000}"/>
    <cellStyle name="Calcul 2 3 6 2" xfId="23298" xr:uid="{00000000-0005-0000-0000-0000390B0000}"/>
    <cellStyle name="Calcul 2 3 6 3" xfId="27192" xr:uid="{00000000-0005-0000-0000-00003A0B0000}"/>
    <cellStyle name="Calcul 2 3 6 4" xfId="24805" xr:uid="{00000000-0005-0000-0000-00003B0B0000}"/>
    <cellStyle name="Calcul 2 3 6 5" xfId="32893" xr:uid="{00000000-0005-0000-0000-00003C0B0000}"/>
    <cellStyle name="Calcul 2 3 6 6" xfId="33209" xr:uid="{00000000-0005-0000-0000-00003D0B0000}"/>
    <cellStyle name="Calcul 2 3 6 7" xfId="32238" xr:uid="{00000000-0005-0000-0000-00003E0B0000}"/>
    <cellStyle name="Calcul 2 3 7" xfId="14192" xr:uid="{00000000-0005-0000-0000-00003F0B0000}"/>
    <cellStyle name="Calcul 2 3 7 2" xfId="22866" xr:uid="{00000000-0005-0000-0000-0000400B0000}"/>
    <cellStyle name="Calcul 2 3 7 3" xfId="23347" xr:uid="{00000000-0005-0000-0000-0000410B0000}"/>
    <cellStyle name="Calcul 2 3 7 4" xfId="21767" xr:uid="{00000000-0005-0000-0000-0000420B0000}"/>
    <cellStyle name="Calcul 2 3 7 5" xfId="29950" xr:uid="{00000000-0005-0000-0000-0000430B0000}"/>
    <cellStyle name="Calcul 2 3 7 6" xfId="24006" xr:uid="{00000000-0005-0000-0000-0000440B0000}"/>
    <cellStyle name="Calcul 2 3 7 7" xfId="23636" xr:uid="{00000000-0005-0000-0000-0000450B0000}"/>
    <cellStyle name="Calcul 2 3 8" xfId="14422" xr:uid="{00000000-0005-0000-0000-0000460B0000}"/>
    <cellStyle name="Calcul 2 3 8 2" xfId="25459" xr:uid="{00000000-0005-0000-0000-0000470B0000}"/>
    <cellStyle name="Calcul 2 3 8 3" xfId="6640" xr:uid="{00000000-0005-0000-0000-0000480B0000}"/>
    <cellStyle name="Calcul 2 3 8 4" xfId="32150" xr:uid="{00000000-0005-0000-0000-0000490B0000}"/>
    <cellStyle name="Calcul 2 3 8 5" xfId="22142" xr:uid="{00000000-0005-0000-0000-00004A0B0000}"/>
    <cellStyle name="Calcul 2 3 8 6" xfId="26389" xr:uid="{00000000-0005-0000-0000-00004B0B0000}"/>
    <cellStyle name="Calcul 2 3 8 7" xfId="34994" xr:uid="{00000000-0005-0000-0000-00004C0B0000}"/>
    <cellStyle name="Calcul 2 3 9" xfId="13971" xr:uid="{00000000-0005-0000-0000-00004D0B0000}"/>
    <cellStyle name="Calcul 2 3 9 2" xfId="21332" xr:uid="{00000000-0005-0000-0000-00004E0B0000}"/>
    <cellStyle name="Calcul 2 3 9 3" xfId="6345" xr:uid="{00000000-0005-0000-0000-00004F0B0000}"/>
    <cellStyle name="Calcul 2 3 9 4" xfId="31816" xr:uid="{00000000-0005-0000-0000-0000500B0000}"/>
    <cellStyle name="Calcul 2 3 9 5" xfId="23767" xr:uid="{00000000-0005-0000-0000-0000510B0000}"/>
    <cellStyle name="Calcul 2 3 9 6" xfId="27847" xr:uid="{00000000-0005-0000-0000-0000520B0000}"/>
    <cellStyle name="Calcul 2 3 9 7" xfId="34869" xr:uid="{00000000-0005-0000-0000-0000530B0000}"/>
    <cellStyle name="Calcul 3 2" xfId="824" xr:uid="{00000000-0005-0000-0000-0000540B0000}"/>
    <cellStyle name="Calcul 3 2 10" xfId="12879" xr:uid="{00000000-0005-0000-0000-0000550B0000}"/>
    <cellStyle name="Calcul 3 2 10 2" xfId="21361" xr:uid="{00000000-0005-0000-0000-0000560B0000}"/>
    <cellStyle name="Calcul 3 2 10 3" xfId="6374" xr:uid="{00000000-0005-0000-0000-0000570B0000}"/>
    <cellStyle name="Calcul 3 2 10 4" xfId="31838" xr:uid="{00000000-0005-0000-0000-0000580B0000}"/>
    <cellStyle name="Calcul 3 2 10 5" xfId="28542" xr:uid="{00000000-0005-0000-0000-0000590B0000}"/>
    <cellStyle name="Calcul 3 2 10 6" xfId="30707" xr:uid="{00000000-0005-0000-0000-00005A0B0000}"/>
    <cellStyle name="Calcul 3 2 10 7" xfId="34875" xr:uid="{00000000-0005-0000-0000-00005B0B0000}"/>
    <cellStyle name="Calcul 3 2 11" xfId="12862" xr:uid="{00000000-0005-0000-0000-00005C0B0000}"/>
    <cellStyle name="Calcul 3 2 11 2" xfId="22704" xr:uid="{00000000-0005-0000-0000-00005D0B0000}"/>
    <cellStyle name="Calcul 3 2 11 3" xfId="27396" xr:uid="{00000000-0005-0000-0000-00005E0B0000}"/>
    <cellStyle name="Calcul 3 2 11 4" xfId="22535" xr:uid="{00000000-0005-0000-0000-00005F0B0000}"/>
    <cellStyle name="Calcul 3 2 11 5" xfId="6623" xr:uid="{00000000-0005-0000-0000-0000600B0000}"/>
    <cellStyle name="Calcul 3 2 11 6" xfId="22810" xr:uid="{00000000-0005-0000-0000-0000610B0000}"/>
    <cellStyle name="Calcul 3 2 11 7" xfId="24845" xr:uid="{00000000-0005-0000-0000-0000620B0000}"/>
    <cellStyle name="Calcul 3 2 12" xfId="13064" xr:uid="{00000000-0005-0000-0000-0000630B0000}"/>
    <cellStyle name="Calcul 3 2 12 2" xfId="25750" xr:uid="{00000000-0005-0000-0000-0000640B0000}"/>
    <cellStyle name="Calcul 3 2 12 3" xfId="27469" xr:uid="{00000000-0005-0000-0000-0000650B0000}"/>
    <cellStyle name="Calcul 3 2 12 4" xfId="21680" xr:uid="{00000000-0005-0000-0000-0000660B0000}"/>
    <cellStyle name="Calcul 3 2 12 5" xfId="32488" xr:uid="{00000000-0005-0000-0000-0000670B0000}"/>
    <cellStyle name="Calcul 3 2 12 6" xfId="6652" xr:uid="{00000000-0005-0000-0000-0000680B0000}"/>
    <cellStyle name="Calcul 3 2 12 7" xfId="6665" xr:uid="{00000000-0005-0000-0000-0000690B0000}"/>
    <cellStyle name="Calcul 3 2 13" xfId="14140" xr:uid="{00000000-0005-0000-0000-00006A0B0000}"/>
    <cellStyle name="Calcul 3 2 13 2" xfId="26738" xr:uid="{00000000-0005-0000-0000-00006B0B0000}"/>
    <cellStyle name="Calcul 3 2 13 3" xfId="27168" xr:uid="{00000000-0005-0000-0000-00006C0B0000}"/>
    <cellStyle name="Calcul 3 2 13 4" xfId="25187" xr:uid="{00000000-0005-0000-0000-00006D0B0000}"/>
    <cellStyle name="Calcul 3 2 13 5" xfId="30667" xr:uid="{00000000-0005-0000-0000-00006E0B0000}"/>
    <cellStyle name="Calcul 3 2 13 6" xfId="33157" xr:uid="{00000000-0005-0000-0000-00006F0B0000}"/>
    <cellStyle name="Calcul 3 2 13 7" xfId="23974" xr:uid="{00000000-0005-0000-0000-0000700B0000}"/>
    <cellStyle name="Calcul 3 2 14" xfId="14360" xr:uid="{00000000-0005-0000-0000-0000710B0000}"/>
    <cellStyle name="Calcul 3 2 14 2" xfId="22860" xr:uid="{00000000-0005-0000-0000-0000720B0000}"/>
    <cellStyle name="Calcul 3 2 14 3" xfId="25554" xr:uid="{00000000-0005-0000-0000-0000730B0000}"/>
    <cellStyle name="Calcul 3 2 14 4" xfId="30771" xr:uid="{00000000-0005-0000-0000-0000740B0000}"/>
    <cellStyle name="Calcul 3 2 14 5" xfId="25797" xr:uid="{00000000-0005-0000-0000-0000750B0000}"/>
    <cellStyle name="Calcul 3 2 14 6" xfId="26523" xr:uid="{00000000-0005-0000-0000-0000760B0000}"/>
    <cellStyle name="Calcul 3 2 14 7" xfId="34190" xr:uid="{00000000-0005-0000-0000-0000770B0000}"/>
    <cellStyle name="Calcul 3 2 15" xfId="14852" xr:uid="{00000000-0005-0000-0000-0000780B0000}"/>
    <cellStyle name="Calcul 3 2 15 2" xfId="21504" xr:uid="{00000000-0005-0000-0000-0000790B0000}"/>
    <cellStyle name="Calcul 3 2 15 3" xfId="27445" xr:uid="{00000000-0005-0000-0000-00007A0B0000}"/>
    <cellStyle name="Calcul 3 2 15 4" xfId="28121" xr:uid="{00000000-0005-0000-0000-00007B0B0000}"/>
    <cellStyle name="Calcul 3 2 15 5" xfId="27936" xr:uid="{00000000-0005-0000-0000-00007C0B0000}"/>
    <cellStyle name="Calcul 3 2 15 6" xfId="27143" xr:uid="{00000000-0005-0000-0000-00007D0B0000}"/>
    <cellStyle name="Calcul 3 2 15 7" xfId="6119" xr:uid="{00000000-0005-0000-0000-00007E0B0000}"/>
    <cellStyle name="Calcul 3 2 2" xfId="4955" xr:uid="{00000000-0005-0000-0000-00007F0B0000}"/>
    <cellStyle name="Calcul 3 2 2 2" xfId="11846" xr:uid="{00000000-0005-0000-0000-0000800B0000}"/>
    <cellStyle name="Calcul 3 2 2 2 2" xfId="27016" xr:uid="{00000000-0005-0000-0000-0000810B0000}"/>
    <cellStyle name="Calcul 3 2 2 2 3" xfId="22585" xr:uid="{00000000-0005-0000-0000-0000820B0000}"/>
    <cellStyle name="Calcul 3 2 2 2 4" xfId="29936" xr:uid="{00000000-0005-0000-0000-0000830B0000}"/>
    <cellStyle name="Calcul 3 2 2 2 5" xfId="22879" xr:uid="{00000000-0005-0000-0000-0000840B0000}"/>
    <cellStyle name="Calcul 3 2 2 2 6" xfId="28132" xr:uid="{00000000-0005-0000-0000-0000850B0000}"/>
    <cellStyle name="Calcul 3 2 2 2 7" xfId="33727" xr:uid="{00000000-0005-0000-0000-0000860B0000}"/>
    <cellStyle name="Calcul 3 2 2 3" xfId="22332" xr:uid="{00000000-0005-0000-0000-0000870B0000}"/>
    <cellStyle name="Calcul 3 2 2 4" xfId="26837" xr:uid="{00000000-0005-0000-0000-0000880B0000}"/>
    <cellStyle name="Calcul 3 2 2 5" xfId="23892" xr:uid="{00000000-0005-0000-0000-0000890B0000}"/>
    <cellStyle name="Calcul 3 2 2 6" xfId="6112" xr:uid="{00000000-0005-0000-0000-00008A0B0000}"/>
    <cellStyle name="Calcul 3 2 2 7" xfId="33391" xr:uid="{00000000-0005-0000-0000-00008B0B0000}"/>
    <cellStyle name="Calcul 3 2 2 8" xfId="25043" xr:uid="{00000000-0005-0000-0000-00008C0B0000}"/>
    <cellStyle name="Calcul 3 2 3" xfId="11869" xr:uid="{00000000-0005-0000-0000-00008D0B0000}"/>
    <cellStyle name="Calcul 3 2 3 2" xfId="24031" xr:uid="{00000000-0005-0000-0000-00008E0B0000}"/>
    <cellStyle name="Calcul 3 2 3 3" xfId="30358" xr:uid="{00000000-0005-0000-0000-00008F0B0000}"/>
    <cellStyle name="Calcul 3 2 3 4" xfId="21474" xr:uid="{00000000-0005-0000-0000-0000900B0000}"/>
    <cellStyle name="Calcul 3 2 3 5" xfId="27386" xr:uid="{00000000-0005-0000-0000-0000910B0000}"/>
    <cellStyle name="Calcul 3 2 3 6" xfId="33945" xr:uid="{00000000-0005-0000-0000-0000920B0000}"/>
    <cellStyle name="Calcul 3 2 3 7" xfId="32753" xr:uid="{00000000-0005-0000-0000-0000930B0000}"/>
    <cellStyle name="Calcul 3 2 4" xfId="12168" xr:uid="{00000000-0005-0000-0000-0000940B0000}"/>
    <cellStyle name="Calcul 3 2 4 2" xfId="27361" xr:uid="{00000000-0005-0000-0000-0000950B0000}"/>
    <cellStyle name="Calcul 3 2 4 3" xfId="26489" xr:uid="{00000000-0005-0000-0000-0000960B0000}"/>
    <cellStyle name="Calcul 3 2 4 4" xfId="26596" xr:uid="{00000000-0005-0000-0000-0000970B0000}"/>
    <cellStyle name="Calcul 3 2 4 5" xfId="26117" xr:uid="{00000000-0005-0000-0000-0000980B0000}"/>
    <cellStyle name="Calcul 3 2 4 6" xfId="22293" xr:uid="{00000000-0005-0000-0000-0000990B0000}"/>
    <cellStyle name="Calcul 3 2 4 7" xfId="24610" xr:uid="{00000000-0005-0000-0000-00009A0B0000}"/>
    <cellStyle name="Calcul 3 2 5" xfId="12206" xr:uid="{00000000-0005-0000-0000-00009B0B0000}"/>
    <cellStyle name="Calcul 3 2 5 2" xfId="27886" xr:uid="{00000000-0005-0000-0000-00009C0B0000}"/>
    <cellStyle name="Calcul 3 2 5 3" xfId="29927" xr:uid="{00000000-0005-0000-0000-00009D0B0000}"/>
    <cellStyle name="Calcul 3 2 5 4" xfId="31054" xr:uid="{00000000-0005-0000-0000-00009E0B0000}"/>
    <cellStyle name="Calcul 3 2 5 5" xfId="33189" xr:uid="{00000000-0005-0000-0000-00009F0B0000}"/>
    <cellStyle name="Calcul 3 2 5 6" xfId="33720" xr:uid="{00000000-0005-0000-0000-0000A00B0000}"/>
    <cellStyle name="Calcul 3 2 5 7" xfId="34320" xr:uid="{00000000-0005-0000-0000-0000A10B0000}"/>
    <cellStyle name="Calcul 3 2 6" xfId="12688" xr:uid="{00000000-0005-0000-0000-0000A20B0000}"/>
    <cellStyle name="Calcul 3 2 6 2" xfId="21956" xr:uid="{00000000-0005-0000-0000-0000A30B0000}"/>
    <cellStyle name="Calcul 3 2 6 3" xfId="23922" xr:uid="{00000000-0005-0000-0000-0000A40B0000}"/>
    <cellStyle name="Calcul 3 2 6 4" xfId="29615" xr:uid="{00000000-0005-0000-0000-0000A50B0000}"/>
    <cellStyle name="Calcul 3 2 6 5" xfId="32247" xr:uid="{00000000-0005-0000-0000-0000A60B0000}"/>
    <cellStyle name="Calcul 3 2 6 6" xfId="33297" xr:uid="{00000000-0005-0000-0000-0000A70B0000}"/>
    <cellStyle name="Calcul 3 2 6 7" xfId="6386" xr:uid="{00000000-0005-0000-0000-0000A80B0000}"/>
    <cellStyle name="Calcul 3 2 7" xfId="14281" xr:uid="{00000000-0005-0000-0000-0000A90B0000}"/>
    <cellStyle name="Calcul 3 2 7 2" xfId="30581" xr:uid="{00000000-0005-0000-0000-0000AA0B0000}"/>
    <cellStyle name="Calcul 3 2 7 3" xfId="5934" xr:uid="{00000000-0005-0000-0000-0000AB0B0000}"/>
    <cellStyle name="Calcul 3 2 7 4" xfId="23652" xr:uid="{00000000-0005-0000-0000-0000AC0B0000}"/>
    <cellStyle name="Calcul 3 2 7 5" xfId="34071" xr:uid="{00000000-0005-0000-0000-0000AD0B0000}"/>
    <cellStyle name="Calcul 3 2 7 6" xfId="27671" xr:uid="{00000000-0005-0000-0000-0000AE0B0000}"/>
    <cellStyle name="Calcul 3 2 7 7" xfId="31787" xr:uid="{00000000-0005-0000-0000-0000AF0B0000}"/>
    <cellStyle name="Calcul 3 2 8" xfId="14231" xr:uid="{00000000-0005-0000-0000-0000B00B0000}"/>
    <cellStyle name="Calcul 3 2 8 2" xfId="27816" xr:uid="{00000000-0005-0000-0000-0000B10B0000}"/>
    <cellStyle name="Calcul 3 2 8 3" xfId="29931" xr:uid="{00000000-0005-0000-0000-0000B20B0000}"/>
    <cellStyle name="Calcul 3 2 8 4" xfId="27590" xr:uid="{00000000-0005-0000-0000-0000B30B0000}"/>
    <cellStyle name="Calcul 3 2 8 5" xfId="27220" xr:uid="{00000000-0005-0000-0000-0000B40B0000}"/>
    <cellStyle name="Calcul 3 2 8 6" xfId="33724" xr:uid="{00000000-0005-0000-0000-0000B50B0000}"/>
    <cellStyle name="Calcul 3 2 8 7" xfId="32502" xr:uid="{00000000-0005-0000-0000-0000B60B0000}"/>
    <cellStyle name="Calcul 3 2 9" xfId="14017" xr:uid="{00000000-0005-0000-0000-0000B70B0000}"/>
    <cellStyle name="Calcul 3 2 9 2" xfId="22670" xr:uid="{00000000-0005-0000-0000-0000B80B0000}"/>
    <cellStyle name="Calcul 3 2 9 3" xfId="27199" xr:uid="{00000000-0005-0000-0000-0000B90B0000}"/>
    <cellStyle name="Calcul 3 2 9 4" xfId="25123" xr:uid="{00000000-0005-0000-0000-0000BA0B0000}"/>
    <cellStyle name="Calcul 3 2 9 5" xfId="22637" xr:uid="{00000000-0005-0000-0000-0000BB0B0000}"/>
    <cellStyle name="Calcul 3 2 9 6" xfId="29885" xr:uid="{00000000-0005-0000-0000-0000BC0B0000}"/>
    <cellStyle name="Calcul 3 2 9 7" xfId="29999" xr:uid="{00000000-0005-0000-0000-0000BD0B0000}"/>
    <cellStyle name="Calcul 3 3" xfId="825" xr:uid="{00000000-0005-0000-0000-0000BE0B0000}"/>
    <cellStyle name="Calcul 3 3 10" xfId="12969" xr:uid="{00000000-0005-0000-0000-0000BF0B0000}"/>
    <cellStyle name="Calcul 3 3 10 2" xfId="29826" xr:uid="{00000000-0005-0000-0000-0000C00B0000}"/>
    <cellStyle name="Calcul 3 3 10 3" xfId="30963" xr:uid="{00000000-0005-0000-0000-0000C10B0000}"/>
    <cellStyle name="Calcul 3 3 10 4" xfId="32396" xr:uid="{00000000-0005-0000-0000-0000C20B0000}"/>
    <cellStyle name="Calcul 3 3 10 5" xfId="21337" xr:uid="{00000000-0005-0000-0000-0000C30B0000}"/>
    <cellStyle name="Calcul 3 3 10 6" xfId="34264" xr:uid="{00000000-0005-0000-0000-0000C40B0000}"/>
    <cellStyle name="Calcul 3 3 10 7" xfId="35077" xr:uid="{00000000-0005-0000-0000-0000C50B0000}"/>
    <cellStyle name="Calcul 3 3 11" xfId="13977" xr:uid="{00000000-0005-0000-0000-0000C60B0000}"/>
    <cellStyle name="Calcul 3 3 11 2" xfId="29792" xr:uid="{00000000-0005-0000-0000-0000C70B0000}"/>
    <cellStyle name="Calcul 3 3 11 3" xfId="30931" xr:uid="{00000000-0005-0000-0000-0000C80B0000}"/>
    <cellStyle name="Calcul 3 3 11 4" xfId="32371" xr:uid="{00000000-0005-0000-0000-0000C90B0000}"/>
    <cellStyle name="Calcul 3 3 11 5" xfId="25265" xr:uid="{00000000-0005-0000-0000-0000CA0B0000}"/>
    <cellStyle name="Calcul 3 3 11 6" xfId="34250" xr:uid="{00000000-0005-0000-0000-0000CB0B0000}"/>
    <cellStyle name="Calcul 3 3 11 7" xfId="35069" xr:uid="{00000000-0005-0000-0000-0000CC0B0000}"/>
    <cellStyle name="Calcul 3 3 12" xfId="12529" xr:uid="{00000000-0005-0000-0000-0000CD0B0000}"/>
    <cellStyle name="Calcul 3 3 12 2" xfId="30635" xr:uid="{00000000-0005-0000-0000-0000CE0B0000}"/>
    <cellStyle name="Calcul 3 3 12 3" xfId="21346" xr:uid="{00000000-0005-0000-0000-0000CF0B0000}"/>
    <cellStyle name="Calcul 3 3 12 4" xfId="6361" xr:uid="{00000000-0005-0000-0000-0000D00B0000}"/>
    <cellStyle name="Calcul 3 3 12 5" xfId="34105" xr:uid="{00000000-0005-0000-0000-0000D10B0000}"/>
    <cellStyle name="Calcul 3 3 12 6" xfId="21854" xr:uid="{00000000-0005-0000-0000-0000D20B0000}"/>
    <cellStyle name="Calcul 3 3 12 7" xfId="28535" xr:uid="{00000000-0005-0000-0000-0000D30B0000}"/>
    <cellStyle name="Calcul 3 3 13" xfId="13521" xr:uid="{00000000-0005-0000-0000-0000D40B0000}"/>
    <cellStyle name="Calcul 3 3 13 2" xfId="27318" xr:uid="{00000000-0005-0000-0000-0000D50B0000}"/>
    <cellStyle name="Calcul 3 3 13 3" xfId="24804" xr:uid="{00000000-0005-0000-0000-0000D60B0000}"/>
    <cellStyle name="Calcul 3 3 13 4" xfId="21283" xr:uid="{00000000-0005-0000-0000-0000D70B0000}"/>
    <cellStyle name="Calcul 3 3 13 5" xfId="21468" xr:uid="{00000000-0005-0000-0000-0000D80B0000}"/>
    <cellStyle name="Calcul 3 3 13 6" xfId="30954" xr:uid="{00000000-0005-0000-0000-0000D90B0000}"/>
    <cellStyle name="Calcul 3 3 13 7" xfId="32749" xr:uid="{00000000-0005-0000-0000-0000DA0B0000}"/>
    <cellStyle name="Calcul 3 3 14" xfId="14158" xr:uid="{00000000-0005-0000-0000-0000DB0B0000}"/>
    <cellStyle name="Calcul 3 3 14 2" xfId="21914" xr:uid="{00000000-0005-0000-0000-0000DC0B0000}"/>
    <cellStyle name="Calcul 3 3 14 3" xfId="23925" xr:uid="{00000000-0005-0000-0000-0000DD0B0000}"/>
    <cellStyle name="Calcul 3 3 14 4" xfId="29816" xr:uid="{00000000-0005-0000-0000-0000DE0B0000}"/>
    <cellStyle name="Calcul 3 3 14 5" xfId="23405" xr:uid="{00000000-0005-0000-0000-0000DF0B0000}"/>
    <cellStyle name="Calcul 3 3 14 6" xfId="33626" xr:uid="{00000000-0005-0000-0000-0000E00B0000}"/>
    <cellStyle name="Calcul 3 3 14 7" xfId="25808" xr:uid="{00000000-0005-0000-0000-0000E10B0000}"/>
    <cellStyle name="Calcul 3 3 15" xfId="14247" xr:uid="{00000000-0005-0000-0000-0000E20B0000}"/>
    <cellStyle name="Calcul 3 3 15 2" xfId="29588" xr:uid="{00000000-0005-0000-0000-0000E30B0000}"/>
    <cellStyle name="Calcul 3 3 15 3" xfId="6485" xr:uid="{00000000-0005-0000-0000-0000E40B0000}"/>
    <cellStyle name="Calcul 3 3 15 4" xfId="31955" xr:uid="{00000000-0005-0000-0000-0000E50B0000}"/>
    <cellStyle name="Calcul 3 3 15 5" xfId="23198" xr:uid="{00000000-0005-0000-0000-0000E60B0000}"/>
    <cellStyle name="Calcul 3 3 15 6" xfId="27093" xr:uid="{00000000-0005-0000-0000-0000E70B0000}"/>
    <cellStyle name="Calcul 3 3 15 7" xfId="34922" xr:uid="{00000000-0005-0000-0000-0000E80B0000}"/>
    <cellStyle name="Calcul 3 3 2" xfId="4326" xr:uid="{00000000-0005-0000-0000-0000E90B0000}"/>
    <cellStyle name="Calcul 3 3 2 2" xfId="11733" xr:uid="{00000000-0005-0000-0000-0000EA0B0000}"/>
    <cellStyle name="Calcul 3 3 2 2 2" xfId="23336" xr:uid="{00000000-0005-0000-0000-0000EB0B0000}"/>
    <cellStyle name="Calcul 3 3 2 2 3" xfId="22084" xr:uid="{00000000-0005-0000-0000-0000EC0B0000}"/>
    <cellStyle name="Calcul 3 3 2 2 4" xfId="23487" xr:uid="{00000000-0005-0000-0000-0000ED0B0000}"/>
    <cellStyle name="Calcul 3 3 2 2 5" xfId="21248" xr:uid="{00000000-0005-0000-0000-0000EE0B0000}"/>
    <cellStyle name="Calcul 3 3 2 2 6" xfId="22554" xr:uid="{00000000-0005-0000-0000-0000EF0B0000}"/>
    <cellStyle name="Calcul 3 3 2 2 7" xfId="30893" xr:uid="{00000000-0005-0000-0000-0000F00B0000}"/>
    <cellStyle name="Calcul 3 3 2 3" xfId="22333" xr:uid="{00000000-0005-0000-0000-0000F10B0000}"/>
    <cellStyle name="Calcul 3 3 2 4" xfId="27718" xr:uid="{00000000-0005-0000-0000-0000F20B0000}"/>
    <cellStyle name="Calcul 3 3 2 5" xfId="26430" xr:uid="{00000000-0005-0000-0000-0000F30B0000}"/>
    <cellStyle name="Calcul 3 3 2 6" xfId="27689" xr:uid="{00000000-0005-0000-0000-0000F40B0000}"/>
    <cellStyle name="Calcul 3 3 2 7" xfId="21656" xr:uid="{00000000-0005-0000-0000-0000F50B0000}"/>
    <cellStyle name="Calcul 3 3 2 8" xfId="6452" xr:uid="{00000000-0005-0000-0000-0000F60B0000}"/>
    <cellStyle name="Calcul 3 3 3" xfId="12110" xr:uid="{00000000-0005-0000-0000-0000F70B0000}"/>
    <cellStyle name="Calcul 3 3 3 2" xfId="25785" xr:uid="{00000000-0005-0000-0000-0000F80B0000}"/>
    <cellStyle name="Calcul 3 3 3 3" xfId="23479" xr:uid="{00000000-0005-0000-0000-0000F90B0000}"/>
    <cellStyle name="Calcul 3 3 3 4" xfId="23087" xr:uid="{00000000-0005-0000-0000-0000FA0B0000}"/>
    <cellStyle name="Calcul 3 3 3 5" xfId="32486" xr:uid="{00000000-0005-0000-0000-0000FB0B0000}"/>
    <cellStyle name="Calcul 3 3 3 6" xfId="23200" xr:uid="{00000000-0005-0000-0000-0000FC0B0000}"/>
    <cellStyle name="Calcul 3 3 3 7" xfId="6022" xr:uid="{00000000-0005-0000-0000-0000FD0B0000}"/>
    <cellStyle name="Calcul 3 3 4" xfId="12003" xr:uid="{00000000-0005-0000-0000-0000FE0B0000}"/>
    <cellStyle name="Calcul 3 3 4 2" xfId="28255" xr:uid="{00000000-0005-0000-0000-0000FF0B0000}"/>
    <cellStyle name="Calcul 3 3 4 3" xfId="25837" xr:uid="{00000000-0005-0000-0000-0000000C0000}"/>
    <cellStyle name="Calcul 3 3 4 4" xfId="23423" xr:uid="{00000000-0005-0000-0000-0000010C0000}"/>
    <cellStyle name="Calcul 3 3 4 5" xfId="26844" xr:uid="{00000000-0005-0000-0000-0000020C0000}"/>
    <cellStyle name="Calcul 3 3 4 6" xfId="26519" xr:uid="{00000000-0005-0000-0000-0000030C0000}"/>
    <cellStyle name="Calcul 3 3 4 7" xfId="25813" xr:uid="{00000000-0005-0000-0000-0000040C0000}"/>
    <cellStyle name="Calcul 3 3 5" xfId="12154" xr:uid="{00000000-0005-0000-0000-0000050C0000}"/>
    <cellStyle name="Calcul 3 3 5 2" xfId="21974" xr:uid="{00000000-0005-0000-0000-0000060C0000}"/>
    <cellStyle name="Calcul 3 3 5 3" xfId="29751" xr:uid="{00000000-0005-0000-0000-0000070C0000}"/>
    <cellStyle name="Calcul 3 3 5 4" xfId="30890" xr:uid="{00000000-0005-0000-0000-0000080C0000}"/>
    <cellStyle name="Calcul 3 3 5 5" xfId="30020" xr:uid="{00000000-0005-0000-0000-0000090C0000}"/>
    <cellStyle name="Calcul 3 3 5 6" xfId="31231" xr:uid="{00000000-0005-0000-0000-00000A0C0000}"/>
    <cellStyle name="Calcul 3 3 5 7" xfId="34226" xr:uid="{00000000-0005-0000-0000-00000B0C0000}"/>
    <cellStyle name="Calcul 3 3 6" xfId="12689" xr:uid="{00000000-0005-0000-0000-00000C0C0000}"/>
    <cellStyle name="Calcul 3 3 6 2" xfId="21580" xr:uid="{00000000-0005-0000-0000-00000D0C0000}"/>
    <cellStyle name="Calcul 3 3 6 3" xfId="23069" xr:uid="{00000000-0005-0000-0000-00000E0C0000}"/>
    <cellStyle name="Calcul 3 3 6 4" xfId="24945" xr:uid="{00000000-0005-0000-0000-00000F0C0000}"/>
    <cellStyle name="Calcul 3 3 6 5" xfId="25852" xr:uid="{00000000-0005-0000-0000-0000100C0000}"/>
    <cellStyle name="Calcul 3 3 6 6" xfId="23494" xr:uid="{00000000-0005-0000-0000-0000110C0000}"/>
    <cellStyle name="Calcul 3 3 6 7" xfId="6105" xr:uid="{00000000-0005-0000-0000-0000120C0000}"/>
    <cellStyle name="Calcul 3 3 7" xfId="14507" xr:uid="{00000000-0005-0000-0000-0000130C0000}"/>
    <cellStyle name="Calcul 3 3 7 2" xfId="22855" xr:uid="{00000000-0005-0000-0000-0000140C0000}"/>
    <cellStyle name="Calcul 3 3 7 3" xfId="29678" xr:uid="{00000000-0005-0000-0000-0000150C0000}"/>
    <cellStyle name="Calcul 3 3 7 4" xfId="6518" xr:uid="{00000000-0005-0000-0000-0000160C0000}"/>
    <cellStyle name="Calcul 3 3 7 5" xfId="24497" xr:uid="{00000000-0005-0000-0000-0000170C0000}"/>
    <cellStyle name="Calcul 3 3 7 6" xfId="22613" xr:uid="{00000000-0005-0000-0000-0000180C0000}"/>
    <cellStyle name="Calcul 3 3 7 7" xfId="27568" xr:uid="{00000000-0005-0000-0000-0000190C0000}"/>
    <cellStyle name="Calcul 3 3 8" xfId="12479" xr:uid="{00000000-0005-0000-0000-00001A0C0000}"/>
    <cellStyle name="Calcul 3 3 8 2" xfId="27876" xr:uid="{00000000-0005-0000-0000-00001B0C0000}"/>
    <cellStyle name="Calcul 3 3 8 3" xfId="23595" xr:uid="{00000000-0005-0000-0000-00001C0C0000}"/>
    <cellStyle name="Calcul 3 3 8 4" xfId="32203" xr:uid="{00000000-0005-0000-0000-00001D0C0000}"/>
    <cellStyle name="Calcul 3 3 8 5" xfId="30860" xr:uid="{00000000-0005-0000-0000-00001E0C0000}"/>
    <cellStyle name="Calcul 3 3 8 6" xfId="32883" xr:uid="{00000000-0005-0000-0000-00001F0C0000}"/>
    <cellStyle name="Calcul 3 3 8 7" xfId="35021" xr:uid="{00000000-0005-0000-0000-0000200C0000}"/>
    <cellStyle name="Calcul 3 3 9" xfId="14516" xr:uid="{00000000-0005-0000-0000-0000210C0000}"/>
    <cellStyle name="Calcul 3 3 9 2" xfId="21519" xr:uid="{00000000-0005-0000-0000-0000220C0000}"/>
    <cellStyle name="Calcul 3 3 9 3" xfId="25869" xr:uid="{00000000-0005-0000-0000-0000230C0000}"/>
    <cellStyle name="Calcul 3 3 9 4" xfId="23684" xr:uid="{00000000-0005-0000-0000-0000240C0000}"/>
    <cellStyle name="Calcul 3 3 9 5" xfId="25800" xr:uid="{00000000-0005-0000-0000-0000250C0000}"/>
    <cellStyle name="Calcul 3 3 9 6" xfId="33424" xr:uid="{00000000-0005-0000-0000-0000260C0000}"/>
    <cellStyle name="Calcul 3 3 9 7" xfId="32373" xr:uid="{00000000-0005-0000-0000-0000270C0000}"/>
    <cellStyle name="Calcul 4 2" xfId="826" xr:uid="{00000000-0005-0000-0000-0000280C0000}"/>
    <cellStyle name="Calcul 4 2 10" xfId="14071" xr:uid="{00000000-0005-0000-0000-0000290C0000}"/>
    <cellStyle name="Calcul 4 2 10 2" xfId="30588" xr:uid="{00000000-0005-0000-0000-00002A0C0000}"/>
    <cellStyle name="Calcul 4 2 10 3" xfId="23485" xr:uid="{00000000-0005-0000-0000-00002B0C0000}"/>
    <cellStyle name="Calcul 4 2 10 4" xfId="26285" xr:uid="{00000000-0005-0000-0000-00002C0C0000}"/>
    <cellStyle name="Calcul 4 2 10 5" xfId="34076" xr:uid="{00000000-0005-0000-0000-00002D0C0000}"/>
    <cellStyle name="Calcul 4 2 10 6" xfId="31826" xr:uid="{00000000-0005-0000-0000-00002E0C0000}"/>
    <cellStyle name="Calcul 4 2 10 7" xfId="32131" xr:uid="{00000000-0005-0000-0000-00002F0C0000}"/>
    <cellStyle name="Calcul 4 2 11" xfId="12461" xr:uid="{00000000-0005-0000-0000-0000300C0000}"/>
    <cellStyle name="Calcul 4 2 11 2" xfId="22922" xr:uid="{00000000-0005-0000-0000-0000310C0000}"/>
    <cellStyle name="Calcul 4 2 11 3" xfId="23111" xr:uid="{00000000-0005-0000-0000-0000320C0000}"/>
    <cellStyle name="Calcul 4 2 11 4" xfId="22619" xr:uid="{00000000-0005-0000-0000-0000330C0000}"/>
    <cellStyle name="Calcul 4 2 11 5" xfId="29749" xr:uid="{00000000-0005-0000-0000-0000340C0000}"/>
    <cellStyle name="Calcul 4 2 11 6" xfId="26408" xr:uid="{00000000-0005-0000-0000-0000350C0000}"/>
    <cellStyle name="Calcul 4 2 11 7" xfId="26951" xr:uid="{00000000-0005-0000-0000-0000360C0000}"/>
    <cellStyle name="Calcul 4 2 12" xfId="14359" xr:uid="{00000000-0005-0000-0000-0000370C0000}"/>
    <cellStyle name="Calcul 4 2 12 2" xfId="25461" xr:uid="{00000000-0005-0000-0000-0000380C0000}"/>
    <cellStyle name="Calcul 4 2 12 3" xfId="6642" xr:uid="{00000000-0005-0000-0000-0000390C0000}"/>
    <cellStyle name="Calcul 4 2 12 4" xfId="32151" xr:uid="{00000000-0005-0000-0000-00003A0C0000}"/>
    <cellStyle name="Calcul 4 2 12 5" xfId="29671" xr:uid="{00000000-0005-0000-0000-00003B0C0000}"/>
    <cellStyle name="Calcul 4 2 12 6" xfId="28357" xr:uid="{00000000-0005-0000-0000-00003C0C0000}"/>
    <cellStyle name="Calcul 4 2 12 7" xfId="34995" xr:uid="{00000000-0005-0000-0000-00003D0C0000}"/>
    <cellStyle name="Calcul 4 2 13" xfId="14020" xr:uid="{00000000-0005-0000-0000-00003E0C0000}"/>
    <cellStyle name="Calcul 4 2 13 2" xfId="23963" xr:uid="{00000000-0005-0000-0000-00003F0C0000}"/>
    <cellStyle name="Calcul 4 2 13 3" xfId="30088" xr:uid="{00000000-0005-0000-0000-0000400C0000}"/>
    <cellStyle name="Calcul 4 2 13 4" xfId="31189" xr:uid="{00000000-0005-0000-0000-0000410C0000}"/>
    <cellStyle name="Calcul 4 2 13 5" xfId="32272" xr:uid="{00000000-0005-0000-0000-0000420C0000}"/>
    <cellStyle name="Calcul 4 2 13 6" xfId="33803" xr:uid="{00000000-0005-0000-0000-0000430C0000}"/>
    <cellStyle name="Calcul 4 2 13 7" xfId="34382" xr:uid="{00000000-0005-0000-0000-0000440C0000}"/>
    <cellStyle name="Calcul 4 2 14" xfId="14808" xr:uid="{00000000-0005-0000-0000-0000450C0000}"/>
    <cellStyle name="Calcul 4 2 14 2" xfId="23231" xr:uid="{00000000-0005-0000-0000-0000460C0000}"/>
    <cellStyle name="Calcul 4 2 14 3" xfId="27615" xr:uid="{00000000-0005-0000-0000-0000470C0000}"/>
    <cellStyle name="Calcul 4 2 14 4" xfId="26203" xr:uid="{00000000-0005-0000-0000-0000480C0000}"/>
    <cellStyle name="Calcul 4 2 14 5" xfId="27099" xr:uid="{00000000-0005-0000-0000-0000490C0000}"/>
    <cellStyle name="Calcul 4 2 14 6" xfId="31971" xr:uid="{00000000-0005-0000-0000-00004A0C0000}"/>
    <cellStyle name="Calcul 4 2 14 7" xfId="27484" xr:uid="{00000000-0005-0000-0000-00004B0C0000}"/>
    <cellStyle name="Calcul 4 2 15" xfId="12866" xr:uid="{00000000-0005-0000-0000-00004C0C0000}"/>
    <cellStyle name="Calcul 4 2 15 2" xfId="27860" xr:uid="{00000000-0005-0000-0000-00004D0C0000}"/>
    <cellStyle name="Calcul 4 2 15 3" xfId="27952" xr:uid="{00000000-0005-0000-0000-00004E0C0000}"/>
    <cellStyle name="Calcul 4 2 15 4" xfId="28019" xr:uid="{00000000-0005-0000-0000-00004F0C0000}"/>
    <cellStyle name="Calcul 4 2 15 5" xfId="23486" xr:uid="{00000000-0005-0000-0000-0000500C0000}"/>
    <cellStyle name="Calcul 4 2 15 6" xfId="28478" xr:uid="{00000000-0005-0000-0000-0000510C0000}"/>
    <cellStyle name="Calcul 4 2 15 7" xfId="6163" xr:uid="{00000000-0005-0000-0000-0000520C0000}"/>
    <cellStyle name="Calcul 4 2 2" xfId="4952" xr:uid="{00000000-0005-0000-0000-0000530C0000}"/>
    <cellStyle name="Calcul 4 2 2 2" xfId="11934" xr:uid="{00000000-0005-0000-0000-0000540C0000}"/>
    <cellStyle name="Calcul 4 2 2 2 2" xfId="30409" xr:uid="{00000000-0005-0000-0000-0000550C0000}"/>
    <cellStyle name="Calcul 4 2 2 2 3" xfId="22608" xr:uid="{00000000-0005-0000-0000-0000560C0000}"/>
    <cellStyle name="Calcul 4 2 2 2 4" xfId="28500" xr:uid="{00000000-0005-0000-0000-0000570C0000}"/>
    <cellStyle name="Calcul 4 2 2 2 5" xfId="33985" xr:uid="{00000000-0005-0000-0000-0000580C0000}"/>
    <cellStyle name="Calcul 4 2 2 2 6" xfId="32326" xr:uid="{00000000-0005-0000-0000-0000590C0000}"/>
    <cellStyle name="Calcul 4 2 2 2 7" xfId="24440" xr:uid="{00000000-0005-0000-0000-00005A0C0000}"/>
    <cellStyle name="Calcul 4 2 2 3" xfId="22334" xr:uid="{00000000-0005-0000-0000-00005B0C0000}"/>
    <cellStyle name="Calcul 4 2 2 4" xfId="22772" xr:uid="{00000000-0005-0000-0000-00005C0C0000}"/>
    <cellStyle name="Calcul 4 2 2 5" xfId="26630" xr:uid="{00000000-0005-0000-0000-00005D0C0000}"/>
    <cellStyle name="Calcul 4 2 2 6" xfId="27550" xr:uid="{00000000-0005-0000-0000-00005E0C0000}"/>
    <cellStyle name="Calcul 4 2 2 7" xfId="24644" xr:uid="{00000000-0005-0000-0000-00005F0C0000}"/>
    <cellStyle name="Calcul 4 2 2 8" xfId="28555" xr:uid="{00000000-0005-0000-0000-0000600C0000}"/>
    <cellStyle name="Calcul 4 2 3" xfId="12093" xr:uid="{00000000-0005-0000-0000-0000610C0000}"/>
    <cellStyle name="Calcul 4 2 3 2" xfId="21185" xr:uid="{00000000-0005-0000-0000-0000620C0000}"/>
    <cellStyle name="Calcul 4 2 3 3" xfId="6399" xr:uid="{00000000-0005-0000-0000-0000630C0000}"/>
    <cellStyle name="Calcul 4 2 3 4" xfId="31862" xr:uid="{00000000-0005-0000-0000-0000640C0000}"/>
    <cellStyle name="Calcul 4 2 3 5" xfId="27259" xr:uid="{00000000-0005-0000-0000-0000650C0000}"/>
    <cellStyle name="Calcul 4 2 3 6" xfId="26455" xr:uid="{00000000-0005-0000-0000-0000660C0000}"/>
    <cellStyle name="Calcul 4 2 3 7" xfId="34897" xr:uid="{00000000-0005-0000-0000-0000670C0000}"/>
    <cellStyle name="Calcul 4 2 4" xfId="12144" xr:uid="{00000000-0005-0000-0000-0000680C0000}"/>
    <cellStyle name="Calcul 4 2 4 2" xfId="30399" xr:uid="{00000000-0005-0000-0000-0000690C0000}"/>
    <cellStyle name="Calcul 4 2 4 3" xfId="28128" xr:uid="{00000000-0005-0000-0000-00006A0C0000}"/>
    <cellStyle name="Calcul 4 2 4 4" xfId="24330" xr:uid="{00000000-0005-0000-0000-00006B0C0000}"/>
    <cellStyle name="Calcul 4 2 4 5" xfId="33979" xr:uid="{00000000-0005-0000-0000-00006C0C0000}"/>
    <cellStyle name="Calcul 4 2 4 6" xfId="25616" xr:uid="{00000000-0005-0000-0000-00006D0C0000}"/>
    <cellStyle name="Calcul 4 2 4 7" xfId="33487" xr:uid="{00000000-0005-0000-0000-00006E0C0000}"/>
    <cellStyle name="Calcul 4 2 5" xfId="12244" xr:uid="{00000000-0005-0000-0000-00006F0C0000}"/>
    <cellStyle name="Calcul 4 2 5 2" xfId="22721" xr:uid="{00000000-0005-0000-0000-0000700C0000}"/>
    <cellStyle name="Calcul 4 2 5 3" xfId="22967" xr:uid="{00000000-0005-0000-0000-0000710C0000}"/>
    <cellStyle name="Calcul 4 2 5 4" xfId="25805" xr:uid="{00000000-0005-0000-0000-0000720C0000}"/>
    <cellStyle name="Calcul 4 2 5 5" xfId="31759" xr:uid="{00000000-0005-0000-0000-0000730C0000}"/>
    <cellStyle name="Calcul 4 2 5 6" xfId="29980" xr:uid="{00000000-0005-0000-0000-0000740C0000}"/>
    <cellStyle name="Calcul 4 2 5 7" xfId="33427" xr:uid="{00000000-0005-0000-0000-0000750C0000}"/>
    <cellStyle name="Calcul 4 2 6" xfId="12690" xr:uid="{00000000-0005-0000-0000-0000760C0000}"/>
    <cellStyle name="Calcul 4 2 6 2" xfId="21368" xr:uid="{00000000-0005-0000-0000-0000770C0000}"/>
    <cellStyle name="Calcul 4 2 6 3" xfId="8557" xr:uid="{00000000-0005-0000-0000-0000780C0000}"/>
    <cellStyle name="Calcul 4 2 6 4" xfId="31845" xr:uid="{00000000-0005-0000-0000-0000790C0000}"/>
    <cellStyle name="Calcul 4 2 6 5" xfId="21951" xr:uid="{00000000-0005-0000-0000-00007A0C0000}"/>
    <cellStyle name="Calcul 4 2 6 6" xfId="22995" xr:uid="{00000000-0005-0000-0000-00007B0C0000}"/>
    <cellStyle name="Calcul 4 2 6 7" xfId="34881" xr:uid="{00000000-0005-0000-0000-00007C0C0000}"/>
    <cellStyle name="Calcul 4 2 7" xfId="14425" xr:uid="{00000000-0005-0000-0000-00007D0C0000}"/>
    <cellStyle name="Calcul 4 2 7 2" xfId="30053" xr:uid="{00000000-0005-0000-0000-00007E0C0000}"/>
    <cellStyle name="Calcul 4 2 7 3" xfId="31151" xr:uid="{00000000-0005-0000-0000-00007F0C0000}"/>
    <cellStyle name="Calcul 4 2 7 4" xfId="32566" xr:uid="{00000000-0005-0000-0000-0000800C0000}"/>
    <cellStyle name="Calcul 4 2 7 5" xfId="33780" xr:uid="{00000000-0005-0000-0000-0000810C0000}"/>
    <cellStyle name="Calcul 4 2 7 6" xfId="34361" xr:uid="{00000000-0005-0000-0000-0000820C0000}"/>
    <cellStyle name="Calcul 4 2 7 7" xfId="35130" xr:uid="{00000000-0005-0000-0000-0000830C0000}"/>
    <cellStyle name="Calcul 4 2 8" xfId="12541" xr:uid="{00000000-0005-0000-0000-0000840C0000}"/>
    <cellStyle name="Calcul 4 2 8 2" xfId="24007" xr:uid="{00000000-0005-0000-0000-0000850C0000}"/>
    <cellStyle name="Calcul 4 2 8 3" xfId="24178" xr:uid="{00000000-0005-0000-0000-0000860C0000}"/>
    <cellStyle name="Calcul 4 2 8 4" xfId="22683" xr:uid="{00000000-0005-0000-0000-0000870C0000}"/>
    <cellStyle name="Calcul 4 2 8 5" xfId="30071" xr:uid="{00000000-0005-0000-0000-0000880C0000}"/>
    <cellStyle name="Calcul 4 2 8 6" xfId="6441" xr:uid="{00000000-0005-0000-0000-0000890C0000}"/>
    <cellStyle name="Calcul 4 2 8 7" xfId="23391" xr:uid="{00000000-0005-0000-0000-00008A0C0000}"/>
    <cellStyle name="Calcul 4 2 9" xfId="12470" xr:uid="{00000000-0005-0000-0000-00008B0C0000}"/>
    <cellStyle name="Calcul 4 2 9 2" xfId="21587" xr:uid="{00000000-0005-0000-0000-00008C0C0000}"/>
    <cellStyle name="Calcul 4 2 9 3" xfId="5987" xr:uid="{00000000-0005-0000-0000-00008D0C0000}"/>
    <cellStyle name="Calcul 4 2 9 4" xfId="25422" xr:uid="{00000000-0005-0000-0000-00008E0C0000}"/>
    <cellStyle name="Calcul 4 2 9 5" xfId="21709" xr:uid="{00000000-0005-0000-0000-00008F0C0000}"/>
    <cellStyle name="Calcul 4 2 9 6" xfId="32777" xr:uid="{00000000-0005-0000-0000-0000900C0000}"/>
    <cellStyle name="Calcul 4 2 9 7" xfId="26321" xr:uid="{00000000-0005-0000-0000-0000910C0000}"/>
    <cellStyle name="Calcul 4 3" xfId="827" xr:uid="{00000000-0005-0000-0000-0000920C0000}"/>
    <cellStyle name="Calcul 4 3 10" xfId="14685" xr:uid="{00000000-0005-0000-0000-0000930C0000}"/>
    <cellStyle name="Calcul 4 3 10 2" xfId="21311" xr:uid="{00000000-0005-0000-0000-0000940C0000}"/>
    <cellStyle name="Calcul 4 3 10 3" xfId="6322" xr:uid="{00000000-0005-0000-0000-0000950C0000}"/>
    <cellStyle name="Calcul 4 3 10 4" xfId="31791" xr:uid="{00000000-0005-0000-0000-0000960C0000}"/>
    <cellStyle name="Calcul 4 3 10 5" xfId="31030" xr:uid="{00000000-0005-0000-0000-0000970C0000}"/>
    <cellStyle name="Calcul 4 3 10 6" xfId="27949" xr:uid="{00000000-0005-0000-0000-0000980C0000}"/>
    <cellStyle name="Calcul 4 3 10 7" xfId="34848" xr:uid="{00000000-0005-0000-0000-0000990C0000}"/>
    <cellStyle name="Calcul 4 3 11" xfId="14736" xr:uid="{00000000-0005-0000-0000-00009A0C0000}"/>
    <cellStyle name="Calcul 4 3 11 2" xfId="30313" xr:uid="{00000000-0005-0000-0000-00009B0C0000}"/>
    <cellStyle name="Calcul 4 3 11 3" xfId="21860" xr:uid="{00000000-0005-0000-0000-00009C0C0000}"/>
    <cellStyle name="Calcul 4 3 11 4" xfId="22839" xr:uid="{00000000-0005-0000-0000-00009D0C0000}"/>
    <cellStyle name="Calcul 4 3 11 5" xfId="33915" xr:uid="{00000000-0005-0000-0000-00009E0C0000}"/>
    <cellStyle name="Calcul 4 3 11 6" xfId="30113" xr:uid="{00000000-0005-0000-0000-00009F0C0000}"/>
    <cellStyle name="Calcul 4 3 11 7" xfId="31738" xr:uid="{00000000-0005-0000-0000-0000A00C0000}"/>
    <cellStyle name="Calcul 4 3 12" xfId="13011" xr:uid="{00000000-0005-0000-0000-0000A10C0000}"/>
    <cellStyle name="Calcul 4 3 12 2" xfId="29824" xr:uid="{00000000-0005-0000-0000-0000A20C0000}"/>
    <cellStyle name="Calcul 4 3 12 3" xfId="30961" xr:uid="{00000000-0005-0000-0000-0000A30C0000}"/>
    <cellStyle name="Calcul 4 3 12 4" xfId="32394" xr:uid="{00000000-0005-0000-0000-0000A40C0000}"/>
    <cellStyle name="Calcul 4 3 12 5" xfId="26877" xr:uid="{00000000-0005-0000-0000-0000A50C0000}"/>
    <cellStyle name="Calcul 4 3 12 6" xfId="34262" xr:uid="{00000000-0005-0000-0000-0000A60C0000}"/>
    <cellStyle name="Calcul 4 3 12 7" xfId="35075" xr:uid="{00000000-0005-0000-0000-0000A70C0000}"/>
    <cellStyle name="Calcul 4 3 13" xfId="12662" xr:uid="{00000000-0005-0000-0000-0000A80C0000}"/>
    <cellStyle name="Calcul 4 3 13 2" xfId="24260" xr:uid="{00000000-0005-0000-0000-0000A90C0000}"/>
    <cellStyle name="Calcul 4 3 13 3" xfId="30597" xr:uid="{00000000-0005-0000-0000-0000AA0C0000}"/>
    <cellStyle name="Calcul 4 3 13 4" xfId="26618" xr:uid="{00000000-0005-0000-0000-0000AB0C0000}"/>
    <cellStyle name="Calcul 4 3 13 5" xfId="32031" xr:uid="{00000000-0005-0000-0000-0000AC0C0000}"/>
    <cellStyle name="Calcul 4 3 13 6" xfId="34083" xr:uid="{00000000-0005-0000-0000-0000AD0C0000}"/>
    <cellStyle name="Calcul 4 3 13 7" xfId="21258" xr:uid="{00000000-0005-0000-0000-0000AE0C0000}"/>
    <cellStyle name="Calcul 4 3 14" xfId="14823" xr:uid="{00000000-0005-0000-0000-0000AF0C0000}"/>
    <cellStyle name="Calcul 4 3 14 2" xfId="27277" xr:uid="{00000000-0005-0000-0000-0000B00C0000}"/>
    <cellStyle name="Calcul 4 3 14 3" xfId="25385" xr:uid="{00000000-0005-0000-0000-0000B10C0000}"/>
    <cellStyle name="Calcul 4 3 14 4" xfId="23697" xr:uid="{00000000-0005-0000-0000-0000B20C0000}"/>
    <cellStyle name="Calcul 4 3 14 5" xfId="22605" xr:uid="{00000000-0005-0000-0000-0000B30C0000}"/>
    <cellStyle name="Calcul 4 3 14 6" xfId="23551" xr:uid="{00000000-0005-0000-0000-0000B40C0000}"/>
    <cellStyle name="Calcul 4 3 14 7" xfId="25613" xr:uid="{00000000-0005-0000-0000-0000B50C0000}"/>
    <cellStyle name="Calcul 4 3 15" xfId="14675" xr:uid="{00000000-0005-0000-0000-0000B60C0000}"/>
    <cellStyle name="Calcul 4 3 15 2" xfId="22849" xr:uid="{00000000-0005-0000-0000-0000B70C0000}"/>
    <cellStyle name="Calcul 4 3 15 3" xfId="30674" xr:uid="{00000000-0005-0000-0000-0000B80C0000}"/>
    <cellStyle name="Calcul 4 3 15 4" xfId="23033" xr:uid="{00000000-0005-0000-0000-0000B90C0000}"/>
    <cellStyle name="Calcul 4 3 15 5" xfId="30784" xr:uid="{00000000-0005-0000-0000-0000BA0C0000}"/>
    <cellStyle name="Calcul 4 3 15 6" xfId="34137" xr:uid="{00000000-0005-0000-0000-0000BB0C0000}"/>
    <cellStyle name="Calcul 4 3 15 7" xfId="24897" xr:uid="{00000000-0005-0000-0000-0000BC0C0000}"/>
    <cellStyle name="Calcul 4 3 2" xfId="4325" xr:uid="{00000000-0005-0000-0000-0000BD0C0000}"/>
    <cellStyle name="Calcul 4 3 2 2" xfId="11717" xr:uid="{00000000-0005-0000-0000-0000BE0C0000}"/>
    <cellStyle name="Calcul 4 3 2 2 2" xfId="23842" xr:uid="{00000000-0005-0000-0000-0000BF0C0000}"/>
    <cellStyle name="Calcul 4 3 2 2 3" xfId="27256" xr:uid="{00000000-0005-0000-0000-0000C00C0000}"/>
    <cellStyle name="Calcul 4 3 2 2 4" xfId="22305" xr:uid="{00000000-0005-0000-0000-0000C10C0000}"/>
    <cellStyle name="Calcul 4 3 2 2 5" xfId="27072" xr:uid="{00000000-0005-0000-0000-0000C20C0000}"/>
    <cellStyle name="Calcul 4 3 2 2 6" xfId="30868" xr:uid="{00000000-0005-0000-0000-0000C30C0000}"/>
    <cellStyle name="Calcul 4 3 2 2 7" xfId="21249" xr:uid="{00000000-0005-0000-0000-0000C40C0000}"/>
    <cellStyle name="Calcul 4 3 2 3" xfId="22335" xr:uid="{00000000-0005-0000-0000-0000C50C0000}"/>
    <cellStyle name="Calcul 4 3 2 4" xfId="27203" xr:uid="{00000000-0005-0000-0000-0000C60C0000}"/>
    <cellStyle name="Calcul 4 3 2 5" xfId="23128" xr:uid="{00000000-0005-0000-0000-0000C70C0000}"/>
    <cellStyle name="Calcul 4 3 2 6" xfId="32256" xr:uid="{00000000-0005-0000-0000-0000C80C0000}"/>
    <cellStyle name="Calcul 4 3 2 7" xfId="24529" xr:uid="{00000000-0005-0000-0000-0000C90C0000}"/>
    <cellStyle name="Calcul 4 3 2 8" xfId="30583" xr:uid="{00000000-0005-0000-0000-0000CA0C0000}"/>
    <cellStyle name="Calcul 4 3 3" xfId="12266" xr:uid="{00000000-0005-0000-0000-0000CB0C0000}"/>
    <cellStyle name="Calcul 4 3 3 2" xfId="26999" xr:uid="{00000000-0005-0000-0000-0000CC0C0000}"/>
    <cellStyle name="Calcul 4 3 3 3" xfId="26853" xr:uid="{00000000-0005-0000-0000-0000CD0C0000}"/>
    <cellStyle name="Calcul 4 3 3 4" xfId="30515" xr:uid="{00000000-0005-0000-0000-0000CE0C0000}"/>
    <cellStyle name="Calcul 4 3 3 5" xfId="6495" xr:uid="{00000000-0005-0000-0000-0000CF0C0000}"/>
    <cellStyle name="Calcul 4 3 3 6" xfId="33220" xr:uid="{00000000-0005-0000-0000-0000D00C0000}"/>
    <cellStyle name="Calcul 4 3 3 7" xfId="34036" xr:uid="{00000000-0005-0000-0000-0000D10C0000}"/>
    <cellStyle name="Calcul 4 3 4" xfId="12296" xr:uid="{00000000-0005-0000-0000-0000D20C0000}"/>
    <cellStyle name="Calcul 4 3 4 2" xfId="24272" xr:uid="{00000000-0005-0000-0000-0000D30C0000}"/>
    <cellStyle name="Calcul 4 3 4 3" xfId="22882" xr:uid="{00000000-0005-0000-0000-0000D40C0000}"/>
    <cellStyle name="Calcul 4 3 4 4" xfId="30672" xr:uid="{00000000-0005-0000-0000-0000D50C0000}"/>
    <cellStyle name="Calcul 4 3 4 5" xfId="24217" xr:uid="{00000000-0005-0000-0000-0000D60C0000}"/>
    <cellStyle name="Calcul 4 3 4 6" xfId="22065" xr:uid="{00000000-0005-0000-0000-0000D70C0000}"/>
    <cellStyle name="Calcul 4 3 4 7" xfId="34136" xr:uid="{00000000-0005-0000-0000-0000D80C0000}"/>
    <cellStyle name="Calcul 4 3 5" xfId="12322" xr:uid="{00000000-0005-0000-0000-0000D90C0000}"/>
    <cellStyle name="Calcul 4 3 5 2" xfId="21968" xr:uid="{00000000-0005-0000-0000-0000DA0C0000}"/>
    <cellStyle name="Calcul 4 3 5 3" xfId="21496" xr:uid="{00000000-0005-0000-0000-0000DB0C0000}"/>
    <cellStyle name="Calcul 4 3 5 4" xfId="23452" xr:uid="{00000000-0005-0000-0000-0000DC0C0000}"/>
    <cellStyle name="Calcul 4 3 5 5" xfId="6130" xr:uid="{00000000-0005-0000-0000-0000DD0C0000}"/>
    <cellStyle name="Calcul 4 3 5 6" xfId="22138" xr:uid="{00000000-0005-0000-0000-0000DE0C0000}"/>
    <cellStyle name="Calcul 4 3 5 7" xfId="30190" xr:uid="{00000000-0005-0000-0000-0000DF0C0000}"/>
    <cellStyle name="Calcul 4 3 6" xfId="12691" xr:uid="{00000000-0005-0000-0000-0000E00C0000}"/>
    <cellStyle name="Calcul 4 3 6 2" xfId="26774" xr:uid="{00000000-0005-0000-0000-0000E10C0000}"/>
    <cellStyle name="Calcul 4 3 6 3" xfId="27574" xr:uid="{00000000-0005-0000-0000-0000E20C0000}"/>
    <cellStyle name="Calcul 4 3 6 4" xfId="30593" xr:uid="{00000000-0005-0000-0000-0000E30C0000}"/>
    <cellStyle name="Calcul 4 3 6 5" xfId="30774" xr:uid="{00000000-0005-0000-0000-0000E40C0000}"/>
    <cellStyle name="Calcul 4 3 6 6" xfId="6653" xr:uid="{00000000-0005-0000-0000-0000E50C0000}"/>
    <cellStyle name="Calcul 4 3 6 7" xfId="34080" xr:uid="{00000000-0005-0000-0000-0000E60C0000}"/>
    <cellStyle name="Calcul 4 3 7" xfId="14532" xr:uid="{00000000-0005-0000-0000-0000E70C0000}"/>
    <cellStyle name="Calcul 4 3 7 2" xfId="28169" xr:uid="{00000000-0005-0000-0000-0000E80C0000}"/>
    <cellStyle name="Calcul 4 3 7 3" xfId="29442" xr:uid="{00000000-0005-0000-0000-0000E90C0000}"/>
    <cellStyle name="Calcul 4 3 7 4" xfId="6537" xr:uid="{00000000-0005-0000-0000-0000EA0C0000}"/>
    <cellStyle name="Calcul 4 3 7 5" xfId="32063" xr:uid="{00000000-0005-0000-0000-0000EB0C0000}"/>
    <cellStyle name="Calcul 4 3 7 6" xfId="30304" xr:uid="{00000000-0005-0000-0000-0000EC0C0000}"/>
    <cellStyle name="Calcul 4 3 7 7" xfId="21947" xr:uid="{00000000-0005-0000-0000-0000ED0C0000}"/>
    <cellStyle name="Calcul 4 3 8" xfId="14593" xr:uid="{00000000-0005-0000-0000-0000EE0C0000}"/>
    <cellStyle name="Calcul 4 3 8 2" xfId="30046" xr:uid="{00000000-0005-0000-0000-0000EF0C0000}"/>
    <cellStyle name="Calcul 4 3 8 3" xfId="31146" xr:uid="{00000000-0005-0000-0000-0000F00C0000}"/>
    <cellStyle name="Calcul 4 3 8 4" xfId="32560" xr:uid="{00000000-0005-0000-0000-0000F10C0000}"/>
    <cellStyle name="Calcul 4 3 8 5" xfId="33776" xr:uid="{00000000-0005-0000-0000-0000F20C0000}"/>
    <cellStyle name="Calcul 4 3 8 6" xfId="34357" xr:uid="{00000000-0005-0000-0000-0000F30C0000}"/>
    <cellStyle name="Calcul 4 3 8 7" xfId="35126" xr:uid="{00000000-0005-0000-0000-0000F40C0000}"/>
    <cellStyle name="Calcul 4 3 9" xfId="12553" xr:uid="{00000000-0005-0000-0000-0000F50C0000}"/>
    <cellStyle name="Calcul 4 3 9 2" xfId="21959" xr:uid="{00000000-0005-0000-0000-0000F60C0000}"/>
    <cellStyle name="Calcul 4 3 9 3" xfId="6707" xr:uid="{00000000-0005-0000-0000-0000F70C0000}"/>
    <cellStyle name="Calcul 4 3 9 4" xfId="32201" xr:uid="{00000000-0005-0000-0000-0000F80C0000}"/>
    <cellStyle name="Calcul 4 3 9 5" xfId="30611" xr:uid="{00000000-0005-0000-0000-0000F90C0000}"/>
    <cellStyle name="Calcul 4 3 9 6" xfId="25753" xr:uid="{00000000-0005-0000-0000-0000FA0C0000}"/>
    <cellStyle name="Calcul 4 3 9 7" xfId="35019" xr:uid="{00000000-0005-0000-0000-0000FB0C0000}"/>
    <cellStyle name="Calcul 5 2" xfId="828" xr:uid="{00000000-0005-0000-0000-0000FC0C0000}"/>
    <cellStyle name="Calcul 5 2 10" xfId="14106" xr:uid="{00000000-0005-0000-0000-0000FD0C0000}"/>
    <cellStyle name="Calcul 5 2 10 2" xfId="30337" xr:uid="{00000000-0005-0000-0000-0000FE0C0000}"/>
    <cellStyle name="Calcul 5 2 10 3" xfId="23901" xr:uid="{00000000-0005-0000-0000-0000FF0C0000}"/>
    <cellStyle name="Calcul 5 2 10 4" xfId="22694" xr:uid="{00000000-0005-0000-0000-0000000D0000}"/>
    <cellStyle name="Calcul 5 2 10 5" xfId="33933" xr:uid="{00000000-0005-0000-0000-0000010D0000}"/>
    <cellStyle name="Calcul 5 2 10 6" xfId="21810" xr:uid="{00000000-0005-0000-0000-0000020D0000}"/>
    <cellStyle name="Calcul 5 2 10 7" xfId="30355" xr:uid="{00000000-0005-0000-0000-0000030D0000}"/>
    <cellStyle name="Calcul 5 2 11" xfId="14161" xr:uid="{00000000-0005-0000-0000-0000040D0000}"/>
    <cellStyle name="Calcul 5 2 11 2" xfId="26737" xr:uid="{00000000-0005-0000-0000-0000050D0000}"/>
    <cellStyle name="Calcul 5 2 11 3" xfId="22504" xr:uid="{00000000-0005-0000-0000-0000060D0000}"/>
    <cellStyle name="Calcul 5 2 11 4" xfId="26415" xr:uid="{00000000-0005-0000-0000-0000070D0000}"/>
    <cellStyle name="Calcul 5 2 11 5" xfId="25020" xr:uid="{00000000-0005-0000-0000-0000080D0000}"/>
    <cellStyle name="Calcul 5 2 11 6" xfId="28410" xr:uid="{00000000-0005-0000-0000-0000090D0000}"/>
    <cellStyle name="Calcul 5 2 11 7" xfId="33402" xr:uid="{00000000-0005-0000-0000-00000A0D0000}"/>
    <cellStyle name="Calcul 5 2 12" xfId="14202" xr:uid="{00000000-0005-0000-0000-00000B0D0000}"/>
    <cellStyle name="Calcul 5 2 12 2" xfId="21324" xr:uid="{00000000-0005-0000-0000-00000C0D0000}"/>
    <cellStyle name="Calcul 5 2 12 3" xfId="6337" xr:uid="{00000000-0005-0000-0000-00000D0D0000}"/>
    <cellStyle name="Calcul 5 2 12 4" xfId="31807" xr:uid="{00000000-0005-0000-0000-00000E0D0000}"/>
    <cellStyle name="Calcul 5 2 12 5" xfId="23221" xr:uid="{00000000-0005-0000-0000-00000F0D0000}"/>
    <cellStyle name="Calcul 5 2 12 6" xfId="27285" xr:uid="{00000000-0005-0000-0000-0000100D0000}"/>
    <cellStyle name="Calcul 5 2 12 7" xfId="34861" xr:uid="{00000000-0005-0000-0000-0000110D0000}"/>
    <cellStyle name="Calcul 5 2 13" xfId="12912" xr:uid="{00000000-0005-0000-0000-0000120D0000}"/>
    <cellStyle name="Calcul 5 2 13 2" xfId="27335" xr:uid="{00000000-0005-0000-0000-0000130D0000}"/>
    <cellStyle name="Calcul 5 2 13 3" xfId="24598" xr:uid="{00000000-0005-0000-0000-0000140D0000}"/>
    <cellStyle name="Calcul 5 2 13 4" xfId="22696" xr:uid="{00000000-0005-0000-0000-0000150D0000}"/>
    <cellStyle name="Calcul 5 2 13 5" xfId="33038" xr:uid="{00000000-0005-0000-0000-0000160D0000}"/>
    <cellStyle name="Calcul 5 2 13 6" xfId="25995" xr:uid="{00000000-0005-0000-0000-0000170D0000}"/>
    <cellStyle name="Calcul 5 2 13 7" xfId="22830" xr:uid="{00000000-0005-0000-0000-0000180D0000}"/>
    <cellStyle name="Calcul 5 2 14" xfId="14217" xr:uid="{00000000-0005-0000-0000-0000190D0000}"/>
    <cellStyle name="Calcul 5 2 14 2" xfId="28182" xr:uid="{00000000-0005-0000-0000-00001A0D0000}"/>
    <cellStyle name="Calcul 5 2 14 3" xfId="23375" xr:uid="{00000000-0005-0000-0000-00001B0D0000}"/>
    <cellStyle name="Calcul 5 2 14 4" xfId="27481" xr:uid="{00000000-0005-0000-0000-00001C0D0000}"/>
    <cellStyle name="Calcul 5 2 14 5" xfId="27753" xr:uid="{00000000-0005-0000-0000-00001D0D0000}"/>
    <cellStyle name="Calcul 5 2 14 6" xfId="25546" xr:uid="{00000000-0005-0000-0000-00001E0D0000}"/>
    <cellStyle name="Calcul 5 2 14 7" xfId="6578" xr:uid="{00000000-0005-0000-0000-00001F0D0000}"/>
    <cellStyle name="Calcul 5 2 15" xfId="14464" xr:uid="{00000000-0005-0000-0000-0000200D0000}"/>
    <cellStyle name="Calcul 5 2 15 2" xfId="25458" xr:uid="{00000000-0005-0000-0000-0000210D0000}"/>
    <cellStyle name="Calcul 5 2 15 3" xfId="6639" xr:uid="{00000000-0005-0000-0000-0000220D0000}"/>
    <cellStyle name="Calcul 5 2 15 4" xfId="32149" xr:uid="{00000000-0005-0000-0000-0000230D0000}"/>
    <cellStyle name="Calcul 5 2 15 5" xfId="33100" xr:uid="{00000000-0005-0000-0000-0000240D0000}"/>
    <cellStyle name="Calcul 5 2 15 6" xfId="27536" xr:uid="{00000000-0005-0000-0000-0000250D0000}"/>
    <cellStyle name="Calcul 5 2 15 7" xfId="34993" xr:uid="{00000000-0005-0000-0000-0000260D0000}"/>
    <cellStyle name="Calcul 5 2 2" xfId="4949" xr:uid="{00000000-0005-0000-0000-0000270D0000}"/>
    <cellStyle name="Calcul 5 2 2 2" xfId="11887" xr:uid="{00000000-0005-0000-0000-0000280D0000}"/>
    <cellStyle name="Calcul 5 2 2 2 2" xfId="22733" xr:uid="{00000000-0005-0000-0000-0000290D0000}"/>
    <cellStyle name="Calcul 5 2 2 2 3" xfId="24056" xr:uid="{00000000-0005-0000-0000-00002A0D0000}"/>
    <cellStyle name="Calcul 5 2 2 2 4" xfId="29611" xr:uid="{00000000-0005-0000-0000-00002B0D0000}"/>
    <cellStyle name="Calcul 5 2 2 2 5" xfId="30285" xr:uid="{00000000-0005-0000-0000-00002C0D0000}"/>
    <cellStyle name="Calcul 5 2 2 2 6" xfId="23872" xr:uid="{00000000-0005-0000-0000-00002D0D0000}"/>
    <cellStyle name="Calcul 5 2 2 2 7" xfId="31164" xr:uid="{00000000-0005-0000-0000-00002E0D0000}"/>
    <cellStyle name="Calcul 5 2 2 3" xfId="22336" xr:uid="{00000000-0005-0000-0000-00002F0D0000}"/>
    <cellStyle name="Calcul 5 2 2 4" xfId="28095" xr:uid="{00000000-0005-0000-0000-0000300D0000}"/>
    <cellStyle name="Calcul 5 2 2 5" xfId="22594" xr:uid="{00000000-0005-0000-0000-0000310D0000}"/>
    <cellStyle name="Calcul 5 2 2 6" xfId="23895" xr:uid="{00000000-0005-0000-0000-0000320D0000}"/>
    <cellStyle name="Calcul 5 2 2 7" xfId="6057" xr:uid="{00000000-0005-0000-0000-0000330D0000}"/>
    <cellStyle name="Calcul 5 2 2 8" xfId="6049" xr:uid="{00000000-0005-0000-0000-0000340D0000}"/>
    <cellStyle name="Calcul 5 2 3" xfId="11849" xr:uid="{00000000-0005-0000-0000-0000350D0000}"/>
    <cellStyle name="Calcul 5 2 3 2" xfId="27899" xr:uid="{00000000-0005-0000-0000-0000360D0000}"/>
    <cellStyle name="Calcul 5 2 3 3" xfId="23675" xr:uid="{00000000-0005-0000-0000-0000370D0000}"/>
    <cellStyle name="Calcul 5 2 3 4" xfId="28140" xr:uid="{00000000-0005-0000-0000-0000380D0000}"/>
    <cellStyle name="Calcul 5 2 3 5" xfId="33370" xr:uid="{00000000-0005-0000-0000-0000390D0000}"/>
    <cellStyle name="Calcul 5 2 3 6" xfId="22224" xr:uid="{00000000-0005-0000-0000-00003A0D0000}"/>
    <cellStyle name="Calcul 5 2 3 7" xfId="22892" xr:uid="{00000000-0005-0000-0000-00003B0D0000}"/>
    <cellStyle name="Calcul 5 2 4" xfId="11875" xr:uid="{00000000-0005-0000-0000-00003C0D0000}"/>
    <cellStyle name="Calcul 5 2 4 2" xfId="30138" xr:uid="{00000000-0005-0000-0000-00003D0D0000}"/>
    <cellStyle name="Calcul 5 2 4 3" xfId="31238" xr:uid="{00000000-0005-0000-0000-00003E0D0000}"/>
    <cellStyle name="Calcul 5 2 4 4" xfId="32634" xr:uid="{00000000-0005-0000-0000-00003F0D0000}"/>
    <cellStyle name="Calcul 5 2 4 5" xfId="33836" xr:uid="{00000000-0005-0000-0000-0000400D0000}"/>
    <cellStyle name="Calcul 5 2 4 6" xfId="34415" xr:uid="{00000000-0005-0000-0000-0000410D0000}"/>
    <cellStyle name="Calcul 5 2 4 7" xfId="35176" xr:uid="{00000000-0005-0000-0000-0000420D0000}"/>
    <cellStyle name="Calcul 5 2 5" xfId="11779" xr:uid="{00000000-0005-0000-0000-0000430D0000}"/>
    <cellStyle name="Calcul 5 2 5 2" xfId="26805" xr:uid="{00000000-0005-0000-0000-0000440D0000}"/>
    <cellStyle name="Calcul 5 2 5 3" xfId="27573" xr:uid="{00000000-0005-0000-0000-0000450D0000}"/>
    <cellStyle name="Calcul 5 2 5 4" xfId="22807" xr:uid="{00000000-0005-0000-0000-0000460D0000}"/>
    <cellStyle name="Calcul 5 2 5 5" xfId="26190" xr:uid="{00000000-0005-0000-0000-0000470D0000}"/>
    <cellStyle name="Calcul 5 2 5 6" xfId="23404" xr:uid="{00000000-0005-0000-0000-0000480D0000}"/>
    <cellStyle name="Calcul 5 2 5 7" xfId="30856" xr:uid="{00000000-0005-0000-0000-0000490D0000}"/>
    <cellStyle name="Calcul 5 2 6" xfId="12692" xr:uid="{00000000-0005-0000-0000-00004A0D0000}"/>
    <cellStyle name="Calcul 5 2 6 2" xfId="23810" xr:uid="{00000000-0005-0000-0000-00004B0D0000}"/>
    <cellStyle name="Calcul 5 2 6 3" xfId="30292" xr:uid="{00000000-0005-0000-0000-00004C0D0000}"/>
    <cellStyle name="Calcul 5 2 6 4" xfId="23903" xr:uid="{00000000-0005-0000-0000-00004D0D0000}"/>
    <cellStyle name="Calcul 5 2 6 5" xfId="27085" xr:uid="{00000000-0005-0000-0000-00004E0D0000}"/>
    <cellStyle name="Calcul 5 2 6 6" xfId="33907" xr:uid="{00000000-0005-0000-0000-00004F0D0000}"/>
    <cellStyle name="Calcul 5 2 6 7" xfId="26431" xr:uid="{00000000-0005-0000-0000-0000500D0000}"/>
    <cellStyle name="Calcul 5 2 7" xfId="14194" xr:uid="{00000000-0005-0000-0000-0000510D0000}"/>
    <cellStyle name="Calcul 5 2 7 2" xfId="30062" xr:uid="{00000000-0005-0000-0000-0000520D0000}"/>
    <cellStyle name="Calcul 5 2 7 3" xfId="31161" xr:uid="{00000000-0005-0000-0000-0000530D0000}"/>
    <cellStyle name="Calcul 5 2 7 4" xfId="32576" xr:uid="{00000000-0005-0000-0000-0000540D0000}"/>
    <cellStyle name="Calcul 5 2 7 5" xfId="33789" xr:uid="{00000000-0005-0000-0000-0000550D0000}"/>
    <cellStyle name="Calcul 5 2 7 6" xfId="34370" xr:uid="{00000000-0005-0000-0000-0000560D0000}"/>
    <cellStyle name="Calcul 5 2 7 7" xfId="35139" xr:uid="{00000000-0005-0000-0000-0000570D0000}"/>
    <cellStyle name="Calcul 5 2 8" xfId="14279" xr:uid="{00000000-0005-0000-0000-0000580D0000}"/>
    <cellStyle name="Calcul 5 2 8 2" xfId="24204" xr:uid="{00000000-0005-0000-0000-0000590D0000}"/>
    <cellStyle name="Calcul 5 2 8 3" xfId="23778" xr:uid="{00000000-0005-0000-0000-00005A0D0000}"/>
    <cellStyle name="Calcul 5 2 8 4" xfId="29553" xr:uid="{00000000-0005-0000-0000-00005B0D0000}"/>
    <cellStyle name="Calcul 5 2 8 5" xfId="31029" xr:uid="{00000000-0005-0000-0000-00005C0D0000}"/>
    <cellStyle name="Calcul 5 2 8 6" xfId="5946" xr:uid="{00000000-0005-0000-0000-00005D0D0000}"/>
    <cellStyle name="Calcul 5 2 8 7" xfId="29476" xr:uid="{00000000-0005-0000-0000-00005E0D0000}"/>
    <cellStyle name="Calcul 5 2 9" xfId="14030" xr:uid="{00000000-0005-0000-0000-00005F0D0000}"/>
    <cellStyle name="Calcul 5 2 9 2" xfId="25723" xr:uid="{00000000-0005-0000-0000-0000600D0000}"/>
    <cellStyle name="Calcul 5 2 9 3" xfId="28353" xr:uid="{00000000-0005-0000-0000-0000610D0000}"/>
    <cellStyle name="Calcul 5 2 9 4" xfId="21242" xr:uid="{00000000-0005-0000-0000-0000620D0000}"/>
    <cellStyle name="Calcul 5 2 9 5" xfId="26346" xr:uid="{00000000-0005-0000-0000-0000630D0000}"/>
    <cellStyle name="Calcul 5 2 9 6" xfId="33360" xr:uid="{00000000-0005-0000-0000-0000640D0000}"/>
    <cellStyle name="Calcul 5 2 9 7" xfId="30950" xr:uid="{00000000-0005-0000-0000-0000650D0000}"/>
    <cellStyle name="Calcul 5 3" xfId="829" xr:uid="{00000000-0005-0000-0000-0000660D0000}"/>
    <cellStyle name="Calcul 5 3 10" xfId="13025" xr:uid="{00000000-0005-0000-0000-0000670D0000}"/>
    <cellStyle name="Calcul 5 3 10 2" xfId="21568" xr:uid="{00000000-0005-0000-0000-0000680D0000}"/>
    <cellStyle name="Calcul 5 3 10 3" xfId="30220" xr:uid="{00000000-0005-0000-0000-0000690D0000}"/>
    <cellStyle name="Calcul 5 3 10 4" xfId="22671" xr:uid="{00000000-0005-0000-0000-00006A0D0000}"/>
    <cellStyle name="Calcul 5 3 10 5" xfId="32781" xr:uid="{00000000-0005-0000-0000-00006B0D0000}"/>
    <cellStyle name="Calcul 5 3 10 6" xfId="33875" xr:uid="{00000000-0005-0000-0000-00006C0D0000}"/>
    <cellStyle name="Calcul 5 3 10 7" xfId="30820" xr:uid="{00000000-0005-0000-0000-00006D0D0000}"/>
    <cellStyle name="Calcul 5 3 11" xfId="12539" xr:uid="{00000000-0005-0000-0000-00006E0D0000}"/>
    <cellStyle name="Calcul 5 3 11 2" xfId="26988" xr:uid="{00000000-0005-0000-0000-00006F0D0000}"/>
    <cellStyle name="Calcul 5 3 11 3" xfId="28351" xr:uid="{00000000-0005-0000-0000-0000700D0000}"/>
    <cellStyle name="Calcul 5 3 11 4" xfId="26652" xr:uid="{00000000-0005-0000-0000-0000710D0000}"/>
    <cellStyle name="Calcul 5 3 11 5" xfId="31977" xr:uid="{00000000-0005-0000-0000-0000720D0000}"/>
    <cellStyle name="Calcul 5 3 11 6" xfId="21190" xr:uid="{00000000-0005-0000-0000-0000730D0000}"/>
    <cellStyle name="Calcul 5 3 11 7" xfId="22484" xr:uid="{00000000-0005-0000-0000-0000740D0000}"/>
    <cellStyle name="Calcul 5 3 12" xfId="12419" xr:uid="{00000000-0005-0000-0000-0000750D0000}"/>
    <cellStyle name="Calcul 5 3 12 2" xfId="22924" xr:uid="{00000000-0005-0000-0000-0000760D0000}"/>
    <cellStyle name="Calcul 5 3 12 3" xfId="25807" xr:uid="{00000000-0005-0000-0000-0000770D0000}"/>
    <cellStyle name="Calcul 5 3 12 4" xfId="28349" xr:uid="{00000000-0005-0000-0000-0000780D0000}"/>
    <cellStyle name="Calcul 5 3 12 5" xfId="6624" xr:uid="{00000000-0005-0000-0000-0000790D0000}"/>
    <cellStyle name="Calcul 5 3 12 6" xfId="24637" xr:uid="{00000000-0005-0000-0000-00007A0D0000}"/>
    <cellStyle name="Calcul 5 3 12 7" xfId="31927" xr:uid="{00000000-0005-0000-0000-00007B0D0000}"/>
    <cellStyle name="Calcul 5 3 13" xfId="14181" xr:uid="{00000000-0005-0000-0000-00007C0D0000}"/>
    <cellStyle name="Calcul 5 3 13 2" xfId="21325" xr:uid="{00000000-0005-0000-0000-00007D0D0000}"/>
    <cellStyle name="Calcul 5 3 13 3" xfId="6338" xr:uid="{00000000-0005-0000-0000-00007E0D0000}"/>
    <cellStyle name="Calcul 5 3 13 4" xfId="31808" xr:uid="{00000000-0005-0000-0000-00007F0D0000}"/>
    <cellStyle name="Calcul 5 3 13 5" xfId="21957" xr:uid="{00000000-0005-0000-0000-0000800D0000}"/>
    <cellStyle name="Calcul 5 3 13 6" xfId="23692" xr:uid="{00000000-0005-0000-0000-0000810D0000}"/>
    <cellStyle name="Calcul 5 3 13 7" xfId="34862" xr:uid="{00000000-0005-0000-0000-0000820D0000}"/>
    <cellStyle name="Calcul 5 3 14" xfId="12888" xr:uid="{00000000-0005-0000-0000-0000830D0000}"/>
    <cellStyle name="Calcul 5 3 14 2" xfId="30377" xr:uid="{00000000-0005-0000-0000-0000840D0000}"/>
    <cellStyle name="Calcul 5 3 14 3" xfId="23713" xr:uid="{00000000-0005-0000-0000-0000850D0000}"/>
    <cellStyle name="Calcul 5 3 14 4" xfId="23218" xr:uid="{00000000-0005-0000-0000-0000860D0000}"/>
    <cellStyle name="Calcul 5 3 14 5" xfId="33959" xr:uid="{00000000-0005-0000-0000-0000870D0000}"/>
    <cellStyle name="Calcul 5 3 14 6" xfId="32267" xr:uid="{00000000-0005-0000-0000-0000880D0000}"/>
    <cellStyle name="Calcul 5 3 14 7" xfId="25576" xr:uid="{00000000-0005-0000-0000-0000890D0000}"/>
    <cellStyle name="Calcul 5 3 15" xfId="12600" xr:uid="{00000000-0005-0000-0000-00008A0D0000}"/>
    <cellStyle name="Calcul 5 3 15 2" xfId="25140" xr:uid="{00000000-0005-0000-0000-00008B0D0000}"/>
    <cellStyle name="Calcul 5 3 15 3" xfId="22983" xr:uid="{00000000-0005-0000-0000-00008C0D0000}"/>
    <cellStyle name="Calcul 5 3 15 4" xfId="29880" xr:uid="{00000000-0005-0000-0000-00008D0D0000}"/>
    <cellStyle name="Calcul 5 3 15 5" xfId="28355" xr:uid="{00000000-0005-0000-0000-00008E0D0000}"/>
    <cellStyle name="Calcul 5 3 15 6" xfId="30838" xr:uid="{00000000-0005-0000-0000-00008F0D0000}"/>
    <cellStyle name="Calcul 5 3 15 7" xfId="33703" xr:uid="{00000000-0005-0000-0000-0000900D0000}"/>
    <cellStyle name="Calcul 5 3 2" xfId="5052" xr:uid="{00000000-0005-0000-0000-0000910D0000}"/>
    <cellStyle name="Calcul 5 3 2 2" xfId="12163" xr:uid="{00000000-0005-0000-0000-0000920D0000}"/>
    <cellStyle name="Calcul 5 3 2 2 2" xfId="24019" xr:uid="{00000000-0005-0000-0000-0000930D0000}"/>
    <cellStyle name="Calcul 5 3 2 2 3" xfId="30607" xr:uid="{00000000-0005-0000-0000-0000940D0000}"/>
    <cellStyle name="Calcul 5 3 2 2 4" xfId="28475" xr:uid="{00000000-0005-0000-0000-0000950D0000}"/>
    <cellStyle name="Calcul 5 3 2 2 5" xfId="28134" xr:uid="{00000000-0005-0000-0000-0000960D0000}"/>
    <cellStyle name="Calcul 5 3 2 2 6" xfId="34088" xr:uid="{00000000-0005-0000-0000-0000970D0000}"/>
    <cellStyle name="Calcul 5 3 2 2 7" xfId="32549" xr:uid="{00000000-0005-0000-0000-0000980D0000}"/>
    <cellStyle name="Calcul 5 3 2 3" xfId="22337" xr:uid="{00000000-0005-0000-0000-0000990D0000}"/>
    <cellStyle name="Calcul 5 3 2 4" xfId="23157" xr:uid="{00000000-0005-0000-0000-00009A0D0000}"/>
    <cellStyle name="Calcul 5 3 2 5" xfId="24735" xr:uid="{00000000-0005-0000-0000-00009B0D0000}"/>
    <cellStyle name="Calcul 5 3 2 6" xfId="23252" xr:uid="{00000000-0005-0000-0000-00009C0D0000}"/>
    <cellStyle name="Calcul 5 3 2 7" xfId="28308" xr:uid="{00000000-0005-0000-0000-00009D0D0000}"/>
    <cellStyle name="Calcul 5 3 2 8" xfId="23885" xr:uid="{00000000-0005-0000-0000-00009E0D0000}"/>
    <cellStyle name="Calcul 5 3 3" xfId="12118" xr:uid="{00000000-0005-0000-0000-00009F0D0000}"/>
    <cellStyle name="Calcul 5 3 3 2" xfId="22726" xr:uid="{00000000-0005-0000-0000-0000A00D0000}"/>
    <cellStyle name="Calcul 5 3 3 3" xfId="25820" xr:uid="{00000000-0005-0000-0000-0000A10D0000}"/>
    <cellStyle name="Calcul 5 3 3 4" xfId="22157" xr:uid="{00000000-0005-0000-0000-0000A20D0000}"/>
    <cellStyle name="Calcul 5 3 3 5" xfId="24054" xr:uid="{00000000-0005-0000-0000-0000A30D0000}"/>
    <cellStyle name="Calcul 5 3 3 6" xfId="29943" xr:uid="{00000000-0005-0000-0000-0000A40D0000}"/>
    <cellStyle name="Calcul 5 3 3 7" xfId="6109" xr:uid="{00000000-0005-0000-0000-0000A50D0000}"/>
    <cellStyle name="Calcul 5 3 4" xfId="12053" xr:uid="{00000000-0005-0000-0000-0000A60D0000}"/>
    <cellStyle name="Calcul 5 3 4 2" xfId="23832" xr:uid="{00000000-0005-0000-0000-0000A70D0000}"/>
    <cellStyle name="Calcul 5 3 4 3" xfId="25679" xr:uid="{00000000-0005-0000-0000-0000A80D0000}"/>
    <cellStyle name="Calcul 5 3 4 4" xfId="27639" xr:uid="{00000000-0005-0000-0000-0000A90D0000}"/>
    <cellStyle name="Calcul 5 3 4 5" xfId="21878" xr:uid="{00000000-0005-0000-0000-0000AA0D0000}"/>
    <cellStyle name="Calcul 5 3 4 6" xfId="25639" xr:uid="{00000000-0005-0000-0000-0000AB0D0000}"/>
    <cellStyle name="Calcul 5 3 4 7" xfId="32648" xr:uid="{00000000-0005-0000-0000-0000AC0D0000}"/>
    <cellStyle name="Calcul 5 3 5" xfId="12201" xr:uid="{00000000-0005-0000-0000-0000AD0D0000}"/>
    <cellStyle name="Calcul 5 3 5 2" xfId="29648" xr:uid="{00000000-0005-0000-0000-0000AE0D0000}"/>
    <cellStyle name="Calcul 5 3 5 3" xfId="7640" xr:uid="{00000000-0005-0000-0000-0000AF0D0000}"/>
    <cellStyle name="Calcul 5 3 5 4" xfId="32009" xr:uid="{00000000-0005-0000-0000-0000B00D0000}"/>
    <cellStyle name="Calcul 5 3 5 5" xfId="27998" xr:uid="{00000000-0005-0000-0000-0000B10D0000}"/>
    <cellStyle name="Calcul 5 3 5 6" xfId="26577" xr:uid="{00000000-0005-0000-0000-0000B20D0000}"/>
    <cellStyle name="Calcul 5 3 5 7" xfId="34955" xr:uid="{00000000-0005-0000-0000-0000B30D0000}"/>
    <cellStyle name="Calcul 5 3 6" xfId="12693" xr:uid="{00000000-0005-0000-0000-0000B40D0000}"/>
    <cellStyle name="Calcul 5 3 6 2" xfId="29635" xr:uid="{00000000-0005-0000-0000-0000B50D0000}"/>
    <cellStyle name="Calcul 5 3 6 3" xfId="22295" xr:uid="{00000000-0005-0000-0000-0000B60D0000}"/>
    <cellStyle name="Calcul 5 3 6 4" xfId="31996" xr:uid="{00000000-0005-0000-0000-0000B70D0000}"/>
    <cellStyle name="Calcul 5 3 6 5" xfId="23032" xr:uid="{00000000-0005-0000-0000-0000B80D0000}"/>
    <cellStyle name="Calcul 5 3 6 6" xfId="21633" xr:uid="{00000000-0005-0000-0000-0000B90D0000}"/>
    <cellStyle name="Calcul 5 3 6 7" xfId="34944" xr:uid="{00000000-0005-0000-0000-0000BA0D0000}"/>
    <cellStyle name="Calcul 5 3 7" xfId="12399" xr:uid="{00000000-0005-0000-0000-0000BB0D0000}"/>
    <cellStyle name="Calcul 5 3 7 2" xfId="27352" xr:uid="{00000000-0005-0000-0000-0000BC0D0000}"/>
    <cellStyle name="Calcul 5 3 7 3" xfId="26458" xr:uid="{00000000-0005-0000-0000-0000BD0D0000}"/>
    <cellStyle name="Calcul 5 3 7 4" xfId="25733" xr:uid="{00000000-0005-0000-0000-0000BE0D0000}"/>
    <cellStyle name="Calcul 5 3 7 5" xfId="29906" xr:uid="{00000000-0005-0000-0000-0000BF0D0000}"/>
    <cellStyle name="Calcul 5 3 7 6" xfId="33061" xr:uid="{00000000-0005-0000-0000-0000C00D0000}"/>
    <cellStyle name="Calcul 5 3 7 7" xfId="24968" xr:uid="{00000000-0005-0000-0000-0000C10D0000}"/>
    <cellStyle name="Calcul 5 3 8" xfId="13090" xr:uid="{00000000-0005-0000-0000-0000C20D0000}"/>
    <cellStyle name="Calcul 5 3 8 2" xfId="26763" xr:uid="{00000000-0005-0000-0000-0000C30D0000}"/>
    <cellStyle name="Calcul 5 3 8 3" xfId="27677" xr:uid="{00000000-0005-0000-0000-0000C40D0000}"/>
    <cellStyle name="Calcul 5 3 8 4" xfId="25637" xr:uid="{00000000-0005-0000-0000-0000C50D0000}"/>
    <cellStyle name="Calcul 5 3 8 5" xfId="33052" xr:uid="{00000000-0005-0000-0000-0000C60D0000}"/>
    <cellStyle name="Calcul 5 3 8 6" xfId="30101" xr:uid="{00000000-0005-0000-0000-0000C70D0000}"/>
    <cellStyle name="Calcul 5 3 8 7" xfId="33579" xr:uid="{00000000-0005-0000-0000-0000C80D0000}"/>
    <cellStyle name="Calcul 5 3 9" xfId="12980" xr:uid="{00000000-0005-0000-0000-0000C90D0000}"/>
    <cellStyle name="Calcul 5 3 9 2" xfId="25752" xr:uid="{00000000-0005-0000-0000-0000CA0D0000}"/>
    <cellStyle name="Calcul 5 3 9 3" xfId="27604" xr:uid="{00000000-0005-0000-0000-0000CB0D0000}"/>
    <cellStyle name="Calcul 5 3 9 4" xfId="21811" xr:uid="{00000000-0005-0000-0000-0000CC0D0000}"/>
    <cellStyle name="Calcul 5 3 9 5" xfId="33091" xr:uid="{00000000-0005-0000-0000-0000CD0D0000}"/>
    <cellStyle name="Calcul 5 3 9 6" xfId="28243" xr:uid="{00000000-0005-0000-0000-0000CE0D0000}"/>
    <cellStyle name="Calcul 5 3 9 7" xfId="24249" xr:uid="{00000000-0005-0000-0000-0000CF0D0000}"/>
    <cellStyle name="Calcul 6 2" xfId="830" xr:uid="{00000000-0005-0000-0000-0000D00D0000}"/>
    <cellStyle name="Calcul 6 2 10" xfId="14162" xr:uid="{00000000-0005-0000-0000-0000D10D0000}"/>
    <cellStyle name="Calcul 6 2 10 2" xfId="23763" xr:uid="{00000000-0005-0000-0000-0000D20D0000}"/>
    <cellStyle name="Calcul 6 2 10 3" xfId="23727" xr:uid="{00000000-0005-0000-0000-0000D30D0000}"/>
    <cellStyle name="Calcul 6 2 10 4" xfId="27780" xr:uid="{00000000-0005-0000-0000-0000D40D0000}"/>
    <cellStyle name="Calcul 6 2 10 5" xfId="33630" xr:uid="{00000000-0005-0000-0000-0000D50D0000}"/>
    <cellStyle name="Calcul 6 2 10 6" xfId="33475" xr:uid="{00000000-0005-0000-0000-0000D60D0000}"/>
    <cellStyle name="Calcul 6 2 10 7" xfId="22523" xr:uid="{00000000-0005-0000-0000-0000D70D0000}"/>
    <cellStyle name="Calcul 6 2 11" xfId="14693" xr:uid="{00000000-0005-0000-0000-0000D80D0000}"/>
    <cellStyle name="Calcul 6 2 11 2" xfId="27797" xr:uid="{00000000-0005-0000-0000-0000D90D0000}"/>
    <cellStyle name="Calcul 6 2 11 3" xfId="27068" xr:uid="{00000000-0005-0000-0000-0000DA0D0000}"/>
    <cellStyle name="Calcul 6 2 11 4" xfId="28137" xr:uid="{00000000-0005-0000-0000-0000DB0D0000}"/>
    <cellStyle name="Calcul 6 2 11 5" xfId="23039" xr:uid="{00000000-0005-0000-0000-0000DC0D0000}"/>
    <cellStyle name="Calcul 6 2 11 6" xfId="33541" xr:uid="{00000000-0005-0000-0000-0000DD0D0000}"/>
    <cellStyle name="Calcul 6 2 11 7" xfId="21624" xr:uid="{00000000-0005-0000-0000-0000DE0D0000}"/>
    <cellStyle name="Calcul 6 2 12" xfId="14389" xr:uid="{00000000-0005-0000-0000-0000DF0D0000}"/>
    <cellStyle name="Calcul 6 2 12 2" xfId="21905" xr:uid="{00000000-0005-0000-0000-0000E00D0000}"/>
    <cellStyle name="Calcul 6 2 12 3" xfId="23225" xr:uid="{00000000-0005-0000-0000-0000E10D0000}"/>
    <cellStyle name="Calcul 6 2 12 4" xfId="27120" xr:uid="{00000000-0005-0000-0000-0000E20D0000}"/>
    <cellStyle name="Calcul 6 2 12 5" xfId="21226" xr:uid="{00000000-0005-0000-0000-0000E30D0000}"/>
    <cellStyle name="Calcul 6 2 12 6" xfId="30181" xr:uid="{00000000-0005-0000-0000-0000E40D0000}"/>
    <cellStyle name="Calcul 6 2 12 7" xfId="27478" xr:uid="{00000000-0005-0000-0000-0000E50D0000}"/>
    <cellStyle name="Calcul 6 2 13" xfId="14289" xr:uid="{00000000-0005-0000-0000-0000E60D0000}"/>
    <cellStyle name="Calcul 6 2 13 2" xfId="29586" xr:uid="{00000000-0005-0000-0000-0000E70D0000}"/>
    <cellStyle name="Calcul 6 2 13 3" xfId="6484" xr:uid="{00000000-0005-0000-0000-0000E80D0000}"/>
    <cellStyle name="Calcul 6 2 13 4" xfId="31953" xr:uid="{00000000-0005-0000-0000-0000E90D0000}"/>
    <cellStyle name="Calcul 6 2 13 5" xfId="26685" xr:uid="{00000000-0005-0000-0000-0000EA0D0000}"/>
    <cellStyle name="Calcul 6 2 13 6" xfId="32362" xr:uid="{00000000-0005-0000-0000-0000EB0D0000}"/>
    <cellStyle name="Calcul 6 2 13 7" xfId="34921" xr:uid="{00000000-0005-0000-0000-0000EC0D0000}"/>
    <cellStyle name="Calcul 6 2 14" xfId="12641" xr:uid="{00000000-0005-0000-0000-0000ED0D0000}"/>
    <cellStyle name="Calcul 6 2 14 2" xfId="24261" xr:uid="{00000000-0005-0000-0000-0000EE0D0000}"/>
    <cellStyle name="Calcul 6 2 14 3" xfId="25730" xr:uid="{00000000-0005-0000-0000-0000EF0D0000}"/>
    <cellStyle name="Calcul 6 2 14 4" xfId="27167" xr:uid="{00000000-0005-0000-0000-0000F00D0000}"/>
    <cellStyle name="Calcul 6 2 14 5" xfId="30317" xr:uid="{00000000-0005-0000-0000-0000F10D0000}"/>
    <cellStyle name="Calcul 6 2 14 6" xfId="23412" xr:uid="{00000000-0005-0000-0000-0000F20D0000}"/>
    <cellStyle name="Calcul 6 2 14 7" xfId="29514" xr:uid="{00000000-0005-0000-0000-0000F30D0000}"/>
    <cellStyle name="Calcul 6 2 15" xfId="14491" xr:uid="{00000000-0005-0000-0000-0000F40D0000}"/>
    <cellStyle name="Calcul 6 2 15 2" xfId="30574" xr:uid="{00000000-0005-0000-0000-0000F50D0000}"/>
    <cellStyle name="Calcul 6 2 15 3" xfId="27455" xr:uid="{00000000-0005-0000-0000-0000F60D0000}"/>
    <cellStyle name="Calcul 6 2 15 4" xfId="27642" xr:uid="{00000000-0005-0000-0000-0000F70D0000}"/>
    <cellStyle name="Calcul 6 2 15 5" xfId="34066" xr:uid="{00000000-0005-0000-0000-0000F80D0000}"/>
    <cellStyle name="Calcul 6 2 15 6" xfId="23408" xr:uid="{00000000-0005-0000-0000-0000F90D0000}"/>
    <cellStyle name="Calcul 6 2 15 7" xfId="25388" xr:uid="{00000000-0005-0000-0000-0000FA0D0000}"/>
    <cellStyle name="Calcul 6 2 2" xfId="4947" xr:uid="{00000000-0005-0000-0000-0000FB0D0000}"/>
    <cellStyle name="Calcul 6 2 2 2" xfId="11855" xr:uid="{00000000-0005-0000-0000-0000FC0D0000}"/>
    <cellStyle name="Calcul 6 2 2 2 2" xfId="24290" xr:uid="{00000000-0005-0000-0000-0000FD0D0000}"/>
    <cellStyle name="Calcul 6 2 2 2 3" xfId="22881" xr:uid="{00000000-0005-0000-0000-0000FE0D0000}"/>
    <cellStyle name="Calcul 6 2 2 2 4" xfId="28271" xr:uid="{00000000-0005-0000-0000-0000FF0D0000}"/>
    <cellStyle name="Calcul 6 2 2 2 5" xfId="6128" xr:uid="{00000000-0005-0000-0000-0000000E0000}"/>
    <cellStyle name="Calcul 6 2 2 2 6" xfId="21260" xr:uid="{00000000-0005-0000-0000-0000010E0000}"/>
    <cellStyle name="Calcul 6 2 2 2 7" xfId="31177" xr:uid="{00000000-0005-0000-0000-0000020E0000}"/>
    <cellStyle name="Calcul 6 2 2 3" xfId="22338" xr:uid="{00000000-0005-0000-0000-0000030E0000}"/>
    <cellStyle name="Calcul 6 2 2 4" xfId="21822" xr:uid="{00000000-0005-0000-0000-0000040E0000}"/>
    <cellStyle name="Calcul 6 2 2 5" xfId="29473" xr:uid="{00000000-0005-0000-0000-0000050E0000}"/>
    <cellStyle name="Calcul 6 2 2 6" xfId="32248" xr:uid="{00000000-0005-0000-0000-0000060E0000}"/>
    <cellStyle name="Calcul 6 2 2 7" xfId="23876" xr:uid="{00000000-0005-0000-0000-0000070E0000}"/>
    <cellStyle name="Calcul 6 2 2 8" xfId="24944" xr:uid="{00000000-0005-0000-0000-0000080E0000}"/>
    <cellStyle name="Calcul 6 2 3" xfId="11713" xr:uid="{00000000-0005-0000-0000-0000090E0000}"/>
    <cellStyle name="Calcul 6 2 3 2" xfId="21990" xr:uid="{00000000-0005-0000-0000-00000A0E0000}"/>
    <cellStyle name="Calcul 6 2 3 3" xfId="22630" xr:uid="{00000000-0005-0000-0000-00000B0E0000}"/>
    <cellStyle name="Calcul 6 2 3 4" xfId="29693" xr:uid="{00000000-0005-0000-0000-00000C0E0000}"/>
    <cellStyle name="Calcul 6 2 3 5" xfId="24332" xr:uid="{00000000-0005-0000-0000-00000D0E0000}"/>
    <cellStyle name="Calcul 6 2 3 6" xfId="25961" xr:uid="{00000000-0005-0000-0000-00000E0E0000}"/>
    <cellStyle name="Calcul 6 2 3 7" xfId="22154" xr:uid="{00000000-0005-0000-0000-00000F0E0000}"/>
    <cellStyle name="Calcul 6 2 4" xfId="12270" xr:uid="{00000000-0005-0000-0000-0000100E0000}"/>
    <cellStyle name="Calcul 6 2 4 2" xfId="30393" xr:uid="{00000000-0005-0000-0000-0000110E0000}"/>
    <cellStyle name="Calcul 6 2 4 3" xfId="30277" xr:uid="{00000000-0005-0000-0000-0000120E0000}"/>
    <cellStyle name="Calcul 6 2 4 4" xfId="21861" xr:uid="{00000000-0005-0000-0000-0000130E0000}"/>
    <cellStyle name="Calcul 6 2 4 5" xfId="33975" xr:uid="{00000000-0005-0000-0000-0000140E0000}"/>
    <cellStyle name="Calcul 6 2 4 6" xfId="33899" xr:uid="{00000000-0005-0000-0000-0000150E0000}"/>
    <cellStyle name="Calcul 6 2 4 7" xfId="27600" xr:uid="{00000000-0005-0000-0000-0000160E0000}"/>
    <cellStyle name="Calcul 6 2 5" xfId="12300" xr:uid="{00000000-0005-0000-0000-0000170E0000}"/>
    <cellStyle name="Calcul 6 2 5 2" xfId="23313" xr:uid="{00000000-0005-0000-0000-0000180E0000}"/>
    <cellStyle name="Calcul 6 2 5 3" xfId="22085" xr:uid="{00000000-0005-0000-0000-0000190E0000}"/>
    <cellStyle name="Calcul 6 2 5 4" xfId="23671" xr:uid="{00000000-0005-0000-0000-00001A0E0000}"/>
    <cellStyle name="Calcul 6 2 5 5" xfId="30092" xr:uid="{00000000-0005-0000-0000-00001B0E0000}"/>
    <cellStyle name="Calcul 6 2 5 6" xfId="21677" xr:uid="{00000000-0005-0000-0000-00001C0E0000}"/>
    <cellStyle name="Calcul 6 2 5 7" xfId="32380" xr:uid="{00000000-0005-0000-0000-00001D0E0000}"/>
    <cellStyle name="Calcul 6 2 6" xfId="12694" xr:uid="{00000000-0005-0000-0000-00001E0E0000}"/>
    <cellStyle name="Calcul 6 2 6 2" xfId="22710" xr:uid="{00000000-0005-0000-0000-00001F0E0000}"/>
    <cellStyle name="Calcul 6 2 6 3" xfId="27572" xr:uid="{00000000-0005-0000-0000-0000200E0000}"/>
    <cellStyle name="Calcul 6 2 6 4" xfId="24870" xr:uid="{00000000-0005-0000-0000-0000210E0000}"/>
    <cellStyle name="Calcul 6 2 6 5" xfId="25013" xr:uid="{00000000-0005-0000-0000-0000220E0000}"/>
    <cellStyle name="Calcul 6 2 6 6" xfId="26832" xr:uid="{00000000-0005-0000-0000-0000230E0000}"/>
    <cellStyle name="Calcul 6 2 6 7" xfId="26895" xr:uid="{00000000-0005-0000-0000-0000240E0000}"/>
    <cellStyle name="Calcul 6 2 7" xfId="14271" xr:uid="{00000000-0005-0000-0000-0000250E0000}"/>
    <cellStyle name="Calcul 6 2 7 2" xfId="29782" xr:uid="{00000000-0005-0000-0000-0000260E0000}"/>
    <cellStyle name="Calcul 6 2 7 3" xfId="30920" xr:uid="{00000000-0005-0000-0000-0000270E0000}"/>
    <cellStyle name="Calcul 6 2 7 4" xfId="32361" xr:uid="{00000000-0005-0000-0000-0000280E0000}"/>
    <cellStyle name="Calcul 6 2 7 5" xfId="26743" xr:uid="{00000000-0005-0000-0000-0000290E0000}"/>
    <cellStyle name="Calcul 6 2 7 6" xfId="34244" xr:uid="{00000000-0005-0000-0000-00002A0E0000}"/>
    <cellStyle name="Calcul 6 2 7 7" xfId="35063" xr:uid="{00000000-0005-0000-0000-00002B0E0000}"/>
    <cellStyle name="Calcul 6 2 8" xfId="14541" xr:uid="{00000000-0005-0000-0000-00002C0E0000}"/>
    <cellStyle name="Calcul 6 2 8 2" xfId="29577" xr:uid="{00000000-0005-0000-0000-00002D0E0000}"/>
    <cellStyle name="Calcul 6 2 8 3" xfId="6472" xr:uid="{00000000-0005-0000-0000-00002E0E0000}"/>
    <cellStyle name="Calcul 6 2 8 4" xfId="31944" xr:uid="{00000000-0005-0000-0000-00002F0E0000}"/>
    <cellStyle name="Calcul 6 2 8 5" xfId="6197" xr:uid="{00000000-0005-0000-0000-0000300E0000}"/>
    <cellStyle name="Calcul 6 2 8 6" xfId="29761" xr:uid="{00000000-0005-0000-0000-0000310E0000}"/>
    <cellStyle name="Calcul 6 2 8 7" xfId="34914" xr:uid="{00000000-0005-0000-0000-0000320E0000}"/>
    <cellStyle name="Calcul 6 2 9" xfId="14363" xr:uid="{00000000-0005-0000-0000-0000330E0000}"/>
    <cellStyle name="Calcul 6 2 9 2" xfId="24201" xr:uid="{00000000-0005-0000-0000-0000340E0000}"/>
    <cellStyle name="Calcul 6 2 9 3" xfId="21930" xr:uid="{00000000-0005-0000-0000-0000350E0000}"/>
    <cellStyle name="Calcul 6 2 9 4" xfId="29753" xr:uid="{00000000-0005-0000-0000-0000360E0000}"/>
    <cellStyle name="Calcul 6 2 9 5" xfId="26719" xr:uid="{00000000-0005-0000-0000-0000370E0000}"/>
    <cellStyle name="Calcul 6 2 9 6" xfId="25499" xr:uid="{00000000-0005-0000-0000-0000380E0000}"/>
    <cellStyle name="Calcul 6 2 9 7" xfId="24783" xr:uid="{00000000-0005-0000-0000-0000390E0000}"/>
    <cellStyle name="Calcul 6 3" xfId="831" xr:uid="{00000000-0005-0000-0000-00003A0E0000}"/>
    <cellStyle name="Calcul 6 3 10" xfId="12576" xr:uid="{00000000-0005-0000-0000-00003B0E0000}"/>
    <cellStyle name="Calcul 6 3 10 2" xfId="25873" xr:uid="{00000000-0005-0000-0000-00003C0E0000}"/>
    <cellStyle name="Calcul 6 3 10 3" xfId="24806" xr:uid="{00000000-0005-0000-0000-00003D0E0000}"/>
    <cellStyle name="Calcul 6 3 10 4" xfId="30368" xr:uid="{00000000-0005-0000-0000-00003E0E0000}"/>
    <cellStyle name="Calcul 6 3 10 5" xfId="24699" xr:uid="{00000000-0005-0000-0000-00003F0E0000}"/>
    <cellStyle name="Calcul 6 3 10 6" xfId="27522" xr:uid="{00000000-0005-0000-0000-0000400E0000}"/>
    <cellStyle name="Calcul 6 3 10 7" xfId="33951" xr:uid="{00000000-0005-0000-0000-0000410E0000}"/>
    <cellStyle name="Calcul 6 3 11" xfId="14034" xr:uid="{00000000-0005-0000-0000-0000420E0000}"/>
    <cellStyle name="Calcul 6 3 11 2" xfId="21330" xr:uid="{00000000-0005-0000-0000-0000430E0000}"/>
    <cellStyle name="Calcul 6 3 11 3" xfId="6343" xr:uid="{00000000-0005-0000-0000-0000440E0000}"/>
    <cellStyle name="Calcul 6 3 11 4" xfId="31814" xr:uid="{00000000-0005-0000-0000-0000450E0000}"/>
    <cellStyle name="Calcul 6 3 11 5" xfId="23250" xr:uid="{00000000-0005-0000-0000-0000460E0000}"/>
    <cellStyle name="Calcul 6 3 11 6" xfId="22248" xr:uid="{00000000-0005-0000-0000-0000470E0000}"/>
    <cellStyle name="Calcul 6 3 11 7" xfId="34867" xr:uid="{00000000-0005-0000-0000-0000480E0000}"/>
    <cellStyle name="Calcul 6 3 12" xfId="12625" xr:uid="{00000000-0005-0000-0000-0000490E0000}"/>
    <cellStyle name="Calcul 6 3 12 2" xfId="21582" xr:uid="{00000000-0005-0000-0000-00004A0E0000}"/>
    <cellStyle name="Calcul 6 3 12 3" xfId="25438" xr:uid="{00000000-0005-0000-0000-00004B0E0000}"/>
    <cellStyle name="Calcul 6 3 12 4" xfId="6616" xr:uid="{00000000-0005-0000-0000-00004C0E0000}"/>
    <cellStyle name="Calcul 6 3 12 5" xfId="30732" xr:uid="{00000000-0005-0000-0000-00004D0E0000}"/>
    <cellStyle name="Calcul 6 3 12 6" xfId="32165" xr:uid="{00000000-0005-0000-0000-00004E0E0000}"/>
    <cellStyle name="Calcul 6 3 12 7" xfId="27326" xr:uid="{00000000-0005-0000-0000-00004F0E0000}"/>
    <cellStyle name="Calcul 6 3 13" xfId="13114" xr:uid="{00000000-0005-0000-0000-0000500E0000}"/>
    <cellStyle name="Calcul 6 3 13 2" xfId="22697" xr:uid="{00000000-0005-0000-0000-0000510E0000}"/>
    <cellStyle name="Calcul 6 3 13 3" xfId="28443" xr:uid="{00000000-0005-0000-0000-0000520E0000}"/>
    <cellStyle name="Calcul 6 3 13 4" xfId="31258" xr:uid="{00000000-0005-0000-0000-0000530E0000}"/>
    <cellStyle name="Calcul 6 3 13 5" xfId="32307" xr:uid="{00000000-0005-0000-0000-0000540E0000}"/>
    <cellStyle name="Calcul 6 3 13 6" xfId="25832" xr:uid="{00000000-0005-0000-0000-0000550E0000}"/>
    <cellStyle name="Calcul 6 3 13 7" xfId="34429" xr:uid="{00000000-0005-0000-0000-0000560E0000}"/>
    <cellStyle name="Calcul 6 3 14" xfId="14815" xr:uid="{00000000-0005-0000-0000-0000570E0000}"/>
    <cellStyle name="Calcul 6 3 14 2" xfId="22641" xr:uid="{00000000-0005-0000-0000-0000580E0000}"/>
    <cellStyle name="Calcul 6 3 14 3" xfId="29692" xr:uid="{00000000-0005-0000-0000-0000590E0000}"/>
    <cellStyle name="Calcul 6 3 14 4" xfId="23529" xr:uid="{00000000-0005-0000-0000-00005A0E0000}"/>
    <cellStyle name="Calcul 6 3 14 5" xfId="28394" xr:uid="{00000000-0005-0000-0000-00005B0E0000}"/>
    <cellStyle name="Calcul 6 3 14 6" xfId="29727" xr:uid="{00000000-0005-0000-0000-00005C0E0000}"/>
    <cellStyle name="Calcul 6 3 14 7" xfId="31107" xr:uid="{00000000-0005-0000-0000-00005D0E0000}"/>
    <cellStyle name="Calcul 6 3 15" xfId="12509" xr:uid="{00000000-0005-0000-0000-00005E0E0000}"/>
    <cellStyle name="Calcul 6 3 15 2" xfId="25767" xr:uid="{00000000-0005-0000-0000-00005F0E0000}"/>
    <cellStyle name="Calcul 6 3 15 3" xfId="21271" xr:uid="{00000000-0005-0000-0000-0000600E0000}"/>
    <cellStyle name="Calcul 6 3 15 4" xfId="6292" xr:uid="{00000000-0005-0000-0000-0000610E0000}"/>
    <cellStyle name="Calcul 6 3 15 5" xfId="33090" xr:uid="{00000000-0005-0000-0000-0000620E0000}"/>
    <cellStyle name="Calcul 6 3 15 6" xfId="27700" xr:uid="{00000000-0005-0000-0000-0000630E0000}"/>
    <cellStyle name="Calcul 6 3 15 7" xfId="32809" xr:uid="{00000000-0005-0000-0000-0000640E0000}"/>
    <cellStyle name="Calcul 6 3 2" xfId="4324" xr:uid="{00000000-0005-0000-0000-0000650E0000}"/>
    <cellStyle name="Calcul 6 3 2 2" xfId="11739" xr:uid="{00000000-0005-0000-0000-0000660E0000}"/>
    <cellStyle name="Calcul 6 3 2 2 2" xfId="29668" xr:uid="{00000000-0005-0000-0000-0000670E0000}"/>
    <cellStyle name="Calcul 6 3 2 2 3" xfId="6515" xr:uid="{00000000-0005-0000-0000-0000680E0000}"/>
    <cellStyle name="Calcul 6 3 2 2 4" xfId="32028" xr:uid="{00000000-0005-0000-0000-0000690E0000}"/>
    <cellStyle name="Calcul 6 3 2 2 5" xfId="23416" xr:uid="{00000000-0005-0000-0000-00006A0E0000}"/>
    <cellStyle name="Calcul 6 3 2 2 6" xfId="22788" xr:uid="{00000000-0005-0000-0000-00006B0E0000}"/>
    <cellStyle name="Calcul 6 3 2 2 7" xfId="34974" xr:uid="{00000000-0005-0000-0000-00006C0E0000}"/>
    <cellStyle name="Calcul 6 3 2 3" xfId="22339" xr:uid="{00000000-0005-0000-0000-00006D0E0000}"/>
    <cellStyle name="Calcul 6 3 2 4" xfId="27570" xr:uid="{00000000-0005-0000-0000-00006E0E0000}"/>
    <cellStyle name="Calcul 6 3 2 5" xfId="23490" xr:uid="{00000000-0005-0000-0000-00006F0E0000}"/>
    <cellStyle name="Calcul 6 3 2 6" xfId="30172" xr:uid="{00000000-0005-0000-0000-0000700E0000}"/>
    <cellStyle name="Calcul 6 3 2 7" xfId="33532" xr:uid="{00000000-0005-0000-0000-0000710E0000}"/>
    <cellStyle name="Calcul 6 3 2 8" xfId="32661" xr:uid="{00000000-0005-0000-0000-0000720E0000}"/>
    <cellStyle name="Calcul 6 3 3" xfId="12252" xr:uid="{00000000-0005-0000-0000-0000730E0000}"/>
    <cellStyle name="Calcul 6 3 3 2" xfId="27358" xr:uid="{00000000-0005-0000-0000-0000740E0000}"/>
    <cellStyle name="Calcul 6 3 3 3" xfId="24492" xr:uid="{00000000-0005-0000-0000-0000750E0000}"/>
    <cellStyle name="Calcul 6 3 3 4" xfId="31300" xr:uid="{00000000-0005-0000-0000-0000760E0000}"/>
    <cellStyle name="Calcul 6 3 3 5" xfId="24114" xr:uid="{00000000-0005-0000-0000-0000770E0000}"/>
    <cellStyle name="Calcul 6 3 3 6" xfId="31928" xr:uid="{00000000-0005-0000-0000-0000780E0000}"/>
    <cellStyle name="Calcul 6 3 3 7" xfId="34442" xr:uid="{00000000-0005-0000-0000-0000790E0000}"/>
    <cellStyle name="Calcul 6 3 4" xfId="11835" xr:uid="{00000000-0005-0000-0000-00007A0E0000}"/>
    <cellStyle name="Calcul 6 3 4 2" xfId="28261" xr:uid="{00000000-0005-0000-0000-00007B0E0000}"/>
    <cellStyle name="Calcul 6 3 4 3" xfId="22559" xr:uid="{00000000-0005-0000-0000-00007C0E0000}"/>
    <cellStyle name="Calcul 6 3 4 4" xfId="6533" xr:uid="{00000000-0005-0000-0000-00007D0E0000}"/>
    <cellStyle name="Calcul 6 3 4 5" xfId="32529" xr:uid="{00000000-0005-0000-0000-00007E0E0000}"/>
    <cellStyle name="Calcul 6 3 4 6" xfId="27472" xr:uid="{00000000-0005-0000-0000-00007F0E0000}"/>
    <cellStyle name="Calcul 6 3 4 7" xfId="27490" xr:uid="{00000000-0005-0000-0000-0000800E0000}"/>
    <cellStyle name="Calcul 6 3 5" xfId="11852" xr:uid="{00000000-0005-0000-0000-0000810E0000}"/>
    <cellStyle name="Calcul 6 3 5 2" xfId="22944" xr:uid="{00000000-0005-0000-0000-0000820E0000}"/>
    <cellStyle name="Calcul 6 3 5 3" xfId="23847" xr:uid="{00000000-0005-0000-0000-0000830E0000}"/>
    <cellStyle name="Calcul 6 3 5 4" xfId="21290" xr:uid="{00000000-0005-0000-0000-0000840E0000}"/>
    <cellStyle name="Calcul 6 3 5 5" xfId="32093" xr:uid="{00000000-0005-0000-0000-0000850E0000}"/>
    <cellStyle name="Calcul 6 3 5 6" xfId="25479" xr:uid="{00000000-0005-0000-0000-0000860E0000}"/>
    <cellStyle name="Calcul 6 3 5 7" xfId="32709" xr:uid="{00000000-0005-0000-0000-0000870E0000}"/>
    <cellStyle name="Calcul 6 3 6" xfId="12695" xr:uid="{00000000-0005-0000-0000-0000880E0000}"/>
    <cellStyle name="Calcul 6 3 6 2" xfId="26983" xr:uid="{00000000-0005-0000-0000-0000890E0000}"/>
    <cellStyle name="Calcul 6 3 6 3" xfId="23879" xr:uid="{00000000-0005-0000-0000-00008A0E0000}"/>
    <cellStyle name="Calcul 6 3 6 4" xfId="23795" xr:uid="{00000000-0005-0000-0000-00008B0E0000}"/>
    <cellStyle name="Calcul 6 3 6 5" xfId="28322" xr:uid="{00000000-0005-0000-0000-00008C0E0000}"/>
    <cellStyle name="Calcul 6 3 6 6" xfId="32111" xr:uid="{00000000-0005-0000-0000-00008D0E0000}"/>
    <cellStyle name="Calcul 6 3 6 7" xfId="32251" xr:uid="{00000000-0005-0000-0000-00008E0E0000}"/>
    <cellStyle name="Calcul 6 3 7" xfId="14496" xr:uid="{00000000-0005-0000-0000-00008F0E0000}"/>
    <cellStyle name="Calcul 6 3 7 2" xfId="21317" xr:uid="{00000000-0005-0000-0000-0000900E0000}"/>
    <cellStyle name="Calcul 6 3 7 3" xfId="6328" xr:uid="{00000000-0005-0000-0000-0000910E0000}"/>
    <cellStyle name="Calcul 6 3 7 4" xfId="31797" xr:uid="{00000000-0005-0000-0000-0000920E0000}"/>
    <cellStyle name="Calcul 6 3 7 5" xfId="28247" xr:uid="{00000000-0005-0000-0000-0000930E0000}"/>
    <cellStyle name="Calcul 6 3 7 6" xfId="32827" xr:uid="{00000000-0005-0000-0000-0000940E0000}"/>
    <cellStyle name="Calcul 6 3 7 7" xfId="34854" xr:uid="{00000000-0005-0000-0000-0000950E0000}"/>
    <cellStyle name="Calcul 6 3 8" xfId="12489" xr:uid="{00000000-0005-0000-0000-0000960E0000}"/>
    <cellStyle name="Calcul 6 3 8 2" xfId="23305" xr:uid="{00000000-0005-0000-0000-0000970E0000}"/>
    <cellStyle name="Calcul 6 3 8 3" xfId="29189" xr:uid="{00000000-0005-0000-0000-0000980E0000}"/>
    <cellStyle name="Calcul 6 3 8 4" xfId="30084" xr:uid="{00000000-0005-0000-0000-0000990E0000}"/>
    <cellStyle name="Calcul 6 3 8 5" xfId="32080" xr:uid="{00000000-0005-0000-0000-00009A0E0000}"/>
    <cellStyle name="Calcul 6 3 8 6" xfId="24787" xr:uid="{00000000-0005-0000-0000-00009B0E0000}"/>
    <cellStyle name="Calcul 6 3 8 7" xfId="33800" xr:uid="{00000000-0005-0000-0000-00009C0E0000}"/>
    <cellStyle name="Calcul 6 3 9" xfId="14165" xr:uid="{00000000-0005-0000-0000-00009D0E0000}"/>
    <cellStyle name="Calcul 6 3 9 2" xfId="26934" xr:uid="{00000000-0005-0000-0000-00009E0E0000}"/>
    <cellStyle name="Calcul 6 3 9 3" xfId="21255" xr:uid="{00000000-0005-0000-0000-00009F0E0000}"/>
    <cellStyle name="Calcul 6 3 9 4" xfId="24843" xr:uid="{00000000-0005-0000-0000-0000A00E0000}"/>
    <cellStyle name="Calcul 6 3 9 5" xfId="31744" xr:uid="{00000000-0005-0000-0000-0000A10E0000}"/>
    <cellStyle name="Calcul 6 3 9 6" xfId="32768" xr:uid="{00000000-0005-0000-0000-0000A20E0000}"/>
    <cellStyle name="Calcul 6 3 9 7" xfId="21228" xr:uid="{00000000-0005-0000-0000-0000A30E0000}"/>
    <cellStyle name="Calcul 7 2" xfId="832" xr:uid="{00000000-0005-0000-0000-0000A40E0000}"/>
    <cellStyle name="Calcul 7 2 10" xfId="12971" xr:uid="{00000000-0005-0000-0000-0000A50E0000}"/>
    <cellStyle name="Calcul 7 2 10 2" xfId="27857" xr:uid="{00000000-0005-0000-0000-0000A60E0000}"/>
    <cellStyle name="Calcul 7 2 10 3" xfId="29496" xr:uid="{00000000-0005-0000-0000-0000A70E0000}"/>
    <cellStyle name="Calcul 7 2 10 4" xfId="31282" xr:uid="{00000000-0005-0000-0000-0000A80E0000}"/>
    <cellStyle name="Calcul 7 2 10 5" xfId="26667" xr:uid="{00000000-0005-0000-0000-0000A90E0000}"/>
    <cellStyle name="Calcul 7 2 10 6" xfId="23432" xr:uid="{00000000-0005-0000-0000-0000AA0E0000}"/>
    <cellStyle name="Calcul 7 2 10 7" xfId="34434" xr:uid="{00000000-0005-0000-0000-0000AB0E0000}"/>
    <cellStyle name="Calcul 7 2 11" xfId="14498" xr:uid="{00000000-0005-0000-0000-0000AC0E0000}"/>
    <cellStyle name="Calcul 7 2 11 2" xfId="23751" xr:uid="{00000000-0005-0000-0000-0000AD0E0000}"/>
    <cellStyle name="Calcul 7 2 11 3" xfId="23918" xr:uid="{00000000-0005-0000-0000-0000AE0E0000}"/>
    <cellStyle name="Calcul 7 2 11 4" xfId="30091" xr:uid="{00000000-0005-0000-0000-0000AF0E0000}"/>
    <cellStyle name="Calcul 7 2 11 5" xfId="21832" xr:uid="{00000000-0005-0000-0000-0000B00E0000}"/>
    <cellStyle name="Calcul 7 2 11 6" xfId="32691" xr:uid="{00000000-0005-0000-0000-0000B10E0000}"/>
    <cellStyle name="Calcul 7 2 11 7" xfId="33805" xr:uid="{00000000-0005-0000-0000-0000B20E0000}"/>
    <cellStyle name="Calcul 7 2 12" xfId="14467" xr:uid="{00000000-0005-0000-0000-0000B30E0000}"/>
    <cellStyle name="Calcul 7 2 12 2" xfId="30051" xr:uid="{00000000-0005-0000-0000-0000B40E0000}"/>
    <cellStyle name="Calcul 7 2 12 3" xfId="31150" xr:uid="{00000000-0005-0000-0000-0000B50E0000}"/>
    <cellStyle name="Calcul 7 2 12 4" xfId="32564" xr:uid="{00000000-0005-0000-0000-0000B60E0000}"/>
    <cellStyle name="Calcul 7 2 12 5" xfId="33779" xr:uid="{00000000-0005-0000-0000-0000B70E0000}"/>
    <cellStyle name="Calcul 7 2 12 6" xfId="34360" xr:uid="{00000000-0005-0000-0000-0000B80E0000}"/>
    <cellStyle name="Calcul 7 2 12 7" xfId="35129" xr:uid="{00000000-0005-0000-0000-0000B90E0000}"/>
    <cellStyle name="Calcul 7 2 13" xfId="14454" xr:uid="{00000000-0005-0000-0000-0000BA0E0000}"/>
    <cellStyle name="Calcul 7 2 13 2" xfId="21318" xr:uid="{00000000-0005-0000-0000-0000BB0E0000}"/>
    <cellStyle name="Calcul 7 2 13 3" xfId="6330" xr:uid="{00000000-0005-0000-0000-0000BC0E0000}"/>
    <cellStyle name="Calcul 7 2 13 4" xfId="31799" xr:uid="{00000000-0005-0000-0000-0000BD0E0000}"/>
    <cellStyle name="Calcul 7 2 13 5" xfId="25644" xr:uid="{00000000-0005-0000-0000-0000BE0E0000}"/>
    <cellStyle name="Calcul 7 2 13 6" xfId="32830" xr:uid="{00000000-0005-0000-0000-0000BF0E0000}"/>
    <cellStyle name="Calcul 7 2 13 7" xfId="34856" xr:uid="{00000000-0005-0000-0000-0000C00E0000}"/>
    <cellStyle name="Calcul 7 2 14" xfId="12387" xr:uid="{00000000-0005-0000-0000-0000C10E0000}"/>
    <cellStyle name="Calcul 7 2 14 2" xfId="21375" xr:uid="{00000000-0005-0000-0000-0000C20E0000}"/>
    <cellStyle name="Calcul 7 2 14 3" xfId="6387" xr:uid="{00000000-0005-0000-0000-0000C30E0000}"/>
    <cellStyle name="Calcul 7 2 14 4" xfId="31852" xr:uid="{00000000-0005-0000-0000-0000C40E0000}"/>
    <cellStyle name="Calcul 7 2 14 5" xfId="26670" xr:uid="{00000000-0005-0000-0000-0000C50E0000}"/>
    <cellStyle name="Calcul 7 2 14 6" xfId="29491" xr:uid="{00000000-0005-0000-0000-0000C60E0000}"/>
    <cellStyle name="Calcul 7 2 14 7" xfId="34887" xr:uid="{00000000-0005-0000-0000-0000C70E0000}"/>
    <cellStyle name="Calcul 7 2 15" xfId="14169" xr:uid="{00000000-0005-0000-0000-0000C80E0000}"/>
    <cellStyle name="Calcul 7 2 15 2" xfId="30334" xr:uid="{00000000-0005-0000-0000-0000C90E0000}"/>
    <cellStyle name="Calcul 7 2 15 3" xfId="22612" xr:uid="{00000000-0005-0000-0000-0000CA0E0000}"/>
    <cellStyle name="Calcul 7 2 15 4" xfId="21716" xr:uid="{00000000-0005-0000-0000-0000CB0E0000}"/>
    <cellStyle name="Calcul 7 2 15 5" xfId="33931" xr:uid="{00000000-0005-0000-0000-0000CC0E0000}"/>
    <cellStyle name="Calcul 7 2 15 6" xfId="26419" xr:uid="{00000000-0005-0000-0000-0000CD0E0000}"/>
    <cellStyle name="Calcul 7 2 15 7" xfId="22877" xr:uid="{00000000-0005-0000-0000-0000CE0E0000}"/>
    <cellStyle name="Calcul 7 2 2" xfId="4197" xr:uid="{00000000-0005-0000-0000-0000CF0E0000}"/>
    <cellStyle name="Calcul 7 2 2 2" xfId="11935" xr:uid="{00000000-0005-0000-0000-0000D00E0000}"/>
    <cellStyle name="Calcul 7 2 2 2 2" xfId="25538" xr:uid="{00000000-0005-0000-0000-0000D10E0000}"/>
    <cellStyle name="Calcul 7 2 2 2 3" xfId="30756" xr:uid="{00000000-0005-0000-0000-0000D20E0000}"/>
    <cellStyle name="Calcul 7 2 2 2 4" xfId="32222" xr:uid="{00000000-0005-0000-0000-0000D30E0000}"/>
    <cellStyle name="Calcul 7 2 2 2 5" xfId="33656" xr:uid="{00000000-0005-0000-0000-0000D40E0000}"/>
    <cellStyle name="Calcul 7 2 2 2 6" xfId="34181" xr:uid="{00000000-0005-0000-0000-0000D50E0000}"/>
    <cellStyle name="Calcul 7 2 2 2 7" xfId="35037" xr:uid="{00000000-0005-0000-0000-0000D60E0000}"/>
    <cellStyle name="Calcul 7 2 2 3" xfId="22340" xr:uid="{00000000-0005-0000-0000-0000D70E0000}"/>
    <cellStyle name="Calcul 7 2 2 4" xfId="28451" xr:uid="{00000000-0005-0000-0000-0000D80E0000}"/>
    <cellStyle name="Calcul 7 2 2 5" xfId="23512" xr:uid="{00000000-0005-0000-0000-0000D90E0000}"/>
    <cellStyle name="Calcul 7 2 2 6" xfId="31768" xr:uid="{00000000-0005-0000-0000-0000DA0E0000}"/>
    <cellStyle name="Calcul 7 2 2 7" xfId="27195" xr:uid="{00000000-0005-0000-0000-0000DB0E0000}"/>
    <cellStyle name="Calcul 7 2 2 8" xfId="22000" xr:uid="{00000000-0005-0000-0000-0000DC0E0000}"/>
    <cellStyle name="Calcul 7 2 3" xfId="12189" xr:uid="{00000000-0005-0000-0000-0000DD0E0000}"/>
    <cellStyle name="Calcul 7 2 3 2" xfId="27360" xr:uid="{00000000-0005-0000-0000-0000DE0E0000}"/>
    <cellStyle name="Calcul 7 2 3 3" xfId="24415" xr:uid="{00000000-0005-0000-0000-0000DF0E0000}"/>
    <cellStyle name="Calcul 7 2 3 4" xfId="27666" xr:uid="{00000000-0005-0000-0000-0000E00E0000}"/>
    <cellStyle name="Calcul 7 2 3 5" xfId="21483" xr:uid="{00000000-0005-0000-0000-0000E10E0000}"/>
    <cellStyle name="Calcul 7 2 3 6" xfId="22070" xr:uid="{00000000-0005-0000-0000-0000E20E0000}"/>
    <cellStyle name="Calcul 7 2 3 7" xfId="27381" xr:uid="{00000000-0005-0000-0000-0000E30E0000}"/>
    <cellStyle name="Calcul 7 2 4" xfId="11838" xr:uid="{00000000-0005-0000-0000-0000E40E0000}"/>
    <cellStyle name="Calcul 7 2 4 2" xfId="23331" xr:uid="{00000000-0005-0000-0000-0000E50E0000}"/>
    <cellStyle name="Calcul 7 2 4 3" xfId="23055" xr:uid="{00000000-0005-0000-0000-0000E60E0000}"/>
    <cellStyle name="Calcul 7 2 4 4" xfId="21726" xr:uid="{00000000-0005-0000-0000-0000E70E0000}"/>
    <cellStyle name="Calcul 7 2 4 5" xfId="30847" xr:uid="{00000000-0005-0000-0000-0000E80E0000}"/>
    <cellStyle name="Calcul 7 2 4 6" xfId="32460" xr:uid="{00000000-0005-0000-0000-0000E90E0000}"/>
    <cellStyle name="Calcul 7 2 4 7" xfId="30039" xr:uid="{00000000-0005-0000-0000-0000EA0E0000}"/>
    <cellStyle name="Calcul 7 2 5" xfId="11799" xr:uid="{00000000-0005-0000-0000-0000EB0E0000}"/>
    <cellStyle name="Calcul 7 2 5 2" xfId="21395" xr:uid="{00000000-0005-0000-0000-0000EC0E0000}"/>
    <cellStyle name="Calcul 7 2 5 3" xfId="6410" xr:uid="{00000000-0005-0000-0000-0000ED0E0000}"/>
    <cellStyle name="Calcul 7 2 5 4" xfId="31873" xr:uid="{00000000-0005-0000-0000-0000EE0E0000}"/>
    <cellStyle name="Calcul 7 2 5 5" xfId="31732" xr:uid="{00000000-0005-0000-0000-0000EF0E0000}"/>
    <cellStyle name="Calcul 7 2 5 6" xfId="31939" xr:uid="{00000000-0005-0000-0000-0000F00E0000}"/>
    <cellStyle name="Calcul 7 2 5 7" xfId="34905" xr:uid="{00000000-0005-0000-0000-0000F10E0000}"/>
    <cellStyle name="Calcul 7 2 6" xfId="12696" xr:uid="{00000000-0005-0000-0000-0000F20E0000}"/>
    <cellStyle name="Calcul 7 2 6 2" xfId="29839" xr:uid="{00000000-0005-0000-0000-0000F30E0000}"/>
    <cellStyle name="Calcul 7 2 6 3" xfId="30975" xr:uid="{00000000-0005-0000-0000-0000F40E0000}"/>
    <cellStyle name="Calcul 7 2 6 4" xfId="32407" xr:uid="{00000000-0005-0000-0000-0000F50E0000}"/>
    <cellStyle name="Calcul 7 2 6 5" xfId="6668" xr:uid="{00000000-0005-0000-0000-0000F60E0000}"/>
    <cellStyle name="Calcul 7 2 6 6" xfId="34275" xr:uid="{00000000-0005-0000-0000-0000F70E0000}"/>
    <cellStyle name="Calcul 7 2 6 7" xfId="35088" xr:uid="{00000000-0005-0000-0000-0000F80E0000}"/>
    <cellStyle name="Calcul 7 2 7" xfId="14424" xr:uid="{00000000-0005-0000-0000-0000F90E0000}"/>
    <cellStyle name="Calcul 7 2 7 2" xfId="27291" xr:uid="{00000000-0005-0000-0000-0000FA0E0000}"/>
    <cellStyle name="Calcul 7 2 7 3" xfId="24377" xr:uid="{00000000-0005-0000-0000-0000FB0E0000}"/>
    <cellStyle name="Calcul 7 2 7 4" xfId="30747" xr:uid="{00000000-0005-0000-0000-0000FC0E0000}"/>
    <cellStyle name="Calcul 7 2 7 5" xfId="31745" xr:uid="{00000000-0005-0000-0000-0000FD0E0000}"/>
    <cellStyle name="Calcul 7 2 7 6" xfId="30005" xr:uid="{00000000-0005-0000-0000-0000FE0E0000}"/>
    <cellStyle name="Calcul 7 2 7 7" xfId="34173" xr:uid="{00000000-0005-0000-0000-0000FF0E0000}"/>
    <cellStyle name="Calcul 7 2 8" xfId="12542" xr:uid="{00000000-0005-0000-0000-0000000F0000}"/>
    <cellStyle name="Calcul 7 2 8 2" xfId="27873" xr:uid="{00000000-0005-0000-0000-0000010F0000}"/>
    <cellStyle name="Calcul 7 2 8 3" xfId="23443" xr:uid="{00000000-0005-0000-0000-0000020F0000}"/>
    <cellStyle name="Calcul 7 2 8 4" xfId="25802" xr:uid="{00000000-0005-0000-0000-0000030F0000}"/>
    <cellStyle name="Calcul 7 2 8 5" xfId="28291" xr:uid="{00000000-0005-0000-0000-0000040F0000}"/>
    <cellStyle name="Calcul 7 2 8 6" xfId="28042" xr:uid="{00000000-0005-0000-0000-0000050F0000}"/>
    <cellStyle name="Calcul 7 2 8 7" xfId="27511" xr:uid="{00000000-0005-0000-0000-0000060F0000}"/>
    <cellStyle name="Calcul 7 2 9" xfId="14123" xr:uid="{00000000-0005-0000-0000-0000070F0000}"/>
    <cellStyle name="Calcul 7 2 9 2" xfId="26936" xr:uid="{00000000-0005-0000-0000-0000080F0000}"/>
    <cellStyle name="Calcul 7 2 9 3" xfId="23633" xr:uid="{00000000-0005-0000-0000-0000090F0000}"/>
    <cellStyle name="Calcul 7 2 9 4" xfId="26705" xr:uid="{00000000-0005-0000-0000-00000A0F0000}"/>
    <cellStyle name="Calcul 7 2 9 5" xfId="27245" xr:uid="{00000000-0005-0000-0000-00000B0F0000}"/>
    <cellStyle name="Calcul 7 2 9 6" xfId="32882" xr:uid="{00000000-0005-0000-0000-00000C0F0000}"/>
    <cellStyle name="Calcul 7 2 9 7" xfId="27276" xr:uid="{00000000-0005-0000-0000-00000D0F0000}"/>
    <cellStyle name="Calcul 7 3" xfId="833" xr:uid="{00000000-0005-0000-0000-00000E0F0000}"/>
    <cellStyle name="Calcul 7 3 10" xfId="14676" xr:uid="{00000000-0005-0000-0000-00000F0F0000}"/>
    <cellStyle name="Calcul 7 3 10 2" xfId="27282" xr:uid="{00000000-0005-0000-0000-0000100F0000}"/>
    <cellStyle name="Calcul 7 3 10 3" xfId="25632" xr:uid="{00000000-0005-0000-0000-0000110F0000}"/>
    <cellStyle name="Calcul 7 3 10 4" xfId="21774" xr:uid="{00000000-0005-0000-0000-0000120F0000}"/>
    <cellStyle name="Calcul 7 3 10 5" xfId="33041" xr:uid="{00000000-0005-0000-0000-0000130F0000}"/>
    <cellStyle name="Calcul 7 3 10 6" xfId="33434" xr:uid="{00000000-0005-0000-0000-0000140F0000}"/>
    <cellStyle name="Calcul 7 3 10 7" xfId="22108" xr:uid="{00000000-0005-0000-0000-0000150F0000}"/>
    <cellStyle name="Calcul 7 3 11" xfId="14730" xr:uid="{00000000-0005-0000-0000-0000160F0000}"/>
    <cellStyle name="Calcul 7 3 11 2" xfId="29571" xr:uid="{00000000-0005-0000-0000-0000170F0000}"/>
    <cellStyle name="Calcul 7 3 11 3" xfId="26549" xr:uid="{00000000-0005-0000-0000-0000180F0000}"/>
    <cellStyle name="Calcul 7 3 11 4" xfId="31937" xr:uid="{00000000-0005-0000-0000-0000190F0000}"/>
    <cellStyle name="Calcul 7 3 11 5" xfId="27053" xr:uid="{00000000-0005-0000-0000-00001A0F0000}"/>
    <cellStyle name="Calcul 7 3 11 6" xfId="29808" xr:uid="{00000000-0005-0000-0000-00001B0F0000}"/>
    <cellStyle name="Calcul 7 3 11 7" xfId="34910" xr:uid="{00000000-0005-0000-0000-00001C0F0000}"/>
    <cellStyle name="Calcul 7 3 12" xfId="14062" xr:uid="{00000000-0005-0000-0000-00001D0F0000}"/>
    <cellStyle name="Calcul 7 3 12 2" xfId="23961" xr:uid="{00000000-0005-0000-0000-00001E0F0000}"/>
    <cellStyle name="Calcul 7 3 12 3" xfId="22900" xr:uid="{00000000-0005-0000-0000-00001F0F0000}"/>
    <cellStyle name="Calcul 7 3 12 4" xfId="21997" xr:uid="{00000000-0005-0000-0000-0000200F0000}"/>
    <cellStyle name="Calcul 7 3 12 5" xfId="30455" xr:uid="{00000000-0005-0000-0000-0000210F0000}"/>
    <cellStyle name="Calcul 7 3 12 6" xfId="21194" xr:uid="{00000000-0005-0000-0000-0000220F0000}"/>
    <cellStyle name="Calcul 7 3 12 7" xfId="31757" xr:uid="{00000000-0005-0000-0000-0000230F0000}"/>
    <cellStyle name="Calcul 7 3 13" xfId="14821" xr:uid="{00000000-0005-0000-0000-0000240F0000}"/>
    <cellStyle name="Calcul 7 3 13 2" xfId="25445" xr:uid="{00000000-0005-0000-0000-0000250F0000}"/>
    <cellStyle name="Calcul 7 3 13 3" xfId="6626" xr:uid="{00000000-0005-0000-0000-0000260F0000}"/>
    <cellStyle name="Calcul 7 3 13 4" xfId="32136" xr:uid="{00000000-0005-0000-0000-0000270F0000}"/>
    <cellStyle name="Calcul 7 3 13 5" xfId="30691" xr:uid="{00000000-0005-0000-0000-0000280F0000}"/>
    <cellStyle name="Calcul 7 3 13 6" xfId="30335" xr:uid="{00000000-0005-0000-0000-0000290F0000}"/>
    <cellStyle name="Calcul 7 3 13 7" xfId="34981" xr:uid="{00000000-0005-0000-0000-00002A0F0000}"/>
    <cellStyle name="Calcul 7 3 14" xfId="14076" xr:uid="{00000000-0005-0000-0000-00002B0F0000}"/>
    <cellStyle name="Calcul 7 3 14 2" xfId="21329" xr:uid="{00000000-0005-0000-0000-00002C0F0000}"/>
    <cellStyle name="Calcul 7 3 14 3" xfId="21731" xr:uid="{00000000-0005-0000-0000-00002D0F0000}"/>
    <cellStyle name="Calcul 7 3 14 4" xfId="31812" xr:uid="{00000000-0005-0000-0000-00002E0F0000}"/>
    <cellStyle name="Calcul 7 3 14 5" xfId="32751" xr:uid="{00000000-0005-0000-0000-00002F0F0000}"/>
    <cellStyle name="Calcul 7 3 14 6" xfId="21590" xr:uid="{00000000-0005-0000-0000-0000300F0000}"/>
    <cellStyle name="Calcul 7 3 14 7" xfId="34866" xr:uid="{00000000-0005-0000-0000-0000310F0000}"/>
    <cellStyle name="Calcul 7 3 15" xfId="14132" xr:uid="{00000000-0005-0000-0000-0000320F0000}"/>
    <cellStyle name="Calcul 7 3 15 2" xfId="24210" xr:uid="{00000000-0005-0000-0000-0000330F0000}"/>
    <cellStyle name="Calcul 7 3 15 3" xfId="30352" xr:uid="{00000000-0005-0000-0000-0000340F0000}"/>
    <cellStyle name="Calcul 7 3 15 4" xfId="26876" xr:uid="{00000000-0005-0000-0000-0000350F0000}"/>
    <cellStyle name="Calcul 7 3 15 5" xfId="24198" xr:uid="{00000000-0005-0000-0000-0000360F0000}"/>
    <cellStyle name="Calcul 7 3 15 6" xfId="33940" xr:uid="{00000000-0005-0000-0000-0000370F0000}"/>
    <cellStyle name="Calcul 7 3 15 7" xfId="22127" xr:uid="{00000000-0005-0000-0000-0000380F0000}"/>
    <cellStyle name="Calcul 7 3 2" xfId="4255" xr:uid="{00000000-0005-0000-0000-0000390F0000}"/>
    <cellStyle name="Calcul 7 3 2 2" xfId="12264" xr:uid="{00000000-0005-0000-0000-00003A0F0000}"/>
    <cellStyle name="Calcul 7 3 2 2 2" xfId="29645" xr:uid="{00000000-0005-0000-0000-00003B0F0000}"/>
    <cellStyle name="Calcul 7 3 2 2 3" xfId="7635" xr:uid="{00000000-0005-0000-0000-00003C0F0000}"/>
    <cellStyle name="Calcul 7 3 2 2 4" xfId="32007" xr:uid="{00000000-0005-0000-0000-00003D0F0000}"/>
    <cellStyle name="Calcul 7 3 2 2 5" xfId="27912" xr:uid="{00000000-0005-0000-0000-00003E0F0000}"/>
    <cellStyle name="Calcul 7 3 2 2 6" xfId="26601" xr:uid="{00000000-0005-0000-0000-00003F0F0000}"/>
    <cellStyle name="Calcul 7 3 2 2 7" xfId="34953" xr:uid="{00000000-0005-0000-0000-0000400F0000}"/>
    <cellStyle name="Calcul 7 3 2 3" xfId="22341" xr:uid="{00000000-0005-0000-0000-0000410F0000}"/>
    <cellStyle name="Calcul 7 3 2 4" xfId="23518" xr:uid="{00000000-0005-0000-0000-0000420F0000}"/>
    <cellStyle name="Calcul 7 3 2 5" xfId="21863" xr:uid="{00000000-0005-0000-0000-0000430F0000}"/>
    <cellStyle name="Calcul 7 3 2 6" xfId="26197" xr:uid="{00000000-0005-0000-0000-0000440F0000}"/>
    <cellStyle name="Calcul 7 3 2 7" xfId="22063" xr:uid="{00000000-0005-0000-0000-0000450F0000}"/>
    <cellStyle name="Calcul 7 3 2 8" xfId="23044" xr:uid="{00000000-0005-0000-0000-0000460F0000}"/>
    <cellStyle name="Calcul 7 3 3" xfId="11683" xr:uid="{00000000-0005-0000-0000-0000470F0000}"/>
    <cellStyle name="Calcul 7 3 3 2" xfId="25545" xr:uid="{00000000-0005-0000-0000-0000480F0000}"/>
    <cellStyle name="Calcul 7 3 3 3" xfId="30765" xr:uid="{00000000-0005-0000-0000-0000490F0000}"/>
    <cellStyle name="Calcul 7 3 3 4" xfId="32228" xr:uid="{00000000-0005-0000-0000-00004A0F0000}"/>
    <cellStyle name="Calcul 7 3 3 5" xfId="33258" xr:uid="{00000000-0005-0000-0000-00004B0F0000}"/>
    <cellStyle name="Calcul 7 3 3 6" xfId="34186" xr:uid="{00000000-0005-0000-0000-00004C0F0000}"/>
    <cellStyle name="Calcul 7 3 3 7" xfId="35042" xr:uid="{00000000-0005-0000-0000-00004D0F0000}"/>
    <cellStyle name="Calcul 7 3 4" xfId="12291" xr:uid="{00000000-0005-0000-0000-00004E0F0000}"/>
    <cellStyle name="Calcul 7 3 4 2" xfId="30392" xr:uid="{00000000-0005-0000-0000-00004F0F0000}"/>
    <cellStyle name="Calcul 7 3 4 3" xfId="27756" xr:uid="{00000000-0005-0000-0000-0000500F0000}"/>
    <cellStyle name="Calcul 7 3 4 4" xfId="29501" xr:uid="{00000000-0005-0000-0000-0000510F0000}"/>
    <cellStyle name="Calcul 7 3 4 5" xfId="33974" xr:uid="{00000000-0005-0000-0000-0000520F0000}"/>
    <cellStyle name="Calcul 7 3 4 6" xfId="28317" xr:uid="{00000000-0005-0000-0000-0000530F0000}"/>
    <cellStyle name="Calcul 7 3 4 7" xfId="21491" xr:uid="{00000000-0005-0000-0000-0000540F0000}"/>
    <cellStyle name="Calcul 7 3 5" xfId="12319" xr:uid="{00000000-0005-0000-0000-0000550F0000}"/>
    <cellStyle name="Calcul 7 3 5 2" xfId="30643" xr:uid="{00000000-0005-0000-0000-0000560F0000}"/>
    <cellStyle name="Calcul 7 3 5 3" xfId="23413" xr:uid="{00000000-0005-0000-0000-0000570F0000}"/>
    <cellStyle name="Calcul 7 3 5 4" xfId="26641" xr:uid="{00000000-0005-0000-0000-0000580F0000}"/>
    <cellStyle name="Calcul 7 3 5 5" xfId="34112" xr:uid="{00000000-0005-0000-0000-0000590F0000}"/>
    <cellStyle name="Calcul 7 3 5 6" xfId="21653" xr:uid="{00000000-0005-0000-0000-00005A0F0000}"/>
    <cellStyle name="Calcul 7 3 5 7" xfId="25967" xr:uid="{00000000-0005-0000-0000-00005B0F0000}"/>
    <cellStyle name="Calcul 7 3 6" xfId="12697" xr:uid="{00000000-0005-0000-0000-00005C0F0000}"/>
    <cellStyle name="Calcul 7 3 6 2" xfId="24004" xr:uid="{00000000-0005-0000-0000-00005D0F0000}"/>
    <cellStyle name="Calcul 7 3 6 3" xfId="30087" xr:uid="{00000000-0005-0000-0000-00005E0F0000}"/>
    <cellStyle name="Calcul 7 3 6 4" xfId="31187" xr:uid="{00000000-0005-0000-0000-00005F0F0000}"/>
    <cellStyle name="Calcul 7 3 6 5" xfId="27042" xr:uid="{00000000-0005-0000-0000-0000600F0000}"/>
    <cellStyle name="Calcul 7 3 6 6" xfId="33802" xr:uid="{00000000-0005-0000-0000-0000610F0000}"/>
    <cellStyle name="Calcul 7 3 6 7" xfId="34381" xr:uid="{00000000-0005-0000-0000-0000620F0000}"/>
    <cellStyle name="Calcul 7 3 7" xfId="14531" xr:uid="{00000000-0005-0000-0000-0000630F0000}"/>
    <cellStyle name="Calcul 7 3 7 2" xfId="24195" xr:uid="{00000000-0005-0000-0000-0000640F0000}"/>
    <cellStyle name="Calcul 7 3 7 3" xfId="22886" xr:uid="{00000000-0005-0000-0000-0000650F0000}"/>
    <cellStyle name="Calcul 7 3 7 4" xfId="21401" xr:uid="{00000000-0005-0000-0000-0000660F0000}"/>
    <cellStyle name="Calcul 7 3 7 5" xfId="33616" xr:uid="{00000000-0005-0000-0000-0000670F0000}"/>
    <cellStyle name="Calcul 7 3 7 6" xfId="23765" xr:uid="{00000000-0005-0000-0000-0000680F0000}"/>
    <cellStyle name="Calcul 7 3 7 7" xfId="32363" xr:uid="{00000000-0005-0000-0000-0000690F0000}"/>
    <cellStyle name="Calcul 7 3 8" xfId="14584" xr:uid="{00000000-0005-0000-0000-00006A0F0000}"/>
    <cellStyle name="Calcul 7 3 8 2" xfId="22649" xr:uid="{00000000-0005-0000-0000-00006B0F0000}"/>
    <cellStyle name="Calcul 7 3 8 3" xfId="25625" xr:uid="{00000000-0005-0000-0000-00006C0F0000}"/>
    <cellStyle name="Calcul 7 3 8 4" xfId="31028" xr:uid="{00000000-0005-0000-0000-00006D0F0000}"/>
    <cellStyle name="Calcul 7 3 8 5" xfId="32249" xr:uid="{00000000-0005-0000-0000-00006E0F0000}"/>
    <cellStyle name="Calcul 7 3 8 6" xfId="22088" xr:uid="{00000000-0005-0000-0000-00006F0F0000}"/>
    <cellStyle name="Calcul 7 3 8 7" xfId="34313" xr:uid="{00000000-0005-0000-0000-0000700F0000}"/>
    <cellStyle name="Calcul 7 3 9" xfId="12495" xr:uid="{00000000-0005-0000-0000-0000710F0000}"/>
    <cellStyle name="Calcul 7 3 9 2" xfId="29639" xr:uid="{00000000-0005-0000-0000-0000720F0000}"/>
    <cellStyle name="Calcul 7 3 9 3" xfId="6575" xr:uid="{00000000-0005-0000-0000-0000730F0000}"/>
    <cellStyle name="Calcul 7 3 9 4" xfId="32079" xr:uid="{00000000-0005-0000-0000-0000740F0000}"/>
    <cellStyle name="Calcul 7 3 9 5" xfId="22525" xr:uid="{00000000-0005-0000-0000-0000750F0000}"/>
    <cellStyle name="Calcul 7 3 9 6" xfId="25460" xr:uid="{00000000-0005-0000-0000-0000760F0000}"/>
    <cellStyle name="Calcul 7 3 9 7" xfId="34980" xr:uid="{00000000-0005-0000-0000-0000770F0000}"/>
    <cellStyle name="Calcul 8 2" xfId="834" xr:uid="{00000000-0005-0000-0000-0000780F0000}"/>
    <cellStyle name="Calcul 8 2 10" xfId="12653" xr:uid="{00000000-0005-0000-0000-0000790F0000}"/>
    <cellStyle name="Calcul 8 2 10 2" xfId="26985" xr:uid="{00000000-0005-0000-0000-00007A0F0000}"/>
    <cellStyle name="Calcul 8 2 10 3" xfId="30255" xr:uid="{00000000-0005-0000-0000-00007B0F0000}"/>
    <cellStyle name="Calcul 8 2 10 4" xfId="21277" xr:uid="{00000000-0005-0000-0000-00007C0F0000}"/>
    <cellStyle name="Calcul 8 2 10 5" xfId="33047" xr:uid="{00000000-0005-0000-0000-00007D0F0000}"/>
    <cellStyle name="Calcul 8 2 10 6" xfId="33894" xr:uid="{00000000-0005-0000-0000-00007E0F0000}"/>
    <cellStyle name="Calcul 8 2 10 7" xfId="29543" xr:uid="{00000000-0005-0000-0000-00007F0F0000}"/>
    <cellStyle name="Calcul 8 2 11" xfId="12968" xr:uid="{00000000-0005-0000-0000-0000800F0000}"/>
    <cellStyle name="Calcul 8 2 11 2" xfId="26973" xr:uid="{00000000-0005-0000-0000-0000810F0000}"/>
    <cellStyle name="Calcul 8 2 11 3" xfId="28109" xr:uid="{00000000-0005-0000-0000-0000820F0000}"/>
    <cellStyle name="Calcul 8 2 11 4" xfId="25843" xr:uid="{00000000-0005-0000-0000-0000830F0000}"/>
    <cellStyle name="Calcul 8 2 11 5" xfId="28068" xr:uid="{00000000-0005-0000-0000-0000840F0000}"/>
    <cellStyle name="Calcul 8 2 11 6" xfId="30787" xr:uid="{00000000-0005-0000-0000-0000850F0000}"/>
    <cellStyle name="Calcul 8 2 11 7" xfId="33426" xr:uid="{00000000-0005-0000-0000-0000860F0000}"/>
    <cellStyle name="Calcul 8 2 12" xfId="12476" xr:uid="{00000000-0005-0000-0000-0000870F0000}"/>
    <cellStyle name="Calcul 8 2 12 2" xfId="26991" xr:uid="{00000000-0005-0000-0000-0000880F0000}"/>
    <cellStyle name="Calcul 8 2 12 3" xfId="26755" xr:uid="{00000000-0005-0000-0000-0000890F0000}"/>
    <cellStyle name="Calcul 8 2 12 4" xfId="23016" xr:uid="{00000000-0005-0000-0000-00008A0F0000}"/>
    <cellStyle name="Calcul 8 2 12 5" xfId="33214" xr:uid="{00000000-0005-0000-0000-00008B0F0000}"/>
    <cellStyle name="Calcul 8 2 12 6" xfId="32294" xr:uid="{00000000-0005-0000-0000-00008C0F0000}"/>
    <cellStyle name="Calcul 8 2 12 7" xfId="28082" xr:uid="{00000000-0005-0000-0000-00008D0F0000}"/>
    <cellStyle name="Calcul 8 2 13" xfId="14116" xr:uid="{00000000-0005-0000-0000-00008E0F0000}"/>
    <cellStyle name="Calcul 8 2 13 2" xfId="21916" xr:uid="{00000000-0005-0000-0000-00008F0F0000}"/>
    <cellStyle name="Calcul 8 2 13 3" xfId="28391" xr:uid="{00000000-0005-0000-0000-0000900F0000}"/>
    <cellStyle name="Calcul 8 2 13 4" xfId="26387" xr:uid="{00000000-0005-0000-0000-0000910F0000}"/>
    <cellStyle name="Calcul 8 2 13 5" xfId="30404" xr:uid="{00000000-0005-0000-0000-0000920F0000}"/>
    <cellStyle name="Calcul 8 2 13 6" xfId="30490" xr:uid="{00000000-0005-0000-0000-0000930F0000}"/>
    <cellStyle name="Calcul 8 2 13 7" xfId="30952" xr:uid="{00000000-0005-0000-0000-0000940F0000}"/>
    <cellStyle name="Calcul 8 2 14" xfId="14801" xr:uid="{00000000-0005-0000-0000-0000950F0000}"/>
    <cellStyle name="Calcul 8 2 14 2" xfId="22843" xr:uid="{00000000-0005-0000-0000-0000960F0000}"/>
    <cellStyle name="Calcul 8 2 14 3" xfId="25555" xr:uid="{00000000-0005-0000-0000-0000970F0000}"/>
    <cellStyle name="Calcul 8 2 14 4" xfId="30772" xr:uid="{00000000-0005-0000-0000-0000980F0000}"/>
    <cellStyle name="Calcul 8 2 14 5" xfId="28029" xr:uid="{00000000-0005-0000-0000-0000990F0000}"/>
    <cellStyle name="Calcul 8 2 14 6" xfId="24135" xr:uid="{00000000-0005-0000-0000-00009A0F0000}"/>
    <cellStyle name="Calcul 8 2 14 7" xfId="34191" xr:uid="{00000000-0005-0000-0000-00009B0F0000}"/>
    <cellStyle name="Calcul 8 2 15" xfId="13077" xr:uid="{00000000-0005-0000-0000-00009C0F0000}"/>
    <cellStyle name="Calcul 8 2 15 2" xfId="30370" xr:uid="{00000000-0005-0000-0000-00009D0F0000}"/>
    <cellStyle name="Calcul 8 2 15 3" xfId="24156" xr:uid="{00000000-0005-0000-0000-00009E0F0000}"/>
    <cellStyle name="Calcul 8 2 15 4" xfId="29607" xr:uid="{00000000-0005-0000-0000-00009F0F0000}"/>
    <cellStyle name="Calcul 8 2 15 5" xfId="33953" xr:uid="{00000000-0005-0000-0000-0000A00F0000}"/>
    <cellStyle name="Calcul 8 2 15 6" xfId="32770" xr:uid="{00000000-0005-0000-0000-0000A10F0000}"/>
    <cellStyle name="Calcul 8 2 15 7" xfId="23790" xr:uid="{00000000-0005-0000-0000-0000A20F0000}"/>
    <cellStyle name="Calcul 8 2 2" xfId="4945" xr:uid="{00000000-0005-0000-0000-0000A30F0000}"/>
    <cellStyle name="Calcul 8 2 2 2" xfId="11888" xr:uid="{00000000-0005-0000-0000-0000A40F0000}"/>
    <cellStyle name="Calcul 8 2 2 2 2" xfId="27015" xr:uid="{00000000-0005-0000-0000-0000A50F0000}"/>
    <cellStyle name="Calcul 8 2 2 2 3" xfId="23687" xr:uid="{00000000-0005-0000-0000-0000A60F0000}"/>
    <cellStyle name="Calcul 8 2 2 2 4" xfId="25685" xr:uid="{00000000-0005-0000-0000-0000A70F0000}"/>
    <cellStyle name="Calcul 8 2 2 2 5" xfId="31263" xr:uid="{00000000-0005-0000-0000-0000A80F0000}"/>
    <cellStyle name="Calcul 8 2 2 2 6" xfId="27945" xr:uid="{00000000-0005-0000-0000-0000A90F0000}"/>
    <cellStyle name="Calcul 8 2 2 2 7" xfId="22604" xr:uid="{00000000-0005-0000-0000-0000AA0F0000}"/>
    <cellStyle name="Calcul 8 2 2 3" xfId="22342" xr:uid="{00000000-0005-0000-0000-0000AB0F0000}"/>
    <cellStyle name="Calcul 8 2 2 4" xfId="22186" xr:uid="{00000000-0005-0000-0000-0000AC0F0000}"/>
    <cellStyle name="Calcul 8 2 2 5" xfId="29700" xr:uid="{00000000-0005-0000-0000-0000AD0F0000}"/>
    <cellStyle name="Calcul 8 2 2 6" xfId="23028" xr:uid="{00000000-0005-0000-0000-0000AE0F0000}"/>
    <cellStyle name="Calcul 8 2 2 7" xfId="22997" xr:uid="{00000000-0005-0000-0000-0000AF0F0000}"/>
    <cellStyle name="Calcul 8 2 2 8" xfId="28148" xr:uid="{00000000-0005-0000-0000-0000B00F0000}"/>
    <cellStyle name="Calcul 8 2 3" xfId="11735" xr:uid="{00000000-0005-0000-0000-0000B10F0000}"/>
    <cellStyle name="Calcul 8 2 3 2" xfId="21620" xr:uid="{00000000-0005-0000-0000-0000B20F0000}"/>
    <cellStyle name="Calcul 8 2 3 3" xfId="29227" xr:uid="{00000000-0005-0000-0000-0000B30F0000}"/>
    <cellStyle name="Calcul 8 2 3 4" xfId="23642" xr:uid="{00000000-0005-0000-0000-0000B40F0000}"/>
    <cellStyle name="Calcul 8 2 3 5" xfId="22582" xr:uid="{00000000-0005-0000-0000-0000B50F0000}"/>
    <cellStyle name="Calcul 8 2 3 6" xfId="28281" xr:uid="{00000000-0005-0000-0000-0000B60F0000}"/>
    <cellStyle name="Calcul 8 2 3 7" xfId="21239" xr:uid="{00000000-0005-0000-0000-0000B70F0000}"/>
    <cellStyle name="Calcul 8 2 4" xfId="12210" xr:uid="{00000000-0005-0000-0000-0000B80F0000}"/>
    <cellStyle name="Calcul 8 2 4 2" xfId="27359" xr:uid="{00000000-0005-0000-0000-0000B90F0000}"/>
    <cellStyle name="Calcul 8 2 4 3" xfId="24566" xr:uid="{00000000-0005-0000-0000-0000BA0F0000}"/>
    <cellStyle name="Calcul 8 2 4 4" xfId="30171" xr:uid="{00000000-0005-0000-0000-0000BB0F0000}"/>
    <cellStyle name="Calcul 8 2 4 5" xfId="31970" xr:uid="{00000000-0005-0000-0000-0000BC0F0000}"/>
    <cellStyle name="Calcul 8 2 4 6" xfId="30176" xr:uid="{00000000-0005-0000-0000-0000BD0F0000}"/>
    <cellStyle name="Calcul 8 2 4 7" xfId="33854" xr:uid="{00000000-0005-0000-0000-0000BE0F0000}"/>
    <cellStyle name="Calcul 8 2 5" xfId="11834" xr:uid="{00000000-0005-0000-0000-0000BF0F0000}"/>
    <cellStyle name="Calcul 8 2 5 2" xfId="24291" xr:uid="{00000000-0005-0000-0000-0000C00F0000}"/>
    <cellStyle name="Calcul 8 2 5 3" xfId="27310" xr:uid="{00000000-0005-0000-0000-0000C10F0000}"/>
    <cellStyle name="Calcul 8 2 5 4" xfId="24481" xr:uid="{00000000-0005-0000-0000-0000C20F0000}"/>
    <cellStyle name="Calcul 8 2 5 5" xfId="33615" xr:uid="{00000000-0005-0000-0000-0000C30F0000}"/>
    <cellStyle name="Calcul 8 2 5 6" xfId="26080" xr:uid="{00000000-0005-0000-0000-0000C40F0000}"/>
    <cellStyle name="Calcul 8 2 5 7" xfId="30252" xr:uid="{00000000-0005-0000-0000-0000C50F0000}"/>
    <cellStyle name="Calcul 8 2 6" xfId="12698" xr:uid="{00000000-0005-0000-0000-0000C60F0000}"/>
    <cellStyle name="Calcul 8 2 6 2" xfId="27868" xr:uid="{00000000-0005-0000-0000-0000C70F0000}"/>
    <cellStyle name="Calcul 8 2 6 3" xfId="30711" xr:uid="{00000000-0005-0000-0000-0000C80F0000}"/>
    <cellStyle name="Calcul 8 2 6 4" xfId="28104" xr:uid="{00000000-0005-0000-0000-0000C90F0000}"/>
    <cellStyle name="Calcul 8 2 6 5" xfId="30716" xr:uid="{00000000-0005-0000-0000-0000CA0F0000}"/>
    <cellStyle name="Calcul 8 2 6 6" xfId="34152" xr:uid="{00000000-0005-0000-0000-0000CB0F0000}"/>
    <cellStyle name="Calcul 8 2 6 7" xfId="6567" xr:uid="{00000000-0005-0000-0000-0000CC0F0000}"/>
    <cellStyle name="Calcul 8 2 7" xfId="14193" xr:uid="{00000000-0005-0000-0000-0000CD0F0000}"/>
    <cellStyle name="Calcul 8 2 7 2" xfId="27297" xr:uid="{00000000-0005-0000-0000-0000CE0F0000}"/>
    <cellStyle name="Calcul 8 2 7 3" xfId="25131" xr:uid="{00000000-0005-0000-0000-0000CF0F0000}"/>
    <cellStyle name="Calcul 8 2 7 4" xfId="29964" xr:uid="{00000000-0005-0000-0000-0000D00F0000}"/>
    <cellStyle name="Calcul 8 2 7 5" xfId="31763" xr:uid="{00000000-0005-0000-0000-0000D10F0000}"/>
    <cellStyle name="Calcul 8 2 7 6" xfId="6583" xr:uid="{00000000-0005-0000-0000-0000D20F0000}"/>
    <cellStyle name="Calcul 8 2 7 7" xfId="33743" xr:uid="{00000000-0005-0000-0000-0000D30F0000}"/>
    <cellStyle name="Calcul 8 2 8" xfId="14505" xr:uid="{00000000-0005-0000-0000-0000D40F0000}"/>
    <cellStyle name="Calcul 8 2 8 2" xfId="30322" xr:uid="{00000000-0005-0000-0000-0000D50F0000}"/>
    <cellStyle name="Calcul 8 2 8 3" xfId="30280" xr:uid="{00000000-0005-0000-0000-0000D60F0000}"/>
    <cellStyle name="Calcul 8 2 8 4" xfId="29537" xr:uid="{00000000-0005-0000-0000-0000D70F0000}"/>
    <cellStyle name="Calcul 8 2 8 5" xfId="33922" xr:uid="{00000000-0005-0000-0000-0000D80F0000}"/>
    <cellStyle name="Calcul 8 2 8 6" xfId="33902" xr:uid="{00000000-0005-0000-0000-0000D90F0000}"/>
    <cellStyle name="Calcul 8 2 8 7" xfId="27236" xr:uid="{00000000-0005-0000-0000-0000DA0F0000}"/>
    <cellStyle name="Calcul 8 2 9" xfId="14149" xr:uid="{00000000-0005-0000-0000-0000DB0F0000}"/>
    <cellStyle name="Calcul 8 2 9 2" xfId="25469" xr:uid="{00000000-0005-0000-0000-0000DC0F0000}"/>
    <cellStyle name="Calcul 8 2 9 3" xfId="6646" xr:uid="{00000000-0005-0000-0000-0000DD0F0000}"/>
    <cellStyle name="Calcul 8 2 9 4" xfId="32157" xr:uid="{00000000-0005-0000-0000-0000DE0F0000}"/>
    <cellStyle name="Calcul 8 2 9 5" xfId="26337" xr:uid="{00000000-0005-0000-0000-0000DF0F0000}"/>
    <cellStyle name="Calcul 8 2 9 6" xfId="21455" xr:uid="{00000000-0005-0000-0000-0000E00F0000}"/>
    <cellStyle name="Calcul 8 2 9 7" xfId="34999" xr:uid="{00000000-0005-0000-0000-0000E10F0000}"/>
    <cellStyle name="Calcul 8 3" xfId="835" xr:uid="{00000000-0005-0000-0000-0000E20F0000}"/>
    <cellStyle name="Calcul 8 3 10" xfId="13032" xr:uid="{00000000-0005-0000-0000-0000E30F0000}"/>
    <cellStyle name="Calcul 8 3 10 2" xfId="29823" xr:uid="{00000000-0005-0000-0000-0000E40F0000}"/>
    <cellStyle name="Calcul 8 3 10 3" xfId="30960" xr:uid="{00000000-0005-0000-0000-0000E50F0000}"/>
    <cellStyle name="Calcul 8 3 10 4" xfId="32393" xr:uid="{00000000-0005-0000-0000-0000E60F0000}"/>
    <cellStyle name="Calcul 8 3 10 5" xfId="29573" xr:uid="{00000000-0005-0000-0000-0000E70F0000}"/>
    <cellStyle name="Calcul 8 3 10 6" xfId="34261" xr:uid="{00000000-0005-0000-0000-0000E80F0000}"/>
    <cellStyle name="Calcul 8 3 10 7" xfId="35074" xr:uid="{00000000-0005-0000-0000-0000E90F0000}"/>
    <cellStyle name="Calcul 8 3 11" xfId="14016" xr:uid="{00000000-0005-0000-0000-0000EA0F0000}"/>
    <cellStyle name="Calcul 8 3 11 2" xfId="29597" xr:uid="{00000000-0005-0000-0000-0000EB0F0000}"/>
    <cellStyle name="Calcul 8 3 11 3" xfId="6494" xr:uid="{00000000-0005-0000-0000-0000EC0F0000}"/>
    <cellStyle name="Calcul 8 3 11 4" xfId="31963" xr:uid="{00000000-0005-0000-0000-0000ED0F0000}"/>
    <cellStyle name="Calcul 8 3 11 5" xfId="30195" xr:uid="{00000000-0005-0000-0000-0000EE0F0000}"/>
    <cellStyle name="Calcul 8 3 11 6" xfId="21921" xr:uid="{00000000-0005-0000-0000-0000EF0F0000}"/>
    <cellStyle name="Calcul 8 3 11 7" xfId="34930" xr:uid="{00000000-0005-0000-0000-0000F00F0000}"/>
    <cellStyle name="Calcul 8 3 12" xfId="13044" xr:uid="{00000000-0005-0000-0000-0000F10F0000}"/>
    <cellStyle name="Calcul 8 3 12 2" xfId="23286" xr:uid="{00000000-0005-0000-0000-0000F20F0000}"/>
    <cellStyle name="Calcul 8 3 12 3" xfId="27111" xr:uid="{00000000-0005-0000-0000-0000F30F0000}"/>
    <cellStyle name="Calcul 8 3 12 4" xfId="22265" xr:uid="{00000000-0005-0000-0000-0000F40F0000}"/>
    <cellStyle name="Calcul 8 3 12 5" xfId="30474" xr:uid="{00000000-0005-0000-0000-0000F50F0000}"/>
    <cellStyle name="Calcul 8 3 12 6" xfId="32119" xr:uid="{00000000-0005-0000-0000-0000F60F0000}"/>
    <cellStyle name="Calcul 8 3 12 7" xfId="24607" xr:uid="{00000000-0005-0000-0000-0000F70F0000}"/>
    <cellStyle name="Calcul 8 3 13" xfId="12972" xr:uid="{00000000-0005-0000-0000-0000F80F0000}"/>
    <cellStyle name="Calcul 8 3 13 2" xfId="30373" xr:uid="{00000000-0005-0000-0000-0000F90F0000}"/>
    <cellStyle name="Calcul 8 3 13 3" xfId="21857" xr:uid="{00000000-0005-0000-0000-0000FA0F0000}"/>
    <cellStyle name="Calcul 8 3 13 4" xfId="29945" xr:uid="{00000000-0005-0000-0000-0000FB0F0000}"/>
    <cellStyle name="Calcul 8 3 13 5" xfId="33956" xr:uid="{00000000-0005-0000-0000-0000FC0F0000}"/>
    <cellStyle name="Calcul 8 3 13 6" xfId="26637" xr:uid="{00000000-0005-0000-0000-0000FD0F0000}"/>
    <cellStyle name="Calcul 8 3 13 7" xfId="33734" xr:uid="{00000000-0005-0000-0000-0000FE0F0000}"/>
    <cellStyle name="Calcul 8 3 14" xfId="14634" xr:uid="{00000000-0005-0000-0000-0000FF0F0000}"/>
    <cellStyle name="Calcul 8 3 14 2" xfId="27284" xr:uid="{00000000-0005-0000-0000-000000100000}"/>
    <cellStyle name="Calcul 8 3 14 3" xfId="21828" xr:uid="{00000000-0005-0000-0000-000001100000}"/>
    <cellStyle name="Calcul 8 3 14 4" xfId="30823" xr:uid="{00000000-0005-0000-0000-000002100000}"/>
    <cellStyle name="Calcul 8 3 14 5" xfId="28032" xr:uid="{00000000-0005-0000-0000-000003100000}"/>
    <cellStyle name="Calcul 8 3 14 6" xfId="31737" xr:uid="{00000000-0005-0000-0000-000004100000}"/>
    <cellStyle name="Calcul 8 3 14 7" xfId="34205" xr:uid="{00000000-0005-0000-0000-000005100000}"/>
    <cellStyle name="Calcul 8 3 15" xfId="13071" xr:uid="{00000000-0005-0000-0000-000006100000}"/>
    <cellStyle name="Calcul 8 3 15 2" xfId="29465" xr:uid="{00000000-0005-0000-0000-000007100000}"/>
    <cellStyle name="Calcul 8 3 15 3" xfId="6722" xr:uid="{00000000-0005-0000-0000-000008100000}"/>
    <cellStyle name="Calcul 8 3 15 4" xfId="31981" xr:uid="{00000000-0005-0000-0000-000009100000}"/>
    <cellStyle name="Calcul 8 3 15 5" xfId="22529" xr:uid="{00000000-0005-0000-0000-00000A100000}"/>
    <cellStyle name="Calcul 8 3 15 6" xfId="32604" xr:uid="{00000000-0005-0000-0000-00000B100000}"/>
    <cellStyle name="Calcul 8 3 15 7" xfId="34932" xr:uid="{00000000-0005-0000-0000-00000C100000}"/>
    <cellStyle name="Calcul 8 3 2" xfId="4323" xr:uid="{00000000-0005-0000-0000-00000D100000}"/>
    <cellStyle name="Calcul 8 3 2 2" xfId="12073" xr:uid="{00000000-0005-0000-0000-00000E100000}"/>
    <cellStyle name="Calcul 8 3 2 2 2" xfId="26602" xr:uid="{00000000-0005-0000-0000-00000F100000}"/>
    <cellStyle name="Calcul 8 3 2 2 3" xfId="23148" xr:uid="{00000000-0005-0000-0000-000010100000}"/>
    <cellStyle name="Calcul 8 3 2 2 4" xfId="27990" xr:uid="{00000000-0005-0000-0000-000011100000}"/>
    <cellStyle name="Calcul 8 3 2 2 5" xfId="28152" xr:uid="{00000000-0005-0000-0000-000012100000}"/>
    <cellStyle name="Calcul 8 3 2 2 6" xfId="32536" xr:uid="{00000000-0005-0000-0000-000013100000}"/>
    <cellStyle name="Calcul 8 3 2 2 7" xfId="21463" xr:uid="{00000000-0005-0000-0000-000014100000}"/>
    <cellStyle name="Calcul 8 3 2 3" xfId="22343" xr:uid="{00000000-0005-0000-0000-000015100000}"/>
    <cellStyle name="Calcul 8 3 2 4" xfId="21431" xr:uid="{00000000-0005-0000-0000-000016100000}"/>
    <cellStyle name="Calcul 8 3 2 5" xfId="21764" xr:uid="{00000000-0005-0000-0000-000017100000}"/>
    <cellStyle name="Calcul 8 3 2 6" xfId="30298" xr:uid="{00000000-0005-0000-0000-000018100000}"/>
    <cellStyle name="Calcul 8 3 2 7" xfId="30049" xr:uid="{00000000-0005-0000-0000-000019100000}"/>
    <cellStyle name="Calcul 8 3 2 8" xfId="30796" xr:uid="{00000000-0005-0000-0000-00001A100000}"/>
    <cellStyle name="Calcul 8 3 3" xfId="12061" xr:uid="{00000000-0005-0000-0000-00001B100000}"/>
    <cellStyle name="Calcul 8 3 3 2" xfId="25533" xr:uid="{00000000-0005-0000-0000-00001C100000}"/>
    <cellStyle name="Calcul 8 3 3 3" xfId="30751" xr:uid="{00000000-0005-0000-0000-00001D100000}"/>
    <cellStyle name="Calcul 8 3 3 4" xfId="32217" xr:uid="{00000000-0005-0000-0000-00001E100000}"/>
    <cellStyle name="Calcul 8 3 3 5" xfId="21642" xr:uid="{00000000-0005-0000-0000-00001F100000}"/>
    <cellStyle name="Calcul 8 3 3 6" xfId="34176" xr:uid="{00000000-0005-0000-0000-000020100000}"/>
    <cellStyle name="Calcul 8 3 3 7" xfId="35032" xr:uid="{00000000-0005-0000-0000-000021100000}"/>
    <cellStyle name="Calcul 8 3 4" xfId="11827" xr:uid="{00000000-0005-0000-0000-000022100000}"/>
    <cellStyle name="Calcul 8 3 4 2" xfId="24033" xr:uid="{00000000-0005-0000-0000-000023100000}"/>
    <cellStyle name="Calcul 8 3 4 3" xfId="22896" xr:uid="{00000000-0005-0000-0000-000024100000}"/>
    <cellStyle name="Calcul 8 3 4 4" xfId="24305" xr:uid="{00000000-0005-0000-0000-000025100000}"/>
    <cellStyle name="Calcul 8 3 4 5" xfId="25669" xr:uid="{00000000-0005-0000-0000-000026100000}"/>
    <cellStyle name="Calcul 8 3 4 6" xfId="31022" xr:uid="{00000000-0005-0000-0000-000027100000}"/>
    <cellStyle name="Calcul 8 3 4 7" xfId="26678" xr:uid="{00000000-0005-0000-0000-000028100000}"/>
    <cellStyle name="Calcul 8 3 5" xfId="10496" xr:uid="{00000000-0005-0000-0000-000029100000}"/>
    <cellStyle name="Calcul 8 3 5 2" xfId="30438" xr:uid="{00000000-0005-0000-0000-00002A100000}"/>
    <cellStyle name="Calcul 8 3 5 3" xfId="29519" xr:uid="{00000000-0005-0000-0000-00002B100000}"/>
    <cellStyle name="Calcul 8 3 5 4" xfId="6435" xr:uid="{00000000-0005-0000-0000-00002C100000}"/>
    <cellStyle name="Calcul 8 3 5 5" xfId="33998" xr:uid="{00000000-0005-0000-0000-00002D100000}"/>
    <cellStyle name="Calcul 8 3 5 6" xfId="25398" xr:uid="{00000000-0005-0000-0000-00002E100000}"/>
    <cellStyle name="Calcul 8 3 5 7" xfId="21628" xr:uid="{00000000-0005-0000-0000-00002F100000}"/>
    <cellStyle name="Calcul 8 3 6" xfId="12699" xr:uid="{00000000-0005-0000-0000-000030100000}"/>
    <cellStyle name="Calcul 8 3 6 2" xfId="30381" xr:uid="{00000000-0005-0000-0000-000031100000}"/>
    <cellStyle name="Calcul 8 3 6 3" xfId="22809" xr:uid="{00000000-0005-0000-0000-000032100000}"/>
    <cellStyle name="Calcul 8 3 6 4" xfId="24309" xr:uid="{00000000-0005-0000-0000-000033100000}"/>
    <cellStyle name="Calcul 8 3 6 5" xfId="33963" xr:uid="{00000000-0005-0000-0000-000034100000}"/>
    <cellStyle name="Calcul 8 3 6 6" xfId="27495" xr:uid="{00000000-0005-0000-0000-000035100000}"/>
    <cellStyle name="Calcul 8 3 6 7" xfId="23240" xr:uid="{00000000-0005-0000-0000-000036100000}"/>
    <cellStyle name="Calcul 8 3 7" xfId="12425" xr:uid="{00000000-0005-0000-0000-000037100000}"/>
    <cellStyle name="Calcul 8 3 7 2" xfId="25771" xr:uid="{00000000-0005-0000-0000-000038100000}"/>
    <cellStyle name="Calcul 8 3 7 3" xfId="28488" xr:uid="{00000000-0005-0000-0000-000039100000}"/>
    <cellStyle name="Calcul 8 3 7 4" xfId="25159" xr:uid="{00000000-0005-0000-0000-00003A100000}"/>
    <cellStyle name="Calcul 8 3 7 5" xfId="21722" xr:uid="{00000000-0005-0000-0000-00003B100000}"/>
    <cellStyle name="Calcul 8 3 7 6" xfId="30262" xr:uid="{00000000-0005-0000-0000-00003C100000}"/>
    <cellStyle name="Calcul 8 3 7 7" xfId="33446" xr:uid="{00000000-0005-0000-0000-00003D100000}"/>
    <cellStyle name="Calcul 8 3 8" xfId="12362" xr:uid="{00000000-0005-0000-0000-00003E100000}"/>
    <cellStyle name="Calcul 8 3 8 2" xfId="25774" xr:uid="{00000000-0005-0000-0000-00003F100000}"/>
    <cellStyle name="Calcul 8 3 8 3" xfId="21702" xr:uid="{00000000-0005-0000-0000-000040100000}"/>
    <cellStyle name="Calcul 8 3 8 4" xfId="29546" xr:uid="{00000000-0005-0000-0000-000041100000}"/>
    <cellStyle name="Calcul 8 3 8 5" xfId="33253" xr:uid="{00000000-0005-0000-0000-000042100000}"/>
    <cellStyle name="Calcul 8 3 8 6" xfId="22161" xr:uid="{00000000-0005-0000-0000-000043100000}"/>
    <cellStyle name="Calcul 8 3 8 7" xfId="30608" xr:uid="{00000000-0005-0000-0000-000044100000}"/>
    <cellStyle name="Calcul 8 3 9" xfId="14154" xr:uid="{00000000-0005-0000-0000-000045100000}"/>
    <cellStyle name="Calcul 8 3 9 2" xfId="28185" xr:uid="{00000000-0005-0000-0000-000046100000}"/>
    <cellStyle name="Calcul 8 3 9 3" xfId="6177" xr:uid="{00000000-0005-0000-0000-000047100000}"/>
    <cellStyle name="Calcul 8 3 9 4" xfId="24705" xr:uid="{00000000-0005-0000-0000-000048100000}"/>
    <cellStyle name="Calcul 8 3 9 5" xfId="26318" xr:uid="{00000000-0005-0000-0000-000049100000}"/>
    <cellStyle name="Calcul 8 3 9 6" xfId="24808" xr:uid="{00000000-0005-0000-0000-00004A100000}"/>
    <cellStyle name="Calcul 8 3 9 7" xfId="25282" xr:uid="{00000000-0005-0000-0000-00004B100000}"/>
    <cellStyle name="Calcul 9 2" xfId="836" xr:uid="{00000000-0005-0000-0000-00004C100000}"/>
    <cellStyle name="Calcul 9 2 10" xfId="14489" xr:uid="{00000000-0005-0000-0000-00004D100000}"/>
    <cellStyle name="Calcul 9 2 10 2" xfId="24197" xr:uid="{00000000-0005-0000-0000-00004E100000}"/>
    <cellStyle name="Calcul 9 2 10 3" xfId="30079" xr:uid="{00000000-0005-0000-0000-00004F100000}"/>
    <cellStyle name="Calcul 9 2 10 4" xfId="31180" xr:uid="{00000000-0005-0000-0000-000050100000}"/>
    <cellStyle name="Calcul 9 2 10 5" xfId="21553" xr:uid="{00000000-0005-0000-0000-000051100000}"/>
    <cellStyle name="Calcul 9 2 10 6" xfId="33798" xr:uid="{00000000-0005-0000-0000-000052100000}"/>
    <cellStyle name="Calcul 9 2 10 7" xfId="34379" xr:uid="{00000000-0005-0000-0000-000053100000}"/>
    <cellStyle name="Calcul 9 2 11" xfId="14142" xr:uid="{00000000-0005-0000-0000-000054100000}"/>
    <cellStyle name="Calcul 9 2 11 2" xfId="29592" xr:uid="{00000000-0005-0000-0000-000055100000}"/>
    <cellStyle name="Calcul 9 2 11 3" xfId="6490" xr:uid="{00000000-0005-0000-0000-000056100000}"/>
    <cellStyle name="Calcul 9 2 11 4" xfId="31960" xr:uid="{00000000-0005-0000-0000-000057100000}"/>
    <cellStyle name="Calcul 9 2 11 5" xfId="23493" xr:uid="{00000000-0005-0000-0000-000058100000}"/>
    <cellStyle name="Calcul 9 2 11 6" xfId="30769" xr:uid="{00000000-0005-0000-0000-000059100000}"/>
    <cellStyle name="Calcul 9 2 11 7" xfId="34927" xr:uid="{00000000-0005-0000-0000-00005A100000}"/>
    <cellStyle name="Calcul 9 2 12" xfId="14435" xr:uid="{00000000-0005-0000-0000-00005B100000}"/>
    <cellStyle name="Calcul 9 2 12 2" xfId="23753" xr:uid="{00000000-0005-0000-0000-00005C100000}"/>
    <cellStyle name="Calcul 9 2 12 3" xfId="25433" xr:uid="{00000000-0005-0000-0000-00005D100000}"/>
    <cellStyle name="Calcul 9 2 12 4" xfId="6612" xr:uid="{00000000-0005-0000-0000-00005E100000}"/>
    <cellStyle name="Calcul 9 2 12 5" xfId="22104" xr:uid="{00000000-0005-0000-0000-00005F100000}"/>
    <cellStyle name="Calcul 9 2 12 6" xfId="33101" xr:uid="{00000000-0005-0000-0000-000060100000}"/>
    <cellStyle name="Calcul 9 2 12 7" xfId="32562" xr:uid="{00000000-0005-0000-0000-000061100000}"/>
    <cellStyle name="Calcul 9 2 13" xfId="13060" xr:uid="{00000000-0005-0000-0000-000062100000}"/>
    <cellStyle name="Calcul 9 2 13 2" xfId="30096" xr:uid="{00000000-0005-0000-0000-000063100000}"/>
    <cellStyle name="Calcul 9 2 13 3" xfId="31194" xr:uid="{00000000-0005-0000-0000-000064100000}"/>
    <cellStyle name="Calcul 9 2 13 4" xfId="32599" xr:uid="{00000000-0005-0000-0000-000065100000}"/>
    <cellStyle name="Calcul 9 2 13 5" xfId="33808" xr:uid="{00000000-0005-0000-0000-000066100000}"/>
    <cellStyle name="Calcul 9 2 13 6" xfId="34386" xr:uid="{00000000-0005-0000-0000-000067100000}"/>
    <cellStyle name="Calcul 9 2 13 7" xfId="35147" xr:uid="{00000000-0005-0000-0000-000068100000}"/>
    <cellStyle name="Calcul 9 2 14" xfId="14032" xr:uid="{00000000-0005-0000-0000-000069100000}"/>
    <cellStyle name="Calcul 9 2 14 2" xfId="21917" xr:uid="{00000000-0005-0000-0000-00006A100000}"/>
    <cellStyle name="Calcul 9 2 14 3" xfId="27271" xr:uid="{00000000-0005-0000-0000-00006B100000}"/>
    <cellStyle name="Calcul 9 2 14 4" xfId="24102" xr:uid="{00000000-0005-0000-0000-00006C100000}"/>
    <cellStyle name="Calcul 9 2 14 5" xfId="27768" xr:uid="{00000000-0005-0000-0000-00006D100000}"/>
    <cellStyle name="Calcul 9 2 14 6" xfId="33381" xr:uid="{00000000-0005-0000-0000-00006E100000}"/>
    <cellStyle name="Calcul 9 2 14 7" xfId="32840" xr:uid="{00000000-0005-0000-0000-00006F100000}"/>
    <cellStyle name="Calcul 9 2 15" xfId="12631" xr:uid="{00000000-0005-0000-0000-000070100000}"/>
    <cellStyle name="Calcul 9 2 15 2" xfId="22712" xr:uid="{00000000-0005-0000-0000-000071100000}"/>
    <cellStyle name="Calcul 9 2 15 3" xfId="28453" xr:uid="{00000000-0005-0000-0000-000072100000}"/>
    <cellStyle name="Calcul 9 2 15 4" xfId="22021" xr:uid="{00000000-0005-0000-0000-000073100000}"/>
    <cellStyle name="Calcul 9 2 15 5" xfId="27442" xr:uid="{00000000-0005-0000-0000-000074100000}"/>
    <cellStyle name="Calcul 9 2 15 6" xfId="24731" xr:uid="{00000000-0005-0000-0000-000075100000}"/>
    <cellStyle name="Calcul 9 2 15 7" xfId="6097" xr:uid="{00000000-0005-0000-0000-000076100000}"/>
    <cellStyle name="Calcul 9 2 2" xfId="4943" xr:uid="{00000000-0005-0000-0000-000077100000}"/>
    <cellStyle name="Calcul 9 2 2 2" xfId="12169" xr:uid="{00000000-0005-0000-0000-000078100000}"/>
    <cellStyle name="Calcul 9 2 2 2 2" xfId="30127" xr:uid="{00000000-0005-0000-0000-000079100000}"/>
    <cellStyle name="Calcul 9 2 2 2 3" xfId="31227" xr:uid="{00000000-0005-0000-0000-00007A100000}"/>
    <cellStyle name="Calcul 9 2 2 2 4" xfId="32624" xr:uid="{00000000-0005-0000-0000-00007B100000}"/>
    <cellStyle name="Calcul 9 2 2 2 5" xfId="33828" xr:uid="{00000000-0005-0000-0000-00007C100000}"/>
    <cellStyle name="Calcul 9 2 2 2 6" xfId="34407" xr:uid="{00000000-0005-0000-0000-00007D100000}"/>
    <cellStyle name="Calcul 9 2 2 2 7" xfId="35168" xr:uid="{00000000-0005-0000-0000-00007E100000}"/>
    <cellStyle name="Calcul 9 2 2 3" xfId="22344" xr:uid="{00000000-0005-0000-0000-00007F100000}"/>
    <cellStyle name="Calcul 9 2 2 4" xfId="6154" xr:uid="{00000000-0005-0000-0000-000080100000}"/>
    <cellStyle name="Calcul 9 2 2 5" xfId="21265" xr:uid="{00000000-0005-0000-0000-000081100000}"/>
    <cellStyle name="Calcul 9 2 2 6" xfId="6176" xr:uid="{00000000-0005-0000-0000-000082100000}"/>
    <cellStyle name="Calcul 9 2 2 7" xfId="30520" xr:uid="{00000000-0005-0000-0000-000083100000}"/>
    <cellStyle name="Calcul 9 2 2 8" xfId="31803" xr:uid="{00000000-0005-0000-0000-000084100000}"/>
    <cellStyle name="Calcul 9 2 3" xfId="12219" xr:uid="{00000000-0005-0000-0000-000085100000}"/>
    <cellStyle name="Calcul 9 2 3 2" xfId="21381" xr:uid="{00000000-0005-0000-0000-000086100000}"/>
    <cellStyle name="Calcul 9 2 3 3" xfId="6394" xr:uid="{00000000-0005-0000-0000-000087100000}"/>
    <cellStyle name="Calcul 9 2 3 4" xfId="31857" xr:uid="{00000000-0005-0000-0000-000088100000}"/>
    <cellStyle name="Calcul 9 2 3 5" xfId="32771" xr:uid="{00000000-0005-0000-0000-000089100000}"/>
    <cellStyle name="Calcul 9 2 3 6" xfId="31946" xr:uid="{00000000-0005-0000-0000-00008A100000}"/>
    <cellStyle name="Calcul 9 2 3 7" xfId="34892" xr:uid="{00000000-0005-0000-0000-00008B100000}"/>
    <cellStyle name="Calcul 9 2 4" xfId="11806" xr:uid="{00000000-0005-0000-0000-00008C100000}"/>
    <cellStyle name="Calcul 9 2 4 2" xfId="24034" xr:uid="{00000000-0005-0000-0000-00008D100000}"/>
    <cellStyle name="Calcul 9 2 4 3" xfId="27321" xr:uid="{00000000-0005-0000-0000-00008E100000}"/>
    <cellStyle name="Calcul 9 2 4 4" xfId="25274" xr:uid="{00000000-0005-0000-0000-00008F100000}"/>
    <cellStyle name="Calcul 9 2 4 5" xfId="6587" xr:uid="{00000000-0005-0000-0000-000090100000}"/>
    <cellStyle name="Calcul 9 2 4 6" xfId="23381" xr:uid="{00000000-0005-0000-0000-000091100000}"/>
    <cellStyle name="Calcul 9 2 4 7" xfId="32128" xr:uid="{00000000-0005-0000-0000-000092100000}"/>
    <cellStyle name="Calcul 9 2 5" xfId="12131" xr:uid="{00000000-0005-0000-0000-000093100000}"/>
    <cellStyle name="Calcul 9 2 5 2" xfId="25784" xr:uid="{00000000-0005-0000-0000-000094100000}"/>
    <cellStyle name="Calcul 9 2 5 3" xfId="28409" xr:uid="{00000000-0005-0000-0000-000095100000}"/>
    <cellStyle name="Calcul 9 2 5 4" xfId="22264" xr:uid="{00000000-0005-0000-0000-000096100000}"/>
    <cellStyle name="Calcul 9 2 5 5" xfId="32966" xr:uid="{00000000-0005-0000-0000-000097100000}"/>
    <cellStyle name="Calcul 9 2 5 6" xfId="6606" xr:uid="{00000000-0005-0000-0000-000098100000}"/>
    <cellStyle name="Calcul 9 2 5 7" xfId="32673" xr:uid="{00000000-0005-0000-0000-000099100000}"/>
    <cellStyle name="Calcul 9 2 6" xfId="12700" xr:uid="{00000000-0005-0000-0000-00009A100000}"/>
    <cellStyle name="Calcul 9 2 6 2" xfId="25510" xr:uid="{00000000-0005-0000-0000-00009B100000}"/>
    <cellStyle name="Calcul 9 2 6 3" xfId="6682" xr:uid="{00000000-0005-0000-0000-00009C100000}"/>
    <cellStyle name="Calcul 9 2 6 4" xfId="32194" xr:uid="{00000000-0005-0000-0000-00009D100000}"/>
    <cellStyle name="Calcul 9 2 6 5" xfId="33098" xr:uid="{00000000-0005-0000-0000-00009E100000}"/>
    <cellStyle name="Calcul 9 2 6 6" xfId="32352" xr:uid="{00000000-0005-0000-0000-00009F100000}"/>
    <cellStyle name="Calcul 9 2 6 7" xfId="35014" xr:uid="{00000000-0005-0000-0000-0000A0100000}"/>
    <cellStyle name="Calcul 9 2 7" xfId="12434" xr:uid="{00000000-0005-0000-0000-0000A1100000}"/>
    <cellStyle name="Calcul 9 2 7 2" xfId="26993" xr:uid="{00000000-0005-0000-0000-0000A2100000}"/>
    <cellStyle name="Calcul 9 2 7 3" xfId="23171" xr:uid="{00000000-0005-0000-0000-0000A3100000}"/>
    <cellStyle name="Calcul 9 2 7 4" xfId="21723" xr:uid="{00000000-0005-0000-0000-0000A4100000}"/>
    <cellStyle name="Calcul 9 2 7 5" xfId="28412" xr:uid="{00000000-0005-0000-0000-0000A5100000}"/>
    <cellStyle name="Calcul 9 2 7 6" xfId="22782" xr:uid="{00000000-0005-0000-0000-0000A6100000}"/>
    <cellStyle name="Calcul 9 2 7 7" xfId="6129" xr:uid="{00000000-0005-0000-0000-0000A7100000}"/>
    <cellStyle name="Calcul 9 2 8" xfId="13098" xr:uid="{00000000-0005-0000-0000-0000A8100000}"/>
    <cellStyle name="Calcul 9 2 8 2" xfId="30369" xr:uid="{00000000-0005-0000-0000-0000A9100000}"/>
    <cellStyle name="Calcul 9 2 8 3" xfId="29995" xr:uid="{00000000-0005-0000-0000-0000AA100000}"/>
    <cellStyle name="Calcul 9 2 8 4" xfId="31113" xr:uid="{00000000-0005-0000-0000-0000AB100000}"/>
    <cellStyle name="Calcul 9 2 8 5" xfId="33952" xr:uid="{00000000-0005-0000-0000-0000AC100000}"/>
    <cellStyle name="Calcul 9 2 8 6" xfId="33755" xr:uid="{00000000-0005-0000-0000-0000AD100000}"/>
    <cellStyle name="Calcul 9 2 8 7" xfId="34342" xr:uid="{00000000-0005-0000-0000-0000AE100000}"/>
    <cellStyle name="Calcul 9 2 9" xfId="12904" xr:uid="{00000000-0005-0000-0000-0000AF100000}"/>
    <cellStyle name="Calcul 9 2 9 2" xfId="22702" xr:uid="{00000000-0005-0000-0000-0000B0100000}"/>
    <cellStyle name="Calcul 9 2 9 3" xfId="25564" xr:uid="{00000000-0005-0000-0000-0000B1100000}"/>
    <cellStyle name="Calcul 9 2 9 4" xfId="26695" xr:uid="{00000000-0005-0000-0000-0000B2100000}"/>
    <cellStyle name="Calcul 9 2 9 5" xfId="21478" xr:uid="{00000000-0005-0000-0000-0000B3100000}"/>
    <cellStyle name="Calcul 9 2 9 6" xfId="31269" xr:uid="{00000000-0005-0000-0000-0000B4100000}"/>
    <cellStyle name="Calcul 9 2 9 7" xfId="33395" xr:uid="{00000000-0005-0000-0000-0000B5100000}"/>
    <cellStyle name="Calcul 9 3" xfId="837" xr:uid="{00000000-0005-0000-0000-0000B6100000}"/>
    <cellStyle name="Calcul 9 3 10" xfId="13029" xr:uid="{00000000-0005-0000-0000-0000B7100000}"/>
    <cellStyle name="Calcul 9 3 10 2" xfId="29622" xr:uid="{00000000-0005-0000-0000-0000B8100000}"/>
    <cellStyle name="Calcul 9 3 10 3" xfId="6506" xr:uid="{00000000-0005-0000-0000-0000B9100000}"/>
    <cellStyle name="Calcul 9 3 10 4" xfId="31983" xr:uid="{00000000-0005-0000-0000-0000BA100000}"/>
    <cellStyle name="Calcul 9 3 10 5" xfId="26005" xr:uid="{00000000-0005-0000-0000-0000BB100000}"/>
    <cellStyle name="Calcul 9 3 10 6" xfId="27078" xr:uid="{00000000-0005-0000-0000-0000BC100000}"/>
    <cellStyle name="Calcul 9 3 10 7" xfId="34934" xr:uid="{00000000-0005-0000-0000-0000BD100000}"/>
    <cellStyle name="Calcul 9 3 11" xfId="14355" xr:uid="{00000000-0005-0000-0000-0000BE100000}"/>
    <cellStyle name="Calcul 9 3 11 2" xfId="29778" xr:uid="{00000000-0005-0000-0000-0000BF100000}"/>
    <cellStyle name="Calcul 9 3 11 3" xfId="30917" xr:uid="{00000000-0005-0000-0000-0000C0100000}"/>
    <cellStyle name="Calcul 9 3 11 4" xfId="32357" xr:uid="{00000000-0005-0000-0000-0000C1100000}"/>
    <cellStyle name="Calcul 9 3 11 5" xfId="27925" xr:uid="{00000000-0005-0000-0000-0000C2100000}"/>
    <cellStyle name="Calcul 9 3 11 6" xfId="34241" xr:uid="{00000000-0005-0000-0000-0000C3100000}"/>
    <cellStyle name="Calcul 9 3 11 7" xfId="35060" xr:uid="{00000000-0005-0000-0000-0000C4100000}"/>
    <cellStyle name="Calcul 9 3 12" xfId="13063" xr:uid="{00000000-0005-0000-0000-0000C5100000}"/>
    <cellStyle name="Calcul 9 3 12 2" xfId="30617" xr:uid="{00000000-0005-0000-0000-0000C6100000}"/>
    <cellStyle name="Calcul 9 3 12 3" xfId="22153" xr:uid="{00000000-0005-0000-0000-0000C7100000}"/>
    <cellStyle name="Calcul 9 3 12 4" xfId="29715" xr:uid="{00000000-0005-0000-0000-0000C8100000}"/>
    <cellStyle name="Calcul 9 3 12 5" xfId="34092" xr:uid="{00000000-0005-0000-0000-0000C9100000}"/>
    <cellStyle name="Calcul 9 3 12 6" xfId="26539" xr:uid="{00000000-0005-0000-0000-0000CA100000}"/>
    <cellStyle name="Calcul 9 3 12 7" xfId="22520" xr:uid="{00000000-0005-0000-0000-0000CB100000}"/>
    <cellStyle name="Calcul 9 3 13" xfId="14795" xr:uid="{00000000-0005-0000-0000-0000CC100000}"/>
    <cellStyle name="Calcul 9 3 13 2" xfId="26912" xr:uid="{00000000-0005-0000-0000-0000CD100000}"/>
    <cellStyle name="Calcul 9 3 13 3" xfId="27224" xr:uid="{00000000-0005-0000-0000-0000CE100000}"/>
    <cellStyle name="Calcul 9 3 13 4" xfId="25621" xr:uid="{00000000-0005-0000-0000-0000CF100000}"/>
    <cellStyle name="Calcul 9 3 13 5" xfId="33389" xr:uid="{00000000-0005-0000-0000-0000D0100000}"/>
    <cellStyle name="Calcul 9 3 13 6" xfId="25831" xr:uid="{00000000-0005-0000-0000-0000D1100000}"/>
    <cellStyle name="Calcul 9 3 13 7" xfId="24359" xr:uid="{00000000-0005-0000-0000-0000D2100000}"/>
    <cellStyle name="Calcul 9 3 14" xfId="13980" xr:uid="{00000000-0005-0000-0000-0000D3100000}"/>
    <cellStyle name="Calcul 9 3 14 2" xfId="30341" xr:uid="{00000000-0005-0000-0000-0000D4100000}"/>
    <cellStyle name="Calcul 9 3 14 3" xfId="29996" xr:uid="{00000000-0005-0000-0000-0000D5100000}"/>
    <cellStyle name="Calcul 9 3 14 4" xfId="31115" xr:uid="{00000000-0005-0000-0000-0000D6100000}"/>
    <cellStyle name="Calcul 9 3 14 5" xfId="33936" xr:uid="{00000000-0005-0000-0000-0000D7100000}"/>
    <cellStyle name="Calcul 9 3 14 6" xfId="33756" xr:uid="{00000000-0005-0000-0000-0000D8100000}"/>
    <cellStyle name="Calcul 9 3 14 7" xfId="34343" xr:uid="{00000000-0005-0000-0000-0000D9100000}"/>
    <cellStyle name="Calcul 9 3 15" xfId="14817" xr:uid="{00000000-0005-0000-0000-0000DA100000}"/>
    <cellStyle name="Calcul 9 3 15 2" xfId="29760" xr:uid="{00000000-0005-0000-0000-0000DB100000}"/>
    <cellStyle name="Calcul 9 3 15 3" xfId="30898" xr:uid="{00000000-0005-0000-0000-0000DC100000}"/>
    <cellStyle name="Calcul 9 3 15 4" xfId="32341" xr:uid="{00000000-0005-0000-0000-0000DD100000}"/>
    <cellStyle name="Calcul 9 3 15 5" xfId="28472" xr:uid="{00000000-0005-0000-0000-0000DE100000}"/>
    <cellStyle name="Calcul 9 3 15 6" xfId="34227" xr:uid="{00000000-0005-0000-0000-0000DF100000}"/>
    <cellStyle name="Calcul 9 3 15 7" xfId="35046" xr:uid="{00000000-0005-0000-0000-0000E0100000}"/>
    <cellStyle name="Calcul 9 3 2" xfId="4322" xr:uid="{00000000-0005-0000-0000-0000E1100000}"/>
    <cellStyle name="Calcul 9 3 2 2" xfId="11862" xr:uid="{00000000-0005-0000-0000-0000E2100000}"/>
    <cellStyle name="Calcul 9 3 2 2 2" xfId="21186" xr:uid="{00000000-0005-0000-0000-0000E3100000}"/>
    <cellStyle name="Calcul 9 3 2 2 3" xfId="6408" xr:uid="{00000000-0005-0000-0000-0000E4100000}"/>
    <cellStyle name="Calcul 9 3 2 2 4" xfId="31870" xr:uid="{00000000-0005-0000-0000-0000E5100000}"/>
    <cellStyle name="Calcul 9 3 2 2 5" xfId="29461" xr:uid="{00000000-0005-0000-0000-0000E6100000}"/>
    <cellStyle name="Calcul 9 3 2 2 6" xfId="21809" xr:uid="{00000000-0005-0000-0000-0000E7100000}"/>
    <cellStyle name="Calcul 9 3 2 2 7" xfId="34903" xr:uid="{00000000-0005-0000-0000-0000E8100000}"/>
    <cellStyle name="Calcul 9 3 2 3" xfId="22345" xr:uid="{00000000-0005-0000-0000-0000E9100000}"/>
    <cellStyle name="Calcul 9 3 2 4" xfId="27649" xr:uid="{00000000-0005-0000-0000-0000EA100000}"/>
    <cellStyle name="Calcul 9 3 2 5" xfId="24788" xr:uid="{00000000-0005-0000-0000-0000EB100000}"/>
    <cellStyle name="Calcul 9 3 2 6" xfId="30859" xr:uid="{00000000-0005-0000-0000-0000EC100000}"/>
    <cellStyle name="Calcul 9 3 2 7" xfId="23261" xr:uid="{00000000-0005-0000-0000-0000ED100000}"/>
    <cellStyle name="Calcul 9 3 2 8" xfId="6531" xr:uid="{00000000-0005-0000-0000-0000EE100000}"/>
    <cellStyle name="Calcul 9 3 3" xfId="11989" xr:uid="{00000000-0005-0000-0000-0000EF100000}"/>
    <cellStyle name="Calcul 9 3 3 2" xfId="26796" xr:uid="{00000000-0005-0000-0000-0000F0100000}"/>
    <cellStyle name="Calcul 9 3 3 3" xfId="23514" xr:uid="{00000000-0005-0000-0000-0000F1100000}"/>
    <cellStyle name="Calcul 9 3 3 4" xfId="25034" xr:uid="{00000000-0005-0000-0000-0000F2100000}"/>
    <cellStyle name="Calcul 9 3 3 5" xfId="23732" xr:uid="{00000000-0005-0000-0000-0000F3100000}"/>
    <cellStyle name="Calcul 9 3 3 6" xfId="28538" xr:uid="{00000000-0005-0000-0000-0000F4100000}"/>
    <cellStyle name="Calcul 9 3 3 7" xfId="21480" xr:uid="{00000000-0005-0000-0000-0000F5100000}"/>
    <cellStyle name="Calcul 9 3 4" xfId="12058" xr:uid="{00000000-0005-0000-0000-0000F6100000}"/>
    <cellStyle name="Calcul 9 3 4 2" xfId="24024" xr:uid="{00000000-0005-0000-0000-0000F7100000}"/>
    <cellStyle name="Calcul 9 3 4 3" xfId="21345" xr:uid="{00000000-0005-0000-0000-0000F8100000}"/>
    <cellStyle name="Calcul 9 3 4 4" xfId="6360" xr:uid="{00000000-0005-0000-0000-0000F9100000}"/>
    <cellStyle name="Calcul 9 3 4 5" xfId="33468" xr:uid="{00000000-0005-0000-0000-0000FA100000}"/>
    <cellStyle name="Calcul 9 3 4 6" xfId="23289" xr:uid="{00000000-0005-0000-0000-0000FB100000}"/>
    <cellStyle name="Calcul 9 3 4 7" xfId="21738" xr:uid="{00000000-0005-0000-0000-0000FC100000}"/>
    <cellStyle name="Calcul 9 3 5" xfId="12159" xr:uid="{00000000-0005-0000-0000-0000FD100000}"/>
    <cellStyle name="Calcul 9 3 5 2" xfId="29650" xr:uid="{00000000-0005-0000-0000-0000FE100000}"/>
    <cellStyle name="Calcul 9 3 5 3" xfId="23603" xr:uid="{00000000-0005-0000-0000-0000FF100000}"/>
    <cellStyle name="Calcul 9 3 5 4" xfId="32011" xr:uid="{00000000-0005-0000-0000-000000110000}"/>
    <cellStyle name="Calcul 9 3 5 5" xfId="28269" xr:uid="{00000000-0005-0000-0000-000001110000}"/>
    <cellStyle name="Calcul 9 3 5 6" xfId="30786" xr:uid="{00000000-0005-0000-0000-000002110000}"/>
    <cellStyle name="Calcul 9 3 5 7" xfId="34957" xr:uid="{00000000-0005-0000-0000-000003110000}"/>
    <cellStyle name="Calcul 9 3 6" xfId="12701" xr:uid="{00000000-0005-0000-0000-000004110000}"/>
    <cellStyle name="Calcul 9 3 6 2" xfId="22914" xr:uid="{00000000-0005-0000-0000-000005110000}"/>
    <cellStyle name="Calcul 9 3 6 3" xfId="27030" xr:uid="{00000000-0005-0000-0000-000006110000}"/>
    <cellStyle name="Calcul 9 3 6 4" xfId="21250" xr:uid="{00000000-0005-0000-0000-000007110000}"/>
    <cellStyle name="Calcul 9 3 6 5" xfId="23190" xr:uid="{00000000-0005-0000-0000-000008110000}"/>
    <cellStyle name="Calcul 9 3 6 6" xfId="26811" xr:uid="{00000000-0005-0000-0000-000009110000}"/>
    <cellStyle name="Calcul 9 3 6 7" xfId="27162" xr:uid="{00000000-0005-0000-0000-00000A110000}"/>
    <cellStyle name="Calcul 9 3 7" xfId="14256" xr:uid="{00000000-0005-0000-0000-00000B110000}"/>
    <cellStyle name="Calcul 9 3 7 2" xfId="27294" xr:uid="{00000000-0005-0000-0000-00000C110000}"/>
    <cellStyle name="Calcul 9 3 7 3" xfId="25976" xr:uid="{00000000-0005-0000-0000-00000D110000}"/>
    <cellStyle name="Calcul 9 3 7 4" xfId="26884" xr:uid="{00000000-0005-0000-0000-00000E110000}"/>
    <cellStyle name="Calcul 9 3 7 5" xfId="6614" xr:uid="{00000000-0005-0000-0000-00000F110000}"/>
    <cellStyle name="Calcul 9 3 7 6" xfId="32586" xr:uid="{00000000-0005-0000-0000-000010110000}"/>
    <cellStyle name="Calcul 9 3 7 7" xfId="27782" xr:uid="{00000000-0005-0000-0000-000011110000}"/>
    <cellStyle name="Calcul 9 3 8" xfId="14046" xr:uid="{00000000-0005-0000-0000-000012110000}"/>
    <cellStyle name="Calcul 9 3 8 2" xfId="27302" xr:uid="{00000000-0005-0000-0000-000013110000}"/>
    <cellStyle name="Calcul 9 3 8 3" xfId="26448" xr:uid="{00000000-0005-0000-0000-000014110000}"/>
    <cellStyle name="Calcul 9 3 8 4" xfId="24099" xr:uid="{00000000-0005-0000-0000-000015110000}"/>
    <cellStyle name="Calcul 9 3 8 5" xfId="24929" xr:uid="{00000000-0005-0000-0000-000016110000}"/>
    <cellStyle name="Calcul 9 3 8 6" xfId="28072" xr:uid="{00000000-0005-0000-0000-000017110000}"/>
    <cellStyle name="Calcul 9 3 8 7" xfId="31015" xr:uid="{00000000-0005-0000-0000-000018110000}"/>
    <cellStyle name="Calcul 9 3 9" xfId="12404" xr:uid="{00000000-0005-0000-0000-000019110000}"/>
    <cellStyle name="Calcul 9 3 9 2" xfId="25772" xr:uid="{00000000-0005-0000-0000-00001A110000}"/>
    <cellStyle name="Calcul 9 3 9 3" xfId="23553" xr:uid="{00000000-0005-0000-0000-00001B110000}"/>
    <cellStyle name="Calcul 9 3 9 4" xfId="27929" xr:uid="{00000000-0005-0000-0000-00001C110000}"/>
    <cellStyle name="Calcul 9 3 9 5" xfId="24081" xr:uid="{00000000-0005-0000-0000-00001D110000}"/>
    <cellStyle name="Calcul 9 3 9 6" xfId="27907" xr:uid="{00000000-0005-0000-0000-00001E110000}"/>
    <cellStyle name="Calcul 9 3 9 7" xfId="25176" xr:uid="{00000000-0005-0000-0000-00001F110000}"/>
    <cellStyle name="Calculation" xfId="5151" builtinId="22" customBuiltin="1"/>
    <cellStyle name="Cellule liée 10 2" xfId="838" xr:uid="{00000000-0005-0000-0000-000021110000}"/>
    <cellStyle name="Cellule liée 10 3" xfId="839" xr:uid="{00000000-0005-0000-0000-000022110000}"/>
    <cellStyle name="Cellule liée 11 2" xfId="840" xr:uid="{00000000-0005-0000-0000-000023110000}"/>
    <cellStyle name="Cellule liée 11 3" xfId="841" xr:uid="{00000000-0005-0000-0000-000024110000}"/>
    <cellStyle name="Cellule liée 12 2" xfId="842" xr:uid="{00000000-0005-0000-0000-000025110000}"/>
    <cellStyle name="Cellule liée 12 3" xfId="843" xr:uid="{00000000-0005-0000-0000-000026110000}"/>
    <cellStyle name="Cellule liée 13 2" xfId="844" xr:uid="{00000000-0005-0000-0000-000027110000}"/>
    <cellStyle name="Cellule liée 13 3" xfId="845" xr:uid="{00000000-0005-0000-0000-000028110000}"/>
    <cellStyle name="Cellule liée 14 2" xfId="846" xr:uid="{00000000-0005-0000-0000-000029110000}"/>
    <cellStyle name="Cellule liée 14 3" xfId="847" xr:uid="{00000000-0005-0000-0000-00002A110000}"/>
    <cellStyle name="Cellule liée 15 2" xfId="848" xr:uid="{00000000-0005-0000-0000-00002B110000}"/>
    <cellStyle name="Cellule liée 15 3" xfId="849" xr:uid="{00000000-0005-0000-0000-00002C110000}"/>
    <cellStyle name="Cellule liée 16 2" xfId="850" xr:uid="{00000000-0005-0000-0000-00002D110000}"/>
    <cellStyle name="Cellule liée 16 3" xfId="851" xr:uid="{00000000-0005-0000-0000-00002E110000}"/>
    <cellStyle name="Cellule liée 17 2" xfId="852" xr:uid="{00000000-0005-0000-0000-00002F110000}"/>
    <cellStyle name="Cellule liée 17 3" xfId="853" xr:uid="{00000000-0005-0000-0000-000030110000}"/>
    <cellStyle name="Cellule liée 2 2" xfId="854" xr:uid="{00000000-0005-0000-0000-000031110000}"/>
    <cellStyle name="Cellule liée 2 3" xfId="855" xr:uid="{00000000-0005-0000-0000-000032110000}"/>
    <cellStyle name="Cellule liée 3 2" xfId="856" xr:uid="{00000000-0005-0000-0000-000033110000}"/>
    <cellStyle name="Cellule liée 3 3" xfId="857" xr:uid="{00000000-0005-0000-0000-000034110000}"/>
    <cellStyle name="Cellule liée 4 2" xfId="858" xr:uid="{00000000-0005-0000-0000-000035110000}"/>
    <cellStyle name="Cellule liée 4 3" xfId="859" xr:uid="{00000000-0005-0000-0000-000036110000}"/>
    <cellStyle name="Cellule liée 5 2" xfId="860" xr:uid="{00000000-0005-0000-0000-000037110000}"/>
    <cellStyle name="Cellule liée 5 3" xfId="861" xr:uid="{00000000-0005-0000-0000-000038110000}"/>
    <cellStyle name="Cellule liée 6 2" xfId="862" xr:uid="{00000000-0005-0000-0000-000039110000}"/>
    <cellStyle name="Cellule liée 6 3" xfId="863" xr:uid="{00000000-0005-0000-0000-00003A110000}"/>
    <cellStyle name="Cellule liée 7 2" xfId="864" xr:uid="{00000000-0005-0000-0000-00003B110000}"/>
    <cellStyle name="Cellule liée 7 3" xfId="865" xr:uid="{00000000-0005-0000-0000-00003C110000}"/>
    <cellStyle name="Cellule liée 8 2" xfId="866" xr:uid="{00000000-0005-0000-0000-00003D110000}"/>
    <cellStyle name="Cellule liée 8 3" xfId="867" xr:uid="{00000000-0005-0000-0000-00003E110000}"/>
    <cellStyle name="Cellule liée 9 2" xfId="868" xr:uid="{00000000-0005-0000-0000-00003F110000}"/>
    <cellStyle name="Cellule liée 9 3" xfId="869" xr:uid="{00000000-0005-0000-0000-000040110000}"/>
    <cellStyle name="Check Cell" xfId="5153" builtinId="23" customBuiltin="1"/>
    <cellStyle name="Comma" xfId="1843" builtinId="3"/>
    <cellStyle name="Comma 10" xfId="5885" xr:uid="{00000000-0005-0000-0000-000041110000}"/>
    <cellStyle name="Comma 10 2" xfId="10464" xr:uid="{00000000-0005-0000-0000-000042110000}"/>
    <cellStyle name="Comma 10 2 2" xfId="37748" xr:uid="{00000000-0005-0000-0000-000043110000}"/>
    <cellStyle name="Comma 10 3" xfId="8598" xr:uid="{00000000-0005-0000-0000-000044110000}"/>
    <cellStyle name="Comma 10 4" xfId="35884" xr:uid="{00000000-0005-0000-0000-000045110000}"/>
    <cellStyle name="Comma 11" xfId="1442" xr:uid="{00000000-0005-0000-0000-000046110000}"/>
    <cellStyle name="Comma 11 2" xfId="1954" xr:uid="{00000000-0005-0000-0000-000047110000}"/>
    <cellStyle name="Comma 11 2 2" xfId="3561" xr:uid="{00000000-0005-0000-0000-000048110000}"/>
    <cellStyle name="Comma 11 2 2 2" xfId="9688" xr:uid="{00000000-0005-0000-0000-000049110000}"/>
    <cellStyle name="Comma 11 2 2 2 2" xfId="13555" xr:uid="{00000000-0005-0000-0000-00004A110000}"/>
    <cellStyle name="Comma 11 2 2 2 2 2" xfId="20757" xr:uid="{00000000-0005-0000-0000-00004B110000}"/>
    <cellStyle name="Comma 11 2 2 2 2 2 2" xfId="44866" xr:uid="{00000000-0005-0000-0000-00004C110000}"/>
    <cellStyle name="Comma 11 2 2 2 2 3" xfId="39402" xr:uid="{00000000-0005-0000-0000-00004D110000}"/>
    <cellStyle name="Comma 11 2 2 2 3" xfId="17445" xr:uid="{00000000-0005-0000-0000-00004E110000}"/>
    <cellStyle name="Comma 11 2 2 2 3 2" xfId="42412" xr:uid="{00000000-0005-0000-0000-00004F110000}"/>
    <cellStyle name="Comma 11 2 2 2 4" xfId="36972" xr:uid="{00000000-0005-0000-0000-000050110000}"/>
    <cellStyle name="Comma 11 2 2 3" xfId="11269" xr:uid="{00000000-0005-0000-0000-000051110000}"/>
    <cellStyle name="Comma 11 2 2 3 2" xfId="19912" xr:uid="{00000000-0005-0000-0000-000052110000}"/>
    <cellStyle name="Comma 11 2 2 3 2 2" xfId="44021" xr:uid="{00000000-0005-0000-0000-000053110000}"/>
    <cellStyle name="Comma 11 2 2 3 3" xfId="38543" xr:uid="{00000000-0005-0000-0000-000054110000}"/>
    <cellStyle name="Comma 11 2 2 4" xfId="15977" xr:uid="{00000000-0005-0000-0000-000055110000}"/>
    <cellStyle name="Comma 11 2 2 4 2" xfId="40944" xr:uid="{00000000-0005-0000-0000-000056110000}"/>
    <cellStyle name="Comma 11 2 2 5" xfId="7808" xr:uid="{00000000-0005-0000-0000-000057110000}"/>
    <cellStyle name="Comma 11 2 3" xfId="4453" xr:uid="{00000000-0005-0000-0000-000058110000}"/>
    <cellStyle name="Comma 11 2 3 2" xfId="13134" xr:uid="{00000000-0005-0000-0000-000059110000}"/>
    <cellStyle name="Comma 11 2 3 2 2" xfId="20345" xr:uid="{00000000-0005-0000-0000-00005A110000}"/>
    <cellStyle name="Comma 11 2 3 2 2 2" xfId="44454" xr:uid="{00000000-0005-0000-0000-00005B110000}"/>
    <cellStyle name="Comma 11 2 3 2 3" xfId="38990" xr:uid="{00000000-0005-0000-0000-00005C110000}"/>
    <cellStyle name="Comma 11 2 3 3" xfId="16834" xr:uid="{00000000-0005-0000-0000-00005D110000}"/>
    <cellStyle name="Comma 11 2 3 3 2" xfId="41801" xr:uid="{00000000-0005-0000-0000-00005E110000}"/>
    <cellStyle name="Comma 11 2 3 4" xfId="36361" xr:uid="{00000000-0005-0000-0000-00005F110000}"/>
    <cellStyle name="Comma 11 2 3 5" xfId="9077" xr:uid="{00000000-0005-0000-0000-000060110000}"/>
    <cellStyle name="Comma 11 2 4" xfId="2748" xr:uid="{00000000-0005-0000-0000-000061110000}"/>
    <cellStyle name="Comma 11 2 4 2" xfId="19500" xr:uid="{00000000-0005-0000-0000-000062110000}"/>
    <cellStyle name="Comma 11 2 4 2 2" xfId="43609" xr:uid="{00000000-0005-0000-0000-000063110000}"/>
    <cellStyle name="Comma 11 2 4 3" xfId="38131" xr:uid="{00000000-0005-0000-0000-000064110000}"/>
    <cellStyle name="Comma 11 2 4 4" xfId="10856" xr:uid="{00000000-0005-0000-0000-000065110000}"/>
    <cellStyle name="Comma 11 2 5" xfId="15366" xr:uid="{00000000-0005-0000-0000-000066110000}"/>
    <cellStyle name="Comma 11 2 5 2" xfId="40333" xr:uid="{00000000-0005-0000-0000-000067110000}"/>
    <cellStyle name="Comma 11 2 6" xfId="7181" xr:uid="{00000000-0005-0000-0000-000068110000}"/>
    <cellStyle name="Comma 11 3" xfId="8658" xr:uid="{00000000-0005-0000-0000-000069110000}"/>
    <cellStyle name="Comma 11 3 2" xfId="19141" xr:uid="{00000000-0005-0000-0000-00006A110000}"/>
    <cellStyle name="Comma 11 3 2 2" xfId="43250" xr:uid="{00000000-0005-0000-0000-00006B110000}"/>
    <cellStyle name="Comma 11 3 3" xfId="35942" xr:uid="{00000000-0005-0000-0000-00006C110000}"/>
    <cellStyle name="Comma 11 4" xfId="10497" xr:uid="{00000000-0005-0000-0000-00006D110000}"/>
    <cellStyle name="Comma 11 4 2" xfId="37772" xr:uid="{00000000-0005-0000-0000-00006E110000}"/>
    <cellStyle name="Comma 11 5" xfId="14947" xr:uid="{00000000-0005-0000-0000-00006F110000}"/>
    <cellStyle name="Comma 11 5 2" xfId="39914" xr:uid="{00000000-0005-0000-0000-000070110000}"/>
    <cellStyle name="Comma 11 6" xfId="6753" xr:uid="{00000000-0005-0000-0000-000071110000}"/>
    <cellStyle name="Comma 12" xfId="5884" xr:uid="{00000000-0005-0000-0000-000072110000}"/>
    <cellStyle name="Comma 12 2" xfId="10463" xr:uid="{00000000-0005-0000-0000-000073110000}"/>
    <cellStyle name="Comma 12 2 2" xfId="37747" xr:uid="{00000000-0005-0000-0000-000074110000}"/>
    <cellStyle name="Comma 12 3" xfId="8597" xr:uid="{00000000-0005-0000-0000-000075110000}"/>
    <cellStyle name="Comma 12 4" xfId="35883" xr:uid="{00000000-0005-0000-0000-000076110000}"/>
    <cellStyle name="Comma 13" xfId="5890" xr:uid="{00000000-0005-0000-0000-000077110000}"/>
    <cellStyle name="Comma 13 2" xfId="10468" xr:uid="{00000000-0005-0000-0000-000078110000}"/>
    <cellStyle name="Comma 13 2 2" xfId="37752" xr:uid="{00000000-0005-0000-0000-000079110000}"/>
    <cellStyle name="Comma 13 3" xfId="8602" xr:uid="{00000000-0005-0000-0000-00007A110000}"/>
    <cellStyle name="Comma 13 4" xfId="35888" xr:uid="{00000000-0005-0000-0000-00007B110000}"/>
    <cellStyle name="Comma 14" xfId="5891" xr:uid="{00000000-0005-0000-0000-00007C110000}"/>
    <cellStyle name="Comma 15" xfId="5912" xr:uid="{00000000-0005-0000-0000-00007D110000}"/>
    <cellStyle name="Comma 2" xfId="1410" xr:uid="{00000000-0005-0000-0000-00007E110000}"/>
    <cellStyle name="Comma 2 2" xfId="1836" xr:uid="{00000000-0005-0000-0000-00007F110000}"/>
    <cellStyle name="Comma 2 2 10" xfId="5248" xr:uid="{00000000-0005-0000-0000-000080110000}"/>
    <cellStyle name="Comma 2 2 2" xfId="1956" xr:uid="{00000000-0005-0000-0000-000081110000}"/>
    <cellStyle name="Comma 2 2 2 2" xfId="3563" xr:uid="{00000000-0005-0000-0000-000082110000}"/>
    <cellStyle name="Comma 2 2 2 2 2" xfId="10292" xr:uid="{00000000-0005-0000-0000-000083110000}"/>
    <cellStyle name="Comma 2 2 2 2 2 2" xfId="13952" xr:uid="{00000000-0005-0000-0000-000084110000}"/>
    <cellStyle name="Comma 2 2 2 2 2 2 2" xfId="21153" xr:uid="{00000000-0005-0000-0000-000085110000}"/>
    <cellStyle name="Comma 2 2 2 2 2 2 2 2" xfId="45262" xr:uid="{00000000-0005-0000-0000-000086110000}"/>
    <cellStyle name="Comma 2 2 2 2 2 2 3" xfId="39798" xr:uid="{00000000-0005-0000-0000-000087110000}"/>
    <cellStyle name="Comma 2 2 2 2 2 3" xfId="18049" xr:uid="{00000000-0005-0000-0000-000088110000}"/>
    <cellStyle name="Comma 2 2 2 2 2 3 2" xfId="43016" xr:uid="{00000000-0005-0000-0000-000089110000}"/>
    <cellStyle name="Comma 2 2 2 2 2 4" xfId="37576" xr:uid="{00000000-0005-0000-0000-00008A110000}"/>
    <cellStyle name="Comma 2 2 2 2 3" xfId="11666" xr:uid="{00000000-0005-0000-0000-00008B110000}"/>
    <cellStyle name="Comma 2 2 2 2 3 2" xfId="20308" xr:uid="{00000000-0005-0000-0000-00008C110000}"/>
    <cellStyle name="Comma 2 2 2 2 3 2 2" xfId="44417" xr:uid="{00000000-0005-0000-0000-00008D110000}"/>
    <cellStyle name="Comma 2 2 2 2 3 3" xfId="38940" xr:uid="{00000000-0005-0000-0000-00008E110000}"/>
    <cellStyle name="Comma 2 2 2 2 4" xfId="16581" xr:uid="{00000000-0005-0000-0000-00008F110000}"/>
    <cellStyle name="Comma 2 2 2 2 4 2" xfId="41548" xr:uid="{00000000-0005-0000-0000-000090110000}"/>
    <cellStyle name="Comma 2 2 2 2 5" xfId="8415" xr:uid="{00000000-0005-0000-0000-000091110000}"/>
    <cellStyle name="Comma 2 2 2 2 6" xfId="35714" xr:uid="{00000000-0005-0000-0000-000092110000}"/>
    <cellStyle name="Comma 2 2 2 2 7" xfId="5724" xr:uid="{00000000-0005-0000-0000-000093110000}"/>
    <cellStyle name="Comma 2 2 2 3" xfId="4455" xr:uid="{00000000-0005-0000-0000-000094110000}"/>
    <cellStyle name="Comma 2 2 2 3 2" xfId="9690" xr:uid="{00000000-0005-0000-0000-000095110000}"/>
    <cellStyle name="Comma 2 2 2 3 2 2" xfId="13557" xr:uid="{00000000-0005-0000-0000-000096110000}"/>
    <cellStyle name="Comma 2 2 2 3 2 2 2" xfId="20759" xr:uid="{00000000-0005-0000-0000-000097110000}"/>
    <cellStyle name="Comma 2 2 2 3 2 2 2 2" xfId="44868" xr:uid="{00000000-0005-0000-0000-000098110000}"/>
    <cellStyle name="Comma 2 2 2 3 2 2 3" xfId="39404" xr:uid="{00000000-0005-0000-0000-000099110000}"/>
    <cellStyle name="Comma 2 2 2 3 2 3" xfId="17447" xr:uid="{00000000-0005-0000-0000-00009A110000}"/>
    <cellStyle name="Comma 2 2 2 3 2 3 2" xfId="42414" xr:uid="{00000000-0005-0000-0000-00009B110000}"/>
    <cellStyle name="Comma 2 2 2 3 2 4" xfId="36974" xr:uid="{00000000-0005-0000-0000-00009C110000}"/>
    <cellStyle name="Comma 2 2 2 3 3" xfId="11271" xr:uid="{00000000-0005-0000-0000-00009D110000}"/>
    <cellStyle name="Comma 2 2 2 3 3 2" xfId="19914" xr:uid="{00000000-0005-0000-0000-00009E110000}"/>
    <cellStyle name="Comma 2 2 2 3 3 2 2" xfId="44023" xr:uid="{00000000-0005-0000-0000-00009F110000}"/>
    <cellStyle name="Comma 2 2 2 3 3 3" xfId="38545" xr:uid="{00000000-0005-0000-0000-0000A0110000}"/>
    <cellStyle name="Comma 2 2 2 3 4" xfId="15979" xr:uid="{00000000-0005-0000-0000-0000A1110000}"/>
    <cellStyle name="Comma 2 2 2 3 4 2" xfId="40946" xr:uid="{00000000-0005-0000-0000-0000A2110000}"/>
    <cellStyle name="Comma 2 2 2 3 5" xfId="7810" xr:uid="{00000000-0005-0000-0000-0000A3110000}"/>
    <cellStyle name="Comma 2 2 2 3 6" xfId="35488" xr:uid="{00000000-0005-0000-0000-0000A4110000}"/>
    <cellStyle name="Comma 2 2 2 3 7" xfId="5493" xr:uid="{00000000-0005-0000-0000-0000A5110000}"/>
    <cellStyle name="Comma 2 2 2 4" xfId="2750" xr:uid="{00000000-0005-0000-0000-0000A6110000}"/>
    <cellStyle name="Comma 2 2 2 4 2" xfId="13136" xr:uid="{00000000-0005-0000-0000-0000A7110000}"/>
    <cellStyle name="Comma 2 2 2 4 2 2" xfId="20347" xr:uid="{00000000-0005-0000-0000-0000A8110000}"/>
    <cellStyle name="Comma 2 2 2 4 2 2 2" xfId="44456" xr:uid="{00000000-0005-0000-0000-0000A9110000}"/>
    <cellStyle name="Comma 2 2 2 4 2 3" xfId="38992" xr:uid="{00000000-0005-0000-0000-0000AA110000}"/>
    <cellStyle name="Comma 2 2 2 4 3" xfId="16836" xr:uid="{00000000-0005-0000-0000-0000AB110000}"/>
    <cellStyle name="Comma 2 2 2 4 3 2" xfId="41803" xr:uid="{00000000-0005-0000-0000-0000AC110000}"/>
    <cellStyle name="Comma 2 2 2 4 4" xfId="36363" xr:uid="{00000000-0005-0000-0000-0000AD110000}"/>
    <cellStyle name="Comma 2 2 2 4 5" xfId="9079" xr:uid="{00000000-0005-0000-0000-0000AE110000}"/>
    <cellStyle name="Comma 2 2 2 5" xfId="10858" xr:uid="{00000000-0005-0000-0000-0000AF110000}"/>
    <cellStyle name="Comma 2 2 2 5 2" xfId="19502" xr:uid="{00000000-0005-0000-0000-0000B0110000}"/>
    <cellStyle name="Comma 2 2 2 5 2 2" xfId="43611" xr:uid="{00000000-0005-0000-0000-0000B1110000}"/>
    <cellStyle name="Comma 2 2 2 5 3" xfId="38133" xr:uid="{00000000-0005-0000-0000-0000B2110000}"/>
    <cellStyle name="Comma 2 2 2 6" xfId="15368" xr:uid="{00000000-0005-0000-0000-0000B3110000}"/>
    <cellStyle name="Comma 2 2 2 6 2" xfId="40335" xr:uid="{00000000-0005-0000-0000-0000B4110000}"/>
    <cellStyle name="Comma 2 2 2 7" xfId="7183" xr:uid="{00000000-0005-0000-0000-0000B5110000}"/>
    <cellStyle name="Comma 2 2 2 8" xfId="35273" xr:uid="{00000000-0005-0000-0000-0000B6110000}"/>
    <cellStyle name="Comma 2 2 2 9" xfId="5267" xr:uid="{00000000-0005-0000-0000-0000B7110000}"/>
    <cellStyle name="Comma 2 2 3" xfId="1911" xr:uid="{00000000-0005-0000-0000-0000B8110000}"/>
    <cellStyle name="Comma 2 2 3 2" xfId="3537" xr:uid="{00000000-0005-0000-0000-0000B9110000}"/>
    <cellStyle name="Comma 2 2 3 2 2" xfId="13950" xr:uid="{00000000-0005-0000-0000-0000BA110000}"/>
    <cellStyle name="Comma 2 2 3 2 2 2" xfId="21151" xr:uid="{00000000-0005-0000-0000-0000BB110000}"/>
    <cellStyle name="Comma 2 2 3 2 2 2 2" xfId="45260" xr:uid="{00000000-0005-0000-0000-0000BC110000}"/>
    <cellStyle name="Comma 2 2 3 2 2 3" xfId="39796" xr:uid="{00000000-0005-0000-0000-0000BD110000}"/>
    <cellStyle name="Comma 2 2 3 2 3" xfId="18031" xr:uid="{00000000-0005-0000-0000-0000BE110000}"/>
    <cellStyle name="Comma 2 2 3 2 3 2" xfId="42998" xr:uid="{00000000-0005-0000-0000-0000BF110000}"/>
    <cellStyle name="Comma 2 2 3 2 4" xfId="37558" xr:uid="{00000000-0005-0000-0000-0000C0110000}"/>
    <cellStyle name="Comma 2 2 3 2 5" xfId="10274" xr:uid="{00000000-0005-0000-0000-0000C1110000}"/>
    <cellStyle name="Comma 2 2 3 3" xfId="4417" xr:uid="{00000000-0005-0000-0000-0000C2110000}"/>
    <cellStyle name="Comma 2 2 3 3 2" xfId="20306" xr:uid="{00000000-0005-0000-0000-0000C3110000}"/>
    <cellStyle name="Comma 2 2 3 3 2 2" xfId="44415" xr:uid="{00000000-0005-0000-0000-0000C4110000}"/>
    <cellStyle name="Comma 2 2 3 3 3" xfId="38938" xr:uid="{00000000-0005-0000-0000-0000C5110000}"/>
    <cellStyle name="Comma 2 2 3 3 4" xfId="11664" xr:uid="{00000000-0005-0000-0000-0000C6110000}"/>
    <cellStyle name="Comma 2 2 3 4" xfId="2724" xr:uid="{00000000-0005-0000-0000-0000C7110000}"/>
    <cellStyle name="Comma 2 2 3 4 2" xfId="41530" xr:uid="{00000000-0005-0000-0000-0000C8110000}"/>
    <cellStyle name="Comma 2 2 3 4 3" xfId="16563" xr:uid="{00000000-0005-0000-0000-0000C9110000}"/>
    <cellStyle name="Comma 2 2 3 5" xfId="8397" xr:uid="{00000000-0005-0000-0000-0000CA110000}"/>
    <cellStyle name="Comma 2 2 3 6" xfId="35696" xr:uid="{00000000-0005-0000-0000-0000CB110000}"/>
    <cellStyle name="Comma 2 2 3 7" xfId="5706" xr:uid="{00000000-0005-0000-0000-0000CC110000}"/>
    <cellStyle name="Comma 2 2 4" xfId="3466" xr:uid="{00000000-0005-0000-0000-0000CD110000}"/>
    <cellStyle name="Comma 2 2 4 2" xfId="9664" xr:uid="{00000000-0005-0000-0000-0000CE110000}"/>
    <cellStyle name="Comma 2 2 4 2 2" xfId="13547" xr:uid="{00000000-0005-0000-0000-0000CF110000}"/>
    <cellStyle name="Comma 2 2 4 2 2 2" xfId="20749" xr:uid="{00000000-0005-0000-0000-0000D0110000}"/>
    <cellStyle name="Comma 2 2 4 2 2 2 2" xfId="44858" xr:uid="{00000000-0005-0000-0000-0000D1110000}"/>
    <cellStyle name="Comma 2 2 4 2 2 3" xfId="39394" xr:uid="{00000000-0005-0000-0000-0000D2110000}"/>
    <cellStyle name="Comma 2 2 4 2 3" xfId="17421" xr:uid="{00000000-0005-0000-0000-0000D3110000}"/>
    <cellStyle name="Comma 2 2 4 2 3 2" xfId="42388" xr:uid="{00000000-0005-0000-0000-0000D4110000}"/>
    <cellStyle name="Comma 2 2 4 2 4" xfId="36948" xr:uid="{00000000-0005-0000-0000-0000D5110000}"/>
    <cellStyle name="Comma 2 2 4 3" xfId="11261" xr:uid="{00000000-0005-0000-0000-0000D6110000}"/>
    <cellStyle name="Comma 2 2 4 3 2" xfId="19904" xr:uid="{00000000-0005-0000-0000-0000D7110000}"/>
    <cellStyle name="Comma 2 2 4 3 2 2" xfId="44013" xr:uid="{00000000-0005-0000-0000-0000D8110000}"/>
    <cellStyle name="Comma 2 2 4 3 3" xfId="38535" xr:uid="{00000000-0005-0000-0000-0000D9110000}"/>
    <cellStyle name="Comma 2 2 4 4" xfId="15953" xr:uid="{00000000-0005-0000-0000-0000DA110000}"/>
    <cellStyle name="Comma 2 2 4 4 2" xfId="40920" xr:uid="{00000000-0005-0000-0000-0000DB110000}"/>
    <cellStyle name="Comma 2 2 4 5" xfId="7784" xr:uid="{00000000-0005-0000-0000-0000DC110000}"/>
    <cellStyle name="Comma 2 2 4 6" xfId="35470" xr:uid="{00000000-0005-0000-0000-0000DD110000}"/>
    <cellStyle name="Comma 2 2 4 7" xfId="5475" xr:uid="{00000000-0005-0000-0000-0000DE110000}"/>
    <cellStyle name="Comma 2 2 5" xfId="4343" xr:uid="{00000000-0005-0000-0000-0000DF110000}"/>
    <cellStyle name="Comma 2 2 5 2" xfId="13119" xr:uid="{00000000-0005-0000-0000-0000E0110000}"/>
    <cellStyle name="Comma 2 2 5 2 2" xfId="20338" xr:uid="{00000000-0005-0000-0000-0000E1110000}"/>
    <cellStyle name="Comma 2 2 5 2 2 2" xfId="44447" xr:uid="{00000000-0005-0000-0000-0000E2110000}"/>
    <cellStyle name="Comma 2 2 5 2 3" xfId="38982" xr:uid="{00000000-0005-0000-0000-0000E3110000}"/>
    <cellStyle name="Comma 2 2 5 3" xfId="16810" xr:uid="{00000000-0005-0000-0000-0000E4110000}"/>
    <cellStyle name="Comma 2 2 5 3 2" xfId="41777" xr:uid="{00000000-0005-0000-0000-0000E5110000}"/>
    <cellStyle name="Comma 2 2 5 4" xfId="36336" xr:uid="{00000000-0005-0000-0000-0000E6110000}"/>
    <cellStyle name="Comma 2 2 5 5" xfId="9052" xr:uid="{00000000-0005-0000-0000-0000E7110000}"/>
    <cellStyle name="Comma 2 2 6" xfId="2653" xr:uid="{00000000-0005-0000-0000-0000E8110000}"/>
    <cellStyle name="Comma 2 2 6 2" xfId="19491" xr:uid="{00000000-0005-0000-0000-0000E9110000}"/>
    <cellStyle name="Comma 2 2 6 2 2" xfId="43600" xr:uid="{00000000-0005-0000-0000-0000EA110000}"/>
    <cellStyle name="Comma 2 2 6 3" xfId="38122" xr:uid="{00000000-0005-0000-0000-0000EB110000}"/>
    <cellStyle name="Comma 2 2 6 4" xfId="10847" xr:uid="{00000000-0005-0000-0000-0000EC110000}"/>
    <cellStyle name="Comma 2 2 7" xfId="15341" xr:uid="{00000000-0005-0000-0000-0000ED110000}"/>
    <cellStyle name="Comma 2 2 7 2" xfId="40308" xr:uid="{00000000-0005-0000-0000-0000EE110000}"/>
    <cellStyle name="Comma 2 2 8" xfId="7147" xr:uid="{00000000-0005-0000-0000-0000EF110000}"/>
    <cellStyle name="Comma 2 2 9" xfId="35254" xr:uid="{00000000-0005-0000-0000-0000F0110000}"/>
    <cellStyle name="Comma 2 3" xfId="1955" xr:uid="{00000000-0005-0000-0000-0000F1110000}"/>
    <cellStyle name="Comma 2 3 2" xfId="3562" xr:uid="{00000000-0005-0000-0000-0000F2110000}"/>
    <cellStyle name="Comma 2 3 2 2" xfId="9689" xr:uid="{00000000-0005-0000-0000-0000F3110000}"/>
    <cellStyle name="Comma 2 3 2 2 2" xfId="13556" xr:uid="{00000000-0005-0000-0000-0000F4110000}"/>
    <cellStyle name="Comma 2 3 2 2 2 2" xfId="20758" xr:uid="{00000000-0005-0000-0000-0000F5110000}"/>
    <cellStyle name="Comma 2 3 2 2 2 2 2" xfId="44867" xr:uid="{00000000-0005-0000-0000-0000F6110000}"/>
    <cellStyle name="Comma 2 3 2 2 2 3" xfId="39403" xr:uid="{00000000-0005-0000-0000-0000F7110000}"/>
    <cellStyle name="Comma 2 3 2 2 3" xfId="17446" xr:uid="{00000000-0005-0000-0000-0000F8110000}"/>
    <cellStyle name="Comma 2 3 2 2 3 2" xfId="42413" xr:uid="{00000000-0005-0000-0000-0000F9110000}"/>
    <cellStyle name="Comma 2 3 2 2 4" xfId="36973" xr:uid="{00000000-0005-0000-0000-0000FA110000}"/>
    <cellStyle name="Comma 2 3 2 3" xfId="11270" xr:uid="{00000000-0005-0000-0000-0000FB110000}"/>
    <cellStyle name="Comma 2 3 2 3 2" xfId="19913" xr:uid="{00000000-0005-0000-0000-0000FC110000}"/>
    <cellStyle name="Comma 2 3 2 3 2 2" xfId="44022" xr:uid="{00000000-0005-0000-0000-0000FD110000}"/>
    <cellStyle name="Comma 2 3 2 3 3" xfId="38544" xr:uid="{00000000-0005-0000-0000-0000FE110000}"/>
    <cellStyle name="Comma 2 3 2 4" xfId="15978" xr:uid="{00000000-0005-0000-0000-0000FF110000}"/>
    <cellStyle name="Comma 2 3 2 4 2" xfId="40945" xr:uid="{00000000-0005-0000-0000-000000120000}"/>
    <cellStyle name="Comma 2 3 2 5" xfId="7809" xr:uid="{00000000-0005-0000-0000-000001120000}"/>
    <cellStyle name="Comma 2 3 3" xfId="4454" xr:uid="{00000000-0005-0000-0000-000002120000}"/>
    <cellStyle name="Comma 2 3 3 2" xfId="13135" xr:uid="{00000000-0005-0000-0000-000003120000}"/>
    <cellStyle name="Comma 2 3 3 2 2" xfId="20346" xr:uid="{00000000-0005-0000-0000-000004120000}"/>
    <cellStyle name="Comma 2 3 3 2 2 2" xfId="44455" xr:uid="{00000000-0005-0000-0000-000005120000}"/>
    <cellStyle name="Comma 2 3 3 2 3" xfId="38991" xr:uid="{00000000-0005-0000-0000-000006120000}"/>
    <cellStyle name="Comma 2 3 3 3" xfId="16835" xr:uid="{00000000-0005-0000-0000-000007120000}"/>
    <cellStyle name="Comma 2 3 3 3 2" xfId="41802" xr:uid="{00000000-0005-0000-0000-000008120000}"/>
    <cellStyle name="Comma 2 3 3 4" xfId="36362" xr:uid="{00000000-0005-0000-0000-000009120000}"/>
    <cellStyle name="Comma 2 3 3 5" xfId="9078" xr:uid="{00000000-0005-0000-0000-00000A120000}"/>
    <cellStyle name="Comma 2 3 4" xfId="2749" xr:uid="{00000000-0005-0000-0000-00000B120000}"/>
    <cellStyle name="Comma 2 3 4 2" xfId="19501" xr:uid="{00000000-0005-0000-0000-00000C120000}"/>
    <cellStyle name="Comma 2 3 4 2 2" xfId="43610" xr:uid="{00000000-0005-0000-0000-00000D120000}"/>
    <cellStyle name="Comma 2 3 4 3" xfId="38132" xr:uid="{00000000-0005-0000-0000-00000E120000}"/>
    <cellStyle name="Comma 2 3 4 4" xfId="10857" xr:uid="{00000000-0005-0000-0000-00000F120000}"/>
    <cellStyle name="Comma 2 3 5" xfId="15367" xr:uid="{00000000-0005-0000-0000-000010120000}"/>
    <cellStyle name="Comma 2 3 5 2" xfId="40334" xr:uid="{00000000-0005-0000-0000-000011120000}"/>
    <cellStyle name="Comma 2 3 6" xfId="7182" xr:uid="{00000000-0005-0000-0000-000012120000}"/>
    <cellStyle name="Comma 2 4" xfId="5360" xr:uid="{00000000-0005-0000-0000-000013120000}"/>
    <cellStyle name="Comma 2 4 2" xfId="5813" xr:uid="{00000000-0005-0000-0000-000014120000}"/>
    <cellStyle name="Comma 2 4 2 2" xfId="10381" xr:uid="{00000000-0005-0000-0000-000015120000}"/>
    <cellStyle name="Comma 2 4 2 2 2" xfId="13957" xr:uid="{00000000-0005-0000-0000-000016120000}"/>
    <cellStyle name="Comma 2 4 2 2 2 2" xfId="21158" xr:uid="{00000000-0005-0000-0000-000017120000}"/>
    <cellStyle name="Comma 2 4 2 2 2 2 2" xfId="45267" xr:uid="{00000000-0005-0000-0000-000018120000}"/>
    <cellStyle name="Comma 2 4 2 2 2 3" xfId="39803" xr:uid="{00000000-0005-0000-0000-000019120000}"/>
    <cellStyle name="Comma 2 4 2 2 3" xfId="18138" xr:uid="{00000000-0005-0000-0000-00001A120000}"/>
    <cellStyle name="Comma 2 4 2 2 3 2" xfId="43105" xr:uid="{00000000-0005-0000-0000-00001B120000}"/>
    <cellStyle name="Comma 2 4 2 2 4" xfId="37665" xr:uid="{00000000-0005-0000-0000-00001C120000}"/>
    <cellStyle name="Comma 2 4 2 3" xfId="11671" xr:uid="{00000000-0005-0000-0000-00001D120000}"/>
    <cellStyle name="Comma 2 4 2 3 2" xfId="20313" xr:uid="{00000000-0005-0000-0000-00001E120000}"/>
    <cellStyle name="Comma 2 4 2 3 2 2" xfId="44422" xr:uid="{00000000-0005-0000-0000-00001F120000}"/>
    <cellStyle name="Comma 2 4 2 3 3" xfId="38945" xr:uid="{00000000-0005-0000-0000-000020120000}"/>
    <cellStyle name="Comma 2 4 2 4" xfId="16670" xr:uid="{00000000-0005-0000-0000-000021120000}"/>
    <cellStyle name="Comma 2 4 2 4 2" xfId="41637" xr:uid="{00000000-0005-0000-0000-000022120000}"/>
    <cellStyle name="Comma 2 4 2 5" xfId="8504" xr:uid="{00000000-0005-0000-0000-000023120000}"/>
    <cellStyle name="Comma 2 4 2 6" xfId="35803" xr:uid="{00000000-0005-0000-0000-000024120000}"/>
    <cellStyle name="Comma 2 4 3" xfId="5583" xr:uid="{00000000-0005-0000-0000-000025120000}"/>
    <cellStyle name="Comma 2 4 3 2" xfId="10151" xr:uid="{00000000-0005-0000-0000-000026120000}"/>
    <cellStyle name="Comma 2 4 3 2 2" xfId="13934" xr:uid="{00000000-0005-0000-0000-000027120000}"/>
    <cellStyle name="Comma 2 4 3 2 2 2" xfId="21136" xr:uid="{00000000-0005-0000-0000-000028120000}"/>
    <cellStyle name="Comma 2 4 3 2 2 2 2" xfId="45245" xr:uid="{00000000-0005-0000-0000-000029120000}"/>
    <cellStyle name="Comma 2 4 3 2 2 3" xfId="39781" xr:uid="{00000000-0005-0000-0000-00002A120000}"/>
    <cellStyle name="Comma 2 4 3 2 3" xfId="17908" xr:uid="{00000000-0005-0000-0000-00002B120000}"/>
    <cellStyle name="Comma 2 4 3 2 3 2" xfId="42875" xr:uid="{00000000-0005-0000-0000-00002C120000}"/>
    <cellStyle name="Comma 2 4 3 2 4" xfId="37435" xr:uid="{00000000-0005-0000-0000-00002D120000}"/>
    <cellStyle name="Comma 2 4 3 3" xfId="11649" xr:uid="{00000000-0005-0000-0000-00002E120000}"/>
    <cellStyle name="Comma 2 4 3 3 2" xfId="20291" xr:uid="{00000000-0005-0000-0000-00002F120000}"/>
    <cellStyle name="Comma 2 4 3 3 2 2" xfId="44400" xr:uid="{00000000-0005-0000-0000-000030120000}"/>
    <cellStyle name="Comma 2 4 3 3 3" xfId="38923" xr:uid="{00000000-0005-0000-0000-000031120000}"/>
    <cellStyle name="Comma 2 4 3 4" xfId="16440" xr:uid="{00000000-0005-0000-0000-000032120000}"/>
    <cellStyle name="Comma 2 4 3 4 2" xfId="41407" xr:uid="{00000000-0005-0000-0000-000033120000}"/>
    <cellStyle name="Comma 2 4 3 5" xfId="8271" xr:uid="{00000000-0005-0000-0000-000034120000}"/>
    <cellStyle name="Comma 2 4 3 6" xfId="35577" xr:uid="{00000000-0005-0000-0000-000035120000}"/>
    <cellStyle name="Comma 2 4 4" xfId="9540" xr:uid="{00000000-0005-0000-0000-000036120000}"/>
    <cellStyle name="Comma 2 4 4 2" xfId="13517" xr:uid="{00000000-0005-0000-0000-000037120000}"/>
    <cellStyle name="Comma 2 4 4 2 2" xfId="20724" xr:uid="{00000000-0005-0000-0000-000038120000}"/>
    <cellStyle name="Comma 2 4 4 2 2 2" xfId="44833" xr:uid="{00000000-0005-0000-0000-000039120000}"/>
    <cellStyle name="Comma 2 4 4 2 3" xfId="39369" xr:uid="{00000000-0005-0000-0000-00003A120000}"/>
    <cellStyle name="Comma 2 4 4 3" xfId="17297" xr:uid="{00000000-0005-0000-0000-00003B120000}"/>
    <cellStyle name="Comma 2 4 4 3 2" xfId="42264" xr:uid="{00000000-0005-0000-0000-00003C120000}"/>
    <cellStyle name="Comma 2 4 4 4" xfId="36824" xr:uid="{00000000-0005-0000-0000-00003D120000}"/>
    <cellStyle name="Comma 2 4 5" xfId="11235" xr:uid="{00000000-0005-0000-0000-00003E120000}"/>
    <cellStyle name="Comma 2 4 5 2" xfId="19879" xr:uid="{00000000-0005-0000-0000-00003F120000}"/>
    <cellStyle name="Comma 2 4 5 2 2" xfId="43988" xr:uid="{00000000-0005-0000-0000-000040120000}"/>
    <cellStyle name="Comma 2 4 5 3" xfId="38510" xr:uid="{00000000-0005-0000-0000-000041120000}"/>
    <cellStyle name="Comma 2 4 6" xfId="15829" xr:uid="{00000000-0005-0000-0000-000042120000}"/>
    <cellStyle name="Comma 2 4 6 2" xfId="40796" xr:uid="{00000000-0005-0000-0000-000043120000}"/>
    <cellStyle name="Comma 2 4 7" xfId="7653" xr:uid="{00000000-0005-0000-0000-000044120000}"/>
    <cellStyle name="Comma 2 4 8" xfId="35362" xr:uid="{00000000-0005-0000-0000-000045120000}"/>
    <cellStyle name="Comma 2 5" xfId="8631" xr:uid="{00000000-0005-0000-0000-000046120000}"/>
    <cellStyle name="Comma 2 5 2" xfId="19132" xr:uid="{00000000-0005-0000-0000-000047120000}"/>
    <cellStyle name="Comma 2 5 2 2" xfId="43241" xr:uid="{00000000-0005-0000-0000-000048120000}"/>
    <cellStyle name="Comma 2 5 3" xfId="35915" xr:uid="{00000000-0005-0000-0000-000049120000}"/>
    <cellStyle name="Comma 2 6" xfId="10487" xr:uid="{00000000-0005-0000-0000-00004A120000}"/>
    <cellStyle name="Comma 2 6 2" xfId="37763" xr:uid="{00000000-0005-0000-0000-00004B120000}"/>
    <cellStyle name="Comma 2 7" xfId="14920" xr:uid="{00000000-0005-0000-0000-00004C120000}"/>
    <cellStyle name="Comma 2 7 2" xfId="39887" xr:uid="{00000000-0005-0000-0000-00004D120000}"/>
    <cellStyle name="Comma 2 8" xfId="6721" xr:uid="{00000000-0005-0000-0000-00004E120000}"/>
    <cellStyle name="Comma 3" xfId="1466" xr:uid="{00000000-0005-0000-0000-00004F120000}"/>
    <cellStyle name="Comma 3 2" xfId="1957" xr:uid="{00000000-0005-0000-0000-000050120000}"/>
    <cellStyle name="Comma 3 2 2" xfId="3564" xr:uid="{00000000-0005-0000-0000-000051120000}"/>
    <cellStyle name="Comma 3 2 2 2" xfId="9691" xr:uid="{00000000-0005-0000-0000-000052120000}"/>
    <cellStyle name="Comma 3 2 2 2 2" xfId="13558" xr:uid="{00000000-0005-0000-0000-000053120000}"/>
    <cellStyle name="Comma 3 2 2 2 2 2" xfId="20760" xr:uid="{00000000-0005-0000-0000-000054120000}"/>
    <cellStyle name="Comma 3 2 2 2 2 2 2" xfId="44869" xr:uid="{00000000-0005-0000-0000-000055120000}"/>
    <cellStyle name="Comma 3 2 2 2 2 3" xfId="39405" xr:uid="{00000000-0005-0000-0000-000056120000}"/>
    <cellStyle name="Comma 3 2 2 2 3" xfId="17448" xr:uid="{00000000-0005-0000-0000-000057120000}"/>
    <cellStyle name="Comma 3 2 2 2 3 2" xfId="42415" xr:uid="{00000000-0005-0000-0000-000058120000}"/>
    <cellStyle name="Comma 3 2 2 2 4" xfId="36975" xr:uid="{00000000-0005-0000-0000-000059120000}"/>
    <cellStyle name="Comma 3 2 2 3" xfId="11272" xr:uid="{00000000-0005-0000-0000-00005A120000}"/>
    <cellStyle name="Comma 3 2 2 3 2" xfId="19915" xr:uid="{00000000-0005-0000-0000-00005B120000}"/>
    <cellStyle name="Comma 3 2 2 3 2 2" xfId="44024" xr:uid="{00000000-0005-0000-0000-00005C120000}"/>
    <cellStyle name="Comma 3 2 2 3 3" xfId="38546" xr:uid="{00000000-0005-0000-0000-00005D120000}"/>
    <cellStyle name="Comma 3 2 2 4" xfId="15980" xr:uid="{00000000-0005-0000-0000-00005E120000}"/>
    <cellStyle name="Comma 3 2 2 4 2" xfId="40947" xr:uid="{00000000-0005-0000-0000-00005F120000}"/>
    <cellStyle name="Comma 3 2 2 5" xfId="7811" xr:uid="{00000000-0005-0000-0000-000060120000}"/>
    <cellStyle name="Comma 3 2 3" xfId="4456" xr:uid="{00000000-0005-0000-0000-000061120000}"/>
    <cellStyle name="Comma 3 2 3 2" xfId="13137" xr:uid="{00000000-0005-0000-0000-000062120000}"/>
    <cellStyle name="Comma 3 2 3 2 2" xfId="20348" xr:uid="{00000000-0005-0000-0000-000063120000}"/>
    <cellStyle name="Comma 3 2 3 2 2 2" xfId="44457" xr:uid="{00000000-0005-0000-0000-000064120000}"/>
    <cellStyle name="Comma 3 2 3 2 3" xfId="38993" xr:uid="{00000000-0005-0000-0000-000065120000}"/>
    <cellStyle name="Comma 3 2 3 3" xfId="16837" xr:uid="{00000000-0005-0000-0000-000066120000}"/>
    <cellStyle name="Comma 3 2 3 3 2" xfId="41804" xr:uid="{00000000-0005-0000-0000-000067120000}"/>
    <cellStyle name="Comma 3 2 3 4" xfId="36364" xr:uid="{00000000-0005-0000-0000-000068120000}"/>
    <cellStyle name="Comma 3 2 3 5" xfId="9080" xr:uid="{00000000-0005-0000-0000-000069120000}"/>
    <cellStyle name="Comma 3 2 4" xfId="2751" xr:uid="{00000000-0005-0000-0000-00006A120000}"/>
    <cellStyle name="Comma 3 2 4 2" xfId="19503" xr:uid="{00000000-0005-0000-0000-00006B120000}"/>
    <cellStyle name="Comma 3 2 4 2 2" xfId="43612" xr:uid="{00000000-0005-0000-0000-00006C120000}"/>
    <cellStyle name="Comma 3 2 4 3" xfId="38134" xr:uid="{00000000-0005-0000-0000-00006D120000}"/>
    <cellStyle name="Comma 3 2 4 4" xfId="10859" xr:uid="{00000000-0005-0000-0000-00006E120000}"/>
    <cellStyle name="Comma 3 2 5" xfId="15369" xr:uid="{00000000-0005-0000-0000-00006F120000}"/>
    <cellStyle name="Comma 3 2 5 2" xfId="40336" xr:uid="{00000000-0005-0000-0000-000070120000}"/>
    <cellStyle name="Comma 3 2 6" xfId="7184" xr:uid="{00000000-0005-0000-0000-000071120000}"/>
    <cellStyle name="Comma 3 3" xfId="8682" xr:uid="{00000000-0005-0000-0000-000072120000}"/>
    <cellStyle name="Comma 3 3 2" xfId="19143" xr:uid="{00000000-0005-0000-0000-000073120000}"/>
    <cellStyle name="Comma 3 3 2 2" xfId="43252" xr:uid="{00000000-0005-0000-0000-000074120000}"/>
    <cellStyle name="Comma 3 3 3" xfId="35966" xr:uid="{00000000-0005-0000-0000-000075120000}"/>
    <cellStyle name="Comma 3 4" xfId="10499" xr:uid="{00000000-0005-0000-0000-000076120000}"/>
    <cellStyle name="Comma 3 4 2" xfId="37774" xr:uid="{00000000-0005-0000-0000-000077120000}"/>
    <cellStyle name="Comma 3 5" xfId="14971" xr:uid="{00000000-0005-0000-0000-000078120000}"/>
    <cellStyle name="Comma 3 5 2" xfId="39938" xr:uid="{00000000-0005-0000-0000-000079120000}"/>
    <cellStyle name="Comma 3 6" xfId="6777" xr:uid="{00000000-0005-0000-0000-00007A120000}"/>
    <cellStyle name="Comma 4" xfId="1920" xr:uid="{00000000-0005-0000-0000-00007B120000}"/>
    <cellStyle name="Comma 4 2" xfId="1958" xr:uid="{00000000-0005-0000-0000-00007C120000}"/>
    <cellStyle name="Comma 4 2 2" xfId="3565" xr:uid="{00000000-0005-0000-0000-00007D120000}"/>
    <cellStyle name="Comma 4 2 2 2" xfId="9692" xr:uid="{00000000-0005-0000-0000-00007E120000}"/>
    <cellStyle name="Comma 4 2 2 2 2" xfId="13559" xr:uid="{00000000-0005-0000-0000-00007F120000}"/>
    <cellStyle name="Comma 4 2 2 2 2 2" xfId="20761" xr:uid="{00000000-0005-0000-0000-000080120000}"/>
    <cellStyle name="Comma 4 2 2 2 2 2 2" xfId="44870" xr:uid="{00000000-0005-0000-0000-000081120000}"/>
    <cellStyle name="Comma 4 2 2 2 2 3" xfId="39406" xr:uid="{00000000-0005-0000-0000-000082120000}"/>
    <cellStyle name="Comma 4 2 2 2 3" xfId="17449" xr:uid="{00000000-0005-0000-0000-000083120000}"/>
    <cellStyle name="Comma 4 2 2 2 3 2" xfId="42416" xr:uid="{00000000-0005-0000-0000-000084120000}"/>
    <cellStyle name="Comma 4 2 2 2 4" xfId="36976" xr:uid="{00000000-0005-0000-0000-000085120000}"/>
    <cellStyle name="Comma 4 2 2 3" xfId="11273" xr:uid="{00000000-0005-0000-0000-000086120000}"/>
    <cellStyle name="Comma 4 2 2 3 2" xfId="19916" xr:uid="{00000000-0005-0000-0000-000087120000}"/>
    <cellStyle name="Comma 4 2 2 3 2 2" xfId="44025" xr:uid="{00000000-0005-0000-0000-000088120000}"/>
    <cellStyle name="Comma 4 2 2 3 3" xfId="38547" xr:uid="{00000000-0005-0000-0000-000089120000}"/>
    <cellStyle name="Comma 4 2 2 4" xfId="15981" xr:uid="{00000000-0005-0000-0000-00008A120000}"/>
    <cellStyle name="Comma 4 2 2 4 2" xfId="40948" xr:uid="{00000000-0005-0000-0000-00008B120000}"/>
    <cellStyle name="Comma 4 2 2 5" xfId="7812" xr:uid="{00000000-0005-0000-0000-00008C120000}"/>
    <cellStyle name="Comma 4 2 3" xfId="4457" xr:uid="{00000000-0005-0000-0000-00008D120000}"/>
    <cellStyle name="Comma 4 2 3 2" xfId="13138" xr:uid="{00000000-0005-0000-0000-00008E120000}"/>
    <cellStyle name="Comma 4 2 3 2 2" xfId="20349" xr:uid="{00000000-0005-0000-0000-00008F120000}"/>
    <cellStyle name="Comma 4 2 3 2 2 2" xfId="44458" xr:uid="{00000000-0005-0000-0000-000090120000}"/>
    <cellStyle name="Comma 4 2 3 2 3" xfId="38994" xr:uid="{00000000-0005-0000-0000-000091120000}"/>
    <cellStyle name="Comma 4 2 3 3" xfId="16838" xr:uid="{00000000-0005-0000-0000-000092120000}"/>
    <cellStyle name="Comma 4 2 3 3 2" xfId="41805" xr:uid="{00000000-0005-0000-0000-000093120000}"/>
    <cellStyle name="Comma 4 2 3 4" xfId="36365" xr:uid="{00000000-0005-0000-0000-000094120000}"/>
    <cellStyle name="Comma 4 2 3 5" xfId="9081" xr:uid="{00000000-0005-0000-0000-000095120000}"/>
    <cellStyle name="Comma 4 2 4" xfId="2752" xr:uid="{00000000-0005-0000-0000-000096120000}"/>
    <cellStyle name="Comma 4 2 4 2" xfId="19504" xr:uid="{00000000-0005-0000-0000-000097120000}"/>
    <cellStyle name="Comma 4 2 4 2 2" xfId="43613" xr:uid="{00000000-0005-0000-0000-000098120000}"/>
    <cellStyle name="Comma 4 2 4 3" xfId="38135" xr:uid="{00000000-0005-0000-0000-000099120000}"/>
    <cellStyle name="Comma 4 2 4 4" xfId="10860" xr:uid="{00000000-0005-0000-0000-00009A120000}"/>
    <cellStyle name="Comma 4 2 5" xfId="15370" xr:uid="{00000000-0005-0000-0000-00009B120000}"/>
    <cellStyle name="Comma 4 2 5 2" xfId="40337" xr:uid="{00000000-0005-0000-0000-00009C120000}"/>
    <cellStyle name="Comma 4 2 6" xfId="7185" xr:uid="{00000000-0005-0000-0000-00009D120000}"/>
    <cellStyle name="Comma 4 3" xfId="9058" xr:uid="{00000000-0005-0000-0000-00009E120000}"/>
    <cellStyle name="Comma 4 3 2" xfId="19492" xr:uid="{00000000-0005-0000-0000-00009F120000}"/>
    <cellStyle name="Comma 4 3 2 2" xfId="43601" xr:uid="{00000000-0005-0000-0000-0000A0120000}"/>
    <cellStyle name="Comma 4 3 3" xfId="36342" xr:uid="{00000000-0005-0000-0000-0000A1120000}"/>
    <cellStyle name="Comma 4 4" xfId="10848" xr:uid="{00000000-0005-0000-0000-0000A2120000}"/>
    <cellStyle name="Comma 4 4 2" xfId="38123" xr:uid="{00000000-0005-0000-0000-0000A3120000}"/>
    <cellStyle name="Comma 4 5" xfId="15347" xr:uid="{00000000-0005-0000-0000-0000A4120000}"/>
    <cellStyle name="Comma 4 5 2" xfId="40314" xr:uid="{00000000-0005-0000-0000-0000A5120000}"/>
    <cellStyle name="Comma 4 6" xfId="7156" xr:uid="{00000000-0005-0000-0000-0000A6120000}"/>
    <cellStyle name="Comma 5" xfId="5623" xr:uid="{00000000-0005-0000-0000-0000A7120000}"/>
    <cellStyle name="Comma 5 2" xfId="10193" xr:uid="{00000000-0005-0000-0000-0000A8120000}"/>
    <cellStyle name="Comma 5 2 2" xfId="13947" xr:uid="{00000000-0005-0000-0000-0000A9120000}"/>
    <cellStyle name="Comma 5 2 2 2" xfId="21149" xr:uid="{00000000-0005-0000-0000-0000AA120000}"/>
    <cellStyle name="Comma 5 2 2 2 2" xfId="45258" xr:uid="{00000000-0005-0000-0000-0000AB120000}"/>
    <cellStyle name="Comma 5 2 2 3" xfId="39794" xr:uid="{00000000-0005-0000-0000-0000AC120000}"/>
    <cellStyle name="Comma 5 2 3" xfId="17950" xr:uid="{00000000-0005-0000-0000-0000AD120000}"/>
    <cellStyle name="Comma 5 2 3 2" xfId="42917" xr:uid="{00000000-0005-0000-0000-0000AE120000}"/>
    <cellStyle name="Comma 5 2 4" xfId="37477" xr:uid="{00000000-0005-0000-0000-0000AF120000}"/>
    <cellStyle name="Comma 5 3" xfId="11662" xr:uid="{00000000-0005-0000-0000-0000B0120000}"/>
    <cellStyle name="Comma 5 3 2" xfId="20304" xr:uid="{00000000-0005-0000-0000-0000B1120000}"/>
    <cellStyle name="Comma 5 3 2 2" xfId="44413" xr:uid="{00000000-0005-0000-0000-0000B2120000}"/>
    <cellStyle name="Comma 5 3 3" xfId="38936" xr:uid="{00000000-0005-0000-0000-0000B3120000}"/>
    <cellStyle name="Comma 5 4" xfId="16482" xr:uid="{00000000-0005-0000-0000-0000B4120000}"/>
    <cellStyle name="Comma 5 4 2" xfId="41449" xr:uid="{00000000-0005-0000-0000-0000B5120000}"/>
    <cellStyle name="Comma 5 5" xfId="8313" xr:uid="{00000000-0005-0000-0000-0000B6120000}"/>
    <cellStyle name="Comma 5 6" xfId="35615" xr:uid="{00000000-0005-0000-0000-0000B7120000}"/>
    <cellStyle name="Comma 6" xfId="5858" xr:uid="{00000000-0005-0000-0000-0000B8120000}"/>
    <cellStyle name="Comma 6 2" xfId="10424" xr:uid="{00000000-0005-0000-0000-0000B9120000}"/>
    <cellStyle name="Comma 6 2 2" xfId="13967" xr:uid="{00000000-0005-0000-0000-0000BA120000}"/>
    <cellStyle name="Comma 6 2 2 2" xfId="21167" xr:uid="{00000000-0005-0000-0000-0000BB120000}"/>
    <cellStyle name="Comma 6 2 2 2 2" xfId="45276" xr:uid="{00000000-0005-0000-0000-0000BC120000}"/>
    <cellStyle name="Comma 6 2 2 3" xfId="39812" xr:uid="{00000000-0005-0000-0000-0000BD120000}"/>
    <cellStyle name="Comma 6 2 3" xfId="18181" xr:uid="{00000000-0005-0000-0000-0000BE120000}"/>
    <cellStyle name="Comma 6 2 3 2" xfId="43148" xr:uid="{00000000-0005-0000-0000-0000BF120000}"/>
    <cellStyle name="Comma 6 2 4" xfId="37708" xr:uid="{00000000-0005-0000-0000-0000C0120000}"/>
    <cellStyle name="Comma 6 3" xfId="11680" xr:uid="{00000000-0005-0000-0000-0000C1120000}"/>
    <cellStyle name="Comma 6 3 2" xfId="20322" xr:uid="{00000000-0005-0000-0000-0000C2120000}"/>
    <cellStyle name="Comma 6 3 2 2" xfId="44431" xr:uid="{00000000-0005-0000-0000-0000C3120000}"/>
    <cellStyle name="Comma 6 3 3" xfId="38954" xr:uid="{00000000-0005-0000-0000-0000C4120000}"/>
    <cellStyle name="Comma 6 4" xfId="16713" xr:uid="{00000000-0005-0000-0000-0000C5120000}"/>
    <cellStyle name="Comma 6 4 2" xfId="41680" xr:uid="{00000000-0005-0000-0000-0000C6120000}"/>
    <cellStyle name="Comma 6 5" xfId="8549" xr:uid="{00000000-0005-0000-0000-0000C7120000}"/>
    <cellStyle name="Comma 7" xfId="5865" xr:uid="{00000000-0005-0000-0000-0000C8120000}"/>
    <cellStyle name="Comma 7 2" xfId="5902" xr:uid="{00000000-0005-0000-0000-0000C9120000}"/>
    <cellStyle name="Comma 7 2 2" xfId="11686" xr:uid="{00000000-0005-0000-0000-0000CA120000}"/>
    <cellStyle name="Comma 7 2 2 2" xfId="20324" xr:uid="{00000000-0005-0000-0000-0000CB120000}"/>
    <cellStyle name="Comma 7 2 2 2 2" xfId="44433" xr:uid="{00000000-0005-0000-0000-0000CC120000}"/>
    <cellStyle name="Comma 7 2 2 3" xfId="38956" xr:uid="{00000000-0005-0000-0000-0000CD120000}"/>
    <cellStyle name="Comma 7 2 3" xfId="16720" xr:uid="{00000000-0005-0000-0000-0000CE120000}"/>
    <cellStyle name="Comma 7 2 3 2" xfId="41687" xr:uid="{00000000-0005-0000-0000-0000CF120000}"/>
    <cellStyle name="Comma 7 2 4" xfId="10449" xr:uid="{00000000-0005-0000-0000-0000D0120000}"/>
    <cellStyle name="Comma 7 2 5" xfId="37733" xr:uid="{00000000-0005-0000-0000-0000D1120000}"/>
    <cellStyle name="Comma 7 3" xfId="8615" xr:uid="{00000000-0005-0000-0000-0000D2120000}"/>
    <cellStyle name="Comma 7 3 2" xfId="18206" xr:uid="{00000000-0005-0000-0000-0000D3120000}"/>
    <cellStyle name="Comma 7 3 2 2" xfId="43173" xr:uid="{00000000-0005-0000-0000-0000D4120000}"/>
    <cellStyle name="Comma 7 3 3" xfId="35901" xr:uid="{00000000-0005-0000-0000-0000D5120000}"/>
    <cellStyle name="Comma 7 4" xfId="14878" xr:uid="{00000000-0005-0000-0000-0000D6120000}"/>
    <cellStyle name="Comma 7 4 2" xfId="39846" xr:uid="{00000000-0005-0000-0000-0000D7120000}"/>
    <cellStyle name="Comma 7 5" xfId="8582" xr:uid="{00000000-0005-0000-0000-0000D8120000}"/>
    <cellStyle name="Comma 7 6" xfId="35869" xr:uid="{00000000-0005-0000-0000-0000D9120000}"/>
    <cellStyle name="Comma 8" xfId="5876" xr:uid="{00000000-0005-0000-0000-0000DA120000}"/>
    <cellStyle name="Comma 8 2" xfId="10456" xr:uid="{00000000-0005-0000-0000-0000DB120000}"/>
    <cellStyle name="Comma 8 2 2" xfId="18213" xr:uid="{00000000-0005-0000-0000-0000DC120000}"/>
    <cellStyle name="Comma 8 2 2 2" xfId="43180" xr:uid="{00000000-0005-0000-0000-0000DD120000}"/>
    <cellStyle name="Comma 8 2 3" xfId="37740" xr:uid="{00000000-0005-0000-0000-0000DE120000}"/>
    <cellStyle name="Comma 8 3" xfId="16727" xr:uid="{00000000-0005-0000-0000-0000DF120000}"/>
    <cellStyle name="Comma 8 3 2" xfId="41694" xr:uid="{00000000-0005-0000-0000-0000E0120000}"/>
    <cellStyle name="Comma 8 4" xfId="8590" xr:uid="{00000000-0005-0000-0000-0000E1120000}"/>
    <cellStyle name="Comma 8 5" xfId="35876" xr:uid="{00000000-0005-0000-0000-0000E2120000}"/>
    <cellStyle name="Comma 9" xfId="5877" xr:uid="{00000000-0005-0000-0000-0000E3120000}"/>
    <cellStyle name="Comma 9 2" xfId="10457" xr:uid="{00000000-0005-0000-0000-0000E4120000}"/>
    <cellStyle name="Comma 9 2 2" xfId="13975" xr:uid="{00000000-0005-0000-0000-0000E5120000}"/>
    <cellStyle name="Comma 9 2 2 2" xfId="21169" xr:uid="{00000000-0005-0000-0000-0000E6120000}"/>
    <cellStyle name="Comma 9 2 2 2 2" xfId="45278" xr:uid="{00000000-0005-0000-0000-0000E7120000}"/>
    <cellStyle name="Comma 9 2 2 3" xfId="39816" xr:uid="{00000000-0005-0000-0000-0000E8120000}"/>
    <cellStyle name="Comma 9 2 3" xfId="18214" xr:uid="{00000000-0005-0000-0000-0000E9120000}"/>
    <cellStyle name="Comma 9 2 3 2" xfId="43181" xr:uid="{00000000-0005-0000-0000-0000EA120000}"/>
    <cellStyle name="Comma 9 2 4" xfId="37741" xr:uid="{00000000-0005-0000-0000-0000EB120000}"/>
    <cellStyle name="Comma 9 3" xfId="11687" xr:uid="{00000000-0005-0000-0000-0000EC120000}"/>
    <cellStyle name="Comma 9 3 2" xfId="20325" xr:uid="{00000000-0005-0000-0000-0000ED120000}"/>
    <cellStyle name="Comma 9 3 2 2" xfId="44434" xr:uid="{00000000-0005-0000-0000-0000EE120000}"/>
    <cellStyle name="Comma 9 3 3" xfId="38957" xr:uid="{00000000-0005-0000-0000-0000EF120000}"/>
    <cellStyle name="Comma 9 4" xfId="16728" xr:uid="{00000000-0005-0000-0000-0000F0120000}"/>
    <cellStyle name="Comma 9 4 2" xfId="41695" xr:uid="{00000000-0005-0000-0000-0000F1120000}"/>
    <cellStyle name="Comma 9 5" xfId="8591" xr:uid="{00000000-0005-0000-0000-0000F2120000}"/>
    <cellStyle name="Comma 9 6" xfId="35877" xr:uid="{00000000-0005-0000-0000-0000F3120000}"/>
    <cellStyle name="Commentaire 10 2" xfId="870" xr:uid="{00000000-0005-0000-0000-0000F4120000}"/>
    <cellStyle name="Commentaire 10 2 10" xfId="12909" xr:uid="{00000000-0005-0000-0000-0000F5120000}"/>
    <cellStyle name="Commentaire 10 2 10 2" xfId="30376" xr:uid="{00000000-0005-0000-0000-0000F6120000}"/>
    <cellStyle name="Commentaire 10 2 10 3" xfId="26682" xr:uid="{00000000-0005-0000-0000-0000F7120000}"/>
    <cellStyle name="Commentaire 10 2 10 4" xfId="23450" xr:uid="{00000000-0005-0000-0000-0000F8120000}"/>
    <cellStyle name="Commentaire 10 2 10 5" xfId="33958" xr:uid="{00000000-0005-0000-0000-0000F9120000}"/>
    <cellStyle name="Commentaire 10 2 10 6" xfId="32046" xr:uid="{00000000-0005-0000-0000-0000FA120000}"/>
    <cellStyle name="Commentaire 10 2 10 7" xfId="31973" xr:uid="{00000000-0005-0000-0000-0000FB120000}"/>
    <cellStyle name="Commentaire 10 2 11" xfId="12518" xr:uid="{00000000-0005-0000-0000-0000FC120000}"/>
    <cellStyle name="Commentaire 10 2 11 2" xfId="26989" xr:uid="{00000000-0005-0000-0000-0000FD120000}"/>
    <cellStyle name="Commentaire 10 2 11 3" xfId="24820" xr:uid="{00000000-0005-0000-0000-0000FE120000}"/>
    <cellStyle name="Commentaire 10 2 11 4" xfId="28163" xr:uid="{00000000-0005-0000-0000-0000FF120000}"/>
    <cellStyle name="Commentaire 10 2 11 5" xfId="32081" xr:uid="{00000000-0005-0000-0000-000000130000}"/>
    <cellStyle name="Commentaire 10 2 11 6" xfId="23109" xr:uid="{00000000-0005-0000-0000-000001130000}"/>
    <cellStyle name="Commentaire 10 2 11 7" xfId="25256" xr:uid="{00000000-0005-0000-0000-000002130000}"/>
    <cellStyle name="Commentaire 10 2 12" xfId="12552" xr:uid="{00000000-0005-0000-0000-000003130000}"/>
    <cellStyle name="Commentaire 10 2 12 2" xfId="23303" xr:uid="{00000000-0005-0000-0000-000004130000}"/>
    <cellStyle name="Commentaire 10 2 12 3" xfId="23197" xr:uid="{00000000-0005-0000-0000-000005130000}"/>
    <cellStyle name="Commentaire 10 2 12 4" xfId="23071" xr:uid="{00000000-0005-0000-0000-000006130000}"/>
    <cellStyle name="Commentaire 10 2 12 5" xfId="5928" xr:uid="{00000000-0005-0000-0000-000007130000}"/>
    <cellStyle name="Commentaire 10 2 12 6" xfId="22074" xr:uid="{00000000-0005-0000-0000-000008130000}"/>
    <cellStyle name="Commentaire 10 2 12 7" xfId="22231" xr:uid="{00000000-0005-0000-0000-000009130000}"/>
    <cellStyle name="Commentaire 10 2 13" xfId="13047" xr:uid="{00000000-0005-0000-0000-00000A130000}"/>
    <cellStyle name="Commentaire 10 2 13 2" xfId="21355" xr:uid="{00000000-0005-0000-0000-00000B130000}"/>
    <cellStyle name="Commentaire 10 2 13 3" xfId="6371" xr:uid="{00000000-0005-0000-0000-00000C130000}"/>
    <cellStyle name="Commentaire 10 2 13 4" xfId="31833" xr:uid="{00000000-0005-0000-0000-00000D130000}"/>
    <cellStyle name="Commentaire 10 2 13 5" xfId="24635" xr:uid="{00000000-0005-0000-0000-00000E130000}"/>
    <cellStyle name="Commentaire 10 2 13 6" xfId="23738" xr:uid="{00000000-0005-0000-0000-00000F130000}"/>
    <cellStyle name="Commentaire 10 2 13 7" xfId="34872" xr:uid="{00000000-0005-0000-0000-000010130000}"/>
    <cellStyle name="Commentaire 10 2 14" xfId="14438" xr:uid="{00000000-0005-0000-0000-000011130000}"/>
    <cellStyle name="Commentaire 10 2 14 2" xfId="26925" xr:uid="{00000000-0005-0000-0000-000012130000}"/>
    <cellStyle name="Commentaire 10 2 14 3" xfId="27739" xr:uid="{00000000-0005-0000-0000-000013130000}"/>
    <cellStyle name="Commentaire 10 2 14 4" xfId="30465" xr:uid="{00000000-0005-0000-0000-000014130000}"/>
    <cellStyle name="Commentaire 10 2 14 5" xfId="31925" xr:uid="{00000000-0005-0000-0000-000015130000}"/>
    <cellStyle name="Commentaire 10 2 14 6" xfId="27837" xr:uid="{00000000-0005-0000-0000-000016130000}"/>
    <cellStyle name="Commentaire 10 2 14 7" xfId="34008" xr:uid="{00000000-0005-0000-0000-000017130000}"/>
    <cellStyle name="Commentaire 10 2 15" xfId="14857" xr:uid="{00000000-0005-0000-0000-000018130000}"/>
    <cellStyle name="Commentaire 10 2 15 2" xfId="22639" xr:uid="{00000000-0005-0000-0000-000019130000}"/>
    <cellStyle name="Commentaire 10 2 15 3" xfId="31306" xr:uid="{00000000-0005-0000-0000-00001A130000}"/>
    <cellStyle name="Commentaire 10 2 15 4" xfId="32702" xr:uid="{00000000-0005-0000-0000-00001B130000}"/>
    <cellStyle name="Commentaire 10 2 15 5" xfId="22789" xr:uid="{00000000-0005-0000-0000-00001C130000}"/>
    <cellStyle name="Commentaire 10 2 15 6" xfId="34446" xr:uid="{00000000-0005-0000-0000-00001D130000}"/>
    <cellStyle name="Commentaire 10 2 15 7" xfId="35186" xr:uid="{00000000-0005-0000-0000-00001E130000}"/>
    <cellStyle name="Commentaire 10 2 2" xfId="4321" xr:uid="{00000000-0005-0000-0000-00001F130000}"/>
    <cellStyle name="Commentaire 10 2 2 2" xfId="11783" xr:uid="{00000000-0005-0000-0000-000020130000}"/>
    <cellStyle name="Commentaire 10 2 2 2 2" xfId="27018" xr:uid="{00000000-0005-0000-0000-000021130000}"/>
    <cellStyle name="Commentaire 10 2 2 2 3" xfId="23877" xr:uid="{00000000-0005-0000-0000-000022130000}"/>
    <cellStyle name="Commentaire 10 2 2 2 4" xfId="21352" xr:uid="{00000000-0005-0000-0000-000023130000}"/>
    <cellStyle name="Commentaire 10 2 2 2 5" xfId="31288" xr:uid="{00000000-0005-0000-0000-000024130000}"/>
    <cellStyle name="Commentaire 10 2 2 2 6" xfId="27729" xr:uid="{00000000-0005-0000-0000-000025130000}"/>
    <cellStyle name="Commentaire 10 2 2 2 7" xfId="26604" xr:uid="{00000000-0005-0000-0000-000026130000}"/>
    <cellStyle name="Commentaire 10 2 2 3" xfId="22346" xr:uid="{00000000-0005-0000-0000-000027130000}"/>
    <cellStyle name="Commentaire 10 2 2 4" xfId="28550" xr:uid="{00000000-0005-0000-0000-000028130000}"/>
    <cellStyle name="Commentaire 10 2 2 5" xfId="28294" xr:uid="{00000000-0005-0000-0000-000029130000}"/>
    <cellStyle name="Commentaire 10 2 2 6" xfId="32270" xr:uid="{00000000-0005-0000-0000-00002A130000}"/>
    <cellStyle name="Commentaire 10 2 2 7" xfId="32295" xr:uid="{00000000-0005-0000-0000-00002B130000}"/>
    <cellStyle name="Commentaire 10 2 2 8" xfId="32900" xr:uid="{00000000-0005-0000-0000-00002C130000}"/>
    <cellStyle name="Commentaire 10 2 3" xfId="12190" xr:uid="{00000000-0005-0000-0000-00002D130000}"/>
    <cellStyle name="Commentaire 10 2 3 2" xfId="30126" xr:uid="{00000000-0005-0000-0000-00002E130000}"/>
    <cellStyle name="Commentaire 10 2 3 3" xfId="31226" xr:uid="{00000000-0005-0000-0000-00002F130000}"/>
    <cellStyle name="Commentaire 10 2 3 4" xfId="32623" xr:uid="{00000000-0005-0000-0000-000030130000}"/>
    <cellStyle name="Commentaire 10 2 3 5" xfId="33827" xr:uid="{00000000-0005-0000-0000-000031130000}"/>
    <cellStyle name="Commentaire 10 2 3 6" xfId="34406" xr:uid="{00000000-0005-0000-0000-000032130000}"/>
    <cellStyle name="Commentaire 10 2 3 7" xfId="35167" xr:uid="{00000000-0005-0000-0000-000033130000}"/>
    <cellStyle name="Commentaire 10 2 4" xfId="12004" xr:uid="{00000000-0005-0000-0000-000034130000}"/>
    <cellStyle name="Commentaire 10 2 4 2" xfId="30651" xr:uid="{00000000-0005-0000-0000-000035130000}"/>
    <cellStyle name="Commentaire 10 2 4 3" xfId="28433" xr:uid="{00000000-0005-0000-0000-000036130000}"/>
    <cellStyle name="Commentaire 10 2 4 4" xfId="21208" xr:uid="{00000000-0005-0000-0000-000037130000}"/>
    <cellStyle name="Commentaire 10 2 4 5" xfId="34119" xr:uid="{00000000-0005-0000-0000-000038130000}"/>
    <cellStyle name="Commentaire 10 2 4 6" xfId="32086" xr:uid="{00000000-0005-0000-0000-000039130000}"/>
    <cellStyle name="Commentaire 10 2 4 7" xfId="26770" xr:uid="{00000000-0005-0000-0000-00003A130000}"/>
    <cellStyle name="Commentaire 10 2 5" xfId="11817" xr:uid="{00000000-0005-0000-0000-00003B130000}"/>
    <cellStyle name="Commentaire 10 2 5 2" xfId="23332" xr:uid="{00000000-0005-0000-0000-00003C130000}"/>
    <cellStyle name="Commentaire 10 2 5 3" xfId="27476" xr:uid="{00000000-0005-0000-0000-00003D130000}"/>
    <cellStyle name="Commentaire 10 2 5 4" xfId="25671" xr:uid="{00000000-0005-0000-0000-00003E130000}"/>
    <cellStyle name="Commentaire 10 2 5 5" xfId="25857" xr:uid="{00000000-0005-0000-0000-00003F130000}"/>
    <cellStyle name="Commentaire 10 2 5 6" xfId="28545" xr:uid="{00000000-0005-0000-0000-000040130000}"/>
    <cellStyle name="Commentaire 10 2 5 7" xfId="30001" xr:uid="{00000000-0005-0000-0000-000041130000}"/>
    <cellStyle name="Commentaire 10 2 6" xfId="12711" xr:uid="{00000000-0005-0000-0000-000042130000}"/>
    <cellStyle name="Commentaire 10 2 6 2" xfId="21367" xr:uid="{00000000-0005-0000-0000-000043130000}"/>
    <cellStyle name="Commentaire 10 2 6 3" xfId="6379" xr:uid="{00000000-0005-0000-0000-000044130000}"/>
    <cellStyle name="Commentaire 10 2 6 4" xfId="31844" xr:uid="{00000000-0005-0000-0000-000045130000}"/>
    <cellStyle name="Commentaire 10 2 6 5" xfId="26622" xr:uid="{00000000-0005-0000-0000-000046130000}"/>
    <cellStyle name="Commentaire 10 2 6 6" xfId="28396" xr:uid="{00000000-0005-0000-0000-000047130000}"/>
    <cellStyle name="Commentaire 10 2 6 7" xfId="34880" xr:uid="{00000000-0005-0000-0000-000048130000}"/>
    <cellStyle name="Commentaire 10 2 7" xfId="14421" xr:uid="{00000000-0005-0000-0000-000049130000}"/>
    <cellStyle name="Commentaire 10 2 7 2" xfId="30325" xr:uid="{00000000-0005-0000-0000-00004A130000}"/>
    <cellStyle name="Commentaire 10 2 7 3" xfId="29997" xr:uid="{00000000-0005-0000-0000-00004B130000}"/>
    <cellStyle name="Commentaire 10 2 7 4" xfId="31116" xr:uid="{00000000-0005-0000-0000-00004C130000}"/>
    <cellStyle name="Commentaire 10 2 7 5" xfId="33924" xr:uid="{00000000-0005-0000-0000-00004D130000}"/>
    <cellStyle name="Commentaire 10 2 7 6" xfId="33757" xr:uid="{00000000-0005-0000-0000-00004E130000}"/>
    <cellStyle name="Commentaire 10 2 7 7" xfId="34344" xr:uid="{00000000-0005-0000-0000-00004F130000}"/>
    <cellStyle name="Commentaire 10 2 8" xfId="12545" xr:uid="{00000000-0005-0000-0000-000050130000}"/>
    <cellStyle name="Commentaire 10 2 8 2" xfId="22919" xr:uid="{00000000-0005-0000-0000-000051130000}"/>
    <cellStyle name="Commentaire 10 2 8 3" xfId="30544" xr:uid="{00000000-0005-0000-0000-000052130000}"/>
    <cellStyle name="Commentaire 10 2 8 4" xfId="23415" xr:uid="{00000000-0005-0000-0000-000053130000}"/>
    <cellStyle name="Commentaire 10 2 8 5" xfId="27931" xr:uid="{00000000-0005-0000-0000-000054130000}"/>
    <cellStyle name="Commentaire 10 2 8 6" xfId="34046" xr:uid="{00000000-0005-0000-0000-000055130000}"/>
    <cellStyle name="Commentaire 10 2 8 7" xfId="26567" xr:uid="{00000000-0005-0000-0000-000056130000}"/>
    <cellStyle name="Commentaire 10 2 9" xfId="14388" xr:uid="{00000000-0005-0000-0000-000057130000}"/>
    <cellStyle name="Commentaire 10 2 9 2" xfId="23245" xr:uid="{00000000-0005-0000-0000-000058130000}"/>
    <cellStyle name="Commentaire 10 2 9 3" xfId="27697" xr:uid="{00000000-0005-0000-0000-000059130000}"/>
    <cellStyle name="Commentaire 10 2 9 4" xfId="21467" xr:uid="{00000000-0005-0000-0000-00005A130000}"/>
    <cellStyle name="Commentaire 10 2 9 5" xfId="30656" xr:uid="{00000000-0005-0000-0000-00005B130000}"/>
    <cellStyle name="Commentaire 10 2 9 6" xfId="27628" xr:uid="{00000000-0005-0000-0000-00005C130000}"/>
    <cellStyle name="Commentaire 10 2 9 7" xfId="25056" xr:uid="{00000000-0005-0000-0000-00005D130000}"/>
    <cellStyle name="Commentaire 10 3" xfId="871" xr:uid="{00000000-0005-0000-0000-00005E130000}"/>
    <cellStyle name="Commentaire 10 3 10" xfId="13053" xr:uid="{00000000-0005-0000-0000-00005F130000}"/>
    <cellStyle name="Commentaire 10 3 10 2" xfId="29822" xr:uid="{00000000-0005-0000-0000-000060130000}"/>
    <cellStyle name="Commentaire 10 3 10 3" xfId="30959" xr:uid="{00000000-0005-0000-0000-000061130000}"/>
    <cellStyle name="Commentaire 10 3 10 4" xfId="32392" xr:uid="{00000000-0005-0000-0000-000062130000}"/>
    <cellStyle name="Commentaire 10 3 10 5" xfId="32269" xr:uid="{00000000-0005-0000-0000-000063130000}"/>
    <cellStyle name="Commentaire 10 3 10 6" xfId="34260" xr:uid="{00000000-0005-0000-0000-000064130000}"/>
    <cellStyle name="Commentaire 10 3 10 7" xfId="35073" xr:uid="{00000000-0005-0000-0000-000065130000}"/>
    <cellStyle name="Commentaire 10 3 11" xfId="13074" xr:uid="{00000000-0005-0000-0000-000066130000}"/>
    <cellStyle name="Commentaire 10 3 11 2" xfId="29821" xr:uid="{00000000-0005-0000-0000-000067130000}"/>
    <cellStyle name="Commentaire 10 3 11 3" xfId="30958" xr:uid="{00000000-0005-0000-0000-000068130000}"/>
    <cellStyle name="Commentaire 10 3 11 4" xfId="32391" xr:uid="{00000000-0005-0000-0000-000069130000}"/>
    <cellStyle name="Commentaire 10 3 11 5" xfId="30149" xr:uid="{00000000-0005-0000-0000-00006A130000}"/>
    <cellStyle name="Commentaire 10 3 11 6" xfId="34259" xr:uid="{00000000-0005-0000-0000-00006B130000}"/>
    <cellStyle name="Commentaire 10 3 11 7" xfId="35072" xr:uid="{00000000-0005-0000-0000-00006C130000}"/>
    <cellStyle name="Commentaire 10 3 12" xfId="13979" xr:uid="{00000000-0005-0000-0000-00006D130000}"/>
    <cellStyle name="Commentaire 10 3 12 2" xfId="27826" xr:uid="{00000000-0005-0000-0000-00006E130000}"/>
    <cellStyle name="Commentaire 10 3 12 3" xfId="23389" xr:uid="{00000000-0005-0000-0000-00006F130000}"/>
    <cellStyle name="Commentaire 10 3 12 4" xfId="29610" xr:uid="{00000000-0005-0000-0000-000070130000}"/>
    <cellStyle name="Commentaire 10 3 12 5" xfId="23484" xr:uid="{00000000-0005-0000-0000-000071130000}"/>
    <cellStyle name="Commentaire 10 3 12 6" xfId="33311" xr:uid="{00000000-0005-0000-0000-000072130000}"/>
    <cellStyle name="Commentaire 10 3 12 7" xfId="31313" xr:uid="{00000000-0005-0000-0000-000073130000}"/>
    <cellStyle name="Commentaire 10 3 13" xfId="14119" xr:uid="{00000000-0005-0000-0000-000074130000}"/>
    <cellStyle name="Commentaire 10 3 13 2" xfId="26739" xr:uid="{00000000-0005-0000-0000-000075130000}"/>
    <cellStyle name="Commentaire 10 3 13 3" xfId="23018" xr:uid="{00000000-0005-0000-0000-000076130000}"/>
    <cellStyle name="Commentaire 10 3 13 4" xfId="27726" xr:uid="{00000000-0005-0000-0000-000077130000}"/>
    <cellStyle name="Commentaire 10 3 13 5" xfId="32938" xr:uid="{00000000-0005-0000-0000-000078130000}"/>
    <cellStyle name="Commentaire 10 3 13 6" xfId="31183" xr:uid="{00000000-0005-0000-0000-000079130000}"/>
    <cellStyle name="Commentaire 10 3 13 7" xfId="33028" xr:uid="{00000000-0005-0000-0000-00007A130000}"/>
    <cellStyle name="Commentaire 10 3 14" xfId="12438" xr:uid="{00000000-0005-0000-0000-00007B130000}"/>
    <cellStyle name="Commentaire 10 3 14 2" xfId="30387" xr:uid="{00000000-0005-0000-0000-00007C130000}"/>
    <cellStyle name="Commentaire 10 3 14 3" xfId="26681" xr:uid="{00000000-0005-0000-0000-00007D130000}"/>
    <cellStyle name="Commentaire 10 3 14 4" xfId="23524" xr:uid="{00000000-0005-0000-0000-00007E130000}"/>
    <cellStyle name="Commentaire 10 3 14 5" xfId="33969" xr:uid="{00000000-0005-0000-0000-00007F130000}"/>
    <cellStyle name="Commentaire 10 3 14 6" xfId="33053" xr:uid="{00000000-0005-0000-0000-000080130000}"/>
    <cellStyle name="Commentaire 10 3 14 7" xfId="28470" xr:uid="{00000000-0005-0000-0000-000081130000}"/>
    <cellStyle name="Commentaire 10 3 15" xfId="12908" xr:uid="{00000000-0005-0000-0000-000082130000}"/>
    <cellStyle name="Commentaire 10 3 15 2" xfId="27859" xr:uid="{00000000-0005-0000-0000-000083130000}"/>
    <cellStyle name="Commentaire 10 3 15 3" xfId="29928" xr:uid="{00000000-0005-0000-0000-000084130000}"/>
    <cellStyle name="Commentaire 10 3 15 4" xfId="28333" xr:uid="{00000000-0005-0000-0000-000085130000}"/>
    <cellStyle name="Commentaire 10 3 15 5" xfId="22797" xr:uid="{00000000-0005-0000-0000-000086130000}"/>
    <cellStyle name="Commentaire 10 3 15 6" xfId="33721" xr:uid="{00000000-0005-0000-0000-000087130000}"/>
    <cellStyle name="Commentaire 10 3 15 7" xfId="25361" xr:uid="{00000000-0005-0000-0000-000088130000}"/>
    <cellStyle name="Commentaire 10 3 2" xfId="4919" xr:uid="{00000000-0005-0000-0000-000089130000}"/>
    <cellStyle name="Commentaire 10 3 2 2" xfId="11719" xr:uid="{00000000-0005-0000-0000-00008A130000}"/>
    <cellStyle name="Commentaire 10 3 2 2 2" xfId="22739" xr:uid="{00000000-0005-0000-0000-00008B130000}"/>
    <cellStyle name="Commentaire 10 3 2 2 3" xfId="28280" xr:uid="{00000000-0005-0000-0000-00008C130000}"/>
    <cellStyle name="Commentaire 10 3 2 2 4" xfId="25836" xr:uid="{00000000-0005-0000-0000-00008D130000}"/>
    <cellStyle name="Commentaire 10 3 2 2 5" xfId="26181" xr:uid="{00000000-0005-0000-0000-00008E130000}"/>
    <cellStyle name="Commentaire 10 3 2 2 6" xfId="26900" xr:uid="{00000000-0005-0000-0000-00008F130000}"/>
    <cellStyle name="Commentaire 10 3 2 2 7" xfId="6307" xr:uid="{00000000-0005-0000-0000-000090130000}"/>
    <cellStyle name="Commentaire 10 3 2 3" xfId="22347" xr:uid="{00000000-0005-0000-0000-000091130000}"/>
    <cellStyle name="Commentaire 10 3 2 4" xfId="23605" xr:uid="{00000000-0005-0000-0000-000092130000}"/>
    <cellStyle name="Commentaire 10 3 2 5" xfId="21688" xr:uid="{00000000-0005-0000-0000-000093130000}"/>
    <cellStyle name="Commentaire 10 3 2 6" xfId="23503" xr:uid="{00000000-0005-0000-0000-000094130000}"/>
    <cellStyle name="Commentaire 10 3 2 7" xfId="6075" xr:uid="{00000000-0005-0000-0000-000095130000}"/>
    <cellStyle name="Commentaire 10 3 2 8" xfId="27810" xr:uid="{00000000-0005-0000-0000-000096130000}"/>
    <cellStyle name="Commentaire 10 3 3" xfId="12016" xr:uid="{00000000-0005-0000-0000-000097130000}"/>
    <cellStyle name="Commentaire 10 3 3 2" xfId="24026" xr:uid="{00000000-0005-0000-0000-000098130000}"/>
    <cellStyle name="Commentaire 10 3 3 3" xfId="23788" xr:uid="{00000000-0005-0000-0000-000099130000}"/>
    <cellStyle name="Commentaire 10 3 3 4" xfId="23214" xr:uid="{00000000-0005-0000-0000-00009A130000}"/>
    <cellStyle name="Commentaire 10 3 3 5" xfId="27519" xr:uid="{00000000-0005-0000-0000-00009B130000}"/>
    <cellStyle name="Commentaire 10 3 3 6" xfId="21853" xr:uid="{00000000-0005-0000-0000-00009C130000}"/>
    <cellStyle name="Commentaire 10 3 3 7" xfId="21689" xr:uid="{00000000-0005-0000-0000-00009D130000}"/>
    <cellStyle name="Commentaire 10 3 4" xfId="12046" xr:uid="{00000000-0005-0000-0000-00009E130000}"/>
    <cellStyle name="Commentaire 10 3 4 2" xfId="30650" xr:uid="{00000000-0005-0000-0000-00009F130000}"/>
    <cellStyle name="Commentaire 10 3 4 3" xfId="21801" xr:uid="{00000000-0005-0000-0000-0000A0130000}"/>
    <cellStyle name="Commentaire 10 3 4 4" xfId="23887" xr:uid="{00000000-0005-0000-0000-0000A1130000}"/>
    <cellStyle name="Commentaire 10 3 4 5" xfId="34118" xr:uid="{00000000-0005-0000-0000-0000A2130000}"/>
    <cellStyle name="Commentaire 10 3 4 6" xfId="21354" xr:uid="{00000000-0005-0000-0000-0000A3130000}"/>
    <cellStyle name="Commentaire 10 3 4 7" xfId="23665" xr:uid="{00000000-0005-0000-0000-0000A4130000}"/>
    <cellStyle name="Commentaire 10 3 5" xfId="12048" xr:uid="{00000000-0005-0000-0000-0000A5130000}"/>
    <cellStyle name="Commentaire 10 3 5 2" xfId="23323" xr:uid="{00000000-0005-0000-0000-0000A6130000}"/>
    <cellStyle name="Commentaire 10 3 5 3" xfId="28067" xr:uid="{00000000-0005-0000-0000-0000A7130000}"/>
    <cellStyle name="Commentaire 10 3 5 4" xfId="27934" xr:uid="{00000000-0005-0000-0000-0000A8130000}"/>
    <cellStyle name="Commentaire 10 3 5 5" xfId="27915" xr:uid="{00000000-0005-0000-0000-0000A9130000}"/>
    <cellStyle name="Commentaire 10 3 5 6" xfId="26921" xr:uid="{00000000-0005-0000-0000-0000AA130000}"/>
    <cellStyle name="Commentaire 10 3 5 7" xfId="32911" xr:uid="{00000000-0005-0000-0000-0000AB130000}"/>
    <cellStyle name="Commentaire 10 3 6" xfId="12712" xr:uid="{00000000-0005-0000-0000-0000AC130000}"/>
    <cellStyle name="Commentaire 10 3 6 2" xfId="26773" xr:uid="{00000000-0005-0000-0000-0000AD130000}"/>
    <cellStyle name="Commentaire 10 3 6 3" xfId="22049" xr:uid="{00000000-0005-0000-0000-0000AE130000}"/>
    <cellStyle name="Commentaire 10 3 6 4" xfId="31291" xr:uid="{00000000-0005-0000-0000-0000AF130000}"/>
    <cellStyle name="Commentaire 10 3 6 5" xfId="25663" xr:uid="{00000000-0005-0000-0000-0000B0130000}"/>
    <cellStyle name="Commentaire 10 3 6 6" xfId="6149" xr:uid="{00000000-0005-0000-0000-0000B1130000}"/>
    <cellStyle name="Commentaire 10 3 6 7" xfId="34437" xr:uid="{00000000-0005-0000-0000-0000B2130000}"/>
    <cellStyle name="Commentaire 10 3 7" xfId="14528" xr:uid="{00000000-0005-0000-0000-0000B3130000}"/>
    <cellStyle name="Commentaire 10 3 7 2" xfId="22854" xr:uid="{00000000-0005-0000-0000-0000B4130000}"/>
    <cellStyle name="Commentaire 10 3 7 3" xfId="23851" xr:uid="{00000000-0005-0000-0000-0000B5130000}"/>
    <cellStyle name="Commentaire 10 3 7 4" xfId="29742" xr:uid="{00000000-0005-0000-0000-0000B6130000}"/>
    <cellStyle name="Commentaire 10 3 7 5" xfId="31905" xr:uid="{00000000-0005-0000-0000-0000B7130000}"/>
    <cellStyle name="Commentaire 10 3 7 6" xfId="32651" xr:uid="{00000000-0005-0000-0000-0000B8130000}"/>
    <cellStyle name="Commentaire 10 3 7 7" xfId="31225" xr:uid="{00000000-0005-0000-0000-0000B9130000}"/>
    <cellStyle name="Commentaire 10 3 8" xfId="12454" xr:uid="{00000000-0005-0000-0000-0000BA130000}"/>
    <cellStyle name="Commentaire 10 3 8 2" xfId="22713" xr:uid="{00000000-0005-0000-0000-0000BB130000}"/>
    <cellStyle name="Commentaire 10 3 8 3" xfId="27626" xr:uid="{00000000-0005-0000-0000-0000BC130000}"/>
    <cellStyle name="Commentaire 10 3 8 4" xfId="23448" xr:uid="{00000000-0005-0000-0000-0000BD130000}"/>
    <cellStyle name="Commentaire 10 3 8 5" xfId="27474" xr:uid="{00000000-0005-0000-0000-0000BE130000}"/>
    <cellStyle name="Commentaire 10 3 8 6" xfId="30884" xr:uid="{00000000-0005-0000-0000-0000BF130000}"/>
    <cellStyle name="Commentaire 10 3 8 7" xfId="33142" xr:uid="{00000000-0005-0000-0000-0000C0130000}"/>
    <cellStyle name="Commentaire 10 3 9" xfId="12626" xr:uid="{00000000-0005-0000-0000-0000C1130000}"/>
    <cellStyle name="Commentaire 10 3 9 2" xfId="6178" xr:uid="{00000000-0005-0000-0000-0000C2130000}"/>
    <cellStyle name="Commentaire 10 3 9 3" xfId="24350" xr:uid="{00000000-0005-0000-0000-0000C3130000}"/>
    <cellStyle name="Commentaire 10 3 9 4" xfId="26631" xr:uid="{00000000-0005-0000-0000-0000C4130000}"/>
    <cellStyle name="Commentaire 10 3 9 5" xfId="32826" xr:uid="{00000000-0005-0000-0000-0000C5130000}"/>
    <cellStyle name="Commentaire 10 3 9 6" xfId="25191" xr:uid="{00000000-0005-0000-0000-0000C6130000}"/>
    <cellStyle name="Commentaire 10 3 9 7" xfId="33228" xr:uid="{00000000-0005-0000-0000-0000C7130000}"/>
    <cellStyle name="Commentaire 11 2" xfId="872" xr:uid="{00000000-0005-0000-0000-0000C8130000}"/>
    <cellStyle name="Commentaire 11 2 10" xfId="12658" xr:uid="{00000000-0005-0000-0000-0000C9130000}"/>
    <cellStyle name="Commentaire 11 2 10 2" xfId="25512" xr:uid="{00000000-0005-0000-0000-0000CA130000}"/>
    <cellStyle name="Commentaire 11 2 10 3" xfId="6684" xr:uid="{00000000-0005-0000-0000-0000CB130000}"/>
    <cellStyle name="Commentaire 11 2 10 4" xfId="32196" xr:uid="{00000000-0005-0000-0000-0000CC130000}"/>
    <cellStyle name="Commentaire 11 2 10 5" xfId="23441" xr:uid="{00000000-0005-0000-0000-0000CD130000}"/>
    <cellStyle name="Commentaire 11 2 10 6" xfId="6619" xr:uid="{00000000-0005-0000-0000-0000CE130000}"/>
    <cellStyle name="Commentaire 11 2 10 7" xfId="35016" xr:uid="{00000000-0005-0000-0000-0000CF130000}"/>
    <cellStyle name="Commentaire 11 2 11" xfId="12575" xr:uid="{00000000-0005-0000-0000-0000D0130000}"/>
    <cellStyle name="Commentaire 11 2 11 2" xfId="30729" xr:uid="{00000000-0005-0000-0000-0000D1130000}"/>
    <cellStyle name="Commentaire 11 2 11 3" xfId="22957" xr:uid="{00000000-0005-0000-0000-0000D2130000}"/>
    <cellStyle name="Commentaire 11 2 11 4" xfId="21994" xr:uid="{00000000-0005-0000-0000-0000D3130000}"/>
    <cellStyle name="Commentaire 11 2 11 5" xfId="34163" xr:uid="{00000000-0005-0000-0000-0000D4130000}"/>
    <cellStyle name="Commentaire 11 2 11 6" xfId="23053" xr:uid="{00000000-0005-0000-0000-0000D5130000}"/>
    <cellStyle name="Commentaire 11 2 11 7" xfId="31434" xr:uid="{00000000-0005-0000-0000-0000D6130000}"/>
    <cellStyle name="Commentaire 11 2 12" xfId="14683" xr:uid="{00000000-0005-0000-0000-0000D7130000}"/>
    <cellStyle name="Commentaire 11 2 12 2" xfId="21897" xr:uid="{00000000-0005-0000-0000-0000D8130000}"/>
    <cellStyle name="Commentaire 11 2 12 3" xfId="26906" xr:uid="{00000000-0005-0000-0000-0000D9130000}"/>
    <cellStyle name="Commentaire 11 2 12 4" xfId="26665" xr:uid="{00000000-0005-0000-0000-0000DA130000}"/>
    <cellStyle name="Commentaire 11 2 12 5" xfId="26277" xr:uid="{00000000-0005-0000-0000-0000DB130000}"/>
    <cellStyle name="Commentaire 11 2 12 6" xfId="24617" xr:uid="{00000000-0005-0000-0000-0000DC130000}"/>
    <cellStyle name="Commentaire 11 2 12 7" xfId="33553" xr:uid="{00000000-0005-0000-0000-0000DD130000}"/>
    <cellStyle name="Commentaire 11 2 13" xfId="14141" xr:uid="{00000000-0005-0000-0000-0000DE130000}"/>
    <cellStyle name="Commentaire 11 2 13 2" xfId="23764" xr:uid="{00000000-0005-0000-0000-0000DF130000}"/>
    <cellStyle name="Commentaire 11 2 13 3" xfId="29554" xr:uid="{00000000-0005-0000-0000-0000E0130000}"/>
    <cellStyle name="Commentaire 11 2 13 4" xfId="6455" xr:uid="{00000000-0005-0000-0000-0000E1130000}"/>
    <cellStyle name="Commentaire 11 2 13 5" xfId="31726" xr:uid="{00000000-0005-0000-0000-0000E2130000}"/>
    <cellStyle name="Commentaire 11 2 13 6" xfId="6751" xr:uid="{00000000-0005-0000-0000-0000E3130000}"/>
    <cellStyle name="Commentaire 11 2 13 7" xfId="32829" xr:uid="{00000000-0005-0000-0000-0000E4130000}"/>
    <cellStyle name="Commentaire 11 2 14" xfId="12533" xr:uid="{00000000-0005-0000-0000-0000E5130000}"/>
    <cellStyle name="Commentaire 11 2 14 2" xfId="21584" xr:uid="{00000000-0005-0000-0000-0000E6130000}"/>
    <cellStyle name="Commentaire 11 2 14 3" xfId="30148" xr:uid="{00000000-0005-0000-0000-0000E7130000}"/>
    <cellStyle name="Commentaire 11 2 14 4" xfId="31249" xr:uid="{00000000-0005-0000-0000-0000E8130000}"/>
    <cellStyle name="Commentaire 11 2 14 5" xfId="31201" xr:uid="{00000000-0005-0000-0000-0000E9130000}"/>
    <cellStyle name="Commentaire 11 2 14 6" xfId="33844" xr:uid="{00000000-0005-0000-0000-0000EA130000}"/>
    <cellStyle name="Commentaire 11 2 14 7" xfId="34423" xr:uid="{00000000-0005-0000-0000-0000EB130000}"/>
    <cellStyle name="Commentaire 11 2 15" xfId="13045" xr:uid="{00000000-0005-0000-0000-0000EC130000}"/>
    <cellStyle name="Commentaire 11 2 15 2" xfId="21945" xr:uid="{00000000-0005-0000-0000-0000ED130000}"/>
    <cellStyle name="Commentaire 11 2 15 3" xfId="30027" xr:uid="{00000000-0005-0000-0000-0000EE130000}"/>
    <cellStyle name="Commentaire 11 2 15 4" xfId="31129" xr:uid="{00000000-0005-0000-0000-0000EF130000}"/>
    <cellStyle name="Commentaire 11 2 15 5" xfId="27044" xr:uid="{00000000-0005-0000-0000-0000F0130000}"/>
    <cellStyle name="Commentaire 11 2 15 6" xfId="33765" xr:uid="{00000000-0005-0000-0000-0000F1130000}"/>
    <cellStyle name="Commentaire 11 2 15 7" xfId="34349" xr:uid="{00000000-0005-0000-0000-0000F2130000}"/>
    <cellStyle name="Commentaire 11 2 2" xfId="4320" xr:uid="{00000000-0005-0000-0000-0000F3130000}"/>
    <cellStyle name="Commentaire 11 2 2 2" xfId="11890" xr:uid="{00000000-0005-0000-0000-0000F4130000}"/>
    <cellStyle name="Commentaire 11 2 2 2 2" xfId="24030" xr:uid="{00000000-0005-0000-0000-0000F5130000}"/>
    <cellStyle name="Commentaire 11 2 2 2 3" xfId="27843" xr:uid="{00000000-0005-0000-0000-0000F6130000}"/>
    <cellStyle name="Commentaire 11 2 2 2 4" xfId="22569" xr:uid="{00000000-0005-0000-0000-0000F7130000}"/>
    <cellStyle name="Commentaire 11 2 2 2 5" xfId="28476" xr:uid="{00000000-0005-0000-0000-0000F8130000}"/>
    <cellStyle name="Commentaire 11 2 2 2 6" xfId="30038" xr:uid="{00000000-0005-0000-0000-0000F9130000}"/>
    <cellStyle name="Commentaire 11 2 2 2 7" xfId="31907" xr:uid="{00000000-0005-0000-0000-0000FA130000}"/>
    <cellStyle name="Commentaire 11 2 2 3" xfId="22348" xr:uid="{00000000-0005-0000-0000-0000FB130000}"/>
    <cellStyle name="Commentaire 11 2 2 4" xfId="22298" xr:uid="{00000000-0005-0000-0000-0000FC130000}"/>
    <cellStyle name="Commentaire 11 2 2 5" xfId="23181" xr:uid="{00000000-0005-0000-0000-0000FD130000}"/>
    <cellStyle name="Commentaire 11 2 2 6" xfId="25401" xr:uid="{00000000-0005-0000-0000-0000FE130000}"/>
    <cellStyle name="Commentaire 11 2 2 7" xfId="25694" xr:uid="{00000000-0005-0000-0000-0000FF130000}"/>
    <cellStyle name="Commentaire 11 2 2 8" xfId="30878" xr:uid="{00000000-0005-0000-0000-000000140000}"/>
    <cellStyle name="Commentaire 11 2 3" xfId="11741" xr:uid="{00000000-0005-0000-0000-000001140000}"/>
    <cellStyle name="Commentaire 11 2 3 2" xfId="27020" xr:uid="{00000000-0005-0000-0000-000002140000}"/>
    <cellStyle name="Commentaire 11 2 3 3" xfId="30253" xr:uid="{00000000-0005-0000-0000-000003140000}"/>
    <cellStyle name="Commentaire 11 2 3 4" xfId="21862" xr:uid="{00000000-0005-0000-0000-000004140000}"/>
    <cellStyle name="Commentaire 11 2 3 5" xfId="33045" xr:uid="{00000000-0005-0000-0000-000005140000}"/>
    <cellStyle name="Commentaire 11 2 3 6" xfId="33892" xr:uid="{00000000-0005-0000-0000-000006140000}"/>
    <cellStyle name="Commentaire 11 2 3 7" xfId="23477" xr:uid="{00000000-0005-0000-0000-000007140000}"/>
    <cellStyle name="Commentaire 11 2 4" xfId="12215" xr:uid="{00000000-0005-0000-0000-000008140000}"/>
    <cellStyle name="Commentaire 11 2 4 2" xfId="25780" xr:uid="{00000000-0005-0000-0000-000009140000}"/>
    <cellStyle name="Commentaire 11 2 4 3" xfId="28041" xr:uid="{00000000-0005-0000-0000-00000A140000}"/>
    <cellStyle name="Commentaire 11 2 4 4" xfId="25404" xr:uid="{00000000-0005-0000-0000-00000B140000}"/>
    <cellStyle name="Commentaire 11 2 4 5" xfId="27960" xr:uid="{00000000-0005-0000-0000-00000C140000}"/>
    <cellStyle name="Commentaire 11 2 4 6" xfId="33522" xr:uid="{00000000-0005-0000-0000-00000D140000}"/>
    <cellStyle name="Commentaire 11 2 4 7" xfId="32695" xr:uid="{00000000-0005-0000-0000-00000E140000}"/>
    <cellStyle name="Commentaire 11 2 5" xfId="12051" xr:uid="{00000000-0005-0000-0000-00000F140000}"/>
    <cellStyle name="Commentaire 11 2 5 2" xfId="21388" xr:uid="{00000000-0005-0000-0000-000010140000}"/>
    <cellStyle name="Commentaire 11 2 5 3" xfId="6401" xr:uid="{00000000-0005-0000-0000-000011140000}"/>
    <cellStyle name="Commentaire 11 2 5 4" xfId="31864" xr:uid="{00000000-0005-0000-0000-000012140000}"/>
    <cellStyle name="Commentaire 11 2 5 5" xfId="32798" xr:uid="{00000000-0005-0000-0000-000013140000}"/>
    <cellStyle name="Commentaire 11 2 5 6" xfId="32215" xr:uid="{00000000-0005-0000-0000-000014140000}"/>
    <cellStyle name="Commentaire 11 2 5 7" xfId="34899" xr:uid="{00000000-0005-0000-0000-000015140000}"/>
    <cellStyle name="Commentaire 11 2 6" xfId="12713" xr:uid="{00000000-0005-0000-0000-000016140000}"/>
    <cellStyle name="Commentaire 11 2 6 2" xfId="23809" xr:uid="{00000000-0005-0000-0000-000017140000}"/>
    <cellStyle name="Commentaire 11 2 6 3" xfId="27774" xr:uid="{00000000-0005-0000-0000-000018140000}"/>
    <cellStyle name="Commentaire 11 2 6 4" xfId="27428" xr:uid="{00000000-0005-0000-0000-000019140000}"/>
    <cellStyle name="Commentaire 11 2 6 5" xfId="33628" xr:uid="{00000000-0005-0000-0000-00001A140000}"/>
    <cellStyle name="Commentaire 11 2 6 6" xfId="5980" xr:uid="{00000000-0005-0000-0000-00001B140000}"/>
    <cellStyle name="Commentaire 11 2 6 7" xfId="33378" xr:uid="{00000000-0005-0000-0000-00001C140000}"/>
    <cellStyle name="Commentaire 11 2 7" xfId="14190" xr:uid="{00000000-0005-0000-0000-00001D140000}"/>
    <cellStyle name="Commentaire 11 2 7 2" xfId="30333" xr:uid="{00000000-0005-0000-0000-00001E140000}"/>
    <cellStyle name="Commentaire 11 2 7 3" xfId="29536" xr:uid="{00000000-0005-0000-0000-00001F140000}"/>
    <cellStyle name="Commentaire 11 2 7 4" xfId="6447" xr:uid="{00000000-0005-0000-0000-000020140000}"/>
    <cellStyle name="Commentaire 11 2 7 5" xfId="33930" xr:uid="{00000000-0005-0000-0000-000021140000}"/>
    <cellStyle name="Commentaire 11 2 7 6" xfId="25622" xr:uid="{00000000-0005-0000-0000-000022140000}"/>
    <cellStyle name="Commentaire 11 2 7 7" xfId="24211" xr:uid="{00000000-0005-0000-0000-000023140000}"/>
    <cellStyle name="Commentaire 11 2 8" xfId="14494" xr:uid="{00000000-0005-0000-0000-000024140000}"/>
    <cellStyle name="Commentaire 11 2 8 2" xfId="21903" xr:uid="{00000000-0005-0000-0000-000025140000}"/>
    <cellStyle name="Commentaire 11 2 8 3" xfId="30029" xr:uid="{00000000-0005-0000-0000-000026140000}"/>
    <cellStyle name="Commentaire 11 2 8 4" xfId="31132" xr:uid="{00000000-0005-0000-0000-000027140000}"/>
    <cellStyle name="Commentaire 11 2 8 5" xfId="26035" xr:uid="{00000000-0005-0000-0000-000028140000}"/>
    <cellStyle name="Commentaire 11 2 8 6" xfId="33767" xr:uid="{00000000-0005-0000-0000-000029140000}"/>
    <cellStyle name="Commentaire 11 2 8 7" xfId="34351" xr:uid="{00000000-0005-0000-0000-00002A140000}"/>
    <cellStyle name="Commentaire 11 2 9" xfId="14167" xr:uid="{00000000-0005-0000-0000-00002B140000}"/>
    <cellStyle name="Commentaire 11 2 9 2" xfId="23958" xr:uid="{00000000-0005-0000-0000-00002C140000}"/>
    <cellStyle name="Commentaire 11 2 9 3" xfId="29815" xr:uid="{00000000-0005-0000-0000-00002D140000}"/>
    <cellStyle name="Commentaire 11 2 9 4" xfId="30953" xr:uid="{00000000-0005-0000-0000-00002E140000}"/>
    <cellStyle name="Commentaire 11 2 9 5" xfId="33625" xr:uid="{00000000-0005-0000-0000-00002F140000}"/>
    <cellStyle name="Commentaire 11 2 9 6" xfId="23420" xr:uid="{00000000-0005-0000-0000-000030140000}"/>
    <cellStyle name="Commentaire 11 2 9 7" xfId="34256" xr:uid="{00000000-0005-0000-0000-000031140000}"/>
    <cellStyle name="Commentaire 11 3" xfId="873" xr:uid="{00000000-0005-0000-0000-000032140000}"/>
    <cellStyle name="Commentaire 11 3 10" xfId="14134" xr:uid="{00000000-0005-0000-0000-000033140000}"/>
    <cellStyle name="Commentaire 11 3 10 2" xfId="30586" xr:uid="{00000000-0005-0000-0000-000034140000}"/>
    <cellStyle name="Commentaire 11 3 10 3" xfId="21778" xr:uid="{00000000-0005-0000-0000-000035140000}"/>
    <cellStyle name="Commentaire 11 3 10 4" xfId="21217" xr:uid="{00000000-0005-0000-0000-000036140000}"/>
    <cellStyle name="Commentaire 11 3 10 5" xfId="34075" xr:uid="{00000000-0005-0000-0000-000037140000}"/>
    <cellStyle name="Commentaire 11 3 10 6" xfId="29500" xr:uid="{00000000-0005-0000-0000-000038140000}"/>
    <cellStyle name="Commentaire 11 3 10 7" xfId="32816" xr:uid="{00000000-0005-0000-0000-000039140000}"/>
    <cellStyle name="Commentaire 11 3 11" xfId="12395" xr:uid="{00000000-0005-0000-0000-00003A140000}"/>
    <cellStyle name="Commentaire 11 3 11 2" xfId="27880" xr:uid="{00000000-0005-0000-0000-00003B140000}"/>
    <cellStyle name="Commentaire 11 3 11 3" xfId="27161" xr:uid="{00000000-0005-0000-0000-00003C140000}"/>
    <cellStyle name="Commentaire 11 3 11 4" xfId="27134" xr:uid="{00000000-0005-0000-0000-00003D140000}"/>
    <cellStyle name="Commentaire 11 3 11 5" xfId="22038" xr:uid="{00000000-0005-0000-0000-00003E140000}"/>
    <cellStyle name="Commentaire 11 3 11 6" xfId="33539" xr:uid="{00000000-0005-0000-0000-00003F140000}"/>
    <cellStyle name="Commentaire 11 3 11 7" xfId="27678" xr:uid="{00000000-0005-0000-0000-000040140000}"/>
    <cellStyle name="Commentaire 11 3 12" xfId="13073" xr:uid="{00000000-0005-0000-0000-000041140000}"/>
    <cellStyle name="Commentaire 11 3 12 2" xfId="26970" xr:uid="{00000000-0005-0000-0000-000042140000}"/>
    <cellStyle name="Commentaire 11 3 12 3" xfId="25397" xr:uid="{00000000-0005-0000-0000-000043140000}"/>
    <cellStyle name="Commentaire 11 3 12 4" xfId="6593" xr:uid="{00000000-0005-0000-0000-000044140000}"/>
    <cellStyle name="Commentaire 11 3 12 5" xfId="32047" xr:uid="{00000000-0005-0000-0000-000045140000}"/>
    <cellStyle name="Commentaire 11 3 12 6" xfId="25378" xr:uid="{00000000-0005-0000-0000-000046140000}"/>
    <cellStyle name="Commentaire 11 3 12 7" xfId="32765" xr:uid="{00000000-0005-0000-0000-000047140000}"/>
    <cellStyle name="Commentaire 11 3 13" xfId="14318" xr:uid="{00000000-0005-0000-0000-000048140000}"/>
    <cellStyle name="Commentaire 11 3 13 2" xfId="22862" xr:uid="{00000000-0005-0000-0000-000049140000}"/>
    <cellStyle name="Commentaire 11 3 13 3" xfId="27387" xr:uid="{00000000-0005-0000-0000-00004A140000}"/>
    <cellStyle name="Commentaire 11 3 13 4" xfId="6200" xr:uid="{00000000-0005-0000-0000-00004B140000}"/>
    <cellStyle name="Commentaire 11 3 13 5" xfId="6052" xr:uid="{00000000-0005-0000-0000-00004C140000}"/>
    <cellStyle name="Commentaire 11 3 13 6" xfId="33202" xr:uid="{00000000-0005-0000-0000-00004D140000}"/>
    <cellStyle name="Commentaire 11 3 13 7" xfId="6617" xr:uid="{00000000-0005-0000-0000-00004E140000}"/>
    <cellStyle name="Commentaire 11 3 14" xfId="12881" xr:uid="{00000000-0005-0000-0000-00004F140000}"/>
    <cellStyle name="Commentaire 11 3 14 2" xfId="23803" xr:uid="{00000000-0005-0000-0000-000050140000}"/>
    <cellStyle name="Commentaire 11 3 14 3" xfId="21291" xr:uid="{00000000-0005-0000-0000-000051140000}"/>
    <cellStyle name="Commentaire 11 3 14 4" xfId="6305" xr:uid="{00000000-0005-0000-0000-000052140000}"/>
    <cellStyle name="Commentaire 11 3 14 5" xfId="33472" xr:uid="{00000000-0005-0000-0000-000053140000}"/>
    <cellStyle name="Commentaire 11 3 14 6" xfId="29631" xr:uid="{00000000-0005-0000-0000-000054140000}"/>
    <cellStyle name="Commentaire 11 3 14 7" xfId="32574" xr:uid="{00000000-0005-0000-0000-000055140000}"/>
    <cellStyle name="Commentaire 11 3 15" xfId="14070" xr:uid="{00000000-0005-0000-0000-000056140000}"/>
    <cellStyle name="Commentaire 11 3 15 2" xfId="28189" xr:uid="{00000000-0005-0000-0000-000057140000}"/>
    <cellStyle name="Commentaire 11 3 15 3" xfId="22562" xr:uid="{00000000-0005-0000-0000-000058140000}"/>
    <cellStyle name="Commentaire 11 3 15 4" xfId="30680" xr:uid="{00000000-0005-0000-0000-000059140000}"/>
    <cellStyle name="Commentaire 11 3 15 5" xfId="28157" xr:uid="{00000000-0005-0000-0000-00005A140000}"/>
    <cellStyle name="Commentaire 11 3 15 6" xfId="25757" xr:uid="{00000000-0005-0000-0000-00005B140000}"/>
    <cellStyle name="Commentaire 11 3 15 7" xfId="34138" xr:uid="{00000000-0005-0000-0000-00005C140000}"/>
    <cellStyle name="Commentaire 11 3 2" xfId="4917" xr:uid="{00000000-0005-0000-0000-00005D140000}"/>
    <cellStyle name="Commentaire 11 3 2 2" xfId="12074" xr:uid="{00000000-0005-0000-0000-00005E140000}"/>
    <cellStyle name="Commentaire 11 3 2 2 2" xfId="23644" xr:uid="{00000000-0005-0000-0000-00005F140000}"/>
    <cellStyle name="Commentaire 11 3 2 2 3" xfId="30543" xr:uid="{00000000-0005-0000-0000-000060140000}"/>
    <cellStyle name="Commentaire 11 3 2 2 4" xfId="28339" xr:uid="{00000000-0005-0000-0000-000061140000}"/>
    <cellStyle name="Commentaire 11 3 2 2 5" xfId="29965" xr:uid="{00000000-0005-0000-0000-000062140000}"/>
    <cellStyle name="Commentaire 11 3 2 2 6" xfId="34045" xr:uid="{00000000-0005-0000-0000-000063140000}"/>
    <cellStyle name="Commentaire 11 3 2 2 7" xfId="23279" xr:uid="{00000000-0005-0000-0000-000064140000}"/>
    <cellStyle name="Commentaire 11 3 2 3" xfId="22349" xr:uid="{00000000-0005-0000-0000-000065140000}"/>
    <cellStyle name="Commentaire 11 3 2 4" xfId="27645" xr:uid="{00000000-0005-0000-0000-000066140000}"/>
    <cellStyle name="Commentaire 11 3 2 5" xfId="25086" xr:uid="{00000000-0005-0000-0000-000067140000}"/>
    <cellStyle name="Commentaire 11 3 2 6" xfId="29542" xr:uid="{00000000-0005-0000-0000-000068140000}"/>
    <cellStyle name="Commentaire 11 3 2 7" xfId="27265" xr:uid="{00000000-0005-0000-0000-000069140000}"/>
    <cellStyle name="Commentaire 11 3 2 8" xfId="24051" xr:uid="{00000000-0005-0000-0000-00006A140000}"/>
    <cellStyle name="Commentaire 11 3 3" xfId="11831" xr:uid="{00000000-0005-0000-0000-00006B140000}"/>
    <cellStyle name="Commentaire 11 3 3 2" xfId="22945" xr:uid="{00000000-0005-0000-0000-00006C140000}"/>
    <cellStyle name="Commentaire 11 3 3 3" xfId="29674" xr:uid="{00000000-0005-0000-0000-00006D140000}"/>
    <cellStyle name="Commentaire 11 3 3 4" xfId="6517" xr:uid="{00000000-0005-0000-0000-00006E140000}"/>
    <cellStyle name="Commentaire 11 3 3 5" xfId="21770" xr:uid="{00000000-0005-0000-0000-00006F140000}"/>
    <cellStyle name="Commentaire 11 3 3 6" xfId="28415" xr:uid="{00000000-0005-0000-0000-000070140000}"/>
    <cellStyle name="Commentaire 11 3 3 7" xfId="26740" xr:uid="{00000000-0005-0000-0000-000071140000}"/>
    <cellStyle name="Commentaire 11 3 4" xfId="11853" xr:uid="{00000000-0005-0000-0000-000072140000}"/>
    <cellStyle name="Commentaire 11 3 4 2" xfId="27373" xr:uid="{00000000-0005-0000-0000-000073140000}"/>
    <cellStyle name="Commentaire 11 3 4 3" xfId="26020" xr:uid="{00000000-0005-0000-0000-000074140000}"/>
    <cellStyle name="Commentaire 11 3 4 4" xfId="25653" xr:uid="{00000000-0005-0000-0000-000075140000}"/>
    <cellStyle name="Commentaire 11 3 4 5" xfId="33203" xr:uid="{00000000-0005-0000-0000-000076140000}"/>
    <cellStyle name="Commentaire 11 3 4 6" xfId="24527" xr:uid="{00000000-0005-0000-0000-000077140000}"/>
    <cellStyle name="Commentaire 11 3 4 7" xfId="30234" xr:uid="{00000000-0005-0000-0000-000078140000}"/>
    <cellStyle name="Commentaire 11 3 5" xfId="11933" xr:uid="{00000000-0005-0000-0000-000079140000}"/>
    <cellStyle name="Commentaire 11 3 5 2" xfId="27895" xr:uid="{00000000-0005-0000-0000-00007A140000}"/>
    <cellStyle name="Commentaire 11 3 5 3" xfId="22041" xr:uid="{00000000-0005-0000-0000-00007B140000}"/>
    <cellStyle name="Commentaire 11 3 5 4" xfId="22840" xr:uid="{00000000-0005-0000-0000-00007C140000}"/>
    <cellStyle name="Commentaire 11 3 5 5" xfId="6464" xr:uid="{00000000-0005-0000-0000-00007D140000}"/>
    <cellStyle name="Commentaire 11 3 5 6" xfId="27584" xr:uid="{00000000-0005-0000-0000-00007E140000}"/>
    <cellStyle name="Commentaire 11 3 5 7" xfId="6439" xr:uid="{00000000-0005-0000-0000-00007F140000}"/>
    <cellStyle name="Commentaire 11 3 6" xfId="12714" xr:uid="{00000000-0005-0000-0000-000080140000}"/>
    <cellStyle name="Commentaire 11 3 6 2" xfId="29634" xr:uid="{00000000-0005-0000-0000-000081140000}"/>
    <cellStyle name="Commentaire 11 3 6 3" xfId="5984" xr:uid="{00000000-0005-0000-0000-000082140000}"/>
    <cellStyle name="Commentaire 11 3 6 4" xfId="31995" xr:uid="{00000000-0005-0000-0000-000083140000}"/>
    <cellStyle name="Commentaire 11 3 6 5" xfId="31142" xr:uid="{00000000-0005-0000-0000-000084140000}"/>
    <cellStyle name="Commentaire 11 3 6 6" xfId="23781" xr:uid="{00000000-0005-0000-0000-000085140000}"/>
    <cellStyle name="Commentaire 11 3 6 7" xfId="34943" xr:uid="{00000000-0005-0000-0000-000086140000}"/>
    <cellStyle name="Commentaire 11 3 7" xfId="12427" xr:uid="{00000000-0005-0000-0000-000087140000}"/>
    <cellStyle name="Commentaire 11 3 7 2" xfId="21963" xr:uid="{00000000-0005-0000-0000-000088140000}"/>
    <cellStyle name="Commentaire 11 3 7 3" xfId="29942" xr:uid="{00000000-0005-0000-0000-000089140000}"/>
    <cellStyle name="Commentaire 11 3 7 4" xfId="29876" xr:uid="{00000000-0005-0000-0000-00008A140000}"/>
    <cellStyle name="Commentaire 11 3 7 5" xfId="29493" xr:uid="{00000000-0005-0000-0000-00008B140000}"/>
    <cellStyle name="Commentaire 11 3 7 6" xfId="33732" xr:uid="{00000000-0005-0000-0000-00008C140000}"/>
    <cellStyle name="Commentaire 11 3 7 7" xfId="33701" xr:uid="{00000000-0005-0000-0000-00008D140000}"/>
    <cellStyle name="Commentaire 11 3 8" xfId="14308" xr:uid="{00000000-0005-0000-0000-00008E140000}"/>
    <cellStyle name="Commentaire 11 3 8 2" xfId="26733" xr:uid="{00000000-0005-0000-0000-00008F140000}"/>
    <cellStyle name="Commentaire 11 3 8 3" xfId="28458" xr:uid="{00000000-0005-0000-0000-000090140000}"/>
    <cellStyle name="Commentaire 11 3 8 4" xfId="26435" xr:uid="{00000000-0005-0000-0000-000091140000}"/>
    <cellStyle name="Commentaire 11 3 8 5" xfId="33552" xr:uid="{00000000-0005-0000-0000-000092140000}"/>
    <cellStyle name="Commentaire 11 3 8 6" xfId="25645" xr:uid="{00000000-0005-0000-0000-000093140000}"/>
    <cellStyle name="Commentaire 11 3 8 7" xfId="23593" xr:uid="{00000000-0005-0000-0000-000094140000}"/>
    <cellStyle name="Commentaire 11 3 9" xfId="12645" xr:uid="{00000000-0005-0000-0000-000095140000}"/>
    <cellStyle name="Commentaire 11 3 9 2" xfId="23300" xr:uid="{00000000-0005-0000-0000-000096140000}"/>
    <cellStyle name="Commentaire 11 3 9 3" xfId="23142" xr:uid="{00000000-0005-0000-0000-000097140000}"/>
    <cellStyle name="Commentaire 11 3 9 4" xfId="5937" xr:uid="{00000000-0005-0000-0000-000098140000}"/>
    <cellStyle name="Commentaire 11 3 9 5" xfId="32122" xr:uid="{00000000-0005-0000-0000-000099140000}"/>
    <cellStyle name="Commentaire 11 3 9 6" xfId="26671" xr:uid="{00000000-0005-0000-0000-00009A140000}"/>
    <cellStyle name="Commentaire 11 3 9 7" xfId="21636" xr:uid="{00000000-0005-0000-0000-00009B140000}"/>
    <cellStyle name="Commentaire 12 2" xfId="874" xr:uid="{00000000-0005-0000-0000-00009C140000}"/>
    <cellStyle name="Commentaire 12 2 10" xfId="12992" xr:uid="{00000000-0005-0000-0000-00009D140000}"/>
    <cellStyle name="Commentaire 12 2 10 2" xfId="27856" xr:uid="{00000000-0005-0000-0000-00009E140000}"/>
    <cellStyle name="Commentaire 12 2 10 3" xfId="23676" xr:uid="{00000000-0005-0000-0000-00009F140000}"/>
    <cellStyle name="Commentaire 12 2 10 4" xfId="6203" xr:uid="{00000000-0005-0000-0000-0000A0140000}"/>
    <cellStyle name="Commentaire 12 2 10 5" xfId="24926" xr:uid="{00000000-0005-0000-0000-0000A1140000}"/>
    <cellStyle name="Commentaire 12 2 10 6" xfId="23046" xr:uid="{00000000-0005-0000-0000-0000A2140000}"/>
    <cellStyle name="Commentaire 12 2 10 7" xfId="26728" xr:uid="{00000000-0005-0000-0000-0000A3140000}"/>
    <cellStyle name="Commentaire 12 2 11" xfId="12561" xr:uid="{00000000-0005-0000-0000-0000A4140000}"/>
    <cellStyle name="Commentaire 12 2 11 2" xfId="25139" xr:uid="{00000000-0005-0000-0000-0000A5140000}"/>
    <cellStyle name="Commentaire 12 2 11 3" xfId="23508" xr:uid="{00000000-0005-0000-0000-0000A6140000}"/>
    <cellStyle name="Commentaire 12 2 11 4" xfId="27079" xr:uid="{00000000-0005-0000-0000-0000A7140000}"/>
    <cellStyle name="Commentaire 12 2 11 5" xfId="32975" xr:uid="{00000000-0005-0000-0000-0000A8140000}"/>
    <cellStyle name="Commentaire 12 2 11 6" xfId="29619" xr:uid="{00000000-0005-0000-0000-0000A9140000}"/>
    <cellStyle name="Commentaire 12 2 11 7" xfId="33210" xr:uid="{00000000-0005-0000-0000-0000AA140000}"/>
    <cellStyle name="Commentaire 12 2 12" xfId="13109" xr:uid="{00000000-0005-0000-0000-0000AB140000}"/>
    <cellStyle name="Commentaire 12 2 12 2" xfId="21564" xr:uid="{00000000-0005-0000-0000-0000AC140000}"/>
    <cellStyle name="Commentaire 12 2 12 3" xfId="25866" xr:uid="{00000000-0005-0000-0000-0000AD140000}"/>
    <cellStyle name="Commentaire 12 2 12 4" xfId="30826" xr:uid="{00000000-0005-0000-0000-0000AE140000}"/>
    <cellStyle name="Commentaire 12 2 12 5" xfId="32740" xr:uid="{00000000-0005-0000-0000-0000AF140000}"/>
    <cellStyle name="Commentaire 12 2 12 6" xfId="33085" xr:uid="{00000000-0005-0000-0000-0000B0140000}"/>
    <cellStyle name="Commentaire 12 2 12 7" xfId="34208" xr:uid="{00000000-0005-0000-0000-0000B1140000}"/>
    <cellStyle name="Commentaire 12 2 13" xfId="14168" xr:uid="{00000000-0005-0000-0000-0000B2140000}"/>
    <cellStyle name="Commentaire 12 2 13 2" xfId="27818" xr:uid="{00000000-0005-0000-0000-0000B3140000}"/>
    <cellStyle name="Commentaire 12 2 13 3" xfId="30461" xr:uid="{00000000-0005-0000-0000-0000B4140000}"/>
    <cellStyle name="Commentaire 12 2 13 4" xfId="30560" xr:uid="{00000000-0005-0000-0000-0000B5140000}"/>
    <cellStyle name="Commentaire 12 2 13 5" xfId="31926" xr:uid="{00000000-0005-0000-0000-0000B6140000}"/>
    <cellStyle name="Commentaire 12 2 13 6" xfId="34005" xr:uid="{00000000-0005-0000-0000-0000B7140000}"/>
    <cellStyle name="Commentaire 12 2 13 7" xfId="34056" xr:uid="{00000000-0005-0000-0000-0000B8140000}"/>
    <cellStyle name="Commentaire 12 2 14" xfId="14072" xr:uid="{00000000-0005-0000-0000-0000B9140000}"/>
    <cellStyle name="Commentaire 12 2 14 2" xfId="25722" xr:uid="{00000000-0005-0000-0000-0000BA140000}"/>
    <cellStyle name="Commentaire 12 2 14 3" xfId="23050" xr:uid="{00000000-0005-0000-0000-0000BB140000}"/>
    <cellStyle name="Commentaire 12 2 14 4" xfId="27616" xr:uid="{00000000-0005-0000-0000-0000BC140000}"/>
    <cellStyle name="Commentaire 12 2 14 5" xfId="32166" xr:uid="{00000000-0005-0000-0000-0000BD140000}"/>
    <cellStyle name="Commentaire 12 2 14 6" xfId="31778" xr:uid="{00000000-0005-0000-0000-0000BE140000}"/>
    <cellStyle name="Commentaire 12 2 14 7" xfId="26081" xr:uid="{00000000-0005-0000-0000-0000BF140000}"/>
    <cellStyle name="Commentaire 12 2 15" xfId="13990" xr:uid="{00000000-0005-0000-0000-0000C0140000}"/>
    <cellStyle name="Commentaire 12 2 15 2" xfId="21919" xr:uid="{00000000-0005-0000-0000-0000C1140000}"/>
    <cellStyle name="Commentaire 12 2 15 3" xfId="24181" xr:uid="{00000000-0005-0000-0000-0000C2140000}"/>
    <cellStyle name="Commentaire 12 2 15 4" xfId="23971" xr:uid="{00000000-0005-0000-0000-0000C3140000}"/>
    <cellStyle name="Commentaire 12 2 15 5" xfId="28208" xr:uid="{00000000-0005-0000-0000-0000C4140000}"/>
    <cellStyle name="Commentaire 12 2 15 6" xfId="30064" xr:uid="{00000000-0005-0000-0000-0000C5140000}"/>
    <cellStyle name="Commentaire 12 2 15 7" xfId="22181" xr:uid="{00000000-0005-0000-0000-0000C6140000}"/>
    <cellStyle name="Commentaire 12 2 2" xfId="4319" xr:uid="{00000000-0005-0000-0000-0000C7140000}"/>
    <cellStyle name="Commentaire 12 2 2 2" xfId="11861" xr:uid="{00000000-0005-0000-0000-0000C8140000}"/>
    <cellStyle name="Commentaire 12 2 2 2 2" xfId="21614" xr:uid="{00000000-0005-0000-0000-0000C9140000}"/>
    <cellStyle name="Commentaire 12 2 2 2 3" xfId="27482" xr:uid="{00000000-0005-0000-0000-0000CA140000}"/>
    <cellStyle name="Commentaire 12 2 2 2 4" xfId="31303" xr:uid="{00000000-0005-0000-0000-0000CB140000}"/>
    <cellStyle name="Commentaire 12 2 2 2 5" xfId="24762" xr:uid="{00000000-0005-0000-0000-0000CC140000}"/>
    <cellStyle name="Commentaire 12 2 2 2 6" xfId="21998" xr:uid="{00000000-0005-0000-0000-0000CD140000}"/>
    <cellStyle name="Commentaire 12 2 2 2 7" xfId="34445" xr:uid="{00000000-0005-0000-0000-0000CE140000}"/>
    <cellStyle name="Commentaire 12 2 2 3" xfId="22350" xr:uid="{00000000-0005-0000-0000-0000CF140000}"/>
    <cellStyle name="Commentaire 12 2 2 4" xfId="28532" xr:uid="{00000000-0005-0000-0000-0000D0140000}"/>
    <cellStyle name="Commentaire 12 2 2 5" xfId="26555" xr:uid="{00000000-0005-0000-0000-0000D1140000}"/>
    <cellStyle name="Commentaire 12 2 2 6" xfId="23237" xr:uid="{00000000-0005-0000-0000-0000D2140000}"/>
    <cellStyle name="Commentaire 12 2 2 7" xfId="24791" xr:uid="{00000000-0005-0000-0000-0000D3140000}"/>
    <cellStyle name="Commentaire 12 2 2 8" xfId="23356" xr:uid="{00000000-0005-0000-0000-0000D4140000}"/>
    <cellStyle name="Commentaire 12 2 3" xfId="11777" xr:uid="{00000000-0005-0000-0000-0000D5140000}"/>
    <cellStyle name="Commentaire 12 2 3 2" xfId="21618" xr:uid="{00000000-0005-0000-0000-0000D6140000}"/>
    <cellStyle name="Commentaire 12 2 3 3" xfId="30719" xr:uid="{00000000-0005-0000-0000-0000D7140000}"/>
    <cellStyle name="Commentaire 12 2 3 4" xfId="22255" xr:uid="{00000000-0005-0000-0000-0000D8140000}"/>
    <cellStyle name="Commentaire 12 2 3 5" xfId="22998" xr:uid="{00000000-0005-0000-0000-0000D9140000}"/>
    <cellStyle name="Commentaire 12 2 3 6" xfId="34156" xr:uid="{00000000-0005-0000-0000-0000DA140000}"/>
    <cellStyle name="Commentaire 12 2 3 7" xfId="32485" xr:uid="{00000000-0005-0000-0000-0000DB140000}"/>
    <cellStyle name="Commentaire 12 2 4" xfId="12092" xr:uid="{00000000-0005-0000-0000-0000DC140000}"/>
    <cellStyle name="Commentaire 12 2 4 2" xfId="21604" xr:uid="{00000000-0005-0000-0000-0000DD140000}"/>
    <cellStyle name="Commentaire 12 2 4 3" xfId="23440" xr:uid="{00000000-0005-0000-0000-0000DE140000}"/>
    <cellStyle name="Commentaire 12 2 4 4" xfId="22953" xr:uid="{00000000-0005-0000-0000-0000DF140000}"/>
    <cellStyle name="Commentaire 12 2 4 5" xfId="31286" xr:uid="{00000000-0005-0000-0000-0000E0140000}"/>
    <cellStyle name="Commentaire 12 2 4 6" xfId="23583" xr:uid="{00000000-0005-0000-0000-0000E1140000}"/>
    <cellStyle name="Commentaire 12 2 4 7" xfId="21410" xr:uid="{00000000-0005-0000-0000-0000E2140000}"/>
    <cellStyle name="Commentaire 12 2 5" xfId="12026" xr:uid="{00000000-0005-0000-0000-0000E3140000}"/>
    <cellStyle name="Commentaire 12 2 5 2" xfId="25789" xr:uid="{00000000-0005-0000-0000-0000E4140000}"/>
    <cellStyle name="Commentaire 12 2 5 3" xfId="23043" xr:uid="{00000000-0005-0000-0000-0000E5140000}"/>
    <cellStyle name="Commentaire 12 2 5 4" xfId="30003" xr:uid="{00000000-0005-0000-0000-0000E6140000}"/>
    <cellStyle name="Commentaire 12 2 5 5" xfId="28482" xr:uid="{00000000-0005-0000-0000-0000E7140000}"/>
    <cellStyle name="Commentaire 12 2 5 6" xfId="22748" xr:uid="{00000000-0005-0000-0000-0000E8140000}"/>
    <cellStyle name="Commentaire 12 2 5 7" xfId="33758" xr:uid="{00000000-0005-0000-0000-0000E9140000}"/>
    <cellStyle name="Commentaire 12 2 6" xfId="12715" xr:uid="{00000000-0005-0000-0000-0000EA140000}"/>
    <cellStyle name="Commentaire 12 2 6 2" xfId="22709" xr:uid="{00000000-0005-0000-0000-0000EB140000}"/>
    <cellStyle name="Commentaire 12 2 6 3" xfId="22007" xr:uid="{00000000-0005-0000-0000-0000EC140000}"/>
    <cellStyle name="Commentaire 12 2 6 4" xfId="23342" xr:uid="{00000000-0005-0000-0000-0000ED140000}"/>
    <cellStyle name="Commentaire 12 2 6 5" xfId="28385" xr:uid="{00000000-0005-0000-0000-0000EE140000}"/>
    <cellStyle name="Commentaire 12 2 6 6" xfId="32310" xr:uid="{00000000-0005-0000-0000-0000EF140000}"/>
    <cellStyle name="Commentaire 12 2 6 7" xfId="33312" xr:uid="{00000000-0005-0000-0000-0000F0140000}"/>
    <cellStyle name="Commentaire 12 2 7" xfId="14259" xr:uid="{00000000-0005-0000-0000-0000F1140000}"/>
    <cellStyle name="Commentaire 12 2 7 2" xfId="28180" xr:uid="{00000000-0005-0000-0000-0000F2140000}"/>
    <cellStyle name="Commentaire 12 2 7 3" xfId="30698" xr:uid="{00000000-0005-0000-0000-0000F3140000}"/>
    <cellStyle name="Commentaire 12 2 7 4" xfId="27451" xr:uid="{00000000-0005-0000-0000-0000F4140000}"/>
    <cellStyle name="Commentaire 12 2 7 5" xfId="32905" xr:uid="{00000000-0005-0000-0000-0000F5140000}"/>
    <cellStyle name="Commentaire 12 2 7 6" xfId="34147" xr:uid="{00000000-0005-0000-0000-0000F6140000}"/>
    <cellStyle name="Commentaire 12 2 7 7" xfId="32922" xr:uid="{00000000-0005-0000-0000-0000F7140000}"/>
    <cellStyle name="Commentaire 12 2 8" xfId="14432" xr:uid="{00000000-0005-0000-0000-0000F8140000}"/>
    <cellStyle name="Commentaire 12 2 8 2" xfId="21522" xr:uid="{00000000-0005-0000-0000-0000F9140000}"/>
    <cellStyle name="Commentaire 12 2 8 3" xfId="26605" xr:uid="{00000000-0005-0000-0000-0000FA140000}"/>
    <cellStyle name="Commentaire 12 2 8 4" xfId="25659" xr:uid="{00000000-0005-0000-0000-0000FB140000}"/>
    <cellStyle name="Commentaire 12 2 8 5" xfId="6144" xr:uid="{00000000-0005-0000-0000-0000FC140000}"/>
    <cellStyle name="Commentaire 12 2 8 6" xfId="33554" xr:uid="{00000000-0005-0000-0000-0000FD140000}"/>
    <cellStyle name="Commentaire 12 2 8 7" xfId="23064" xr:uid="{00000000-0005-0000-0000-0000FE140000}"/>
    <cellStyle name="Commentaire 12 2 9" xfId="14398" xr:uid="{00000000-0005-0000-0000-0000FF140000}"/>
    <cellStyle name="Commentaire 12 2 9 2" xfId="23951" xr:uid="{00000000-0005-0000-0000-000000150000}"/>
    <cellStyle name="Commentaire 12 2 9 3" xfId="30610" xr:uid="{00000000-0005-0000-0000-000001150000}"/>
    <cellStyle name="Commentaire 12 2 9 4" xfId="26588" xr:uid="{00000000-0005-0000-0000-000002150000}"/>
    <cellStyle name="Commentaire 12 2 9 5" xfId="6310" xr:uid="{00000000-0005-0000-0000-000003150000}"/>
    <cellStyle name="Commentaire 12 2 9 6" xfId="34089" xr:uid="{00000000-0005-0000-0000-000004150000}"/>
    <cellStyle name="Commentaire 12 2 9 7" xfId="32941" xr:uid="{00000000-0005-0000-0000-000005150000}"/>
    <cellStyle name="Commentaire 12 3" xfId="875" xr:uid="{00000000-0005-0000-0000-000006150000}"/>
    <cellStyle name="Commentaire 12 3 10" xfId="13088" xr:uid="{00000000-0005-0000-0000-000007150000}"/>
    <cellStyle name="Commentaire 12 3 10 2" xfId="21565" xr:uid="{00000000-0005-0000-0000-000008150000}"/>
    <cellStyle name="Commentaire 12 3 10 3" xfId="23445" xr:uid="{00000000-0005-0000-0000-000009150000}"/>
    <cellStyle name="Commentaire 12 3 10 4" xfId="30665" xr:uid="{00000000-0005-0000-0000-00000A150000}"/>
    <cellStyle name="Commentaire 12 3 10 5" xfId="32159" xr:uid="{00000000-0005-0000-0000-00000B150000}"/>
    <cellStyle name="Commentaire 12 3 10 6" xfId="25010" xr:uid="{00000000-0005-0000-0000-00000C150000}"/>
    <cellStyle name="Commentaire 12 3 10 7" xfId="34132" xr:uid="{00000000-0005-0000-0000-00000D150000}"/>
    <cellStyle name="Commentaire 12 3 11" xfId="12411" xr:uid="{00000000-0005-0000-0000-00000E150000}"/>
    <cellStyle name="Commentaire 12 3 11 2" xfId="29641" xr:uid="{00000000-0005-0000-0000-00000F150000}"/>
    <cellStyle name="Commentaire 12 3 11 3" xfId="5915" xr:uid="{00000000-0005-0000-0000-000010150000}"/>
    <cellStyle name="Commentaire 12 3 11 4" xfId="32001" xr:uid="{00000000-0005-0000-0000-000011150000}"/>
    <cellStyle name="Commentaire 12 3 11 5" xfId="24893" xr:uid="{00000000-0005-0000-0000-000012150000}"/>
    <cellStyle name="Commentaire 12 3 11 6" xfId="24012" xr:uid="{00000000-0005-0000-0000-000013150000}"/>
    <cellStyle name="Commentaire 12 3 11 7" xfId="34949" xr:uid="{00000000-0005-0000-0000-000014150000}"/>
    <cellStyle name="Commentaire 12 3 12" xfId="14393" xr:uid="{00000000-0005-0000-0000-000015150000}"/>
    <cellStyle name="Commentaire 12 3 12 2" xfId="23755" xr:uid="{00000000-0005-0000-0000-000016150000}"/>
    <cellStyle name="Commentaire 12 3 12 3" xfId="27261" xr:uid="{00000000-0005-0000-0000-000017150000}"/>
    <cellStyle name="Commentaire 12 3 12 4" xfId="22279" xr:uid="{00000000-0005-0000-0000-000018150000}"/>
    <cellStyle name="Commentaire 12 3 12 5" xfId="33136" xr:uid="{00000000-0005-0000-0000-000019150000}"/>
    <cellStyle name="Commentaire 12 3 12 6" xfId="33537" xr:uid="{00000000-0005-0000-0000-00001A150000}"/>
    <cellStyle name="Commentaire 12 3 12 7" xfId="22802" xr:uid="{00000000-0005-0000-0000-00001B150000}"/>
    <cellStyle name="Commentaire 12 3 13" xfId="14769" xr:uid="{00000000-0005-0000-0000-00001C150000}"/>
    <cellStyle name="Commentaire 12 3 13 2" xfId="21309" xr:uid="{00000000-0005-0000-0000-00001D150000}"/>
    <cellStyle name="Commentaire 12 3 13 3" xfId="6319" xr:uid="{00000000-0005-0000-0000-00001E150000}"/>
    <cellStyle name="Commentaire 12 3 13 4" xfId="31789" xr:uid="{00000000-0005-0000-0000-00001F150000}"/>
    <cellStyle name="Commentaire 12 3 13 5" xfId="32724" xr:uid="{00000000-0005-0000-0000-000020150000}"/>
    <cellStyle name="Commentaire 12 3 13 6" xfId="31127" xr:uid="{00000000-0005-0000-0000-000021150000}"/>
    <cellStyle name="Commentaire 12 3 13 7" xfId="34847" xr:uid="{00000000-0005-0000-0000-000022150000}"/>
    <cellStyle name="Commentaire 12 3 14" xfId="14296" xr:uid="{00000000-0005-0000-0000-000023150000}"/>
    <cellStyle name="Commentaire 12 3 14 2" xfId="25464" xr:uid="{00000000-0005-0000-0000-000024150000}"/>
    <cellStyle name="Commentaire 12 3 14 3" xfId="6644" xr:uid="{00000000-0005-0000-0000-000025150000}"/>
    <cellStyle name="Commentaire 12 3 14 4" xfId="32154" xr:uid="{00000000-0005-0000-0000-000026150000}"/>
    <cellStyle name="Commentaire 12 3 14 5" xfId="22035" xr:uid="{00000000-0005-0000-0000-000027150000}"/>
    <cellStyle name="Commentaire 12 3 14 6" xfId="24450" xr:uid="{00000000-0005-0000-0000-000028150000}"/>
    <cellStyle name="Commentaire 12 3 14 7" xfId="34997" xr:uid="{00000000-0005-0000-0000-000029150000}"/>
    <cellStyle name="Commentaire 12 3 15" xfId="14338" xr:uid="{00000000-0005-0000-0000-00002A150000}"/>
    <cellStyle name="Commentaire 12 3 15 2" xfId="25462" xr:uid="{00000000-0005-0000-0000-00002B150000}"/>
    <cellStyle name="Commentaire 12 3 15 3" xfId="6643" xr:uid="{00000000-0005-0000-0000-00002C150000}"/>
    <cellStyle name="Commentaire 12 3 15 4" xfId="32152" xr:uid="{00000000-0005-0000-0000-00002D150000}"/>
    <cellStyle name="Commentaire 12 3 15 5" xfId="29489" xr:uid="{00000000-0005-0000-0000-00002E150000}"/>
    <cellStyle name="Commentaire 12 3 15 6" xfId="26527" xr:uid="{00000000-0005-0000-0000-00002F150000}"/>
    <cellStyle name="Commentaire 12 3 15 7" xfId="34996" xr:uid="{00000000-0005-0000-0000-000030150000}"/>
    <cellStyle name="Commentaire 12 3 2" xfId="4916" xr:uid="{00000000-0005-0000-0000-000031150000}"/>
    <cellStyle name="Commentaire 12 3 2 2" xfId="11747" xr:uid="{00000000-0005-0000-0000-000032150000}"/>
    <cellStyle name="Commentaire 12 3 2 2 2" xfId="22948" xr:uid="{00000000-0005-0000-0000-000033150000}"/>
    <cellStyle name="Commentaire 12 3 2 2 3" xfId="24045" xr:uid="{00000000-0005-0000-0000-000034150000}"/>
    <cellStyle name="Commentaire 12 3 2 2 4" xfId="22688" xr:uid="{00000000-0005-0000-0000-000035150000}"/>
    <cellStyle name="Commentaire 12 3 2 2 5" xfId="27475" xr:uid="{00000000-0005-0000-0000-000036150000}"/>
    <cellStyle name="Commentaire 12 3 2 2 6" xfId="33294" xr:uid="{00000000-0005-0000-0000-000037150000}"/>
    <cellStyle name="Commentaire 12 3 2 2 7" xfId="29877" xr:uid="{00000000-0005-0000-0000-000038150000}"/>
    <cellStyle name="Commentaire 12 3 2 3" xfId="22351" xr:uid="{00000000-0005-0000-0000-000039150000}"/>
    <cellStyle name="Commentaire 12 3 2 4" xfId="23591" xr:uid="{00000000-0005-0000-0000-00003A150000}"/>
    <cellStyle name="Commentaire 12 3 2 5" xfId="22512" xr:uid="{00000000-0005-0000-0000-00003B150000}"/>
    <cellStyle name="Commentaire 12 3 2 6" xfId="32670" xr:uid="{00000000-0005-0000-0000-00003C150000}"/>
    <cellStyle name="Commentaire 12 3 2 7" xfId="25182" xr:uid="{00000000-0005-0000-0000-00003D150000}"/>
    <cellStyle name="Commentaire 12 3 2 8" xfId="27599" xr:uid="{00000000-0005-0000-0000-00003E150000}"/>
    <cellStyle name="Commentaire 12 3 3" xfId="12083" xr:uid="{00000000-0005-0000-0000-00003F150000}"/>
    <cellStyle name="Commentaire 12 3 3 2" xfId="22937" xr:uid="{00000000-0005-0000-0000-000040150000}"/>
    <cellStyle name="Commentaire 12 3 3 3" xfId="27384" xr:uid="{00000000-0005-0000-0000-000041150000}"/>
    <cellStyle name="Commentaire 12 3 3 4" xfId="26515" xr:uid="{00000000-0005-0000-0000-000042150000}"/>
    <cellStyle name="Commentaire 12 3 3 5" xfId="30296" xr:uid="{00000000-0005-0000-0000-000043150000}"/>
    <cellStyle name="Commentaire 12 3 3 6" xfId="23575" xr:uid="{00000000-0005-0000-0000-000044150000}"/>
    <cellStyle name="Commentaire 12 3 3 7" xfId="27421" xr:uid="{00000000-0005-0000-0000-000045150000}"/>
    <cellStyle name="Commentaire 12 3 4" xfId="12106" xr:uid="{00000000-0005-0000-0000-000046150000}"/>
    <cellStyle name="Commentaire 12 3 4 2" xfId="30130" xr:uid="{00000000-0005-0000-0000-000047150000}"/>
    <cellStyle name="Commentaire 12 3 4 3" xfId="31229" xr:uid="{00000000-0005-0000-0000-000048150000}"/>
    <cellStyle name="Commentaire 12 3 4 4" xfId="32626" xr:uid="{00000000-0005-0000-0000-000049150000}"/>
    <cellStyle name="Commentaire 12 3 4 5" xfId="33830" xr:uid="{00000000-0005-0000-0000-00004A150000}"/>
    <cellStyle name="Commentaire 12 3 4 6" xfId="34409" xr:uid="{00000000-0005-0000-0000-00004B150000}"/>
    <cellStyle name="Commentaire 12 3 4 7" xfId="35170" xr:uid="{00000000-0005-0000-0000-00004C150000}"/>
    <cellStyle name="Commentaire 12 3 5" xfId="11908" xr:uid="{00000000-0005-0000-0000-00004D150000}"/>
    <cellStyle name="Commentaire 12 3 5 2" xfId="22732" xr:uid="{00000000-0005-0000-0000-00004E150000}"/>
    <cellStyle name="Commentaire 12 3 5 3" xfId="29894" xr:uid="{00000000-0005-0000-0000-00004F150000}"/>
    <cellStyle name="Commentaire 12 3 5 4" xfId="31023" xr:uid="{00000000-0005-0000-0000-000050150000}"/>
    <cellStyle name="Commentaire 12 3 5 5" xfId="31915" xr:uid="{00000000-0005-0000-0000-000051150000}"/>
    <cellStyle name="Commentaire 12 3 5 6" xfId="33706" xr:uid="{00000000-0005-0000-0000-000052150000}"/>
    <cellStyle name="Commentaire 12 3 5 7" xfId="34309" xr:uid="{00000000-0005-0000-0000-000053150000}"/>
    <cellStyle name="Commentaire 12 3 6" xfId="12716" xr:uid="{00000000-0005-0000-0000-000054150000}"/>
    <cellStyle name="Commentaire 12 3 6 2" xfId="26982" xr:uid="{00000000-0005-0000-0000-000055150000}"/>
    <cellStyle name="Commentaire 12 3 6 3" xfId="29706" xr:uid="{00000000-0005-0000-0000-000056150000}"/>
    <cellStyle name="Commentaire 12 3 6 4" xfId="30852" xr:uid="{00000000-0005-0000-0000-000057150000}"/>
    <cellStyle name="Commentaire 12 3 6 5" xfId="32933" xr:uid="{00000000-0005-0000-0000-000058150000}"/>
    <cellStyle name="Commentaire 12 3 6 6" xfId="27175" xr:uid="{00000000-0005-0000-0000-000059150000}"/>
    <cellStyle name="Commentaire 12 3 6 7" xfId="34216" xr:uid="{00000000-0005-0000-0000-00005A150000}"/>
    <cellStyle name="Commentaire 12 3 7" xfId="14484" xr:uid="{00000000-0005-0000-0000-00005B150000}"/>
    <cellStyle name="Commentaire 12 3 7 2" xfId="30323" xr:uid="{00000000-0005-0000-0000-00005C150000}"/>
    <cellStyle name="Commentaire 12 3 7 3" xfId="25415" xr:uid="{00000000-0005-0000-0000-00005D150000}"/>
    <cellStyle name="Commentaire 12 3 7 4" xfId="6603" xr:uid="{00000000-0005-0000-0000-00005E150000}"/>
    <cellStyle name="Commentaire 12 3 7 5" xfId="33923" xr:uid="{00000000-0005-0000-0000-00005F150000}"/>
    <cellStyle name="Commentaire 12 3 7 6" xfId="29817" xr:uid="{00000000-0005-0000-0000-000060150000}"/>
    <cellStyle name="Commentaire 12 3 7 7" xfId="21727" xr:uid="{00000000-0005-0000-0000-000061150000}"/>
    <cellStyle name="Commentaire 12 3 8" xfId="12494" xr:uid="{00000000-0005-0000-0000-000062150000}"/>
    <cellStyle name="Commentaire 12 3 8 2" xfId="23815" xr:uid="{00000000-0005-0000-0000-000063150000}"/>
    <cellStyle name="Commentaire 12 3 8 3" xfId="27765" xr:uid="{00000000-0005-0000-0000-000064150000}"/>
    <cellStyle name="Commentaire 12 3 8 4" xfId="22046" xr:uid="{00000000-0005-0000-0000-000065150000}"/>
    <cellStyle name="Commentaire 12 3 8 5" xfId="30876" xr:uid="{00000000-0005-0000-0000-000066150000}"/>
    <cellStyle name="Commentaire 12 3 8 6" xfId="27861" xr:uid="{00000000-0005-0000-0000-000067150000}"/>
    <cellStyle name="Commentaire 12 3 8 7" xfId="24074" xr:uid="{00000000-0005-0000-0000-000068150000}"/>
    <cellStyle name="Commentaire 12 3 9" xfId="14321" xr:uid="{00000000-0005-0000-0000-000069150000}"/>
    <cellStyle name="Commentaire 12 3 9 2" xfId="24202" xr:uid="{00000000-0005-0000-0000-00006A150000}"/>
    <cellStyle name="Commentaire 12 3 9 3" xfId="21339" xr:uid="{00000000-0005-0000-0000-00006B150000}"/>
    <cellStyle name="Commentaire 12 3 9 4" xfId="6352" xr:uid="{00000000-0005-0000-0000-00006C150000}"/>
    <cellStyle name="Commentaire 12 3 9 5" xfId="30531" xr:uid="{00000000-0005-0000-0000-00006D150000}"/>
    <cellStyle name="Commentaire 12 3 9 6" xfId="31095" xr:uid="{00000000-0005-0000-0000-00006E150000}"/>
    <cellStyle name="Commentaire 12 3 9 7" xfId="32828" xr:uid="{00000000-0005-0000-0000-00006F150000}"/>
    <cellStyle name="Commentaire 13 2" xfId="876" xr:uid="{00000000-0005-0000-0000-000070150000}"/>
    <cellStyle name="Commentaire 13 2 10" xfId="12815" xr:uid="{00000000-0005-0000-0000-000071150000}"/>
    <cellStyle name="Commentaire 13 2 10 2" xfId="21575" xr:uid="{00000000-0005-0000-0000-000072150000}"/>
    <cellStyle name="Commentaire 13 2 10 3" xfId="29939" xr:uid="{00000000-0005-0000-0000-000073150000}"/>
    <cellStyle name="Commentaire 13 2 10 4" xfId="23271" xr:uid="{00000000-0005-0000-0000-000074150000}"/>
    <cellStyle name="Commentaire 13 2 10 5" xfId="30033" xr:uid="{00000000-0005-0000-0000-000075150000}"/>
    <cellStyle name="Commentaire 13 2 10 6" xfId="33730" xr:uid="{00000000-0005-0000-0000-000076150000}"/>
    <cellStyle name="Commentaire 13 2 10 7" xfId="23108" xr:uid="{00000000-0005-0000-0000-000077150000}"/>
    <cellStyle name="Commentaire 13 2 11" xfId="14511" xr:uid="{00000000-0005-0000-0000-000078150000}"/>
    <cellStyle name="Commentaire 13 2 11 2" xfId="28170" xr:uid="{00000000-0005-0000-0000-000079150000}"/>
    <cellStyle name="Commentaire 13 2 11 3" xfId="22413" xr:uid="{00000000-0005-0000-0000-00007A150000}"/>
    <cellStyle name="Commentaire 13 2 11 4" xfId="25818" xr:uid="{00000000-0005-0000-0000-00007B150000}"/>
    <cellStyle name="Commentaire 13 2 11 5" xfId="30736" xr:uid="{00000000-0005-0000-0000-00007C150000}"/>
    <cellStyle name="Commentaire 13 2 11 6" xfId="28471" xr:uid="{00000000-0005-0000-0000-00007D150000}"/>
    <cellStyle name="Commentaire 13 2 11 7" xfId="33087" xr:uid="{00000000-0005-0000-0000-00007E150000}"/>
    <cellStyle name="Commentaire 13 2 12" xfId="12343" xr:uid="{00000000-0005-0000-0000-00007F150000}"/>
    <cellStyle name="Commentaire 13 2 12 2" xfId="21967" xr:uid="{00000000-0005-0000-0000-000080150000}"/>
    <cellStyle name="Commentaire 13 2 12 3" xfId="21881" xr:uid="{00000000-0005-0000-0000-000081150000}"/>
    <cellStyle name="Commentaire 13 2 12 4" xfId="25440" xr:uid="{00000000-0005-0000-0000-000082150000}"/>
    <cellStyle name="Commentaire 13 2 12 5" xfId="30286" xr:uid="{00000000-0005-0000-0000-000083150000}"/>
    <cellStyle name="Commentaire 13 2 12 6" xfId="24209" xr:uid="{00000000-0005-0000-0000-000084150000}"/>
    <cellStyle name="Commentaire 13 2 12 7" xfId="22672" xr:uid="{00000000-0005-0000-0000-000085150000}"/>
    <cellStyle name="Commentaire 13 2 13" xfId="12551" xr:uid="{00000000-0005-0000-0000-000086150000}"/>
    <cellStyle name="Commentaire 13 2 13 2" xfId="25766" xr:uid="{00000000-0005-0000-0000-000087150000}"/>
    <cellStyle name="Commentaire 13 2 13 3" xfId="29446" xr:uid="{00000000-0005-0000-0000-000088150000}"/>
    <cellStyle name="Commentaire 13 2 13 4" xfId="26426" xr:uid="{00000000-0005-0000-0000-000089150000}"/>
    <cellStyle name="Commentaire 13 2 13 5" xfId="25580" xr:uid="{00000000-0005-0000-0000-00008A150000}"/>
    <cellStyle name="Commentaire 13 2 13 6" xfId="28092" xr:uid="{00000000-0005-0000-0000-00008B150000}"/>
    <cellStyle name="Commentaire 13 2 13 7" xfId="6285" xr:uid="{00000000-0005-0000-0000-00008C150000}"/>
    <cellStyle name="Commentaire 13 2 14" xfId="12949" xr:uid="{00000000-0005-0000-0000-00008D150000}"/>
    <cellStyle name="Commentaire 13 2 14 2" xfId="23995" xr:uid="{00000000-0005-0000-0000-00008E150000}"/>
    <cellStyle name="Commentaire 13 2 14 3" xfId="26756" xr:uid="{00000000-0005-0000-0000-00008F150000}"/>
    <cellStyle name="Commentaire 13 2 14 4" xfId="27432" xr:uid="{00000000-0005-0000-0000-000090150000}"/>
    <cellStyle name="Commentaire 13 2 14 5" xfId="22200" xr:uid="{00000000-0005-0000-0000-000091150000}"/>
    <cellStyle name="Commentaire 13 2 14 6" xfId="33551" xr:uid="{00000000-0005-0000-0000-000092150000}"/>
    <cellStyle name="Commentaire 13 2 14 7" xfId="32254" xr:uid="{00000000-0005-0000-0000-000093150000}"/>
    <cellStyle name="Commentaire 13 2 15" xfId="14010" xr:uid="{00000000-0005-0000-0000-000094150000}"/>
    <cellStyle name="Commentaire 13 2 15 2" xfId="23259" xr:uid="{00000000-0005-0000-0000-000095150000}"/>
    <cellStyle name="Commentaire 13 2 15 3" xfId="22086" xr:uid="{00000000-0005-0000-0000-000096150000}"/>
    <cellStyle name="Commentaire 13 2 15 4" xfId="27420" xr:uid="{00000000-0005-0000-0000-000097150000}"/>
    <cellStyle name="Commentaire 13 2 15 5" xfId="7654" xr:uid="{00000000-0005-0000-0000-000098150000}"/>
    <cellStyle name="Commentaire 13 2 15 6" xfId="28344" xr:uid="{00000000-0005-0000-0000-000099150000}"/>
    <cellStyle name="Commentaire 13 2 15 7" xfId="27675" xr:uid="{00000000-0005-0000-0000-00009A150000}"/>
    <cellStyle name="Commentaire 13 2 2" xfId="4318" xr:uid="{00000000-0005-0000-0000-00009B150000}"/>
    <cellStyle name="Commentaire 13 2 2 2" xfId="11786" xr:uid="{00000000-0005-0000-0000-00009C150000}"/>
    <cellStyle name="Commentaire 13 2 2 2 2" xfId="27901" xr:uid="{00000000-0005-0000-0000-00009D150000}"/>
    <cellStyle name="Commentaire 13 2 2 2 3" xfId="27065" xr:uid="{00000000-0005-0000-0000-00009E150000}"/>
    <cellStyle name="Commentaire 13 2 2 2 4" xfId="29971" xr:uid="{00000000-0005-0000-0000-00009F150000}"/>
    <cellStyle name="Commentaire 13 2 2 2 5" xfId="31774" xr:uid="{00000000-0005-0000-0000-0000A0150000}"/>
    <cellStyle name="Commentaire 13 2 2 2 6" xfId="24786" xr:uid="{00000000-0005-0000-0000-0000A1150000}"/>
    <cellStyle name="Commentaire 13 2 2 2 7" xfId="33745" xr:uid="{00000000-0005-0000-0000-0000A2150000}"/>
    <cellStyle name="Commentaire 13 2 2 3" xfId="22352" xr:uid="{00000000-0005-0000-0000-0000A3150000}"/>
    <cellStyle name="Commentaire 13 2 2 4" xfId="22274" xr:uid="{00000000-0005-0000-0000-0000A4150000}"/>
    <cellStyle name="Commentaire 13 2 2 5" xfId="22762" xr:uid="{00000000-0005-0000-0000-0000A5150000}"/>
    <cellStyle name="Commentaire 13 2 2 6" xfId="24227" xr:uid="{00000000-0005-0000-0000-0000A6150000}"/>
    <cellStyle name="Commentaire 13 2 2 7" xfId="6311" xr:uid="{00000000-0005-0000-0000-0000A7150000}"/>
    <cellStyle name="Commentaire 13 2 2 8" xfId="25008" xr:uid="{00000000-0005-0000-0000-0000A8150000}"/>
    <cellStyle name="Commentaire 13 2 3" xfId="12191" xr:uid="{00000000-0005-0000-0000-0000A9150000}"/>
    <cellStyle name="Commentaire 13 2 3 2" xfId="24277" xr:uid="{00000000-0005-0000-0000-0000AA150000}"/>
    <cellStyle name="Commentaire 13 2 3 3" xfId="30596" xr:uid="{00000000-0005-0000-0000-0000AB150000}"/>
    <cellStyle name="Commentaire 13 2 3 4" xfId="21693" xr:uid="{00000000-0005-0000-0000-0000AC150000}"/>
    <cellStyle name="Commentaire 13 2 3 5" xfId="25988" xr:uid="{00000000-0005-0000-0000-0000AD150000}"/>
    <cellStyle name="Commentaire 13 2 3 6" xfId="34082" xr:uid="{00000000-0005-0000-0000-0000AE150000}"/>
    <cellStyle name="Commentaire 13 2 3 7" xfId="28516" xr:uid="{00000000-0005-0000-0000-0000AF150000}"/>
    <cellStyle name="Commentaire 13 2 4" xfId="11839" xr:uid="{00000000-0005-0000-0000-0000B0150000}"/>
    <cellStyle name="Commentaire 13 2 4 2" xfId="21984" xr:uid="{00000000-0005-0000-0000-0000B1150000}"/>
    <cellStyle name="Commentaire 13 2 4 3" xfId="21495" xr:uid="{00000000-0005-0000-0000-0000B2150000}"/>
    <cellStyle name="Commentaire 13 2 4 4" xfId="25871" xr:uid="{00000000-0005-0000-0000-0000B3150000}"/>
    <cellStyle name="Commentaire 13 2 4 5" xfId="30019" xr:uid="{00000000-0005-0000-0000-0000B4150000}"/>
    <cellStyle name="Commentaire 13 2 4 6" xfId="24258" xr:uid="{00000000-0005-0000-0000-0000B5150000}"/>
    <cellStyle name="Commentaire 13 2 4 7" xfId="27213" xr:uid="{00000000-0005-0000-0000-0000B6150000}"/>
    <cellStyle name="Commentaire 13 2 5" xfId="12042" xr:uid="{00000000-0005-0000-0000-0000B7150000}"/>
    <cellStyle name="Commentaire 13 2 5 2" xfId="27367" xr:uid="{00000000-0005-0000-0000-0000B8150000}"/>
    <cellStyle name="Commentaire 13 2 5 3" xfId="6198" xr:uid="{00000000-0005-0000-0000-0000B9150000}"/>
    <cellStyle name="Commentaire 13 2 5 4" xfId="27958" xr:uid="{00000000-0005-0000-0000-0000BA150000}"/>
    <cellStyle name="Commentaire 13 2 5 5" xfId="27587" xr:uid="{00000000-0005-0000-0000-0000BB150000}"/>
    <cellStyle name="Commentaire 13 2 5 6" xfId="32805" xr:uid="{00000000-0005-0000-0000-0000BC150000}"/>
    <cellStyle name="Commentaire 13 2 5 7" xfId="33368" xr:uid="{00000000-0005-0000-0000-0000BD150000}"/>
    <cellStyle name="Commentaire 13 2 6" xfId="12717" xr:uid="{00000000-0005-0000-0000-0000BE150000}"/>
    <cellStyle name="Commentaire 13 2 6 2" xfId="29838" xr:uid="{00000000-0005-0000-0000-0000BF150000}"/>
    <cellStyle name="Commentaire 13 2 6 3" xfId="30974" xr:uid="{00000000-0005-0000-0000-0000C0150000}"/>
    <cellStyle name="Commentaire 13 2 6 4" xfId="32406" xr:uid="{00000000-0005-0000-0000-0000C1150000}"/>
    <cellStyle name="Commentaire 13 2 6 5" xfId="23899" xr:uid="{00000000-0005-0000-0000-0000C2150000}"/>
    <cellStyle name="Commentaire 13 2 6 6" xfId="34274" xr:uid="{00000000-0005-0000-0000-0000C3150000}"/>
    <cellStyle name="Commentaire 13 2 6 7" xfId="35087" xr:uid="{00000000-0005-0000-0000-0000C4150000}"/>
    <cellStyle name="Commentaire 13 2 7" xfId="14418" xr:uid="{00000000-0005-0000-0000-0000C5150000}"/>
    <cellStyle name="Commentaire 13 2 7 2" xfId="29775" xr:uid="{00000000-0005-0000-0000-0000C6150000}"/>
    <cellStyle name="Commentaire 13 2 7 3" xfId="30914" xr:uid="{00000000-0005-0000-0000-0000C7150000}"/>
    <cellStyle name="Commentaire 13 2 7 4" xfId="32355" xr:uid="{00000000-0005-0000-0000-0000C8150000}"/>
    <cellStyle name="Commentaire 13 2 7 5" xfId="29887" xr:uid="{00000000-0005-0000-0000-0000C9150000}"/>
    <cellStyle name="Commentaire 13 2 7 6" xfId="34239" xr:uid="{00000000-0005-0000-0000-0000CA150000}"/>
    <cellStyle name="Commentaire 13 2 7 7" xfId="35058" xr:uid="{00000000-0005-0000-0000-0000CB150000}"/>
    <cellStyle name="Commentaire 13 2 8" xfId="12548" xr:uid="{00000000-0005-0000-0000-0000CC150000}"/>
    <cellStyle name="Commentaire 13 2 8 2" xfId="24262" xr:uid="{00000000-0005-0000-0000-0000CD150000}"/>
    <cellStyle name="Commentaire 13 2 8 3" xfId="24131" xr:uid="{00000000-0005-0000-0000-0000CE150000}"/>
    <cellStyle name="Commentaire 13 2 8 4" xfId="29608" xr:uid="{00000000-0005-0000-0000-0000CF150000}"/>
    <cellStyle name="Commentaire 13 2 8 5" xfId="32657" xr:uid="{00000000-0005-0000-0000-0000D0150000}"/>
    <cellStyle name="Commentaire 13 2 8 6" xfId="22620" xr:uid="{00000000-0005-0000-0000-0000D1150000}"/>
    <cellStyle name="Commentaire 13 2 8 7" xfId="31162" xr:uid="{00000000-0005-0000-0000-0000D2150000}"/>
    <cellStyle name="Commentaire 13 2 9" xfId="14346" xr:uid="{00000000-0005-0000-0000-0000D3150000}"/>
    <cellStyle name="Commentaire 13 2 9 2" xfId="23246" xr:uid="{00000000-0005-0000-0000-0000D4150000}"/>
    <cellStyle name="Commentaire 13 2 9 3" xfId="22545" xr:uid="{00000000-0005-0000-0000-0000D5150000}"/>
    <cellStyle name="Commentaire 13 2 9 4" xfId="26493" xr:uid="{00000000-0005-0000-0000-0000D6150000}"/>
    <cellStyle name="Commentaire 13 2 9 5" xfId="21876" xr:uid="{00000000-0005-0000-0000-0000D7150000}"/>
    <cellStyle name="Commentaire 13 2 9 6" xfId="24774" xr:uid="{00000000-0005-0000-0000-0000D8150000}"/>
    <cellStyle name="Commentaire 13 2 9 7" xfId="24136" xr:uid="{00000000-0005-0000-0000-0000D9150000}"/>
    <cellStyle name="Commentaire 13 3" xfId="877" xr:uid="{00000000-0005-0000-0000-0000DA150000}"/>
    <cellStyle name="Commentaire 13 3 10" xfId="12348" xr:uid="{00000000-0005-0000-0000-0000DB150000}"/>
    <cellStyle name="Commentaire 13 3 10 2" xfId="29643" xr:uid="{00000000-0005-0000-0000-0000DC150000}"/>
    <cellStyle name="Commentaire 13 3 10 3" xfId="7149" xr:uid="{00000000-0005-0000-0000-0000DD150000}"/>
    <cellStyle name="Commentaire 13 3 10 4" xfId="32004" xr:uid="{00000000-0005-0000-0000-0000DE150000}"/>
    <cellStyle name="Commentaire 13 3 10 5" xfId="6342" xr:uid="{00000000-0005-0000-0000-0000DF150000}"/>
    <cellStyle name="Commentaire 13 3 10 6" xfId="24597" xr:uid="{00000000-0005-0000-0000-0000E0150000}"/>
    <cellStyle name="Commentaire 13 3 10 7" xfId="34951" xr:uid="{00000000-0005-0000-0000-0000E1150000}"/>
    <cellStyle name="Commentaire 13 3 11" xfId="14471" xr:uid="{00000000-0005-0000-0000-0000E2150000}"/>
    <cellStyle name="Commentaire 13 3 11 2" xfId="25708" xr:uid="{00000000-0005-0000-0000-0000E3150000}"/>
    <cellStyle name="Commentaire 13 3 11 3" xfId="27605" xr:uid="{00000000-0005-0000-0000-0000E4150000}"/>
    <cellStyle name="Commentaire 13 3 11 4" xfId="28481" xr:uid="{00000000-0005-0000-0000-0000E5150000}"/>
    <cellStyle name="Commentaire 13 3 11 5" xfId="25179" xr:uid="{00000000-0005-0000-0000-0000E6150000}"/>
    <cellStyle name="Commentaire 13 3 11 6" xfId="26870" xr:uid="{00000000-0005-0000-0000-0000E7150000}"/>
    <cellStyle name="Commentaire 13 3 11 7" xfId="31754" xr:uid="{00000000-0005-0000-0000-0000E8150000}"/>
    <cellStyle name="Commentaire 13 3 12" xfId="12893" xr:uid="{00000000-0005-0000-0000-0000E9150000}"/>
    <cellStyle name="Commentaire 13 3 12 2" xfId="24250" xr:uid="{00000000-0005-0000-0000-0000EA150000}"/>
    <cellStyle name="Commentaire 13 3 12 3" xfId="26945" xr:uid="{00000000-0005-0000-0000-0000EB150000}"/>
    <cellStyle name="Commentaire 13 3 12 4" xfId="21839" xr:uid="{00000000-0005-0000-0000-0000EC150000}"/>
    <cellStyle name="Commentaire 13 3 12 5" xfId="25678" xr:uid="{00000000-0005-0000-0000-0000ED150000}"/>
    <cellStyle name="Commentaire 13 3 12 6" xfId="33545" xr:uid="{00000000-0005-0000-0000-0000EE150000}"/>
    <cellStyle name="Commentaire 13 3 12 7" xfId="26499" xr:uid="{00000000-0005-0000-0000-0000EF150000}"/>
    <cellStyle name="Commentaire 13 3 13" xfId="14451" xr:uid="{00000000-0005-0000-0000-0000F0150000}"/>
    <cellStyle name="Commentaire 13 3 13 2" xfId="23243" xr:uid="{00000000-0005-0000-0000-0000F1150000}"/>
    <cellStyle name="Commentaire 13 3 13 3" xfId="21699" xr:uid="{00000000-0005-0000-0000-0000F2150000}"/>
    <cellStyle name="Commentaire 13 3 13 4" xfId="23208" xr:uid="{00000000-0005-0000-0000-0000F3150000}"/>
    <cellStyle name="Commentaire 13 3 13 5" xfId="27973" xr:uid="{00000000-0005-0000-0000-0000F4150000}"/>
    <cellStyle name="Commentaire 13 3 13 6" xfId="24573" xr:uid="{00000000-0005-0000-0000-0000F5150000}"/>
    <cellStyle name="Commentaire 13 3 13 7" xfId="26206" xr:uid="{00000000-0005-0000-0000-0000F6150000}"/>
    <cellStyle name="Commentaire 13 3 14" xfId="14542" xr:uid="{00000000-0005-0000-0000-0000F7150000}"/>
    <cellStyle name="Commentaire 13 3 14 2" xfId="22651" xr:uid="{00000000-0005-0000-0000-0000F8150000}"/>
    <cellStyle name="Commentaire 13 3 14 3" xfId="21820" xr:uid="{00000000-0005-0000-0000-0000F9150000}"/>
    <cellStyle name="Commentaire 13 3 14 4" xfId="26646" xr:uid="{00000000-0005-0000-0000-0000FA150000}"/>
    <cellStyle name="Commentaire 13 3 14 5" xfId="31769" xr:uid="{00000000-0005-0000-0000-0000FB150000}"/>
    <cellStyle name="Commentaire 13 3 14 6" xfId="26541" xr:uid="{00000000-0005-0000-0000-0000FC150000}"/>
    <cellStyle name="Commentaire 13 3 14 7" xfId="32939" xr:uid="{00000000-0005-0000-0000-0000FD150000}"/>
    <cellStyle name="Commentaire 13 3 15" xfId="12361" xr:uid="{00000000-0005-0000-0000-0000FE150000}"/>
    <cellStyle name="Commentaire 13 3 15 2" xfId="30641" xr:uid="{00000000-0005-0000-0000-0000FF150000}"/>
    <cellStyle name="Commentaire 13 3 15 3" xfId="27452" xr:uid="{00000000-0005-0000-0000-000000160000}"/>
    <cellStyle name="Commentaire 13 3 15 4" xfId="29735" xr:uid="{00000000-0005-0000-0000-000001160000}"/>
    <cellStyle name="Commentaire 13 3 15 5" xfId="34110" xr:uid="{00000000-0005-0000-0000-000002160000}"/>
    <cellStyle name="Commentaire 13 3 15 6" xfId="21623" xr:uid="{00000000-0005-0000-0000-000003160000}"/>
    <cellStyle name="Commentaire 13 3 15 7" xfId="23065" xr:uid="{00000000-0005-0000-0000-000004160000}"/>
    <cellStyle name="Commentaire 13 3 2" xfId="4912" xr:uid="{00000000-0005-0000-0000-000005160000}"/>
    <cellStyle name="Commentaire 13 3 2 2" xfId="11722" xr:uid="{00000000-0005-0000-0000-000006160000}"/>
    <cellStyle name="Commentaire 13 3 2 2 2" xfId="24038" xr:uid="{00000000-0005-0000-0000-000007160000}"/>
    <cellStyle name="Commentaire 13 3 2 2 3" xfId="30606" xr:uid="{00000000-0005-0000-0000-000008160000}"/>
    <cellStyle name="Commentaire 13 3 2 2 4" xfId="27594" xr:uid="{00000000-0005-0000-0000-000009160000}"/>
    <cellStyle name="Commentaire 13 3 2 2 5" xfId="28448" xr:uid="{00000000-0005-0000-0000-00000A160000}"/>
    <cellStyle name="Commentaire 13 3 2 2 6" xfId="34087" xr:uid="{00000000-0005-0000-0000-00000B160000}"/>
    <cellStyle name="Commentaire 13 3 2 2 7" xfId="27406" xr:uid="{00000000-0005-0000-0000-00000C160000}"/>
    <cellStyle name="Commentaire 13 3 2 3" xfId="22353" xr:uid="{00000000-0005-0000-0000-00000D160000}"/>
    <cellStyle name="Commentaire 13 3 2 4" xfId="27156" xr:uid="{00000000-0005-0000-0000-00000E160000}"/>
    <cellStyle name="Commentaire 13 3 2 5" xfId="22524" xr:uid="{00000000-0005-0000-0000-00000F160000}"/>
    <cellStyle name="Commentaire 13 3 2 6" xfId="28368" xr:uid="{00000000-0005-0000-0000-000010160000}"/>
    <cellStyle name="Commentaire 13 3 2 7" xfId="26050" xr:uid="{00000000-0005-0000-0000-000011160000}"/>
    <cellStyle name="Commentaire 13 3 2 8" xfId="32497" xr:uid="{00000000-0005-0000-0000-000012160000}"/>
    <cellStyle name="Commentaire 13 3 3" xfId="12017" xr:uid="{00000000-0005-0000-0000-000013160000}"/>
    <cellStyle name="Commentaire 13 3 3 2" xfId="27893" xr:uid="{00000000-0005-0000-0000-000014160000}"/>
    <cellStyle name="Commentaire 13 3 3 3" xfId="28310" xr:uid="{00000000-0005-0000-0000-000015160000}"/>
    <cellStyle name="Commentaire 13 3 3 4" xfId="30180" xr:uid="{00000000-0005-0000-0000-000016160000}"/>
    <cellStyle name="Commentaire 13 3 3 5" xfId="32547" xr:uid="{00000000-0005-0000-0000-000017160000}"/>
    <cellStyle name="Commentaire 13 3 3 6" xfId="28402" xr:uid="{00000000-0005-0000-0000-000018160000}"/>
    <cellStyle name="Commentaire 13 3 3 7" xfId="33855" xr:uid="{00000000-0005-0000-0000-000019160000}"/>
    <cellStyle name="Commentaire 13 3 4" xfId="12157" xr:uid="{00000000-0005-0000-0000-00001A160000}"/>
    <cellStyle name="Commentaire 13 3 4 2" xfId="26790" xr:uid="{00000000-0005-0000-0000-00001B160000}"/>
    <cellStyle name="Commentaire 13 3 4 3" xfId="27709" xr:uid="{00000000-0005-0000-0000-00001C160000}"/>
    <cellStyle name="Commentaire 13 3 4 4" xfId="31290" xr:uid="{00000000-0005-0000-0000-00001D160000}"/>
    <cellStyle name="Commentaire 13 3 4 5" xfId="31133" xr:uid="{00000000-0005-0000-0000-00001E160000}"/>
    <cellStyle name="Commentaire 13 3 4 6" xfId="22165" xr:uid="{00000000-0005-0000-0000-00001F160000}"/>
    <cellStyle name="Commentaire 13 3 4 7" xfId="34436" xr:uid="{00000000-0005-0000-0000-000020160000}"/>
    <cellStyle name="Commentaire 13 3 5" xfId="12107" xr:uid="{00000000-0005-0000-0000-000021160000}"/>
    <cellStyle name="Commentaire 13 3 5 2" xfId="24281" xr:uid="{00000000-0005-0000-0000-000022160000}"/>
    <cellStyle name="Commentaire 13 3 5 3" xfId="21547" xr:uid="{00000000-0005-0000-0000-000023160000}"/>
    <cellStyle name="Commentaire 13 3 5 4" xfId="23076" xr:uid="{00000000-0005-0000-0000-000024160000}"/>
    <cellStyle name="Commentaire 13 3 5 5" xfId="32866" xr:uid="{00000000-0005-0000-0000-000025160000}"/>
    <cellStyle name="Commentaire 13 3 5 6" xfId="21391" xr:uid="{00000000-0005-0000-0000-000026160000}"/>
    <cellStyle name="Commentaire 13 3 5 7" xfId="31134" xr:uid="{00000000-0005-0000-0000-000027160000}"/>
    <cellStyle name="Commentaire 13 3 6" xfId="12718" xr:uid="{00000000-0005-0000-0000-000028160000}"/>
    <cellStyle name="Commentaire 13 3 6 2" xfId="24003" xr:uid="{00000000-0005-0000-0000-000029160000}"/>
    <cellStyle name="Commentaire 13 3 6 3" xfId="27323" xr:uid="{00000000-0005-0000-0000-00002A160000}"/>
    <cellStyle name="Commentaire 13 3 6 4" xfId="26427" xr:uid="{00000000-0005-0000-0000-00002B160000}"/>
    <cellStyle name="Commentaire 13 3 6 5" xfId="28474" xr:uid="{00000000-0005-0000-0000-00002C160000}"/>
    <cellStyle name="Commentaire 13 3 6 6" xfId="33039" xr:uid="{00000000-0005-0000-0000-00002D160000}"/>
    <cellStyle name="Commentaire 13 3 6 7" xfId="32945" xr:uid="{00000000-0005-0000-0000-00002E160000}"/>
    <cellStyle name="Commentaire 13 3 7" xfId="14525" xr:uid="{00000000-0005-0000-0000-00002F160000}"/>
    <cellStyle name="Commentaire 13 3 7 2" xfId="27804" xr:uid="{00000000-0005-0000-0000-000030160000}"/>
    <cellStyle name="Commentaire 13 3 7 3" xfId="30197" xr:uid="{00000000-0005-0000-0000-000031160000}"/>
    <cellStyle name="Commentaire 13 3 7 4" xfId="21287" xr:uid="{00000000-0005-0000-0000-000032160000}"/>
    <cellStyle name="Commentaire 13 3 7 5" xfId="33372" xr:uid="{00000000-0005-0000-0000-000033160000}"/>
    <cellStyle name="Commentaire 13 3 7 6" xfId="33861" xr:uid="{00000000-0005-0000-0000-000034160000}"/>
    <cellStyle name="Commentaire 13 3 7 7" xfId="22026" xr:uid="{00000000-0005-0000-0000-000035160000}"/>
    <cellStyle name="Commentaire 13 3 8" xfId="12457" xr:uid="{00000000-0005-0000-0000-000036160000}"/>
    <cellStyle name="Commentaire 13 3 8 2" xfId="24009" xr:uid="{00000000-0005-0000-0000-000037160000}"/>
    <cellStyle name="Commentaire 13 3 8 3" xfId="21635" xr:uid="{00000000-0005-0000-0000-000038160000}"/>
    <cellStyle name="Commentaire 13 3 8 4" xfId="29937" xr:uid="{00000000-0005-0000-0000-000039160000}"/>
    <cellStyle name="Commentaire 13 3 8 5" xfId="29724" xr:uid="{00000000-0005-0000-0000-00003A160000}"/>
    <cellStyle name="Commentaire 13 3 8 6" xfId="30529" xr:uid="{00000000-0005-0000-0000-00003B160000}"/>
    <cellStyle name="Commentaire 13 3 8 7" xfId="33728" xr:uid="{00000000-0005-0000-0000-00003C160000}"/>
    <cellStyle name="Commentaire 13 3 9" xfId="12809" xr:uid="{00000000-0005-0000-0000-00003D160000}"/>
    <cellStyle name="Commentaire 13 3 9 2" xfId="24253" xr:uid="{00000000-0005-0000-0000-00003E160000}"/>
    <cellStyle name="Commentaire 13 3 9 3" xfId="30349" xr:uid="{00000000-0005-0000-0000-00003F160000}"/>
    <cellStyle name="Commentaire 13 3 9 4" xfId="23714" xr:uid="{00000000-0005-0000-0000-000040160000}"/>
    <cellStyle name="Commentaire 13 3 9 5" xfId="24910" xr:uid="{00000000-0005-0000-0000-000041160000}"/>
    <cellStyle name="Commentaire 13 3 9 6" xfId="33939" xr:uid="{00000000-0005-0000-0000-000042160000}"/>
    <cellStyle name="Commentaire 13 3 9 7" xfId="32844" xr:uid="{00000000-0005-0000-0000-000043160000}"/>
    <cellStyle name="Commentaire 14 2" xfId="878" xr:uid="{00000000-0005-0000-0000-000044160000}"/>
    <cellStyle name="Commentaire 14 2 10" xfId="14265" xr:uid="{00000000-0005-0000-0000-000045160000}"/>
    <cellStyle name="Commentaire 14 2 10 2" xfId="21323" xr:uid="{00000000-0005-0000-0000-000046160000}"/>
    <cellStyle name="Commentaire 14 2 10 3" xfId="6336" xr:uid="{00000000-0005-0000-0000-000047160000}"/>
    <cellStyle name="Commentaire 14 2 10 4" xfId="31805" xr:uid="{00000000-0005-0000-0000-000048160000}"/>
    <cellStyle name="Commentaire 14 2 10 5" xfId="26543" xr:uid="{00000000-0005-0000-0000-000049160000}"/>
    <cellStyle name="Commentaire 14 2 10 6" xfId="32782" xr:uid="{00000000-0005-0000-0000-00004A160000}"/>
    <cellStyle name="Commentaire 14 2 10 7" xfId="34859" xr:uid="{00000000-0005-0000-0000-00004B160000}"/>
    <cellStyle name="Commentaire 14 2 11" xfId="14224" xr:uid="{00000000-0005-0000-0000-00004C160000}"/>
    <cellStyle name="Commentaire 14 2 11 2" xfId="26598" xr:uid="{00000000-0005-0000-0000-00004D160000}"/>
    <cellStyle name="Commentaire 14 2 11 3" xfId="5929" xr:uid="{00000000-0005-0000-0000-00004E160000}"/>
    <cellStyle name="Commentaire 14 2 11 4" xfId="23558" xr:uid="{00000000-0005-0000-0000-00004F160000}"/>
    <cellStyle name="Commentaire 14 2 11 5" xfId="21879" xr:uid="{00000000-0005-0000-0000-000050160000}"/>
    <cellStyle name="Commentaire 14 2 11 6" xfId="22176" xr:uid="{00000000-0005-0000-0000-000051160000}"/>
    <cellStyle name="Commentaire 14 2 11 7" xfId="26311" xr:uid="{00000000-0005-0000-0000-000052160000}"/>
    <cellStyle name="Commentaire 14 2 12" xfId="14768" xr:uid="{00000000-0005-0000-0000-000053160000}"/>
    <cellStyle name="Commentaire 14 2 12 2" xfId="21508" xr:uid="{00000000-0005-0000-0000-000054160000}"/>
    <cellStyle name="Commentaire 14 2 12 3" xfId="29941" xr:uid="{00000000-0005-0000-0000-000055160000}"/>
    <cellStyle name="Commentaire 14 2 12 4" xfId="30813" xr:uid="{00000000-0005-0000-0000-000056160000}"/>
    <cellStyle name="Commentaire 14 2 12 5" xfId="29818" xr:uid="{00000000-0005-0000-0000-000057160000}"/>
    <cellStyle name="Commentaire 14 2 12 6" xfId="33731" xr:uid="{00000000-0005-0000-0000-000058160000}"/>
    <cellStyle name="Commentaire 14 2 12 7" xfId="34203" xr:uid="{00000000-0005-0000-0000-000059160000}"/>
    <cellStyle name="Commentaire 14 2 13" xfId="14591" xr:uid="{00000000-0005-0000-0000-00005A160000}"/>
    <cellStyle name="Commentaire 14 2 13 2" xfId="22851" xr:uid="{00000000-0005-0000-0000-00005B160000}"/>
    <cellStyle name="Commentaire 14 2 13 3" xfId="21630" xr:uid="{00000000-0005-0000-0000-00005C160000}"/>
    <cellStyle name="Commentaire 14 2 13 4" xfId="30718" xr:uid="{00000000-0005-0000-0000-00005D160000}"/>
    <cellStyle name="Commentaire 14 2 13 5" xfId="24296" xr:uid="{00000000-0005-0000-0000-00005E160000}"/>
    <cellStyle name="Commentaire 14 2 13 6" xfId="30819" xr:uid="{00000000-0005-0000-0000-00005F160000}"/>
    <cellStyle name="Commentaire 14 2 13 7" xfId="34155" xr:uid="{00000000-0005-0000-0000-000060160000}"/>
    <cellStyle name="Commentaire 14 2 14" xfId="13091" xr:uid="{00000000-0005-0000-0000-000061160000}"/>
    <cellStyle name="Commentaire 14 2 14 2" xfId="23797" xr:uid="{00000000-0005-0000-0000-000062160000}"/>
    <cellStyle name="Commentaire 14 2 14 3" xfId="22827" xr:uid="{00000000-0005-0000-0000-000063160000}"/>
    <cellStyle name="Commentaire 14 2 14 4" xfId="23852" xr:uid="{00000000-0005-0000-0000-000064160000}"/>
    <cellStyle name="Commentaire 14 2 14 5" xfId="21690" xr:uid="{00000000-0005-0000-0000-000065160000}"/>
    <cellStyle name="Commentaire 14 2 14 6" xfId="23047" xr:uid="{00000000-0005-0000-0000-000066160000}"/>
    <cellStyle name="Commentaire 14 2 14 7" xfId="28358" xr:uid="{00000000-0005-0000-0000-000067160000}"/>
    <cellStyle name="Commentaire 14 2 15" xfId="14847" xr:uid="{00000000-0005-0000-0000-000068160000}"/>
    <cellStyle name="Commentaire 14 2 15 2" xfId="28160" xr:uid="{00000000-0005-0000-0000-000069160000}"/>
    <cellStyle name="Commentaire 14 2 15 3" xfId="27905" xr:uid="{00000000-0005-0000-0000-00006A160000}"/>
    <cellStyle name="Commentaire 14 2 15 4" xfId="23002" xr:uid="{00000000-0005-0000-0000-00006B160000}"/>
    <cellStyle name="Commentaire 14 2 15 5" xfId="24342" xr:uid="{00000000-0005-0000-0000-00006C160000}"/>
    <cellStyle name="Commentaire 14 2 15 6" xfId="30706" xr:uid="{00000000-0005-0000-0000-00006D160000}"/>
    <cellStyle name="Commentaire 14 2 15 7" xfId="22989" xr:uid="{00000000-0005-0000-0000-00006E160000}"/>
    <cellStyle name="Commentaire 14 2 2" xfId="5053" xr:uid="{00000000-0005-0000-0000-00006F160000}"/>
    <cellStyle name="Commentaire 14 2 2 2" xfId="11931" xr:uid="{00000000-0005-0000-0000-000070160000}"/>
    <cellStyle name="Commentaire 14 2 2 2 2" xfId="29866" xr:uid="{00000000-0005-0000-0000-000071160000}"/>
    <cellStyle name="Commentaire 14 2 2 2 3" xfId="31004" xr:uid="{00000000-0005-0000-0000-000072160000}"/>
    <cellStyle name="Commentaire 14 2 2 2 4" xfId="32434" xr:uid="{00000000-0005-0000-0000-000073160000}"/>
    <cellStyle name="Commentaire 14 2 2 2 5" xfId="33692" xr:uid="{00000000-0005-0000-0000-000074160000}"/>
    <cellStyle name="Commentaire 14 2 2 2 6" xfId="34298" xr:uid="{00000000-0005-0000-0000-000075160000}"/>
    <cellStyle name="Commentaire 14 2 2 2 7" xfId="35111" xr:uid="{00000000-0005-0000-0000-000076160000}"/>
    <cellStyle name="Commentaire 14 2 2 3" xfId="22354" xr:uid="{00000000-0005-0000-0000-000077160000}"/>
    <cellStyle name="Commentaire 14 2 2 4" xfId="28035" xr:uid="{00000000-0005-0000-0000-000078160000}"/>
    <cellStyle name="Commentaire 14 2 2 5" xfId="27216" xr:uid="{00000000-0005-0000-0000-000079160000}"/>
    <cellStyle name="Commentaire 14 2 2 6" xfId="26088" xr:uid="{00000000-0005-0000-0000-00007A160000}"/>
    <cellStyle name="Commentaire 14 2 2 7" xfId="29672" xr:uid="{00000000-0005-0000-0000-00007B160000}"/>
    <cellStyle name="Commentaire 14 2 2 8" xfId="32282" xr:uid="{00000000-0005-0000-0000-00007C160000}"/>
    <cellStyle name="Commentaire 14 2 3" xfId="12220" xr:uid="{00000000-0005-0000-0000-00007D160000}"/>
    <cellStyle name="Commentaire 14 2 3 2" xfId="26788" xr:uid="{00000000-0005-0000-0000-00007E160000}"/>
    <cellStyle name="Commentaire 14 2 3 3" xfId="23622" xr:uid="{00000000-0005-0000-0000-00007F160000}"/>
    <cellStyle name="Commentaire 14 2 3 4" xfId="29878" xr:uid="{00000000-0005-0000-0000-000080160000}"/>
    <cellStyle name="Commentaire 14 2 3 5" xfId="6543" xr:uid="{00000000-0005-0000-0000-000081160000}"/>
    <cellStyle name="Commentaire 14 2 3 6" xfId="22835" xr:uid="{00000000-0005-0000-0000-000082160000}"/>
    <cellStyle name="Commentaire 14 2 3 7" xfId="33702" xr:uid="{00000000-0005-0000-0000-000083160000}"/>
    <cellStyle name="Commentaire 14 2 4" xfId="12101" xr:uid="{00000000-0005-0000-0000-000084160000}"/>
    <cellStyle name="Commentaire 14 2 4 2" xfId="27889" xr:uid="{00000000-0005-0000-0000-000085160000}"/>
    <cellStyle name="Commentaire 14 2 4 3" xfId="23003" xr:uid="{00000000-0005-0000-0000-000086160000}"/>
    <cellStyle name="Commentaire 14 2 4 4" xfId="27382" xr:uid="{00000000-0005-0000-0000-000087160000}"/>
    <cellStyle name="Commentaire 14 2 4 5" xfId="24372" xr:uid="{00000000-0005-0000-0000-000088160000}"/>
    <cellStyle name="Commentaire 14 2 4 6" xfId="6125" xr:uid="{00000000-0005-0000-0000-000089160000}"/>
    <cellStyle name="Commentaire 14 2 4 7" xfId="32924" xr:uid="{00000000-0005-0000-0000-00008A160000}"/>
    <cellStyle name="Commentaire 14 2 5" xfId="12102" xr:uid="{00000000-0005-0000-0000-00008B160000}"/>
    <cellStyle name="Commentaire 14 2 5 2" xfId="30401" xr:uid="{00000000-0005-0000-0000-00008C160000}"/>
    <cellStyle name="Commentaire 14 2 5 3" xfId="25664" xr:uid="{00000000-0005-0000-0000-00008D160000}"/>
    <cellStyle name="Commentaire 14 2 5 4" xfId="27473" xr:uid="{00000000-0005-0000-0000-00008E160000}"/>
    <cellStyle name="Commentaire 14 2 5 5" xfId="33981" xr:uid="{00000000-0005-0000-0000-00008F160000}"/>
    <cellStyle name="Commentaire 14 2 5 6" xfId="33093" xr:uid="{00000000-0005-0000-0000-000090160000}"/>
    <cellStyle name="Commentaire 14 2 5 7" xfId="23740" xr:uid="{00000000-0005-0000-0000-000091160000}"/>
    <cellStyle name="Commentaire 14 2 6" xfId="12719" xr:uid="{00000000-0005-0000-0000-000092160000}"/>
    <cellStyle name="Commentaire 14 2 6 2" xfId="27867" xr:uid="{00000000-0005-0000-0000-000093160000}"/>
    <cellStyle name="Commentaire 14 2 6 3" xfId="28311" xr:uid="{00000000-0005-0000-0000-000094160000}"/>
    <cellStyle name="Commentaire 14 2 6 4" xfId="21637" xr:uid="{00000000-0005-0000-0000-000095160000}"/>
    <cellStyle name="Commentaire 14 2 6 5" xfId="25741" xr:uid="{00000000-0005-0000-0000-000096160000}"/>
    <cellStyle name="Commentaire 14 2 6 6" xfId="24098" xr:uid="{00000000-0005-0000-0000-000097160000}"/>
    <cellStyle name="Commentaire 14 2 6 7" xfId="25319" xr:uid="{00000000-0005-0000-0000-000098160000}"/>
    <cellStyle name="Commentaire 14 2 7" xfId="14187" xr:uid="{00000000-0005-0000-0000-000099160000}"/>
    <cellStyle name="Commentaire 14 2 7 2" xfId="29784" xr:uid="{00000000-0005-0000-0000-00009A160000}"/>
    <cellStyle name="Commentaire 14 2 7 3" xfId="30924" xr:uid="{00000000-0005-0000-0000-00009B160000}"/>
    <cellStyle name="Commentaire 14 2 7 4" xfId="32364" xr:uid="{00000000-0005-0000-0000-00009C160000}"/>
    <cellStyle name="Commentaire 14 2 7 5" xfId="23180" xr:uid="{00000000-0005-0000-0000-00009D160000}"/>
    <cellStyle name="Commentaire 14 2 7 6" xfId="34245" xr:uid="{00000000-0005-0000-0000-00009E160000}"/>
    <cellStyle name="Commentaire 14 2 7 7" xfId="35064" xr:uid="{00000000-0005-0000-0000-00009F160000}"/>
    <cellStyle name="Commentaire 14 2 8" xfId="12958" xr:uid="{00000000-0005-0000-0000-0000A0160000}"/>
    <cellStyle name="Commentaire 14 2 8 2" xfId="30621" xr:uid="{00000000-0005-0000-0000-0000A1160000}"/>
    <cellStyle name="Commentaire 14 2 8 3" xfId="28338" xr:uid="{00000000-0005-0000-0000-0000A2160000}"/>
    <cellStyle name="Commentaire 14 2 8 4" xfId="24095" xr:uid="{00000000-0005-0000-0000-0000A3160000}"/>
    <cellStyle name="Commentaire 14 2 8 5" xfId="34095" xr:uid="{00000000-0005-0000-0000-0000A4160000}"/>
    <cellStyle name="Commentaire 14 2 8 6" xfId="33007" xr:uid="{00000000-0005-0000-0000-0000A5160000}"/>
    <cellStyle name="Commentaire 14 2 8 7" xfId="22821" xr:uid="{00000000-0005-0000-0000-0000A6160000}"/>
    <cellStyle name="Commentaire 14 2 9" xfId="14635" xr:uid="{00000000-0005-0000-0000-0000A7160000}"/>
    <cellStyle name="Commentaire 14 2 9 2" xfId="30044" xr:uid="{00000000-0005-0000-0000-0000A8160000}"/>
    <cellStyle name="Commentaire 14 2 9 3" xfId="31145" xr:uid="{00000000-0005-0000-0000-0000A9160000}"/>
    <cellStyle name="Commentaire 14 2 9 4" xfId="32558" xr:uid="{00000000-0005-0000-0000-0000AA160000}"/>
    <cellStyle name="Commentaire 14 2 9 5" xfId="33775" xr:uid="{00000000-0005-0000-0000-0000AB160000}"/>
    <cellStyle name="Commentaire 14 2 9 6" xfId="34356" xr:uid="{00000000-0005-0000-0000-0000AC160000}"/>
    <cellStyle name="Commentaire 14 2 9 7" xfId="35125" xr:uid="{00000000-0005-0000-0000-0000AD160000}"/>
    <cellStyle name="Commentaire 14 3" xfId="879" xr:uid="{00000000-0005-0000-0000-0000AE160000}"/>
    <cellStyle name="Commentaire 14 3 10" xfId="14334" xr:uid="{00000000-0005-0000-0000-0000AF160000}"/>
    <cellStyle name="Commentaire 14 3 10 2" xfId="29779" xr:uid="{00000000-0005-0000-0000-0000B0160000}"/>
    <cellStyle name="Commentaire 14 3 10 3" xfId="30918" xr:uid="{00000000-0005-0000-0000-0000B1160000}"/>
    <cellStyle name="Commentaire 14 3 10 4" xfId="32358" xr:uid="{00000000-0005-0000-0000-0000B2160000}"/>
    <cellStyle name="Commentaire 14 3 10 5" xfId="27177" xr:uid="{00000000-0005-0000-0000-0000B3160000}"/>
    <cellStyle name="Commentaire 14 3 10 6" xfId="34242" xr:uid="{00000000-0005-0000-0000-0000B4160000}"/>
    <cellStyle name="Commentaire 14 3 10 7" xfId="35061" xr:uid="{00000000-0005-0000-0000-0000B5160000}"/>
    <cellStyle name="Commentaire 14 3 11" xfId="14702" xr:uid="{00000000-0005-0000-0000-0000B6160000}"/>
    <cellStyle name="Commentaire 14 3 11 2" xfId="25700" xr:uid="{00000000-0005-0000-0000-0000B7160000}"/>
    <cellStyle name="Commentaire 14 3 11 3" xfId="27556" xr:uid="{00000000-0005-0000-0000-0000B8160000}"/>
    <cellStyle name="Commentaire 14 3 11 4" xfId="24061" xr:uid="{00000000-0005-0000-0000-0000B9160000}"/>
    <cellStyle name="Commentaire 14 3 11 5" xfId="26843" xr:uid="{00000000-0005-0000-0000-0000BA160000}"/>
    <cellStyle name="Commentaire 14 3 11 6" xfId="33199" xr:uid="{00000000-0005-0000-0000-0000BB160000}"/>
    <cellStyle name="Commentaire 14 3 11 7" xfId="32074" xr:uid="{00000000-0005-0000-0000-0000BC160000}"/>
    <cellStyle name="Commentaire 14 3 12" xfId="12506" xr:uid="{00000000-0005-0000-0000-0000BD160000}"/>
    <cellStyle name="Commentaire 14 3 12 2" xfId="24263" xr:uid="{00000000-0005-0000-0000-0000BE160000}"/>
    <cellStyle name="Commentaire 14 3 12 3" xfId="30981" xr:uid="{00000000-0005-0000-0000-0000BF160000}"/>
    <cellStyle name="Commentaire 14 3 12 4" xfId="32414" xr:uid="{00000000-0005-0000-0000-0000C0160000}"/>
    <cellStyle name="Commentaire 14 3 12 5" xfId="30154" xr:uid="{00000000-0005-0000-0000-0000C1160000}"/>
    <cellStyle name="Commentaire 14 3 12 6" xfId="34279" xr:uid="{00000000-0005-0000-0000-0000C2160000}"/>
    <cellStyle name="Commentaire 14 3 12 7" xfId="35092" xr:uid="{00000000-0005-0000-0000-0000C3160000}"/>
    <cellStyle name="Commentaire 14 3 13" xfId="13087" xr:uid="{00000000-0005-0000-0000-0000C4160000}"/>
    <cellStyle name="Commentaire 14 3 13 2" xfId="21944" xr:uid="{00000000-0005-0000-0000-0000C5160000}"/>
    <cellStyle name="Commentaire 14 3 13 3" xfId="22834" xr:uid="{00000000-0005-0000-0000-0000C6160000}"/>
    <cellStyle name="Commentaire 14 3 13 4" xfId="25812" xr:uid="{00000000-0005-0000-0000-0000C7160000}"/>
    <cellStyle name="Commentaire 14 3 13 5" xfId="21743" xr:uid="{00000000-0005-0000-0000-0000C8160000}"/>
    <cellStyle name="Commentaire 14 3 13 6" xfId="32327" xr:uid="{00000000-0005-0000-0000-0000C9160000}"/>
    <cellStyle name="Commentaire 14 3 13 7" xfId="22538" xr:uid="{00000000-0005-0000-0000-0000CA160000}"/>
    <cellStyle name="Commentaire 14 3 14" xfId="14213" xr:uid="{00000000-0005-0000-0000-0000CB160000}"/>
    <cellStyle name="Commentaire 14 3 14 2" xfId="22865" xr:uid="{00000000-0005-0000-0000-0000CC160000}"/>
    <cellStyle name="Commentaire 14 3 14 3" xfId="25810" xr:uid="{00000000-0005-0000-0000-0000CD160000}"/>
    <cellStyle name="Commentaire 14 3 14 4" xfId="28487" xr:uid="{00000000-0005-0000-0000-0000CE160000}"/>
    <cellStyle name="Commentaire 14 3 14 5" xfId="23021" xr:uid="{00000000-0005-0000-0000-0000CF160000}"/>
    <cellStyle name="Commentaire 14 3 14 6" xfId="33574" xr:uid="{00000000-0005-0000-0000-0000D0160000}"/>
    <cellStyle name="Commentaire 14 3 14 7" xfId="26956" xr:uid="{00000000-0005-0000-0000-0000D1160000}"/>
    <cellStyle name="Commentaire 14 3 15" xfId="14832" xr:uid="{00000000-0005-0000-0000-0000D2160000}"/>
    <cellStyle name="Commentaire 14 3 15 2" xfId="21306" xr:uid="{00000000-0005-0000-0000-0000D3160000}"/>
    <cellStyle name="Commentaire 14 3 15 3" xfId="25815" xr:uid="{00000000-0005-0000-0000-0000D4160000}"/>
    <cellStyle name="Commentaire 14 3 15 4" xfId="27182" xr:uid="{00000000-0005-0000-0000-0000D5160000}"/>
    <cellStyle name="Commentaire 14 3 15 5" xfId="28190" xr:uid="{00000000-0005-0000-0000-0000D6160000}"/>
    <cellStyle name="Commentaire 14 3 15 6" xfId="32964" xr:uid="{00000000-0005-0000-0000-0000D7160000}"/>
    <cellStyle name="Commentaire 14 3 15 7" xfId="31130" xr:uid="{00000000-0005-0000-0000-0000D8160000}"/>
    <cellStyle name="Commentaire 14 3 2" xfId="4982" xr:uid="{00000000-0005-0000-0000-0000D9160000}"/>
    <cellStyle name="Commentaire 14 3 2 2" xfId="11848" xr:uid="{00000000-0005-0000-0000-0000DA160000}"/>
    <cellStyle name="Commentaire 14 3 2 2 2" xfId="24032" xr:uid="{00000000-0005-0000-0000-0000DB160000}"/>
    <cellStyle name="Commentaire 14 3 2 2 3" xfId="25488" xr:uid="{00000000-0005-0000-0000-0000DC160000}"/>
    <cellStyle name="Commentaire 14 3 2 2 4" xfId="6659" xr:uid="{00000000-0005-0000-0000-0000DD160000}"/>
    <cellStyle name="Commentaire 14 3 2 2 5" xfId="26607" xr:uid="{00000000-0005-0000-0000-0000DE160000}"/>
    <cellStyle name="Commentaire 14 3 2 2 6" xfId="27467" xr:uid="{00000000-0005-0000-0000-0000DF160000}"/>
    <cellStyle name="Commentaire 14 3 2 2 7" xfId="27076" xr:uid="{00000000-0005-0000-0000-0000E0160000}"/>
    <cellStyle name="Commentaire 14 3 2 3" xfId="22355" xr:uid="{00000000-0005-0000-0000-0000E1160000}"/>
    <cellStyle name="Commentaire 14 3 2 4" xfId="23105" xr:uid="{00000000-0005-0000-0000-0000E2160000}"/>
    <cellStyle name="Commentaire 14 3 2 5" xfId="21229" xr:uid="{00000000-0005-0000-0000-0000E3160000}"/>
    <cellStyle name="Commentaire 14 3 2 6" xfId="25046" xr:uid="{00000000-0005-0000-0000-0000E4160000}"/>
    <cellStyle name="Commentaire 14 3 2 7" xfId="29949" xr:uid="{00000000-0005-0000-0000-0000E5160000}"/>
    <cellStyle name="Commentaire 14 3 2 8" xfId="23875" xr:uid="{00000000-0005-0000-0000-0000E6160000}"/>
    <cellStyle name="Commentaire 14 3 3" xfId="11707" xr:uid="{00000000-0005-0000-0000-0000E7160000}"/>
    <cellStyle name="Commentaire 14 3 3 2" xfId="30145" xr:uid="{00000000-0005-0000-0000-0000E8160000}"/>
    <cellStyle name="Commentaire 14 3 3 3" xfId="31246" xr:uid="{00000000-0005-0000-0000-0000E9160000}"/>
    <cellStyle name="Commentaire 14 3 3 4" xfId="32641" xr:uid="{00000000-0005-0000-0000-0000EA160000}"/>
    <cellStyle name="Commentaire 14 3 3 5" xfId="33843" xr:uid="{00000000-0005-0000-0000-0000EB160000}"/>
    <cellStyle name="Commentaire 14 3 3 6" xfId="34422" xr:uid="{00000000-0005-0000-0000-0000EC160000}"/>
    <cellStyle name="Commentaire 14 3 3 7" xfId="35183" xr:uid="{00000000-0005-0000-0000-0000ED160000}"/>
    <cellStyle name="Commentaire 14 3 4" xfId="12273" xr:uid="{00000000-0005-0000-0000-0000EE160000}"/>
    <cellStyle name="Commentaire 14 3 4 2" xfId="27357" xr:uid="{00000000-0005-0000-0000-0000EF160000}"/>
    <cellStyle name="Commentaire 14 3 4 3" xfId="25126" xr:uid="{00000000-0005-0000-0000-0000F0160000}"/>
    <cellStyle name="Commentaire 14 3 4 4" xfId="24810" xr:uid="{00000000-0005-0000-0000-0000F1160000}"/>
    <cellStyle name="Commentaire 14 3 4 5" xfId="25560" xr:uid="{00000000-0005-0000-0000-0000F2160000}"/>
    <cellStyle name="Commentaire 14 3 4 6" xfId="30932" xr:uid="{00000000-0005-0000-0000-0000F3160000}"/>
    <cellStyle name="Commentaire 14 3 4 7" xfId="30466" xr:uid="{00000000-0005-0000-0000-0000F4160000}"/>
    <cellStyle name="Commentaire 14 3 5" xfId="12301" xr:uid="{00000000-0005-0000-0000-0000F5160000}"/>
    <cellStyle name="Commentaire 14 3 5 2" xfId="21969" xr:uid="{00000000-0005-0000-0000-0000F6160000}"/>
    <cellStyle name="Commentaire 14 3 5 3" xfId="21299" xr:uid="{00000000-0005-0000-0000-0000F7160000}"/>
    <cellStyle name="Commentaire 14 3 5 4" xfId="6315" xr:uid="{00000000-0005-0000-0000-0000F8160000}"/>
    <cellStyle name="Commentaire 14 3 5 5" xfId="32244" xr:uid="{00000000-0005-0000-0000-0000F9160000}"/>
    <cellStyle name="Commentaire 14 3 5 6" xfId="23741" xr:uid="{00000000-0005-0000-0000-0000FA160000}"/>
    <cellStyle name="Commentaire 14 3 5 7" xfId="22502" xr:uid="{00000000-0005-0000-0000-0000FB160000}"/>
    <cellStyle name="Commentaire 14 3 6" xfId="12720" xr:uid="{00000000-0005-0000-0000-0000FC160000}"/>
    <cellStyle name="Commentaire 14 3 6 2" xfId="30380" xr:uid="{00000000-0005-0000-0000-0000FD160000}"/>
    <cellStyle name="Commentaire 14 3 6 3" xfId="25412" xr:uid="{00000000-0005-0000-0000-0000FE160000}"/>
    <cellStyle name="Commentaire 14 3 6 4" xfId="6600" xr:uid="{00000000-0005-0000-0000-0000FF160000}"/>
    <cellStyle name="Commentaire 14 3 6 5" xfId="33962" xr:uid="{00000000-0005-0000-0000-000000170000}"/>
    <cellStyle name="Commentaire 14 3 6 6" xfId="25909" xr:uid="{00000000-0005-0000-0000-000001170000}"/>
    <cellStyle name="Commentaire 14 3 6 7" xfId="5976" xr:uid="{00000000-0005-0000-0000-000002170000}"/>
    <cellStyle name="Commentaire 14 3 7" xfId="14280" xr:uid="{00000000-0005-0000-0000-000003170000}"/>
    <cellStyle name="Commentaire 14 3 7 2" xfId="28179" xr:uid="{00000000-0005-0000-0000-000004170000}"/>
    <cellStyle name="Commentaire 14 3 7 3" xfId="28298" xr:uid="{00000000-0005-0000-0000-000005170000}"/>
    <cellStyle name="Commentaire 14 3 7 4" xfId="22980" xr:uid="{00000000-0005-0000-0000-000006170000}"/>
    <cellStyle name="Commentaire 14 3 7 5" xfId="23280" xr:uid="{00000000-0005-0000-0000-000007170000}"/>
    <cellStyle name="Commentaire 14 3 7 6" xfId="29713" xr:uid="{00000000-0005-0000-0000-000008170000}"/>
    <cellStyle name="Commentaire 14 3 7 7" xfId="25902" xr:uid="{00000000-0005-0000-0000-000009170000}"/>
    <cellStyle name="Commentaire 14 3 8" xfId="14554" xr:uid="{00000000-0005-0000-0000-00000A170000}"/>
    <cellStyle name="Commentaire 14 3 8 2" xfId="30571" xr:uid="{00000000-0005-0000-0000-00000B170000}"/>
    <cellStyle name="Commentaire 14 3 8 3" xfId="27092" xr:uid="{00000000-0005-0000-0000-00000C170000}"/>
    <cellStyle name="Commentaire 14 3 8 4" xfId="25163" xr:uid="{00000000-0005-0000-0000-00000D170000}"/>
    <cellStyle name="Commentaire 14 3 8 5" xfId="34063" xr:uid="{00000000-0005-0000-0000-00000E170000}"/>
    <cellStyle name="Commentaire 14 3 8 6" xfId="33654" xr:uid="{00000000-0005-0000-0000-00000F170000}"/>
    <cellStyle name="Commentaire 14 3 8 7" xfId="33267" xr:uid="{00000000-0005-0000-0000-000010170000}"/>
    <cellStyle name="Commentaire 14 3 9" xfId="13000" xr:uid="{00000000-0005-0000-0000-000011170000}"/>
    <cellStyle name="Commentaire 14 3 9 2" xfId="30619" xr:uid="{00000000-0005-0000-0000-000012170000}"/>
    <cellStyle name="Commentaire 14 3 9 3" xfId="23036" xr:uid="{00000000-0005-0000-0000-000013170000}"/>
    <cellStyle name="Commentaire 14 3 9 4" xfId="27178" xr:uid="{00000000-0005-0000-0000-000014170000}"/>
    <cellStyle name="Commentaire 14 3 9 5" xfId="34093" xr:uid="{00000000-0005-0000-0000-000015170000}"/>
    <cellStyle name="Commentaire 14 3 9 6" xfId="29479" xr:uid="{00000000-0005-0000-0000-000016170000}"/>
    <cellStyle name="Commentaire 14 3 9 7" xfId="33665" xr:uid="{00000000-0005-0000-0000-000017170000}"/>
    <cellStyle name="Commentaire 15 2" xfId="880" xr:uid="{00000000-0005-0000-0000-000018170000}"/>
    <cellStyle name="Commentaire 15 2 10" xfId="14221" xr:uid="{00000000-0005-0000-0000-000019170000}"/>
    <cellStyle name="Commentaire 15 2 10 2" xfId="21912" xr:uid="{00000000-0005-0000-0000-00001A170000}"/>
    <cellStyle name="Commentaire 15 2 10 3" xfId="22635" xr:uid="{00000000-0005-0000-0000-00001B170000}"/>
    <cellStyle name="Commentaire 15 2 10 4" xfId="22771" xr:uid="{00000000-0005-0000-0000-00001C170000}"/>
    <cellStyle name="Commentaire 15 2 10 5" xfId="28055" xr:uid="{00000000-0005-0000-0000-00001D170000}"/>
    <cellStyle name="Commentaire 15 2 10 6" xfId="28390" xr:uid="{00000000-0005-0000-0000-00001E170000}"/>
    <cellStyle name="Commentaire 15 2 10 7" xfId="23138" xr:uid="{00000000-0005-0000-0000-00001F170000}"/>
    <cellStyle name="Commentaire 15 2 11" xfId="12350" xr:uid="{00000000-0005-0000-0000-000020170000}"/>
    <cellStyle name="Commentaire 15 2 11 2" xfId="26996" xr:uid="{00000000-0005-0000-0000-000021170000}"/>
    <cellStyle name="Commentaire 15 2 11 3" xfId="26661" xr:uid="{00000000-0005-0000-0000-000022170000}"/>
    <cellStyle name="Commentaire 15 2 11 4" xfId="21796" xr:uid="{00000000-0005-0000-0000-000023170000}"/>
    <cellStyle name="Commentaire 15 2 11 5" xfId="31079" xr:uid="{00000000-0005-0000-0000-000024170000}"/>
    <cellStyle name="Commentaire 15 2 11 6" xfId="29915" xr:uid="{00000000-0005-0000-0000-000025170000}"/>
    <cellStyle name="Commentaire 15 2 11 7" xfId="28117" xr:uid="{00000000-0005-0000-0000-000026170000}"/>
    <cellStyle name="Commentaire 15 2 12" xfId="14440" xr:uid="{00000000-0005-0000-0000-000027170000}"/>
    <cellStyle name="Commentaire 15 2 12 2" xfId="23949" xr:uid="{00000000-0005-0000-0000-000028170000}"/>
    <cellStyle name="Commentaire 15 2 12 3" xfId="24241" xr:uid="{00000000-0005-0000-0000-000029170000}"/>
    <cellStyle name="Commentaire 15 2 12 4" xfId="27832" xr:uid="{00000000-0005-0000-0000-00002A170000}"/>
    <cellStyle name="Commentaire 15 2 12 5" xfId="32875" xr:uid="{00000000-0005-0000-0000-00002B170000}"/>
    <cellStyle name="Commentaire 15 2 12 6" xfId="32584" xr:uid="{00000000-0005-0000-0000-00002C170000}"/>
    <cellStyle name="Commentaire 15 2 12 7" xfId="27986" xr:uid="{00000000-0005-0000-0000-00002D170000}"/>
    <cellStyle name="Commentaire 15 2 13" xfId="14027" xr:uid="{00000000-0005-0000-0000-00002E170000}"/>
    <cellStyle name="Commentaire 15 2 13 2" xfId="24213" xr:uid="{00000000-0005-0000-0000-00002F170000}"/>
    <cellStyle name="Commentaire 15 2 13 3" xfId="24225" xr:uid="{00000000-0005-0000-0000-000030170000}"/>
    <cellStyle name="Commentaire 15 2 13 4" xfId="27833" xr:uid="{00000000-0005-0000-0000-000031170000}"/>
    <cellStyle name="Commentaire 15 2 13 5" xfId="32325" xr:uid="{00000000-0005-0000-0000-000032170000}"/>
    <cellStyle name="Commentaire 15 2 13 6" xfId="23209" xr:uid="{00000000-0005-0000-0000-000033170000}"/>
    <cellStyle name="Commentaire 15 2 13 7" xfId="22277" xr:uid="{00000000-0005-0000-0000-000034170000}"/>
    <cellStyle name="Commentaire 15 2 14" xfId="12468" xr:uid="{00000000-0005-0000-0000-000035170000}"/>
    <cellStyle name="Commentaire 15 2 14 2" xfId="23306" xr:uid="{00000000-0005-0000-0000-000036170000}"/>
    <cellStyle name="Commentaire 15 2 14 3" xfId="21920" xr:uid="{00000000-0005-0000-0000-000037170000}"/>
    <cellStyle name="Commentaire 15 2 14 4" xfId="30556" xr:uid="{00000000-0005-0000-0000-000038170000}"/>
    <cellStyle name="Commentaire 15 2 14 5" xfId="26464" xr:uid="{00000000-0005-0000-0000-000039170000}"/>
    <cellStyle name="Commentaire 15 2 14 6" xfId="21344" xr:uid="{00000000-0005-0000-0000-00003A170000}"/>
    <cellStyle name="Commentaire 15 2 14 7" xfId="34054" xr:uid="{00000000-0005-0000-0000-00003B170000}"/>
    <cellStyle name="Commentaire 15 2 15" xfId="12359" xr:uid="{00000000-0005-0000-0000-00003C170000}"/>
    <cellStyle name="Commentaire 15 2 15 2" xfId="24270" xr:uid="{00000000-0005-0000-0000-00003D170000}"/>
    <cellStyle name="Commentaire 15 2 15 3" xfId="27831" xr:uid="{00000000-0005-0000-0000-00003E170000}"/>
    <cellStyle name="Commentaire 15 2 15 4" xfId="29930" xr:uid="{00000000-0005-0000-0000-00003F170000}"/>
    <cellStyle name="Commentaire 15 2 15 5" xfId="23195" xr:uid="{00000000-0005-0000-0000-000040170000}"/>
    <cellStyle name="Commentaire 15 2 15 6" xfId="32069" xr:uid="{00000000-0005-0000-0000-000041170000}"/>
    <cellStyle name="Commentaire 15 2 15 7" xfId="33723" xr:uid="{00000000-0005-0000-0000-000042170000}"/>
    <cellStyle name="Commentaire 15 2 2" xfId="4317" xr:uid="{00000000-0005-0000-0000-000043170000}"/>
    <cellStyle name="Commentaire 15 2 2 2" xfId="11734" xr:uid="{00000000-0005-0000-0000-000044170000}"/>
    <cellStyle name="Commentaire 15 2 2 2 2" xfId="21989" xr:uid="{00000000-0005-0000-0000-000045170000}"/>
    <cellStyle name="Commentaire 15 2 2 2 3" xfId="30476" xr:uid="{00000000-0005-0000-0000-000046170000}"/>
    <cellStyle name="Commentaire 15 2 2 2 4" xfId="28194" xr:uid="{00000000-0005-0000-0000-000047170000}"/>
    <cellStyle name="Commentaire 15 2 2 2 5" xfId="25275" xr:uid="{00000000-0005-0000-0000-000048170000}"/>
    <cellStyle name="Commentaire 15 2 2 2 6" xfId="34013" xr:uid="{00000000-0005-0000-0000-000049170000}"/>
    <cellStyle name="Commentaire 15 2 2 2 7" xfId="31824" xr:uid="{00000000-0005-0000-0000-00004A170000}"/>
    <cellStyle name="Commentaire 15 2 2 3" xfId="22356" xr:uid="{00000000-0005-0000-0000-00004B170000}"/>
    <cellStyle name="Commentaire 15 2 2 4" xfId="21760" xr:uid="{00000000-0005-0000-0000-00004C170000}"/>
    <cellStyle name="Commentaire 15 2 2 5" xfId="29719" xr:uid="{00000000-0005-0000-0000-00004D170000}"/>
    <cellStyle name="Commentaire 15 2 2 6" xfId="23217" xr:uid="{00000000-0005-0000-0000-00004E170000}"/>
    <cellStyle name="Commentaire 15 2 2 7" xfId="23904" xr:uid="{00000000-0005-0000-0000-00004F170000}"/>
    <cellStyle name="Commentaire 15 2 2 8" xfId="24222" xr:uid="{00000000-0005-0000-0000-000050170000}"/>
    <cellStyle name="Commentaire 15 2 3" xfId="12111" xr:uid="{00000000-0005-0000-0000-000051170000}"/>
    <cellStyle name="Commentaire 15 2 3 2" xfId="23321" xr:uid="{00000000-0005-0000-0000-000052170000}"/>
    <cellStyle name="Commentaire 15 2 3 3" xfId="27686" xr:uid="{00000000-0005-0000-0000-000053170000}"/>
    <cellStyle name="Commentaire 15 2 3 4" xfId="27948" xr:uid="{00000000-0005-0000-0000-000054170000}"/>
    <cellStyle name="Commentaire 15 2 3 5" xfId="21439" xr:uid="{00000000-0005-0000-0000-000055170000}"/>
    <cellStyle name="Commentaire 15 2 3 6" xfId="33195" xr:uid="{00000000-0005-0000-0000-000056170000}"/>
    <cellStyle name="Commentaire 15 2 3 7" xfId="28467" xr:uid="{00000000-0005-0000-0000-000057170000}"/>
    <cellStyle name="Commentaire 15 2 4" xfId="12000" xr:uid="{00000000-0005-0000-0000-000058170000}"/>
    <cellStyle name="Commentaire 15 2 4 2" xfId="27368" xr:uid="{00000000-0005-0000-0000-000059170000}"/>
    <cellStyle name="Commentaire 15 2 4 3" xfId="26104" xr:uid="{00000000-0005-0000-0000-00005A170000}"/>
    <cellStyle name="Commentaire 15 2 4 4" xfId="6585" xr:uid="{00000000-0005-0000-0000-00005B170000}"/>
    <cellStyle name="Commentaire 15 2 4 5" xfId="33037" xr:uid="{00000000-0005-0000-0000-00005C170000}"/>
    <cellStyle name="Commentaire 15 2 4 6" xfId="33413" xr:uid="{00000000-0005-0000-0000-00005D170000}"/>
    <cellStyle name="Commentaire 15 2 4 7" xfId="31942" xr:uid="{00000000-0005-0000-0000-00005E170000}"/>
    <cellStyle name="Commentaire 15 2 5" xfId="11815" xr:uid="{00000000-0005-0000-0000-00005F170000}"/>
    <cellStyle name="Commentaire 15 2 5 2" xfId="30659" xr:uid="{00000000-0005-0000-0000-000060170000}"/>
    <cellStyle name="Commentaire 15 2 5 3" xfId="22066" xr:uid="{00000000-0005-0000-0000-000061170000}"/>
    <cellStyle name="Commentaire 15 2 5 4" xfId="25636" xr:uid="{00000000-0005-0000-0000-000062170000}"/>
    <cellStyle name="Commentaire 15 2 5 5" xfId="34126" xr:uid="{00000000-0005-0000-0000-000063170000}"/>
    <cellStyle name="Commentaire 15 2 5 6" xfId="22561" xr:uid="{00000000-0005-0000-0000-000064170000}"/>
    <cellStyle name="Commentaire 15 2 5 7" xfId="21654" xr:uid="{00000000-0005-0000-0000-000065170000}"/>
    <cellStyle name="Commentaire 15 2 6" xfId="12721" xr:uid="{00000000-0005-0000-0000-000066170000}"/>
    <cellStyle name="Commentaire 15 2 6 2" xfId="25509" xr:uid="{00000000-0005-0000-0000-000067170000}"/>
    <cellStyle name="Commentaire 15 2 6 3" xfId="6681" xr:uid="{00000000-0005-0000-0000-000068170000}"/>
    <cellStyle name="Commentaire 15 2 6 4" xfId="32193" xr:uid="{00000000-0005-0000-0000-000069170000}"/>
    <cellStyle name="Commentaire 15 2 6 5" xfId="27082" xr:uid="{00000000-0005-0000-0000-00006A170000}"/>
    <cellStyle name="Commentaire 15 2 6 6" xfId="6299" xr:uid="{00000000-0005-0000-0000-00006B170000}"/>
    <cellStyle name="Commentaire 15 2 6 7" xfId="35013" xr:uid="{00000000-0005-0000-0000-00006C170000}"/>
    <cellStyle name="Commentaire 15 2 7" xfId="14506" xr:uid="{00000000-0005-0000-0000-00006D170000}"/>
    <cellStyle name="Commentaire 15 2 7 2" xfId="25456" xr:uid="{00000000-0005-0000-0000-00006E170000}"/>
    <cellStyle name="Commentaire 15 2 7 3" xfId="6637" xr:uid="{00000000-0005-0000-0000-00006F170000}"/>
    <cellStyle name="Commentaire 15 2 7 4" xfId="32147" xr:uid="{00000000-0005-0000-0000-000070170000}"/>
    <cellStyle name="Commentaire 15 2 7 5" xfId="23588" xr:uid="{00000000-0005-0000-0000-000071170000}"/>
    <cellStyle name="Commentaire 15 2 7 6" xfId="21241" xr:uid="{00000000-0005-0000-0000-000072170000}"/>
    <cellStyle name="Commentaire 15 2 7 7" xfId="34991" xr:uid="{00000000-0005-0000-0000-000073170000}"/>
    <cellStyle name="Commentaire 15 2 8" xfId="12481" xr:uid="{00000000-0005-0000-0000-000074170000}"/>
    <cellStyle name="Commentaire 15 2 8 2" xfId="25517" xr:uid="{00000000-0005-0000-0000-000075170000}"/>
    <cellStyle name="Commentaire 15 2 8 3" xfId="24999" xr:uid="{00000000-0005-0000-0000-000076170000}"/>
    <cellStyle name="Commentaire 15 2 8 4" xfId="6580" xr:uid="{00000000-0005-0000-0000-000077170000}"/>
    <cellStyle name="Commentaire 15 2 8 5" xfId="25968" xr:uid="{00000000-0005-0000-0000-000078170000}"/>
    <cellStyle name="Commentaire 15 2 8 6" xfId="33111" xr:uid="{00000000-0005-0000-0000-000079170000}"/>
    <cellStyle name="Commentaire 15 2 8 7" xfId="27489" xr:uid="{00000000-0005-0000-0000-00007A170000}"/>
    <cellStyle name="Commentaire 15 2 9" xfId="14411" xr:uid="{00000000-0005-0000-0000-00007B170000}"/>
    <cellStyle name="Commentaire 15 2 9 2" xfId="21523" xr:uid="{00000000-0005-0000-0000-00007C170000}"/>
    <cellStyle name="Commentaire 15 2 9 3" xfId="23646" xr:uid="{00000000-0005-0000-0000-00007D170000}"/>
    <cellStyle name="Commentaire 15 2 9 4" xfId="30812" xr:uid="{00000000-0005-0000-0000-00007E170000}"/>
    <cellStyle name="Commentaire 15 2 9 5" xfId="25642" xr:uid="{00000000-0005-0000-0000-00007F170000}"/>
    <cellStyle name="Commentaire 15 2 9 6" xfId="31751" xr:uid="{00000000-0005-0000-0000-000080170000}"/>
    <cellStyle name="Commentaire 15 2 9 7" xfId="34202" xr:uid="{00000000-0005-0000-0000-000081170000}"/>
    <cellStyle name="Commentaire 15 3" xfId="881" xr:uid="{00000000-0005-0000-0000-000082170000}"/>
    <cellStyle name="Commentaire 15 3 10" xfId="12558" xr:uid="{00000000-0005-0000-0000-000083170000}"/>
    <cellStyle name="Commentaire 15 3 10 2" xfId="23621" xr:uid="{00000000-0005-0000-0000-000084170000}"/>
    <cellStyle name="Commentaire 15 3 10 3" xfId="30184" xr:uid="{00000000-0005-0000-0000-000085170000}"/>
    <cellStyle name="Commentaire 15 3 10 4" xfId="31272" xr:uid="{00000000-0005-0000-0000-000086170000}"/>
    <cellStyle name="Commentaire 15 3 10 5" xfId="23147" xr:uid="{00000000-0005-0000-0000-000087170000}"/>
    <cellStyle name="Commentaire 15 3 10 6" xfId="33857" xr:uid="{00000000-0005-0000-0000-000088170000}"/>
    <cellStyle name="Commentaire 15 3 10 7" xfId="34432" xr:uid="{00000000-0005-0000-0000-000089170000}"/>
    <cellStyle name="Commentaire 15 3 11" xfId="14036" xr:uid="{00000000-0005-0000-0000-00008A170000}"/>
    <cellStyle name="Commentaire 15 3 11 2" xfId="23768" xr:uid="{00000000-0005-0000-0000-00008B170000}"/>
    <cellStyle name="Commentaire 15 3 11 3" xfId="27777" xr:uid="{00000000-0005-0000-0000-00008C170000}"/>
    <cellStyle name="Commentaire 15 3 11 4" xfId="28315" xr:uid="{00000000-0005-0000-0000-00008D170000}"/>
    <cellStyle name="Commentaire 15 3 11 5" xfId="22891" xr:uid="{00000000-0005-0000-0000-00008E170000}"/>
    <cellStyle name="Commentaire 15 3 11 6" xfId="32678" xr:uid="{00000000-0005-0000-0000-00008F170000}"/>
    <cellStyle name="Commentaire 15 3 11 7" xfId="28115" xr:uid="{00000000-0005-0000-0000-000090170000}"/>
    <cellStyle name="Commentaire 15 3 12" xfId="14576" xr:uid="{00000000-0005-0000-0000-000091170000}"/>
    <cellStyle name="Commentaire 15 3 12 2" xfId="25705" xr:uid="{00000000-0005-0000-0000-000092170000}"/>
    <cellStyle name="Commentaire 15 3 12 3" xfId="23051" xr:uid="{00000000-0005-0000-0000-000093170000}"/>
    <cellStyle name="Commentaire 15 3 12 4" xfId="24140" xr:uid="{00000000-0005-0000-0000-000094170000}"/>
    <cellStyle name="Commentaire 15 3 12 5" xfId="23730" xr:uid="{00000000-0005-0000-0000-000095170000}"/>
    <cellStyle name="Commentaire 15 3 12 6" xfId="5943" xr:uid="{00000000-0005-0000-0000-000096170000}"/>
    <cellStyle name="Commentaire 15 3 12 7" xfId="32868" xr:uid="{00000000-0005-0000-0000-000097170000}"/>
    <cellStyle name="Commentaire 15 3 13" xfId="14272" xr:uid="{00000000-0005-0000-0000-000098170000}"/>
    <cellStyle name="Commentaire 15 3 13 2" xfId="23955" xr:uid="{00000000-0005-0000-0000-000099170000}"/>
    <cellStyle name="Commentaire 15 3 13 3" xfId="26758" xr:uid="{00000000-0005-0000-0000-00009A170000}"/>
    <cellStyle name="Commentaire 15 3 13 4" xfId="22050" xr:uid="{00000000-0005-0000-0000-00009B170000}"/>
    <cellStyle name="Commentaire 15 3 13 5" xfId="30090" xr:uid="{00000000-0005-0000-0000-00009C170000}"/>
    <cellStyle name="Commentaire 15 3 13 6" xfId="32667" xr:uid="{00000000-0005-0000-0000-00009D170000}"/>
    <cellStyle name="Commentaire 15 3 13 7" xfId="6123" xr:uid="{00000000-0005-0000-0000-00009E170000}"/>
    <cellStyle name="Commentaire 15 3 14" xfId="14434" xr:uid="{00000000-0005-0000-0000-00009F170000}"/>
    <cellStyle name="Commentaire 15 3 14 2" xfId="26727" xr:uid="{00000000-0005-0000-0000-0000A0170000}"/>
    <cellStyle name="Commentaire 15 3 14 3" xfId="27433" xr:uid="{00000000-0005-0000-0000-0000A1170000}"/>
    <cellStyle name="Commentaire 15 3 14 4" xfId="24151" xr:uid="{00000000-0005-0000-0000-0000A2170000}"/>
    <cellStyle name="Commentaire 15 3 14 5" xfId="29069" xr:uid="{00000000-0005-0000-0000-0000A3170000}"/>
    <cellStyle name="Commentaire 15 3 14 6" xfId="25424" xr:uid="{00000000-0005-0000-0000-0000A4170000}"/>
    <cellStyle name="Commentaire 15 3 14 7" xfId="32710" xr:uid="{00000000-0005-0000-0000-0000A5170000}"/>
    <cellStyle name="Commentaire 15 3 15" xfId="14855" xr:uid="{00000000-0005-0000-0000-0000A6170000}"/>
    <cellStyle name="Commentaire 15 3 15 2" xfId="23739" xr:uid="{00000000-0005-0000-0000-0000A7170000}"/>
    <cellStyle name="Commentaire 15 3 15 3" xfId="27023" xr:uid="{00000000-0005-0000-0000-0000A8170000}"/>
    <cellStyle name="Commentaire 15 3 15 4" xfId="27221" xr:uid="{00000000-0005-0000-0000-0000A9170000}"/>
    <cellStyle name="Commentaire 15 3 15 5" xfId="22785" xr:uid="{00000000-0005-0000-0000-0000AA170000}"/>
    <cellStyle name="Commentaire 15 3 15 6" xfId="33385" xr:uid="{00000000-0005-0000-0000-0000AB170000}"/>
    <cellStyle name="Commentaire 15 3 15 7" xfId="32930" xr:uid="{00000000-0005-0000-0000-0000AC170000}"/>
    <cellStyle name="Commentaire 15 3 2" xfId="4196" xr:uid="{00000000-0005-0000-0000-0000AD170000}"/>
    <cellStyle name="Commentaire 15 3 2 2" xfId="11784" xr:uid="{00000000-0005-0000-0000-0000AE170000}"/>
    <cellStyle name="Commentaire 15 3 2 2 2" xfId="29871" xr:uid="{00000000-0005-0000-0000-0000AF170000}"/>
    <cellStyle name="Commentaire 15 3 2 2 3" xfId="31009" xr:uid="{00000000-0005-0000-0000-0000B0170000}"/>
    <cellStyle name="Commentaire 15 3 2 2 4" xfId="32438" xr:uid="{00000000-0005-0000-0000-0000B1170000}"/>
    <cellStyle name="Commentaire 15 3 2 2 5" xfId="33696" xr:uid="{00000000-0005-0000-0000-0000B2170000}"/>
    <cellStyle name="Commentaire 15 3 2 2 6" xfId="34302" xr:uid="{00000000-0005-0000-0000-0000B3170000}"/>
    <cellStyle name="Commentaire 15 3 2 2 7" xfId="35115" xr:uid="{00000000-0005-0000-0000-0000B4170000}"/>
    <cellStyle name="Commentaire 15 3 2 3" xfId="22357" xr:uid="{00000000-0005-0000-0000-0000B5170000}"/>
    <cellStyle name="Commentaire 15 3 2 4" xfId="27641" xr:uid="{00000000-0005-0000-0000-0000B6170000}"/>
    <cellStyle name="Commentaire 15 3 2 5" xfId="24773" xr:uid="{00000000-0005-0000-0000-0000B7170000}"/>
    <cellStyle name="Commentaire 15 3 2 6" xfId="32534" xr:uid="{00000000-0005-0000-0000-0000B8170000}"/>
    <cellStyle name="Commentaire 15 3 2 7" xfId="31309" xr:uid="{00000000-0005-0000-0000-0000B9170000}"/>
    <cellStyle name="Commentaire 15 3 2 8" xfId="28367" xr:uid="{00000000-0005-0000-0000-0000BA170000}"/>
    <cellStyle name="Commentaire 15 3 3" xfId="11973" xr:uid="{00000000-0005-0000-0000-0000BB170000}"/>
    <cellStyle name="Commentaire 15 3 3 2" xfId="29864" xr:uid="{00000000-0005-0000-0000-0000BC170000}"/>
    <cellStyle name="Commentaire 15 3 3 3" xfId="31002" xr:uid="{00000000-0005-0000-0000-0000BD170000}"/>
    <cellStyle name="Commentaire 15 3 3 4" xfId="32433" xr:uid="{00000000-0005-0000-0000-0000BE170000}"/>
    <cellStyle name="Commentaire 15 3 3 5" xfId="33691" xr:uid="{00000000-0005-0000-0000-0000BF170000}"/>
    <cellStyle name="Commentaire 15 3 3 6" xfId="34297" xr:uid="{00000000-0005-0000-0000-0000C0170000}"/>
    <cellStyle name="Commentaire 15 3 3 7" xfId="35110" xr:uid="{00000000-0005-0000-0000-0000C1170000}"/>
    <cellStyle name="Commentaire 15 3 4" xfId="12031" xr:uid="{00000000-0005-0000-0000-0000C2170000}"/>
    <cellStyle name="Commentaire 15 3 4 2" xfId="26794" xr:uid="{00000000-0005-0000-0000-0000C3170000}"/>
    <cellStyle name="Commentaire 15 3 4 3" xfId="27566" xr:uid="{00000000-0005-0000-0000-0000C4170000}"/>
    <cellStyle name="Commentaire 15 3 4 4" xfId="22482" xr:uid="{00000000-0005-0000-0000-0000C5170000}"/>
    <cellStyle name="Commentaire 15 3 4 5" xfId="33050" xr:uid="{00000000-0005-0000-0000-0000C6170000}"/>
    <cellStyle name="Commentaire 15 3 4 6" xfId="31764" xr:uid="{00000000-0005-0000-0000-0000C7170000}"/>
    <cellStyle name="Commentaire 15 3 4 7" xfId="21414" xr:uid="{00000000-0005-0000-0000-0000C8170000}"/>
    <cellStyle name="Commentaire 15 3 5" xfId="12223" xr:uid="{00000000-0005-0000-0000-0000C9170000}"/>
    <cellStyle name="Commentaire 15 3 5 2" xfId="22722" xr:uid="{00000000-0005-0000-0000-0000CA170000}"/>
    <cellStyle name="Commentaire 15 3 5 3" xfId="27395" xr:uid="{00000000-0005-0000-0000-0000CB170000}"/>
    <cellStyle name="Commentaire 15 3 5 4" xfId="6201" xr:uid="{00000000-0005-0000-0000-0000CC170000}"/>
    <cellStyle name="Commentaire 15 3 5 5" xfId="31720" xr:uid="{00000000-0005-0000-0000-0000CD170000}"/>
    <cellStyle name="Commentaire 15 3 5 6" xfId="32457" xr:uid="{00000000-0005-0000-0000-0000CE170000}"/>
    <cellStyle name="Commentaire 15 3 5 7" xfId="32716" xr:uid="{00000000-0005-0000-0000-0000CF170000}"/>
    <cellStyle name="Commentaire 15 3 6" xfId="12722" xr:uid="{00000000-0005-0000-0000-0000D0170000}"/>
    <cellStyle name="Commentaire 15 3 6 2" xfId="22913" xr:uid="{00000000-0005-0000-0000-0000D1170000}"/>
    <cellStyle name="Commentaire 15 3 6 3" xfId="22746" xr:uid="{00000000-0005-0000-0000-0000D2170000}"/>
    <cellStyle name="Commentaire 15 3 6 4" xfId="27037" xr:uid="{00000000-0005-0000-0000-0000D3170000}"/>
    <cellStyle name="Commentaire 15 3 6 5" xfId="6424" xr:uid="{00000000-0005-0000-0000-0000D4170000}"/>
    <cellStyle name="Commentaire 15 3 6 6" xfId="30875" xr:uid="{00000000-0005-0000-0000-0000D5170000}"/>
    <cellStyle name="Commentaire 15 3 6 7" xfId="32646" xr:uid="{00000000-0005-0000-0000-0000D6170000}"/>
    <cellStyle name="Commentaire 15 3 7" xfId="14420" xr:uid="{00000000-0005-0000-0000-0000D7170000}"/>
    <cellStyle name="Commentaire 15 3 7 2" xfId="27807" xr:uid="{00000000-0005-0000-0000-0000D8170000}"/>
    <cellStyle name="Commentaire 15 3 7 3" xfId="23390" xr:uid="{00000000-0005-0000-0000-0000D9170000}"/>
    <cellStyle name="Commentaire 15 3 7 4" xfId="22686" xr:uid="{00000000-0005-0000-0000-0000DA170000}"/>
    <cellStyle name="Commentaire 15 3 7 5" xfId="31880" xr:uid="{00000000-0005-0000-0000-0000DB170000}"/>
    <cellStyle name="Commentaire 15 3 7 6" xfId="31877" xr:uid="{00000000-0005-0000-0000-0000DC170000}"/>
    <cellStyle name="Commentaire 15 3 7 7" xfId="25437" xr:uid="{00000000-0005-0000-0000-0000DD170000}"/>
    <cellStyle name="Commentaire 15 3 8" xfId="12546" xr:uid="{00000000-0005-0000-0000-0000DE170000}"/>
    <cellStyle name="Commentaire 15 3 8 2" xfId="27347" xr:uid="{00000000-0005-0000-0000-0000DF170000}"/>
    <cellStyle name="Commentaire 15 3 8 3" xfId="7170" xr:uid="{00000000-0005-0000-0000-0000E0170000}"/>
    <cellStyle name="Commentaire 15 3 8 4" xfId="31998" xr:uid="{00000000-0005-0000-0000-0000E1170000}"/>
    <cellStyle name="Commentaire 15 3 8 5" xfId="32132" xr:uid="{00000000-0005-0000-0000-0000E2170000}"/>
    <cellStyle name="Commentaire 15 3 8 6" xfId="21343" xr:uid="{00000000-0005-0000-0000-0000E3170000}"/>
    <cellStyle name="Commentaire 15 3 8 7" xfId="34946" xr:uid="{00000000-0005-0000-0000-0000E4170000}"/>
    <cellStyle name="Commentaire 15 3 9" xfId="14096" xr:uid="{00000000-0005-0000-0000-0000E5170000}"/>
    <cellStyle name="Commentaire 15 3 9 2" xfId="21535" xr:uid="{00000000-0005-0000-0000-0000E6170000}"/>
    <cellStyle name="Commentaire 15 3 9 3" xfId="28283" xr:uid="{00000000-0005-0000-0000-0000E7170000}"/>
    <cellStyle name="Commentaire 15 3 9 4" xfId="29609" xr:uid="{00000000-0005-0000-0000-0000E8170000}"/>
    <cellStyle name="Commentaire 15 3 9 5" xfId="31715" xr:uid="{00000000-0005-0000-0000-0000E9170000}"/>
    <cellStyle name="Commentaire 15 3 9 6" xfId="22747" xr:uid="{00000000-0005-0000-0000-0000EA170000}"/>
    <cellStyle name="Commentaire 15 3 9 7" xfId="6675" xr:uid="{00000000-0005-0000-0000-0000EB170000}"/>
    <cellStyle name="Commentaire 16 2" xfId="882" xr:uid="{00000000-0005-0000-0000-0000EC170000}"/>
    <cellStyle name="Commentaire 16 2 10" xfId="14126" xr:uid="{00000000-0005-0000-0000-0000ED170000}"/>
    <cellStyle name="Commentaire 16 2 10 2" xfId="27820" xr:uid="{00000000-0005-0000-0000-0000EE170000}"/>
    <cellStyle name="Commentaire 16 2 10 3" xfId="23007" xr:uid="{00000000-0005-0000-0000-0000EF170000}"/>
    <cellStyle name="Commentaire 16 2 10 4" xfId="26340" xr:uid="{00000000-0005-0000-0000-0000F0170000}"/>
    <cellStyle name="Commentaire 16 2 10 5" xfId="30420" xr:uid="{00000000-0005-0000-0000-0000F1170000}"/>
    <cellStyle name="Commentaire 16 2 10 6" xfId="30261" xr:uid="{00000000-0005-0000-0000-0000F2170000}"/>
    <cellStyle name="Commentaire 16 2 10 7" xfId="27769" xr:uid="{00000000-0005-0000-0000-0000F3170000}"/>
    <cellStyle name="Commentaire 16 2 11" xfId="14284" xr:uid="{00000000-0005-0000-0000-0000F4170000}"/>
    <cellStyle name="Commentaire 16 2 11 2" xfId="21909" xr:uid="{00000000-0005-0000-0000-0000F5170000}"/>
    <cellStyle name="Commentaire 16 2 11 3" xfId="26709" xr:uid="{00000000-0005-0000-0000-0000F6170000}"/>
    <cellStyle name="Commentaire 16 2 11 4" xfId="27434" xr:uid="{00000000-0005-0000-0000-0000F7170000}"/>
    <cellStyle name="Commentaire 16 2 11 5" xfId="24764" xr:uid="{00000000-0005-0000-0000-0000F8170000}"/>
    <cellStyle name="Commentaire 16 2 11 6" xfId="27235" xr:uid="{00000000-0005-0000-0000-0000F9170000}"/>
    <cellStyle name="Commentaire 16 2 11 7" xfId="27585" xr:uid="{00000000-0005-0000-0000-0000FA170000}"/>
    <cellStyle name="Commentaire 16 2 12" xfId="14770" xr:uid="{00000000-0005-0000-0000-0000FB170000}"/>
    <cellStyle name="Commentaire 16 2 12 2" xfId="26716" xr:uid="{00000000-0005-0000-0000-0000FC170000}"/>
    <cellStyle name="Commentaire 16 2 12 3" xfId="21192" xr:uid="{00000000-0005-0000-0000-0000FD170000}"/>
    <cellStyle name="Commentaire 16 2 12 4" xfId="25364" xr:uid="{00000000-0005-0000-0000-0000FE170000}"/>
    <cellStyle name="Commentaire 16 2 12 5" xfId="31968" xr:uid="{00000000-0005-0000-0000-0000FF170000}"/>
    <cellStyle name="Commentaire 16 2 12 6" xfId="31866" xr:uid="{00000000-0005-0000-0000-000000180000}"/>
    <cellStyle name="Commentaire 16 2 12 7" xfId="32970" xr:uid="{00000000-0005-0000-0000-000001180000}"/>
    <cellStyle name="Commentaire 16 2 13" xfId="13128" xr:uid="{00000000-0005-0000-0000-000002180000}"/>
    <cellStyle name="Commentaire 16 2 13 2" xfId="23283" xr:uid="{00000000-0005-0000-0000-000003180000}"/>
    <cellStyle name="Commentaire 16 2 13 3" xfId="27526" xr:uid="{00000000-0005-0000-0000-000004180000}"/>
    <cellStyle name="Commentaire 16 2 13 4" xfId="30687" xr:uid="{00000000-0005-0000-0000-000005180000}"/>
    <cellStyle name="Commentaire 16 2 13 5" xfId="21556" xr:uid="{00000000-0005-0000-0000-000006180000}"/>
    <cellStyle name="Commentaire 16 2 13 6" xfId="30700" xr:uid="{00000000-0005-0000-0000-000007180000}"/>
    <cellStyle name="Commentaire 16 2 13 7" xfId="34142" xr:uid="{00000000-0005-0000-0000-000008180000}"/>
    <cellStyle name="Commentaire 16 2 14" xfId="13007" xr:uid="{00000000-0005-0000-0000-000009180000}"/>
    <cellStyle name="Commentaire 16 2 14 2" xfId="23799" xr:uid="{00000000-0005-0000-0000-00000A180000}"/>
    <cellStyle name="Commentaire 16 2 14 3" xfId="28143" xr:uid="{00000000-0005-0000-0000-00000B180000}"/>
    <cellStyle name="Commentaire 16 2 14 4" xfId="29486" xr:uid="{00000000-0005-0000-0000-00000C180000}"/>
    <cellStyle name="Commentaire 16 2 14 5" xfId="32878" xr:uid="{00000000-0005-0000-0000-00000D180000}"/>
    <cellStyle name="Commentaire 16 2 14 6" xfId="29448" xr:uid="{00000000-0005-0000-0000-00000E180000}"/>
    <cellStyle name="Commentaire 16 2 14 7" xfId="23004" xr:uid="{00000000-0005-0000-0000-00000F180000}"/>
    <cellStyle name="Commentaire 16 2 15" xfId="13067" xr:uid="{00000000-0005-0000-0000-000010180000}"/>
    <cellStyle name="Commentaire 16 2 15 2" xfId="21566" xr:uid="{00000000-0005-0000-0000-000011180000}"/>
    <cellStyle name="Commentaire 16 2 15 3" xfId="22098" xr:uid="{00000000-0005-0000-0000-000012180000}"/>
    <cellStyle name="Commentaire 16 2 15 4" xfId="24991" xr:uid="{00000000-0005-0000-0000-000013180000}"/>
    <cellStyle name="Commentaire 16 2 15 5" xfId="6148" xr:uid="{00000000-0005-0000-0000-000014180000}"/>
    <cellStyle name="Commentaire 16 2 15 6" xfId="21244" xr:uid="{00000000-0005-0000-0000-000015180000}"/>
    <cellStyle name="Commentaire 16 2 15 7" xfId="26586" xr:uid="{00000000-0005-0000-0000-000016180000}"/>
    <cellStyle name="Commentaire 16 2 2" xfId="4316" xr:uid="{00000000-0005-0000-0000-000017180000}"/>
    <cellStyle name="Commentaire 16 2 2 2" xfId="11720" xr:uid="{00000000-0005-0000-0000-000018180000}"/>
    <cellStyle name="Commentaire 16 2 2 2 2" xfId="27021" xr:uid="{00000000-0005-0000-0000-000019180000}"/>
    <cellStyle name="Commentaire 16 2 2 2 3" xfId="25394" xr:uid="{00000000-0005-0000-0000-00001A180000}"/>
    <cellStyle name="Commentaire 16 2 2 2 4" xfId="6590" xr:uid="{00000000-0005-0000-0000-00001B180000}"/>
    <cellStyle name="Commentaire 16 2 2 2 5" xfId="31887" xr:uid="{00000000-0005-0000-0000-00001C180000}"/>
    <cellStyle name="Commentaire 16 2 2 2 6" xfId="25974" xr:uid="{00000000-0005-0000-0000-00001D180000}"/>
    <cellStyle name="Commentaire 16 2 2 2 7" xfId="23886" xr:uid="{00000000-0005-0000-0000-00001E180000}"/>
    <cellStyle name="Commentaire 16 2 2 3" xfId="22358" xr:uid="{00000000-0005-0000-0000-00001F180000}"/>
    <cellStyle name="Commentaire 16 2 2 4" xfId="28528" xr:uid="{00000000-0005-0000-0000-000020180000}"/>
    <cellStyle name="Commentaire 16 2 2 5" xfId="21215" xr:uid="{00000000-0005-0000-0000-000021180000}"/>
    <cellStyle name="Commentaire 16 2 2 6" xfId="31758" xr:uid="{00000000-0005-0000-0000-000022180000}"/>
    <cellStyle name="Commentaire 16 2 2 7" xfId="33003" xr:uid="{00000000-0005-0000-0000-000023180000}"/>
    <cellStyle name="Commentaire 16 2 2 8" xfId="31274" xr:uid="{00000000-0005-0000-0000-000024180000}"/>
    <cellStyle name="Commentaire 16 2 3" xfId="12079" xr:uid="{00000000-0005-0000-0000-000025180000}"/>
    <cellStyle name="Commentaire 16 2 3 2" xfId="24023" xr:uid="{00000000-0005-0000-0000-000026180000}"/>
    <cellStyle name="Commentaire 16 2 3 3" xfId="21557" xr:uid="{00000000-0005-0000-0000-000027180000}"/>
    <cellStyle name="Commentaire 16 2 3 4" xfId="27129" xr:uid="{00000000-0005-0000-0000-000028180000}"/>
    <cellStyle name="Commentaire 16 2 3 5" xfId="31098" xr:uid="{00000000-0005-0000-0000-000029180000}"/>
    <cellStyle name="Commentaire 16 2 3 6" xfId="22920" xr:uid="{00000000-0005-0000-0000-00002A180000}"/>
    <cellStyle name="Commentaire 16 2 3 7" xfId="28279" xr:uid="{00000000-0005-0000-0000-00002B180000}"/>
    <cellStyle name="Commentaire 16 2 4" xfId="11833" xr:uid="{00000000-0005-0000-0000-00002C180000}"/>
    <cellStyle name="Commentaire 16 2 4 2" xfId="30140" xr:uid="{00000000-0005-0000-0000-00002D180000}"/>
    <cellStyle name="Commentaire 16 2 4 3" xfId="31240" xr:uid="{00000000-0005-0000-0000-00002E180000}"/>
    <cellStyle name="Commentaire 16 2 4 4" xfId="32636" xr:uid="{00000000-0005-0000-0000-00002F180000}"/>
    <cellStyle name="Commentaire 16 2 4 5" xfId="33838" xr:uid="{00000000-0005-0000-0000-000030180000}"/>
    <cellStyle name="Commentaire 16 2 4 6" xfId="34417" xr:uid="{00000000-0005-0000-0000-000031180000}"/>
    <cellStyle name="Commentaire 16 2 4 7" xfId="35178" xr:uid="{00000000-0005-0000-0000-000032180000}"/>
    <cellStyle name="Commentaire 16 2 5" xfId="11748" xr:uid="{00000000-0005-0000-0000-000033180000}"/>
    <cellStyle name="Commentaire 16 2 5 2" xfId="27377" xr:uid="{00000000-0005-0000-0000-000034180000}"/>
    <cellStyle name="Commentaire 16 2 5 3" xfId="25142" xr:uid="{00000000-0005-0000-0000-000035180000}"/>
    <cellStyle name="Commentaire 16 2 5 4" xfId="23770" xr:uid="{00000000-0005-0000-0000-000036180000}"/>
    <cellStyle name="Commentaire 16 2 5 5" xfId="26416" xr:uid="{00000000-0005-0000-0000-000037180000}"/>
    <cellStyle name="Commentaire 16 2 5 6" xfId="31897" xr:uid="{00000000-0005-0000-0000-000038180000}"/>
    <cellStyle name="Commentaire 16 2 5 7" xfId="24631" xr:uid="{00000000-0005-0000-0000-000039180000}"/>
    <cellStyle name="Commentaire 16 2 6" xfId="12723" xr:uid="{00000000-0005-0000-0000-00003A180000}"/>
    <cellStyle name="Commentaire 16 2 6 2" xfId="27343" xr:uid="{00000000-0005-0000-0000-00003B180000}"/>
    <cellStyle name="Commentaire 16 2 6 3" xfId="25964" xr:uid="{00000000-0005-0000-0000-00003C180000}"/>
    <cellStyle name="Commentaire 16 2 6 4" xfId="27706" xr:uid="{00000000-0005-0000-0000-00003D180000}"/>
    <cellStyle name="Commentaire 16 2 6 5" xfId="24983" xr:uid="{00000000-0005-0000-0000-00003E180000}"/>
    <cellStyle name="Commentaire 16 2 6 6" xfId="32959" xr:uid="{00000000-0005-0000-0000-00003F180000}"/>
    <cellStyle name="Commentaire 16 2 6 7" xfId="31100" xr:uid="{00000000-0005-0000-0000-000040180000}"/>
    <cellStyle name="Commentaire 16 2 7" xfId="14527" xr:uid="{00000000-0005-0000-0000-000041180000}"/>
    <cellStyle name="Commentaire 16 2 7 2" xfId="25455" xr:uid="{00000000-0005-0000-0000-000042180000}"/>
    <cellStyle name="Commentaire 16 2 7 3" xfId="6636" xr:uid="{00000000-0005-0000-0000-000043180000}"/>
    <cellStyle name="Commentaire 16 2 7 4" xfId="32146" xr:uid="{00000000-0005-0000-0000-000044180000}"/>
    <cellStyle name="Commentaire 16 2 7 5" xfId="32968" xr:uid="{00000000-0005-0000-0000-000045180000}"/>
    <cellStyle name="Commentaire 16 2 7 6" xfId="22141" xr:uid="{00000000-0005-0000-0000-000046180000}"/>
    <cellStyle name="Commentaire 16 2 7 7" xfId="34990" xr:uid="{00000000-0005-0000-0000-000047180000}"/>
    <cellStyle name="Commentaire 16 2 8" xfId="12455" xr:uid="{00000000-0005-0000-0000-000048180000}"/>
    <cellStyle name="Commentaire 16 2 8 2" xfId="26992" xr:uid="{00000000-0005-0000-0000-000049180000}"/>
    <cellStyle name="Commentaire 16 2 8 3" xfId="23908" xr:uid="{00000000-0005-0000-0000-00004A180000}"/>
    <cellStyle name="Commentaire 16 2 8 4" xfId="30613" xr:uid="{00000000-0005-0000-0000-00004B180000}"/>
    <cellStyle name="Commentaire 16 2 8 5" xfId="23696" xr:uid="{00000000-0005-0000-0000-00004C180000}"/>
    <cellStyle name="Commentaire 16 2 8 6" xfId="30737" xr:uid="{00000000-0005-0000-0000-00004D180000}"/>
    <cellStyle name="Commentaire 16 2 8 7" xfId="34090" xr:uid="{00000000-0005-0000-0000-00004E180000}"/>
    <cellStyle name="Commentaire 16 2 9" xfId="14637" xr:uid="{00000000-0005-0000-0000-00004F180000}"/>
    <cellStyle name="Commentaire 16 2 9 2" xfId="28167" xr:uid="{00000000-0005-0000-0000-000050180000}"/>
    <cellStyle name="Commentaire 16 2 9 3" xfId="22028" xr:uid="{00000000-0005-0000-0000-000051180000}"/>
    <cellStyle name="Commentaire 16 2 9 4" xfId="23632" xr:uid="{00000000-0005-0000-0000-000052180000}"/>
    <cellStyle name="Commentaire 16 2 9 5" xfId="33012" xr:uid="{00000000-0005-0000-0000-000053180000}"/>
    <cellStyle name="Commentaire 16 2 9 6" xfId="21426" xr:uid="{00000000-0005-0000-0000-000054180000}"/>
    <cellStyle name="Commentaire 16 2 9 7" xfId="32271" xr:uid="{00000000-0005-0000-0000-000055180000}"/>
    <cellStyle name="Commentaire 16 3" xfId="883" xr:uid="{00000000-0005-0000-0000-000056180000}"/>
    <cellStyle name="Commentaire 16 3 10" xfId="14348" xr:uid="{00000000-0005-0000-0000-000057180000}"/>
    <cellStyle name="Commentaire 16 3 10 2" xfId="21526" xr:uid="{00000000-0005-0000-0000-000058180000}"/>
    <cellStyle name="Commentaire 16 3 10 3" xfId="22012" xr:uid="{00000000-0005-0000-0000-000059180000}"/>
    <cellStyle name="Commentaire 16 3 10 4" xfId="25558" xr:uid="{00000000-0005-0000-0000-00005A180000}"/>
    <cellStyle name="Commentaire 16 3 10 5" xfId="22695" xr:uid="{00000000-0005-0000-0000-00005B180000}"/>
    <cellStyle name="Commentaire 16 3 10 6" xfId="28071" xr:uid="{00000000-0005-0000-0000-00005C180000}"/>
    <cellStyle name="Commentaire 16 3 10 7" xfId="31114" xr:uid="{00000000-0005-0000-0000-00005D180000}"/>
    <cellStyle name="Commentaire 16 3 11" xfId="14002" xr:uid="{00000000-0005-0000-0000-00005E180000}"/>
    <cellStyle name="Commentaire 16 3 11 2" xfId="25473" xr:uid="{00000000-0005-0000-0000-00005F180000}"/>
    <cellStyle name="Commentaire 16 3 11 3" xfId="6648" xr:uid="{00000000-0005-0000-0000-000060180000}"/>
    <cellStyle name="Commentaire 16 3 11 4" xfId="32162" xr:uid="{00000000-0005-0000-0000-000061180000}"/>
    <cellStyle name="Commentaire 16 3 11 5" xfId="23680" xr:uid="{00000000-0005-0000-0000-000062180000}"/>
    <cellStyle name="Commentaire 16 3 11 6" xfId="6442" xr:uid="{00000000-0005-0000-0000-000063180000}"/>
    <cellStyle name="Commentaire 16 3 11 7" xfId="35002" xr:uid="{00000000-0005-0000-0000-000064180000}"/>
    <cellStyle name="Commentaire 16 3 12" xfId="12873" xr:uid="{00000000-0005-0000-0000-000065180000}"/>
    <cellStyle name="Commentaire 16 3 12 2" xfId="28226" xr:uid="{00000000-0005-0000-0000-000066180000}"/>
    <cellStyle name="Commentaire 16 3 12 3" xfId="22024" xr:uid="{00000000-0005-0000-0000-000067180000}"/>
    <cellStyle name="Commentaire 16 3 12 4" xfId="21886" xr:uid="{00000000-0005-0000-0000-000068180000}"/>
    <cellStyle name="Commentaire 16 3 12 5" xfId="33010" xr:uid="{00000000-0005-0000-0000-000069180000}"/>
    <cellStyle name="Commentaire 16 3 12 6" xfId="22816" xr:uid="{00000000-0005-0000-0000-00006A180000}"/>
    <cellStyle name="Commentaire 16 3 12 7" xfId="30350" xr:uid="{00000000-0005-0000-0000-00006B180000}"/>
    <cellStyle name="Commentaire 16 3 13" xfId="14700" xr:uid="{00000000-0005-0000-0000-00006C180000}"/>
    <cellStyle name="Commentaire 16 3 13 2" xfId="28166" xr:uid="{00000000-0005-0000-0000-00006D180000}"/>
    <cellStyle name="Commentaire 16 3 13 3" xfId="30699" xr:uid="{00000000-0005-0000-0000-00006E180000}"/>
    <cellStyle name="Commentaire 16 3 13 4" xfId="28334" xr:uid="{00000000-0005-0000-0000-00006F180000}"/>
    <cellStyle name="Commentaire 16 3 13 5" xfId="32849" xr:uid="{00000000-0005-0000-0000-000070180000}"/>
    <cellStyle name="Commentaire 16 3 13 6" xfId="34148" xr:uid="{00000000-0005-0000-0000-000071180000}"/>
    <cellStyle name="Commentaire 16 3 13 7" xfId="24242" xr:uid="{00000000-0005-0000-0000-000072180000}"/>
    <cellStyle name="Commentaire 16 3 14" xfId="13004" xr:uid="{00000000-0005-0000-0000-000073180000}"/>
    <cellStyle name="Commentaire 16 3 14 2" xfId="21569" xr:uid="{00000000-0005-0000-0000-000074180000}"/>
    <cellStyle name="Commentaire 16 3 14 3" xfId="24361" xr:uid="{00000000-0005-0000-0000-000075180000}"/>
    <cellStyle name="Commentaire 16 3 14 4" xfId="28561" xr:uid="{00000000-0005-0000-0000-000076180000}"/>
    <cellStyle name="Commentaire 16 3 14 5" xfId="23658" xr:uid="{00000000-0005-0000-0000-000077180000}"/>
    <cellStyle name="Commentaire 16 3 14 6" xfId="33484" xr:uid="{00000000-0005-0000-0000-000078180000}"/>
    <cellStyle name="Commentaire 16 3 14 7" xfId="29550" xr:uid="{00000000-0005-0000-0000-000079180000}"/>
    <cellStyle name="Commentaire 16 3 15" xfId="14725" xr:uid="{00000000-0005-0000-0000-00007A180000}"/>
    <cellStyle name="Commentaire 16 3 15 2" xfId="21895" xr:uid="{00000000-0005-0000-0000-00007B180000}"/>
    <cellStyle name="Commentaire 16 3 15 3" xfId="29563" xr:uid="{00000000-0005-0000-0000-00007C180000}"/>
    <cellStyle name="Commentaire 16 3 15 4" xfId="6463" xr:uid="{00000000-0005-0000-0000-00007D180000}"/>
    <cellStyle name="Commentaire 16 3 15 5" xfId="32477" xr:uid="{00000000-0005-0000-0000-00007E180000}"/>
    <cellStyle name="Commentaire 16 3 15 6" xfId="31165" xr:uid="{00000000-0005-0000-0000-00007F180000}"/>
    <cellStyle name="Commentaire 16 3 15 7" xfId="32187" xr:uid="{00000000-0005-0000-0000-000080180000}"/>
    <cellStyle name="Commentaire 16 3 2" xfId="4195" xr:uid="{00000000-0005-0000-0000-000081180000}"/>
    <cellStyle name="Commentaire 16 3 2 2" xfId="11891" xr:uid="{00000000-0005-0000-0000-000082180000}"/>
    <cellStyle name="Commentaire 16 3 2 2 2" xfId="27897" xr:uid="{00000000-0005-0000-0000-000083180000}"/>
    <cellStyle name="Commentaire 16 3 2 2 3" xfId="5949" xr:uid="{00000000-0005-0000-0000-000084180000}"/>
    <cellStyle name="Commentaire 16 3 2 2 4" xfId="25269" xr:uid="{00000000-0005-0000-0000-000085180000}"/>
    <cellStyle name="Commentaire 16 3 2 2 5" xfId="32291" xr:uid="{00000000-0005-0000-0000-000086180000}"/>
    <cellStyle name="Commentaire 16 3 2 2 6" xfId="29702" xr:uid="{00000000-0005-0000-0000-000087180000}"/>
    <cellStyle name="Commentaire 16 3 2 2 7" xfId="23880" xr:uid="{00000000-0005-0000-0000-000088180000}"/>
    <cellStyle name="Commentaire 16 3 2 3" xfId="22359" xr:uid="{00000000-0005-0000-0000-000089180000}"/>
    <cellStyle name="Commentaire 16 3 2 4" xfId="23587" xr:uid="{00000000-0005-0000-0000-00008A180000}"/>
    <cellStyle name="Commentaire 16 3 2 5" xfId="27551" xr:uid="{00000000-0005-0000-0000-00008B180000}"/>
    <cellStyle name="Commentaire 16 3 2 6" xfId="6182" xr:uid="{00000000-0005-0000-0000-00008C180000}"/>
    <cellStyle name="Commentaire 16 3 2 7" xfId="22655" xr:uid="{00000000-0005-0000-0000-00008D180000}"/>
    <cellStyle name="Commentaire 16 3 2 8" xfId="33031" xr:uid="{00000000-0005-0000-0000-00008E180000}"/>
    <cellStyle name="Commentaire 16 3 3" xfId="11994" xr:uid="{00000000-0005-0000-0000-00008F180000}"/>
    <cellStyle name="Commentaire 16 3 3 2" xfId="29863" xr:uid="{00000000-0005-0000-0000-000090180000}"/>
    <cellStyle name="Commentaire 16 3 3 3" xfId="31001" xr:uid="{00000000-0005-0000-0000-000091180000}"/>
    <cellStyle name="Commentaire 16 3 3 4" xfId="32432" xr:uid="{00000000-0005-0000-0000-000092180000}"/>
    <cellStyle name="Commentaire 16 3 3 5" xfId="33690" xr:uid="{00000000-0005-0000-0000-000093180000}"/>
    <cellStyle name="Commentaire 16 3 3 6" xfId="34296" xr:uid="{00000000-0005-0000-0000-000094180000}"/>
    <cellStyle name="Commentaire 16 3 3 7" xfId="35109" xr:uid="{00000000-0005-0000-0000-000095180000}"/>
    <cellStyle name="Commentaire 16 3 4" xfId="11999" xr:uid="{00000000-0005-0000-0000-000096180000}"/>
    <cellStyle name="Commentaire 16 3 4 2" xfId="22940" xr:uid="{00000000-0005-0000-0000-000097180000}"/>
    <cellStyle name="Commentaire 16 3 4 3" xfId="30669" xr:uid="{00000000-0005-0000-0000-000098180000}"/>
    <cellStyle name="Commentaire 16 3 4 4" xfId="27540" xr:uid="{00000000-0005-0000-0000-000099180000}"/>
    <cellStyle name="Commentaire 16 3 4 5" xfId="6440" xr:uid="{00000000-0005-0000-0000-00009A180000}"/>
    <cellStyle name="Commentaire 16 3 4 6" xfId="34133" xr:uid="{00000000-0005-0000-0000-00009B180000}"/>
    <cellStyle name="Commentaire 16 3 4 7" xfId="23436" xr:uid="{00000000-0005-0000-0000-00009C180000}"/>
    <cellStyle name="Commentaire 16 3 5" xfId="12071" xr:uid="{00000000-0005-0000-0000-00009D180000}"/>
    <cellStyle name="Commentaire 16 3 5 2" xfId="21605" xr:uid="{00000000-0005-0000-0000-00009E180000}"/>
    <cellStyle name="Commentaire 16 3 5 3" xfId="22092" xr:uid="{00000000-0005-0000-0000-00009F180000}"/>
    <cellStyle name="Commentaire 16 3 5 4" xfId="26246" xr:uid="{00000000-0005-0000-0000-0000A0180000}"/>
    <cellStyle name="Commentaire 16 3 5 5" xfId="25328" xr:uid="{00000000-0005-0000-0000-0000A1180000}"/>
    <cellStyle name="Commentaire 16 3 5 6" xfId="29806" xr:uid="{00000000-0005-0000-0000-0000A2180000}"/>
    <cellStyle name="Commentaire 16 3 5 7" xfId="29497" xr:uid="{00000000-0005-0000-0000-0000A3180000}"/>
    <cellStyle name="Commentaire 16 3 6" xfId="12724" xr:uid="{00000000-0005-0000-0000-0000A4180000}"/>
    <cellStyle name="Commentaire 16 3 6 2" xfId="30108" xr:uid="{00000000-0005-0000-0000-0000A5180000}"/>
    <cellStyle name="Commentaire 16 3 6 3" xfId="31206" xr:uid="{00000000-0005-0000-0000-0000A6180000}"/>
    <cellStyle name="Commentaire 16 3 6 4" xfId="32610" xr:uid="{00000000-0005-0000-0000-0000A7180000}"/>
    <cellStyle name="Commentaire 16 3 6 5" xfId="33816" xr:uid="{00000000-0005-0000-0000-0000A8180000}"/>
    <cellStyle name="Commentaire 16 3 6 6" xfId="34394" xr:uid="{00000000-0005-0000-0000-0000A9180000}"/>
    <cellStyle name="Commentaire 16 3 6 7" xfId="35155" xr:uid="{00000000-0005-0000-0000-0000AA180000}"/>
    <cellStyle name="Commentaire 16 3 7" xfId="14189" xr:uid="{00000000-0005-0000-0000-0000AB180000}"/>
    <cellStyle name="Commentaire 16 3 7 2" xfId="27817" xr:uid="{00000000-0005-0000-0000-0000AC180000}"/>
    <cellStyle name="Commentaire 16 3 7 3" xfId="27955" xr:uid="{00000000-0005-0000-0000-0000AD180000}"/>
    <cellStyle name="Commentaire 16 3 7 4" xfId="30745" xr:uid="{00000000-0005-0000-0000-0000AE180000}"/>
    <cellStyle name="Commentaire 16 3 7 5" xfId="21421" xr:uid="{00000000-0005-0000-0000-0000AF180000}"/>
    <cellStyle name="Commentaire 16 3 7 6" xfId="6413" xr:uid="{00000000-0005-0000-0000-0000B0180000}"/>
    <cellStyle name="Commentaire 16 3 7 7" xfId="34171" xr:uid="{00000000-0005-0000-0000-0000B1180000}"/>
    <cellStyle name="Commentaire 16 3 8" xfId="14025" xr:uid="{00000000-0005-0000-0000-0000B2180000}"/>
    <cellStyle name="Commentaire 16 3 8 2" xfId="27303" xr:uid="{00000000-0005-0000-0000-0000B3180000}"/>
    <cellStyle name="Commentaire 16 3 8 3" xfId="25365" xr:uid="{00000000-0005-0000-0000-0000B4180000}"/>
    <cellStyle name="Commentaire 16 3 8 4" xfId="27399" xr:uid="{00000000-0005-0000-0000-0000B5180000}"/>
    <cellStyle name="Commentaire 16 3 8 5" xfId="33535" xr:uid="{00000000-0005-0000-0000-0000B6180000}"/>
    <cellStyle name="Commentaire 16 3 8 6" xfId="6418" xr:uid="{00000000-0005-0000-0000-0000B7180000}"/>
    <cellStyle name="Commentaire 16 3 8 7" xfId="33201" xr:uid="{00000000-0005-0000-0000-0000B8180000}"/>
    <cellStyle name="Commentaire 16 3 9" xfId="12898" xr:uid="{00000000-0005-0000-0000-0000B9180000}"/>
    <cellStyle name="Commentaire 16 3 9 2" xfId="21950" xr:uid="{00000000-0005-0000-0000-0000BA180000}"/>
    <cellStyle name="Commentaire 16 3 9 3" xfId="21882" xr:uid="{00000000-0005-0000-0000-0000BB180000}"/>
    <cellStyle name="Commentaire 16 3 9 4" xfId="23095" xr:uid="{00000000-0005-0000-0000-0000BC180000}"/>
    <cellStyle name="Commentaire 16 3 9 5" xfId="6056" xr:uid="{00000000-0005-0000-0000-0000BD180000}"/>
    <cellStyle name="Commentaire 16 3 9 6" xfId="30502" xr:uid="{00000000-0005-0000-0000-0000BE180000}"/>
    <cellStyle name="Commentaire 16 3 9 7" xfId="25677" xr:uid="{00000000-0005-0000-0000-0000BF180000}"/>
    <cellStyle name="Commentaire 17 2" xfId="884" xr:uid="{00000000-0005-0000-0000-0000C0180000}"/>
    <cellStyle name="Commentaire 17 2 10" xfId="14353" xr:uid="{00000000-0005-0000-0000-0000C1180000}"/>
    <cellStyle name="Commentaire 17 2 10 2" xfId="22658" xr:uid="{00000000-0005-0000-0000-0000C2180000}"/>
    <cellStyle name="Commentaire 17 2 10 3" xfId="27200" xr:uid="{00000000-0005-0000-0000-0000C3180000}"/>
    <cellStyle name="Commentaire 17 2 10 4" xfId="28348" xr:uid="{00000000-0005-0000-0000-0000C4180000}"/>
    <cellStyle name="Commentaire 17 2 10 5" xfId="30366" xr:uid="{00000000-0005-0000-0000-0000C5180000}"/>
    <cellStyle name="Commentaire 17 2 10 6" xfId="33494" xr:uid="{00000000-0005-0000-0000-0000C6180000}"/>
    <cellStyle name="Commentaire 17 2 10 7" xfId="24321" xr:uid="{00000000-0005-0000-0000-0000C7180000}"/>
    <cellStyle name="Commentaire 17 2 11" xfId="12797" xr:uid="{00000000-0005-0000-0000-0000C8180000}"/>
    <cellStyle name="Commentaire 17 2 11 2" xfId="23806" xr:uid="{00000000-0005-0000-0000-0000C9180000}"/>
    <cellStyle name="Commentaire 17 2 11 3" xfId="22622" xr:uid="{00000000-0005-0000-0000-0000CA180000}"/>
    <cellStyle name="Commentaire 17 2 11 4" xfId="30467" xr:uid="{00000000-0005-0000-0000-0000CB180000}"/>
    <cellStyle name="Commentaire 17 2 11 5" xfId="30792" xr:uid="{00000000-0005-0000-0000-0000CC180000}"/>
    <cellStyle name="Commentaire 17 2 11 6" xfId="32313" xr:uid="{00000000-0005-0000-0000-0000CD180000}"/>
    <cellStyle name="Commentaire 17 2 11 7" xfId="34009" xr:uid="{00000000-0005-0000-0000-0000CE180000}"/>
    <cellStyle name="Commentaire 17 2 12" xfId="14588" xr:uid="{00000000-0005-0000-0000-0000CF180000}"/>
    <cellStyle name="Commentaire 17 2 12 2" xfId="27802" xr:uid="{00000000-0005-0000-0000-0000D0180000}"/>
    <cellStyle name="Commentaire 17 2 12 3" xfId="25596" xr:uid="{00000000-0005-0000-0000-0000D1180000}"/>
    <cellStyle name="Commentaire 17 2 12 4" xfId="27317" xr:uid="{00000000-0005-0000-0000-0000D2180000}"/>
    <cellStyle name="Commentaire 17 2 12 5" xfId="33023" xr:uid="{00000000-0005-0000-0000-0000D3180000}"/>
    <cellStyle name="Commentaire 17 2 12 6" xfId="33436" xr:uid="{00000000-0005-0000-0000-0000D4180000}"/>
    <cellStyle name="Commentaire 17 2 12 7" xfId="24126" xr:uid="{00000000-0005-0000-0000-0000D5180000}"/>
    <cellStyle name="Commentaire 17 2 13" xfId="12480" xr:uid="{00000000-0005-0000-0000-0000D6180000}"/>
    <cellStyle name="Commentaire 17 2 13 2" xfId="30386" xr:uid="{00000000-0005-0000-0000-0000D7180000}"/>
    <cellStyle name="Commentaire 17 2 13 3" xfId="24303" xr:uid="{00000000-0005-0000-0000-0000D8180000}"/>
    <cellStyle name="Commentaire 17 2 13 4" xfId="23967" xr:uid="{00000000-0005-0000-0000-0000D9180000}"/>
    <cellStyle name="Commentaire 17 2 13 5" xfId="33968" xr:uid="{00000000-0005-0000-0000-0000DA180000}"/>
    <cellStyle name="Commentaire 17 2 13 6" xfId="26273" xr:uid="{00000000-0005-0000-0000-0000DB180000}"/>
    <cellStyle name="Commentaire 17 2 13 7" xfId="23455" xr:uid="{00000000-0005-0000-0000-0000DC180000}"/>
    <cellStyle name="Commentaire 17 2 14" xfId="14331" xr:uid="{00000000-0005-0000-0000-0000DD180000}"/>
    <cellStyle name="Commentaire 17 2 14 2" xfId="29584" xr:uid="{00000000-0005-0000-0000-0000DE180000}"/>
    <cellStyle name="Commentaire 17 2 14 3" xfId="6482" xr:uid="{00000000-0005-0000-0000-0000DF180000}"/>
    <cellStyle name="Commentaire 17 2 14 4" xfId="31952" xr:uid="{00000000-0005-0000-0000-0000E0180000}"/>
    <cellStyle name="Commentaire 17 2 14 5" xfId="30749" xr:uid="{00000000-0005-0000-0000-0000E1180000}"/>
    <cellStyle name="Commentaire 17 2 14 6" xfId="6700" xr:uid="{00000000-0005-0000-0000-0000E2180000}"/>
    <cellStyle name="Commentaire 17 2 14 7" xfId="34920" xr:uid="{00000000-0005-0000-0000-0000E3180000}"/>
    <cellStyle name="Commentaire 17 2 15" xfId="14214" xr:uid="{00000000-0005-0000-0000-0000E4180000}"/>
    <cellStyle name="Commentaire 17 2 15 2" xfId="27296" xr:uid="{00000000-0005-0000-0000-0000E5180000}"/>
    <cellStyle name="Commentaire 17 2 15 3" xfId="26239" xr:uid="{00000000-0005-0000-0000-0000E6180000}"/>
    <cellStyle name="Commentaire 17 2 15 4" xfId="21634" xr:uid="{00000000-0005-0000-0000-0000E7180000}"/>
    <cellStyle name="Commentaire 17 2 15 5" xfId="32655" xr:uid="{00000000-0005-0000-0000-0000E8180000}"/>
    <cellStyle name="Commentaire 17 2 15 6" xfId="27229" xr:uid="{00000000-0005-0000-0000-0000E9180000}"/>
    <cellStyle name="Commentaire 17 2 15 7" xfId="29861" xr:uid="{00000000-0005-0000-0000-0000EA180000}"/>
    <cellStyle name="Commentaire 17 2 2" xfId="4315" xr:uid="{00000000-0005-0000-0000-0000EB180000}"/>
    <cellStyle name="Commentaire 17 2 2 2" xfId="12067" xr:uid="{00000000-0005-0000-0000-0000EC180000}"/>
    <cellStyle name="Commentaire 17 2 2 2 2" xfId="30649" xr:uid="{00000000-0005-0000-0000-0000ED180000}"/>
    <cellStyle name="Commentaire 17 2 2 2 3" xfId="23139" xr:uid="{00000000-0005-0000-0000-0000EE180000}"/>
    <cellStyle name="Commentaire 17 2 2 2 4" xfId="27975" xr:uid="{00000000-0005-0000-0000-0000EF180000}"/>
    <cellStyle name="Commentaire 17 2 2 2 5" xfId="34117" xr:uid="{00000000-0005-0000-0000-0000F0180000}"/>
    <cellStyle name="Commentaire 17 2 2 2 6" xfId="27398" xr:uid="{00000000-0005-0000-0000-0000F1180000}"/>
    <cellStyle name="Commentaire 17 2 2 2 7" xfId="22115" xr:uid="{00000000-0005-0000-0000-0000F2180000}"/>
    <cellStyle name="Commentaire 17 2 2 3" xfId="22360" xr:uid="{00000000-0005-0000-0000-0000F3180000}"/>
    <cellStyle name="Commentaire 17 2 2 4" xfId="22270" xr:uid="{00000000-0005-0000-0000-0000F4180000}"/>
    <cellStyle name="Commentaire 17 2 2 5" xfId="22595" xr:uid="{00000000-0005-0000-0000-0000F5180000}"/>
    <cellStyle name="Commentaire 17 2 2 6" xfId="31043" xr:uid="{00000000-0005-0000-0000-0000F6180000}"/>
    <cellStyle name="Commentaire 17 2 2 7" xfId="24216" xr:uid="{00000000-0005-0000-0000-0000F7180000}"/>
    <cellStyle name="Commentaire 17 2 2 8" xfId="32106" xr:uid="{00000000-0005-0000-0000-0000F8180000}"/>
    <cellStyle name="Commentaire 17 2 3" xfId="12050" xr:uid="{00000000-0005-0000-0000-0000F9180000}"/>
    <cellStyle name="Commentaire 17 2 3 2" xfId="21606" xr:uid="{00000000-0005-0000-0000-0000FA180000}"/>
    <cellStyle name="Commentaire 17 2 3 3" xfId="21725" xr:uid="{00000000-0005-0000-0000-0000FB180000}"/>
    <cellStyle name="Commentaire 17 2 3 4" xfId="31293" xr:uid="{00000000-0005-0000-0000-0000FC180000}"/>
    <cellStyle name="Commentaire 17 2 3 5" xfId="23063" xr:uid="{00000000-0005-0000-0000-0000FD180000}"/>
    <cellStyle name="Commentaire 17 2 3 6" xfId="27315" xr:uid="{00000000-0005-0000-0000-0000FE180000}"/>
    <cellStyle name="Commentaire 17 2 3 7" xfId="34439" xr:uid="{00000000-0005-0000-0000-0000FF180000}"/>
    <cellStyle name="Commentaire 17 2 4" xfId="11825" xr:uid="{00000000-0005-0000-0000-000000190000}"/>
    <cellStyle name="Commentaire 17 2 4 2" xfId="27017" xr:uid="{00000000-0005-0000-0000-000001190000}"/>
    <cellStyle name="Commentaire 17 2 4 3" xfId="26852" xr:uid="{00000000-0005-0000-0000-000002190000}"/>
    <cellStyle name="Commentaire 17 2 4 4" xfId="28114" xr:uid="{00000000-0005-0000-0000-000003190000}"/>
    <cellStyle name="Commentaire 17 2 4 5" xfId="32687" xr:uid="{00000000-0005-0000-0000-000004190000}"/>
    <cellStyle name="Commentaire 17 2 4 6" xfId="22136" xr:uid="{00000000-0005-0000-0000-000005190000}"/>
    <cellStyle name="Commentaire 17 2 4 7" xfId="33183" xr:uid="{00000000-0005-0000-0000-000006190000}"/>
    <cellStyle name="Commentaire 17 2 5" xfId="11709" xr:uid="{00000000-0005-0000-0000-000007190000}"/>
    <cellStyle name="Commentaire 17 2 5 2" xfId="28264" xr:uid="{00000000-0005-0000-0000-000008190000}"/>
    <cellStyle name="Commentaire 17 2 5 3" xfId="25578" xr:uid="{00000000-0005-0000-0000-000009190000}"/>
    <cellStyle name="Commentaire 17 2 5 4" xfId="25408" xr:uid="{00000000-0005-0000-0000-00000A190000}"/>
    <cellStyle name="Commentaire 17 2 5 5" xfId="30443" xr:uid="{00000000-0005-0000-0000-00000B190000}"/>
    <cellStyle name="Commentaire 17 2 5 6" xfId="24874" xr:uid="{00000000-0005-0000-0000-00000C190000}"/>
    <cellStyle name="Commentaire 17 2 5 7" xfId="26634" xr:uid="{00000000-0005-0000-0000-00000D190000}"/>
    <cellStyle name="Commentaire 17 2 6" xfId="12725" xr:uid="{00000000-0005-0000-0000-00000E190000}"/>
    <cellStyle name="Commentaire 17 2 6 2" xfId="24257" xr:uid="{00000000-0005-0000-0000-00000F190000}"/>
    <cellStyle name="Commentaire 17 2 6 3" xfId="30076" xr:uid="{00000000-0005-0000-0000-000010190000}"/>
    <cellStyle name="Commentaire 17 2 6 4" xfId="31176" xr:uid="{00000000-0005-0000-0000-000011190000}"/>
    <cellStyle name="Commentaire 17 2 6 5" xfId="23182" xr:uid="{00000000-0005-0000-0000-000012190000}"/>
    <cellStyle name="Commentaire 17 2 6 6" xfId="33797" xr:uid="{00000000-0005-0000-0000-000013190000}"/>
    <cellStyle name="Commentaire 17 2 6 7" xfId="34378" xr:uid="{00000000-0005-0000-0000-000014190000}"/>
    <cellStyle name="Commentaire 17 2 7" xfId="12401" xr:uid="{00000000-0005-0000-0000-000015190000}"/>
    <cellStyle name="Commentaire 17 2 7 2" xfId="24268" xr:uid="{00000000-0005-0000-0000-000016190000}"/>
    <cellStyle name="Commentaire 17 2 7 3" xfId="29799" xr:uid="{00000000-0005-0000-0000-000017190000}"/>
    <cellStyle name="Commentaire 17 2 7 4" xfId="30937" xr:uid="{00000000-0005-0000-0000-000018190000}"/>
    <cellStyle name="Commentaire 17 2 7 5" xfId="33490" xr:uid="{00000000-0005-0000-0000-000019190000}"/>
    <cellStyle name="Commentaire 17 2 7 6" xfId="32690" xr:uid="{00000000-0005-0000-0000-00001A190000}"/>
    <cellStyle name="Commentaire 17 2 7 7" xfId="34252" xr:uid="{00000000-0005-0000-0000-00001B190000}"/>
    <cellStyle name="Commentaire 17 2 8" xfId="14068" xr:uid="{00000000-0005-0000-0000-00001C190000}"/>
    <cellStyle name="Commentaire 17 2 8 2" xfId="30066" xr:uid="{00000000-0005-0000-0000-00001D190000}"/>
    <cellStyle name="Commentaire 17 2 8 3" xfId="31166" xr:uid="{00000000-0005-0000-0000-00001E190000}"/>
    <cellStyle name="Commentaire 17 2 8 4" xfId="32579" xr:uid="{00000000-0005-0000-0000-00001F190000}"/>
    <cellStyle name="Commentaire 17 2 8 5" xfId="33791" xr:uid="{00000000-0005-0000-0000-000020190000}"/>
    <cellStyle name="Commentaire 17 2 8 6" xfId="34372" xr:uid="{00000000-0005-0000-0000-000021190000}"/>
    <cellStyle name="Commentaire 17 2 8 7" xfId="35141" xr:uid="{00000000-0005-0000-0000-000022190000}"/>
    <cellStyle name="Commentaire 17 2 9" xfId="12906" xr:uid="{00000000-0005-0000-0000-000023190000}"/>
    <cellStyle name="Commentaire 17 2 9 2" xfId="29829" xr:uid="{00000000-0005-0000-0000-000024190000}"/>
    <cellStyle name="Commentaire 17 2 9 3" xfId="30965" xr:uid="{00000000-0005-0000-0000-000025190000}"/>
    <cellStyle name="Commentaire 17 2 9 4" xfId="32398" xr:uid="{00000000-0005-0000-0000-000026190000}"/>
    <cellStyle name="Commentaire 17 2 9 5" xfId="30188" xr:uid="{00000000-0005-0000-0000-000027190000}"/>
    <cellStyle name="Commentaire 17 2 9 6" xfId="34266" xr:uid="{00000000-0005-0000-0000-000028190000}"/>
    <cellStyle name="Commentaire 17 2 9 7" xfId="35079" xr:uid="{00000000-0005-0000-0000-000029190000}"/>
    <cellStyle name="Commentaire 17 3" xfId="885" xr:uid="{00000000-0005-0000-0000-00002A190000}"/>
    <cellStyle name="Commentaire 17 3 10" xfId="13059" xr:uid="{00000000-0005-0000-0000-00002B190000}"/>
    <cellStyle name="Commentaire 17 3 10 2" xfId="27330" xr:uid="{00000000-0005-0000-0000-00002C190000}"/>
    <cellStyle name="Commentaire 17 3 10 3" xfId="26388" xr:uid="{00000000-0005-0000-0000-00002D190000}"/>
    <cellStyle name="Commentaire 17 3 10 4" xfId="23498" xr:uid="{00000000-0005-0000-0000-00002E190000}"/>
    <cellStyle name="Commentaire 17 3 10 5" xfId="22291" xr:uid="{00000000-0005-0000-0000-00002F190000}"/>
    <cellStyle name="Commentaire 17 3 10 6" xfId="25633" xr:uid="{00000000-0005-0000-0000-000030190000}"/>
    <cellStyle name="Commentaire 17 3 10 7" xfId="27579" xr:uid="{00000000-0005-0000-0000-000031190000}"/>
    <cellStyle name="Commentaire 17 3 11" xfId="12650" xr:uid="{00000000-0005-0000-0000-000032190000}"/>
    <cellStyle name="Commentaire 17 3 11 2" xfId="23812" xr:uid="{00000000-0005-0000-0000-000033190000}"/>
    <cellStyle name="Commentaire 17 3 11 3" xfId="22826" xr:uid="{00000000-0005-0000-0000-000034190000}"/>
    <cellStyle name="Commentaire 17 3 11 4" xfId="26818" xr:uid="{00000000-0005-0000-0000-000035190000}"/>
    <cellStyle name="Commentaire 17 3 11 5" xfId="29888" xr:uid="{00000000-0005-0000-0000-000036190000}"/>
    <cellStyle name="Commentaire 17 3 11 6" xfId="32330" xr:uid="{00000000-0005-0000-0000-000037190000}"/>
    <cellStyle name="Commentaire 17 3 11 7" xfId="24167" xr:uid="{00000000-0005-0000-0000-000038190000}"/>
    <cellStyle name="Commentaire 17 3 12" xfId="13024" xr:uid="{00000000-0005-0000-0000-000039190000}"/>
    <cellStyle name="Commentaire 17 3 12 2" xfId="21946" xr:uid="{00000000-0005-0000-0000-00003A190000}"/>
    <cellStyle name="Commentaire 17 3 12 3" xfId="24179" xr:uid="{00000000-0005-0000-0000-00003B190000}"/>
    <cellStyle name="Commentaire 17 3 12 4" xfId="26948" xr:uid="{00000000-0005-0000-0000-00003C190000}"/>
    <cellStyle name="Commentaire 17 3 12 5" xfId="32340" xr:uid="{00000000-0005-0000-0000-00003D190000}"/>
    <cellStyle name="Commentaire 17 3 12 6" xfId="6044" xr:uid="{00000000-0005-0000-0000-00003E190000}"/>
    <cellStyle name="Commentaire 17 3 12 7" xfId="26494" xr:uid="{00000000-0005-0000-0000-00003F190000}"/>
    <cellStyle name="Commentaire 17 3 13" xfId="14650" xr:uid="{00000000-0005-0000-0000-000040190000}"/>
    <cellStyle name="Commentaire 17 3 13 2" xfId="23940" xr:uid="{00000000-0005-0000-0000-000041190000}"/>
    <cellStyle name="Commentaire 17 3 13 3" xfId="22692" xr:uid="{00000000-0005-0000-0000-000042190000}"/>
    <cellStyle name="Commentaire 17 3 13 4" xfId="30487" xr:uid="{00000000-0005-0000-0000-000043190000}"/>
    <cellStyle name="Commentaire 17 3 13 5" xfId="26851" xr:uid="{00000000-0005-0000-0000-000044190000}"/>
    <cellStyle name="Commentaire 17 3 13 6" xfId="6072" xr:uid="{00000000-0005-0000-0000-000045190000}"/>
    <cellStyle name="Commentaire 17 3 13 7" xfId="34018" xr:uid="{00000000-0005-0000-0000-000046190000}"/>
    <cellStyle name="Commentaire 17 3 14" xfId="14721" xr:uid="{00000000-0005-0000-0000-000047190000}"/>
    <cellStyle name="Commentaire 17 3 14 2" xfId="28165" xr:uid="{00000000-0005-0000-0000-000048190000}"/>
    <cellStyle name="Commentaire 17 3 14 3" xfId="28299" xr:uid="{00000000-0005-0000-0000-000049190000}"/>
    <cellStyle name="Commentaire 17 3 14 4" xfId="27411" xr:uid="{00000000-0005-0000-0000-00004A190000}"/>
    <cellStyle name="Commentaire 17 3 14 5" xfId="25686" xr:uid="{00000000-0005-0000-0000-00004B190000}"/>
    <cellStyle name="Commentaire 17 3 14 6" xfId="27449" xr:uid="{00000000-0005-0000-0000-00004C190000}"/>
    <cellStyle name="Commentaire 17 3 14 7" xfId="21651" xr:uid="{00000000-0005-0000-0000-00004D190000}"/>
    <cellStyle name="Commentaire 17 3 15" xfId="14270" xr:uid="{00000000-0005-0000-0000-00004E190000}"/>
    <cellStyle name="Commentaire 17 3 15 2" xfId="26930" xr:uid="{00000000-0005-0000-0000-00004F190000}"/>
    <cellStyle name="Commentaire 17 3 15 3" xfId="30512" xr:uid="{00000000-0005-0000-0000-000050190000}"/>
    <cellStyle name="Commentaire 17 3 15 4" xfId="26610" xr:uid="{00000000-0005-0000-0000-000051190000}"/>
    <cellStyle name="Commentaire 17 3 15 5" xfId="33217" xr:uid="{00000000-0005-0000-0000-000052190000}"/>
    <cellStyle name="Commentaire 17 3 15 6" xfId="34033" xr:uid="{00000000-0005-0000-0000-000053190000}"/>
    <cellStyle name="Commentaire 17 3 15 7" xfId="30273" xr:uid="{00000000-0005-0000-0000-000054190000}"/>
    <cellStyle name="Commentaire 17 3 2" xfId="4911" xr:uid="{00000000-0005-0000-0000-000055190000}"/>
    <cellStyle name="Commentaire 17 3 2 2" xfId="11856" xr:uid="{00000000-0005-0000-0000-000056190000}"/>
    <cellStyle name="Commentaire 17 3 2 2 2" xfId="28260" xr:uid="{00000000-0005-0000-0000-000057190000}"/>
    <cellStyle name="Commentaire 17 3 2 2 3" xfId="29481" xr:uid="{00000000-0005-0000-0000-000058190000}"/>
    <cellStyle name="Commentaire 17 3 2 2 4" xfId="27770" xr:uid="{00000000-0005-0000-0000-000059190000}"/>
    <cellStyle name="Commentaire 17 3 2 2 5" xfId="27043" xr:uid="{00000000-0005-0000-0000-00005A190000}"/>
    <cellStyle name="Commentaire 17 3 2 2 6" xfId="31155" xr:uid="{00000000-0005-0000-0000-00005B190000}"/>
    <cellStyle name="Commentaire 17 3 2 2 7" xfId="32915" xr:uid="{00000000-0005-0000-0000-00005C190000}"/>
    <cellStyle name="Commentaire 17 3 2 3" xfId="22361" xr:uid="{00000000-0005-0000-0000-00005D190000}"/>
    <cellStyle name="Commentaire 17 3 2 4" xfId="27521" xr:uid="{00000000-0005-0000-0000-00005E190000}"/>
    <cellStyle name="Commentaire 17 3 2 5" xfId="26446" xr:uid="{00000000-0005-0000-0000-00005F190000}"/>
    <cellStyle name="Commentaire 17 3 2 6" xfId="23292" xr:uid="{00000000-0005-0000-0000-000060190000}"/>
    <cellStyle name="Commentaire 17 3 2 7" xfId="33533" xr:uid="{00000000-0005-0000-0000-000061190000}"/>
    <cellStyle name="Commentaire 17 3 2 8" xfId="27923" xr:uid="{00000000-0005-0000-0000-000062190000}"/>
    <cellStyle name="Commentaire 17 3 3" xfId="11990" xr:uid="{00000000-0005-0000-0000-000063190000}"/>
    <cellStyle name="Commentaire 17 3 3 2" xfId="23834" xr:uid="{00000000-0005-0000-0000-000064190000}"/>
    <cellStyle name="Commentaire 17 3 3 3" xfId="21488" xr:uid="{00000000-0005-0000-0000-000065190000}"/>
    <cellStyle name="Commentaire 17 3 3 4" xfId="22253" xr:uid="{00000000-0005-0000-0000-000066190000}"/>
    <cellStyle name="Commentaire 17 3 3 5" xfId="26316" xr:uid="{00000000-0005-0000-0000-000067190000}"/>
    <cellStyle name="Commentaire 17 3 3 6" xfId="32821" xr:uid="{00000000-0005-0000-0000-000068190000}"/>
    <cellStyle name="Commentaire 17 3 3 7" xfId="24675" xr:uid="{00000000-0005-0000-0000-000069190000}"/>
    <cellStyle name="Commentaire 17 3 4" xfId="11906" xr:uid="{00000000-0005-0000-0000-00006A190000}"/>
    <cellStyle name="Commentaire 17 3 4 2" xfId="23837" xr:uid="{00000000-0005-0000-0000-00006B190000}"/>
    <cellStyle name="Commentaire 17 3 4 3" xfId="29552" xr:uid="{00000000-0005-0000-0000-00006C190000}"/>
    <cellStyle name="Commentaire 17 3 4 4" xfId="26550" xr:uid="{00000000-0005-0000-0000-00006D190000}"/>
    <cellStyle name="Commentaire 17 3 4 5" xfId="33133" xr:uid="{00000000-0005-0000-0000-00006E190000}"/>
    <cellStyle name="Commentaire 17 3 4 6" xfId="22625" xr:uid="{00000000-0005-0000-0000-00006F190000}"/>
    <cellStyle name="Commentaire 17 3 4 7" xfId="32686" xr:uid="{00000000-0005-0000-0000-000070190000}"/>
    <cellStyle name="Commentaire 17 3 5" xfId="12075" xr:uid="{00000000-0005-0000-0000-000071190000}"/>
    <cellStyle name="Commentaire 17 3 5 2" xfId="29466" xr:uid="{00000000-0005-0000-0000-000072190000}"/>
    <cellStyle name="Commentaire 17 3 5 3" xfId="6509" xr:uid="{00000000-0005-0000-0000-000073190000}"/>
    <cellStyle name="Commentaire 17 3 5 4" xfId="32014" xr:uid="{00000000-0005-0000-0000-000074190000}"/>
    <cellStyle name="Commentaire 17 3 5 5" xfId="22904" xr:uid="{00000000-0005-0000-0000-000075190000}"/>
    <cellStyle name="Commentaire 17 3 5 6" xfId="32759" xr:uid="{00000000-0005-0000-0000-000076190000}"/>
    <cellStyle name="Commentaire 17 3 5 7" xfId="34960" xr:uid="{00000000-0005-0000-0000-000077190000}"/>
    <cellStyle name="Commentaire 17 3 6" xfId="12726" xr:uid="{00000000-0005-0000-0000-000078190000}"/>
    <cellStyle name="Commentaire 17 3 6 2" xfId="28230" xr:uid="{00000000-0005-0000-0000-000079190000}"/>
    <cellStyle name="Commentaire 17 3 6 3" xfId="27055" xr:uid="{00000000-0005-0000-0000-00007A190000}"/>
    <cellStyle name="Commentaire 17 3 6 4" xfId="27731" xr:uid="{00000000-0005-0000-0000-00007B190000}"/>
    <cellStyle name="Commentaire 17 3 6 5" xfId="33181" xr:uid="{00000000-0005-0000-0000-00007C190000}"/>
    <cellStyle name="Commentaire 17 3 6 6" xfId="21555" xr:uid="{00000000-0005-0000-0000-00007D190000}"/>
    <cellStyle name="Commentaire 17 3 6 7" xfId="28278" xr:uid="{00000000-0005-0000-0000-00007E190000}"/>
    <cellStyle name="Commentaire 17 3 7" xfId="14269" xr:uid="{00000000-0005-0000-0000-00007F190000}"/>
    <cellStyle name="Commentaire 17 3 7 2" xfId="22661" xr:uid="{00000000-0005-0000-0000-000080190000}"/>
    <cellStyle name="Commentaire 17 3 7 3" xfId="30488" xr:uid="{00000000-0005-0000-0000-000081190000}"/>
    <cellStyle name="Commentaire 17 3 7 4" xfId="6422" xr:uid="{00000000-0005-0000-0000-000082190000}"/>
    <cellStyle name="Commentaire 17 3 7 5" xfId="32312" xr:uid="{00000000-0005-0000-0000-000083190000}"/>
    <cellStyle name="Commentaire 17 3 7 6" xfId="34019" xr:uid="{00000000-0005-0000-0000-000084190000}"/>
    <cellStyle name="Commentaire 17 3 7 7" xfId="32721" xr:uid="{00000000-0005-0000-0000-000085190000}"/>
    <cellStyle name="Commentaire 17 3 8" xfId="14043" xr:uid="{00000000-0005-0000-0000-000086190000}"/>
    <cellStyle name="Commentaire 17 3 8 2" xfId="30339" xr:uid="{00000000-0005-0000-0000-000087190000}"/>
    <cellStyle name="Commentaire 17 3 8 3" xfId="25414" xr:uid="{00000000-0005-0000-0000-000088190000}"/>
    <cellStyle name="Commentaire 17 3 8 4" xfId="6602" xr:uid="{00000000-0005-0000-0000-000089190000}"/>
    <cellStyle name="Commentaire 17 3 8 5" xfId="33935" xr:uid="{00000000-0005-0000-0000-00008A190000}"/>
    <cellStyle name="Commentaire 17 3 8 6" xfId="26194" xr:uid="{00000000-0005-0000-0000-00008B190000}"/>
    <cellStyle name="Commentaire 17 3 8 7" xfId="25515" xr:uid="{00000000-0005-0000-0000-00008C190000}"/>
    <cellStyle name="Commentaire 17 3 9" xfId="14386" xr:uid="{00000000-0005-0000-0000-00008D190000}"/>
    <cellStyle name="Commentaire 17 3 9 2" xfId="30578" xr:uid="{00000000-0005-0000-0000-00008E190000}"/>
    <cellStyle name="Commentaire 17 3 9 3" xfId="28477" xr:uid="{00000000-0005-0000-0000-00008F190000}"/>
    <cellStyle name="Commentaire 17 3 9 4" xfId="30499" xr:uid="{00000000-0005-0000-0000-000090190000}"/>
    <cellStyle name="Commentaire 17 3 9 5" xfId="34069" xr:uid="{00000000-0005-0000-0000-000091190000}"/>
    <cellStyle name="Commentaire 17 3 9 6" xfId="32897" xr:uid="{00000000-0005-0000-0000-000092190000}"/>
    <cellStyle name="Commentaire 17 3 9 7" xfId="34027" xr:uid="{00000000-0005-0000-0000-000093190000}"/>
    <cellStyle name="Commentaire 2 2" xfId="886" xr:uid="{00000000-0005-0000-0000-000094190000}"/>
    <cellStyle name="Commentaire 2 2 10" xfId="14369" xr:uid="{00000000-0005-0000-0000-000095190000}"/>
    <cellStyle name="Commentaire 2 2 10 2" xfId="21525" xr:uid="{00000000-0005-0000-0000-000096190000}"/>
    <cellStyle name="Commentaire 2 2 10 3" xfId="22537" xr:uid="{00000000-0005-0000-0000-000097190000}"/>
    <cellStyle name="Commentaire 2 2 10 4" xfId="26391" xr:uid="{00000000-0005-0000-0000-000098190000}"/>
    <cellStyle name="Commentaire 2 2 10 5" xfId="25692" xr:uid="{00000000-0005-0000-0000-000099190000}"/>
    <cellStyle name="Commentaire 2 2 10 6" xfId="26885" xr:uid="{00000000-0005-0000-0000-00009A190000}"/>
    <cellStyle name="Commentaire 2 2 10 7" xfId="6359" xr:uid="{00000000-0005-0000-0000-00009B190000}"/>
    <cellStyle name="Commentaire 2 2 11" xfId="14047" xr:uid="{00000000-0005-0000-0000-00009C190000}"/>
    <cellStyle name="Commentaire 2 2 11 2" xfId="30067" xr:uid="{00000000-0005-0000-0000-00009D190000}"/>
    <cellStyle name="Commentaire 2 2 11 3" xfId="31167" xr:uid="{00000000-0005-0000-0000-00009E190000}"/>
    <cellStyle name="Commentaire 2 2 11 4" xfId="32580" xr:uid="{00000000-0005-0000-0000-00009F190000}"/>
    <cellStyle name="Commentaire 2 2 11 5" xfId="33792" xr:uid="{00000000-0005-0000-0000-0000A0190000}"/>
    <cellStyle name="Commentaire 2 2 11 6" xfId="34373" xr:uid="{00000000-0005-0000-0000-0000A1190000}"/>
    <cellStyle name="Commentaire 2 2 11 7" xfId="35142" xr:uid="{00000000-0005-0000-0000-0000A2190000}"/>
    <cellStyle name="Commentaire 2 2 12" xfId="14760" xr:uid="{00000000-0005-0000-0000-0000A3190000}"/>
    <cellStyle name="Commentaire 2 2 12 2" xfId="27280" xr:uid="{00000000-0005-0000-0000-0000A4190000}"/>
    <cellStyle name="Commentaire 2 2 12 3" xfId="29963" xr:uid="{00000000-0005-0000-0000-0000A5190000}"/>
    <cellStyle name="Commentaire 2 2 12 4" xfId="26482" xr:uid="{00000000-0005-0000-0000-0000A6190000}"/>
    <cellStyle name="Commentaire 2 2 12 5" xfId="23122" xr:uid="{00000000-0005-0000-0000-0000A7190000}"/>
    <cellStyle name="Commentaire 2 2 12 6" xfId="33742" xr:uid="{00000000-0005-0000-0000-0000A8190000}"/>
    <cellStyle name="Commentaire 2 2 12 7" xfId="32942" xr:uid="{00000000-0005-0000-0000-0000A9190000}"/>
    <cellStyle name="Commentaire 2 2 13" xfId="12947" xr:uid="{00000000-0005-0000-0000-0000AA190000}"/>
    <cellStyle name="Commentaire 2 2 13 2" xfId="26974" xr:uid="{00000000-0005-0000-0000-0000AB190000}"/>
    <cellStyle name="Commentaire 2 2 13 3" xfId="30509" xr:uid="{00000000-0005-0000-0000-0000AC190000}"/>
    <cellStyle name="Commentaire 2 2 13 4" xfId="22216" xr:uid="{00000000-0005-0000-0000-0000AD190000}"/>
    <cellStyle name="Commentaire 2 2 13 5" xfId="33215" xr:uid="{00000000-0005-0000-0000-0000AE190000}"/>
    <cellStyle name="Commentaire 2 2 13 6" xfId="34031" xr:uid="{00000000-0005-0000-0000-0000AF190000}"/>
    <cellStyle name="Commentaire 2 2 13 7" xfId="26614" xr:uid="{00000000-0005-0000-0000-0000B0190000}"/>
    <cellStyle name="Commentaire 2 2 14" xfId="14728" xr:uid="{00000000-0005-0000-0000-0000B1190000}"/>
    <cellStyle name="Commentaire 2 2 14 2" xfId="26718" xr:uid="{00000000-0005-0000-0000-0000B2190000}"/>
    <cellStyle name="Commentaire 2 2 14 3" xfId="27676" xr:uid="{00000000-0005-0000-0000-0000B3190000}"/>
    <cellStyle name="Commentaire 2 2 14 4" xfId="22592" xr:uid="{00000000-0005-0000-0000-0000B4190000}"/>
    <cellStyle name="Commentaire 2 2 14 5" xfId="5948" xr:uid="{00000000-0005-0000-0000-0000B5190000}"/>
    <cellStyle name="Commentaire 2 2 14 6" xfId="32234" xr:uid="{00000000-0005-0000-0000-0000B6190000}"/>
    <cellStyle name="Commentaire 2 2 14 7" xfId="5986" xr:uid="{00000000-0005-0000-0000-0000B7190000}"/>
    <cellStyle name="Commentaire 2 2 15" xfId="14781" xr:uid="{00000000-0005-0000-0000-0000B8190000}"/>
    <cellStyle name="Commentaire 2 2 15 2" xfId="27279" xr:uid="{00000000-0005-0000-0000-0000B9190000}"/>
    <cellStyle name="Commentaire 2 2 15 3" xfId="27209" xr:uid="{00000000-0005-0000-0000-0000BA190000}"/>
    <cellStyle name="Commentaire 2 2 15 4" xfId="24040" xr:uid="{00000000-0005-0000-0000-0000BB190000}"/>
    <cellStyle name="Commentaire 2 2 15 5" xfId="23900" xr:uid="{00000000-0005-0000-0000-0000BC190000}"/>
    <cellStyle name="Commentaire 2 2 15 6" xfId="33043" xr:uid="{00000000-0005-0000-0000-0000BD190000}"/>
    <cellStyle name="Commentaire 2 2 15 7" xfId="33126" xr:uid="{00000000-0005-0000-0000-0000BE190000}"/>
    <cellStyle name="Commentaire 2 2 2" xfId="4224" xr:uid="{00000000-0005-0000-0000-0000BF190000}"/>
    <cellStyle name="Commentaire 2 2 2 2" xfId="11740" xr:uid="{00000000-0005-0000-0000-0000C0190000}"/>
    <cellStyle name="Commentaire 2 2 2 2 2" xfId="22738" xr:uid="{00000000-0005-0000-0000-0000C1190000}"/>
    <cellStyle name="Commentaire 2 2 2 2 3" xfId="24313" xr:uid="{00000000-0005-0000-0000-0000C2190000}"/>
    <cellStyle name="Commentaire 2 2 2 2 4" xfId="22676" xr:uid="{00000000-0005-0000-0000-0000C3190000}"/>
    <cellStyle name="Commentaire 2 2 2 2 5" xfId="21441" xr:uid="{00000000-0005-0000-0000-0000C4190000}"/>
    <cellStyle name="Commentaire 2 2 2 2 6" xfId="33489" xr:uid="{00000000-0005-0000-0000-0000C5190000}"/>
    <cellStyle name="Commentaire 2 2 2 2 7" xfId="31766" xr:uid="{00000000-0005-0000-0000-0000C6190000}"/>
    <cellStyle name="Commentaire 2 2 2 3" xfId="22362" xr:uid="{00000000-0005-0000-0000-0000C7190000}"/>
    <cellStyle name="Commentaire 2 2 2 4" xfId="28407" xr:uid="{00000000-0005-0000-0000-0000C8190000}"/>
    <cellStyle name="Commentaire 2 2 2 5" xfId="30167" xr:uid="{00000000-0005-0000-0000-0000C9190000}"/>
    <cellStyle name="Commentaire 2 2 2 6" xfId="6443" xr:uid="{00000000-0005-0000-0000-0000CA190000}"/>
    <cellStyle name="Commentaire 2 2 2 7" xfId="22217" xr:uid="{00000000-0005-0000-0000-0000CB190000}"/>
    <cellStyle name="Commentaire 2 2 2 8" xfId="33853" xr:uid="{00000000-0005-0000-0000-0000CC190000}"/>
    <cellStyle name="Commentaire 2 2 3" xfId="12117" xr:uid="{00000000-0005-0000-0000-0000CD190000}"/>
    <cellStyle name="Commentaire 2 2 3 2" xfId="29652" xr:uid="{00000000-0005-0000-0000-0000CE190000}"/>
    <cellStyle name="Commentaire 2 2 3 3" xfId="7645" xr:uid="{00000000-0005-0000-0000-0000CF190000}"/>
    <cellStyle name="Commentaire 2 2 3 4" xfId="32013" xr:uid="{00000000-0005-0000-0000-0000D0190000}"/>
    <cellStyle name="Commentaire 2 2 3 5" xfId="30922" xr:uid="{00000000-0005-0000-0000-0000D1190000}"/>
    <cellStyle name="Commentaire 2 2 3 6" xfId="26919" xr:uid="{00000000-0005-0000-0000-0000D2190000}"/>
    <cellStyle name="Commentaire 2 2 3 7" xfId="34959" xr:uid="{00000000-0005-0000-0000-0000D3190000}"/>
    <cellStyle name="Commentaire 2 2 4" xfId="12155" xr:uid="{00000000-0005-0000-0000-0000D4190000}"/>
    <cellStyle name="Commentaire 2 2 4 2" xfId="21601" xr:uid="{00000000-0005-0000-0000-0000D5190000}"/>
    <cellStyle name="Commentaire 2 2 4 3" xfId="28371" xr:uid="{00000000-0005-0000-0000-0000D6190000}"/>
    <cellStyle name="Commentaire 2 2 4 4" xfId="23672" xr:uid="{00000000-0005-0000-0000-0000D7190000}"/>
    <cellStyle name="Commentaire 2 2 4 5" xfId="32329" xr:uid="{00000000-0005-0000-0000-0000D8190000}"/>
    <cellStyle name="Commentaire 2 2 4 6" xfId="33513" xr:uid="{00000000-0005-0000-0000-0000D9190000}"/>
    <cellStyle name="Commentaire 2 2 4 7" xfId="30895" xr:uid="{00000000-0005-0000-0000-0000DA190000}"/>
    <cellStyle name="Commentaire 2 2 5" xfId="12253" xr:uid="{00000000-0005-0000-0000-0000DB190000}"/>
    <cellStyle name="Commentaire 2 2 5 2" xfId="30123" xr:uid="{00000000-0005-0000-0000-0000DC190000}"/>
    <cellStyle name="Commentaire 2 2 5 3" xfId="31223" xr:uid="{00000000-0005-0000-0000-0000DD190000}"/>
    <cellStyle name="Commentaire 2 2 5 4" xfId="32621" xr:uid="{00000000-0005-0000-0000-0000DE190000}"/>
    <cellStyle name="Commentaire 2 2 5 5" xfId="33825" xr:uid="{00000000-0005-0000-0000-0000DF190000}"/>
    <cellStyle name="Commentaire 2 2 5 6" xfId="34404" xr:uid="{00000000-0005-0000-0000-0000E0190000}"/>
    <cellStyle name="Commentaire 2 2 5 7" xfId="35165" xr:uid="{00000000-0005-0000-0000-0000E1190000}"/>
    <cellStyle name="Commentaire 2 2 6" xfId="12727" xr:uid="{00000000-0005-0000-0000-0000E2190000}"/>
    <cellStyle name="Commentaire 2 2 6 2" xfId="30629" xr:uid="{00000000-0005-0000-0000-0000E3190000}"/>
    <cellStyle name="Commentaire 2 2 6 3" xfId="6150" xr:uid="{00000000-0005-0000-0000-0000E4190000}"/>
    <cellStyle name="Commentaire 2 2 6 4" xfId="26692" xr:uid="{00000000-0005-0000-0000-0000E5190000}"/>
    <cellStyle name="Commentaire 2 2 6 5" xfId="34101" xr:uid="{00000000-0005-0000-0000-0000E6190000}"/>
    <cellStyle name="Commentaire 2 2 6 6" xfId="24856" xr:uid="{00000000-0005-0000-0000-0000E7190000}"/>
    <cellStyle name="Commentaire 2 2 6 7" xfId="25908" xr:uid="{00000000-0005-0000-0000-0000E8190000}"/>
    <cellStyle name="Commentaire 2 2 7" xfId="14495" xr:uid="{00000000-0005-0000-0000-0000E9190000}"/>
    <cellStyle name="Commentaire 2 2 7 2" xfId="21520" xr:uid="{00000000-0005-0000-0000-0000EA190000}"/>
    <cellStyle name="Commentaire 2 2 7 3" xfId="23449" xr:uid="{00000000-0005-0000-0000-0000EB190000}"/>
    <cellStyle name="Commentaire 2 2 7 4" xfId="31067" xr:uid="{00000000-0005-0000-0000-0000EC190000}"/>
    <cellStyle name="Commentaire 2 2 7 5" xfId="25814" xr:uid="{00000000-0005-0000-0000-0000ED190000}"/>
    <cellStyle name="Commentaire 2 2 7 6" xfId="21663" xr:uid="{00000000-0005-0000-0000-0000EE190000}"/>
    <cellStyle name="Commentaire 2 2 7 7" xfId="34330" xr:uid="{00000000-0005-0000-0000-0000EF190000}"/>
    <cellStyle name="Commentaire 2 2 8" xfId="12490" xr:uid="{00000000-0005-0000-0000-0000F0190000}"/>
    <cellStyle name="Commentaire 2 2 8 2" xfId="21962" xr:uid="{00000000-0005-0000-0000-0000F1190000}"/>
    <cellStyle name="Commentaire 2 2 8 3" xfId="22593" xr:uid="{00000000-0005-0000-0000-0000F2190000}"/>
    <cellStyle name="Commentaire 2 2 8 4" xfId="28499" xr:uid="{00000000-0005-0000-0000-0000F3190000}"/>
    <cellStyle name="Commentaire 2 2 8 5" xfId="26283" xr:uid="{00000000-0005-0000-0000-0000F4190000}"/>
    <cellStyle name="Commentaire 2 2 8 6" xfId="32296" xr:uid="{00000000-0005-0000-0000-0000F5190000}"/>
    <cellStyle name="Commentaire 2 2 8 7" xfId="30257" xr:uid="{00000000-0005-0000-0000-0000F6190000}"/>
    <cellStyle name="Commentaire 2 2 9" xfId="14630" xr:uid="{00000000-0005-0000-0000-0000F7190000}"/>
    <cellStyle name="Commentaire 2 2 9 2" xfId="27800" xr:uid="{00000000-0005-0000-0000-0000F8190000}"/>
    <cellStyle name="Commentaire 2 2 9 3" xfId="27956" xr:uid="{00000000-0005-0000-0000-0000F9190000}"/>
    <cellStyle name="Commentaire 2 2 9 4" xfId="23682" xr:uid="{00000000-0005-0000-0000-0000FA190000}"/>
    <cellStyle name="Commentaire 2 2 9 5" xfId="6118" xr:uid="{00000000-0005-0000-0000-0000FB190000}"/>
    <cellStyle name="Commentaire 2 2 9 6" xfId="32910" xr:uid="{00000000-0005-0000-0000-0000FC190000}"/>
    <cellStyle name="Commentaire 2 2 9 7" xfId="26656" xr:uid="{00000000-0005-0000-0000-0000FD190000}"/>
    <cellStyle name="Commentaire 2 3" xfId="887" xr:uid="{00000000-0005-0000-0000-0000FE190000}"/>
    <cellStyle name="Commentaire 2 3 10" xfId="14312" xr:uid="{00000000-0005-0000-0000-0000FF190000}"/>
    <cellStyle name="Commentaire 2 3 10 2" xfId="26929" xr:uid="{00000000-0005-0000-0000-0000001A0000}"/>
    <cellStyle name="Commentaire 2 3 10 3" xfId="24133" xr:uid="{00000000-0005-0000-0000-0000011A0000}"/>
    <cellStyle name="Commentaire 2 3 10 4" xfId="23975" xr:uid="{00000000-0005-0000-0000-0000021A0000}"/>
    <cellStyle name="Commentaire 2 3 10 5" xfId="24816" xr:uid="{00000000-0005-0000-0000-0000031A0000}"/>
    <cellStyle name="Commentaire 2 3 10 6" xfId="28556" xr:uid="{00000000-0005-0000-0000-0000041A0000}"/>
    <cellStyle name="Commentaire 2 3 10 7" xfId="27624" xr:uid="{00000000-0005-0000-0000-0000051A0000}"/>
    <cellStyle name="Commentaire 2 3 11" xfId="14351" xr:uid="{00000000-0005-0000-0000-0000061A0000}"/>
    <cellStyle name="Commentaire 2 3 11 2" xfId="23757" xr:uid="{00000000-0005-0000-0000-0000071A0000}"/>
    <cellStyle name="Commentaire 2 3 11 3" xfId="24174" xr:uid="{00000000-0005-0000-0000-0000081A0000}"/>
    <cellStyle name="Commentaire 2 3 11 4" xfId="24226" xr:uid="{00000000-0005-0000-0000-0000091A0000}"/>
    <cellStyle name="Commentaire 2 3 11 5" xfId="31895" xr:uid="{00000000-0005-0000-0000-00000A1A0000}"/>
    <cellStyle name="Commentaire 2 3 11 6" xfId="24658" xr:uid="{00000000-0005-0000-0000-00000B1A0000}"/>
    <cellStyle name="Commentaire 2 3 11 7" xfId="26014" xr:uid="{00000000-0005-0000-0000-00000C1A0000}"/>
    <cellStyle name="Commentaire 2 3 12" xfId="14379" xr:uid="{00000000-0005-0000-0000-00000D1A0000}"/>
    <cellStyle name="Commentaire 2 3 12 2" xfId="30327" xr:uid="{00000000-0005-0000-0000-00000E1A0000}"/>
    <cellStyle name="Commentaire 2 3 12 3" xfId="28130" xr:uid="{00000000-0005-0000-0000-00000F1A0000}"/>
    <cellStyle name="Commentaire 2 3 12 4" xfId="22030" xr:uid="{00000000-0005-0000-0000-0000101A0000}"/>
    <cellStyle name="Commentaire 2 3 12 5" xfId="33926" xr:uid="{00000000-0005-0000-0000-0000111A0000}"/>
    <cellStyle name="Commentaire 2 3 12 6" xfId="33013" xr:uid="{00000000-0005-0000-0000-0000121A0000}"/>
    <cellStyle name="Commentaire 2 3 12 7" xfId="28149" xr:uid="{00000000-0005-0000-0000-0000131A0000}"/>
    <cellStyle name="Commentaire 2 3 13" xfId="12443" xr:uid="{00000000-0005-0000-0000-0000141A0000}"/>
    <cellStyle name="Commentaire 2 3 13 2" xfId="24266" xr:uid="{00000000-0005-0000-0000-0000151A0000}"/>
    <cellStyle name="Commentaire 2 3 13 3" xfId="22678" xr:uid="{00000000-0005-0000-0000-0000161A0000}"/>
    <cellStyle name="Commentaire 2 3 13 4" xfId="23860" xr:uid="{00000000-0005-0000-0000-0000171A0000}"/>
    <cellStyle name="Commentaire 2 3 13 5" xfId="30798" xr:uid="{00000000-0005-0000-0000-0000181A0000}"/>
    <cellStyle name="Commentaire 2 3 13 6" xfId="31365" xr:uid="{00000000-0005-0000-0000-0000191A0000}"/>
    <cellStyle name="Commentaire 2 3 13 7" xfId="31077" xr:uid="{00000000-0005-0000-0000-00001A1A0000}"/>
    <cellStyle name="Commentaire 2 3 14" xfId="14798" xr:uid="{00000000-0005-0000-0000-00001B1A0000}"/>
    <cellStyle name="Commentaire 2 3 14 2" xfId="27792" xr:uid="{00000000-0005-0000-0000-00001C1A0000}"/>
    <cellStyle name="Commentaire 2 3 14 3" xfId="21237" xr:uid="{00000000-0005-0000-0000-00001D1A0000}"/>
    <cellStyle name="Commentaire 2 3 14 4" xfId="26608" xr:uid="{00000000-0005-0000-0000-00001E1A0000}"/>
    <cellStyle name="Commentaire 2 3 14 5" xfId="32168" xr:uid="{00000000-0005-0000-0000-00001F1A0000}"/>
    <cellStyle name="Commentaire 2 3 14 6" xfId="32804" xr:uid="{00000000-0005-0000-0000-0000201A0000}"/>
    <cellStyle name="Commentaire 2 3 14 7" xfId="24678" xr:uid="{00000000-0005-0000-0000-0000211A0000}"/>
    <cellStyle name="Commentaire 2 3 15" xfId="14854" xr:uid="{00000000-0005-0000-0000-0000221A0000}"/>
    <cellStyle name="Commentaire 2 3 15 2" xfId="26713" xr:uid="{00000000-0005-0000-0000-0000231A0000}"/>
    <cellStyle name="Commentaire 2 3 15 3" xfId="30828" xr:uid="{00000000-0005-0000-0000-0000241A0000}"/>
    <cellStyle name="Commentaire 2 3 15 4" xfId="32280" xr:uid="{00000000-0005-0000-0000-0000251A0000}"/>
    <cellStyle name="Commentaire 2 3 15 5" xfId="33226" xr:uid="{00000000-0005-0000-0000-0000261A0000}"/>
    <cellStyle name="Commentaire 2 3 15 6" xfId="34210" xr:uid="{00000000-0005-0000-0000-0000271A0000}"/>
    <cellStyle name="Commentaire 2 3 15 7" xfId="35044" xr:uid="{00000000-0005-0000-0000-0000281A0000}"/>
    <cellStyle name="Commentaire 2 3 2" xfId="4913" xr:uid="{00000000-0005-0000-0000-0000291A0000}"/>
    <cellStyle name="Commentaire 2 3 2 2" xfId="11785" xr:uid="{00000000-0005-0000-0000-00002A1A0000}"/>
    <cellStyle name="Commentaire 2 3 2 2 2" xfId="24035" xr:uid="{00000000-0005-0000-0000-00002B1A0000}"/>
    <cellStyle name="Commentaire 2 3 2 2 3" xfId="30085" xr:uid="{00000000-0005-0000-0000-00002C1A0000}"/>
    <cellStyle name="Commentaire 2 3 2 2 4" xfId="31185" xr:uid="{00000000-0005-0000-0000-00002D1A0000}"/>
    <cellStyle name="Commentaire 2 3 2 2 5" xfId="32135" xr:uid="{00000000-0005-0000-0000-00002E1A0000}"/>
    <cellStyle name="Commentaire 2 3 2 2 6" xfId="33801" xr:uid="{00000000-0005-0000-0000-00002F1A0000}"/>
    <cellStyle name="Commentaire 2 3 2 2 7" xfId="34380" xr:uid="{00000000-0005-0000-0000-0000301A0000}"/>
    <cellStyle name="Commentaire 2 3 2 3" xfId="22363" xr:uid="{00000000-0005-0000-0000-0000311A0000}"/>
    <cellStyle name="Commentaire 2 3 2 4" xfId="23478" xr:uid="{00000000-0005-0000-0000-0000321A0000}"/>
    <cellStyle name="Commentaire 2 3 2 5" xfId="27967" xr:uid="{00000000-0005-0000-0000-0000331A0000}"/>
    <cellStyle name="Commentaire 2 3 2 6" xfId="26658" xr:uid="{00000000-0005-0000-0000-0000341A0000}"/>
    <cellStyle name="Commentaire 2 3 2 7" xfId="22166" xr:uid="{00000000-0005-0000-0000-0000351A0000}"/>
    <cellStyle name="Commentaire 2 3 2 8" xfId="32544" xr:uid="{00000000-0005-0000-0000-0000361A0000}"/>
    <cellStyle name="Commentaire 2 3 3" xfId="12095" xr:uid="{00000000-0005-0000-0000-0000371A0000}"/>
    <cellStyle name="Commentaire 2 3 3 2" xfId="23831" xr:uid="{00000000-0005-0000-0000-0000381A0000}"/>
    <cellStyle name="Commentaire 2 3 3 3" xfId="28142" xr:uid="{00000000-0005-0000-0000-0000391A0000}"/>
    <cellStyle name="Commentaire 2 3 3 4" xfId="26639" xr:uid="{00000000-0005-0000-0000-00003A1A0000}"/>
    <cellStyle name="Commentaire 2 3 3 5" xfId="22061" xr:uid="{00000000-0005-0000-0000-00003B1A0000}"/>
    <cellStyle name="Commentaire 2 3 3 6" xfId="33363" xr:uid="{00000000-0005-0000-0000-00003C1A0000}"/>
    <cellStyle name="Commentaire 2 3 3 7" xfId="21794" xr:uid="{00000000-0005-0000-0000-00003D1A0000}"/>
    <cellStyle name="Commentaire 2 3 4" xfId="11982" xr:uid="{00000000-0005-0000-0000-00003E1A0000}"/>
    <cellStyle name="Commentaire 2 3 4 2" xfId="28256" xr:uid="{00000000-0005-0000-0000-00003F1A0000}"/>
    <cellStyle name="Commentaire 2 3 4 3" xfId="23371" xr:uid="{00000000-0005-0000-0000-0000401A0000}"/>
    <cellStyle name="Commentaire 2 3 4 4" xfId="22245" xr:uid="{00000000-0005-0000-0000-0000411A0000}"/>
    <cellStyle name="Commentaire 2 3 4 5" xfId="30773" xr:uid="{00000000-0005-0000-0000-0000421A0000}"/>
    <cellStyle name="Commentaire 2 3 4 6" xfId="25590" xr:uid="{00000000-0005-0000-0000-0000431A0000}"/>
    <cellStyle name="Commentaire 2 3 4 7" xfId="28318" xr:uid="{00000000-0005-0000-0000-0000441A0000}"/>
    <cellStyle name="Commentaire 2 3 5" xfId="12153" xr:uid="{00000000-0005-0000-0000-0000451A0000}"/>
    <cellStyle name="Commentaire 2 3 5 2" xfId="23319" xr:uid="{00000000-0005-0000-0000-0000461A0000}"/>
    <cellStyle name="Commentaire 2 3 5 3" xfId="21205" xr:uid="{00000000-0005-0000-0000-0000471A0000}"/>
    <cellStyle name="Commentaire 2 3 5 4" xfId="27252" xr:uid="{00000000-0005-0000-0000-0000481A0000}"/>
    <cellStyle name="Commentaire 2 3 5 5" xfId="33147" xr:uid="{00000000-0005-0000-0000-0000491A0000}"/>
    <cellStyle name="Commentaire 2 3 5 6" xfId="27419" xr:uid="{00000000-0005-0000-0000-00004A1A0000}"/>
    <cellStyle name="Commentaire 2 3 5 7" xfId="6166" xr:uid="{00000000-0005-0000-0000-00004B1A0000}"/>
    <cellStyle name="Commentaire 2 3 6" xfId="12728" xr:uid="{00000000-0005-0000-0000-00004C1A0000}"/>
    <cellStyle name="Commentaire 2 3 6 2" xfId="25761" xr:uid="{00000000-0005-0000-0000-00004D1A0000}"/>
    <cellStyle name="Commentaire 2 3 6 3" xfId="21790" xr:uid="{00000000-0005-0000-0000-00004E1A0000}"/>
    <cellStyle name="Commentaire 2 3 6 4" xfId="27745" xr:uid="{00000000-0005-0000-0000-00004F1A0000}"/>
    <cellStyle name="Commentaire 2 3 6 5" xfId="22741" xr:uid="{00000000-0005-0000-0000-0000501A0000}"/>
    <cellStyle name="Commentaire 2 3 6 6" xfId="26470" xr:uid="{00000000-0005-0000-0000-0000511A0000}"/>
    <cellStyle name="Commentaire 2 3 6 7" xfId="24668" xr:uid="{00000000-0005-0000-0000-0000521A0000}"/>
    <cellStyle name="Commentaire 2 3 7" xfId="14419" xr:uid="{00000000-0005-0000-0000-0000531A0000}"/>
    <cellStyle name="Commentaire 2 3 7 2" xfId="23950" xr:uid="{00000000-0005-0000-0000-0000541A0000}"/>
    <cellStyle name="Commentaire 2 3 7 3" xfId="28213" xr:uid="{00000000-0005-0000-0000-0000551A0000}"/>
    <cellStyle name="Commentaire 2 3 7 4" xfId="21223" xr:uid="{00000000-0005-0000-0000-0000561A0000}"/>
    <cellStyle name="Commentaire 2 3 7 5" xfId="25939" xr:uid="{00000000-0005-0000-0000-0000571A0000}"/>
    <cellStyle name="Commentaire 2 3 7 6" xfId="24466" xr:uid="{00000000-0005-0000-0000-0000581A0000}"/>
    <cellStyle name="Commentaire 2 3 7 7" xfId="30842" xr:uid="{00000000-0005-0000-0000-0000591A0000}"/>
    <cellStyle name="Commentaire 2 3 8" xfId="12547" xr:uid="{00000000-0005-0000-0000-00005A1A0000}"/>
    <cellStyle name="Commentaire 2 3 8 2" xfId="30114" xr:uid="{00000000-0005-0000-0000-00005B1A0000}"/>
    <cellStyle name="Commentaire 2 3 8 3" xfId="22188" xr:uid="{00000000-0005-0000-0000-00005C1A0000}"/>
    <cellStyle name="Commentaire 2 3 8 4" xfId="22833" xr:uid="{00000000-0005-0000-0000-00005D1A0000}"/>
    <cellStyle name="Commentaire 2 3 8 5" xfId="33820" xr:uid="{00000000-0005-0000-0000-00005E1A0000}"/>
    <cellStyle name="Commentaire 2 3 8 6" xfId="6111" xr:uid="{00000000-0005-0000-0000-00005F1A0000}"/>
    <cellStyle name="Commentaire 2 3 8 7" xfId="6045" xr:uid="{00000000-0005-0000-0000-0000601A0000}"/>
    <cellStyle name="Commentaire 2 3 9" xfId="14333" xr:uid="{00000000-0005-0000-0000-0000611A0000}"/>
    <cellStyle name="Commentaire 2 3 9 2" xfId="26928" xr:uid="{00000000-0005-0000-0000-0000621A0000}"/>
    <cellStyle name="Commentaire 2 3 9 3" xfId="29978" xr:uid="{00000000-0005-0000-0000-0000631A0000}"/>
    <cellStyle name="Commentaire 2 3 9 4" xfId="31094" xr:uid="{00000000-0005-0000-0000-0000641A0000}"/>
    <cellStyle name="Commentaire 2 3 9 5" xfId="22691" xr:uid="{00000000-0005-0000-0000-0000651A0000}"/>
    <cellStyle name="Commentaire 2 3 9 6" xfId="33749" xr:uid="{00000000-0005-0000-0000-0000661A0000}"/>
    <cellStyle name="Commentaire 2 3 9 7" xfId="34339" xr:uid="{00000000-0005-0000-0000-0000671A0000}"/>
    <cellStyle name="Commentaire 3 2" xfId="888" xr:uid="{00000000-0005-0000-0000-0000681A0000}"/>
    <cellStyle name="Commentaire 3 2 10" xfId="12584" xr:uid="{00000000-0005-0000-0000-0000691A0000}"/>
    <cellStyle name="Commentaire 3 2 10 2" xfId="25513" xr:uid="{00000000-0005-0000-0000-00006A1A0000}"/>
    <cellStyle name="Commentaire 3 2 10 3" xfId="30721" xr:uid="{00000000-0005-0000-0000-00006B1A0000}"/>
    <cellStyle name="Commentaire 3 2 10 4" xfId="22801" xr:uid="{00000000-0005-0000-0000-00006C1A0000}"/>
    <cellStyle name="Commentaire 3 2 10 5" xfId="31975" xr:uid="{00000000-0005-0000-0000-00006D1A0000}"/>
    <cellStyle name="Commentaire 3 2 10 6" xfId="34158" xr:uid="{00000000-0005-0000-0000-00006E1A0000}"/>
    <cellStyle name="Commentaire 3 2 10 7" xfId="27717" xr:uid="{00000000-0005-0000-0000-00006F1A0000}"/>
    <cellStyle name="Commentaire 3 2 11" xfId="13017" xr:uid="{00000000-0005-0000-0000-0000701A0000}"/>
    <cellStyle name="Commentaire 3 2 11 2" xfId="27332" xr:uid="{00000000-0005-0000-0000-0000711A0000}"/>
    <cellStyle name="Commentaire 3 2 11 3" xfId="6196" xr:uid="{00000000-0005-0000-0000-0000721A0000}"/>
    <cellStyle name="Commentaire 3 2 11 4" xfId="21296" xr:uid="{00000000-0005-0000-0000-0000731A0000}"/>
    <cellStyle name="Commentaire 3 2 11 5" xfId="25474" xr:uid="{00000000-0005-0000-0000-0000741A0000}"/>
    <cellStyle name="Commentaire 3 2 11 6" xfId="6448" xr:uid="{00000000-0005-0000-0000-0000751A0000}"/>
    <cellStyle name="Commentaire 3 2 11 7" xfId="6547" xr:uid="{00000000-0005-0000-0000-0000761A0000}"/>
    <cellStyle name="Commentaire 3 2 12" xfId="14609" xr:uid="{00000000-0005-0000-0000-0000771A0000}"/>
    <cellStyle name="Commentaire 3 2 12 2" xfId="27801" xr:uid="{00000000-0005-0000-0000-0000781A0000}"/>
    <cellStyle name="Commentaire 3 2 12 3" xfId="30462" xr:uid="{00000000-0005-0000-0000-0000791A0000}"/>
    <cellStyle name="Commentaire 3 2 12 4" xfId="31078" xr:uid="{00000000-0005-0000-0000-00007A1A0000}"/>
    <cellStyle name="Commentaire 3 2 12 5" xfId="29741" xr:uid="{00000000-0005-0000-0000-00007B1A0000}"/>
    <cellStyle name="Commentaire 3 2 12 6" xfId="34006" xr:uid="{00000000-0005-0000-0000-00007C1A0000}"/>
    <cellStyle name="Commentaire 3 2 12 7" xfId="34334" xr:uid="{00000000-0005-0000-0000-00007D1A0000}"/>
    <cellStyle name="Commentaire 3 2 13" xfId="12864" xr:uid="{00000000-0005-0000-0000-00007E1A0000}"/>
    <cellStyle name="Commentaire 3 2 13 2" xfId="29831" xr:uid="{00000000-0005-0000-0000-00007F1A0000}"/>
    <cellStyle name="Commentaire 3 2 13 3" xfId="30967" xr:uid="{00000000-0005-0000-0000-0000801A0000}"/>
    <cellStyle name="Commentaire 3 2 13 4" xfId="32400" xr:uid="{00000000-0005-0000-0000-0000811A0000}"/>
    <cellStyle name="Commentaire 3 2 13 5" xfId="23909" xr:uid="{00000000-0005-0000-0000-0000821A0000}"/>
    <cellStyle name="Commentaire 3 2 13 6" xfId="34268" xr:uid="{00000000-0005-0000-0000-0000831A0000}"/>
    <cellStyle name="Commentaire 3 2 13 7" xfId="35081" xr:uid="{00000000-0005-0000-0000-0000841A0000}"/>
    <cellStyle name="Commentaire 3 2 14" xfId="12356" xr:uid="{00000000-0005-0000-0000-0000851A0000}"/>
    <cellStyle name="Commentaire 3 2 14 2" xfId="22927" xr:uid="{00000000-0005-0000-0000-0000861A0000}"/>
    <cellStyle name="Commentaire 3 2 14 3" xfId="21627" xr:uid="{00000000-0005-0000-0000-0000871A0000}"/>
    <cellStyle name="Commentaire 3 2 14 4" xfId="26139" xr:uid="{00000000-0005-0000-0000-0000881A0000}"/>
    <cellStyle name="Commentaire 3 2 14 5" xfId="5945" xr:uid="{00000000-0005-0000-0000-0000891A0000}"/>
    <cellStyle name="Commentaire 3 2 14 6" xfId="31287" xr:uid="{00000000-0005-0000-0000-00008A1A0000}"/>
    <cellStyle name="Commentaire 3 2 14 7" xfId="33564" xr:uid="{00000000-0005-0000-0000-00008B1A0000}"/>
    <cellStyle name="Commentaire 3 2 15" xfId="13014" xr:uid="{00000000-0005-0000-0000-00008C1A0000}"/>
    <cellStyle name="Commentaire 3 2 15 2" xfId="30372" xr:uid="{00000000-0005-0000-0000-00008D1A0000}"/>
    <cellStyle name="Commentaire 3 2 15 3" xfId="25666" xr:uid="{00000000-0005-0000-0000-00008E1A0000}"/>
    <cellStyle name="Commentaire 3 2 15 4" xfId="23430" xr:uid="{00000000-0005-0000-0000-00008F1A0000}"/>
    <cellStyle name="Commentaire 3 2 15 5" xfId="33955" xr:uid="{00000000-0005-0000-0000-0000901A0000}"/>
    <cellStyle name="Commentaire 3 2 15 6" xfId="27775" xr:uid="{00000000-0005-0000-0000-0000911A0000}"/>
    <cellStyle name="Commentaire 3 2 15 7" xfId="32339" xr:uid="{00000000-0005-0000-0000-0000921A0000}"/>
    <cellStyle name="Commentaire 3 2 2" xfId="4314" xr:uid="{00000000-0005-0000-0000-0000931A0000}"/>
    <cellStyle name="Commentaire 3 2 2 2" xfId="11721" xr:uid="{00000000-0005-0000-0000-0000941A0000}"/>
    <cellStyle name="Commentaire 3 2 2 2 2" xfId="29874" xr:uid="{00000000-0005-0000-0000-0000951A0000}"/>
    <cellStyle name="Commentaire 3 2 2 2 3" xfId="31012" xr:uid="{00000000-0005-0000-0000-0000961A0000}"/>
    <cellStyle name="Commentaire 3 2 2 2 4" xfId="32441" xr:uid="{00000000-0005-0000-0000-0000971A0000}"/>
    <cellStyle name="Commentaire 3 2 2 2 5" xfId="33699" xr:uid="{00000000-0005-0000-0000-0000981A0000}"/>
    <cellStyle name="Commentaire 3 2 2 2 6" xfId="34305" xr:uid="{00000000-0005-0000-0000-0000991A0000}"/>
    <cellStyle name="Commentaire 3 2 2 2 7" xfId="35118" xr:uid="{00000000-0005-0000-0000-00009A1A0000}"/>
    <cellStyle name="Commentaire 3 2 2 3" xfId="22364" xr:uid="{00000000-0005-0000-0000-00009B1A0000}"/>
    <cellStyle name="Commentaire 3 2 2 4" xfId="22134" xr:uid="{00000000-0005-0000-0000-00009C1A0000}"/>
    <cellStyle name="Commentaire 3 2 2 5" xfId="22182" xr:uid="{00000000-0005-0000-0000-00009D1A0000}"/>
    <cellStyle name="Commentaire 3 2 2 6" xfId="6565" xr:uid="{00000000-0005-0000-0000-00009E1A0000}"/>
    <cellStyle name="Commentaire 3 2 2 7" xfId="26437" xr:uid="{00000000-0005-0000-0000-00009F1A0000}"/>
    <cellStyle name="Commentaire 3 2 2 8" xfId="28003" xr:uid="{00000000-0005-0000-0000-0000A01A0000}"/>
    <cellStyle name="Commentaire 3 2 3" xfId="12176" xr:uid="{00000000-0005-0000-0000-0000A11A0000}"/>
    <cellStyle name="Commentaire 3 2 3 2" xfId="21600" xr:uid="{00000000-0005-0000-0000-0000A21A0000}"/>
    <cellStyle name="Commentaire 3 2 3 3" xfId="24349" xr:uid="{00000000-0005-0000-0000-0000A31A0000}"/>
    <cellStyle name="Commentaire 3 2 3 4" xfId="21936" xr:uid="{00000000-0005-0000-0000-0000A41A0000}"/>
    <cellStyle name="Commentaire 3 2 3 5" xfId="29521" xr:uid="{00000000-0005-0000-0000-0000A51A0000}"/>
    <cellStyle name="Commentaire 3 2 3 6" xfId="25170" xr:uid="{00000000-0005-0000-0000-0000A61A0000}"/>
    <cellStyle name="Commentaire 3 2 3 7" xfId="31721" xr:uid="{00000000-0005-0000-0000-0000A71A0000}"/>
    <cellStyle name="Commentaire 3 2 4" xfId="12205" xr:uid="{00000000-0005-0000-0000-0000A81A0000}"/>
    <cellStyle name="Commentaire 3 2 4 2" xfId="24017" xr:uid="{00000000-0005-0000-0000-0000A91A0000}"/>
    <cellStyle name="Commentaire 3 2 4 3" xfId="24236" xr:uid="{00000000-0005-0000-0000-0000AA1A0000}"/>
    <cellStyle name="Commentaire 3 2 4 4" xfId="29604" xr:uid="{00000000-0005-0000-0000-0000AB1A0000}"/>
    <cellStyle name="Commentaire 3 2 4 5" xfId="32491" xr:uid="{00000000-0005-0000-0000-0000AC1A0000}"/>
    <cellStyle name="Commentaire 3 2 4 6" xfId="27577" xr:uid="{00000000-0005-0000-0000-0000AD1A0000}"/>
    <cellStyle name="Commentaire 3 2 4 7" xfId="28352" xr:uid="{00000000-0005-0000-0000-0000AE1A0000}"/>
    <cellStyle name="Commentaire 3 2 5" xfId="11911" xr:uid="{00000000-0005-0000-0000-0000AF1A0000}"/>
    <cellStyle name="Commentaire 3 2 5 2" xfId="24029" xr:uid="{00000000-0005-0000-0000-0000B01A0000}"/>
    <cellStyle name="Commentaire 3 2 5 3" xfId="23981" xr:uid="{00000000-0005-0000-0000-0000B11A0000}"/>
    <cellStyle name="Commentaire 3 2 5 4" xfId="26757" xr:uid="{00000000-0005-0000-0000-0000B21A0000}"/>
    <cellStyle name="Commentaire 3 2 5 5" xfId="33622" xr:uid="{00000000-0005-0000-0000-0000B31A0000}"/>
    <cellStyle name="Commentaire 3 2 5 6" xfId="25005" xr:uid="{00000000-0005-0000-0000-0000B41A0000}"/>
    <cellStyle name="Commentaire 3 2 5 7" xfId="31821" xr:uid="{00000000-0005-0000-0000-0000B51A0000}"/>
    <cellStyle name="Commentaire 3 2 6" xfId="12729" xr:uid="{00000000-0005-0000-0000-0000B61A0000}"/>
    <cellStyle name="Commentaire 3 2 6 2" xfId="23296" xr:uid="{00000000-0005-0000-0000-0000B71A0000}"/>
    <cellStyle name="Commentaire 3 2 6 3" xfId="27702" xr:uid="{00000000-0005-0000-0000-0000B81A0000}"/>
    <cellStyle name="Commentaire 3 2 6 4" xfId="22996" xr:uid="{00000000-0005-0000-0000-0000B91A0000}"/>
    <cellStyle name="Commentaire 3 2 6 5" xfId="28265" xr:uid="{00000000-0005-0000-0000-0000BA1A0000}"/>
    <cellStyle name="Commentaire 3 2 6 6" xfId="27218" xr:uid="{00000000-0005-0000-0000-0000BB1A0000}"/>
    <cellStyle name="Commentaire 3 2 6 7" xfId="28044" xr:uid="{00000000-0005-0000-0000-0000BC1A0000}"/>
    <cellStyle name="Commentaire 3 2 7" xfId="14526" xr:uid="{00000000-0005-0000-0000-0000BD1A0000}"/>
    <cellStyle name="Commentaire 3 2 7 2" xfId="30321" xr:uid="{00000000-0005-0000-0000-0000BE1A0000}"/>
    <cellStyle name="Commentaire 3 2 7 3" xfId="27760" xr:uid="{00000000-0005-0000-0000-0000BF1A0000}"/>
    <cellStyle name="Commentaire 3 2 7 4" xfId="27957" xr:uid="{00000000-0005-0000-0000-0000C01A0000}"/>
    <cellStyle name="Commentaire 3 2 7 5" xfId="33921" xr:uid="{00000000-0005-0000-0000-0000C11A0000}"/>
    <cellStyle name="Commentaire 3 2 7 6" xfId="21493" xr:uid="{00000000-0005-0000-0000-0000C21A0000}"/>
    <cellStyle name="Commentaire 3 2 7 7" xfId="33017" xr:uid="{00000000-0005-0000-0000-0000C31A0000}"/>
    <cellStyle name="Commentaire 3 2 8" xfId="12456" xr:uid="{00000000-0005-0000-0000-0000C41A0000}"/>
    <cellStyle name="Commentaire 3 2 8 2" xfId="29845" xr:uid="{00000000-0005-0000-0000-0000C51A0000}"/>
    <cellStyle name="Commentaire 3 2 8 3" xfId="6574" xr:uid="{00000000-0005-0000-0000-0000C61A0000}"/>
    <cellStyle name="Commentaire 3 2 8 4" xfId="32078" xr:uid="{00000000-0005-0000-0000-0000C71A0000}"/>
    <cellStyle name="Commentaire 3 2 8 5" xfId="33673" xr:uid="{00000000-0005-0000-0000-0000C81A0000}"/>
    <cellStyle name="Commentaire 3 2 8 6" xfId="26371" xr:uid="{00000000-0005-0000-0000-0000C91A0000}"/>
    <cellStyle name="Commentaire 3 2 8 7" xfId="34979" xr:uid="{00000000-0005-0000-0000-0000CA1A0000}"/>
    <cellStyle name="Commentaire 3 2 9" xfId="12384" xr:uid="{00000000-0005-0000-0000-0000CB1A0000}"/>
    <cellStyle name="Commentaire 3 2 9 2" xfId="23310" xr:uid="{00000000-0005-0000-0000-0000CC1A0000}"/>
    <cellStyle name="Commentaire 3 2 9 3" xfId="23056" xr:uid="{00000000-0005-0000-0000-0000CD1A0000}"/>
    <cellStyle name="Commentaire 3 2 9 4" xfId="29452" xr:uid="{00000000-0005-0000-0000-0000CE1A0000}"/>
    <cellStyle name="Commentaire 3 2 9 5" xfId="33643" xr:uid="{00000000-0005-0000-0000-0000CF1A0000}"/>
    <cellStyle name="Commentaire 3 2 9 6" xfId="6113" xr:uid="{00000000-0005-0000-0000-0000D01A0000}"/>
    <cellStyle name="Commentaire 3 2 9 7" xfId="25058" xr:uid="{00000000-0005-0000-0000-0000D11A0000}"/>
    <cellStyle name="Commentaire 3 3" xfId="889" xr:uid="{00000000-0005-0000-0000-0000D21A0000}"/>
    <cellStyle name="Commentaire 3 3 10" xfId="14212" xr:uid="{00000000-0005-0000-0000-0000D31A0000}"/>
    <cellStyle name="Commentaire 3 3 10 2" xfId="25467" xr:uid="{00000000-0005-0000-0000-0000D41A0000}"/>
    <cellStyle name="Commentaire 3 3 10 3" xfId="6645" xr:uid="{00000000-0005-0000-0000-0000D51A0000}"/>
    <cellStyle name="Commentaire 3 3 10 4" xfId="32156" xr:uid="{00000000-0005-0000-0000-0000D61A0000}"/>
    <cellStyle name="Commentaire 3 3 10 5" xfId="31743" xr:uid="{00000000-0005-0000-0000-0000D71A0000}"/>
    <cellStyle name="Commentaire 3 3 10 6" xfId="28418" xr:uid="{00000000-0005-0000-0000-0000D81A0000}"/>
    <cellStyle name="Commentaire 3 3 10 7" xfId="34998" xr:uid="{00000000-0005-0000-0000-0000D91A0000}"/>
    <cellStyle name="Commentaire 3 3 11" xfId="13050" xr:uid="{00000000-0005-0000-0000-0000DA1A0000}"/>
    <cellStyle name="Commentaire 3 3 11 2" xfId="29621" xr:uid="{00000000-0005-0000-0000-0000DB1A0000}"/>
    <cellStyle name="Commentaire 3 3 11 3" xfId="6505" xr:uid="{00000000-0005-0000-0000-0000DC1A0000}"/>
    <cellStyle name="Commentaire 3 3 11 4" xfId="31982" xr:uid="{00000000-0005-0000-0000-0000DD1A0000}"/>
    <cellStyle name="Commentaire 3 3 11 5" xfId="25379" xr:uid="{00000000-0005-0000-0000-0000DE1A0000}"/>
    <cellStyle name="Commentaire 3 3 11 6" xfId="26976" xr:uid="{00000000-0005-0000-0000-0000DF1A0000}"/>
    <cellStyle name="Commentaire 3 3 11 7" xfId="34933" xr:uid="{00000000-0005-0000-0000-0000E01A0000}"/>
    <cellStyle name="Commentaire 3 3 12" xfId="14436" xr:uid="{00000000-0005-0000-0000-0000E11A0000}"/>
    <cellStyle name="Commentaire 3 3 12 2" xfId="29580" xr:uid="{00000000-0005-0000-0000-0000E21A0000}"/>
    <cellStyle name="Commentaire 3 3 12 3" xfId="6477" xr:uid="{00000000-0005-0000-0000-0000E31A0000}"/>
    <cellStyle name="Commentaire 3 3 12 4" xfId="31948" xr:uid="{00000000-0005-0000-0000-0000E41A0000}"/>
    <cellStyle name="Commentaire 3 3 12 5" xfId="22079" xr:uid="{00000000-0005-0000-0000-0000E51A0000}"/>
    <cellStyle name="Commentaire 3 3 12 6" xfId="24755" xr:uid="{00000000-0005-0000-0000-0000E61A0000}"/>
    <cellStyle name="Commentaire 3 3 12 7" xfId="34917" xr:uid="{00000000-0005-0000-0000-0000E71A0000}"/>
    <cellStyle name="Commentaire 3 3 13" xfId="14753" xr:uid="{00000000-0005-0000-0000-0000E81A0000}"/>
    <cellStyle name="Commentaire 3 3 13 2" xfId="26913" xr:uid="{00000000-0005-0000-0000-0000E91A0000}"/>
    <cellStyle name="Commentaire 3 3 13 3" xfId="24134" xr:uid="{00000000-0005-0000-0000-0000EA1A0000}"/>
    <cellStyle name="Commentaire 3 3 13 4" xfId="27838" xr:uid="{00000000-0005-0000-0000-0000EB1A0000}"/>
    <cellStyle name="Commentaire 3 3 13 5" xfId="30795" xr:uid="{00000000-0005-0000-0000-0000EC1A0000}"/>
    <cellStyle name="Commentaire 3 3 13 6" xfId="29791" xr:uid="{00000000-0005-0000-0000-0000ED1A0000}"/>
    <cellStyle name="Commentaire 3 3 13 7" xfId="23681" xr:uid="{00000000-0005-0000-0000-0000EE1A0000}"/>
    <cellStyle name="Commentaire 3 3 14" xfId="12965" xr:uid="{00000000-0005-0000-0000-0000EF1A0000}"/>
    <cellStyle name="Commentaire 3 3 14 2" xfId="23801" xr:uid="{00000000-0005-0000-0000-0000F01A0000}"/>
    <cellStyle name="Commentaire 3 3 14 3" xfId="25680" xr:uid="{00000000-0005-0000-0000-0000F11A0000}"/>
    <cellStyle name="Commentaire 3 3 14 4" xfId="23586" xr:uid="{00000000-0005-0000-0000-0000F21A0000}"/>
    <cellStyle name="Commentaire 3 3 14 5" xfId="32538" xr:uid="{00000000-0005-0000-0000-0000F31A0000}"/>
    <cellStyle name="Commentaire 3 3 14 6" xfId="33578" xr:uid="{00000000-0005-0000-0000-0000F41A0000}"/>
    <cellStyle name="Commentaire 3 3 14 7" xfId="22634" xr:uid="{00000000-0005-0000-0000-0000F51A0000}"/>
    <cellStyle name="Commentaire 3 3 15" xfId="12559" xr:uid="{00000000-0005-0000-0000-0000F61A0000}"/>
    <cellStyle name="Commentaire 3 3 15 2" xfId="27659" xr:uid="{00000000-0005-0000-0000-0000F71A0000}"/>
    <cellStyle name="Commentaire 3 3 15 3" xfId="21777" xr:uid="{00000000-0005-0000-0000-0000F81A0000}"/>
    <cellStyle name="Commentaire 3 3 15 4" xfId="6211" xr:uid="{00000000-0005-0000-0000-0000F91A0000}"/>
    <cellStyle name="Commentaire 3 3 15 5" xfId="32917" xr:uid="{00000000-0005-0000-0000-0000FA1A0000}"/>
    <cellStyle name="Commentaire 3 3 15 6" xfId="22100" xr:uid="{00000000-0005-0000-0000-0000FB1A0000}"/>
    <cellStyle name="Commentaire 3 3 15 7" xfId="28084" xr:uid="{00000000-0005-0000-0000-0000FC1A0000}"/>
    <cellStyle name="Commentaire 3 3 2" xfId="4910" xr:uid="{00000000-0005-0000-0000-0000FD1A0000}"/>
    <cellStyle name="Commentaire 3 3 2 2" xfId="11945" xr:uid="{00000000-0005-0000-0000-0000FE1A0000}"/>
    <cellStyle name="Commentaire 3 3 2 2 2" xfId="21611" xr:uid="{00000000-0005-0000-0000-0000FF1A0000}"/>
    <cellStyle name="Commentaire 3 3 2 2 3" xfId="28008" xr:uid="{00000000-0005-0000-0000-0000001B0000}"/>
    <cellStyle name="Commentaire 3 3 2 2 4" xfId="27228" xr:uid="{00000000-0005-0000-0000-0000011B0000}"/>
    <cellStyle name="Commentaire 3 3 2 2 5" xfId="30590" xr:uid="{00000000-0005-0000-0000-0000021B0000}"/>
    <cellStyle name="Commentaire 3 3 2 2 6" xfId="33186" xr:uid="{00000000-0005-0000-0000-0000031B0000}"/>
    <cellStyle name="Commentaire 3 3 2 2 7" xfId="32929" xr:uid="{00000000-0005-0000-0000-0000041B0000}"/>
    <cellStyle name="Commentaire 3 3 2 3" xfId="22365" xr:uid="{00000000-0005-0000-0000-0000051B0000}"/>
    <cellStyle name="Commentaire 3 3 2 4" xfId="27514" xr:uid="{00000000-0005-0000-0000-0000061B0000}"/>
    <cellStyle name="Commentaire 3 3 2 5" xfId="23207" xr:uid="{00000000-0005-0000-0000-0000071B0000}"/>
    <cellStyle name="Commentaire 3 3 2 6" xfId="24960" xr:uid="{00000000-0005-0000-0000-0000081B0000}"/>
    <cellStyle name="Commentaire 3 3 2 7" xfId="32334" xr:uid="{00000000-0005-0000-0000-0000091B0000}"/>
    <cellStyle name="Commentaire 3 3 2 8" xfId="30112" xr:uid="{00000000-0005-0000-0000-00000A1B0000}"/>
    <cellStyle name="Commentaire 3 3 3" xfId="12158" xr:uid="{00000000-0005-0000-0000-00000B1B0000}"/>
    <cellStyle name="Commentaire 3 3 3 2" xfId="23828" xr:uid="{00000000-0005-0000-0000-00000C1B0000}"/>
    <cellStyle name="Commentaire 3 3 3 3" xfId="27257" xr:uid="{00000000-0005-0000-0000-00000D1B0000}"/>
    <cellStyle name="Commentaire 3 3 3 4" xfId="22302" xr:uid="{00000000-0005-0000-0000-00000E1B0000}"/>
    <cellStyle name="Commentaire 3 3 3 5" xfId="33627" xr:uid="{00000000-0005-0000-0000-00000F1B0000}"/>
    <cellStyle name="Commentaire 3 3 3 6" xfId="26504" xr:uid="{00000000-0005-0000-0000-0000101B0000}"/>
    <cellStyle name="Commentaire 3 3 3 7" xfId="26322" xr:uid="{00000000-0005-0000-0000-0000111B0000}"/>
    <cellStyle name="Commentaire 3 3 4" xfId="12203" xr:uid="{00000000-0005-0000-0000-0000121B0000}"/>
    <cellStyle name="Commentaire 3 3 4 2" xfId="27002" xr:uid="{00000000-0005-0000-0000-0000131B0000}"/>
    <cellStyle name="Commentaire 3 3 4 3" xfId="27735" xr:uid="{00000000-0005-0000-0000-0000141B0000}"/>
    <cellStyle name="Commentaire 3 3 4 4" xfId="22575" xr:uid="{00000000-0005-0000-0000-0000151B0000}"/>
    <cellStyle name="Commentaire 3 3 4 5" xfId="22530" xr:uid="{00000000-0005-0000-0000-0000161B0000}"/>
    <cellStyle name="Commentaire 3 3 4 6" xfId="8555" xr:uid="{00000000-0005-0000-0000-0000171B0000}"/>
    <cellStyle name="Commentaire 3 3 4 7" xfId="21924" xr:uid="{00000000-0005-0000-0000-0000181B0000}"/>
    <cellStyle name="Commentaire 3 3 5" xfId="11920" xr:uid="{00000000-0005-0000-0000-0000191B0000}"/>
    <cellStyle name="Commentaire 3 3 5 2" xfId="30654" xr:uid="{00000000-0005-0000-0000-00001A1B0000}"/>
    <cellStyle name="Commentaire 3 3 5 3" xfId="27979" xr:uid="{00000000-0005-0000-0000-00001B1B0000}"/>
    <cellStyle name="Commentaire 3 3 5 4" xfId="27640" xr:uid="{00000000-0005-0000-0000-00001C1B0000}"/>
    <cellStyle name="Commentaire 3 3 5 5" xfId="34122" xr:uid="{00000000-0005-0000-0000-00001D1B0000}"/>
    <cellStyle name="Commentaire 3 3 5 6" xfId="21563" xr:uid="{00000000-0005-0000-0000-00001E1B0000}"/>
    <cellStyle name="Commentaire 3 3 5 7" xfId="27435" xr:uid="{00000000-0005-0000-0000-00001F1B0000}"/>
    <cellStyle name="Commentaire 3 3 6" xfId="12730" xr:uid="{00000000-0005-0000-0000-0000201B0000}"/>
    <cellStyle name="Commentaire 3 3 6 2" xfId="21955" xr:uid="{00000000-0005-0000-0000-0000211B0000}"/>
    <cellStyle name="Commentaire 3 3 6 3" xfId="27131" xr:uid="{00000000-0005-0000-0000-0000221B0000}"/>
    <cellStyle name="Commentaire 3 3 6 4" xfId="30829" xr:uid="{00000000-0005-0000-0000-0000231B0000}"/>
    <cellStyle name="Commentaire 3 3 6 5" xfId="26644" xr:uid="{00000000-0005-0000-0000-0000241B0000}"/>
    <cellStyle name="Commentaire 3 3 6 6" xfId="33650" xr:uid="{00000000-0005-0000-0000-0000251B0000}"/>
    <cellStyle name="Commentaire 3 3 6 7" xfId="34211" xr:uid="{00000000-0005-0000-0000-0000261B0000}"/>
    <cellStyle name="Commentaire 3 3 7" xfId="14188" xr:uid="{00000000-0005-0000-0000-0000271B0000}"/>
    <cellStyle name="Commentaire 3 3 7 2" xfId="23957" xr:uid="{00000000-0005-0000-0000-0000281B0000}"/>
    <cellStyle name="Commentaire 3 3 7 3" xfId="26963" xr:uid="{00000000-0005-0000-0000-0000291B0000}"/>
    <cellStyle name="Commentaire 3 3 7 4" xfId="21254" xr:uid="{00000000-0005-0000-0000-00002A1B0000}"/>
    <cellStyle name="Commentaire 3 3 7 5" xfId="25498" xr:uid="{00000000-0005-0000-0000-00002B1B0000}"/>
    <cellStyle name="Commentaire 3 3 7 6" xfId="22003" xr:uid="{00000000-0005-0000-0000-00002C1B0000}"/>
    <cellStyle name="Commentaire 3 3 7 7" xfId="23927" xr:uid="{00000000-0005-0000-0000-00002D1B0000}"/>
    <cellStyle name="Commentaire 3 3 8" xfId="13982" xr:uid="{00000000-0005-0000-0000-00002E1B0000}"/>
    <cellStyle name="Commentaire 3 3 8 2" xfId="22875" xr:uid="{00000000-0005-0000-0000-00002F1B0000}"/>
    <cellStyle name="Commentaire 3 3 8 3" xfId="24048" xr:uid="{00000000-0005-0000-0000-0000301B0000}"/>
    <cellStyle name="Commentaire 3 3 8 4" xfId="30357" xr:uid="{00000000-0005-0000-0000-0000311B0000}"/>
    <cellStyle name="Commentaire 3 3 8 5" xfId="29716" xr:uid="{00000000-0005-0000-0000-0000321B0000}"/>
    <cellStyle name="Commentaire 3 3 8 6" xfId="32662" xr:uid="{00000000-0005-0000-0000-0000331B0000}"/>
    <cellStyle name="Commentaire 3 3 8 7" xfId="33944" xr:uid="{00000000-0005-0000-0000-0000341B0000}"/>
    <cellStyle name="Commentaire 3 3 9" xfId="12948" xr:uid="{00000000-0005-0000-0000-0000351B0000}"/>
    <cellStyle name="Commentaire 3 3 9 2" xfId="29827" xr:uid="{00000000-0005-0000-0000-0000361B0000}"/>
    <cellStyle name="Commentaire 3 3 9 3" xfId="30964" xr:uid="{00000000-0005-0000-0000-0000371B0000}"/>
    <cellStyle name="Commentaire 3 3 9 4" xfId="32397" xr:uid="{00000000-0005-0000-0000-0000381B0000}"/>
    <cellStyle name="Commentaire 3 3 9 5" xfId="27759" xr:uid="{00000000-0005-0000-0000-0000391B0000}"/>
    <cellStyle name="Commentaire 3 3 9 6" xfId="34265" xr:uid="{00000000-0005-0000-0000-00003A1B0000}"/>
    <cellStyle name="Commentaire 3 3 9 7" xfId="35078" xr:uid="{00000000-0005-0000-0000-00003B1B0000}"/>
    <cellStyle name="Commentaire 4 2" xfId="890" xr:uid="{00000000-0005-0000-0000-00003C1B0000}"/>
    <cellStyle name="Commentaire 4 2 10" xfId="14368" xr:uid="{00000000-0005-0000-0000-00003D1B0000}"/>
    <cellStyle name="Commentaire 4 2 10 2" xfId="21906" xr:uid="{00000000-0005-0000-0000-00003E1B0000}"/>
    <cellStyle name="Commentaire 4 2 10 3" xfId="21884" xr:uid="{00000000-0005-0000-0000-00003F1B0000}"/>
    <cellStyle name="Commentaire 4 2 10 4" xfId="30030" xr:uid="{00000000-0005-0000-0000-0000401B0000}"/>
    <cellStyle name="Commentaire 4 2 10 5" xfId="22203" xr:uid="{00000000-0005-0000-0000-0000411B0000}"/>
    <cellStyle name="Commentaire 4 2 10 6" xfId="31261" xr:uid="{00000000-0005-0000-0000-0000421B0000}"/>
    <cellStyle name="Commentaire 4 2 10 7" xfId="33768" xr:uid="{00000000-0005-0000-0000-0000431B0000}"/>
    <cellStyle name="Commentaire 4 2 11" xfId="14678" xr:uid="{00000000-0005-0000-0000-0000441B0000}"/>
    <cellStyle name="Commentaire 4 2 11 2" xfId="24190" xr:uid="{00000000-0005-0000-0000-0000451B0000}"/>
    <cellStyle name="Commentaire 4 2 11 3" xfId="22682" xr:uid="{00000000-0005-0000-0000-0000461B0000}"/>
    <cellStyle name="Commentaire 4 2 11 4" xfId="27198" xr:uid="{00000000-0005-0000-0000-0000471B0000}"/>
    <cellStyle name="Commentaire 4 2 11 5" xfId="33466" xr:uid="{00000000-0005-0000-0000-0000481B0000}"/>
    <cellStyle name="Commentaire 4 2 11 6" xfId="25167" xr:uid="{00000000-0005-0000-0000-0000491B0000}"/>
    <cellStyle name="Commentaire 4 2 11 7" xfId="6458" xr:uid="{00000000-0005-0000-0000-00004A1B0000}"/>
    <cellStyle name="Commentaire 4 2 12" xfId="12799" xr:uid="{00000000-0005-0000-0000-00004B1B0000}"/>
    <cellStyle name="Commentaire 4 2 12 2" xfId="22706" xr:uid="{00000000-0005-0000-0000-00004C1B0000}"/>
    <cellStyle name="Commentaire 4 2 12 3" xfId="28282" xr:uid="{00000000-0005-0000-0000-00004D1B0000}"/>
    <cellStyle name="Commentaire 4 2 12 4" xfId="26958" xr:uid="{00000000-0005-0000-0000-00004E1B0000}"/>
    <cellStyle name="Commentaire 4 2 12 5" xfId="32524" xr:uid="{00000000-0005-0000-0000-00004F1B0000}"/>
    <cellStyle name="Commentaire 4 2 12 6" xfId="33008" xr:uid="{00000000-0005-0000-0000-0000501B0000}"/>
    <cellStyle name="Commentaire 4 2 12 7" xfId="30836" xr:uid="{00000000-0005-0000-0000-0000511B0000}"/>
    <cellStyle name="Commentaire 4 2 13" xfId="14578" xr:uid="{00000000-0005-0000-0000-0000521B0000}"/>
    <cellStyle name="Commentaire 4 2 13 2" xfId="21900" xr:uid="{00000000-0005-0000-0000-0000531B0000}"/>
    <cellStyle name="Commentaire 4 2 13 3" xfId="30211" xr:uid="{00000000-0005-0000-0000-0000541B0000}"/>
    <cellStyle name="Commentaire 4 2 13 4" xfId="30822" xr:uid="{00000000-0005-0000-0000-0000551B0000}"/>
    <cellStyle name="Commentaire 4 2 13 5" xfId="21831" xr:uid="{00000000-0005-0000-0000-0000561B0000}"/>
    <cellStyle name="Commentaire 4 2 13 6" xfId="33869" xr:uid="{00000000-0005-0000-0000-0000571B0000}"/>
    <cellStyle name="Commentaire 4 2 13 7" xfId="34204" xr:uid="{00000000-0005-0000-0000-0000581B0000}"/>
    <cellStyle name="Commentaire 4 2 14" xfId="14779" xr:uid="{00000000-0005-0000-0000-0000591B0000}"/>
    <cellStyle name="Commentaire 4 2 14 2" xfId="25446" xr:uid="{00000000-0005-0000-0000-00005A1B0000}"/>
    <cellStyle name="Commentaire 4 2 14 3" xfId="28540" xr:uid="{00000000-0005-0000-0000-00005B1B0000}"/>
    <cellStyle name="Commentaire 4 2 14 4" xfId="32137" xr:uid="{00000000-0005-0000-0000-00005C1B0000}"/>
    <cellStyle name="Commentaire 4 2 14 5" xfId="32321" xr:uid="{00000000-0005-0000-0000-00005D1B0000}"/>
    <cellStyle name="Commentaire 4 2 14 6" xfId="25272" xr:uid="{00000000-0005-0000-0000-00005E1B0000}"/>
    <cellStyle name="Commentaire 4 2 14 7" xfId="34982" xr:uid="{00000000-0005-0000-0000-00005F1B0000}"/>
    <cellStyle name="Commentaire 4 2 15" xfId="14684" xr:uid="{00000000-0005-0000-0000-0000601B0000}"/>
    <cellStyle name="Commentaire 4 2 15 2" xfId="21511" xr:uid="{00000000-0005-0000-0000-0000611B0000}"/>
    <cellStyle name="Commentaire 4 2 15 3" xfId="25612" xr:uid="{00000000-0005-0000-0000-0000621B0000}"/>
    <cellStyle name="Commentaire 4 2 15 4" xfId="29599" xr:uid="{00000000-0005-0000-0000-0000631B0000}"/>
    <cellStyle name="Commentaire 4 2 15 5" xfId="29940" xr:uid="{00000000-0005-0000-0000-0000641B0000}"/>
    <cellStyle name="Commentaire 4 2 15 6" xfId="26701" xr:uid="{00000000-0005-0000-0000-0000651B0000}"/>
    <cellStyle name="Commentaire 4 2 15 7" xfId="24157" xr:uid="{00000000-0005-0000-0000-0000661B0000}"/>
    <cellStyle name="Commentaire 4 2 2" xfId="4313" xr:uid="{00000000-0005-0000-0000-0000671B0000}"/>
    <cellStyle name="Commentaire 4 2 2 2" xfId="12013" xr:uid="{00000000-0005-0000-0000-0000681B0000}"/>
    <cellStyle name="Commentaire 4 2 2 2 2" xfId="22728" xr:uid="{00000000-0005-0000-0000-0000691B0000}"/>
    <cellStyle name="Commentaire 4 2 2 2 3" xfId="26825" xr:uid="{00000000-0005-0000-0000-00006A1B0000}"/>
    <cellStyle name="Commentaire 4 2 2 2 4" xfId="6170" xr:uid="{00000000-0005-0000-0000-00006B1B0000}"/>
    <cellStyle name="Commentaire 4 2 2 2 5" xfId="30548" xr:uid="{00000000-0005-0000-0000-00006C1B0000}"/>
    <cellStyle name="Commentaire 4 2 2 2 6" xfId="6121" xr:uid="{00000000-0005-0000-0000-00006D1B0000}"/>
    <cellStyle name="Commentaire 4 2 2 2 7" xfId="25594" xr:uid="{00000000-0005-0000-0000-00006E1B0000}"/>
    <cellStyle name="Commentaire 4 2 2 3" xfId="22366" xr:uid="{00000000-0005-0000-0000-00006F1B0000}"/>
    <cellStyle name="Commentaire 4 2 2 4" xfId="28401" xr:uid="{00000000-0005-0000-0000-0000701B0000}"/>
    <cellStyle name="Commentaire 4 2 2 5" xfId="26847" xr:uid="{00000000-0005-0000-0000-0000711B0000}"/>
    <cellStyle name="Commentaire 4 2 2 6" xfId="21935" xr:uid="{00000000-0005-0000-0000-0000721B0000}"/>
    <cellStyle name="Commentaire 4 2 2 7" xfId="32898" xr:uid="{00000000-0005-0000-0000-0000731B0000}"/>
    <cellStyle name="Commentaire 4 2 2 8" xfId="32935" xr:uid="{00000000-0005-0000-0000-0000741B0000}"/>
    <cellStyle name="Commentaire 4 2 3" xfId="11819" xr:uid="{00000000-0005-0000-0000-0000751B0000}"/>
    <cellStyle name="Commentaire 4 2 3 2" xfId="21616" xr:uid="{00000000-0005-0000-0000-0000761B0000}"/>
    <cellStyle name="Commentaire 4 2 3 3" xfId="24348" xr:uid="{00000000-0005-0000-0000-0000771B0000}"/>
    <cellStyle name="Commentaire 4 2 3 4" xfId="28735" xr:uid="{00000000-0005-0000-0000-0000781B0000}"/>
    <cellStyle name="Commentaire 4 2 3 5" xfId="22135" xr:uid="{00000000-0005-0000-0000-0000791B0000}"/>
    <cellStyle name="Commentaire 4 2 3 6" xfId="32642" xr:uid="{00000000-0005-0000-0000-00007A1B0000}"/>
    <cellStyle name="Commentaire 4 2 3 7" xfId="28314" xr:uid="{00000000-0005-0000-0000-00007B1B0000}"/>
    <cellStyle name="Commentaire 4 2 4" xfId="11930" xr:uid="{00000000-0005-0000-0000-00007C1B0000}"/>
    <cellStyle name="Commentaire 4 2 4 2" xfId="27013" xr:uid="{00000000-0005-0000-0000-00007D1B0000}"/>
    <cellStyle name="Commentaire 4 2 4 3" xfId="21251" xr:uid="{00000000-0005-0000-0000-00007E1B0000}"/>
    <cellStyle name="Commentaire 4 2 4 4" xfId="24432" xr:uid="{00000000-0005-0000-0000-00007F1B0000}"/>
    <cellStyle name="Commentaire 4 2 4 5" xfId="23019" xr:uid="{00000000-0005-0000-0000-0000801B0000}"/>
    <cellStyle name="Commentaire 4 2 4 6" xfId="32825" xr:uid="{00000000-0005-0000-0000-0000811B0000}"/>
    <cellStyle name="Commentaire 4 2 4 7" xfId="33345" xr:uid="{00000000-0005-0000-0000-0000821B0000}"/>
    <cellStyle name="Commentaire 4 2 5" xfId="11988" xr:uid="{00000000-0005-0000-0000-0000831B0000}"/>
    <cellStyle name="Commentaire 4 2 5 2" xfId="21390" xr:uid="{00000000-0005-0000-0000-0000841B0000}"/>
    <cellStyle name="Commentaire 4 2 5 3" xfId="6404" xr:uid="{00000000-0005-0000-0000-0000851B0000}"/>
    <cellStyle name="Commentaire 4 2 5 4" xfId="31867" xr:uid="{00000000-0005-0000-0000-0000861B0000}"/>
    <cellStyle name="Commentaire 4 2 5 5" xfId="32410" xr:uid="{00000000-0005-0000-0000-0000871B0000}"/>
    <cellStyle name="Commentaire 4 2 5 6" xfId="23466" xr:uid="{00000000-0005-0000-0000-0000881B0000}"/>
    <cellStyle name="Commentaire 4 2 5 7" xfId="34901" xr:uid="{00000000-0005-0000-0000-0000891B0000}"/>
    <cellStyle name="Commentaire 4 2 6" xfId="12731" xr:uid="{00000000-0005-0000-0000-00008A1B0000}"/>
    <cellStyle name="Commentaire 4 2 6 2" xfId="21579" xr:uid="{00000000-0005-0000-0000-00008B1B0000}"/>
    <cellStyle name="Commentaire 4 2 6 3" xfId="28815" xr:uid="{00000000-0005-0000-0000-00008C1B0000}"/>
    <cellStyle name="Commentaire 4 2 6 4" xfId="6570" xr:uid="{00000000-0005-0000-0000-00008D1B0000}"/>
    <cellStyle name="Commentaire 4 2 6 5" xfId="23048" xr:uid="{00000000-0005-0000-0000-00008E1B0000}"/>
    <cellStyle name="Commentaire 4 2 6 6" xfId="26451" xr:uid="{00000000-0005-0000-0000-00008F1B0000}"/>
    <cellStyle name="Commentaire 4 2 6 7" xfId="27855" xr:uid="{00000000-0005-0000-0000-0000901B0000}"/>
    <cellStyle name="Commentaire 4 2 7" xfId="12426" xr:uid="{00000000-0005-0000-0000-0000911B0000}"/>
    <cellStyle name="Commentaire 4 2 7 2" xfId="23308" xr:uid="{00000000-0005-0000-0000-0000921B0000}"/>
    <cellStyle name="Commentaire 4 2 7 3" xfId="27113" xr:uid="{00000000-0005-0000-0000-0000931B0000}"/>
    <cellStyle name="Commentaire 4 2 7 4" xfId="21745" xr:uid="{00000000-0005-0000-0000-0000941B0000}"/>
    <cellStyle name="Commentaire 4 2 7 5" xfId="32444" xr:uid="{00000000-0005-0000-0000-0000951B0000}"/>
    <cellStyle name="Commentaire 4 2 7 6" xfId="22146" xr:uid="{00000000-0005-0000-0000-0000961B0000}"/>
    <cellStyle name="Commentaire 4 2 7 7" xfId="23590" xr:uid="{00000000-0005-0000-0000-0000971B0000}"/>
    <cellStyle name="Commentaire 4 2 8" xfId="14339" xr:uid="{00000000-0005-0000-0000-0000981B0000}"/>
    <cellStyle name="Commentaire 4 2 8 2" xfId="22861" xr:uid="{00000000-0005-0000-0000-0000991B0000}"/>
    <cellStyle name="Commentaire 4 2 8 3" xfId="22960" xr:uid="{00000000-0005-0000-0000-00009A1B0000}"/>
    <cellStyle name="Commentaire 4 2 8 4" xfId="23846" xr:uid="{00000000-0005-0000-0000-00009B1B0000}"/>
    <cellStyle name="Commentaire 4 2 8 5" xfId="27458" xr:uid="{00000000-0005-0000-0000-00009C1B0000}"/>
    <cellStyle name="Commentaire 4 2 8 6" xfId="22765" xr:uid="{00000000-0005-0000-0000-00009D1B0000}"/>
    <cellStyle name="Commentaire 4 2 8 7" xfId="25559" xr:uid="{00000000-0005-0000-0000-00009E1B0000}"/>
    <cellStyle name="Commentaire 4 2 9" xfId="13069" xr:uid="{00000000-0005-0000-0000-00009F1B0000}"/>
    <cellStyle name="Commentaire 4 2 9 2" xfId="26600" xr:uid="{00000000-0005-0000-0000-0000A01B0000}"/>
    <cellStyle name="Commentaire 4 2 9 3" xfId="22511" xr:uid="{00000000-0005-0000-0000-0000A11B0000}"/>
    <cellStyle name="Commentaire 4 2 9 4" xfId="31076" xr:uid="{00000000-0005-0000-0000-0000A21B0000}"/>
    <cellStyle name="Commentaire 4 2 9 5" xfId="33055" xr:uid="{00000000-0005-0000-0000-0000A31B0000}"/>
    <cellStyle name="Commentaire 4 2 9 6" xfId="32519" xr:uid="{00000000-0005-0000-0000-0000A41B0000}"/>
    <cellStyle name="Commentaire 4 2 9 7" xfId="34333" xr:uid="{00000000-0005-0000-0000-0000A51B0000}"/>
    <cellStyle name="Commentaire 4 3" xfId="891" xr:uid="{00000000-0005-0000-0000-0000A61B0000}"/>
    <cellStyle name="Commentaire 4 3 10" xfId="12417" xr:uid="{00000000-0005-0000-0000-0000A71B0000}"/>
    <cellStyle name="Commentaire 4 3 10 2" xfId="30388" xr:uid="{00000000-0005-0000-0000-0000A81B0000}"/>
    <cellStyle name="Commentaire 4 3 10 3" xfId="23712" xr:uid="{00000000-0005-0000-0000-0000A91B0000}"/>
    <cellStyle name="Commentaire 4 3 10 4" xfId="25684" xr:uid="{00000000-0005-0000-0000-0000AA1B0000}"/>
    <cellStyle name="Commentaire 4 3 10 5" xfId="33970" xr:uid="{00000000-0005-0000-0000-0000AB1B0000}"/>
    <cellStyle name="Commentaire 4 3 10 6" xfId="30232" xr:uid="{00000000-0005-0000-0000-0000AC1B0000}"/>
    <cellStyle name="Commentaire 4 3 10 7" xfId="32075" xr:uid="{00000000-0005-0000-0000-0000AD1B0000}"/>
    <cellStyle name="Commentaire 4 3 11" xfId="14352" xr:uid="{00000000-0005-0000-0000-0000AE1B0000}"/>
    <cellStyle name="Commentaire 4 3 11 2" xfId="29583" xr:uid="{00000000-0005-0000-0000-0000AF1B0000}"/>
    <cellStyle name="Commentaire 4 3 11 3" xfId="6481" xr:uid="{00000000-0005-0000-0000-0000B01B0000}"/>
    <cellStyle name="Commentaire 4 3 11 4" xfId="31951" xr:uid="{00000000-0005-0000-0000-0000B11B0000}"/>
    <cellStyle name="Commentaire 4 3 11 5" xfId="27322" xr:uid="{00000000-0005-0000-0000-0000B21B0000}"/>
    <cellStyle name="Commentaire 4 3 11 6" xfId="30093" xr:uid="{00000000-0005-0000-0000-0000B31B0000}"/>
    <cellStyle name="Commentaire 4 3 11 7" xfId="34919" xr:uid="{00000000-0005-0000-0000-0000B41B0000}"/>
    <cellStyle name="Commentaire 4 3 12" xfId="12355" xr:uid="{00000000-0005-0000-0000-0000B51B0000}"/>
    <cellStyle name="Commentaire 4 3 12 2" xfId="25521" xr:uid="{00000000-0005-0000-0000-0000B61B0000}"/>
    <cellStyle name="Commentaire 4 3 12 3" xfId="6714" xr:uid="{00000000-0005-0000-0000-0000B71B0000}"/>
    <cellStyle name="Commentaire 4 3 12 4" xfId="32205" xr:uid="{00000000-0005-0000-0000-0000B81B0000}"/>
    <cellStyle name="Commentaire 4 3 12 5" xfId="29507" xr:uid="{00000000-0005-0000-0000-0000B91B0000}"/>
    <cellStyle name="Commentaire 4 3 12 6" xfId="29680" xr:uid="{00000000-0005-0000-0000-0000BA1B0000}"/>
    <cellStyle name="Commentaire 4 3 12 7" xfId="35023" xr:uid="{00000000-0005-0000-0000-0000BB1B0000}"/>
    <cellStyle name="Commentaire 4 3 13" xfId="14689" xr:uid="{00000000-0005-0000-0000-0000BC1B0000}"/>
    <cellStyle name="Commentaire 4 3 13 2" xfId="22527" xr:uid="{00000000-0005-0000-0000-0000BD1B0000}"/>
    <cellStyle name="Commentaire 4 3 13 3" xfId="27201" xr:uid="{00000000-0005-0000-0000-0000BE1B0000}"/>
    <cellStyle name="Commentaire 4 3 13 4" xfId="6175" xr:uid="{00000000-0005-0000-0000-0000BF1B0000}"/>
    <cellStyle name="Commentaire 4 3 13 5" xfId="25327" xr:uid="{00000000-0005-0000-0000-0000C01B0000}"/>
    <cellStyle name="Commentaire 4 3 13 6" xfId="22025" xr:uid="{00000000-0005-0000-0000-0000C11B0000}"/>
    <cellStyle name="Commentaire 4 3 13 7" xfId="30125" xr:uid="{00000000-0005-0000-0000-0000C21B0000}"/>
    <cellStyle name="Commentaire 4 3 14" xfId="13033" xr:uid="{00000000-0005-0000-0000-0000C31B0000}"/>
    <cellStyle name="Commentaire 4 3 14 2" xfId="23993" xr:uid="{00000000-0005-0000-0000-0000C41B0000}"/>
    <cellStyle name="Commentaire 4 3 14 3" xfId="23275" xr:uid="{00000000-0005-0000-0000-0000C51B0000}"/>
    <cellStyle name="Commentaire 4 3 14 4" xfId="21711" xr:uid="{00000000-0005-0000-0000-0000C61B0000}"/>
    <cellStyle name="Commentaire 4 3 14 5" xfId="23467" xr:uid="{00000000-0005-0000-0000-0000C71B0000}"/>
    <cellStyle name="Commentaire 4 3 14 6" xfId="29681" xr:uid="{00000000-0005-0000-0000-0000C81B0000}"/>
    <cellStyle name="Commentaire 4 3 14 7" xfId="22572" xr:uid="{00000000-0005-0000-0000-0000C91B0000}"/>
    <cellStyle name="Commentaire 4 3 15" xfId="12580" xr:uid="{00000000-0005-0000-0000-0000CA1B0000}"/>
    <cellStyle name="Commentaire 4 3 15 2" xfId="29843" xr:uid="{00000000-0005-0000-0000-0000CB1B0000}"/>
    <cellStyle name="Commentaire 4 3 15 3" xfId="23120" xr:uid="{00000000-0005-0000-0000-0000CC1B0000}"/>
    <cellStyle name="Commentaire 4 3 15 4" xfId="27746" xr:uid="{00000000-0005-0000-0000-0000CD1B0000}"/>
    <cellStyle name="Commentaire 4 3 15 5" xfId="26356" xr:uid="{00000000-0005-0000-0000-0000CE1B0000}"/>
    <cellStyle name="Commentaire 4 3 15 6" xfId="21220" xr:uid="{00000000-0005-0000-0000-0000CF1B0000}"/>
    <cellStyle name="Commentaire 4 3 15 7" xfId="30844" xr:uid="{00000000-0005-0000-0000-0000D01B0000}"/>
    <cellStyle name="Commentaire 4 3 2" xfId="4905" xr:uid="{00000000-0005-0000-0000-0000D11B0000}"/>
    <cellStyle name="Commentaire 4 3 2 2" xfId="11953" xr:uid="{00000000-0005-0000-0000-0000D21B0000}"/>
    <cellStyle name="Commentaire 4 3 2 2 2" xfId="24027" xr:uid="{00000000-0005-0000-0000-0000D31B0000}"/>
    <cellStyle name="Commentaire 4 3 2 2 3" xfId="26959" xr:uid="{00000000-0005-0000-0000-0000D41B0000}"/>
    <cellStyle name="Commentaire 4 3 2 2 4" xfId="30510" xr:uid="{00000000-0005-0000-0000-0000D51B0000}"/>
    <cellStyle name="Commentaire 4 3 2 2 5" xfId="6497" xr:uid="{00000000-0005-0000-0000-0000D61B0000}"/>
    <cellStyle name="Commentaire 4 3 2 2 6" xfId="33216" xr:uid="{00000000-0005-0000-0000-0000D71B0000}"/>
    <cellStyle name="Commentaire 4 3 2 2 7" xfId="34032" xr:uid="{00000000-0005-0000-0000-0000D81B0000}"/>
    <cellStyle name="Commentaire 4 3 2 3" xfId="22367" xr:uid="{00000000-0005-0000-0000-0000D91B0000}"/>
    <cellStyle name="Commentaire 4 3 2 4" xfId="23471" xr:uid="{00000000-0005-0000-0000-0000DA1B0000}"/>
    <cellStyle name="Commentaire 4 3 2 5" xfId="24336" xr:uid="{00000000-0005-0000-0000-0000DB1B0000}"/>
    <cellStyle name="Commentaire 4 3 2 6" xfId="21263" xr:uid="{00000000-0005-0000-0000-0000DC1B0000}"/>
    <cellStyle name="Commentaire 4 3 2 7" xfId="32550" xr:uid="{00000000-0005-0000-0000-0000DD1B0000}"/>
    <cellStyle name="Commentaire 4 3 2 8" xfId="24662" xr:uid="{00000000-0005-0000-0000-0000DE1B0000}"/>
    <cellStyle name="Commentaire 4 3 3" xfId="11985" xr:uid="{00000000-0005-0000-0000-0000DF1B0000}"/>
    <cellStyle name="Commentaire 4 3 3 2" xfId="23326" xr:uid="{00000000-0005-0000-0000-0000E01B0000}"/>
    <cellStyle name="Commentaire 4 3 3 3" xfId="28400" xr:uid="{00000000-0005-0000-0000-0000E11B0000}"/>
    <cellStyle name="Commentaire 4 3 3 4" xfId="28103" xr:uid="{00000000-0005-0000-0000-0000E21B0000}"/>
    <cellStyle name="Commentaire 4 3 3 5" xfId="26751" xr:uid="{00000000-0005-0000-0000-0000E31B0000}"/>
    <cellStyle name="Commentaire 4 3 3 6" xfId="32048" xr:uid="{00000000-0005-0000-0000-0000E41B0000}"/>
    <cellStyle name="Commentaire 4 3 3 7" xfId="23497" xr:uid="{00000000-0005-0000-0000-0000E51B0000}"/>
    <cellStyle name="Commentaire 4 3 4" xfId="12145" xr:uid="{00000000-0005-0000-0000-0000E61B0000}"/>
    <cellStyle name="Commentaire 4 3 4 2" xfId="25529" xr:uid="{00000000-0005-0000-0000-0000E71B0000}"/>
    <cellStyle name="Commentaire 4 3 4 3" xfId="6711" xr:uid="{00000000-0005-0000-0000-0000E81B0000}"/>
    <cellStyle name="Commentaire 4 3 4 4" xfId="32213" xr:uid="{00000000-0005-0000-0000-0000E91B0000}"/>
    <cellStyle name="Commentaire 4 3 4 5" xfId="29545" xr:uid="{00000000-0005-0000-0000-0000EA1B0000}"/>
    <cellStyle name="Commentaire 4 3 4 6" xfId="32732" xr:uid="{00000000-0005-0000-0000-0000EB1B0000}"/>
    <cellStyle name="Commentaire 4 3 4 7" xfId="35029" xr:uid="{00000000-0005-0000-0000-0000EC1B0000}"/>
    <cellStyle name="Commentaire 4 3 5" xfId="12128" xr:uid="{00000000-0005-0000-0000-0000ED1B0000}"/>
    <cellStyle name="Commentaire 4 3 5 2" xfId="24280" xr:uid="{00000000-0005-0000-0000-0000EE1B0000}"/>
    <cellStyle name="Commentaire 4 3 5 3" xfId="21927" xr:uid="{00000000-0005-0000-0000-0000EF1B0000}"/>
    <cellStyle name="Commentaire 4 3 5 4" xfId="26708" xr:uid="{00000000-0005-0000-0000-0000F01B0000}"/>
    <cellStyle name="Commentaire 4 3 5 5" xfId="6070" xr:uid="{00000000-0005-0000-0000-0000F11B0000}"/>
    <cellStyle name="Commentaire 4 3 5 6" xfId="6063" xr:uid="{00000000-0005-0000-0000-0000F21B0000}"/>
    <cellStyle name="Commentaire 4 3 5 7" xfId="24855" xr:uid="{00000000-0005-0000-0000-0000F31B0000}"/>
    <cellStyle name="Commentaire 4 3 6" xfId="12732" xr:uid="{00000000-0005-0000-0000-0000F41B0000}"/>
    <cellStyle name="Commentaire 4 3 6 2" xfId="21366" xr:uid="{00000000-0005-0000-0000-0000F51B0000}"/>
    <cellStyle name="Commentaire 4 3 6 3" xfId="25362" xr:uid="{00000000-0005-0000-0000-0000F61B0000}"/>
    <cellStyle name="Commentaire 4 3 6 4" xfId="31730" xr:uid="{00000000-0005-0000-0000-0000F71B0000}"/>
    <cellStyle name="Commentaire 4 3 6 5" xfId="28249" xr:uid="{00000000-0005-0000-0000-0000F81B0000}"/>
    <cellStyle name="Commentaire 4 3 6 6" xfId="26461" xr:uid="{00000000-0005-0000-0000-0000F91B0000}"/>
    <cellStyle name="Commentaire 4 3 6 7" xfId="34845" xr:uid="{00000000-0005-0000-0000-0000FA1B0000}"/>
    <cellStyle name="Commentaire 4 3 7" xfId="12437" xr:uid="{00000000-0005-0000-0000-0000FB1B0000}"/>
    <cellStyle name="Commentaire 4 3 7 2" xfId="27878" xr:uid="{00000000-0005-0000-0000-0000FC1B0000}"/>
    <cellStyle name="Commentaire 4 3 7 3" xfId="25264" xr:uid="{00000000-0005-0000-0000-0000FD1B0000}"/>
    <cellStyle name="Commentaire 4 3 7 4" xfId="27450" xr:uid="{00000000-0005-0000-0000-0000FE1B0000}"/>
    <cellStyle name="Commentaire 4 3 7 5" xfId="5988" xr:uid="{00000000-0005-0000-0000-0000FF1B0000}"/>
    <cellStyle name="Commentaire 4 3 7 6" xfId="33443" xr:uid="{00000000-0005-0000-0000-0000001C0000}"/>
    <cellStyle name="Commentaire 4 3 7 7" xfId="32490" xr:uid="{00000000-0005-0000-0000-0000011C0000}"/>
    <cellStyle name="Commentaire 4 3 8" xfId="14105" xr:uid="{00000000-0005-0000-0000-0000021C0000}"/>
    <cellStyle name="Commentaire 4 3 8 2" xfId="27821" xr:uid="{00000000-0005-0000-0000-0000031C0000}"/>
    <cellStyle name="Commentaire 4 3 8 3" xfId="27427" xr:uid="{00000000-0005-0000-0000-0000041C0000}"/>
    <cellStyle name="Commentaire 4 3 8 4" xfId="23517" xr:uid="{00000000-0005-0000-0000-0000051C0000}"/>
    <cellStyle name="Commentaire 4 3 8 5" xfId="26572" xr:uid="{00000000-0005-0000-0000-0000061C0000}"/>
    <cellStyle name="Commentaire 4 3 8 6" xfId="33034" xr:uid="{00000000-0005-0000-0000-0000071C0000}"/>
    <cellStyle name="Commentaire 4 3 8 7" xfId="22990" xr:uid="{00000000-0005-0000-0000-0000081C0000}"/>
    <cellStyle name="Commentaire 4 3 9" xfId="14146" xr:uid="{00000000-0005-0000-0000-0000091C0000}"/>
    <cellStyle name="Commentaire 4 3 9 2" xfId="23959" xr:uid="{00000000-0005-0000-0000-00000A1C0000}"/>
    <cellStyle name="Commentaire 4 3 9 3" xfId="23985" xr:uid="{00000000-0005-0000-0000-00000B1C0000}"/>
    <cellStyle name="Commentaire 4 3 9 4" xfId="29814" xr:uid="{00000000-0005-0000-0000-00000C1C0000}"/>
    <cellStyle name="Commentaire 4 3 9 5" xfId="30472" xr:uid="{00000000-0005-0000-0000-00000D1C0000}"/>
    <cellStyle name="Commentaire 4 3 9 6" xfId="33624" xr:uid="{00000000-0005-0000-0000-00000E1C0000}"/>
    <cellStyle name="Commentaire 4 3 9 7" xfId="25402" xr:uid="{00000000-0005-0000-0000-00000F1C0000}"/>
    <cellStyle name="Commentaire 5 2" xfId="892" xr:uid="{00000000-0005-0000-0000-0000101C0000}"/>
    <cellStyle name="Commentaire 5 2 10" xfId="14133" xr:uid="{00000000-0005-0000-0000-0000111C0000}"/>
    <cellStyle name="Commentaire 5 2 10 2" xfId="28186" xr:uid="{00000000-0005-0000-0000-0000121C0000}"/>
    <cellStyle name="Commentaire 5 2 10 3" xfId="26638" xr:uid="{00000000-0005-0000-0000-0000131C0000}"/>
    <cellStyle name="Commentaire 5 2 10 4" xfId="28501" xr:uid="{00000000-0005-0000-0000-0000141C0000}"/>
    <cellStyle name="Commentaire 5 2 10 5" xfId="33362" xr:uid="{00000000-0005-0000-0000-0000151C0000}"/>
    <cellStyle name="Commentaire 5 2 10 6" xfId="33054" xr:uid="{00000000-0005-0000-0000-0000161C0000}"/>
    <cellStyle name="Commentaire 5 2 10 7" xfId="25561" xr:uid="{00000000-0005-0000-0000-0000171C0000}"/>
    <cellStyle name="Commentaire 5 2 11" xfId="12897" xr:uid="{00000000-0005-0000-0000-0000181C0000}"/>
    <cellStyle name="Commentaire 5 2 11 2" xfId="23290" xr:uid="{00000000-0005-0000-0000-0000191C0000}"/>
    <cellStyle name="Commentaire 5 2 11 3" xfId="22083" xr:uid="{00000000-0005-0000-0000-00001A1C0000}"/>
    <cellStyle name="Commentaire 5 2 11 4" xfId="23488" xr:uid="{00000000-0005-0000-0000-00001B1C0000}"/>
    <cellStyle name="Commentaire 5 2 11 5" xfId="21737" xr:uid="{00000000-0005-0000-0000-00001C1C0000}"/>
    <cellStyle name="Commentaire 5 2 11 6" xfId="28425" xr:uid="{00000000-0005-0000-0000-00001D1C0000}"/>
    <cellStyle name="Commentaire 5 2 11 7" xfId="33308" xr:uid="{00000000-0005-0000-0000-00001E1C0000}"/>
    <cellStyle name="Commentaire 5 2 12" xfId="12492" xr:uid="{00000000-0005-0000-0000-00001F1C0000}"/>
    <cellStyle name="Commentaire 5 2 12 2" xfId="21373" xr:uid="{00000000-0005-0000-0000-0000201C0000}"/>
    <cellStyle name="Commentaire 5 2 12 3" xfId="30626" xr:uid="{00000000-0005-0000-0000-0000211C0000}"/>
    <cellStyle name="Commentaire 5 2 12 4" xfId="5925" xr:uid="{00000000-0005-0000-0000-0000221C0000}"/>
    <cellStyle name="Commentaire 5 2 12 5" xfId="27063" xr:uid="{00000000-0005-0000-0000-0000231C0000}"/>
    <cellStyle name="Commentaire 5 2 12 6" xfId="34098" xr:uid="{00000000-0005-0000-0000-0000241C0000}"/>
    <cellStyle name="Commentaire 5 2 12 7" xfId="30927" xr:uid="{00000000-0005-0000-0000-0000251C0000}"/>
    <cellStyle name="Commentaire 5 2 13" xfId="14740" xr:uid="{00000000-0005-0000-0000-0000261C0000}"/>
    <cellStyle name="Commentaire 5 2 13 2" xfId="30040" xr:uid="{00000000-0005-0000-0000-0000271C0000}"/>
    <cellStyle name="Commentaire 5 2 13 3" xfId="31141" xr:uid="{00000000-0005-0000-0000-0000281C0000}"/>
    <cellStyle name="Commentaire 5 2 13 4" xfId="32554" xr:uid="{00000000-0005-0000-0000-0000291C0000}"/>
    <cellStyle name="Commentaire 5 2 13 5" xfId="33772" xr:uid="{00000000-0005-0000-0000-00002A1C0000}"/>
    <cellStyle name="Commentaire 5 2 13 6" xfId="34353" xr:uid="{00000000-0005-0000-0000-00002B1C0000}"/>
    <cellStyle name="Commentaire 5 2 13 7" xfId="35122" xr:uid="{00000000-0005-0000-0000-00002C1C0000}"/>
    <cellStyle name="Commentaire 5 2 14" xfId="14820" xr:uid="{00000000-0005-0000-0000-00002D1C0000}"/>
    <cellStyle name="Commentaire 5 2 14 2" xfId="30311" xr:uid="{00000000-0005-0000-0000-00002E1C0000}"/>
    <cellStyle name="Commentaire 5 2 14 3" xfId="28131" xr:uid="{00000000-0005-0000-0000-00002F1C0000}"/>
    <cellStyle name="Commentaire 5 2 14 4" xfId="21664" xr:uid="{00000000-0005-0000-0000-0000301C0000}"/>
    <cellStyle name="Commentaire 5 2 14 5" xfId="33913" xr:uid="{00000000-0005-0000-0000-0000311C0000}"/>
    <cellStyle name="Commentaire 5 2 14 6" xfId="21341" xr:uid="{00000000-0005-0000-0000-0000321C0000}"/>
    <cellStyle name="Commentaire 5 2 14 7" xfId="21795" xr:uid="{00000000-0005-0000-0000-0000331C0000}"/>
    <cellStyle name="Commentaire 5 2 15" xfId="14827" xr:uid="{00000000-0005-0000-0000-0000341C0000}"/>
    <cellStyle name="Commentaire 5 2 15 2" xfId="30563" xr:uid="{00000000-0005-0000-0000-0000351C0000}"/>
    <cellStyle name="Commentaire 5 2 15 3" xfId="21696" xr:uid="{00000000-0005-0000-0000-0000361C0000}"/>
    <cellStyle name="Commentaire 5 2 15 4" xfId="22178" xr:uid="{00000000-0005-0000-0000-0000371C0000}"/>
    <cellStyle name="Commentaire 5 2 15 5" xfId="34058" xr:uid="{00000000-0005-0000-0000-0000381C0000}"/>
    <cellStyle name="Commentaire 5 2 15 6" xfId="23341" xr:uid="{00000000-0005-0000-0000-0000391C0000}"/>
    <cellStyle name="Commentaire 5 2 15 7" xfId="28195" xr:uid="{00000000-0005-0000-0000-00003A1C0000}"/>
    <cellStyle name="Commentaire 5 2 2" xfId="4312" xr:uid="{00000000-0005-0000-0000-00003B1C0000}"/>
    <cellStyle name="Commentaire 5 2 2 2" xfId="12018" xr:uid="{00000000-0005-0000-0000-00003C1C0000}"/>
    <cellStyle name="Commentaire 5 2 2 2 2" xfId="30405" xr:uid="{00000000-0005-0000-0000-00003D1C0000}"/>
    <cellStyle name="Commentaire 5 2 2 2 3" xfId="21270" xr:uid="{00000000-0005-0000-0000-00003E1C0000}"/>
    <cellStyle name="Commentaire 5 2 2 2 4" xfId="6291" xr:uid="{00000000-0005-0000-0000-00003F1C0000}"/>
    <cellStyle name="Commentaire 5 2 2 2 5" xfId="33982" xr:uid="{00000000-0005-0000-0000-0000401C0000}"/>
    <cellStyle name="Commentaire 5 2 2 2 6" xfId="32772" xr:uid="{00000000-0005-0000-0000-0000411C0000}"/>
    <cellStyle name="Commentaire 5 2 2 2 7" xfId="31943" xr:uid="{00000000-0005-0000-0000-0000421C0000}"/>
    <cellStyle name="Commentaire 5 2 2 3" xfId="22368" xr:uid="{00000000-0005-0000-0000-0000431C0000}"/>
    <cellStyle name="Commentaire 5 2 2 4" xfId="22126" xr:uid="{00000000-0005-0000-0000-0000441C0000}"/>
    <cellStyle name="Commentaire 5 2 2 5" xfId="21466" xr:uid="{00000000-0005-0000-0000-0000451C0000}"/>
    <cellStyle name="Commentaire 5 2 2 6" xfId="29524" xr:uid="{00000000-0005-0000-0000-0000461C0000}"/>
    <cellStyle name="Commentaire 5 2 2 7" xfId="28406" xr:uid="{00000000-0005-0000-0000-0000471C0000}"/>
    <cellStyle name="Commentaire 5 2 2 8" xfId="26766" xr:uid="{00000000-0005-0000-0000-0000481C0000}"/>
    <cellStyle name="Commentaire 5 2 3" xfId="12263" xr:uid="{00000000-0005-0000-0000-0000491C0000}"/>
    <cellStyle name="Commentaire 5 2 3 2" xfId="23823" xr:uid="{00000000-0005-0000-0000-00004A1C0000}"/>
    <cellStyle name="Commentaire 5 2 3 3" xfId="23914" xr:uid="{00000000-0005-0000-0000-00004B1C0000}"/>
    <cellStyle name="Commentaire 5 2 3 4" xfId="27850" xr:uid="{00000000-0005-0000-0000-00004C1C0000}"/>
    <cellStyle name="Commentaire 5 2 3 5" xfId="24083" xr:uid="{00000000-0005-0000-0000-00004D1C0000}"/>
    <cellStyle name="Commentaire 5 2 3 6" xfId="30174" xr:uid="{00000000-0005-0000-0000-00004E1C0000}"/>
    <cellStyle name="Commentaire 5 2 3 7" xfId="25409" xr:uid="{00000000-0005-0000-0000-00004F1C0000}"/>
    <cellStyle name="Commentaire 5 2 4" xfId="12019" xr:uid="{00000000-0005-0000-0000-0000501C0000}"/>
    <cellStyle name="Commentaire 5 2 4 2" xfId="25535" xr:uid="{00000000-0005-0000-0000-0000511C0000}"/>
    <cellStyle name="Commentaire 5 2 4 3" xfId="30753" xr:uid="{00000000-0005-0000-0000-0000521C0000}"/>
    <cellStyle name="Commentaire 5 2 4 4" xfId="32219" xr:uid="{00000000-0005-0000-0000-0000531C0000}"/>
    <cellStyle name="Commentaire 5 2 4 5" xfId="32107" xr:uid="{00000000-0005-0000-0000-0000541C0000}"/>
    <cellStyle name="Commentaire 5 2 4 6" xfId="34178" xr:uid="{00000000-0005-0000-0000-0000551C0000}"/>
    <cellStyle name="Commentaire 5 2 4 7" xfId="35034" xr:uid="{00000000-0005-0000-0000-0000561C0000}"/>
    <cellStyle name="Commentaire 5 2 5" xfId="12047" xr:uid="{00000000-0005-0000-0000-0000571C0000}"/>
    <cellStyle name="Commentaire 5 2 5 2" xfId="25788" xr:uid="{00000000-0005-0000-0000-0000581C0000}"/>
    <cellStyle name="Commentaire 5 2 5 3" xfId="27989" xr:uid="{00000000-0005-0000-0000-0000591C0000}"/>
    <cellStyle name="Commentaire 5 2 5 4" xfId="27132" xr:uid="{00000000-0005-0000-0000-00005A1C0000}"/>
    <cellStyle name="Commentaire 5 2 5 5" xfId="32044" xr:uid="{00000000-0005-0000-0000-00005B1C0000}"/>
    <cellStyle name="Commentaire 5 2 5 6" xfId="27508" xr:uid="{00000000-0005-0000-0000-00005C1C0000}"/>
    <cellStyle name="Commentaire 5 2 5 7" xfId="27724" xr:uid="{00000000-0005-0000-0000-00005D1C0000}"/>
    <cellStyle name="Commentaire 5 2 6" xfId="12733" xr:uid="{00000000-0005-0000-0000-00005E1C0000}"/>
    <cellStyle name="Commentaire 5 2 6 2" xfId="26772" xr:uid="{00000000-0005-0000-0000-00005F1C0000}"/>
    <cellStyle name="Commentaire 5 2 6 3" xfId="28460" xr:uid="{00000000-0005-0000-0000-0000601C0000}"/>
    <cellStyle name="Commentaire 5 2 6 4" xfId="27538" xr:uid="{00000000-0005-0000-0000-0000611C0000}"/>
    <cellStyle name="Commentaire 5 2 6 5" xfId="6087" xr:uid="{00000000-0005-0000-0000-0000621C0000}"/>
    <cellStyle name="Commentaire 5 2 6 6" xfId="32507" xr:uid="{00000000-0005-0000-0000-0000631C0000}"/>
    <cellStyle name="Commentaire 5 2 6 7" xfId="30440" xr:uid="{00000000-0005-0000-0000-0000641C0000}"/>
    <cellStyle name="Commentaire 5 2 7" xfId="12466" xr:uid="{00000000-0005-0000-0000-0000651C0000}"/>
    <cellStyle name="Commentaire 5 2 7 2" xfId="30637" xr:uid="{00000000-0005-0000-0000-0000661C0000}"/>
    <cellStyle name="Commentaire 5 2 7 3" xfId="24412" xr:uid="{00000000-0005-0000-0000-0000671C0000}"/>
    <cellStyle name="Commentaire 5 2 7 4" xfId="6064" xr:uid="{00000000-0005-0000-0000-0000681C0000}"/>
    <cellStyle name="Commentaire 5 2 7 5" xfId="34107" xr:uid="{00000000-0005-0000-0000-0000691C0000}"/>
    <cellStyle name="Commentaire 5 2 7 6" xfId="32034" xr:uid="{00000000-0005-0000-0000-00006A1C0000}"/>
    <cellStyle name="Commentaire 5 2 7 7" xfId="32727" xr:uid="{00000000-0005-0000-0000-00006B1C0000}"/>
    <cellStyle name="Commentaire 5 2 8" xfId="14366" xr:uid="{00000000-0005-0000-0000-00006C1C0000}"/>
    <cellStyle name="Commentaire 5 2 8 2" xfId="25711" xr:uid="{00000000-0005-0000-0000-00006D1C0000}"/>
    <cellStyle name="Commentaire 5 2 8 3" xfId="21202" xr:uid="{00000000-0005-0000-0000-00006E1C0000}"/>
    <cellStyle name="Commentaire 5 2 8 4" xfId="21285" xr:uid="{00000000-0005-0000-0000-00006F1C0000}"/>
    <cellStyle name="Commentaire 5 2 8 5" xfId="32967" xr:uid="{00000000-0005-0000-0000-0000701C0000}"/>
    <cellStyle name="Commentaire 5 2 8 6" xfId="30978" xr:uid="{00000000-0005-0000-0000-0000711C0000}"/>
    <cellStyle name="Commentaire 5 2 8 7" xfId="30102" xr:uid="{00000000-0005-0000-0000-0000721C0000}"/>
    <cellStyle name="Commentaire 5 2 9" xfId="12406" xr:uid="{00000000-0005-0000-0000-0000731C0000}"/>
    <cellStyle name="Commentaire 5 2 9 2" xfId="21964" xr:uid="{00000000-0005-0000-0000-0000741C0000}"/>
    <cellStyle name="Commentaire 5 2 9 3" xfId="30554" xr:uid="{00000000-0005-0000-0000-0000751C0000}"/>
    <cellStyle name="Commentaire 5 2 9 4" xfId="28434" xr:uid="{00000000-0005-0000-0000-0000761C0000}"/>
    <cellStyle name="Commentaire 5 2 9 5" xfId="29598" xr:uid="{00000000-0005-0000-0000-0000771C0000}"/>
    <cellStyle name="Commentaire 5 2 9 6" xfId="34052" xr:uid="{00000000-0005-0000-0000-0000781C0000}"/>
    <cellStyle name="Commentaire 5 2 9 7" xfId="33358" xr:uid="{00000000-0005-0000-0000-0000791C0000}"/>
    <cellStyle name="Commentaire 5 3" xfId="893" xr:uid="{00000000-0005-0000-0000-00007A1C0000}"/>
    <cellStyle name="Commentaire 5 3 10" xfId="12640" xr:uid="{00000000-0005-0000-0000-00007B1C0000}"/>
    <cellStyle name="Commentaire 5 3 10 2" xfId="30111" xr:uid="{00000000-0005-0000-0000-00007C1C0000}"/>
    <cellStyle name="Commentaire 5 3 10 3" xfId="31210" xr:uid="{00000000-0005-0000-0000-00007D1C0000}"/>
    <cellStyle name="Commentaire 5 3 10 4" xfId="32613" xr:uid="{00000000-0005-0000-0000-00007E1C0000}"/>
    <cellStyle name="Commentaire 5 3 10 5" xfId="33819" xr:uid="{00000000-0005-0000-0000-00007F1C0000}"/>
    <cellStyle name="Commentaire 5 3 10 6" xfId="34397" xr:uid="{00000000-0005-0000-0000-0000801C0000}"/>
    <cellStyle name="Commentaire 5 3 10 7" xfId="35158" xr:uid="{00000000-0005-0000-0000-0000811C0000}"/>
    <cellStyle name="Commentaire 5 3 11" xfId="14519" xr:uid="{00000000-0005-0000-0000-0000821C0000}"/>
    <cellStyle name="Commentaire 5 3 11 2" xfId="23750" xr:uid="{00000000-0005-0000-0000-0000831C0000}"/>
    <cellStyle name="Commentaire 5 3 11 3" xfId="29747" xr:uid="{00000000-0005-0000-0000-0000841C0000}"/>
    <cellStyle name="Commentaire 5 3 11 4" xfId="30885" xr:uid="{00000000-0005-0000-0000-0000851C0000}"/>
    <cellStyle name="Commentaire 5 3 11 5" xfId="32495" xr:uid="{00000000-0005-0000-0000-0000861C0000}"/>
    <cellStyle name="Commentaire 5 3 11 6" xfId="26546" xr:uid="{00000000-0005-0000-0000-0000871C0000}"/>
    <cellStyle name="Commentaire 5 3 11 7" xfId="34225" xr:uid="{00000000-0005-0000-0000-0000881C0000}"/>
    <cellStyle name="Commentaire 5 3 12" xfId="14643" xr:uid="{00000000-0005-0000-0000-0000891C0000}"/>
    <cellStyle name="Commentaire 5 3 12 2" xfId="21312" xr:uid="{00000000-0005-0000-0000-00008A1C0000}"/>
    <cellStyle name="Commentaire 5 3 12 3" xfId="6323" xr:uid="{00000000-0005-0000-0000-00008B1C0000}"/>
    <cellStyle name="Commentaire 5 3 12 4" xfId="31792" xr:uid="{00000000-0005-0000-0000-00008C1C0000}"/>
    <cellStyle name="Commentaire 5 3 12 5" xfId="32198" xr:uid="{00000000-0005-0000-0000-00008D1C0000}"/>
    <cellStyle name="Commentaire 5 3 12 6" xfId="21780" xr:uid="{00000000-0005-0000-0000-00008E1C0000}"/>
    <cellStyle name="Commentaire 5 3 12 7" xfId="34849" xr:uid="{00000000-0005-0000-0000-00008F1C0000}"/>
    <cellStyle name="Commentaire 5 3 13" xfId="12659" xr:uid="{00000000-0005-0000-0000-0000901C0000}"/>
    <cellStyle name="Commentaire 5 3 13 2" xfId="22916" xr:uid="{00000000-0005-0000-0000-0000911C0000}"/>
    <cellStyle name="Commentaire 5 3 13 3" xfId="24046" xr:uid="{00000000-0005-0000-0000-0000921C0000}"/>
    <cellStyle name="Commentaire 5 3 13 4" xfId="29811" xr:uid="{00000000-0005-0000-0000-0000931C0000}"/>
    <cellStyle name="Commentaire 5 3 13 5" xfId="29469" xr:uid="{00000000-0005-0000-0000-0000941C0000}"/>
    <cellStyle name="Commentaire 5 3 13 6" xfId="25539" xr:uid="{00000000-0005-0000-0000-0000951C0000}"/>
    <cellStyle name="Commentaire 5 3 13 7" xfId="24146" xr:uid="{00000000-0005-0000-0000-0000961C0000}"/>
    <cellStyle name="Commentaire 5 3 14" xfId="12996" xr:uid="{00000000-0005-0000-0000-0000971C0000}"/>
    <cellStyle name="Commentaire 5 3 14 2" xfId="27333" xr:uid="{00000000-0005-0000-0000-0000981C0000}"/>
    <cellStyle name="Commentaire 5 3 14 3" xfId="25363" xr:uid="{00000000-0005-0000-0000-0000991C0000}"/>
    <cellStyle name="Commentaire 5 3 14 4" xfId="22292" xr:uid="{00000000-0005-0000-0000-00009A1C0000}"/>
    <cellStyle name="Commentaire 5 3 14 5" xfId="22615" xr:uid="{00000000-0005-0000-0000-00009B1C0000}"/>
    <cellStyle name="Commentaire 5 3 14 6" xfId="24180" xr:uid="{00000000-0005-0000-0000-00009C1C0000}"/>
    <cellStyle name="Commentaire 5 3 14 7" xfId="32245" xr:uid="{00000000-0005-0000-0000-00009D1C0000}"/>
    <cellStyle name="Commentaire 5 3 15" xfId="14329" xr:uid="{00000000-0005-0000-0000-00009E1C0000}"/>
    <cellStyle name="Commentaire 5 3 15 2" xfId="26732" xr:uid="{00000000-0005-0000-0000-00009F1C0000}"/>
    <cellStyle name="Commentaire 5 3 15 3" xfId="27576" xr:uid="{00000000-0005-0000-0000-0000A01C0000}"/>
    <cellStyle name="Commentaire 5 3 15 4" xfId="21848" xr:uid="{00000000-0005-0000-0000-0000A11C0000}"/>
    <cellStyle name="Commentaire 5 3 15 5" xfId="30805" xr:uid="{00000000-0005-0000-0000-0000A21C0000}"/>
    <cellStyle name="Commentaire 5 3 15 6" xfId="32919" xr:uid="{00000000-0005-0000-0000-0000A31C0000}"/>
    <cellStyle name="Commentaire 5 3 15 7" xfId="30344" xr:uid="{00000000-0005-0000-0000-0000A41C0000}"/>
    <cellStyle name="Commentaire 5 3 2" xfId="4904" xr:uid="{00000000-0005-0000-0000-0000A51C0000}"/>
    <cellStyle name="Commentaire 5 3 2 2" xfId="11938" xr:uid="{00000000-0005-0000-0000-0000A61C0000}"/>
    <cellStyle name="Commentaire 5 3 2 2 2" xfId="30136" xr:uid="{00000000-0005-0000-0000-0000A71C0000}"/>
    <cellStyle name="Commentaire 5 3 2 2 3" xfId="31235" xr:uid="{00000000-0005-0000-0000-0000A81C0000}"/>
    <cellStyle name="Commentaire 5 3 2 2 4" xfId="32632" xr:uid="{00000000-0005-0000-0000-0000A91C0000}"/>
    <cellStyle name="Commentaire 5 3 2 2 5" xfId="33834" xr:uid="{00000000-0005-0000-0000-0000AA1C0000}"/>
    <cellStyle name="Commentaire 5 3 2 2 6" xfId="34413" xr:uid="{00000000-0005-0000-0000-0000AB1C0000}"/>
    <cellStyle name="Commentaire 5 3 2 2 7" xfId="35174" xr:uid="{00000000-0005-0000-0000-0000AC1C0000}"/>
    <cellStyle name="Commentaire 5 3 2 3" xfId="22369" xr:uid="{00000000-0005-0000-0000-0000AD1C0000}"/>
    <cellStyle name="Commentaire 5 3 2 4" xfId="27146" xr:uid="{00000000-0005-0000-0000-0000AE1C0000}"/>
    <cellStyle name="Commentaire 5 3 2 5" xfId="6205" xr:uid="{00000000-0005-0000-0000-0000AF1C0000}"/>
    <cellStyle name="Commentaire 5 3 2 6" xfId="21459" xr:uid="{00000000-0005-0000-0000-0000B01C0000}"/>
    <cellStyle name="Commentaire 5 3 2 7" xfId="21562" xr:uid="{00000000-0005-0000-0000-0000B11C0000}"/>
    <cellStyle name="Commentaire 5 3 2 8" xfId="22047" xr:uid="{00000000-0005-0000-0000-0000B21C0000}"/>
    <cellStyle name="Commentaire 5 3 3" xfId="11800" xr:uid="{00000000-0005-0000-0000-0000B31C0000}"/>
    <cellStyle name="Commentaire 5 3 3 2" xfId="26804" xr:uid="{00000000-0005-0000-0000-0000B41C0000}"/>
    <cellStyle name="Commentaire 5 3 3 3" xfId="22048" xr:uid="{00000000-0005-0000-0000-0000B51C0000}"/>
    <cellStyle name="Commentaire 5 3 3 4" xfId="27062" xr:uid="{00000000-0005-0000-0000-0000B61C0000}"/>
    <cellStyle name="Commentaire 5 3 3 5" xfId="33548" xr:uid="{00000000-0005-0000-0000-0000B71C0000}"/>
    <cellStyle name="Commentaire 5 3 3 6" xfId="6303" xr:uid="{00000000-0005-0000-0000-0000B81C0000}"/>
    <cellStyle name="Commentaire 5 3 3 7" xfId="29484" xr:uid="{00000000-0005-0000-0000-0000B91C0000}"/>
    <cellStyle name="Commentaire 5 3 4" xfId="11897" xr:uid="{00000000-0005-0000-0000-0000BA1C0000}"/>
    <cellStyle name="Commentaire 5 3 4 2" xfId="24288" xr:uid="{00000000-0005-0000-0000-0000BB1C0000}"/>
    <cellStyle name="Commentaire 5 3 4 3" xfId="30347" xr:uid="{00000000-0005-0000-0000-0000BC1C0000}"/>
    <cellStyle name="Commentaire 5 3 4 4" xfId="21274" xr:uid="{00000000-0005-0000-0000-0000BD1C0000}"/>
    <cellStyle name="Commentaire 5 3 4 5" xfId="33290" xr:uid="{00000000-0005-0000-0000-0000BE1C0000}"/>
    <cellStyle name="Commentaire 5 3 4 6" xfId="33937" xr:uid="{00000000-0005-0000-0000-0000BF1C0000}"/>
    <cellStyle name="Commentaire 5 3 4 7" xfId="21976" xr:uid="{00000000-0005-0000-0000-0000C01C0000}"/>
    <cellStyle name="Commentaire 5 3 5" xfId="12052" xr:uid="{00000000-0005-0000-0000-0000C11C0000}"/>
    <cellStyle name="Commentaire 5 3 5 2" xfId="26793" xr:uid="{00000000-0005-0000-0000-0000C21C0000}"/>
    <cellStyle name="Commentaire 5 3 5 3" xfId="21814" xr:uid="{00000000-0005-0000-0000-0000C31C0000}"/>
    <cellStyle name="Commentaire 5 3 5 4" xfId="23625" xr:uid="{00000000-0005-0000-0000-0000C41C0000}"/>
    <cellStyle name="Commentaire 5 3 5 5" xfId="32542" xr:uid="{00000000-0005-0000-0000-0000C51C0000}"/>
    <cellStyle name="Commentaire 5 3 5 6" xfId="31771" xr:uid="{00000000-0005-0000-0000-0000C61C0000}"/>
    <cellStyle name="Commentaire 5 3 5 7" xfId="30676" xr:uid="{00000000-0005-0000-0000-0000C71C0000}"/>
    <cellStyle name="Commentaire 5 3 6" xfId="12734" xr:uid="{00000000-0005-0000-0000-0000C81C0000}"/>
    <cellStyle name="Commentaire 5 3 6 2" xfId="23808" xr:uid="{00000000-0005-0000-0000-0000C91C0000}"/>
    <cellStyle name="Commentaire 5 3 6 3" xfId="23915" xr:uid="{00000000-0005-0000-0000-0000CA1C0000}"/>
    <cellStyle name="Commentaire 5 3 6 4" xfId="30364" xr:uid="{00000000-0005-0000-0000-0000CB1C0000}"/>
    <cellStyle name="Commentaire 5 3 6 5" xfId="30340" xr:uid="{00000000-0005-0000-0000-0000CC1C0000}"/>
    <cellStyle name="Commentaire 5 3 6 6" xfId="21683" xr:uid="{00000000-0005-0000-0000-0000CD1C0000}"/>
    <cellStyle name="Commentaire 5 3 6 7" xfId="33950" xr:uid="{00000000-0005-0000-0000-0000CE1C0000}"/>
    <cellStyle name="Commentaire 5 3 7" xfId="12976" xr:uid="{00000000-0005-0000-0000-0000CF1C0000}"/>
    <cellStyle name="Commentaire 5 3 7 2" xfId="30100" xr:uid="{00000000-0005-0000-0000-0000D01C0000}"/>
    <cellStyle name="Commentaire 5 3 7 3" xfId="31198" xr:uid="{00000000-0005-0000-0000-0000D11C0000}"/>
    <cellStyle name="Commentaire 5 3 7 4" xfId="32603" xr:uid="{00000000-0005-0000-0000-0000D21C0000}"/>
    <cellStyle name="Commentaire 5 3 7 5" xfId="33812" xr:uid="{00000000-0005-0000-0000-0000D31C0000}"/>
    <cellStyle name="Commentaire 5 3 7 6" xfId="34390" xr:uid="{00000000-0005-0000-0000-0000D41C0000}"/>
    <cellStyle name="Commentaire 5 3 7 7" xfId="35151" xr:uid="{00000000-0005-0000-0000-0000D51C0000}"/>
    <cellStyle name="Commentaire 5 3 8" xfId="14378" xr:uid="{00000000-0005-0000-0000-0000D61C0000}"/>
    <cellStyle name="Commentaire 5 3 8 2" xfId="27809" xr:uid="{00000000-0005-0000-0000-0000D71C0000}"/>
    <cellStyle name="Commentaire 5 3 8 3" xfId="21676" xr:uid="{00000000-0005-0000-0000-0000D81C0000}"/>
    <cellStyle name="Commentaire 5 3 8 4" xfId="23708" xr:uid="{00000000-0005-0000-0000-0000D91C0000}"/>
    <cellStyle name="Commentaire 5 3 8 5" xfId="33530" xr:uid="{00000000-0005-0000-0000-0000DA1C0000}"/>
    <cellStyle name="Commentaire 5 3 8 6" xfId="29526" xr:uid="{00000000-0005-0000-0000-0000DB1C0000}"/>
    <cellStyle name="Commentaire 5 3 8 7" xfId="33632" xr:uid="{00000000-0005-0000-0000-0000DC1C0000}"/>
    <cellStyle name="Commentaire 5 3 9" xfId="12405" xr:uid="{00000000-0005-0000-0000-0000DD1C0000}"/>
    <cellStyle name="Commentaire 5 3 9 2" xfId="23309" xr:uid="{00000000-0005-0000-0000-0000DE1C0000}"/>
    <cellStyle name="Commentaire 5 3 9 3" xfId="27999" xr:uid="{00000000-0005-0000-0000-0000DF1C0000}"/>
    <cellStyle name="Commentaire 5 3 9 4" xfId="21888" xr:uid="{00000000-0005-0000-0000-0000E01C0000}"/>
    <cellStyle name="Commentaire 5 3 9 5" xfId="30133" xr:uid="{00000000-0005-0000-0000-0000E11C0000}"/>
    <cellStyle name="Commentaire 5 3 9 6" xfId="28332" xr:uid="{00000000-0005-0000-0000-0000E21C0000}"/>
    <cellStyle name="Commentaire 5 3 9 7" xfId="24567" xr:uid="{00000000-0005-0000-0000-0000E31C0000}"/>
    <cellStyle name="Commentaire 6 2" xfId="894" xr:uid="{00000000-0005-0000-0000-0000E41C0000}"/>
    <cellStyle name="Commentaire 6 2 10" xfId="14266" xr:uid="{00000000-0005-0000-0000-0000E51C0000}"/>
    <cellStyle name="Commentaire 6 2 10 2" xfId="26735" xr:uid="{00000000-0005-0000-0000-0000E61C0000}"/>
    <cellStyle name="Commentaire 6 2 10 3" xfId="22192" xr:uid="{00000000-0005-0000-0000-0000E71C0000}"/>
    <cellStyle name="Commentaire 6 2 10 4" xfId="22198" xr:uid="{00000000-0005-0000-0000-0000E81C0000}"/>
    <cellStyle name="Commentaire 6 2 10 5" xfId="30788" xr:uid="{00000000-0005-0000-0000-0000E91C0000}"/>
    <cellStyle name="Commentaire 6 2 10 6" xfId="32328" xr:uid="{00000000-0005-0000-0000-0000EA1C0000}"/>
    <cellStyle name="Commentaire 6 2 10 7" xfId="31295" xr:uid="{00000000-0005-0000-0000-0000EB1C0000}"/>
    <cellStyle name="Commentaire 6 2 11" xfId="12431" xr:uid="{00000000-0005-0000-0000-0000EC1C0000}"/>
    <cellStyle name="Commentaire 6 2 11 2" xfId="23818" xr:uid="{00000000-0005-0000-0000-0000ED1C0000}"/>
    <cellStyle name="Commentaire 6 2 11 3" xfId="21489" xr:uid="{00000000-0005-0000-0000-0000EE1C0000}"/>
    <cellStyle name="Commentaire 6 2 11 4" xfId="21741" xr:uid="{00000000-0005-0000-0000-0000EF1C0000}"/>
    <cellStyle name="Commentaire 6 2 11 5" xfId="26869" xr:uid="{00000000-0005-0000-0000-0000F01C0000}"/>
    <cellStyle name="Commentaire 6 2 11 6" xfId="26891" xr:uid="{00000000-0005-0000-0000-0000F11C0000}"/>
    <cellStyle name="Commentaire 6 2 11 7" xfId="6289" xr:uid="{00000000-0005-0000-0000-0000F21C0000}"/>
    <cellStyle name="Commentaire 6 2 12" xfId="14166" xr:uid="{00000000-0005-0000-0000-0000F31C0000}"/>
    <cellStyle name="Commentaire 6 2 12 2" xfId="29785" xr:uid="{00000000-0005-0000-0000-0000F41C0000}"/>
    <cellStyle name="Commentaire 6 2 12 3" xfId="30925" xr:uid="{00000000-0005-0000-0000-0000F51C0000}"/>
    <cellStyle name="Commentaire 6 2 12 4" xfId="32365" xr:uid="{00000000-0005-0000-0000-0000F61C0000}"/>
    <cellStyle name="Commentaire 6 2 12 5" xfId="25111" xr:uid="{00000000-0005-0000-0000-0000F71C0000}"/>
    <cellStyle name="Commentaire 6 2 12 6" xfId="34246" xr:uid="{00000000-0005-0000-0000-0000F81C0000}"/>
    <cellStyle name="Commentaire 6 2 12 7" xfId="35065" xr:uid="{00000000-0005-0000-0000-0000F91C0000}"/>
    <cellStyle name="Commentaire 6 2 13" xfId="14677" xr:uid="{00000000-0005-0000-0000-0000FA1C0000}"/>
    <cellStyle name="Commentaire 6 2 13 2" xfId="30042" xr:uid="{00000000-0005-0000-0000-0000FB1C0000}"/>
    <cellStyle name="Commentaire 6 2 13 3" xfId="31144" xr:uid="{00000000-0005-0000-0000-0000FC1C0000}"/>
    <cellStyle name="Commentaire 6 2 13 4" xfId="32557" xr:uid="{00000000-0005-0000-0000-0000FD1C0000}"/>
    <cellStyle name="Commentaire 6 2 13 5" xfId="33774" xr:uid="{00000000-0005-0000-0000-0000FE1C0000}"/>
    <cellStyle name="Commentaire 6 2 13 6" xfId="34355" xr:uid="{00000000-0005-0000-0000-0000FF1C0000}"/>
    <cellStyle name="Commentaire 6 2 13 7" xfId="35124" xr:uid="{00000000-0005-0000-0000-0000001D0000}"/>
    <cellStyle name="Commentaire 6 2 14" xfId="14114" xr:uid="{00000000-0005-0000-0000-0000011D0000}"/>
    <cellStyle name="Commentaire 6 2 14 2" xfId="25720" xr:uid="{00000000-0005-0000-0000-0000021D0000}"/>
    <cellStyle name="Commentaire 6 2 14 3" xfId="27106" xr:uid="{00000000-0005-0000-0000-0000031D0000}"/>
    <cellStyle name="Commentaire 6 2 14 4" xfId="30207" xr:uid="{00000000-0005-0000-0000-0000041D0000}"/>
    <cellStyle name="Commentaire 6 2 14 5" xfId="32505" xr:uid="{00000000-0005-0000-0000-0000051D0000}"/>
    <cellStyle name="Commentaire 6 2 14 6" xfId="33321" xr:uid="{00000000-0005-0000-0000-0000061D0000}"/>
    <cellStyle name="Commentaire 6 2 14 7" xfId="33866" xr:uid="{00000000-0005-0000-0000-0000071D0000}"/>
    <cellStyle name="Commentaire 6 2 15" xfId="14793" xr:uid="{00000000-0005-0000-0000-0000081D0000}"/>
    <cellStyle name="Commentaire 6 2 15 2" xfId="29569" xr:uid="{00000000-0005-0000-0000-0000091D0000}"/>
    <cellStyle name="Commentaire 6 2 15 3" xfId="8321" xr:uid="{00000000-0005-0000-0000-00000A1D0000}"/>
    <cellStyle name="Commentaire 6 2 15 4" xfId="31935" xr:uid="{00000000-0005-0000-0000-00000B1D0000}"/>
    <cellStyle name="Commentaire 6 2 15 5" xfId="7646" xr:uid="{00000000-0005-0000-0000-00000C1D0000}"/>
    <cellStyle name="Commentaire 6 2 15 6" xfId="31813" xr:uid="{00000000-0005-0000-0000-00000D1D0000}"/>
    <cellStyle name="Commentaire 6 2 15 7" xfId="34908" xr:uid="{00000000-0005-0000-0000-00000E1D0000}"/>
    <cellStyle name="Commentaire 6 2 2" xfId="4311" xr:uid="{00000000-0005-0000-0000-00000F1D0000}"/>
    <cellStyle name="Commentaire 6 2 2 2" xfId="11750" xr:uid="{00000000-0005-0000-0000-0000101D0000}"/>
    <cellStyle name="Commentaire 6 2 2 2 2" xfId="24295" xr:uid="{00000000-0005-0000-0000-0000111D0000}"/>
    <cellStyle name="Commentaire 6 2 2 2 3" xfId="30595" xr:uid="{00000000-0005-0000-0000-0000121D0000}"/>
    <cellStyle name="Commentaire 6 2 2 2 4" xfId="22211" xr:uid="{00000000-0005-0000-0000-0000131D0000}"/>
    <cellStyle name="Commentaire 6 2 2 2 5" xfId="6066" xr:uid="{00000000-0005-0000-0000-0000141D0000}"/>
    <cellStyle name="Commentaire 6 2 2 2 6" xfId="34081" xr:uid="{00000000-0005-0000-0000-0000151D0000}"/>
    <cellStyle name="Commentaire 6 2 2 2 7" xfId="22039" xr:uid="{00000000-0005-0000-0000-0000161D0000}"/>
    <cellStyle name="Commentaire 6 2 2 3" xfId="22370" xr:uid="{00000000-0005-0000-0000-0000171D0000}"/>
    <cellStyle name="Commentaire 6 2 2 4" xfId="28026" xr:uid="{00000000-0005-0000-0000-0000181D0000}"/>
    <cellStyle name="Commentaire 6 2 2 5" xfId="24322" xr:uid="{00000000-0005-0000-0000-0000191D0000}"/>
    <cellStyle name="Commentaire 6 2 2 6" xfId="22278" xr:uid="{00000000-0005-0000-0000-00001A1D0000}"/>
    <cellStyle name="Commentaire 6 2 2 7" xfId="24652" xr:uid="{00000000-0005-0000-0000-00001B1D0000}"/>
    <cellStyle name="Commentaire 6 2 2 8" xfId="33152" xr:uid="{00000000-0005-0000-0000-00001C1D0000}"/>
    <cellStyle name="Commentaire 6 2 3" xfId="12084" xr:uid="{00000000-0005-0000-0000-00001D1D0000}"/>
    <cellStyle name="Commentaire 6 2 3 2" xfId="27365" xr:uid="{00000000-0005-0000-0000-00001E1D0000}"/>
    <cellStyle name="Commentaire 6 2 3 3" xfId="25371" xr:uid="{00000000-0005-0000-0000-00001F1D0000}"/>
    <cellStyle name="Commentaire 6 2 3 4" xfId="30841" xr:uid="{00000000-0005-0000-0000-0000201D0000}"/>
    <cellStyle name="Commentaire 6 2 3 5" xfId="32688" xr:uid="{00000000-0005-0000-0000-0000211D0000}"/>
    <cellStyle name="Commentaire 6 2 3 6" xfId="28110" xr:uid="{00000000-0005-0000-0000-0000221D0000}"/>
    <cellStyle name="Commentaire 6 2 3 7" xfId="34215" xr:uid="{00000000-0005-0000-0000-0000231D0000}"/>
    <cellStyle name="Commentaire 6 2 4" xfId="12254" xr:uid="{00000000-0005-0000-0000-0000241D0000}"/>
    <cellStyle name="Commentaire 6 2 4 2" xfId="24274" xr:uid="{00000000-0005-0000-0000-0000251D0000}"/>
    <cellStyle name="Commentaire 6 2 4 3" xfId="30075" xr:uid="{00000000-0005-0000-0000-0000261D0000}"/>
    <cellStyle name="Commentaire 6 2 4 4" xfId="31175" xr:uid="{00000000-0005-0000-0000-0000271D0000}"/>
    <cellStyle name="Commentaire 6 2 4 5" xfId="33651" xr:uid="{00000000-0005-0000-0000-0000281D0000}"/>
    <cellStyle name="Commentaire 6 2 4 6" xfId="33796" xr:uid="{00000000-0005-0000-0000-0000291D0000}"/>
    <cellStyle name="Commentaire 6 2 4 7" xfId="34377" xr:uid="{00000000-0005-0000-0000-00002A1D0000}"/>
    <cellStyle name="Commentaire 6 2 5" xfId="11917" xr:uid="{00000000-0005-0000-0000-00002B1D0000}"/>
    <cellStyle name="Commentaire 6 2 5 2" xfId="30137" xr:uid="{00000000-0005-0000-0000-00002C1D0000}"/>
    <cellStyle name="Commentaire 6 2 5 3" xfId="31236" xr:uid="{00000000-0005-0000-0000-00002D1D0000}"/>
    <cellStyle name="Commentaire 6 2 5 4" xfId="32633" xr:uid="{00000000-0005-0000-0000-00002E1D0000}"/>
    <cellStyle name="Commentaire 6 2 5 5" xfId="33835" xr:uid="{00000000-0005-0000-0000-00002F1D0000}"/>
    <cellStyle name="Commentaire 6 2 5 6" xfId="34414" xr:uid="{00000000-0005-0000-0000-0000301D0000}"/>
    <cellStyle name="Commentaire 6 2 5 7" xfId="35175" xr:uid="{00000000-0005-0000-0000-0000311D0000}"/>
    <cellStyle name="Commentaire 6 2 6" xfId="12735" xr:uid="{00000000-0005-0000-0000-0000321D0000}"/>
    <cellStyle name="Commentaire 6 2 6 2" xfId="29633" xr:uid="{00000000-0005-0000-0000-0000331D0000}"/>
    <cellStyle name="Commentaire 6 2 6 3" xfId="5983" xr:uid="{00000000-0005-0000-0000-0000341D0000}"/>
    <cellStyle name="Commentaire 6 2 6 4" xfId="31994" xr:uid="{00000000-0005-0000-0000-0000351D0000}"/>
    <cellStyle name="Commentaire 6 2 6 5" xfId="23736" xr:uid="{00000000-0005-0000-0000-0000361D0000}"/>
    <cellStyle name="Commentaire 6 2 6 6" xfId="32714" xr:uid="{00000000-0005-0000-0000-0000371D0000}"/>
    <cellStyle name="Commentaire 6 2 6 7" xfId="34942" xr:uid="{00000000-0005-0000-0000-0000381D0000}"/>
    <cellStyle name="Commentaire 6 2 7" xfId="14480" xr:uid="{00000000-0005-0000-0000-0000391D0000}"/>
    <cellStyle name="Commentaire 6 2 7 2" xfId="26923" xr:uid="{00000000-0005-0000-0000-00003A1D0000}"/>
    <cellStyle name="Commentaire 6 2 7 3" xfId="29708" xr:uid="{00000000-0005-0000-0000-00003B1D0000}"/>
    <cellStyle name="Commentaire 6 2 7 4" xfId="30854" xr:uid="{00000000-0005-0000-0000-00003C1D0000}"/>
    <cellStyle name="Commentaire 6 2 7 5" xfId="32855" xr:uid="{00000000-0005-0000-0000-00003D1D0000}"/>
    <cellStyle name="Commentaire 6 2 7 6" xfId="21870" xr:uid="{00000000-0005-0000-0000-00003E1D0000}"/>
    <cellStyle name="Commentaire 6 2 7 7" xfId="34218" xr:uid="{00000000-0005-0000-0000-00003F1D0000}"/>
    <cellStyle name="Commentaire 6 2 8" xfId="12501" xr:uid="{00000000-0005-0000-0000-0000401D0000}"/>
    <cellStyle name="Commentaire 6 2 8 2" xfId="30385" xr:uid="{00000000-0005-0000-0000-0000411D0000}"/>
    <cellStyle name="Commentaire 6 2 8 3" xfId="23511" xr:uid="{00000000-0005-0000-0000-0000421D0000}"/>
    <cellStyle name="Commentaire 6 2 8 4" xfId="21771" xr:uid="{00000000-0005-0000-0000-0000431D0000}"/>
    <cellStyle name="Commentaire 6 2 8 5" xfId="33967" xr:uid="{00000000-0005-0000-0000-0000441D0000}"/>
    <cellStyle name="Commentaire 6 2 8 6" xfId="24753" xr:uid="{00000000-0005-0000-0000-0000451D0000}"/>
    <cellStyle name="Commentaire 6 2 8 7" xfId="31120" xr:uid="{00000000-0005-0000-0000-0000461D0000}"/>
    <cellStyle name="Commentaire 6 2 9" xfId="12596" xr:uid="{00000000-0005-0000-0000-0000471D0000}"/>
    <cellStyle name="Commentaire 6 2 9 2" xfId="29441" xr:uid="{00000000-0005-0000-0000-0000481D0000}"/>
    <cellStyle name="Commentaire 6 2 9 3" xfId="25550" xr:uid="{00000000-0005-0000-0000-0000491D0000}"/>
    <cellStyle name="Commentaire 6 2 9 4" xfId="30768" xr:uid="{00000000-0005-0000-0000-00004A1D0000}"/>
    <cellStyle name="Commentaire 6 2 9 5" xfId="22480" xr:uid="{00000000-0005-0000-0000-00004B1D0000}"/>
    <cellStyle name="Commentaire 6 2 9 6" xfId="32843" xr:uid="{00000000-0005-0000-0000-00004C1D0000}"/>
    <cellStyle name="Commentaire 6 2 9 7" xfId="34189" xr:uid="{00000000-0005-0000-0000-00004D1D0000}"/>
    <cellStyle name="Commentaire 6 3" xfId="895" xr:uid="{00000000-0005-0000-0000-00004E1D0000}"/>
    <cellStyle name="Commentaire 6 3 10" xfId="14402" xr:uid="{00000000-0005-0000-0000-00004F1D0000}"/>
    <cellStyle name="Commentaire 6 3 10 2" xfId="22859" xr:uid="{00000000-0005-0000-0000-0000501D0000}"/>
    <cellStyle name="Commentaire 6 3 10 3" xfId="27914" xr:uid="{00000000-0005-0000-0000-0000511D0000}"/>
    <cellStyle name="Commentaire 6 3 10 4" xfId="23674" xr:uid="{00000000-0005-0000-0000-0000521D0000}"/>
    <cellStyle name="Commentaire 6 3 10 5" xfId="28106" xr:uid="{00000000-0005-0000-0000-0000531D0000}"/>
    <cellStyle name="Commentaire 6 3 10 6" xfId="33369" xr:uid="{00000000-0005-0000-0000-0000541D0000}"/>
    <cellStyle name="Commentaire 6 3 10 7" xfId="28030" xr:uid="{00000000-0005-0000-0000-0000551D0000}"/>
    <cellStyle name="Commentaire 6 3 11" xfId="12416" xr:uid="{00000000-0005-0000-0000-0000561D0000}"/>
    <cellStyle name="Commentaire 6 3 11 2" xfId="27879" xr:uid="{00000000-0005-0000-0000-0000571D0000}"/>
    <cellStyle name="Commentaire 6 3 11 3" xfId="22494" xr:uid="{00000000-0005-0000-0000-0000581D0000}"/>
    <cellStyle name="Commentaire 6 3 11 4" xfId="21700" xr:uid="{00000000-0005-0000-0000-0000591D0000}"/>
    <cellStyle name="Commentaire 6 3 11 5" xfId="32913" xr:uid="{00000000-0005-0000-0000-00005A1D0000}"/>
    <cellStyle name="Commentaire 6 3 11 6" xfId="32059" xr:uid="{00000000-0005-0000-0000-00005B1D0000}"/>
    <cellStyle name="Commentaire 6 3 11 7" xfId="30817" xr:uid="{00000000-0005-0000-0000-00005C1D0000}"/>
    <cellStyle name="Commentaire 6 3 12" xfId="14691" xr:uid="{00000000-0005-0000-0000-00005D1D0000}"/>
    <cellStyle name="Commentaire 6 3 12 2" xfId="29765" xr:uid="{00000000-0005-0000-0000-00005E1D0000}"/>
    <cellStyle name="Commentaire 6 3 12 3" xfId="30903" xr:uid="{00000000-0005-0000-0000-00005F1D0000}"/>
    <cellStyle name="Commentaire 6 3 12 4" xfId="32346" xr:uid="{00000000-0005-0000-0000-0000601D0000}"/>
    <cellStyle name="Commentaire 6 3 12 5" xfId="27244" xr:uid="{00000000-0005-0000-0000-0000611D0000}"/>
    <cellStyle name="Commentaire 6 3 12 6" xfId="34231" xr:uid="{00000000-0005-0000-0000-0000621D0000}"/>
    <cellStyle name="Commentaire 6 3 12 7" xfId="35050" xr:uid="{00000000-0005-0000-0000-0000631D0000}"/>
    <cellStyle name="Commentaire 6 3 13" xfId="14143" xr:uid="{00000000-0005-0000-0000-0000641D0000}"/>
    <cellStyle name="Commentaire 6 3 13 2" xfId="22665" xr:uid="{00000000-0005-0000-0000-0000651D0000}"/>
    <cellStyle name="Commentaire 6 3 13 3" xfId="29690" xr:uid="{00000000-0005-0000-0000-0000661D0000}"/>
    <cellStyle name="Commentaire 6 3 13 4" xfId="31027" xr:uid="{00000000-0005-0000-0000-0000671D0000}"/>
    <cellStyle name="Commentaire 6 3 13 5" xfId="31893" xr:uid="{00000000-0005-0000-0000-0000681D0000}"/>
    <cellStyle name="Commentaire 6 3 13 6" xfId="28323" xr:uid="{00000000-0005-0000-0000-0000691D0000}"/>
    <cellStyle name="Commentaire 6 3 13 7" xfId="34312" xr:uid="{00000000-0005-0000-0000-00006A1D0000}"/>
    <cellStyle name="Commentaire 6 3 14" xfId="14715" xr:uid="{00000000-0005-0000-0000-00006B1D0000}"/>
    <cellStyle name="Commentaire 6 3 14 2" xfId="30314" xr:uid="{00000000-0005-0000-0000-00006C1D0000}"/>
    <cellStyle name="Commentaire 6 3 14 3" xfId="21477" xr:uid="{00000000-0005-0000-0000-00006D1D0000}"/>
    <cellStyle name="Commentaire 6 3 14 4" xfId="29944" xr:uid="{00000000-0005-0000-0000-00006E1D0000}"/>
    <cellStyle name="Commentaire 6 3 14 5" xfId="33916" xr:uid="{00000000-0005-0000-0000-00006F1D0000}"/>
    <cellStyle name="Commentaire 6 3 14 6" xfId="31954" xr:uid="{00000000-0005-0000-0000-0000701D0000}"/>
    <cellStyle name="Commentaire 6 3 14 7" xfId="33733" xr:uid="{00000000-0005-0000-0000-0000711D0000}"/>
    <cellStyle name="Commentaire 6 3 15" xfId="14370" xr:uid="{00000000-0005-0000-0000-0000721D0000}"/>
    <cellStyle name="Commentaire 6 3 15 2" xfId="21321" xr:uid="{00000000-0005-0000-0000-0000731D0000}"/>
    <cellStyle name="Commentaire 6 3 15 3" xfId="6333" xr:uid="{00000000-0005-0000-0000-0000741D0000}"/>
    <cellStyle name="Commentaire 6 3 15 4" xfId="31802" xr:uid="{00000000-0005-0000-0000-0000751D0000}"/>
    <cellStyle name="Commentaire 6 3 15 5" xfId="32742" xr:uid="{00000000-0005-0000-0000-0000761D0000}"/>
    <cellStyle name="Commentaire 6 3 15 6" xfId="29781" xr:uid="{00000000-0005-0000-0000-0000771D0000}"/>
    <cellStyle name="Commentaire 6 3 15 7" xfId="34858" xr:uid="{00000000-0005-0000-0000-0000781D0000}"/>
    <cellStyle name="Commentaire 6 3 2" xfId="4907" xr:uid="{00000000-0005-0000-0000-0000791D0000}"/>
    <cellStyle name="Commentaire 6 3 2 2" xfId="12237" xr:uid="{00000000-0005-0000-0000-00007A1D0000}"/>
    <cellStyle name="Commentaire 6 3 2 2 2" xfId="23316" xr:uid="{00000000-0005-0000-0000-00007B1D0000}"/>
    <cellStyle name="Commentaire 6 3 2 2 3" xfId="23559" xr:uid="{00000000-0005-0000-0000-00007C1D0000}"/>
    <cellStyle name="Commentaire 6 3 2 2 4" xfId="26010" xr:uid="{00000000-0005-0000-0000-00007D1D0000}"/>
    <cellStyle name="Commentaire 6 3 2 2 5" xfId="30429" xr:uid="{00000000-0005-0000-0000-00007E1D0000}"/>
    <cellStyle name="Commentaire 6 3 2 2 6" xfId="23926" xr:uid="{00000000-0005-0000-0000-00007F1D0000}"/>
    <cellStyle name="Commentaire 6 3 2 2 7" xfId="33078" xr:uid="{00000000-0005-0000-0000-0000801D0000}"/>
    <cellStyle name="Commentaire 6 3 2 3" xfId="22371" xr:uid="{00000000-0005-0000-0000-0000811D0000}"/>
    <cellStyle name="Commentaire 6 3 2 4" xfId="23096" xr:uid="{00000000-0005-0000-0000-0000821D0000}"/>
    <cellStyle name="Commentaire 6 3 2 5" xfId="26615" xr:uid="{00000000-0005-0000-0000-0000831D0000}"/>
    <cellStyle name="Commentaire 6 3 2 6" xfId="32516" xr:uid="{00000000-0005-0000-0000-0000841D0000}"/>
    <cellStyle name="Commentaire 6 3 2 7" xfId="26365" xr:uid="{00000000-0005-0000-0000-0000851D0000}"/>
    <cellStyle name="Commentaire 6 3 2 8" xfId="32179" xr:uid="{00000000-0005-0000-0000-0000861D0000}"/>
    <cellStyle name="Commentaire 6 3 3" xfId="11727" xr:uid="{00000000-0005-0000-0000-0000871D0000}"/>
    <cellStyle name="Commentaire 6 3 3 2" xfId="27378" xr:uid="{00000000-0005-0000-0000-0000881D0000}"/>
    <cellStyle name="Commentaire 6 3 3 3" xfId="6199" xr:uid="{00000000-0005-0000-0000-0000891D0000}"/>
    <cellStyle name="Commentaire 6 3 3 4" xfId="25569" xr:uid="{00000000-0005-0000-0000-00008A1D0000}"/>
    <cellStyle name="Commentaire 6 3 3 5" xfId="31101" xr:uid="{00000000-0005-0000-0000-00008B1D0000}"/>
    <cellStyle name="Commentaire 6 3 3 6" xfId="26229" xr:uid="{00000000-0005-0000-0000-00008C1D0000}"/>
    <cellStyle name="Commentaire 6 3 3 7" xfId="26621" xr:uid="{00000000-0005-0000-0000-00008D1D0000}"/>
    <cellStyle name="Commentaire 6 3 4" xfId="12133" xr:uid="{00000000-0005-0000-0000-00008E1D0000}"/>
    <cellStyle name="Commentaire 6 3 4 2" xfId="21975" xr:uid="{00000000-0005-0000-0000-00008F1D0000}"/>
    <cellStyle name="Commentaire 6 3 4 3" xfId="23921" xr:uid="{00000000-0005-0000-0000-0000901D0000}"/>
    <cellStyle name="Commentaire 6 3 4 4" xfId="23793" xr:uid="{00000000-0005-0000-0000-0000911D0000}"/>
    <cellStyle name="Commentaire 6 3 4 5" xfId="30435" xr:uid="{00000000-0005-0000-0000-0000921D0000}"/>
    <cellStyle name="Commentaire 6 3 4 6" xfId="32317" xr:uid="{00000000-0005-0000-0000-0000931D0000}"/>
    <cellStyle name="Commentaire 6 3 4 7" xfId="32231" xr:uid="{00000000-0005-0000-0000-0000941D0000}"/>
    <cellStyle name="Commentaire 6 3 5" xfId="12208" xr:uid="{00000000-0005-0000-0000-0000951D0000}"/>
    <cellStyle name="Commentaire 6 3 5 2" xfId="25528" xr:uid="{00000000-0005-0000-0000-0000961D0000}"/>
    <cellStyle name="Commentaire 6 3 5 3" xfId="6710" xr:uid="{00000000-0005-0000-0000-0000971D0000}"/>
    <cellStyle name="Commentaire 6 3 5 4" xfId="32211" xr:uid="{00000000-0005-0000-0000-0000981D0000}"/>
    <cellStyle name="Commentaire 6 3 5 5" xfId="25308" xr:uid="{00000000-0005-0000-0000-0000991D0000}"/>
    <cellStyle name="Commentaire 6 3 5 6" xfId="23572" xr:uid="{00000000-0005-0000-0000-00009A1D0000}"/>
    <cellStyle name="Commentaire 6 3 5 7" xfId="35028" xr:uid="{00000000-0005-0000-0000-00009B1D0000}"/>
    <cellStyle name="Commentaire 6 3 6" xfId="12736" xr:uid="{00000000-0005-0000-0000-00009C1D0000}"/>
    <cellStyle name="Commentaire 6 3 6 2" xfId="22708" xr:uid="{00000000-0005-0000-0000-00009D1D0000}"/>
    <cellStyle name="Commentaire 6 3 6 3" xfId="23353" xr:uid="{00000000-0005-0000-0000-00009E1D0000}"/>
    <cellStyle name="Commentaire 6 3 6 4" xfId="30777" xr:uid="{00000000-0005-0000-0000-00009F1D0000}"/>
    <cellStyle name="Commentaire 6 3 6 5" xfId="27544" xr:uid="{00000000-0005-0000-0000-0000A01D0000}"/>
    <cellStyle name="Commentaire 6 3 6 6" xfId="23991" xr:uid="{00000000-0005-0000-0000-0000A11D0000}"/>
    <cellStyle name="Commentaire 6 3 6 7" xfId="34193" xr:uid="{00000000-0005-0000-0000-0000A21D0000}"/>
    <cellStyle name="Commentaire 6 3 7" xfId="12591" xr:uid="{00000000-0005-0000-0000-0000A31D0000}"/>
    <cellStyle name="Commentaire 6 3 7 2" xfId="25765" xr:uid="{00000000-0005-0000-0000-0000A41D0000}"/>
    <cellStyle name="Commentaire 6 3 7 3" xfId="30979" xr:uid="{00000000-0005-0000-0000-0000A51D0000}"/>
    <cellStyle name="Commentaire 6 3 7 4" xfId="32411" xr:uid="{00000000-0005-0000-0000-0000A61D0000}"/>
    <cellStyle name="Commentaire 6 3 7 5" xfId="31088" xr:uid="{00000000-0005-0000-0000-0000A71D0000}"/>
    <cellStyle name="Commentaire 6 3 7 6" xfId="34277" xr:uid="{00000000-0005-0000-0000-0000A81D0000}"/>
    <cellStyle name="Commentaire 6 3 7 7" xfId="35090" xr:uid="{00000000-0005-0000-0000-0000A91D0000}"/>
    <cellStyle name="Commentaire 6 3 8" xfId="14517" xr:uid="{00000000-0005-0000-0000-0000AA1D0000}"/>
    <cellStyle name="Commentaire 6 3 8 2" xfId="21316" xr:uid="{00000000-0005-0000-0000-0000AB1D0000}"/>
    <cellStyle name="Commentaire 6 3 8 3" xfId="6327" xr:uid="{00000000-0005-0000-0000-0000AC1D0000}"/>
    <cellStyle name="Commentaire 6 3 8 4" xfId="31796" xr:uid="{00000000-0005-0000-0000-0000AD1D0000}"/>
    <cellStyle name="Commentaire 6 3 8 5" xfId="21333" xr:uid="{00000000-0005-0000-0000-0000AE1D0000}"/>
    <cellStyle name="Commentaire 6 3 8 6" xfId="31790" xr:uid="{00000000-0005-0000-0000-0000AF1D0000}"/>
    <cellStyle name="Commentaire 6 3 8 7" xfId="34853" xr:uid="{00000000-0005-0000-0000-0000B01D0000}"/>
    <cellStyle name="Commentaire 6 3 9" xfId="14540" xr:uid="{00000000-0005-0000-0000-0000B11D0000}"/>
    <cellStyle name="Commentaire 6 3 9 2" xfId="23749" xr:uid="{00000000-0005-0000-0000-0000B21D0000}"/>
    <cellStyle name="Commentaire 6 3 9 3" xfId="26897" xr:uid="{00000000-0005-0000-0000-0000B31D0000}"/>
    <cellStyle name="Commentaire 6 3 9 4" xfId="23881" xr:uid="{00000000-0005-0000-0000-0000B41D0000}"/>
    <cellStyle name="Commentaire 6 3 9 5" xfId="25982" xr:uid="{00000000-0005-0000-0000-0000B51D0000}"/>
    <cellStyle name="Commentaire 6 3 9 6" xfId="26570" xr:uid="{00000000-0005-0000-0000-0000B61D0000}"/>
    <cellStyle name="Commentaire 6 3 9 7" xfId="30194" xr:uid="{00000000-0005-0000-0000-0000B71D0000}"/>
    <cellStyle name="Commentaire 7 2" xfId="896" xr:uid="{00000000-0005-0000-0000-0000B81D0000}"/>
    <cellStyle name="Commentaire 7 2 10" xfId="14320" xr:uid="{00000000-0005-0000-0000-0000B91D0000}"/>
    <cellStyle name="Commentaire 7 2 10 2" xfId="30057" xr:uid="{00000000-0005-0000-0000-0000BA1D0000}"/>
    <cellStyle name="Commentaire 7 2 10 3" xfId="31156" xr:uid="{00000000-0005-0000-0000-0000BB1D0000}"/>
    <cellStyle name="Commentaire 7 2 10 4" xfId="32570" xr:uid="{00000000-0005-0000-0000-0000BC1D0000}"/>
    <cellStyle name="Commentaire 7 2 10 5" xfId="33784" xr:uid="{00000000-0005-0000-0000-0000BD1D0000}"/>
    <cellStyle name="Commentaire 7 2 10 6" xfId="34365" xr:uid="{00000000-0005-0000-0000-0000BE1D0000}"/>
    <cellStyle name="Commentaire 7 2 10 7" xfId="35134" xr:uid="{00000000-0005-0000-0000-0000BF1D0000}"/>
    <cellStyle name="Commentaire 7 2 11" xfId="12706" xr:uid="{00000000-0005-0000-0000-0000C01D0000}"/>
    <cellStyle name="Commentaire 7 2 11 2" xfId="30630" xr:uid="{00000000-0005-0000-0000-0000C11D0000}"/>
    <cellStyle name="Commentaire 7 2 11 3" xfId="6151" xr:uid="{00000000-0005-0000-0000-0000C21D0000}"/>
    <cellStyle name="Commentaire 7 2 11 4" xfId="30250" xr:uid="{00000000-0005-0000-0000-0000C31D0000}"/>
    <cellStyle name="Commentaire 7 2 11 5" xfId="34102" xr:uid="{00000000-0005-0000-0000-0000C41D0000}"/>
    <cellStyle name="Commentaire 7 2 11 6" xfId="24122" xr:uid="{00000000-0005-0000-0000-0000C51D0000}"/>
    <cellStyle name="Commentaire 7 2 11 7" xfId="33891" xr:uid="{00000000-0005-0000-0000-0000C61D0000}"/>
    <cellStyle name="Commentaire 7 2 12" xfId="13118" xr:uid="{00000000-0005-0000-0000-0000C71D0000}"/>
    <cellStyle name="Commentaire 7 2 12 2" xfId="27851" xr:uid="{00000000-0005-0000-0000-0000C81D0000}"/>
    <cellStyle name="Commentaire 7 2 12 3" xfId="25854" xr:uid="{00000000-0005-0000-0000-0000C91D0000}"/>
    <cellStyle name="Commentaire 7 2 12 4" xfId="31056" xr:uid="{00000000-0005-0000-0000-0000CA1D0000}"/>
    <cellStyle name="Commentaire 7 2 12 5" xfId="33191" xr:uid="{00000000-0005-0000-0000-0000CB1D0000}"/>
    <cellStyle name="Commentaire 7 2 12 6" xfId="27658" xr:uid="{00000000-0005-0000-0000-0000CC1D0000}"/>
    <cellStyle name="Commentaire 7 2 12 7" xfId="34322" xr:uid="{00000000-0005-0000-0000-0000CD1D0000}"/>
    <cellStyle name="Commentaire 7 2 13" xfId="14537" xr:uid="{00000000-0005-0000-0000-0000CE1D0000}"/>
    <cellStyle name="Commentaire 7 2 13 2" xfId="21518" xr:uid="{00000000-0005-0000-0000-0000CF1D0000}"/>
    <cellStyle name="Commentaire 7 2 13 3" xfId="30723" xr:uid="{00000000-0005-0000-0000-0000D01D0000}"/>
    <cellStyle name="Commentaire 7 2 13 4" xfId="21405" xr:uid="{00000000-0005-0000-0000-0000D11D0000}"/>
    <cellStyle name="Commentaire 7 2 13 5" xfId="30675" xr:uid="{00000000-0005-0000-0000-0000D21D0000}"/>
    <cellStyle name="Commentaire 7 2 13 6" xfId="34160" xr:uid="{00000000-0005-0000-0000-0000D31D0000}"/>
    <cellStyle name="Commentaire 7 2 13 7" xfId="21539" xr:uid="{00000000-0005-0000-0000-0000D41D0000}"/>
    <cellStyle name="Commentaire 7 2 14" xfId="14550" xr:uid="{00000000-0005-0000-0000-0000D51D0000}"/>
    <cellStyle name="Commentaire 7 2 14 2" xfId="27287" xr:uid="{00000000-0005-0000-0000-0000D61D0000}"/>
    <cellStyle name="Commentaire 7 2 14 3" xfId="26352" xr:uid="{00000000-0005-0000-0000-0000D71D0000}"/>
    <cellStyle name="Commentaire 7 2 14 4" xfId="23260" xr:uid="{00000000-0005-0000-0000-0000D81D0000}"/>
    <cellStyle name="Commentaire 7 2 14 5" xfId="24930" xr:uid="{00000000-0005-0000-0000-0000D91D0000}"/>
    <cellStyle name="Commentaire 7 2 14 6" xfId="23082" xr:uid="{00000000-0005-0000-0000-0000DA1D0000}"/>
    <cellStyle name="Commentaire 7 2 14 7" xfId="24153" xr:uid="{00000000-0005-0000-0000-0000DB1D0000}"/>
    <cellStyle name="Commentaire 7 2 15" xfId="14851" xr:uid="{00000000-0005-0000-0000-0000DC1D0000}"/>
    <cellStyle name="Commentaire 7 2 15 2" xfId="21891" xr:uid="{00000000-0005-0000-0000-0000DD1D0000}"/>
    <cellStyle name="Commentaire 7 2 15 3" xfId="25572" xr:uid="{00000000-0005-0000-0000-0000DE1D0000}"/>
    <cellStyle name="Commentaire 7 2 15 4" xfId="21470" xr:uid="{00000000-0005-0000-0000-0000DF1D0000}"/>
    <cellStyle name="Commentaire 7 2 15 5" xfId="31770" xr:uid="{00000000-0005-0000-0000-0000E01D0000}"/>
    <cellStyle name="Commentaire 7 2 15 6" xfId="33096" xr:uid="{00000000-0005-0000-0000-0000E11D0000}"/>
    <cellStyle name="Commentaire 7 2 15 7" xfId="27237" xr:uid="{00000000-0005-0000-0000-0000E21D0000}"/>
    <cellStyle name="Commentaire 7 2 2" xfId="4310" xr:uid="{00000000-0005-0000-0000-0000E31D0000}"/>
    <cellStyle name="Commentaire 7 2 2 2" xfId="12195" xr:uid="{00000000-0005-0000-0000-0000E41D0000}"/>
    <cellStyle name="Commentaire 7 2 2 2 2" xfId="23317" xr:uid="{00000000-0005-0000-0000-0000E51D0000}"/>
    <cellStyle name="Commentaire 7 2 2 2 3" xfId="22234" xr:uid="{00000000-0005-0000-0000-0000E61D0000}"/>
    <cellStyle name="Commentaire 7 2 2 2 4" xfId="23653" xr:uid="{00000000-0005-0000-0000-0000E71D0000}"/>
    <cellStyle name="Commentaire 7 2 2 2 5" xfId="23667" xr:uid="{00000000-0005-0000-0000-0000E81D0000}"/>
    <cellStyle name="Commentaire 7 2 2 2 6" xfId="32115" xr:uid="{00000000-0005-0000-0000-0000E91D0000}"/>
    <cellStyle name="Commentaire 7 2 2 2 7" xfId="32881" xr:uid="{00000000-0005-0000-0000-0000EA1D0000}"/>
    <cellStyle name="Commentaire 7 2 2 3" xfId="22372" xr:uid="{00000000-0005-0000-0000-0000EB1D0000}"/>
    <cellStyle name="Commentaire 7 2 2 4" xfId="27504" xr:uid="{00000000-0005-0000-0000-0000EC1D0000}"/>
    <cellStyle name="Commentaire 7 2 2 5" xfId="21458" xr:uid="{00000000-0005-0000-0000-0000ED1D0000}"/>
    <cellStyle name="Commentaire 7 2 2 6" xfId="22131" xr:uid="{00000000-0005-0000-0000-0000EE1D0000}"/>
    <cellStyle name="Commentaire 7 2 2 7" xfId="23276" xr:uid="{00000000-0005-0000-0000-0000EF1D0000}"/>
    <cellStyle name="Commentaire 7 2 2 8" xfId="32745" xr:uid="{00000000-0005-0000-0000-0000F01D0000}"/>
    <cellStyle name="Commentaire 7 2 3" xfId="11840" xr:uid="{00000000-0005-0000-0000-0000F11D0000}"/>
    <cellStyle name="Commentaire 7 2 3 2" xfId="21615" xr:uid="{00000000-0005-0000-0000-0000F21D0000}"/>
    <cellStyle name="Commentaire 7 2 3 3" xfId="30202" xr:uid="{00000000-0005-0000-0000-0000F31D0000}"/>
    <cellStyle name="Commentaire 7 2 3 4" xfId="29793" xr:uid="{00000000-0005-0000-0000-0000F41D0000}"/>
    <cellStyle name="Commentaire 7 2 3 5" xfId="27225" xr:uid="{00000000-0005-0000-0000-0000F51D0000}"/>
    <cellStyle name="Commentaire 7 2 3 6" xfId="33863" xr:uid="{00000000-0005-0000-0000-0000F61D0000}"/>
    <cellStyle name="Commentaire 7 2 3 7" xfId="26676" xr:uid="{00000000-0005-0000-0000-0000F71D0000}"/>
    <cellStyle name="Commentaire 7 2 4" xfId="12162" xr:uid="{00000000-0005-0000-0000-0000F81D0000}"/>
    <cellStyle name="Commentaire 7 2 4 2" xfId="29857" xr:uid="{00000000-0005-0000-0000-0000F91D0000}"/>
    <cellStyle name="Commentaire 7 2 4 3" xfId="30995" xr:uid="{00000000-0005-0000-0000-0000FA1D0000}"/>
    <cellStyle name="Commentaire 7 2 4 4" xfId="32426" xr:uid="{00000000-0005-0000-0000-0000FB1D0000}"/>
    <cellStyle name="Commentaire 7 2 4 5" xfId="33685" xr:uid="{00000000-0005-0000-0000-0000FC1D0000}"/>
    <cellStyle name="Commentaire 7 2 4 6" xfId="34291" xr:uid="{00000000-0005-0000-0000-0000FD1D0000}"/>
    <cellStyle name="Commentaire 7 2 4 7" xfId="35104" xr:uid="{00000000-0005-0000-0000-0000FE1D0000}"/>
    <cellStyle name="Commentaire 7 2 5" xfId="12114" xr:uid="{00000000-0005-0000-0000-0000FF1D0000}"/>
    <cellStyle name="Commentaire 7 2 5 2" xfId="21386" xr:uid="{00000000-0005-0000-0000-0000001E0000}"/>
    <cellStyle name="Commentaire 7 2 5 3" xfId="6398" xr:uid="{00000000-0005-0000-0000-0000011E0000}"/>
    <cellStyle name="Commentaire 7 2 5 4" xfId="31861" xr:uid="{00000000-0005-0000-0000-0000021E0000}"/>
    <cellStyle name="Commentaire 7 2 5 5" xfId="32712" xr:uid="{00000000-0005-0000-0000-0000031E0000}"/>
    <cellStyle name="Commentaire 7 2 5 6" xfId="30128" xr:uid="{00000000-0005-0000-0000-0000041E0000}"/>
    <cellStyle name="Commentaire 7 2 5 7" xfId="34896" xr:uid="{00000000-0005-0000-0000-0000051E0000}"/>
    <cellStyle name="Commentaire 7 2 6" xfId="12737" xr:uid="{00000000-0005-0000-0000-0000061E0000}"/>
    <cellStyle name="Commentaire 7 2 6 2" xfId="26981" xr:uid="{00000000-0005-0000-0000-0000071E0000}"/>
    <cellStyle name="Commentaire 7 2 6 3" xfId="26854" xr:uid="{00000000-0005-0000-0000-0000081E0000}"/>
    <cellStyle name="Commentaire 7 2 6 4" xfId="25646" xr:uid="{00000000-0005-0000-0000-0000091E0000}"/>
    <cellStyle name="Commentaire 7 2 6 5" xfId="24583" xr:uid="{00000000-0005-0000-0000-00000A1E0000}"/>
    <cellStyle name="Commentaire 7 2 6 6" xfId="28321" xr:uid="{00000000-0005-0000-0000-00000B1E0000}"/>
    <cellStyle name="Commentaire 7 2 6 7" xfId="31051" xr:uid="{00000000-0005-0000-0000-00000C1E0000}"/>
    <cellStyle name="Commentaire 7 2 7" xfId="12592" xr:uid="{00000000-0005-0000-0000-00000D1E0000}"/>
    <cellStyle name="Commentaire 7 2 7 2" xfId="23301" xr:uid="{00000000-0005-0000-0000-00000E1E0000}"/>
    <cellStyle name="Commentaire 7 2 7 3" xfId="23274" xr:uid="{00000000-0005-0000-0000-00000F1E0000}"/>
    <cellStyle name="Commentaire 7 2 7 4" xfId="22235" xr:uid="{00000000-0005-0000-0000-0000101E0000}"/>
    <cellStyle name="Commentaire 7 2 7 5" xfId="33148" xr:uid="{00000000-0005-0000-0000-0000111E0000}"/>
    <cellStyle name="Commentaire 7 2 7 6" xfId="25556" xr:uid="{00000000-0005-0000-0000-0000121E0000}"/>
    <cellStyle name="Commentaire 7 2 7 7" xfId="23358" xr:uid="{00000000-0005-0000-0000-0000131E0000}"/>
    <cellStyle name="Commentaire 7 2 8" xfId="14299" xr:uid="{00000000-0005-0000-0000-0000141E0000}"/>
    <cellStyle name="Commentaire 7 2 8 2" xfId="30058" xr:uid="{00000000-0005-0000-0000-0000151E0000}"/>
    <cellStyle name="Commentaire 7 2 8 3" xfId="31157" xr:uid="{00000000-0005-0000-0000-0000161E0000}"/>
    <cellStyle name="Commentaire 7 2 8 4" xfId="32571" xr:uid="{00000000-0005-0000-0000-0000171E0000}"/>
    <cellStyle name="Commentaire 7 2 8 5" xfId="33785" xr:uid="{00000000-0005-0000-0000-0000181E0000}"/>
    <cellStyle name="Commentaire 7 2 8 6" xfId="34366" xr:uid="{00000000-0005-0000-0000-0000191E0000}"/>
    <cellStyle name="Commentaire 7 2 8 7" xfId="35135" xr:uid="{00000000-0005-0000-0000-00001A1E0000}"/>
    <cellStyle name="Commentaire 7 2 9" xfId="12649" xr:uid="{00000000-0005-0000-0000-00001B1E0000}"/>
    <cellStyle name="Commentaire 7 2 9 2" xfId="26776" xr:uid="{00000000-0005-0000-0000-00001C1E0000}"/>
    <cellStyle name="Commentaire 7 2 9 3" xfId="23523" xr:uid="{00000000-0005-0000-0000-00001D1E0000}"/>
    <cellStyle name="Commentaire 7 2 9 4" xfId="28049" xr:uid="{00000000-0005-0000-0000-00001E1E0000}"/>
    <cellStyle name="Commentaire 7 2 9 5" xfId="6297" xr:uid="{00000000-0005-0000-0000-00001F1E0000}"/>
    <cellStyle name="Commentaire 7 2 9 6" xfId="32250" xr:uid="{00000000-0005-0000-0000-0000201E0000}"/>
    <cellStyle name="Commentaire 7 2 9 7" xfId="26576" xr:uid="{00000000-0005-0000-0000-0000211E0000}"/>
    <cellStyle name="Commentaire 7 3" xfId="897" xr:uid="{00000000-0005-0000-0000-0000221E0000}"/>
    <cellStyle name="Commentaire 7 3 10" xfId="14734" xr:uid="{00000000-0005-0000-0000-0000231E0000}"/>
    <cellStyle name="Commentaire 7 3 10 2" xfId="23936" xr:uid="{00000000-0005-0000-0000-0000241E0000}"/>
    <cellStyle name="Commentaire 7 3 10 3" xfId="21349" xr:uid="{00000000-0005-0000-0000-0000251E0000}"/>
    <cellStyle name="Commentaire 7 3 10 4" xfId="6364" xr:uid="{00000000-0005-0000-0000-0000261E0000}"/>
    <cellStyle name="Commentaire 7 3 10 5" xfId="26707" xr:uid="{00000000-0005-0000-0000-0000271E0000}"/>
    <cellStyle name="Commentaire 7 3 10 6" xfId="31248" xr:uid="{00000000-0005-0000-0000-0000281E0000}"/>
    <cellStyle name="Commentaire 7 3 10 7" xfId="32578" xr:uid="{00000000-0005-0000-0000-0000291E0000}"/>
    <cellStyle name="Commentaire 7 3 11" xfId="14777" xr:uid="{00000000-0005-0000-0000-00002A1E0000}"/>
    <cellStyle name="Commentaire 7 3 11 2" xfId="27793" xr:uid="{00000000-0005-0000-0000-00002B1E0000}"/>
    <cellStyle name="Commentaire 7 3 11 3" xfId="26649" xr:uid="{00000000-0005-0000-0000-00002C1E0000}"/>
    <cellStyle name="Commentaire 7 3 11 4" xfId="22798" xr:uid="{00000000-0005-0000-0000-00002D1E0000}"/>
    <cellStyle name="Commentaire 7 3 11 5" xfId="27510" xr:uid="{00000000-0005-0000-0000-00002E1E0000}"/>
    <cellStyle name="Commentaire 7 3 11 6" xfId="30951" xr:uid="{00000000-0005-0000-0000-00002F1E0000}"/>
    <cellStyle name="Commentaire 7 3 11 7" xfId="30270" xr:uid="{00000000-0005-0000-0000-0000301E0000}"/>
    <cellStyle name="Commentaire 7 3 12" xfId="14773" xr:uid="{00000000-0005-0000-0000-0000311E0000}"/>
    <cellStyle name="Commentaire 7 3 12 2" xfId="22643" xr:uid="{00000000-0005-0000-0000-0000321E0000}"/>
    <cellStyle name="Commentaire 7 3 12 3" xfId="27715" xr:uid="{00000000-0005-0000-0000-0000331E0000}"/>
    <cellStyle name="Commentaire 7 3 12 4" xfId="22082" xr:uid="{00000000-0005-0000-0000-0000341E0000}"/>
    <cellStyle name="Commentaire 7 3 12 5" xfId="24966" xr:uid="{00000000-0005-0000-0000-0000351E0000}"/>
    <cellStyle name="Commentaire 7 3 12 6" xfId="31184" xr:uid="{00000000-0005-0000-0000-0000361E0000}"/>
    <cellStyle name="Commentaire 7 3 12 7" xfId="31777" xr:uid="{00000000-0005-0000-0000-0000371E0000}"/>
    <cellStyle name="Commentaire 7 3 13" xfId="14698" xr:uid="{00000000-0005-0000-0000-0000381E0000}"/>
    <cellStyle name="Commentaire 7 3 13 2" xfId="30041" xr:uid="{00000000-0005-0000-0000-0000391E0000}"/>
    <cellStyle name="Commentaire 7 3 13 3" xfId="31143" xr:uid="{00000000-0005-0000-0000-00003A1E0000}"/>
    <cellStyle name="Commentaire 7 3 13 4" xfId="32556" xr:uid="{00000000-0005-0000-0000-00003B1E0000}"/>
    <cellStyle name="Commentaire 7 3 13 5" xfId="33773" xr:uid="{00000000-0005-0000-0000-00003C1E0000}"/>
    <cellStyle name="Commentaire 7 3 13 6" xfId="34354" xr:uid="{00000000-0005-0000-0000-00003D1E0000}"/>
    <cellStyle name="Commentaire 7 3 13 7" xfId="35123" xr:uid="{00000000-0005-0000-0000-00003E1E0000}"/>
    <cellStyle name="Commentaire 7 3 14" xfId="14850" xr:uid="{00000000-0005-0000-0000-00003F1E0000}"/>
    <cellStyle name="Commentaire 7 3 14 2" xfId="23229" xr:uid="{00000000-0005-0000-0000-0000401E0000}"/>
    <cellStyle name="Commentaire 7 3 14 3" xfId="30592" xr:uid="{00000000-0005-0000-0000-0000411E0000}"/>
    <cellStyle name="Commentaire 7 3 14 4" xfId="28337" xr:uid="{00000000-0005-0000-0000-0000421E0000}"/>
    <cellStyle name="Commentaire 7 3 14 5" xfId="21807" xr:uid="{00000000-0005-0000-0000-0000431E0000}"/>
    <cellStyle name="Commentaire 7 3 14 6" xfId="34079" xr:uid="{00000000-0005-0000-0000-0000441E0000}"/>
    <cellStyle name="Commentaire 7 3 14 7" xfId="30431" xr:uid="{00000000-0005-0000-0000-0000451E0000}"/>
    <cellStyle name="Commentaire 7 3 15" xfId="13511" xr:uid="{00000000-0005-0000-0000-0000461E0000}"/>
    <cellStyle name="Commentaire 7 3 15 2" xfId="23783" xr:uid="{00000000-0005-0000-0000-0000471E0000}"/>
    <cellStyle name="Commentaire 7 3 15 3" xfId="27260" xr:uid="{00000000-0005-0000-0000-0000481E0000}"/>
    <cellStyle name="Commentaire 7 3 15 4" xfId="5932" xr:uid="{00000000-0005-0000-0000-0000491E0000}"/>
    <cellStyle name="Commentaire 7 3 15 5" xfId="30594" xr:uid="{00000000-0005-0000-0000-00004A1E0000}"/>
    <cellStyle name="Commentaire 7 3 15 6" xfId="29701" xr:uid="{00000000-0005-0000-0000-00004B1E0000}"/>
    <cellStyle name="Commentaire 7 3 15 7" xfId="28187" xr:uid="{00000000-0005-0000-0000-00004C1E0000}"/>
    <cellStyle name="Commentaire 7 3 2" xfId="4906" xr:uid="{00000000-0005-0000-0000-00004D1E0000}"/>
    <cellStyle name="Commentaire 7 3 2 2" xfId="10470" xr:uid="{00000000-0005-0000-0000-00004E1E0000}"/>
    <cellStyle name="Commentaire 7 3 2 2 2" xfId="26560" xr:uid="{00000000-0005-0000-0000-00004F1E0000}"/>
    <cellStyle name="Commentaire 7 3 2 2 3" xfId="6527" xr:uid="{00000000-0005-0000-0000-0000501E0000}"/>
    <cellStyle name="Commentaire 7 3 2 2 4" xfId="32049" xr:uid="{00000000-0005-0000-0000-0000511E0000}"/>
    <cellStyle name="Commentaire 7 3 2 2 5" xfId="24152" xr:uid="{00000000-0005-0000-0000-0000521E0000}"/>
    <cellStyle name="Commentaire 7 3 2 2 6" xfId="29517" xr:uid="{00000000-0005-0000-0000-0000531E0000}"/>
    <cellStyle name="Commentaire 7 3 2 2 7" xfId="34977" xr:uid="{00000000-0005-0000-0000-0000541E0000}"/>
    <cellStyle name="Commentaire 7 3 2 3" xfId="22373" xr:uid="{00000000-0005-0000-0000-0000551E0000}"/>
    <cellStyle name="Commentaire 7 3 2 4" xfId="28392" xr:uid="{00000000-0005-0000-0000-0000561E0000}"/>
    <cellStyle name="Commentaire 7 3 2 5" xfId="25602" xr:uid="{00000000-0005-0000-0000-0000571E0000}"/>
    <cellStyle name="Commentaire 7 3 2 6" xfId="28331" xr:uid="{00000000-0005-0000-0000-0000581E0000}"/>
    <cellStyle name="Commentaire 7 3 2 7" xfId="33359" xr:uid="{00000000-0005-0000-0000-0000591E0000}"/>
    <cellStyle name="Commentaire 7 3 2 8" xfId="30155" xr:uid="{00000000-0005-0000-0000-00005A1E0000}"/>
    <cellStyle name="Commentaire 7 3 3" xfId="12295" xr:uid="{00000000-0005-0000-0000-00005B1E0000}"/>
    <cellStyle name="Commentaire 7 3 3 2" xfId="30121" xr:uid="{00000000-0005-0000-0000-00005C1E0000}"/>
    <cellStyle name="Commentaire 7 3 3 3" xfId="31221" xr:uid="{00000000-0005-0000-0000-00005D1E0000}"/>
    <cellStyle name="Commentaire 7 3 3 4" xfId="32620" xr:uid="{00000000-0005-0000-0000-00005E1E0000}"/>
    <cellStyle name="Commentaire 7 3 3 5" xfId="33824" xr:uid="{00000000-0005-0000-0000-00005F1E0000}"/>
    <cellStyle name="Commentaire 7 3 3 6" xfId="34403" xr:uid="{00000000-0005-0000-0000-0000601E0000}"/>
    <cellStyle name="Commentaire 7 3 3 7" xfId="35164" xr:uid="{00000000-0005-0000-0000-0000611E0000}"/>
    <cellStyle name="Commentaire 7 3 4" xfId="12321" xr:uid="{00000000-0005-0000-0000-0000621E0000}"/>
    <cellStyle name="Commentaire 7 3 4 2" xfId="23312" xr:uid="{00000000-0005-0000-0000-0000631E0000}"/>
    <cellStyle name="Commentaire 7 3 4 3" xfId="23434" xr:uid="{00000000-0005-0000-0000-0000641E0000}"/>
    <cellStyle name="Commentaire 7 3 4 4" xfId="28101" xr:uid="{00000000-0005-0000-0000-0000651E0000}"/>
    <cellStyle name="Commentaire 7 3 4 5" xfId="24413" xr:uid="{00000000-0005-0000-0000-0000661E0000}"/>
    <cellStyle name="Commentaire 7 3 4 6" xfId="24331" xr:uid="{00000000-0005-0000-0000-0000671E0000}"/>
    <cellStyle name="Commentaire 7 3 4 7" xfId="32387" xr:uid="{00000000-0005-0000-0000-0000681E0000}"/>
    <cellStyle name="Commentaire 7 3 5" xfId="12341" xr:uid="{00000000-0005-0000-0000-0000691E0000}"/>
    <cellStyle name="Commentaire 7 3 5 2" xfId="25775" xr:uid="{00000000-0005-0000-0000-00006A1E0000}"/>
    <cellStyle name="Commentaire 7 3 5 3" xfId="5923" xr:uid="{00000000-0005-0000-0000-00006B1E0000}"/>
    <cellStyle name="Commentaire 7 3 5 4" xfId="22786" xr:uid="{00000000-0005-0000-0000-00006C1E0000}"/>
    <cellStyle name="Commentaire 7 3 5 5" xfId="5926" xr:uid="{00000000-0005-0000-0000-00006D1E0000}"/>
    <cellStyle name="Commentaire 7 3 5 6" xfId="27461" xr:uid="{00000000-0005-0000-0000-00006E1E0000}"/>
    <cellStyle name="Commentaire 7 3 5 7" xfId="26256" xr:uid="{00000000-0005-0000-0000-00006F1E0000}"/>
    <cellStyle name="Commentaire 7 3 6" xfId="12738" xr:uid="{00000000-0005-0000-0000-0000701E0000}"/>
    <cellStyle name="Commentaire 7 3 6 2" xfId="29837" xr:uid="{00000000-0005-0000-0000-0000711E0000}"/>
    <cellStyle name="Commentaire 7 3 6 3" xfId="30973" xr:uid="{00000000-0005-0000-0000-0000721E0000}"/>
    <cellStyle name="Commentaire 7 3 6 4" xfId="32405" xr:uid="{00000000-0005-0000-0000-0000731E0000}"/>
    <cellStyle name="Commentaire 7 3 6 5" xfId="21222" xr:uid="{00000000-0005-0000-0000-0000741E0000}"/>
    <cellStyle name="Commentaire 7 3 6 6" xfId="34273" xr:uid="{00000000-0005-0000-0000-0000751E0000}"/>
    <cellStyle name="Commentaire 7 3 6 7" xfId="35086" xr:uid="{00000000-0005-0000-0000-0000761E0000}"/>
    <cellStyle name="Commentaire 7 3 7" xfId="14590" xr:uid="{00000000-0005-0000-0000-0000771E0000}"/>
    <cellStyle name="Commentaire 7 3 7 2" xfId="25453" xr:uid="{00000000-0005-0000-0000-0000781E0000}"/>
    <cellStyle name="Commentaire 7 3 7 3" xfId="6634" xr:uid="{00000000-0005-0000-0000-0000791E0000}"/>
    <cellStyle name="Commentaire 7 3 7 4" xfId="32144" xr:uid="{00000000-0005-0000-0000-00007A1E0000}"/>
    <cellStyle name="Commentaire 7 3 7 5" xfId="28216" xr:uid="{00000000-0005-0000-0000-00007B1E0000}"/>
    <cellStyle name="Commentaire 7 3 7 6" xfId="22600" xr:uid="{00000000-0005-0000-0000-00007C1E0000}"/>
    <cellStyle name="Commentaire 7 3 7 7" xfId="34988" xr:uid="{00000000-0005-0000-0000-00007D1E0000}"/>
    <cellStyle name="Commentaire 7 3 8" xfId="14645" xr:uid="{00000000-0005-0000-0000-00007E1E0000}"/>
    <cellStyle name="Commentaire 7 3 8 2" xfId="23747" xr:uid="{00000000-0005-0000-0000-00007F1E0000}"/>
    <cellStyle name="Commentaire 7 3 8 3" xfId="21293" xr:uid="{00000000-0005-0000-0000-0000801E0000}"/>
    <cellStyle name="Commentaire 7 3 8 4" xfId="24554" xr:uid="{00000000-0005-0000-0000-0000811E0000}"/>
    <cellStyle name="Commentaire 7 3 8 5" xfId="33631" xr:uid="{00000000-0005-0000-0000-0000821E0000}"/>
    <cellStyle name="Commentaire 7 3 8 6" xfId="30118" xr:uid="{00000000-0005-0000-0000-0000831E0000}"/>
    <cellStyle name="Commentaire 7 3 8 7" xfId="30308" xr:uid="{00000000-0005-0000-0000-0000841E0000}"/>
    <cellStyle name="Commentaire 7 3 9" xfId="14640" xr:uid="{00000000-0005-0000-0000-0000851E0000}"/>
    <cellStyle name="Commentaire 7 3 9 2" xfId="23236" xr:uid="{00000000-0005-0000-0000-0000861E0000}"/>
    <cellStyle name="Commentaire 7 3 9 3" xfId="27460" xr:uid="{00000000-0005-0000-0000-0000871E0000}"/>
    <cellStyle name="Commentaire 7 3 9 4" xfId="25672" xr:uid="{00000000-0005-0000-0000-0000881E0000}"/>
    <cellStyle name="Commentaire 7 3 9 5" xfId="21219" xr:uid="{00000000-0005-0000-0000-0000891E0000}"/>
    <cellStyle name="Commentaire 7 3 9 6" xfId="28214" xr:uid="{00000000-0005-0000-0000-00008A1E0000}"/>
    <cellStyle name="Commentaire 7 3 9 7" xfId="25217" xr:uid="{00000000-0005-0000-0000-00008B1E0000}"/>
    <cellStyle name="Commentaire 8 2" xfId="898" xr:uid="{00000000-0005-0000-0000-00008C1E0000}"/>
    <cellStyle name="Commentaire 8 2 10" xfId="12570" xr:uid="{00000000-0005-0000-0000-00008D1E0000}"/>
    <cellStyle name="Commentaire 8 2 10 2" xfId="21761" xr:uid="{00000000-0005-0000-0000-00008E1E0000}"/>
    <cellStyle name="Commentaire 8 2 10 3" xfId="30980" xr:uid="{00000000-0005-0000-0000-00008F1E0000}"/>
    <cellStyle name="Commentaire 8 2 10 4" xfId="32412" xr:uid="{00000000-0005-0000-0000-0000901E0000}"/>
    <cellStyle name="Commentaire 8 2 10 5" xfId="28085" xr:uid="{00000000-0005-0000-0000-0000911E0000}"/>
    <cellStyle name="Commentaire 8 2 10 6" xfId="34278" xr:uid="{00000000-0005-0000-0000-0000921E0000}"/>
    <cellStyle name="Commentaire 8 2 10 7" xfId="35091" xr:uid="{00000000-0005-0000-0000-0000931E0000}"/>
    <cellStyle name="Commentaire 8 2 11" xfId="14655" xr:uid="{00000000-0005-0000-0000-0000941E0000}"/>
    <cellStyle name="Commentaire 8 2 11 2" xfId="27283" xr:uid="{00000000-0005-0000-0000-0000951E0000}"/>
    <cellStyle name="Commentaire 8 2 11 3" xfId="23163" xr:uid="{00000000-0005-0000-0000-0000961E0000}"/>
    <cellStyle name="Commentaire 8 2 11 4" xfId="23703" xr:uid="{00000000-0005-0000-0000-0000971E0000}"/>
    <cellStyle name="Commentaire 8 2 11 5" xfId="30151" xr:uid="{00000000-0005-0000-0000-0000981E0000}"/>
    <cellStyle name="Commentaire 8 2 11 6" xfId="30604" xr:uid="{00000000-0005-0000-0000-0000991E0000}"/>
    <cellStyle name="Commentaire 8 2 11 7" xfId="33476" xr:uid="{00000000-0005-0000-0000-00009A1E0000}"/>
    <cellStyle name="Commentaire 8 2 12" xfId="12963" xr:uid="{00000000-0005-0000-0000-00009B1E0000}"/>
    <cellStyle name="Commentaire 8 2 12 2" xfId="21358" xr:uid="{00000000-0005-0000-0000-00009C1E0000}"/>
    <cellStyle name="Commentaire 8 2 12 3" xfId="25136" xr:uid="{00000000-0005-0000-0000-00009D1E0000}"/>
    <cellStyle name="Commentaire 8 2 12 4" xfId="31729" xr:uid="{00000000-0005-0000-0000-00009E1E0000}"/>
    <cellStyle name="Commentaire 8 2 12 5" xfId="27103" xr:uid="{00000000-0005-0000-0000-00009F1E0000}"/>
    <cellStyle name="Commentaire 8 2 12 6" xfId="33596" xr:uid="{00000000-0005-0000-0000-0000A01E0000}"/>
    <cellStyle name="Commentaire 8 2 12 7" xfId="34844" xr:uid="{00000000-0005-0000-0000-0000A11E0000}"/>
    <cellStyle name="Commentaire 8 2 13" xfId="13991" xr:uid="{00000000-0005-0000-0000-0000A21E0000}"/>
    <cellStyle name="Commentaire 8 2 13 2" xfId="21540" xr:uid="{00000000-0005-0000-0000-0000A31E0000}"/>
    <cellStyle name="Commentaire 8 2 13 3" xfId="21643" xr:uid="{00000000-0005-0000-0000-0000A41E0000}"/>
    <cellStyle name="Commentaire 8 2 13 4" xfId="25202" xr:uid="{00000000-0005-0000-0000-0000A51E0000}"/>
    <cellStyle name="Commentaire 8 2 13 5" xfId="24312" xr:uid="{00000000-0005-0000-0000-0000A61E0000}"/>
    <cellStyle name="Commentaire 8 2 13 6" xfId="21744" xr:uid="{00000000-0005-0000-0000-0000A71E0000}"/>
    <cellStyle name="Commentaire 8 2 13 7" xfId="23874" xr:uid="{00000000-0005-0000-0000-0000A81E0000}"/>
    <cellStyle name="Commentaire 8 2 14" xfId="12393" xr:uid="{00000000-0005-0000-0000-0000A91E0000}"/>
    <cellStyle name="Commentaire 8 2 14 2" xfId="29847" xr:uid="{00000000-0005-0000-0000-0000AA1E0000}"/>
    <cellStyle name="Commentaire 8 2 14 3" xfId="30984" xr:uid="{00000000-0005-0000-0000-0000AB1E0000}"/>
    <cellStyle name="Commentaire 8 2 14 4" xfId="32416" xr:uid="{00000000-0005-0000-0000-0000AC1E0000}"/>
    <cellStyle name="Commentaire 8 2 14 5" xfId="33675" xr:uid="{00000000-0005-0000-0000-0000AD1E0000}"/>
    <cellStyle name="Commentaire 8 2 14 6" xfId="34281" xr:uid="{00000000-0005-0000-0000-0000AE1E0000}"/>
    <cellStyle name="Commentaire 8 2 14 7" xfId="35094" xr:uid="{00000000-0005-0000-0000-0000AF1E0000}"/>
    <cellStyle name="Commentaire 8 2 15" xfId="14403" xr:uid="{00000000-0005-0000-0000-0000B01E0000}"/>
    <cellStyle name="Commentaire 8 2 15 2" xfId="27292" xr:uid="{00000000-0005-0000-0000-0000B11E0000}"/>
    <cellStyle name="Commentaire 8 2 15 3" xfId="25309" xr:uid="{00000000-0005-0000-0000-0000B21E0000}"/>
    <cellStyle name="Commentaire 8 2 15 4" xfId="29457" xr:uid="{00000000-0005-0000-0000-0000B31E0000}"/>
    <cellStyle name="Commentaire 8 2 15 5" xfId="23136" xr:uid="{00000000-0005-0000-0000-0000B41E0000}"/>
    <cellStyle name="Commentaire 8 2 15 6" xfId="32972" xr:uid="{00000000-0005-0000-0000-0000B51E0000}"/>
    <cellStyle name="Commentaire 8 2 15 7" xfId="6370" xr:uid="{00000000-0005-0000-0000-0000B61E0000}"/>
    <cellStyle name="Commentaire 8 2 2" xfId="4309" xr:uid="{00000000-0005-0000-0000-0000B71E0000}"/>
    <cellStyle name="Commentaire 8 2 2 2" xfId="11752" xr:uid="{00000000-0005-0000-0000-0000B81E0000}"/>
    <cellStyle name="Commentaire 8 2 2 2 2" xfId="30662" xr:uid="{00000000-0005-0000-0000-0000B91E0000}"/>
    <cellStyle name="Commentaire 8 2 2 2 3" xfId="23538" xr:uid="{00000000-0005-0000-0000-0000BA1E0000}"/>
    <cellStyle name="Commentaire 8 2 2 2 4" xfId="25405" xr:uid="{00000000-0005-0000-0000-0000BB1E0000}"/>
    <cellStyle name="Commentaire 8 2 2 2 5" xfId="34129" xr:uid="{00000000-0005-0000-0000-0000BC1E0000}"/>
    <cellStyle name="Commentaire 8 2 2 2 6" xfId="25918" xr:uid="{00000000-0005-0000-0000-0000BD1E0000}"/>
    <cellStyle name="Commentaire 8 2 2 2 7" xfId="25599" xr:uid="{00000000-0005-0000-0000-0000BE1E0000}"/>
    <cellStyle name="Commentaire 8 2 2 3" xfId="22374" xr:uid="{00000000-0005-0000-0000-0000BF1E0000}"/>
    <cellStyle name="Commentaire 8 2 2 4" xfId="23461" xr:uid="{00000000-0005-0000-0000-0000C01E0000}"/>
    <cellStyle name="Commentaire 8 2 2 5" xfId="27927" xr:uid="{00000000-0005-0000-0000-0000C11E0000}"/>
    <cellStyle name="Commentaire 8 2 2 6" xfId="6655" xr:uid="{00000000-0005-0000-0000-0000C21E0000}"/>
    <cellStyle name="Commentaire 8 2 2 7" xfId="24928" xr:uid="{00000000-0005-0000-0000-0000C31E0000}"/>
    <cellStyle name="Commentaire 8 2 2 8" xfId="30558" xr:uid="{00000000-0005-0000-0000-0000C41E0000}"/>
    <cellStyle name="Commentaire 8 2 3" xfId="12180" xr:uid="{00000000-0005-0000-0000-0000C51E0000}"/>
    <cellStyle name="Commentaire 8 2 3 2" xfId="29649" xr:uid="{00000000-0005-0000-0000-0000C61E0000}"/>
    <cellStyle name="Commentaire 8 2 3 3" xfId="7641" xr:uid="{00000000-0005-0000-0000-0000C71E0000}"/>
    <cellStyle name="Commentaire 8 2 3 4" xfId="32010" xr:uid="{00000000-0005-0000-0000-0000C81E0000}"/>
    <cellStyle name="Commentaire 8 2 3 5" xfId="23733" xr:uid="{00000000-0005-0000-0000-0000C91E0000}"/>
    <cellStyle name="Commentaire 8 2 3 6" xfId="22893" xr:uid="{00000000-0005-0000-0000-0000CA1E0000}"/>
    <cellStyle name="Commentaire 8 2 3 7" xfId="34956" xr:uid="{00000000-0005-0000-0000-0000CB1E0000}"/>
    <cellStyle name="Commentaire 8 2 4" xfId="11923" xr:uid="{00000000-0005-0000-0000-0000CC1E0000}"/>
    <cellStyle name="Commentaire 8 2 4 2" xfId="21980" xr:uid="{00000000-0005-0000-0000-0000CD1E0000}"/>
    <cellStyle name="Commentaire 8 2 4 3" xfId="30553" xr:uid="{00000000-0005-0000-0000-0000CE1E0000}"/>
    <cellStyle name="Commentaire 8 2 4 4" xfId="27555" xr:uid="{00000000-0005-0000-0000-0000CF1E0000}"/>
    <cellStyle name="Commentaire 8 2 4 5" xfId="32308" xr:uid="{00000000-0005-0000-0000-0000D01E0000}"/>
    <cellStyle name="Commentaire 8 2 4 6" xfId="34051" xr:uid="{00000000-0005-0000-0000-0000D11E0000}"/>
    <cellStyle name="Commentaire 8 2 4 7" xfId="32261" xr:uid="{00000000-0005-0000-0000-0000D21E0000}"/>
    <cellStyle name="Commentaire 8 2 5" xfId="12140" xr:uid="{00000000-0005-0000-0000-0000D31E0000}"/>
    <cellStyle name="Commentaire 8 2 5 2" xfId="27005" xr:uid="{00000000-0005-0000-0000-0000D41E0000}"/>
    <cellStyle name="Commentaire 8 2 5 3" xfId="22791" xr:uid="{00000000-0005-0000-0000-0000D51E0000}"/>
    <cellStyle name="Commentaire 8 2 5 4" xfId="24311" xr:uid="{00000000-0005-0000-0000-0000D61E0000}"/>
    <cellStyle name="Commentaire 8 2 5 5" xfId="24851" xr:uid="{00000000-0005-0000-0000-0000D71E0000}"/>
    <cellStyle name="Commentaire 8 2 5 6" xfId="6589" xr:uid="{00000000-0005-0000-0000-0000D81E0000}"/>
    <cellStyle name="Commentaire 8 2 5 7" xfId="26950" xr:uid="{00000000-0005-0000-0000-0000D91E0000}"/>
    <cellStyle name="Commentaire 8 2 6" xfId="12739" xr:uid="{00000000-0005-0000-0000-0000DA1E0000}"/>
    <cellStyle name="Commentaire 8 2 6 2" xfId="24002" xr:uid="{00000000-0005-0000-0000-0000DB1E0000}"/>
    <cellStyle name="Commentaire 8 2 6 3" xfId="22898" xr:uid="{00000000-0005-0000-0000-0000DC1E0000}"/>
    <cellStyle name="Commentaire 8 2 6 4" xfId="30671" xr:uid="{00000000-0005-0000-0000-0000DD1E0000}"/>
    <cellStyle name="Commentaire 8 2 6 5" xfId="24347" xr:uid="{00000000-0005-0000-0000-0000DE1E0000}"/>
    <cellStyle name="Commentaire 8 2 6 6" xfId="31266" xr:uid="{00000000-0005-0000-0000-0000DF1E0000}"/>
    <cellStyle name="Commentaire 8 2 6 7" xfId="34135" xr:uid="{00000000-0005-0000-0000-0000E01E0000}"/>
    <cellStyle name="Commentaire 8 2 7" xfId="14477" xr:uid="{00000000-0005-0000-0000-0000E11E0000}"/>
    <cellStyle name="Commentaire 8 2 7 2" xfId="23752" xr:uid="{00000000-0005-0000-0000-0000E21E0000}"/>
    <cellStyle name="Commentaire 8 2 7 3" xfId="27778" xr:uid="{00000000-0005-0000-0000-0000E31E0000}"/>
    <cellStyle name="Commentaire 8 2 7 4" xfId="30714" xr:uid="{00000000-0005-0000-0000-0000E41E0000}"/>
    <cellStyle name="Commentaire 8 2 7 5" xfId="32879" xr:uid="{00000000-0005-0000-0000-0000E51E0000}"/>
    <cellStyle name="Commentaire 8 2 7 6" xfId="21622" xr:uid="{00000000-0005-0000-0000-0000E61E0000}"/>
    <cellStyle name="Commentaire 8 2 7 7" xfId="34154" xr:uid="{00000000-0005-0000-0000-0000E71E0000}"/>
    <cellStyle name="Commentaire 8 2 8" xfId="12502" xr:uid="{00000000-0005-0000-0000-0000E81E0000}"/>
    <cellStyle name="Commentaire 8 2 8 2" xfId="25516" xr:uid="{00000000-0005-0000-0000-0000E91E0000}"/>
    <cellStyle name="Commentaire 8 2 8 3" xfId="21871" xr:uid="{00000000-0005-0000-0000-0000EA1E0000}"/>
    <cellStyle name="Commentaire 8 2 8 4" xfId="30481" xr:uid="{00000000-0005-0000-0000-0000EB1E0000}"/>
    <cellStyle name="Commentaire 8 2 8 5" xfId="25934" xr:uid="{00000000-0005-0000-0000-0000EC1E0000}"/>
    <cellStyle name="Commentaire 8 2 8 6" xfId="24212" xr:uid="{00000000-0005-0000-0000-0000ED1E0000}"/>
    <cellStyle name="Commentaire 8 2 8 7" xfId="34014" xr:uid="{00000000-0005-0000-0000-0000EE1E0000}"/>
    <cellStyle name="Commentaire 8 2 9" xfId="14387" xr:uid="{00000000-0005-0000-0000-0000EF1E0000}"/>
    <cellStyle name="Commentaire 8 2 9 2" xfId="25710" xr:uid="{00000000-0005-0000-0000-0000F01E0000}"/>
    <cellStyle name="Commentaire 8 2 9 3" xfId="21705" xr:uid="{00000000-0005-0000-0000-0000F11E0000}"/>
    <cellStyle name="Commentaire 8 2 9 4" xfId="27970" xr:uid="{00000000-0005-0000-0000-0000F21E0000}"/>
    <cellStyle name="Commentaire 8 2 9 5" xfId="22901" xr:uid="{00000000-0005-0000-0000-0000F31E0000}"/>
    <cellStyle name="Commentaire 8 2 9 6" xfId="6136" xr:uid="{00000000-0005-0000-0000-0000F41E0000}"/>
    <cellStyle name="Commentaire 8 2 9 7" xfId="33367" xr:uid="{00000000-0005-0000-0000-0000F51E0000}"/>
    <cellStyle name="Commentaire 8 3" xfId="899" xr:uid="{00000000-0005-0000-0000-0000F61E0000}"/>
    <cellStyle name="Commentaire 8 3 10" xfId="14177" xr:uid="{00000000-0005-0000-0000-0000F71E0000}"/>
    <cellStyle name="Commentaire 8 3 10 2" xfId="25717" xr:uid="{00000000-0005-0000-0000-0000F81E0000}"/>
    <cellStyle name="Commentaire 8 3 10 3" xfId="28424" xr:uid="{00000000-0005-0000-0000-0000F91E0000}"/>
    <cellStyle name="Commentaire 8 3 10 4" xfId="21207" xr:uid="{00000000-0005-0000-0000-0000FA1E0000}"/>
    <cellStyle name="Commentaire 8 3 10 5" xfId="22053" xr:uid="{00000000-0005-0000-0000-0000FB1E0000}"/>
    <cellStyle name="Commentaire 8 3 10 6" xfId="30284" xr:uid="{00000000-0005-0000-0000-0000FC1E0000}"/>
    <cellStyle name="Commentaire 8 3 10 7" xfId="25879" xr:uid="{00000000-0005-0000-0000-0000FD1E0000}"/>
    <cellStyle name="Commentaire 8 3 11" xfId="14476" xr:uid="{00000000-0005-0000-0000-0000FE1E0000}"/>
    <cellStyle name="Commentaire 8 3 11 2" xfId="26726" xr:uid="{00000000-0005-0000-0000-0000FF1E0000}"/>
    <cellStyle name="Commentaire 8 3 11 3" xfId="27962" xr:uid="{00000000-0005-0000-0000-0000001F0000}"/>
    <cellStyle name="Commentaire 8 3 11 4" xfId="25390" xr:uid="{00000000-0005-0000-0000-0000011F0000}"/>
    <cellStyle name="Commentaire 8 3 11 5" xfId="33394" xr:uid="{00000000-0005-0000-0000-0000021F0000}"/>
    <cellStyle name="Commentaire 8 3 11 6" xfId="25998" xr:uid="{00000000-0005-0000-0000-0000031F0000}"/>
    <cellStyle name="Commentaire 8 3 11 7" xfId="33440" xr:uid="{00000000-0005-0000-0000-0000041F0000}"/>
    <cellStyle name="Commentaire 8 3 12" xfId="14313" xr:uid="{00000000-0005-0000-0000-0000051F0000}"/>
    <cellStyle name="Commentaire 8 3 12 2" xfId="29780" xr:uid="{00000000-0005-0000-0000-0000061F0000}"/>
    <cellStyle name="Commentaire 8 3 12 3" xfId="30919" xr:uid="{00000000-0005-0000-0000-0000071F0000}"/>
    <cellStyle name="Commentaire 8 3 12 4" xfId="32359" xr:uid="{00000000-0005-0000-0000-0000081F0000}"/>
    <cellStyle name="Commentaire 8 3 12 5" xfId="29566" xr:uid="{00000000-0005-0000-0000-0000091F0000}"/>
    <cellStyle name="Commentaire 8 3 12 6" xfId="34243" xr:uid="{00000000-0005-0000-0000-00000A1F0000}"/>
    <cellStyle name="Commentaire 8 3 12 7" xfId="35062" xr:uid="{00000000-0005-0000-0000-00000B1F0000}"/>
    <cellStyle name="Commentaire 8 3 13" xfId="12999" xr:uid="{00000000-0005-0000-0000-00000C1F0000}"/>
    <cellStyle name="Commentaire 8 3 13 2" xfId="28223" xr:uid="{00000000-0005-0000-0000-00000D1F0000}"/>
    <cellStyle name="Commentaire 8 3 13 3" xfId="30185" xr:uid="{00000000-0005-0000-0000-00000E1F0000}"/>
    <cellStyle name="Commentaire 8 3 13 4" xfId="31273" xr:uid="{00000000-0005-0000-0000-00000F1F0000}"/>
    <cellStyle name="Commentaire 8 3 13 5" xfId="30010" xr:uid="{00000000-0005-0000-0000-0000101F0000}"/>
    <cellStyle name="Commentaire 8 3 13 6" xfId="33858" xr:uid="{00000000-0005-0000-0000-0000111F0000}"/>
    <cellStyle name="Commentaire 8 3 13 7" xfId="34433" xr:uid="{00000000-0005-0000-0000-0000121F0000}"/>
    <cellStyle name="Commentaire 8 3 14" xfId="12812" xr:uid="{00000000-0005-0000-0000-0000131F0000}"/>
    <cellStyle name="Commentaire 8 3 14 2" xfId="25758" xr:uid="{00000000-0005-0000-0000-0000141F0000}"/>
    <cellStyle name="Commentaire 8 3 14 3" xfId="22519" xr:uid="{00000000-0005-0000-0000-0000151F0000}"/>
    <cellStyle name="Commentaire 8 3 14 4" xfId="29527" xr:uid="{00000000-0005-0000-0000-0000161F0000}"/>
    <cellStyle name="Commentaire 8 3 14 5" xfId="23780" xr:uid="{00000000-0005-0000-0000-0000171F0000}"/>
    <cellStyle name="Commentaire 8 3 14 6" xfId="31121" xr:uid="{00000000-0005-0000-0000-0000181F0000}"/>
    <cellStyle name="Commentaire 8 3 14 7" xfId="24304" xr:uid="{00000000-0005-0000-0000-0000191F0000}"/>
    <cellStyle name="Commentaire 8 3 15" xfId="13010" xr:uid="{00000000-0005-0000-0000-00001A1F0000}"/>
    <cellStyle name="Commentaire 8 3 15 2" xfId="26972" xr:uid="{00000000-0005-0000-0000-00001B1F0000}"/>
    <cellStyle name="Commentaire 8 3 15 3" xfId="29976" xr:uid="{00000000-0005-0000-0000-00001C1F0000}"/>
    <cellStyle name="Commentaire 8 3 15 4" xfId="31093" xr:uid="{00000000-0005-0000-0000-00001D1F0000}"/>
    <cellStyle name="Commentaire 8 3 15 5" xfId="31026" xr:uid="{00000000-0005-0000-0000-00001E1F0000}"/>
    <cellStyle name="Commentaire 8 3 15 6" xfId="33748" xr:uid="{00000000-0005-0000-0000-00001F1F0000}"/>
    <cellStyle name="Commentaire 8 3 15 7" xfId="34338" xr:uid="{00000000-0005-0000-0000-0000201F0000}"/>
    <cellStyle name="Commentaire 8 3 2" xfId="4902" xr:uid="{00000000-0005-0000-0000-0000211F0000}"/>
    <cellStyle name="Commentaire 8 3 2 2" xfId="11842" xr:uid="{00000000-0005-0000-0000-0000221F0000}"/>
    <cellStyle name="Commentaire 8 3 2 2 2" xfId="26603" xr:uid="{00000000-0005-0000-0000-0000231F0000}"/>
    <cellStyle name="Commentaire 8 3 2 2 3" xfId="28320" xr:uid="{00000000-0005-0000-0000-0000241F0000}"/>
    <cellStyle name="Commentaire 8 3 2 2 4" xfId="31062" xr:uid="{00000000-0005-0000-0000-0000251F0000}"/>
    <cellStyle name="Commentaire 8 3 2 2 5" xfId="32061" xr:uid="{00000000-0005-0000-0000-0000261F0000}"/>
    <cellStyle name="Commentaire 8 3 2 2 6" xfId="31285" xr:uid="{00000000-0005-0000-0000-0000271F0000}"/>
    <cellStyle name="Commentaire 8 3 2 2 7" xfId="34325" xr:uid="{00000000-0005-0000-0000-0000281F0000}"/>
    <cellStyle name="Commentaire 8 3 2 3" xfId="22375" xr:uid="{00000000-0005-0000-0000-0000291F0000}"/>
    <cellStyle name="Commentaire 8 3 2 4" xfId="22117" xr:uid="{00000000-0005-0000-0000-00002A1F0000}"/>
    <cellStyle name="Commentaire 8 3 2 5" xfId="27547" xr:uid="{00000000-0005-0000-0000-00002B1F0000}"/>
    <cellStyle name="Commentaire 8 3 2 6" xfId="24829" xr:uid="{00000000-0005-0000-0000-00002C1F0000}"/>
    <cellStyle name="Commentaire 8 3 2 7" xfId="32243" xr:uid="{00000000-0005-0000-0000-00002D1F0000}"/>
    <cellStyle name="Commentaire 8 3 2 8" xfId="28533" xr:uid="{00000000-0005-0000-0000-00002E1F0000}"/>
    <cellStyle name="Commentaire 8 3 3" xfId="11746" xr:uid="{00000000-0005-0000-0000-00002F1F0000}"/>
    <cellStyle name="Commentaire 8 3 3 2" xfId="25543" xr:uid="{00000000-0005-0000-0000-0000301F0000}"/>
    <cellStyle name="Commentaire 8 3 3 3" xfId="30763" xr:uid="{00000000-0005-0000-0000-0000311F0000}"/>
    <cellStyle name="Commentaire 8 3 3 4" xfId="32226" xr:uid="{00000000-0005-0000-0000-0000321F0000}"/>
    <cellStyle name="Commentaire 8 3 3 5" xfId="31312" xr:uid="{00000000-0005-0000-0000-0000331F0000}"/>
    <cellStyle name="Commentaire 8 3 3 6" xfId="34184" xr:uid="{00000000-0005-0000-0000-0000341F0000}"/>
    <cellStyle name="Commentaire 8 3 3 7" xfId="35040" xr:uid="{00000000-0005-0000-0000-0000351F0000}"/>
    <cellStyle name="Commentaire 8 3 4" xfId="12179" xr:uid="{00000000-0005-0000-0000-0000361F0000}"/>
    <cellStyle name="Commentaire 8 3 4 2" xfId="23827" xr:uid="{00000000-0005-0000-0000-0000371F0000}"/>
    <cellStyle name="Commentaire 8 3 4 3" xfId="22825" xr:uid="{00000000-0005-0000-0000-0000381F0000}"/>
    <cellStyle name="Commentaire 8 3 4 4" xfId="21403" xr:uid="{00000000-0005-0000-0000-0000391F0000}"/>
    <cellStyle name="Commentaire 8 3 4 5" xfId="21531" xr:uid="{00000000-0005-0000-0000-00003A1F0000}"/>
    <cellStyle name="Commentaire 8 3 4 6" xfId="25292" xr:uid="{00000000-0005-0000-0000-00003B1F0000}"/>
    <cellStyle name="Commentaire 8 3 4 7" xfId="27903" xr:uid="{00000000-0005-0000-0000-00003C1F0000}"/>
    <cellStyle name="Commentaire 8 3 5" xfId="12063" xr:uid="{00000000-0005-0000-0000-00003D1F0000}"/>
    <cellStyle name="Commentaire 8 3 5 2" xfId="27366" xr:uid="{00000000-0005-0000-0000-00003E1F0000}"/>
    <cellStyle name="Commentaire 8 3 5 3" xfId="24990" xr:uid="{00000000-0005-0000-0000-00003F1F0000}"/>
    <cellStyle name="Commentaire 8 3 5 4" xfId="26967" xr:uid="{00000000-0005-0000-0000-0000401F0000}"/>
    <cellStyle name="Commentaire 8 3 5 5" xfId="32925" xr:uid="{00000000-0005-0000-0000-0000411F0000}"/>
    <cellStyle name="Commentaire 8 3 5 6" xfId="33274" xr:uid="{00000000-0005-0000-0000-0000421F0000}"/>
    <cellStyle name="Commentaire 8 3 5 7" xfId="6542" xr:uid="{00000000-0005-0000-0000-0000431F0000}"/>
    <cellStyle name="Commentaire 8 3 6" xfId="12740" xr:uid="{00000000-0005-0000-0000-0000441F0000}"/>
    <cellStyle name="Commentaire 8 3 6 2" xfId="27866" xr:uid="{00000000-0005-0000-0000-0000451F0000}"/>
    <cellStyle name="Commentaire 8 3 6 3" xfId="24339" xr:uid="{00000000-0005-0000-0000-0000461F0000}"/>
    <cellStyle name="Commentaire 8 3 6 4" xfId="6548" xr:uid="{00000000-0005-0000-0000-0000471F0000}"/>
    <cellStyle name="Commentaire 8 3 6 5" xfId="22606" xr:uid="{00000000-0005-0000-0000-0000481F0000}"/>
    <cellStyle name="Commentaire 8 3 6 6" xfId="33316" xr:uid="{00000000-0005-0000-0000-0000491F0000}"/>
    <cellStyle name="Commentaire 8 3 6 7" xfId="23102" xr:uid="{00000000-0005-0000-0000-00004A1F0000}"/>
    <cellStyle name="Commentaire 8 3 7" xfId="14297" xr:uid="{00000000-0005-0000-0000-00004B1F0000}"/>
    <cellStyle name="Commentaire 8 3 7 2" xfId="22863" xr:uid="{00000000-0005-0000-0000-00004C1F0000}"/>
    <cellStyle name="Commentaire 8 3 7 3" xfId="30152" xr:uid="{00000000-0005-0000-0000-00004D1F0000}"/>
    <cellStyle name="Commentaire 8 3 7 4" xfId="31250" xr:uid="{00000000-0005-0000-0000-00004E1F0000}"/>
    <cellStyle name="Commentaire 8 3 7 5" xfId="24754" xr:uid="{00000000-0005-0000-0000-00004F1F0000}"/>
    <cellStyle name="Commentaire 8 3 7 6" xfId="33845" xr:uid="{00000000-0005-0000-0000-0000501F0000}"/>
    <cellStyle name="Commentaire 8 3 7 7" xfId="34424" xr:uid="{00000000-0005-0000-0000-0000511F0000}"/>
    <cellStyle name="Commentaire 8 3 8" xfId="14485" xr:uid="{00000000-0005-0000-0000-0000521F0000}"/>
    <cellStyle name="Commentaire 8 3 8 2" xfId="25457" xr:uid="{00000000-0005-0000-0000-0000531F0000}"/>
    <cellStyle name="Commentaire 8 3 8 3" xfId="6638" xr:uid="{00000000-0005-0000-0000-0000541F0000}"/>
    <cellStyle name="Commentaire 8 3 8 4" xfId="32148" xr:uid="{00000000-0005-0000-0000-0000551F0000}"/>
    <cellStyle name="Commentaire 8 3 8 5" xfId="31922" xr:uid="{00000000-0005-0000-0000-0000561F0000}"/>
    <cellStyle name="Commentaire 8 3 8 6" xfId="6235" xr:uid="{00000000-0005-0000-0000-0000571F0000}"/>
    <cellStyle name="Commentaire 8 3 8 7" xfId="34992" xr:uid="{00000000-0005-0000-0000-0000581F0000}"/>
    <cellStyle name="Commentaire 8 3 9" xfId="12817" xr:uid="{00000000-0005-0000-0000-0000591F0000}"/>
    <cellStyle name="Commentaire 8 3 9 2" xfId="26769" xr:uid="{00000000-0005-0000-0000-00005A1F0000}"/>
    <cellStyle name="Commentaire 8 3 9 3" xfId="23015" xr:uid="{00000000-0005-0000-0000-00005B1F0000}"/>
    <cellStyle name="Commentaire 8 3 9 4" xfId="29991" xr:uid="{00000000-0005-0000-0000-00005C1F0000}"/>
    <cellStyle name="Commentaire 8 3 9 5" xfId="28124" xr:uid="{00000000-0005-0000-0000-00005D1F0000}"/>
    <cellStyle name="Commentaire 8 3 9 6" xfId="26899" xr:uid="{00000000-0005-0000-0000-00005E1F0000}"/>
    <cellStyle name="Commentaire 8 3 9 7" xfId="33751" xr:uid="{00000000-0005-0000-0000-00005F1F0000}"/>
    <cellStyle name="Commentaire 9 2" xfId="900" xr:uid="{00000000-0005-0000-0000-0000601F0000}"/>
    <cellStyle name="Commentaire 9 2 10" xfId="14512" xr:uid="{00000000-0005-0000-0000-0000611F0000}"/>
    <cellStyle name="Commentaire 9 2 10 2" xfId="30573" xr:uid="{00000000-0005-0000-0000-0000621F0000}"/>
    <cellStyle name="Commentaire 9 2 10 3" xfId="23038" xr:uid="{00000000-0005-0000-0000-0000631F0000}"/>
    <cellStyle name="Commentaire 9 2 10 4" xfId="21784" xr:uid="{00000000-0005-0000-0000-0000641F0000}"/>
    <cellStyle name="Commentaire 9 2 10 5" xfId="34065" xr:uid="{00000000-0005-0000-0000-0000651F0000}"/>
    <cellStyle name="Commentaire 9 2 10 6" xfId="23165" xr:uid="{00000000-0005-0000-0000-0000661F0000}"/>
    <cellStyle name="Commentaire 9 2 10 7" xfId="31138" xr:uid="{00000000-0005-0000-0000-0000671F0000}"/>
    <cellStyle name="Commentaire 9 2 11" xfId="14028" xr:uid="{00000000-0005-0000-0000-0000681F0000}"/>
    <cellStyle name="Commentaire 9 2 11 2" xfId="28191" xr:uid="{00000000-0005-0000-0000-0000691F0000}"/>
    <cellStyle name="Commentaire 9 2 11 3" xfId="29913" xr:uid="{00000000-0005-0000-0000-00006A1F0000}"/>
    <cellStyle name="Commentaire 9 2 11 4" xfId="31040" xr:uid="{00000000-0005-0000-0000-00006B1F0000}"/>
    <cellStyle name="Commentaire 9 2 11 5" xfId="26688" xr:uid="{00000000-0005-0000-0000-00006C1F0000}"/>
    <cellStyle name="Commentaire 9 2 11 6" xfId="33713" xr:uid="{00000000-0005-0000-0000-00006D1F0000}"/>
    <cellStyle name="Commentaire 9 2 11 7" xfId="34317" xr:uid="{00000000-0005-0000-0000-00006E1F0000}"/>
    <cellStyle name="Commentaire 9 2 12" xfId="14023" xr:uid="{00000000-0005-0000-0000-00006F1F0000}"/>
    <cellStyle name="Commentaire 9 2 12 2" xfId="25472" xr:uid="{00000000-0005-0000-0000-0000701F0000}"/>
    <cellStyle name="Commentaire 9 2 12 3" xfId="6647" xr:uid="{00000000-0005-0000-0000-0000711F0000}"/>
    <cellStyle name="Commentaire 9 2 12 4" xfId="32161" xr:uid="{00000000-0005-0000-0000-0000721F0000}"/>
    <cellStyle name="Commentaire 9 2 12 5" xfId="33099" xr:uid="{00000000-0005-0000-0000-0000731F0000}"/>
    <cellStyle name="Commentaire 9 2 12 6" xfId="27102" xr:uid="{00000000-0005-0000-0000-0000741F0000}"/>
    <cellStyle name="Commentaire 9 2 12 7" xfId="35001" xr:uid="{00000000-0005-0000-0000-0000751F0000}"/>
    <cellStyle name="Commentaire 9 2 13" xfId="14428" xr:uid="{00000000-0005-0000-0000-0000761F0000}"/>
    <cellStyle name="Commentaire 9 2 13 2" xfId="30577" xr:uid="{00000000-0005-0000-0000-0000771F0000}"/>
    <cellStyle name="Commentaire 9 2 13 3" xfId="22069" xr:uid="{00000000-0005-0000-0000-0000781F0000}"/>
    <cellStyle name="Commentaire 9 2 13 4" xfId="23067" xr:uid="{00000000-0005-0000-0000-0000791F0000}"/>
    <cellStyle name="Commentaire 9 2 13 5" xfId="34068" xr:uid="{00000000-0005-0000-0000-00007A1F0000}"/>
    <cellStyle name="Commentaire 9 2 13 6" xfId="26282" xr:uid="{00000000-0005-0000-0000-00007B1F0000}"/>
    <cellStyle name="Commentaire 9 2 13 7" xfId="22579" xr:uid="{00000000-0005-0000-0000-00007C1F0000}"/>
    <cellStyle name="Commentaire 9 2 14" xfId="14441" xr:uid="{00000000-0005-0000-0000-00007D1F0000}"/>
    <cellStyle name="Commentaire 9 2 14 2" xfId="27806" xr:uid="{00000000-0005-0000-0000-00007E1F0000}"/>
    <cellStyle name="Commentaire 9 2 14 3" xfId="25856" xr:uid="{00000000-0005-0000-0000-00007F1F0000}"/>
    <cellStyle name="Commentaire 9 2 14 4" xfId="31059" xr:uid="{00000000-0005-0000-0000-0000801F0000}"/>
    <cellStyle name="Commentaire 9 2 14 5" xfId="33193" xr:uid="{00000000-0005-0000-0000-0000811F0000}"/>
    <cellStyle name="Commentaire 9 2 14 6" xfId="21230" xr:uid="{00000000-0005-0000-0000-0000821F0000}"/>
    <cellStyle name="Commentaire 9 2 14 7" xfId="34324" xr:uid="{00000000-0005-0000-0000-0000831F0000}"/>
    <cellStyle name="Commentaire 9 2 15" xfId="14130" xr:uid="{00000000-0005-0000-0000-0000841F0000}"/>
    <cellStyle name="Commentaire 9 2 15 2" xfId="27299" xr:uid="{00000000-0005-0000-0000-0000851F0000}"/>
    <cellStyle name="Commentaire 9 2 15 3" xfId="24724" xr:uid="{00000000-0005-0000-0000-0000861F0000}"/>
    <cellStyle name="Commentaire 9 2 15 4" xfId="21227" xr:uid="{00000000-0005-0000-0000-0000871F0000}"/>
    <cellStyle name="Commentaire 9 2 15 5" xfId="28544" xr:uid="{00000000-0005-0000-0000-0000881F0000}"/>
    <cellStyle name="Commentaire 9 2 15 6" xfId="33459" xr:uid="{00000000-0005-0000-0000-0000891F0000}"/>
    <cellStyle name="Commentaire 9 2 15 7" xfId="22498" xr:uid="{00000000-0005-0000-0000-00008A1F0000}"/>
    <cellStyle name="Commentaire 9 2 2" xfId="4164" xr:uid="{00000000-0005-0000-0000-00008B1F0000}"/>
    <cellStyle name="Commentaire 9 2 2 2" xfId="11726" xr:uid="{00000000-0005-0000-0000-00008C1F0000}"/>
    <cellStyle name="Commentaire 9 2 2 2 2" xfId="22949" xr:uid="{00000000-0005-0000-0000-00008D1F0000}"/>
    <cellStyle name="Commentaire 9 2 2 2 3" xfId="27909" xr:uid="{00000000-0005-0000-0000-00008E1F0000}"/>
    <cellStyle name="Commentaire 9 2 2 2 4" xfId="25851" xr:uid="{00000000-0005-0000-0000-00008F1F0000}"/>
    <cellStyle name="Commentaire 9 2 2 2 5" xfId="22059" xr:uid="{00000000-0005-0000-0000-0000901F0000}"/>
    <cellStyle name="Commentaire 9 2 2 2 6" xfId="32852" xr:uid="{00000000-0005-0000-0000-0000911F0000}"/>
    <cellStyle name="Commentaire 9 2 2 2 7" xfId="28274" xr:uid="{00000000-0005-0000-0000-0000921F0000}"/>
    <cellStyle name="Commentaire 9 2 2 3" xfId="22376" xr:uid="{00000000-0005-0000-0000-0000931F0000}"/>
    <cellStyle name="Commentaire 9 2 2 4" xfId="27635" xr:uid="{00000000-0005-0000-0000-0000941F0000}"/>
    <cellStyle name="Commentaire 9 2 2 5" xfId="22096" xr:uid="{00000000-0005-0000-0000-0000951F0000}"/>
    <cellStyle name="Commentaire 9 2 2 6" xfId="29454" xr:uid="{00000000-0005-0000-0000-0000961F0000}"/>
    <cellStyle name="Commentaire 9 2 2 7" xfId="29710" xr:uid="{00000000-0005-0000-0000-0000971F0000}"/>
    <cellStyle name="Commentaire 9 2 2 8" xfId="31750" xr:uid="{00000000-0005-0000-0000-0000981F0000}"/>
    <cellStyle name="Commentaire 9 2 3" xfId="12233" xr:uid="{00000000-0005-0000-0000-0000991F0000}"/>
    <cellStyle name="Commentaire 9 2 3 2" xfId="24275" xr:uid="{00000000-0005-0000-0000-00009A1F0000}"/>
    <cellStyle name="Commentaire 9 2 3 3" xfId="24221" xr:uid="{00000000-0005-0000-0000-00009B1F0000}"/>
    <cellStyle name="Commentaire 9 2 3 4" xfId="22680" xr:uid="{00000000-0005-0000-0000-00009C1F0000}"/>
    <cellStyle name="Commentaire 9 2 3 5" xfId="23377" xr:uid="{00000000-0005-0000-0000-00009D1F0000}"/>
    <cellStyle name="Commentaire 9 2 3 6" xfId="31756" xr:uid="{00000000-0005-0000-0000-00009E1F0000}"/>
    <cellStyle name="Commentaire 9 2 3 7" xfId="27262" xr:uid="{00000000-0005-0000-0000-00009F1F0000}"/>
    <cellStyle name="Commentaire 9 2 4" xfId="12251" xr:uid="{00000000-0005-0000-0000-0000A01F0000}"/>
    <cellStyle name="Commentaire 9 2 4 2" xfId="22931" xr:uid="{00000000-0005-0000-0000-0000A11F0000}"/>
    <cellStyle name="Commentaire 9 2 4 3" xfId="22745" xr:uid="{00000000-0005-0000-0000-0000A21F0000}"/>
    <cellStyle name="Commentaire 9 2 4 4" xfId="22753" xr:uid="{00000000-0005-0000-0000-0000A31F0000}"/>
    <cellStyle name="Commentaire 9 2 4 5" xfId="24218" xr:uid="{00000000-0005-0000-0000-0000A41F0000}"/>
    <cellStyle name="Commentaire 9 2 4 6" xfId="5922" xr:uid="{00000000-0005-0000-0000-0000A51F0000}"/>
    <cellStyle name="Commentaire 9 2 4 7" xfId="27035" xr:uid="{00000000-0005-0000-0000-0000A61F0000}"/>
    <cellStyle name="Commentaire 9 2 5" xfId="11812" xr:uid="{00000000-0005-0000-0000-0000A71F0000}"/>
    <cellStyle name="Commentaire 9 2 5 2" xfId="30141" xr:uid="{00000000-0005-0000-0000-0000A81F0000}"/>
    <cellStyle name="Commentaire 9 2 5 3" xfId="31241" xr:uid="{00000000-0005-0000-0000-0000A91F0000}"/>
    <cellStyle name="Commentaire 9 2 5 4" xfId="32637" xr:uid="{00000000-0005-0000-0000-0000AA1F0000}"/>
    <cellStyle name="Commentaire 9 2 5 5" xfId="33839" xr:uid="{00000000-0005-0000-0000-0000AB1F0000}"/>
    <cellStyle name="Commentaire 9 2 5 6" xfId="34418" xr:uid="{00000000-0005-0000-0000-0000AC1F0000}"/>
    <cellStyle name="Commentaire 9 2 5 7" xfId="35179" xr:uid="{00000000-0005-0000-0000-0000AD1F0000}"/>
    <cellStyle name="Commentaire 9 2 6" xfId="12741" xr:uid="{00000000-0005-0000-0000-0000AE1F0000}"/>
    <cellStyle name="Commentaire 9 2 6 2" xfId="30379" xr:uid="{00000000-0005-0000-0000-0000AF1F0000}"/>
    <cellStyle name="Commentaire 9 2 6 3" xfId="30278" xr:uid="{00000000-0005-0000-0000-0000B01F0000}"/>
    <cellStyle name="Commentaire 9 2 6 4" xfId="21479" xr:uid="{00000000-0005-0000-0000-0000B11F0000}"/>
    <cellStyle name="Commentaire 9 2 6 5" xfId="33961" xr:uid="{00000000-0005-0000-0000-0000B21F0000}"/>
    <cellStyle name="Commentaire 9 2 6 6" xfId="33900" xr:uid="{00000000-0005-0000-0000-0000B31F0000}"/>
    <cellStyle name="Commentaire 9 2 6 7" xfId="32800" xr:uid="{00000000-0005-0000-0000-0000B41F0000}"/>
    <cellStyle name="Commentaire 9 2 7" xfId="14518" xr:uid="{00000000-0005-0000-0000-0000B51F0000}"/>
    <cellStyle name="Commentaire 9 2 7 2" xfId="26724" xr:uid="{00000000-0005-0000-0000-0000B61F0000}"/>
    <cellStyle name="Commentaire 9 2 7 3" xfId="22147" xr:uid="{00000000-0005-0000-0000-0000B71F0000}"/>
    <cellStyle name="Commentaire 9 2 7 4" xfId="22139" xr:uid="{00000000-0005-0000-0000-0000B81F0000}"/>
    <cellStyle name="Commentaire 9 2 7 5" xfId="31886" xr:uid="{00000000-0005-0000-0000-0000B91F0000}"/>
    <cellStyle name="Commentaire 9 2 7 6" xfId="31117" xr:uid="{00000000-0005-0000-0000-0000BA1F0000}"/>
    <cellStyle name="Commentaire 9 2 7 7" xfId="27558" xr:uid="{00000000-0005-0000-0000-0000BB1F0000}"/>
    <cellStyle name="Commentaire 9 2 8" xfId="12473" xr:uid="{00000000-0005-0000-0000-0000BC1F0000}"/>
    <cellStyle name="Commentaire 9 2 8 2" xfId="23816" xr:uid="{00000000-0005-0000-0000-0000BD1F0000}"/>
    <cellStyle name="Commentaire 9 2 8 3" xfId="21418" xr:uid="{00000000-0005-0000-0000-0000BE1F0000}"/>
    <cellStyle name="Commentaire 9 2 8 4" xfId="6421" xr:uid="{00000000-0005-0000-0000-0000BF1F0000}"/>
    <cellStyle name="Commentaire 9 2 8 5" xfId="32701" xr:uid="{00000000-0005-0000-0000-0000C01F0000}"/>
    <cellStyle name="Commentaire 9 2 8 6" xfId="5961" xr:uid="{00000000-0005-0000-0000-0000C11F0000}"/>
    <cellStyle name="Commentaire 9 2 8 7" xfId="32369" xr:uid="{00000000-0005-0000-0000-0000C21F0000}"/>
    <cellStyle name="Commentaire 9 2 9" xfId="12820" xr:uid="{00000000-0005-0000-0000-0000C31F0000}"/>
    <cellStyle name="Commentaire 9 2 9 2" xfId="22705" xr:uid="{00000000-0005-0000-0000-0000C41F0000}"/>
    <cellStyle name="Commentaire 9 2 9 3" xfId="24315" xr:uid="{00000000-0005-0000-0000-0000C51F0000}"/>
    <cellStyle name="Commentaire 9 2 9 4" xfId="31025" xr:uid="{00000000-0005-0000-0000-0000C61F0000}"/>
    <cellStyle name="Commentaire 9 2 9 5" xfId="24824" xr:uid="{00000000-0005-0000-0000-0000C71F0000}"/>
    <cellStyle name="Commentaire 9 2 9 6" xfId="27744" xr:uid="{00000000-0005-0000-0000-0000C81F0000}"/>
    <cellStyle name="Commentaire 9 2 9 7" xfId="34311" xr:uid="{00000000-0005-0000-0000-0000C91F0000}"/>
    <cellStyle name="Commentaire 9 3" xfId="901" xr:uid="{00000000-0005-0000-0000-0000CA1F0000}"/>
    <cellStyle name="Commentaire 9 3 10" xfId="14604" xr:uid="{00000000-0005-0000-0000-0000CB1F0000}"/>
    <cellStyle name="Commentaire 9 3 10 2" xfId="29575" xr:uid="{00000000-0005-0000-0000-0000CC1F0000}"/>
    <cellStyle name="Commentaire 9 3 10 3" xfId="6468" xr:uid="{00000000-0005-0000-0000-0000CD1F0000}"/>
    <cellStyle name="Commentaire 9 3 10 4" xfId="31941" xr:uid="{00000000-0005-0000-0000-0000CE1F0000}"/>
    <cellStyle name="Commentaire 9 3 10 5" xfId="23150" xr:uid="{00000000-0005-0000-0000-0000CF1F0000}"/>
    <cellStyle name="Commentaire 9 3 10 6" xfId="21233" xr:uid="{00000000-0005-0000-0000-0000D01F0000}"/>
    <cellStyle name="Commentaire 9 3 10 7" xfId="34913" xr:uid="{00000000-0005-0000-0000-0000D11F0000}"/>
    <cellStyle name="Commentaire 9 3 11" xfId="12513" xr:uid="{00000000-0005-0000-0000-0000D21F0000}"/>
    <cellStyle name="Commentaire 9 3 11 2" xfId="21372" xr:uid="{00000000-0005-0000-0000-0000D31F0000}"/>
    <cellStyle name="Commentaire 9 3 11 3" xfId="31217" xr:uid="{00000000-0005-0000-0000-0000D41F0000}"/>
    <cellStyle name="Commentaire 9 3 11 4" xfId="32617" xr:uid="{00000000-0005-0000-0000-0000D51F0000}"/>
    <cellStyle name="Commentaire 9 3 11 5" xfId="6145" xr:uid="{00000000-0005-0000-0000-0000D61F0000}"/>
    <cellStyle name="Commentaire 9 3 11 6" xfId="34400" xr:uid="{00000000-0005-0000-0000-0000D71F0000}"/>
    <cellStyle name="Commentaire 9 3 11 7" xfId="35161" xr:uid="{00000000-0005-0000-0000-0000D81F0000}"/>
    <cellStyle name="Commentaire 9 3 12" xfId="14628" xr:uid="{00000000-0005-0000-0000-0000D91F0000}"/>
    <cellStyle name="Commentaire 9 3 12 2" xfId="29767" xr:uid="{00000000-0005-0000-0000-0000DA1F0000}"/>
    <cellStyle name="Commentaire 9 3 12 3" xfId="30906" xr:uid="{00000000-0005-0000-0000-0000DB1F0000}"/>
    <cellStyle name="Commentaire 9 3 12 4" xfId="32348" xr:uid="{00000000-0005-0000-0000-0000DC1F0000}"/>
    <cellStyle name="Commentaire 9 3 12 5" xfId="23917" xr:uid="{00000000-0005-0000-0000-0000DD1F0000}"/>
    <cellStyle name="Commentaire 9 3 12 6" xfId="34233" xr:uid="{00000000-0005-0000-0000-0000DE1F0000}"/>
    <cellStyle name="Commentaire 9 3 12 7" xfId="35052" xr:uid="{00000000-0005-0000-0000-0000DF1F0000}"/>
    <cellStyle name="Commentaire 9 3 13" xfId="14011" xr:uid="{00000000-0005-0000-0000-0000E01F0000}"/>
    <cellStyle name="Commentaire 9 3 13 2" xfId="21918" xr:uid="{00000000-0005-0000-0000-0000E11F0000}"/>
    <cellStyle name="Commentaire 9 3 13 3" xfId="30028" xr:uid="{00000000-0005-0000-0000-0000E21F0000}"/>
    <cellStyle name="Commentaire 9 3 13 4" xfId="31131" xr:uid="{00000000-0005-0000-0000-0000E31F0000}"/>
    <cellStyle name="Commentaire 9 3 13 5" xfId="31718" xr:uid="{00000000-0005-0000-0000-0000E41F0000}"/>
    <cellStyle name="Commentaire 9 3 13 6" xfId="33766" xr:uid="{00000000-0005-0000-0000-0000E51F0000}"/>
    <cellStyle name="Commentaire 9 3 13 7" xfId="34350" xr:uid="{00000000-0005-0000-0000-0000E61F0000}"/>
    <cellStyle name="Commentaire 9 3 14" xfId="14039" xr:uid="{00000000-0005-0000-0000-0000E71F0000}"/>
    <cellStyle name="Commentaire 9 3 14 2" xfId="26939" xr:uid="{00000000-0005-0000-0000-0000E81F0000}"/>
    <cellStyle name="Commentaire 9 3 14 3" xfId="29707" xr:uid="{00000000-0005-0000-0000-0000E91F0000}"/>
    <cellStyle name="Commentaire 9 3 14 4" xfId="30853" xr:uid="{00000000-0005-0000-0000-0000EA1F0000}"/>
    <cellStyle name="Commentaire 9 3 14 5" xfId="32934" xr:uid="{00000000-0005-0000-0000-0000EB1F0000}"/>
    <cellStyle name="Commentaire 9 3 14 6" xfId="27988" xr:uid="{00000000-0005-0000-0000-0000EC1F0000}"/>
    <cellStyle name="Commentaire 9 3 14 7" xfId="34217" xr:uid="{00000000-0005-0000-0000-0000ED1F0000}"/>
    <cellStyle name="Commentaire 9 3 15" xfId="13978" xr:uid="{00000000-0005-0000-0000-0000EE1F0000}"/>
    <cellStyle name="Commentaire 9 3 15 2" xfId="23965" xr:uid="{00000000-0005-0000-0000-0000EF1F0000}"/>
    <cellStyle name="Commentaire 9 3 15 3" xfId="28212" xr:uid="{00000000-0005-0000-0000-0000F01F0000}"/>
    <cellStyle name="Commentaire 9 3 15 4" xfId="21661" xr:uid="{00000000-0005-0000-0000-0000F11F0000}"/>
    <cellStyle name="Commentaire 9 3 15 5" xfId="21232" xr:uid="{00000000-0005-0000-0000-0000F21F0000}"/>
    <cellStyle name="Commentaire 9 3 15 6" xfId="30832" xr:uid="{00000000-0005-0000-0000-0000F31F0000}"/>
    <cellStyle name="Commentaire 9 3 15 7" xfId="32101" xr:uid="{00000000-0005-0000-0000-0000F41F0000}"/>
    <cellStyle name="Commentaire 9 3 2" xfId="4451" xr:uid="{00000000-0005-0000-0000-0000F51F0000}"/>
    <cellStyle name="Commentaire 9 3 2 2" xfId="12054" xr:uid="{00000000-0005-0000-0000-0000F61F0000}"/>
    <cellStyle name="Commentaire 9 3 2 2 2" xfId="29654" xr:uid="{00000000-0005-0000-0000-0000F71F0000}"/>
    <cellStyle name="Commentaire 9 3 2 2 3" xfId="8623" xr:uid="{00000000-0005-0000-0000-0000F81F0000}"/>
    <cellStyle name="Commentaire 9 3 2 2 4" xfId="32015" xr:uid="{00000000-0005-0000-0000-0000F91F0000}"/>
    <cellStyle name="Commentaire 9 3 2 2 5" xfId="25986" xr:uid="{00000000-0005-0000-0000-0000FA1F0000}"/>
    <cellStyle name="Commentaire 9 3 2 2 6" xfId="21631" xr:uid="{00000000-0005-0000-0000-0000FB1F0000}"/>
    <cellStyle name="Commentaire 9 3 2 2 7" xfId="34961" xr:uid="{00000000-0005-0000-0000-0000FC1F0000}"/>
    <cellStyle name="Commentaire 9 3 2 3" xfId="22377" xr:uid="{00000000-0005-0000-0000-0000FD1F0000}"/>
    <cellStyle name="Commentaire 9 3 2 4" xfId="28522" xr:uid="{00000000-0005-0000-0000-0000FE1F0000}"/>
    <cellStyle name="Commentaire 9 3 2 5" xfId="25421" xr:uid="{00000000-0005-0000-0000-0000FF1F0000}"/>
    <cellStyle name="Commentaire 9 3 2 6" xfId="23585" xr:uid="{00000000-0005-0000-0000-000000200000}"/>
    <cellStyle name="Commentaire 9 3 2 7" xfId="23845" xr:uid="{00000000-0005-0000-0000-000001200000}"/>
    <cellStyle name="Commentaire 9 3 2 8" xfId="6554" xr:uid="{00000000-0005-0000-0000-000002200000}"/>
    <cellStyle name="Commentaire 9 3 3" xfId="12132" xr:uid="{00000000-0005-0000-0000-000003200000}"/>
    <cellStyle name="Commentaire 9 3 3 2" xfId="23320" xr:uid="{00000000-0005-0000-0000-000004200000}"/>
    <cellStyle name="Commentaire 9 3 3 3" xfId="26593" xr:uid="{00000000-0005-0000-0000-000005200000}"/>
    <cellStyle name="Commentaire 9 3 3 4" xfId="21444" xr:uid="{00000000-0005-0000-0000-000006200000}"/>
    <cellStyle name="Commentaire 9 3 3 5" xfId="31082" xr:uid="{00000000-0005-0000-0000-000007200000}"/>
    <cellStyle name="Commentaire 9 3 3 6" xfId="32114" xr:uid="{00000000-0005-0000-0000-000008200000}"/>
    <cellStyle name="Commentaire 9 3 3 7" xfId="23844" xr:uid="{00000000-0005-0000-0000-000009200000}"/>
    <cellStyle name="Commentaire 9 3 4" xfId="11949" xr:uid="{00000000-0005-0000-0000-00000A200000}"/>
    <cellStyle name="Commentaire 9 3 4 2" xfId="29659" xr:uid="{00000000-0005-0000-0000-00000B200000}"/>
    <cellStyle name="Commentaire 9 3 4 3" xfId="14867" xr:uid="{00000000-0005-0000-0000-00000C200000}"/>
    <cellStyle name="Commentaire 9 3 4 4" xfId="32020" xr:uid="{00000000-0005-0000-0000-00000D200000}"/>
    <cellStyle name="Commentaire 9 3 4 5" xfId="27431" xr:uid="{00000000-0005-0000-0000-00000E200000}"/>
    <cellStyle name="Commentaire 9 3 4 6" xfId="32360" xr:uid="{00000000-0005-0000-0000-00000F200000}"/>
    <cellStyle name="Commentaire 9 3 4 7" xfId="34966" xr:uid="{00000000-0005-0000-0000-000010200000}"/>
    <cellStyle name="Commentaire 9 3 5" xfId="11751" xr:uid="{00000000-0005-0000-0000-000011200000}"/>
    <cellStyle name="Commentaire 9 3 5 2" xfId="28263" xr:uid="{00000000-0005-0000-0000-000012200000}"/>
    <cellStyle name="Commentaire 9 3 5 3" xfId="27938" xr:uid="{00000000-0005-0000-0000-000013200000}"/>
    <cellStyle name="Commentaire 9 3 5 4" xfId="27320" xr:uid="{00000000-0005-0000-0000-000014200000}"/>
    <cellStyle name="Commentaire 9 3 5 5" xfId="33515" xr:uid="{00000000-0005-0000-0000-000015200000}"/>
    <cellStyle name="Commentaire 9 3 5 6" xfId="8559" xr:uid="{00000000-0005-0000-0000-000016200000}"/>
    <cellStyle name="Commentaire 9 3 5 7" xfId="6417" xr:uid="{00000000-0005-0000-0000-000017200000}"/>
    <cellStyle name="Commentaire 9 3 6" xfId="12742" xr:uid="{00000000-0005-0000-0000-000018200000}"/>
    <cellStyle name="Commentaire 9 3 6 2" xfId="25508" xr:uid="{00000000-0005-0000-0000-000019200000}"/>
    <cellStyle name="Commentaire 9 3 6 3" xfId="6680" xr:uid="{00000000-0005-0000-0000-00001A200000}"/>
    <cellStyle name="Commentaire 9 3 6 4" xfId="32192" xr:uid="{00000000-0005-0000-0000-00001B200000}"/>
    <cellStyle name="Commentaire 9 3 6 5" xfId="24364" xr:uid="{00000000-0005-0000-0000-00001C200000}"/>
    <cellStyle name="Commentaire 9 3 6 6" xfId="6082" xr:uid="{00000000-0005-0000-0000-00001D200000}"/>
    <cellStyle name="Commentaire 9 3 6 7" xfId="35012" xr:uid="{00000000-0005-0000-0000-00001E200000}"/>
    <cellStyle name="Commentaire 9 3 7" xfId="14050" xr:uid="{00000000-0005-0000-0000-00001F200000}"/>
    <cellStyle name="Commentaire 9 3 7 2" xfId="30589" xr:uid="{00000000-0005-0000-0000-000020200000}"/>
    <cellStyle name="Commentaire 9 3 7 3" xfId="22145" xr:uid="{00000000-0005-0000-0000-000021200000}"/>
    <cellStyle name="Commentaire 9 3 7 4" xfId="22550" xr:uid="{00000000-0005-0000-0000-000022200000}"/>
    <cellStyle name="Commentaire 9 3 7 5" xfId="34077" xr:uid="{00000000-0005-0000-0000-000023200000}"/>
    <cellStyle name="Commentaire 9 3 7 6" xfId="27026" xr:uid="{00000000-0005-0000-0000-000024200000}"/>
    <cellStyle name="Commentaire 9 3 7 7" xfId="23704" xr:uid="{00000000-0005-0000-0000-000025200000}"/>
    <cellStyle name="Commentaire 9 3 8" xfId="12994" xr:uid="{00000000-0005-0000-0000-000026200000}"/>
    <cellStyle name="Commentaire 9 3 8 2" xfId="25500" xr:uid="{00000000-0005-0000-0000-000027200000}"/>
    <cellStyle name="Commentaire 9 3 8 3" xfId="6671" xr:uid="{00000000-0005-0000-0000-000028200000}"/>
    <cellStyle name="Commentaire 9 3 8 4" xfId="32184" xr:uid="{00000000-0005-0000-0000-000029200000}"/>
    <cellStyle name="Commentaire 9 3 8 5" xfId="33259" xr:uid="{00000000-0005-0000-0000-00002A200000}"/>
    <cellStyle name="Commentaire 9 3 8 6" xfId="32747" xr:uid="{00000000-0005-0000-0000-00002B200000}"/>
    <cellStyle name="Commentaire 9 3 8 7" xfId="35005" xr:uid="{00000000-0005-0000-0000-00002C200000}"/>
    <cellStyle name="Commentaire 9 3 9" xfId="12390" xr:uid="{00000000-0005-0000-0000-00002D200000}"/>
    <cellStyle name="Commentaire 9 3 9 2" xfId="29642" xr:uid="{00000000-0005-0000-0000-00002E200000}"/>
    <cellStyle name="Commentaire 9 3 9 3" xfId="6508" xr:uid="{00000000-0005-0000-0000-00002F200000}"/>
    <cellStyle name="Commentaire 9 3 9 4" xfId="32002" xr:uid="{00000000-0005-0000-0000-000030200000}"/>
    <cellStyle name="Commentaire 9 3 9 5" xfId="21889" xr:uid="{00000000-0005-0000-0000-000031200000}"/>
    <cellStyle name="Commentaire 9 3 9 6" xfId="30272" xr:uid="{00000000-0005-0000-0000-000032200000}"/>
    <cellStyle name="Commentaire 9 3 9 7" xfId="34950" xr:uid="{00000000-0005-0000-0000-000033200000}"/>
    <cellStyle name="Currency 2" xfId="5879" xr:uid="{00000000-0005-0000-0000-000034200000}"/>
    <cellStyle name="Currency 2 2" xfId="10458" xr:uid="{00000000-0005-0000-0000-000035200000}"/>
    <cellStyle name="Currency 2 2 2" xfId="13976" xr:uid="{00000000-0005-0000-0000-000036200000}"/>
    <cellStyle name="Currency 2 2 2 2" xfId="21170" xr:uid="{00000000-0005-0000-0000-000037200000}"/>
    <cellStyle name="Currency 2 2 2 2 2" xfId="45279" xr:uid="{00000000-0005-0000-0000-000038200000}"/>
    <cellStyle name="Currency 2 2 2 3" xfId="39817" xr:uid="{00000000-0005-0000-0000-000039200000}"/>
    <cellStyle name="Currency 2 2 3" xfId="18215" xr:uid="{00000000-0005-0000-0000-00003A200000}"/>
    <cellStyle name="Currency 2 2 3 2" xfId="43182" xr:uid="{00000000-0005-0000-0000-00003B200000}"/>
    <cellStyle name="Currency 2 2 4" xfId="37742" xr:uid="{00000000-0005-0000-0000-00003C200000}"/>
    <cellStyle name="Currency 2 3" xfId="11688" xr:uid="{00000000-0005-0000-0000-00003D200000}"/>
    <cellStyle name="Currency 2 3 2" xfId="20326" xr:uid="{00000000-0005-0000-0000-00003E200000}"/>
    <cellStyle name="Currency 2 3 2 2" xfId="44435" xr:uid="{00000000-0005-0000-0000-00003F200000}"/>
    <cellStyle name="Currency 2 3 3" xfId="38958" xr:uid="{00000000-0005-0000-0000-000040200000}"/>
    <cellStyle name="Currency 2 4" xfId="16729" xr:uid="{00000000-0005-0000-0000-000041200000}"/>
    <cellStyle name="Currency 2 4 2" xfId="41696" xr:uid="{00000000-0005-0000-0000-000042200000}"/>
    <cellStyle name="Currency 2 5" xfId="8592" xr:uid="{00000000-0005-0000-0000-000043200000}"/>
    <cellStyle name="Currency 2 6" xfId="35878" xr:uid="{00000000-0005-0000-0000-000044200000}"/>
    <cellStyle name="Currency 3" xfId="5880" xr:uid="{00000000-0005-0000-0000-000045200000}"/>
    <cellStyle name="Currency 3 2" xfId="10459" xr:uid="{00000000-0005-0000-0000-000046200000}"/>
    <cellStyle name="Currency 3 2 2" xfId="18216" xr:uid="{00000000-0005-0000-0000-000047200000}"/>
    <cellStyle name="Currency 3 2 2 2" xfId="43183" xr:uid="{00000000-0005-0000-0000-000048200000}"/>
    <cellStyle name="Currency 3 2 3" xfId="37743" xr:uid="{00000000-0005-0000-0000-000049200000}"/>
    <cellStyle name="Currency 3 3" xfId="16730" xr:uid="{00000000-0005-0000-0000-00004A200000}"/>
    <cellStyle name="Currency 3 3 2" xfId="41697" xr:uid="{00000000-0005-0000-0000-00004B200000}"/>
    <cellStyle name="Currency 3 4" xfId="8593" xr:uid="{00000000-0005-0000-0000-00004C200000}"/>
    <cellStyle name="Currency 3 5" xfId="35879" xr:uid="{00000000-0005-0000-0000-00004D200000}"/>
    <cellStyle name="Entrée 10 2" xfId="902" xr:uid="{00000000-0005-0000-0000-00004F200000}"/>
    <cellStyle name="Entrée 10 2 10" xfId="13009" xr:uid="{00000000-0005-0000-0000-000050200000}"/>
    <cellStyle name="Entrée 10 2 10 2" xfId="22700" xr:uid="{00000000-0005-0000-0000-000051200000}"/>
    <cellStyle name="Entrée 10 2 10 3" xfId="27040" xr:uid="{00000000-0005-0000-0000-000052200000}"/>
    <cellStyle name="Entrée 10 2 10 4" xfId="27148" xr:uid="{00000000-0005-0000-0000-000053200000}"/>
    <cellStyle name="Entrée 10 2 10 5" xfId="25557" xr:uid="{00000000-0005-0000-0000-000054200000}"/>
    <cellStyle name="Entrée 10 2 10 6" xfId="24758" xr:uid="{00000000-0005-0000-0000-000055200000}"/>
    <cellStyle name="Entrée 10 2 10 7" xfId="21714" xr:uid="{00000000-0005-0000-0000-000056200000}"/>
    <cellStyle name="Entrée 10 2 11" xfId="14304" xr:uid="{00000000-0005-0000-0000-000057200000}"/>
    <cellStyle name="Entrée 10 2 11 2" xfId="23248" xr:uid="{00000000-0005-0000-0000-000058200000}"/>
    <cellStyle name="Entrée 10 2 11 3" xfId="28074" xr:uid="{00000000-0005-0000-0000-000059200000}"/>
    <cellStyle name="Entrée 10 2 11 4" xfId="22499" xr:uid="{00000000-0005-0000-0000-00005A200000}"/>
    <cellStyle name="Entrée 10 2 11 5" xfId="23491" xr:uid="{00000000-0005-0000-0000-00005B200000}"/>
    <cellStyle name="Entrée 10 2 11 6" xfId="33364" xr:uid="{00000000-0005-0000-0000-00005C200000}"/>
    <cellStyle name="Entrée 10 2 11 7" xfId="6728" xr:uid="{00000000-0005-0000-0000-00005D200000}"/>
    <cellStyle name="Entrée 10 2 12" xfId="14122" xr:uid="{00000000-0005-0000-0000-00005E200000}"/>
    <cellStyle name="Entrée 10 2 12 2" xfId="22666" xr:uid="{00000000-0005-0000-0000-00005F200000}"/>
    <cellStyle name="Entrée 10 2 12 3" xfId="23861" xr:uid="{00000000-0005-0000-0000-000060200000}"/>
    <cellStyle name="Entrée 10 2 12 4" xfId="27842" xr:uid="{00000000-0005-0000-0000-000061200000}"/>
    <cellStyle name="Entrée 10 2 12 5" xfId="32287" xr:uid="{00000000-0005-0000-0000-000062200000}"/>
    <cellStyle name="Entrée 10 2 12 6" xfId="29556" xr:uid="{00000000-0005-0000-0000-000063200000}"/>
    <cellStyle name="Entrée 10 2 12 7" xfId="22752" xr:uid="{00000000-0005-0000-0000-000064200000}"/>
    <cellStyle name="Entrée 10 2 13" xfId="14720" xr:uid="{00000000-0005-0000-0000-000065200000}"/>
    <cellStyle name="Entrée 10 2 13 2" xfId="24188" xr:uid="{00000000-0005-0000-0000-000066200000}"/>
    <cellStyle name="Entrée 10 2 13 3" xfId="23779" xr:uid="{00000000-0005-0000-0000-000067200000}"/>
    <cellStyle name="Entrée 10 2 13 4" xfId="22624" xr:uid="{00000000-0005-0000-0000-000068200000}"/>
    <cellStyle name="Entrée 10 2 13 5" xfId="26830" xr:uid="{00000000-0005-0000-0000-000069200000}"/>
    <cellStyle name="Entrée 10 2 13 6" xfId="33629" xr:uid="{00000000-0005-0000-0000-00006A200000}"/>
    <cellStyle name="Entrée 10 2 13 7" xfId="6568" xr:uid="{00000000-0005-0000-0000-00006B200000}"/>
    <cellStyle name="Entrée 10 2 14" xfId="14066" xr:uid="{00000000-0005-0000-0000-00006C200000}"/>
    <cellStyle name="Entrée 10 2 14 2" xfId="22872" xr:uid="{00000000-0005-0000-0000-00006D200000}"/>
    <cellStyle name="Entrée 10 2 14 3" xfId="29677" xr:uid="{00000000-0005-0000-0000-00006E200000}"/>
    <cellStyle name="Entrée 10 2 14 4" xfId="23600" xr:uid="{00000000-0005-0000-0000-00006F200000}"/>
    <cellStyle name="Entrée 10 2 14 5" xfId="27176" xr:uid="{00000000-0005-0000-0000-000070200000}"/>
    <cellStyle name="Entrée 10 2 14 6" xfId="27471" xr:uid="{00000000-0005-0000-0000-000071200000}"/>
    <cellStyle name="Entrée 10 2 14 7" xfId="33635" xr:uid="{00000000-0005-0000-0000-000072200000}"/>
    <cellStyle name="Entrée 10 2 15" xfId="12367" xr:uid="{00000000-0005-0000-0000-000073200000}"/>
    <cellStyle name="Entrée 10 2 15 2" xfId="26784" xr:uid="{00000000-0005-0000-0000-000074200000}"/>
    <cellStyle name="Entrée 10 2 15 3" xfId="5990" xr:uid="{00000000-0005-0000-0000-000075200000}"/>
    <cellStyle name="Entrée 10 2 15 4" xfId="30157" xr:uid="{00000000-0005-0000-0000-000076200000}"/>
    <cellStyle name="Entrée 10 2 15 5" xfId="33224" xr:uid="{00000000-0005-0000-0000-000077200000}"/>
    <cellStyle name="Entrée 10 2 15 6" xfId="25707" xr:uid="{00000000-0005-0000-0000-000078200000}"/>
    <cellStyle name="Entrée 10 2 15 7" xfId="33848" xr:uid="{00000000-0005-0000-0000-000079200000}"/>
    <cellStyle name="Entrée 10 2 2" xfId="4308" xr:uid="{00000000-0005-0000-0000-00007A200000}"/>
    <cellStyle name="Entrée 10 2 2 2" xfId="12218" xr:uid="{00000000-0005-0000-0000-00007B200000}"/>
    <cellStyle name="Entrée 10 2 2 2 2" xfId="21598" xr:uid="{00000000-0005-0000-0000-00007C200000}"/>
    <cellStyle name="Entrée 10 2 2 2 3" xfId="30203" xr:uid="{00000000-0005-0000-0000-00007D200000}"/>
    <cellStyle name="Entrée 10 2 2 2 4" xfId="31065" xr:uid="{00000000-0005-0000-0000-00007E200000}"/>
    <cellStyle name="Entrée 10 2 2 2 5" xfId="23291" xr:uid="{00000000-0005-0000-0000-00007F200000}"/>
    <cellStyle name="Entrée 10 2 2 2 6" xfId="33864" xr:uid="{00000000-0005-0000-0000-000080200000}"/>
    <cellStyle name="Entrée 10 2 2 2 7" xfId="34328" xr:uid="{00000000-0005-0000-0000-000081200000}"/>
    <cellStyle name="Entrée 10 2 2 3" xfId="22378" xr:uid="{00000000-0005-0000-0000-000082200000}"/>
    <cellStyle name="Entrée 10 2 2 4" xfId="23581" xr:uid="{00000000-0005-0000-0000-000083200000}"/>
    <cellStyle name="Entrée 10 2 2 5" xfId="23167" xr:uid="{00000000-0005-0000-0000-000084200000}"/>
    <cellStyle name="Entrée 10 2 2 6" xfId="25031" xr:uid="{00000000-0005-0000-0000-000085200000}"/>
    <cellStyle name="Entrée 10 2 2 7" xfId="25980" xr:uid="{00000000-0005-0000-0000-000086200000}"/>
    <cellStyle name="Entrée 10 2 2 8" xfId="6625" xr:uid="{00000000-0005-0000-0000-000087200000}"/>
    <cellStyle name="Entrée 10 2 3" xfId="12116" xr:uid="{00000000-0005-0000-0000-000088200000}"/>
    <cellStyle name="Entrée 10 2 3 2" xfId="23830" xr:uid="{00000000-0005-0000-0000-000089200000}"/>
    <cellStyle name="Entrée 10 2 3 3" xfId="24170" xr:uid="{00000000-0005-0000-0000-00008A200000}"/>
    <cellStyle name="Entrée 10 2 3 4" xfId="30354" xr:uid="{00000000-0005-0000-0000-00008B200000}"/>
    <cellStyle name="Entrée 10 2 3 5" xfId="27711" xr:uid="{00000000-0005-0000-0000-00008C200000}"/>
    <cellStyle name="Entrée 10 2 3 6" xfId="33617" xr:uid="{00000000-0005-0000-0000-00008D200000}"/>
    <cellStyle name="Entrée 10 2 3 7" xfId="33942" xr:uid="{00000000-0005-0000-0000-00008E200000}"/>
    <cellStyle name="Entrée 10 2 4" xfId="11913" xr:uid="{00000000-0005-0000-0000-00008F200000}"/>
    <cellStyle name="Entrée 10 2 4 2" xfId="30410" xr:uid="{00000000-0005-0000-0000-000090200000}"/>
    <cellStyle name="Entrée 10 2 4 3" xfId="26872" xr:uid="{00000000-0005-0000-0000-000091200000}"/>
    <cellStyle name="Entrée 10 2 4 4" xfId="24137" xr:uid="{00000000-0005-0000-0000-000092200000}"/>
    <cellStyle name="Entrée 10 2 4 5" xfId="33986" xr:uid="{00000000-0005-0000-0000-000093200000}"/>
    <cellStyle name="Entrée 10 2 4 6" xfId="32062" xr:uid="{00000000-0005-0000-0000-000094200000}"/>
    <cellStyle name="Entrée 10 2 4 7" xfId="25660" xr:uid="{00000000-0005-0000-0000-000095200000}"/>
    <cellStyle name="Entrée 10 2 5" xfId="12066" xr:uid="{00000000-0005-0000-0000-000096200000}"/>
    <cellStyle name="Entrée 10 2 5 2" xfId="28252" xr:uid="{00000000-0005-0000-0000-000097200000}"/>
    <cellStyle name="Entrée 10 2 5 3" xfId="24326" xr:uid="{00000000-0005-0000-0000-000098200000}"/>
    <cellStyle name="Entrée 10 2 5 4" xfId="24219" xr:uid="{00000000-0005-0000-0000-000099200000}"/>
    <cellStyle name="Entrée 10 2 5 5" xfId="29795" xr:uid="{00000000-0005-0000-0000-00009A200000}"/>
    <cellStyle name="Entrée 10 2 5 6" xfId="33648" xr:uid="{00000000-0005-0000-0000-00009B200000}"/>
    <cellStyle name="Entrée 10 2 5 7" xfId="30702" xr:uid="{00000000-0005-0000-0000-00009C200000}"/>
    <cellStyle name="Entrée 10 2 6" xfId="12743" xr:uid="{00000000-0005-0000-0000-00009D200000}"/>
    <cellStyle name="Entrée 10 2 6 2" xfId="22912" xr:uid="{00000000-0005-0000-0000-00009E200000}"/>
    <cellStyle name="Entrée 10 2 6 3" xfId="29676" xr:uid="{00000000-0005-0000-0000-00009F200000}"/>
    <cellStyle name="Entrée 10 2 6 4" xfId="28543" xr:uid="{00000000-0005-0000-0000-0000A0200000}"/>
    <cellStyle name="Entrée 10 2 6 5" xfId="27115" xr:uid="{00000000-0005-0000-0000-0000A1200000}"/>
    <cellStyle name="Entrée 10 2 6 6" xfId="30469" xr:uid="{00000000-0005-0000-0000-0000A2200000}"/>
    <cellStyle name="Entrée 10 2 6 7" xfId="24418" xr:uid="{00000000-0005-0000-0000-0000A3200000}"/>
    <cellStyle name="Entrée 10 2 7" xfId="12593" xr:uid="{00000000-0005-0000-0000-0000A4200000}"/>
    <cellStyle name="Entrée 10 2 7 2" xfId="21958" xr:uid="{00000000-0005-0000-0000-0000A5200000}"/>
    <cellStyle name="Entrée 10 2 7 3" xfId="21234" xr:uid="{00000000-0005-0000-0000-0000A6200000}"/>
    <cellStyle name="Entrée 10 2 7 4" xfId="30800" xr:uid="{00000000-0005-0000-0000-0000A7200000}"/>
    <cellStyle name="Entrée 10 2 7 5" xfId="21382" xr:uid="{00000000-0005-0000-0000-0000A8200000}"/>
    <cellStyle name="Entrée 10 2 7 6" xfId="32815" xr:uid="{00000000-0005-0000-0000-0000A9200000}"/>
    <cellStyle name="Entrée 10 2 7 7" xfId="34196" xr:uid="{00000000-0005-0000-0000-0000AA200000}"/>
    <cellStyle name="Entrée 10 2 8" xfId="13020" xr:uid="{00000000-0005-0000-0000-0000AB200000}"/>
    <cellStyle name="Entrée 10 2 8 2" xfId="28222" xr:uid="{00000000-0005-0000-0000-0000AC200000}"/>
    <cellStyle name="Entrée 10 2 8 3" xfId="27413" xr:uid="{00000000-0005-0000-0000-0000AD200000}"/>
    <cellStyle name="Entrée 10 2 8 4" xfId="26279" xr:uid="{00000000-0005-0000-0000-0000AE200000}"/>
    <cellStyle name="Entrée 10 2 8 5" xfId="30258" xr:uid="{00000000-0005-0000-0000-0000AF200000}"/>
    <cellStyle name="Entrée 10 2 8 6" xfId="24536" xr:uid="{00000000-0005-0000-0000-0000B0200000}"/>
    <cellStyle name="Entrée 10 2 8 7" xfId="30837" xr:uid="{00000000-0005-0000-0000-0000B1200000}"/>
    <cellStyle name="Entrée 10 2 9" xfId="12648" xr:uid="{00000000-0005-0000-0000-0000B2200000}"/>
    <cellStyle name="Entrée 10 2 9 2" xfId="21370" xr:uid="{00000000-0005-0000-0000-0000B3200000}"/>
    <cellStyle name="Entrée 10 2 9 3" xfId="6381" xr:uid="{00000000-0005-0000-0000-0000B4200000}"/>
    <cellStyle name="Entrée 10 2 9 4" xfId="31847" xr:uid="{00000000-0005-0000-0000-0000B5200000}"/>
    <cellStyle name="Entrée 10 2 9 5" xfId="29828" xr:uid="{00000000-0005-0000-0000-0000B6200000}"/>
    <cellStyle name="Entrée 10 2 9 6" xfId="21973" xr:uid="{00000000-0005-0000-0000-0000B7200000}"/>
    <cellStyle name="Entrée 10 2 9 7" xfId="34883" xr:uid="{00000000-0005-0000-0000-0000B8200000}"/>
    <cellStyle name="Entrée 10 3" xfId="903" xr:uid="{00000000-0005-0000-0000-0000B9200000}"/>
    <cellStyle name="Entrée 10 3 10" xfId="14733" xr:uid="{00000000-0005-0000-0000-0000BA200000}"/>
    <cellStyle name="Entrée 10 3 10 2" xfId="29763" xr:uid="{00000000-0005-0000-0000-0000BB200000}"/>
    <cellStyle name="Entrée 10 3 10 3" xfId="30901" xr:uid="{00000000-0005-0000-0000-0000BC200000}"/>
    <cellStyle name="Entrée 10 3 10 4" xfId="32344" xr:uid="{00000000-0005-0000-0000-0000BD200000}"/>
    <cellStyle name="Entrée 10 3 10 5" xfId="22170" xr:uid="{00000000-0005-0000-0000-0000BE200000}"/>
    <cellStyle name="Entrée 10 3 10 6" xfId="34229" xr:uid="{00000000-0005-0000-0000-0000BF200000}"/>
    <cellStyle name="Entrée 10 3 10 7" xfId="35048" xr:uid="{00000000-0005-0000-0000-0000C0200000}"/>
    <cellStyle name="Entrée 10 3 11" xfId="14776" xr:uid="{00000000-0005-0000-0000-0000C1200000}"/>
    <cellStyle name="Entrée 10 3 11 2" xfId="23934" xr:uid="{00000000-0005-0000-0000-0000C2200000}"/>
    <cellStyle name="Entrée 10 3 11 3" xfId="21943" xr:uid="{00000000-0005-0000-0000-0000C3200000}"/>
    <cellStyle name="Entrée 10 3 11 4" xfId="22633" xr:uid="{00000000-0005-0000-0000-0000C4200000}"/>
    <cellStyle name="Entrée 10 3 11 5" xfId="27908" xr:uid="{00000000-0005-0000-0000-0000C5200000}"/>
    <cellStyle name="Entrée 10 3 11 6" xfId="31296" xr:uid="{00000000-0005-0000-0000-0000C6200000}"/>
    <cellStyle name="Entrée 10 3 11 7" xfId="23618" xr:uid="{00000000-0005-0000-0000-0000C7200000}"/>
    <cellStyle name="Entrée 10 3 12" xfId="14414" xr:uid="{00000000-0005-0000-0000-0000C8200000}"/>
    <cellStyle name="Entrée 10 3 12 2" xfId="23754" xr:uid="{00000000-0005-0000-0000-0000C9200000}"/>
    <cellStyle name="Entrée 10 3 12 3" xfId="22829" xr:uid="{00000000-0005-0000-0000-0000CA200000}"/>
    <cellStyle name="Entrée 10 3 12 4" xfId="27033" xr:uid="{00000000-0005-0000-0000-0000CB200000}"/>
    <cellStyle name="Entrée 10 3 12 5" xfId="27638" xr:uid="{00000000-0005-0000-0000-0000CC200000}"/>
    <cellStyle name="Entrée 10 3 12 6" xfId="30623" xr:uid="{00000000-0005-0000-0000-0000CD200000}"/>
    <cellStyle name="Entrée 10 3 12 7" xfId="32932" xr:uid="{00000000-0005-0000-0000-0000CE200000}"/>
    <cellStyle name="Entrée 10 3 13" xfId="14305" xr:uid="{00000000-0005-0000-0000-0000CF200000}"/>
    <cellStyle name="Entrée 10 3 13 2" xfId="21908" xr:uid="{00000000-0005-0000-0000-0000D0200000}"/>
    <cellStyle name="Entrée 10 3 13 3" xfId="21302" xr:uid="{00000000-0005-0000-0000-0000D1200000}"/>
    <cellStyle name="Entrée 10 3 13 4" xfId="6316" xr:uid="{00000000-0005-0000-0000-0000D2200000}"/>
    <cellStyle name="Entrée 10 3 13 5" xfId="26704" xr:uid="{00000000-0005-0000-0000-0000D3200000}"/>
    <cellStyle name="Entrée 10 3 13 6" xfId="32814" xr:uid="{00000000-0005-0000-0000-0000D4200000}"/>
    <cellStyle name="Entrée 10 3 13 7" xfId="29581" xr:uid="{00000000-0005-0000-0000-0000D5200000}"/>
    <cellStyle name="Entrée 10 3 14" xfId="14849" xr:uid="{00000000-0005-0000-0000-0000D6200000}"/>
    <cellStyle name="Entrée 10 3 14 2" xfId="25695" xr:uid="{00000000-0005-0000-0000-0000D7200000}"/>
    <cellStyle name="Entrée 10 3 14 3" xfId="31298" xr:uid="{00000000-0005-0000-0000-0000D8200000}"/>
    <cellStyle name="Entrée 10 3 14 4" xfId="32692" xr:uid="{00000000-0005-0000-0000-0000D9200000}"/>
    <cellStyle name="Entrée 10 3 14 5" xfId="28004" xr:uid="{00000000-0005-0000-0000-0000DA200000}"/>
    <cellStyle name="Entrée 10 3 14 6" xfId="34440" xr:uid="{00000000-0005-0000-0000-0000DB200000}"/>
    <cellStyle name="Entrée 10 3 14 7" xfId="35184" xr:uid="{00000000-0005-0000-0000-0000DC200000}"/>
    <cellStyle name="Entrée 10 3 15" xfId="12497" xr:uid="{00000000-0005-0000-0000-0000DD200000}"/>
    <cellStyle name="Entrée 10 3 15 2" xfId="26990" xr:uid="{00000000-0005-0000-0000-0000DE200000}"/>
    <cellStyle name="Entrée 10 3 15 3" xfId="30501" xr:uid="{00000000-0005-0000-0000-0000DF200000}"/>
    <cellStyle name="Entrée 10 3 15 4" xfId="27563" xr:uid="{00000000-0005-0000-0000-0000E0200000}"/>
    <cellStyle name="Entrée 10 3 15 5" xfId="24129" xr:uid="{00000000-0005-0000-0000-0000E1200000}"/>
    <cellStyle name="Entrée 10 3 15 6" xfId="34029" xr:uid="{00000000-0005-0000-0000-0000E2200000}"/>
    <cellStyle name="Entrée 10 3 15 7" xfId="6054" xr:uid="{00000000-0005-0000-0000-0000E3200000}"/>
    <cellStyle name="Entrée 10 3 2" xfId="4446" xr:uid="{00000000-0005-0000-0000-0000E4200000}"/>
    <cellStyle name="Entrée 10 3 2 2" xfId="11682" xr:uid="{00000000-0005-0000-0000-0000E5200000}"/>
    <cellStyle name="Entrée 10 3 2 2 2" xfId="30419" xr:uid="{00000000-0005-0000-0000-0000E6200000}"/>
    <cellStyle name="Entrée 10 3 2 2 3" xfId="30527" xr:uid="{00000000-0005-0000-0000-0000E7200000}"/>
    <cellStyle name="Entrée 10 3 2 2 4" xfId="27094" xr:uid="{00000000-0005-0000-0000-0000E8200000}"/>
    <cellStyle name="Entrée 10 3 2 2 5" xfId="33991" xr:uid="{00000000-0005-0000-0000-0000E9200000}"/>
    <cellStyle name="Entrée 10 3 2 2 6" xfId="34041" xr:uid="{00000000-0005-0000-0000-0000EA200000}"/>
    <cellStyle name="Entrée 10 3 2 2 7" xfId="25842" xr:uid="{00000000-0005-0000-0000-0000EB200000}"/>
    <cellStyle name="Entrée 10 3 2 3" xfId="22379" xr:uid="{00000000-0005-0000-0000-0000EC200000}"/>
    <cellStyle name="Entrée 10 3 2 4" xfId="22262" xr:uid="{00000000-0005-0000-0000-0000ED200000}"/>
    <cellStyle name="Entrée 10 3 2 5" xfId="29921" xr:uid="{00000000-0005-0000-0000-0000EE200000}"/>
    <cellStyle name="Entrée 10 3 2 6" xfId="24789" xr:uid="{00000000-0005-0000-0000-0000EF200000}"/>
    <cellStyle name="Entrée 10 3 2 7" xfId="28376" xr:uid="{00000000-0005-0000-0000-0000F0200000}"/>
    <cellStyle name="Entrée 10 3 2 8" xfId="33716" xr:uid="{00000000-0005-0000-0000-0000F1200000}"/>
    <cellStyle name="Entrée 10 3 3" xfId="12294" xr:uid="{00000000-0005-0000-0000-0000F2200000}"/>
    <cellStyle name="Entrée 10 3 3 2" xfId="27356" xr:uid="{00000000-0005-0000-0000-0000F3200000}"/>
    <cellStyle name="Entrée 10 3 3 3" xfId="26247" xr:uid="{00000000-0005-0000-0000-0000F4200000}"/>
    <cellStyle name="Entrée 10 3 3 4" xfId="27380" xr:uid="{00000000-0005-0000-0000-0000F5200000}"/>
    <cellStyle name="Entrée 10 3 3 5" xfId="33204" xr:uid="{00000000-0005-0000-0000-0000F6200000}"/>
    <cellStyle name="Entrée 10 3 3 6" xfId="29748" xr:uid="{00000000-0005-0000-0000-0000F7200000}"/>
    <cellStyle name="Entrée 10 3 3 7" xfId="23340" xr:uid="{00000000-0005-0000-0000-0000F8200000}"/>
    <cellStyle name="Entrée 10 3 4" xfId="12320" xr:uid="{00000000-0005-0000-0000-0000F9200000}"/>
    <cellStyle name="Entrée 10 3 4 2" xfId="25776" xr:uid="{00000000-0005-0000-0000-0000FA200000}"/>
    <cellStyle name="Entrée 10 3 4 3" xfId="5942" xr:uid="{00000000-0005-0000-0000-0000FB200000}"/>
    <cellStyle name="Entrée 10 3 4 4" xfId="21670" xr:uid="{00000000-0005-0000-0000-0000FC200000}"/>
    <cellStyle name="Entrée 10 3 4 5" xfId="23919" xr:uid="{00000000-0005-0000-0000-0000FD200000}"/>
    <cellStyle name="Entrée 10 3 4 6" xfId="32741" xr:uid="{00000000-0005-0000-0000-0000FE200000}"/>
    <cellStyle name="Entrée 10 3 4 7" xfId="25742" xr:uid="{00000000-0005-0000-0000-0000FF200000}"/>
    <cellStyle name="Entrée 10 3 5" xfId="12340" xr:uid="{00000000-0005-0000-0000-000000210000}"/>
    <cellStyle name="Entrée 10 3 5 2" xfId="30642" xr:uid="{00000000-0005-0000-0000-000001210000}"/>
    <cellStyle name="Entrée 10 3 5 3" xfId="28335" xr:uid="{00000000-0005-0000-0000-000002210000}"/>
    <cellStyle name="Entrée 10 3 5 4" xfId="24124" xr:uid="{00000000-0005-0000-0000-000003210000}"/>
    <cellStyle name="Entrée 10 3 5 5" xfId="34111" xr:uid="{00000000-0005-0000-0000-000004210000}"/>
    <cellStyle name="Entrée 10 3 5 6" xfId="30679" xr:uid="{00000000-0005-0000-0000-000005210000}"/>
    <cellStyle name="Entrée 10 3 5 7" xfId="33618" xr:uid="{00000000-0005-0000-0000-000006210000}"/>
    <cellStyle name="Entrée 10 3 6" xfId="12744" xr:uid="{00000000-0005-0000-0000-000007210000}"/>
    <cellStyle name="Entrée 10 3 6 2" xfId="27342" xr:uid="{00000000-0005-0000-0000-000008210000}"/>
    <cellStyle name="Entrée 10 3 6 3" xfId="25027" xr:uid="{00000000-0005-0000-0000-000009210000}"/>
    <cellStyle name="Entrée 10 3 6 4" xfId="23378" xr:uid="{00000000-0005-0000-0000-00000A210000}"/>
    <cellStyle name="Entrée 10 3 6 5" xfId="27124" xr:uid="{00000000-0005-0000-0000-00000B210000}"/>
    <cellStyle name="Entrée 10 3 6 6" xfId="21685" xr:uid="{00000000-0005-0000-0000-00000C210000}"/>
    <cellStyle name="Entrée 10 3 6 7" xfId="27049" xr:uid="{00000000-0005-0000-0000-00000D210000}"/>
    <cellStyle name="Entrée 10 3 7" xfId="14589" xr:uid="{00000000-0005-0000-0000-00000E210000}"/>
    <cellStyle name="Entrée 10 3 7 2" xfId="30318" xr:uid="{00000000-0005-0000-0000-00000F210000}"/>
    <cellStyle name="Entrée 10 3 7 3" xfId="26878" xr:uid="{00000000-0005-0000-0000-000010210000}"/>
    <cellStyle name="Entrée 10 3 7 4" xfId="21453" xr:uid="{00000000-0005-0000-0000-000011210000}"/>
    <cellStyle name="Entrée 10 3 7 5" xfId="33918" xr:uid="{00000000-0005-0000-0000-000012210000}"/>
    <cellStyle name="Entrée 10 3 7 6" xfId="21666" xr:uid="{00000000-0005-0000-0000-000013210000}"/>
    <cellStyle name="Entrée 10 3 7 7" xfId="6140" xr:uid="{00000000-0005-0000-0000-000014210000}"/>
    <cellStyle name="Entrée 10 3 8" xfId="14642" xr:uid="{00000000-0005-0000-0000-000015210000}"/>
    <cellStyle name="Entrée 10 3 8 2" xfId="21513" xr:uid="{00000000-0005-0000-0000-000016210000}"/>
    <cellStyle name="Entrée 10 3 8 3" xfId="27492" xr:uid="{00000000-0005-0000-0000-000017210000}"/>
    <cellStyle name="Entrée 10 3 8 4" xfId="22204" xr:uid="{00000000-0005-0000-0000-000018210000}"/>
    <cellStyle name="Entrée 10 3 8 5" xfId="30052" xr:uid="{00000000-0005-0000-0000-000019210000}"/>
    <cellStyle name="Entrée 10 3 8 6" xfId="27273" xr:uid="{00000000-0005-0000-0000-00001A210000}"/>
    <cellStyle name="Entrée 10 3 8 7" xfId="6298" xr:uid="{00000000-0005-0000-0000-00001B210000}"/>
    <cellStyle name="Entrée 10 3 9" xfId="12816" xr:uid="{00000000-0005-0000-0000-00001C210000}"/>
    <cellStyle name="Entrée 10 3 9 2" xfId="21362" xr:uid="{00000000-0005-0000-0000-00001D210000}"/>
    <cellStyle name="Entrée 10 3 9 3" xfId="6375" xr:uid="{00000000-0005-0000-0000-00001E210000}"/>
    <cellStyle name="Entrée 10 3 9 4" xfId="31840" xr:uid="{00000000-0005-0000-0000-00001F210000}"/>
    <cellStyle name="Entrée 10 3 9 5" xfId="32723" xr:uid="{00000000-0005-0000-0000-000020210000}"/>
    <cellStyle name="Entrée 10 3 9 6" xfId="23359" xr:uid="{00000000-0005-0000-0000-000021210000}"/>
    <cellStyle name="Entrée 10 3 9 7" xfId="34876" xr:uid="{00000000-0005-0000-0000-000022210000}"/>
    <cellStyle name="Entrée 11 2" xfId="904" xr:uid="{00000000-0005-0000-0000-000023210000}"/>
    <cellStyle name="Entrée 11 2 10" xfId="14723" xr:uid="{00000000-0005-0000-0000-000024210000}"/>
    <cellStyle name="Entrée 11 2 10 2" xfId="25699" xr:uid="{00000000-0005-0000-0000-000025210000}"/>
    <cellStyle name="Entrée 11 2 10 3" xfId="21803" xr:uid="{00000000-0005-0000-0000-000026210000}"/>
    <cellStyle name="Entrée 11 2 10 4" xfId="26132" xr:uid="{00000000-0005-0000-0000-000027210000}"/>
    <cellStyle name="Entrée 11 2 10 5" xfId="23601" xr:uid="{00000000-0005-0000-0000-000028210000}"/>
    <cellStyle name="Entrée 11 2 10 6" xfId="23094" xr:uid="{00000000-0005-0000-0000-000029210000}"/>
    <cellStyle name="Entrée 11 2 10 7" xfId="33072" xr:uid="{00000000-0005-0000-0000-00002A210000}"/>
    <cellStyle name="Entrée 11 2 11" xfId="14762" xr:uid="{00000000-0005-0000-0000-00002B210000}"/>
    <cellStyle name="Entrée 11 2 11 2" xfId="24186" xr:uid="{00000000-0005-0000-0000-00002C210000}"/>
    <cellStyle name="Entrée 11 2 11 3" xfId="21340" xr:uid="{00000000-0005-0000-0000-00002D210000}"/>
    <cellStyle name="Entrée 11 2 11 4" xfId="6353" xr:uid="{00000000-0005-0000-0000-00002E210000}"/>
    <cellStyle name="Entrée 11 2 11 5" xfId="6449" xr:uid="{00000000-0005-0000-0000-00002F210000}"/>
    <cellStyle name="Entrée 11 2 11 6" xfId="32746" xr:uid="{00000000-0005-0000-0000-000030210000}"/>
    <cellStyle name="Entrée 11 2 11 7" xfId="25725" xr:uid="{00000000-0005-0000-0000-000031210000}"/>
    <cellStyle name="Entrée 11 2 12" xfId="14176" xr:uid="{00000000-0005-0000-0000-000032210000}"/>
    <cellStyle name="Entrée 11 2 12 2" xfId="30584" xr:uid="{00000000-0005-0000-0000-000033210000}"/>
    <cellStyle name="Entrée 11 2 12 3" xfId="28053" xr:uid="{00000000-0005-0000-0000-000034210000}"/>
    <cellStyle name="Entrée 11 2 12 4" xfId="29722" xr:uid="{00000000-0005-0000-0000-000035210000}"/>
    <cellStyle name="Entrée 11 2 12 5" xfId="34073" xr:uid="{00000000-0005-0000-0000-000036210000}"/>
    <cellStyle name="Entrée 11 2 12 6" xfId="32679" xr:uid="{00000000-0005-0000-0000-000037210000}"/>
    <cellStyle name="Entrée 11 2 12 7" xfId="21490" xr:uid="{00000000-0005-0000-0000-000038210000}"/>
    <cellStyle name="Entrée 11 2 13" xfId="14273" xr:uid="{00000000-0005-0000-0000-000039210000}"/>
    <cellStyle name="Entrée 11 2 13 2" xfId="27814" xr:uid="{00000000-0005-0000-0000-00003A210000}"/>
    <cellStyle name="Entrée 11 2 13 3" xfId="22570" xr:uid="{00000000-0005-0000-0000-00003B210000}"/>
    <cellStyle name="Entrée 11 2 13 4" xfId="26942" xr:uid="{00000000-0005-0000-0000-00003C210000}"/>
    <cellStyle name="Entrée 11 2 13 5" xfId="23176" xr:uid="{00000000-0005-0000-0000-00003D210000}"/>
    <cellStyle name="Entrée 11 2 13 6" xfId="27525" xr:uid="{00000000-0005-0000-0000-00003E210000}"/>
    <cellStyle name="Entrée 11 2 13 7" xfId="33387" xr:uid="{00000000-0005-0000-0000-00003F210000}"/>
    <cellStyle name="Entrée 11 2 14" xfId="14845" xr:uid="{00000000-0005-0000-0000-000040210000}"/>
    <cellStyle name="Entrée 11 2 14 2" xfId="30035" xr:uid="{00000000-0005-0000-0000-000041210000}"/>
    <cellStyle name="Entrée 11 2 14 3" xfId="30522" xr:uid="{00000000-0005-0000-0000-000042210000}"/>
    <cellStyle name="Entrée 11 2 14 4" xfId="26579" xr:uid="{00000000-0005-0000-0000-000043210000}"/>
    <cellStyle name="Entrée 11 2 14 5" xfId="33770" xr:uid="{00000000-0005-0000-0000-000044210000}"/>
    <cellStyle name="Entrée 11 2 14 6" xfId="34039" xr:uid="{00000000-0005-0000-0000-000045210000}"/>
    <cellStyle name="Entrée 11 2 14 7" xfId="21203" xr:uid="{00000000-0005-0000-0000-000046210000}"/>
    <cellStyle name="Entrée 11 2 15" xfId="14856" xr:uid="{00000000-0005-0000-0000-000047210000}"/>
    <cellStyle name="Entrée 11 2 15 2" xfId="29567" xr:uid="{00000000-0005-0000-0000-000048210000}"/>
    <cellStyle name="Entrée 11 2 15 3" xfId="26412" xr:uid="{00000000-0005-0000-0000-000049210000}"/>
    <cellStyle name="Entrée 11 2 15 4" xfId="26221" xr:uid="{00000000-0005-0000-0000-00004A210000}"/>
    <cellStyle name="Entrée 11 2 15 5" xfId="31074" xr:uid="{00000000-0005-0000-0000-00004B210000}"/>
    <cellStyle name="Entrée 11 2 15 6" xfId="33064" xr:uid="{00000000-0005-0000-0000-00004C210000}"/>
    <cellStyle name="Entrée 11 2 15 7" xfId="23535" xr:uid="{00000000-0005-0000-0000-00004D210000}"/>
    <cellStyle name="Entrée 11 2 2" xfId="4307" xr:uid="{00000000-0005-0000-0000-00004E210000}"/>
    <cellStyle name="Entrée 11 2 2 2" xfId="11690" xr:uid="{00000000-0005-0000-0000-00004F210000}"/>
    <cellStyle name="Entrée 11 2 2 2 2" xfId="25801" xr:uid="{00000000-0005-0000-0000-000050210000}"/>
    <cellStyle name="Entrée 11 2 2 2 3" xfId="21804" xr:uid="{00000000-0005-0000-0000-000051210000}"/>
    <cellStyle name="Entrée 11 2 2 2 4" xfId="24408" xr:uid="{00000000-0005-0000-0000-000052210000}"/>
    <cellStyle name="Entrée 11 2 2 2 5" xfId="32965" xr:uid="{00000000-0005-0000-0000-000053210000}"/>
    <cellStyle name="Entrée 11 2 2 2 6" xfId="24557" xr:uid="{00000000-0005-0000-0000-000054210000}"/>
    <cellStyle name="Entrée 11 2 2 2 7" xfId="32237" xr:uid="{00000000-0005-0000-0000-000055210000}"/>
    <cellStyle name="Entrée 11 2 2 3" xfId="22380" xr:uid="{00000000-0005-0000-0000-000056210000}"/>
    <cellStyle name="Entrée 11 2 2 4" xfId="21752" xr:uid="{00000000-0005-0000-0000-000057210000}"/>
    <cellStyle name="Entrée 11 2 2 5" xfId="27234" xr:uid="{00000000-0005-0000-0000-000058210000}"/>
    <cellStyle name="Entrée 11 2 2 6" xfId="27597" xr:uid="{00000000-0005-0000-0000-000059210000}"/>
    <cellStyle name="Entrée 11 2 2 7" xfId="30477" xr:uid="{00000000-0005-0000-0000-00005A210000}"/>
    <cellStyle name="Entrée 11 2 2 8" xfId="32037" xr:uid="{00000000-0005-0000-0000-00005B210000}"/>
    <cellStyle name="Entrée 11 2 3" xfId="12288" xr:uid="{00000000-0005-0000-0000-00005C210000}"/>
    <cellStyle name="Entrée 11 2 3 2" xfId="29852" xr:uid="{00000000-0005-0000-0000-00005D210000}"/>
    <cellStyle name="Entrée 11 2 3 3" xfId="30989" xr:uid="{00000000-0005-0000-0000-00005E210000}"/>
    <cellStyle name="Entrée 11 2 3 4" xfId="32421" xr:uid="{00000000-0005-0000-0000-00005F210000}"/>
    <cellStyle name="Entrée 11 2 3 5" xfId="33680" xr:uid="{00000000-0005-0000-0000-000060210000}"/>
    <cellStyle name="Entrée 11 2 3 6" xfId="34286" xr:uid="{00000000-0005-0000-0000-000061210000}"/>
    <cellStyle name="Entrée 11 2 3 7" xfId="35099" xr:uid="{00000000-0005-0000-0000-000062210000}"/>
    <cellStyle name="Entrée 11 2 4" xfId="12316" xr:uid="{00000000-0005-0000-0000-000063210000}"/>
    <cellStyle name="Entrée 11 2 4 2" xfId="30120" xr:uid="{00000000-0005-0000-0000-000064210000}"/>
    <cellStyle name="Entrée 11 2 4 3" xfId="31220" xr:uid="{00000000-0005-0000-0000-000065210000}"/>
    <cellStyle name="Entrée 11 2 4 4" xfId="32619" xr:uid="{00000000-0005-0000-0000-000066210000}"/>
    <cellStyle name="Entrée 11 2 4 5" xfId="33823" xr:uid="{00000000-0005-0000-0000-000067210000}"/>
    <cellStyle name="Entrée 11 2 4 6" xfId="34402" xr:uid="{00000000-0005-0000-0000-000068210000}"/>
    <cellStyle name="Entrée 11 2 4 7" xfId="35163" xr:uid="{00000000-0005-0000-0000-000069210000}"/>
    <cellStyle name="Entrée 11 2 5" xfId="12338" xr:uid="{00000000-0005-0000-0000-00006A210000}"/>
    <cellStyle name="Entrée 11 2 5 2" xfId="24271" xr:uid="{00000000-0005-0000-0000-00006B210000}"/>
    <cellStyle name="Entrée 11 2 5 3" xfId="30348" xr:uid="{00000000-0005-0000-0000-00006C210000}"/>
    <cellStyle name="Entrée 11 2 5 4" xfId="26684" xr:uid="{00000000-0005-0000-0000-00006D210000}"/>
    <cellStyle name="Entrée 11 2 5 5" xfId="25427" xr:uid="{00000000-0005-0000-0000-00006E210000}"/>
    <cellStyle name="Entrée 11 2 5 6" xfId="33938" xr:uid="{00000000-0005-0000-0000-00006F210000}"/>
    <cellStyle name="Entrée 11 2 5 7" xfId="33396" xr:uid="{00000000-0005-0000-0000-000070210000}"/>
    <cellStyle name="Entrée 11 2 6" xfId="12745" xr:uid="{00000000-0005-0000-0000-000071210000}"/>
    <cellStyle name="Entrée 11 2 6 2" xfId="30107" xr:uid="{00000000-0005-0000-0000-000072210000}"/>
    <cellStyle name="Entrée 11 2 6 3" xfId="31205" xr:uid="{00000000-0005-0000-0000-000073210000}"/>
    <cellStyle name="Entrée 11 2 6 4" xfId="32609" xr:uid="{00000000-0005-0000-0000-000074210000}"/>
    <cellStyle name="Entrée 11 2 6 5" xfId="33815" xr:uid="{00000000-0005-0000-0000-000075210000}"/>
    <cellStyle name="Entrée 11 2 6 6" xfId="34393" xr:uid="{00000000-0005-0000-0000-000076210000}"/>
    <cellStyle name="Entrée 11 2 6 7" xfId="35154" xr:uid="{00000000-0005-0000-0000-000077210000}"/>
    <cellStyle name="Entrée 11 2 7" xfId="14573" xr:uid="{00000000-0005-0000-0000-000078210000}"/>
    <cellStyle name="Entrée 11 2 7 2" xfId="24193" xr:uid="{00000000-0005-0000-0000-000079210000}"/>
    <cellStyle name="Entrée 11 2 7 3" xfId="30353" xr:uid="{00000000-0005-0000-0000-00007A210000}"/>
    <cellStyle name="Entrée 11 2 7 4" xfId="29728" xr:uid="{00000000-0005-0000-0000-00007B210000}"/>
    <cellStyle name="Entrée 11 2 7 5" xfId="28491" xr:uid="{00000000-0005-0000-0000-00007C210000}"/>
    <cellStyle name="Entrée 11 2 7 6" xfId="33941" xr:uid="{00000000-0005-0000-0000-00007D210000}"/>
    <cellStyle name="Entrée 11 2 7 7" xfId="6649" xr:uid="{00000000-0005-0000-0000-00007E210000}"/>
    <cellStyle name="Entrée 11 2 8" xfId="14632" xr:uid="{00000000-0005-0000-0000-00007F210000}"/>
    <cellStyle name="Entrée 11 2 8 2" xfId="25451" xr:uid="{00000000-0005-0000-0000-000080210000}"/>
    <cellStyle name="Entrée 11 2 8 3" xfId="6632" xr:uid="{00000000-0005-0000-0000-000081210000}"/>
    <cellStyle name="Entrée 11 2 8 4" xfId="32142" xr:uid="{00000000-0005-0000-0000-000082210000}"/>
    <cellStyle name="Entrée 11 2 8 5" xfId="28015" xr:uid="{00000000-0005-0000-0000-000083210000}"/>
    <cellStyle name="Entrée 11 2 8 6" xfId="32744" xr:uid="{00000000-0005-0000-0000-000084210000}"/>
    <cellStyle name="Entrée 11 2 8 7" xfId="34986" xr:uid="{00000000-0005-0000-0000-000085210000}"/>
    <cellStyle name="Entrée 11 2 9" xfId="14157" xr:uid="{00000000-0005-0000-0000-000086210000}"/>
    <cellStyle name="Entrée 11 2 9 2" xfId="23253" xr:uid="{00000000-0005-0000-0000-000087210000}"/>
    <cellStyle name="Entrée 11 2 9 3" xfId="27114" xr:uid="{00000000-0005-0000-0000-000088210000}"/>
    <cellStyle name="Entrée 11 2 9 4" xfId="26535" xr:uid="{00000000-0005-0000-0000-000089210000}"/>
    <cellStyle name="Entrée 11 2 9 5" xfId="25739" xr:uid="{00000000-0005-0000-0000-00008A210000}"/>
    <cellStyle name="Entrée 11 2 9 6" xfId="33491" xr:uid="{00000000-0005-0000-0000-00008B210000}"/>
    <cellStyle name="Entrée 11 2 9 7" xfId="27289" xr:uid="{00000000-0005-0000-0000-00008C210000}"/>
    <cellStyle name="Entrée 11 3" xfId="905" xr:uid="{00000000-0005-0000-0000-00008D210000}"/>
    <cellStyle name="Entrée 11 3 10" xfId="13022" xr:uid="{00000000-0005-0000-0000-00008E210000}"/>
    <cellStyle name="Entrée 11 3 10 2" xfId="25751" xr:uid="{00000000-0005-0000-0000-00008F210000}"/>
    <cellStyle name="Entrée 11 3 10 3" xfId="23426" xr:uid="{00000000-0005-0000-0000-000090210000}"/>
    <cellStyle name="Entrée 11 3 10 4" xfId="30500" xr:uid="{00000000-0005-0000-0000-000091210000}"/>
    <cellStyle name="Entrée 11 3 10 5" xfId="23853" xr:uid="{00000000-0005-0000-0000-000092210000}"/>
    <cellStyle name="Entrée 11 3 10 6" xfId="32372" xr:uid="{00000000-0005-0000-0000-000093210000}"/>
    <cellStyle name="Entrée 11 3 10 7" xfId="34028" xr:uid="{00000000-0005-0000-0000-000094210000}"/>
    <cellStyle name="Entrée 11 3 11" xfId="13133" xr:uid="{00000000-0005-0000-0000-000095210000}"/>
    <cellStyle name="Entrée 11 3 11 2" xfId="23796" xr:uid="{00000000-0005-0000-0000-000096210000}"/>
    <cellStyle name="Entrée 11 3 11 3" xfId="30293" xr:uid="{00000000-0005-0000-0000-000097210000}"/>
    <cellStyle name="Entrée 11 3 11 4" xfId="27761" xr:uid="{00000000-0005-0000-0000-000098210000}"/>
    <cellStyle name="Entrée 11 3 11 5" xfId="27095" xr:uid="{00000000-0005-0000-0000-000099210000}"/>
    <cellStyle name="Entrée 11 3 11 6" xfId="33908" xr:uid="{00000000-0005-0000-0000-00009A210000}"/>
    <cellStyle name="Entrée 11 3 11 7" xfId="33026" xr:uid="{00000000-0005-0000-0000-00009B210000}"/>
    <cellStyle name="Entrée 11 3 12" xfId="12962" xr:uid="{00000000-0005-0000-0000-00009C210000}"/>
    <cellStyle name="Entrée 11 3 12 2" xfId="21571" xr:uid="{00000000-0005-0000-0000-00009D210000}"/>
    <cellStyle name="Entrée 11 3 12 3" xfId="25304" xr:uid="{00000000-0005-0000-0000-00009E210000}"/>
    <cellStyle name="Entrée 11 3 12 4" xfId="30006" xr:uid="{00000000-0005-0000-0000-00009F210000}"/>
    <cellStyle name="Entrée 11 3 12 5" xfId="24405" xr:uid="{00000000-0005-0000-0000-0000A0210000}"/>
    <cellStyle name="Entrée 11 3 12 6" xfId="25209" xr:uid="{00000000-0005-0000-0000-0000A1210000}"/>
    <cellStyle name="Entrée 11 3 12 7" xfId="33759" xr:uid="{00000000-0005-0000-0000-0000A2210000}"/>
    <cellStyle name="Entrée 11 3 13" xfId="14794" xr:uid="{00000000-0005-0000-0000-0000A3210000}"/>
    <cellStyle name="Entrée 11 3 13 2" xfId="22642" xr:uid="{00000000-0005-0000-0000-0000A4210000}"/>
    <cellStyle name="Entrée 11 3 13 3" xfId="23863" xr:uid="{00000000-0005-0000-0000-0000A5210000}"/>
    <cellStyle name="Entrée 11 3 13 4" xfId="23424" xr:uid="{00000000-0005-0000-0000-0000A6210000}"/>
    <cellStyle name="Entrée 11 3 13 5" xfId="6457" xr:uid="{00000000-0005-0000-0000-0000A7210000}"/>
    <cellStyle name="Entrée 11 3 13 6" xfId="25844" xr:uid="{00000000-0005-0000-0000-0000A8210000}"/>
    <cellStyle name="Entrée 11 3 13 7" xfId="33309" xr:uid="{00000000-0005-0000-0000-0000A9210000}"/>
    <cellStyle name="Entrée 11 3 14" xfId="14246" xr:uid="{00000000-0005-0000-0000-0000AA210000}"/>
    <cellStyle name="Entrée 11 3 14 2" xfId="23760" xr:uid="{00000000-0005-0000-0000-0000AB210000}"/>
    <cellStyle name="Entrée 11 3 14 3" xfId="21873" xr:uid="{00000000-0005-0000-0000-0000AC210000}"/>
    <cellStyle name="Entrée 11 3 14 4" xfId="6180" xr:uid="{00000000-0005-0000-0000-0000AD210000}"/>
    <cellStyle name="Entrée 11 3 14 5" xfId="33303" xr:uid="{00000000-0005-0000-0000-0000AE210000}"/>
    <cellStyle name="Entrée 11 3 14 6" xfId="26142" xr:uid="{00000000-0005-0000-0000-0000AF210000}"/>
    <cellStyle name="Entrée 11 3 14 7" xfId="32736" xr:uid="{00000000-0005-0000-0000-0000B0210000}"/>
    <cellStyle name="Entrée 11 3 15" xfId="14276" xr:uid="{00000000-0005-0000-0000-0000B1210000}"/>
    <cellStyle name="Entrée 11 3 15 2" xfId="22864" xr:uid="{00000000-0005-0000-0000-0000B2210000}"/>
    <cellStyle name="Entrée 11 3 15 3" xfId="24307" xr:uid="{00000000-0005-0000-0000-0000B3210000}"/>
    <cellStyle name="Entrée 11 3 15 4" xfId="22880" xr:uid="{00000000-0005-0000-0000-0000B4210000}"/>
    <cellStyle name="Entrée 11 3 15 5" xfId="6133" xr:uid="{00000000-0005-0000-0000-0000B5210000}"/>
    <cellStyle name="Entrée 11 3 15 6" xfId="6108" xr:uid="{00000000-0005-0000-0000-0000B6210000}"/>
    <cellStyle name="Entrée 11 3 15 7" xfId="31741" xr:uid="{00000000-0005-0000-0000-0000B7210000}"/>
    <cellStyle name="Entrée 11 3 2" xfId="4345" xr:uid="{00000000-0005-0000-0000-0000B8210000}"/>
    <cellStyle name="Entrée 11 3 2 2" xfId="11865" xr:uid="{00000000-0005-0000-0000-0000B9210000}"/>
    <cellStyle name="Entrée 11 3 2 2 2" xfId="29663" xr:uid="{00000000-0005-0000-0000-0000BA210000}"/>
    <cellStyle name="Entrée 11 3 2 2 3" xfId="6685" xr:uid="{00000000-0005-0000-0000-0000BB210000}"/>
    <cellStyle name="Entrée 11 3 2 2 4" xfId="32023" xr:uid="{00000000-0005-0000-0000-0000BC210000}"/>
    <cellStyle name="Entrée 11 3 2 2 5" xfId="27269" xr:uid="{00000000-0005-0000-0000-0000BD210000}"/>
    <cellStyle name="Entrée 11 3 2 2 6" xfId="30265" xr:uid="{00000000-0005-0000-0000-0000BE210000}"/>
    <cellStyle name="Entrée 11 3 2 2 7" xfId="34969" xr:uid="{00000000-0005-0000-0000-0000BF210000}"/>
    <cellStyle name="Entrée 11 3 2 3" xfId="22381" xr:uid="{00000000-0005-0000-0000-0000C0210000}"/>
    <cellStyle name="Entrée 11 3 2 4" xfId="27141" xr:uid="{00000000-0005-0000-0000-0000C1210000}"/>
    <cellStyle name="Entrée 11 3 2 5" xfId="24722" xr:uid="{00000000-0005-0000-0000-0000C2210000}"/>
    <cellStyle name="Entrée 11 3 2 6" xfId="25340" xr:uid="{00000000-0005-0000-0000-0000C3210000}"/>
    <cellStyle name="Entrée 11 3 2 7" xfId="32450" xr:uid="{00000000-0005-0000-0000-0000C4210000}"/>
    <cellStyle name="Entrée 11 3 2 8" xfId="33116" xr:uid="{00000000-0005-0000-0000-0000C5210000}"/>
    <cellStyle name="Entrée 11 3 3" xfId="11884" xr:uid="{00000000-0005-0000-0000-0000C6210000}"/>
    <cellStyle name="Entrée 11 3 3 2" xfId="26801" xr:uid="{00000000-0005-0000-0000-0000C7210000}"/>
    <cellStyle name="Entrée 11 3 3 3" xfId="23013" xr:uid="{00000000-0005-0000-0000-0000C8210000}"/>
    <cellStyle name="Entrée 11 3 3 4" xfId="27391" xr:uid="{00000000-0005-0000-0000-0000C9210000}"/>
    <cellStyle name="Entrée 11 3 3 5" xfId="33223" xr:uid="{00000000-0005-0000-0000-0000CA210000}"/>
    <cellStyle name="Entrée 11 3 3 6" xfId="26569" xr:uid="{00000000-0005-0000-0000-0000CB210000}"/>
    <cellStyle name="Entrée 11 3 3 7" xfId="23005" xr:uid="{00000000-0005-0000-0000-0000CC210000}"/>
    <cellStyle name="Entrée 11 3 4" xfId="11847" xr:uid="{00000000-0005-0000-0000-0000CD210000}"/>
    <cellStyle name="Entrée 11 3 4 2" xfId="29869" xr:uid="{00000000-0005-0000-0000-0000CE210000}"/>
    <cellStyle name="Entrée 11 3 4 3" xfId="31008" xr:uid="{00000000-0005-0000-0000-0000CF210000}"/>
    <cellStyle name="Entrée 11 3 4 4" xfId="32437" xr:uid="{00000000-0005-0000-0000-0000D0210000}"/>
    <cellStyle name="Entrée 11 3 4 5" xfId="33695" xr:uid="{00000000-0005-0000-0000-0000D1210000}"/>
    <cellStyle name="Entrée 11 3 4 6" xfId="34301" xr:uid="{00000000-0005-0000-0000-0000D2210000}"/>
    <cellStyle name="Entrée 11 3 4 7" xfId="35114" xr:uid="{00000000-0005-0000-0000-0000D3210000}"/>
    <cellStyle name="Entrée 11 3 5" xfId="11770" xr:uid="{00000000-0005-0000-0000-0000D4210000}"/>
    <cellStyle name="Entrée 11 3 5 2" xfId="30143" xr:uid="{00000000-0005-0000-0000-0000D5210000}"/>
    <cellStyle name="Entrée 11 3 5 3" xfId="31243" xr:uid="{00000000-0005-0000-0000-0000D6210000}"/>
    <cellStyle name="Entrée 11 3 5 4" xfId="32639" xr:uid="{00000000-0005-0000-0000-0000D7210000}"/>
    <cellStyle name="Entrée 11 3 5 5" xfId="33841" xr:uid="{00000000-0005-0000-0000-0000D8210000}"/>
    <cellStyle name="Entrée 11 3 5 6" xfId="34420" xr:uid="{00000000-0005-0000-0000-0000D9210000}"/>
    <cellStyle name="Entrée 11 3 5 7" xfId="35181" xr:uid="{00000000-0005-0000-0000-0000DA210000}"/>
    <cellStyle name="Entrée 11 3 6" xfId="12746" xr:uid="{00000000-0005-0000-0000-0000DB210000}"/>
    <cellStyle name="Entrée 11 3 6 2" xfId="24256" xr:uid="{00000000-0005-0000-0000-0000DC210000}"/>
    <cellStyle name="Entrée 11 3 6 3" xfId="27312" xr:uid="{00000000-0005-0000-0000-0000DD210000}"/>
    <cellStyle name="Entrée 11 3 6 4" xfId="25999" xr:uid="{00000000-0005-0000-0000-0000DE210000}"/>
    <cellStyle name="Entrée 11 3 6 5" xfId="30693" xr:uid="{00000000-0005-0000-0000-0000DF210000}"/>
    <cellStyle name="Entrée 11 3 6 6" xfId="24542" xr:uid="{00000000-0005-0000-0000-0000E0210000}"/>
    <cellStyle name="Entrée 11 3 6 7" xfId="33418" xr:uid="{00000000-0005-0000-0000-0000E1210000}"/>
    <cellStyle name="Entrée 11 3 7" xfId="14249" xr:uid="{00000000-0005-0000-0000-0000E2210000}"/>
    <cellStyle name="Entrée 11 3 7 2" xfId="26931" xr:uid="{00000000-0005-0000-0000-0000E3210000}"/>
    <cellStyle name="Entrée 11 3 7 3" xfId="25643" xr:uid="{00000000-0005-0000-0000-0000E4210000}"/>
    <cellStyle name="Entrée 11 3 7 4" xfId="22549" xr:uid="{00000000-0005-0000-0000-0000E5210000}"/>
    <cellStyle name="Entrée 11 3 7 5" xfId="31260" xr:uid="{00000000-0005-0000-0000-0000E6210000}"/>
    <cellStyle name="Entrée 11 3 7 6" xfId="32526" xr:uid="{00000000-0005-0000-0000-0000E7210000}"/>
    <cellStyle name="Entrée 11 3 7 7" xfId="25496" xr:uid="{00000000-0005-0000-0000-0000E8210000}"/>
    <cellStyle name="Entrée 11 3 8" xfId="14203" xr:uid="{00000000-0005-0000-0000-0000E9210000}"/>
    <cellStyle name="Entrée 11 3 8 2" xfId="26736" xr:uid="{00000000-0005-0000-0000-0000EA210000}"/>
    <cellStyle name="Entrée 11 3 8 3" xfId="26568" xr:uid="{00000000-0005-0000-0000-0000EB210000}"/>
    <cellStyle name="Entrée 11 3 8 4" xfId="25991" xr:uid="{00000000-0005-0000-0000-0000EC210000}"/>
    <cellStyle name="Entrée 11 3 8 5" xfId="6094" xr:uid="{00000000-0005-0000-0000-0000ED210000}"/>
    <cellStyle name="Entrée 11 3 8 6" xfId="24749" xr:uid="{00000000-0005-0000-0000-0000EE210000}"/>
    <cellStyle name="Entrée 11 3 8 7" xfId="26745" xr:uid="{00000000-0005-0000-0000-0000EF210000}"/>
    <cellStyle name="Entrée 11 3 9" xfId="13983" xr:uid="{00000000-0005-0000-0000-0000F0210000}"/>
    <cellStyle name="Entrée 11 3 9 2" xfId="27305" xr:uid="{00000000-0005-0000-0000-0000F1210000}"/>
    <cellStyle name="Entrée 11 3 9 3" xfId="24987" xr:uid="{00000000-0005-0000-0000-0000F2210000}"/>
    <cellStyle name="Entrée 11 3 9 4" xfId="22106" xr:uid="{00000000-0005-0000-0000-0000F3210000}"/>
    <cellStyle name="Entrée 11 3 9 5" xfId="26582" xr:uid="{00000000-0005-0000-0000-0000F4210000}"/>
    <cellStyle name="Entrée 11 3 9 6" xfId="27217" xr:uid="{00000000-0005-0000-0000-0000F5210000}"/>
    <cellStyle name="Entrée 11 3 9 7" xfId="22250" xr:uid="{00000000-0005-0000-0000-0000F6210000}"/>
    <cellStyle name="Entrée 12 2" xfId="906" xr:uid="{00000000-0005-0000-0000-0000F7210000}"/>
    <cellStyle name="Entrée 12 2 10" xfId="14717" xr:uid="{00000000-0005-0000-0000-0000F8210000}"/>
    <cellStyle name="Entrée 12 2 10 2" xfId="22847" xr:uid="{00000000-0005-0000-0000-0000F9210000}"/>
    <cellStyle name="Entrée 12 2 10 3" xfId="24308" xr:uid="{00000000-0005-0000-0000-0000FA210000}"/>
    <cellStyle name="Entrée 12 2 10 4" xfId="27309" xr:uid="{00000000-0005-0000-0000-0000FB210000}"/>
    <cellStyle name="Entrée 12 2 10 5" xfId="31102" xr:uid="{00000000-0005-0000-0000-0000FC210000}"/>
    <cellStyle name="Entrée 12 2 10 6" xfId="24352" xr:uid="{00000000-0005-0000-0000-0000FD210000}"/>
    <cellStyle name="Entrée 12 2 10 7" xfId="27340" xr:uid="{00000000-0005-0000-0000-0000FE210000}"/>
    <cellStyle name="Entrée 12 2 11" xfId="14759" xr:uid="{00000000-0005-0000-0000-0000FF210000}"/>
    <cellStyle name="Entrée 12 2 11 2" xfId="22845" xr:uid="{00000000-0005-0000-0000-000000220000}"/>
    <cellStyle name="Entrée 12 2 11 3" xfId="27388" xr:uid="{00000000-0005-0000-0000-000001220000}"/>
    <cellStyle name="Entrée 12 2 11 4" xfId="24847" xr:uid="{00000000-0005-0000-0000-000002220000}"/>
    <cellStyle name="Entrée 12 2 11 5" xfId="26092" xr:uid="{00000000-0005-0000-0000-000003220000}"/>
    <cellStyle name="Entrée 12 2 11 6" xfId="32647" xr:uid="{00000000-0005-0000-0000-000004220000}"/>
    <cellStyle name="Entrée 12 2 11 7" xfId="32319" xr:uid="{00000000-0005-0000-0000-000005220000}"/>
    <cellStyle name="Entrée 12 2 12" xfId="14131" xr:uid="{00000000-0005-0000-0000-000006220000}"/>
    <cellStyle name="Entrée 12 2 12 2" xfId="30065" xr:uid="{00000000-0005-0000-0000-000007220000}"/>
    <cellStyle name="Entrée 12 2 12 3" xfId="31163" xr:uid="{00000000-0005-0000-0000-000008220000}"/>
    <cellStyle name="Entrée 12 2 12 4" xfId="32577" xr:uid="{00000000-0005-0000-0000-000009220000}"/>
    <cellStyle name="Entrée 12 2 12 5" xfId="33790" xr:uid="{00000000-0005-0000-0000-00000A220000}"/>
    <cellStyle name="Entrée 12 2 12 6" xfId="34371" xr:uid="{00000000-0005-0000-0000-00000B220000}"/>
    <cellStyle name="Entrée 12 2 12 7" xfId="35140" xr:uid="{00000000-0005-0000-0000-00000C220000}"/>
    <cellStyle name="Entrée 12 2 13" xfId="14373" xr:uid="{00000000-0005-0000-0000-00000D220000}"/>
    <cellStyle name="Entrée 12 2 13 2" xfId="29582" xr:uid="{00000000-0005-0000-0000-00000E220000}"/>
    <cellStyle name="Entrée 12 2 13 3" xfId="6480" xr:uid="{00000000-0005-0000-0000-00000F220000}"/>
    <cellStyle name="Entrée 12 2 13 4" xfId="31950" xr:uid="{00000000-0005-0000-0000-000010220000}"/>
    <cellStyle name="Entrée 12 2 13 5" xfId="6717" xr:uid="{00000000-0005-0000-0000-000011220000}"/>
    <cellStyle name="Entrée 12 2 13 6" xfId="21221" xr:uid="{00000000-0005-0000-0000-000012220000}"/>
    <cellStyle name="Entrée 12 2 13 7" xfId="34918" xr:uid="{00000000-0005-0000-0000-000013220000}"/>
    <cellStyle name="Entrée 12 2 14" xfId="14843" xr:uid="{00000000-0005-0000-0000-000014220000}"/>
    <cellStyle name="Entrée 12 2 14 2" xfId="22841" xr:uid="{00000000-0005-0000-0000-000015220000}"/>
    <cellStyle name="Entrée 12 2 14 3" xfId="29463" xr:uid="{00000000-0005-0000-0000-000016220000}"/>
    <cellStyle name="Entrée 12 2 14 4" xfId="5914" xr:uid="{00000000-0005-0000-0000-000017220000}"/>
    <cellStyle name="Entrée 12 2 14 5" xfId="27000" xr:uid="{00000000-0005-0000-0000-000018220000}"/>
    <cellStyle name="Entrée 12 2 14 6" xfId="31003" xr:uid="{00000000-0005-0000-0000-000019220000}"/>
    <cellStyle name="Entrée 12 2 14 7" xfId="27145" xr:uid="{00000000-0005-0000-0000-00001A220000}"/>
    <cellStyle name="Entrée 12 2 15" xfId="12351" xr:uid="{00000000-0005-0000-0000-00001B220000}"/>
    <cellStyle name="Entrée 12 2 15 2" xfId="29849" xr:uid="{00000000-0005-0000-0000-00001C220000}"/>
    <cellStyle name="Entrée 12 2 15 3" xfId="30986" xr:uid="{00000000-0005-0000-0000-00001D220000}"/>
    <cellStyle name="Entrée 12 2 15 4" xfId="32418" xr:uid="{00000000-0005-0000-0000-00001E220000}"/>
    <cellStyle name="Entrée 12 2 15 5" xfId="33677" xr:uid="{00000000-0005-0000-0000-00001F220000}"/>
    <cellStyle name="Entrée 12 2 15 6" xfId="34283" xr:uid="{00000000-0005-0000-0000-000020220000}"/>
    <cellStyle name="Entrée 12 2 15 7" xfId="35096" xr:uid="{00000000-0005-0000-0000-000021220000}"/>
    <cellStyle name="Entrée 12 2 2" xfId="4306" xr:uid="{00000000-0005-0000-0000-000022220000}"/>
    <cellStyle name="Entrée 12 2 2 2" xfId="11692" xr:uid="{00000000-0005-0000-0000-000023220000}"/>
    <cellStyle name="Entrée 12 2 2 2 2" xfId="21991" xr:uid="{00000000-0005-0000-0000-000024220000}"/>
    <cellStyle name="Entrée 12 2 2 2 3" xfId="26902" xr:uid="{00000000-0005-0000-0000-000025220000}"/>
    <cellStyle name="Entrée 12 2 2 2 4" xfId="30514" xr:uid="{00000000-0005-0000-0000-000026220000}"/>
    <cellStyle name="Entrée 12 2 2 2 5" xfId="26133" xr:uid="{00000000-0005-0000-0000-000027220000}"/>
    <cellStyle name="Entrée 12 2 2 2 6" xfId="33219" xr:uid="{00000000-0005-0000-0000-000028220000}"/>
    <cellStyle name="Entrée 12 2 2 2 7" xfId="34035" xr:uid="{00000000-0005-0000-0000-000029220000}"/>
    <cellStyle name="Entrée 12 2 2 3" xfId="22382" xr:uid="{00000000-0005-0000-0000-00002A220000}"/>
    <cellStyle name="Entrée 12 2 2 4" xfId="28024" xr:uid="{00000000-0005-0000-0000-00002B220000}"/>
    <cellStyle name="Entrée 12 2 2 5" xfId="29905" xr:uid="{00000000-0005-0000-0000-00002C220000}"/>
    <cellStyle name="Entrée 12 2 2 6" xfId="30343" xr:uid="{00000000-0005-0000-0000-00002D220000}"/>
    <cellStyle name="Entrée 12 2 2 7" xfId="31933" xr:uid="{00000000-0005-0000-0000-00002E220000}"/>
    <cellStyle name="Entrée 12 2 2 8" xfId="33709" xr:uid="{00000000-0005-0000-0000-00002F220000}"/>
    <cellStyle name="Entrée 12 2 3" xfId="12286" xr:uid="{00000000-0005-0000-0000-000030220000}"/>
    <cellStyle name="Entrée 12 2 3 2" xfId="22719" xr:uid="{00000000-0005-0000-0000-000031220000}"/>
    <cellStyle name="Entrée 12 2 3 3" xfId="30433" xr:uid="{00000000-0005-0000-0000-000032220000}"/>
    <cellStyle name="Entrée 12 2 3 4" xfId="23709" xr:uid="{00000000-0005-0000-0000-000033220000}"/>
    <cellStyle name="Entrée 12 2 3 5" xfId="26687" xr:uid="{00000000-0005-0000-0000-000034220000}"/>
    <cellStyle name="Entrée 12 2 3 6" xfId="33996" xr:uid="{00000000-0005-0000-0000-000035220000}"/>
    <cellStyle name="Entrée 12 2 3 7" xfId="23500" xr:uid="{00000000-0005-0000-0000-000036220000}"/>
    <cellStyle name="Entrée 12 2 4" xfId="12314" xr:uid="{00000000-0005-0000-0000-000037220000}"/>
    <cellStyle name="Entrée 12 2 4 2" xfId="22929" xr:uid="{00000000-0005-0000-0000-000038220000}"/>
    <cellStyle name="Entrée 12 2 4 3" xfId="26814" xr:uid="{00000000-0005-0000-0000-000039220000}"/>
    <cellStyle name="Entrée 12 2 4 4" xfId="26533" xr:uid="{00000000-0005-0000-0000-00003A220000}"/>
    <cellStyle name="Entrée 12 2 4 5" xfId="6164" xr:uid="{00000000-0005-0000-0000-00003B220000}"/>
    <cellStyle name="Entrée 12 2 4 6" xfId="32097" xr:uid="{00000000-0005-0000-0000-00003C220000}"/>
    <cellStyle name="Entrée 12 2 4 7" xfId="25215" xr:uid="{00000000-0005-0000-0000-00003D220000}"/>
    <cellStyle name="Entrée 12 2 5" xfId="12336" xr:uid="{00000000-0005-0000-0000-00003E220000}"/>
    <cellStyle name="Entrée 12 2 5 2" xfId="27355" xr:uid="{00000000-0005-0000-0000-00003F220000}"/>
    <cellStyle name="Entrée 12 2 5 3" xfId="26039" xr:uid="{00000000-0005-0000-0000-000040220000}"/>
    <cellStyle name="Entrée 12 2 5 4" xfId="21461" xr:uid="{00000000-0005-0000-0000-000041220000}"/>
    <cellStyle name="Entrée 12 2 5 5" xfId="28135" xr:uid="{00000000-0005-0000-0000-000042220000}"/>
    <cellStyle name="Entrée 12 2 5 6" xfId="32957" xr:uid="{00000000-0005-0000-0000-000043220000}"/>
    <cellStyle name="Entrée 12 2 5 7" xfId="26969" xr:uid="{00000000-0005-0000-0000-000044220000}"/>
    <cellStyle name="Entrée 12 2 6" xfId="12747" xr:uid="{00000000-0005-0000-0000-000045220000}"/>
    <cellStyle name="Entrée 12 2 6 2" xfId="28229" xr:uid="{00000000-0005-0000-0000-000046220000}"/>
    <cellStyle name="Entrée 12 2 6 3" xfId="22560" xr:uid="{00000000-0005-0000-0000-000047220000}"/>
    <cellStyle name="Entrée 12 2 6 4" xfId="30158" xr:uid="{00000000-0005-0000-0000-000048220000}"/>
    <cellStyle name="Entrée 12 2 6 5" xfId="6539" xr:uid="{00000000-0005-0000-0000-000049220000}"/>
    <cellStyle name="Entrée 12 2 6 6" xfId="29912" xr:uid="{00000000-0005-0000-0000-00004A220000}"/>
    <cellStyle name="Entrée 12 2 6 7" xfId="33849" xr:uid="{00000000-0005-0000-0000-00004B220000}"/>
    <cellStyle name="Entrée 12 2 7" xfId="14570" xr:uid="{00000000-0005-0000-0000-00004C220000}"/>
    <cellStyle name="Entrée 12 2 7 2" xfId="22852" xr:uid="{00000000-0005-0000-0000-00004D220000}"/>
    <cellStyle name="Entrée 12 2 7 3" xfId="21187" xr:uid="{00000000-0005-0000-0000-00004E220000}"/>
    <cellStyle name="Entrée 12 2 7 4" xfId="6416" xr:uid="{00000000-0005-0000-0000-00004F220000}"/>
    <cellStyle name="Entrée 12 2 7 5" xfId="23382" xr:uid="{00000000-0005-0000-0000-000050220000}"/>
    <cellStyle name="Entrée 12 2 7 6" xfId="6147" xr:uid="{00000000-0005-0000-0000-000051220000}"/>
    <cellStyle name="Entrée 12 2 7 7" xfId="24200" xr:uid="{00000000-0005-0000-0000-000052220000}"/>
    <cellStyle name="Entrée 12 2 8" xfId="14629" xr:uid="{00000000-0005-0000-0000-000053220000}"/>
    <cellStyle name="Entrée 12 2 8 2" xfId="23941" xr:uid="{00000000-0005-0000-0000-000054220000}"/>
    <cellStyle name="Entrée 12 2 8 3" xfId="26964" xr:uid="{00000000-0005-0000-0000-000055220000}"/>
    <cellStyle name="Entrée 12 2 8 4" xfId="26663" xr:uid="{00000000-0005-0000-0000-000056220000}"/>
    <cellStyle name="Entrée 12 2 8 5" xfId="22703" xr:uid="{00000000-0005-0000-0000-000057220000}"/>
    <cellStyle name="Entrée 12 2 8 6" xfId="22276" xr:uid="{00000000-0005-0000-0000-000058220000}"/>
    <cellStyle name="Entrée 12 2 8 7" xfId="33227" xr:uid="{00000000-0005-0000-0000-000059220000}"/>
    <cellStyle name="Entrée 12 2 9" xfId="12707" xr:uid="{00000000-0005-0000-0000-00005A220000}"/>
    <cellStyle name="Entrée 12 2 9 2" xfId="25762" xr:uid="{00000000-0005-0000-0000-00005B220000}"/>
    <cellStyle name="Entrée 12 2 9 3" xfId="27543" xr:uid="{00000000-0005-0000-0000-00005C220000}"/>
    <cellStyle name="Entrée 12 2 9 4" xfId="24720" xr:uid="{00000000-0005-0000-0000-00005D220000}"/>
    <cellStyle name="Entrée 12 2 9 5" xfId="26694" xr:uid="{00000000-0005-0000-0000-00005E220000}"/>
    <cellStyle name="Entrée 12 2 9 6" xfId="25320" xr:uid="{00000000-0005-0000-0000-00005F220000}"/>
    <cellStyle name="Entrée 12 2 9 7" xfId="8545" xr:uid="{00000000-0005-0000-0000-000060220000}"/>
    <cellStyle name="Entrée 12 3" xfId="907" xr:uid="{00000000-0005-0000-0000-000061220000}"/>
    <cellStyle name="Entrée 12 3 10" xfId="12571" xr:uid="{00000000-0005-0000-0000-000062220000}"/>
    <cellStyle name="Entrée 12 3 10 2" xfId="27517" xr:uid="{00000000-0005-0000-0000-000063220000}"/>
    <cellStyle name="Entrée 12 3 10 3" xfId="21939" xr:uid="{00000000-0005-0000-0000-000064220000}"/>
    <cellStyle name="Entrée 12 3 10 4" xfId="21498" xr:uid="{00000000-0005-0000-0000-000065220000}"/>
    <cellStyle name="Entrée 12 3 10 5" xfId="32180" xr:uid="{00000000-0005-0000-0000-000066220000}"/>
    <cellStyle name="Entrée 12 3 10 6" xfId="30803" xr:uid="{00000000-0005-0000-0000-000067220000}"/>
    <cellStyle name="Entrée 12 3 10 7" xfId="32607" xr:uid="{00000000-0005-0000-0000-000068220000}"/>
    <cellStyle name="Entrée 12 3 11" xfId="12632" xr:uid="{00000000-0005-0000-0000-000069220000}"/>
    <cellStyle name="Entrée 12 3 11 2" xfId="26986" xr:uid="{00000000-0005-0000-0000-00006A220000}"/>
    <cellStyle name="Entrée 12 3 11 3" xfId="25396" xr:uid="{00000000-0005-0000-0000-00006B220000}"/>
    <cellStyle name="Entrée 12 3 11 4" xfId="6592" xr:uid="{00000000-0005-0000-0000-00006C220000}"/>
    <cellStyle name="Entrée 12 3 11 5" xfId="21452" xr:uid="{00000000-0005-0000-0000-00006D220000}"/>
    <cellStyle name="Entrée 12 3 11 6" xfId="33584" xr:uid="{00000000-0005-0000-0000-00006E220000}"/>
    <cellStyle name="Entrée 12 3 11 7" xfId="22596" xr:uid="{00000000-0005-0000-0000-00006F220000}"/>
    <cellStyle name="Entrée 12 3 12" xfId="14145" xr:uid="{00000000-0005-0000-0000-000070220000}"/>
    <cellStyle name="Entrée 12 3 12 2" xfId="29786" xr:uid="{00000000-0005-0000-0000-000071220000}"/>
    <cellStyle name="Entrée 12 3 12 3" xfId="30926" xr:uid="{00000000-0005-0000-0000-000072220000}"/>
    <cellStyle name="Entrée 12 3 12 4" xfId="32366" xr:uid="{00000000-0005-0000-0000-000073220000}"/>
    <cellStyle name="Entrée 12 3 12 5" xfId="25826" xr:uid="{00000000-0005-0000-0000-000074220000}"/>
    <cellStyle name="Entrée 12 3 12 6" xfId="34247" xr:uid="{00000000-0005-0000-0000-000075220000}"/>
    <cellStyle name="Entrée 12 3 12 7" xfId="35066" xr:uid="{00000000-0005-0000-0000-000076220000}"/>
    <cellStyle name="Entrée 12 3 13" xfId="13994" xr:uid="{00000000-0005-0000-0000-000077220000}"/>
    <cellStyle name="Entrée 12 3 13 2" xfId="23640" xr:uid="{00000000-0005-0000-0000-000078220000}"/>
    <cellStyle name="Entrée 12 3 13 3" xfId="25432" xr:uid="{00000000-0005-0000-0000-000079220000}"/>
    <cellStyle name="Entrée 12 3 13 4" xfId="6611" xr:uid="{00000000-0005-0000-0000-00007A220000}"/>
    <cellStyle name="Entrée 12 3 13 5" xfId="25252" xr:uid="{00000000-0005-0000-0000-00007B220000}"/>
    <cellStyle name="Entrée 12 3 13 6" xfId="22628" xr:uid="{00000000-0005-0000-0000-00007C220000}"/>
    <cellStyle name="Entrée 12 3 13 7" xfId="32756" xr:uid="{00000000-0005-0000-0000-00007D220000}"/>
    <cellStyle name="Entrée 12 3 14" xfId="12478" xr:uid="{00000000-0005-0000-0000-00007E220000}"/>
    <cellStyle name="Entrée 12 3 14 2" xfId="24008" xr:uid="{00000000-0005-0000-0000-00007F220000}"/>
    <cellStyle name="Entrée 12 3 14 3" xfId="21472" xr:uid="{00000000-0005-0000-0000-000080220000}"/>
    <cellStyle name="Entrée 12 3 14 4" xfId="23464" xr:uid="{00000000-0005-0000-0000-000081220000}"/>
    <cellStyle name="Entrée 12 3 14 5" xfId="22563" xr:uid="{00000000-0005-0000-0000-000082220000}"/>
    <cellStyle name="Entrée 12 3 14 6" xfId="32838" xr:uid="{00000000-0005-0000-0000-000083220000}"/>
    <cellStyle name="Entrée 12 3 14 7" xfId="27841" xr:uid="{00000000-0005-0000-0000-000084220000}"/>
    <cellStyle name="Entrée 12 3 15" xfId="14136" xr:uid="{00000000-0005-0000-0000-000085220000}"/>
    <cellStyle name="Entrée 12 3 15 2" xfId="23254" xr:uid="{00000000-0005-0000-0000-000086220000}"/>
    <cellStyle name="Entrée 12 3 15 3" xfId="21732" xr:uid="{00000000-0005-0000-0000-000087220000}"/>
    <cellStyle name="Entrée 12 3 15 4" xfId="25135" xr:uid="{00000000-0005-0000-0000-000088220000}"/>
    <cellStyle name="Entrée 12 3 15 5" xfId="6478" xr:uid="{00000000-0005-0000-0000-000089220000}"/>
    <cellStyle name="Entrée 12 3 15 6" xfId="30677" xr:uid="{00000000-0005-0000-0000-00008A220000}"/>
    <cellStyle name="Entrée 12 3 15 7" xfId="33269" xr:uid="{00000000-0005-0000-0000-00008B220000}"/>
    <cellStyle name="Entrée 12 3 2" xfId="4344" xr:uid="{00000000-0005-0000-0000-00008C220000}"/>
    <cellStyle name="Entrée 12 3 2 2" xfId="11749" xr:uid="{00000000-0005-0000-0000-00008D220000}"/>
    <cellStyle name="Entrée 12 3 2 2 2" xfId="30144" xr:uid="{00000000-0005-0000-0000-00008E220000}"/>
    <cellStyle name="Entrée 12 3 2 2 3" xfId="31244" xr:uid="{00000000-0005-0000-0000-00008F220000}"/>
    <cellStyle name="Entrée 12 3 2 2 4" xfId="32640" xr:uid="{00000000-0005-0000-0000-000090220000}"/>
    <cellStyle name="Entrée 12 3 2 2 5" xfId="33842" xr:uid="{00000000-0005-0000-0000-000091220000}"/>
    <cellStyle name="Entrée 12 3 2 2 6" xfId="34421" xr:uid="{00000000-0005-0000-0000-000092220000}"/>
    <cellStyle name="Entrée 12 3 2 2 7" xfId="35182" xr:uid="{00000000-0005-0000-0000-000093220000}"/>
    <cellStyle name="Entrée 12 3 2 3" xfId="22383" xr:uid="{00000000-0005-0000-0000-000094220000}"/>
    <cellStyle name="Entrée 12 3 2 4" xfId="23090" xr:uid="{00000000-0005-0000-0000-000095220000}"/>
    <cellStyle name="Entrée 12 3 2 5" xfId="28327" xr:uid="{00000000-0005-0000-0000-000096220000}"/>
    <cellStyle name="Entrée 12 3 2 6" xfId="31050" xr:uid="{00000000-0005-0000-0000-000097220000}"/>
    <cellStyle name="Entrée 12 3 2 7" xfId="21425" xr:uid="{00000000-0005-0000-0000-000098220000}"/>
    <cellStyle name="Entrée 12 3 2 8" xfId="25407" xr:uid="{00000000-0005-0000-0000-000099220000}"/>
    <cellStyle name="Entrée 12 3 3" xfId="11962" xr:uid="{00000000-0005-0000-0000-00009A220000}"/>
    <cellStyle name="Entrée 12 3 3 2" xfId="30652" xr:uid="{00000000-0005-0000-0000-00009B220000}"/>
    <cellStyle name="Entrée 12 3 3 3" xfId="22168" xr:uid="{00000000-0005-0000-0000-00009C220000}"/>
    <cellStyle name="Entrée 12 3 3 4" xfId="23110" xr:uid="{00000000-0005-0000-0000-00009D220000}"/>
    <cellStyle name="Entrée 12 3 3 5" xfId="34120" xr:uid="{00000000-0005-0000-0000-00009E220000}"/>
    <cellStyle name="Entrée 12 3 3 6" xfId="24608" xr:uid="{00000000-0005-0000-0000-00009F220000}"/>
    <cellStyle name="Entrée 12 3 3 7" xfId="31714" xr:uid="{00000000-0005-0000-0000-0000A0220000}"/>
    <cellStyle name="Entrée 12 3 4" xfId="12147" xr:uid="{00000000-0005-0000-0000-0000A1220000}"/>
    <cellStyle name="Entrée 12 3 4 2" xfId="27362" xr:uid="{00000000-0005-0000-0000-0000A2220000}"/>
    <cellStyle name="Entrée 12 3 4 3" xfId="26348" xr:uid="{00000000-0005-0000-0000-0000A3220000}"/>
    <cellStyle name="Entrée 12 3 4 4" xfId="22290" xr:uid="{00000000-0005-0000-0000-0000A4220000}"/>
    <cellStyle name="Entrée 12 3 4 5" xfId="28302" xr:uid="{00000000-0005-0000-0000-0000A5220000}"/>
    <cellStyle name="Entrée 12 3 4 6" xfId="22869" xr:uid="{00000000-0005-0000-0000-0000A6220000}"/>
    <cellStyle name="Entrée 12 3 4 7" xfId="6099" xr:uid="{00000000-0005-0000-0000-0000A7220000}"/>
    <cellStyle name="Entrée 12 3 5" xfId="12199" xr:uid="{00000000-0005-0000-0000-0000A8220000}"/>
    <cellStyle name="Entrée 12 3 5 2" xfId="26789" xr:uid="{00000000-0005-0000-0000-0000A9220000}"/>
    <cellStyle name="Entrée 12 3 5 3" xfId="22194" xr:uid="{00000000-0005-0000-0000-0000AA220000}"/>
    <cellStyle name="Entrée 12 3 5 4" xfId="23168" xr:uid="{00000000-0005-0000-0000-0000AB220000}"/>
    <cellStyle name="Entrée 12 3 5 5" xfId="6301" xr:uid="{00000000-0005-0000-0000-0000AC220000}"/>
    <cellStyle name="Entrée 12 3 5 6" xfId="24394" xr:uid="{00000000-0005-0000-0000-0000AD220000}"/>
    <cellStyle name="Entrée 12 3 5 7" xfId="32050" xr:uid="{00000000-0005-0000-0000-0000AE220000}"/>
    <cellStyle name="Entrée 12 3 6" xfId="12748" xr:uid="{00000000-0005-0000-0000-0000AF220000}"/>
    <cellStyle name="Entrée 12 3 6 2" xfId="30628" xr:uid="{00000000-0005-0000-0000-0000B0220000}"/>
    <cellStyle name="Entrée 12 3 6 3" xfId="21735" xr:uid="{00000000-0005-0000-0000-0000B1220000}"/>
    <cellStyle name="Entrée 12 3 6 4" xfId="27443" xr:uid="{00000000-0005-0000-0000-0000B2220000}"/>
    <cellStyle name="Entrée 12 3 6 5" xfId="34100" xr:uid="{00000000-0005-0000-0000-0000B3220000}"/>
    <cellStyle name="Entrée 12 3 6 6" xfId="30816" xr:uid="{00000000-0005-0000-0000-0000B4220000}"/>
    <cellStyle name="Entrée 12 3 6 7" xfId="25817" xr:uid="{00000000-0005-0000-0000-0000B5220000}"/>
    <cellStyle name="Entrée 12 3 7" xfId="14481" xr:uid="{00000000-0005-0000-0000-0000B6220000}"/>
    <cellStyle name="Entrée 12 3 7 2" xfId="29773" xr:uid="{00000000-0005-0000-0000-0000B7220000}"/>
    <cellStyle name="Entrée 12 3 7 3" xfId="30912" xr:uid="{00000000-0005-0000-0000-0000B8220000}"/>
    <cellStyle name="Entrée 12 3 7 4" xfId="32353" xr:uid="{00000000-0005-0000-0000-0000B9220000}"/>
    <cellStyle name="Entrée 12 3 7 5" xfId="28127" xr:uid="{00000000-0005-0000-0000-0000BA220000}"/>
    <cellStyle name="Entrée 12 3 7 6" xfId="34237" xr:uid="{00000000-0005-0000-0000-0000BB220000}"/>
    <cellStyle name="Entrée 12 3 7 7" xfId="35056" xr:uid="{00000000-0005-0000-0000-0000BC220000}"/>
    <cellStyle name="Entrée 12 3 8" xfId="12966" xr:uid="{00000000-0005-0000-0000-0000BD220000}"/>
    <cellStyle name="Entrée 12 3 8 2" xfId="29623" xr:uid="{00000000-0005-0000-0000-0000BE220000}"/>
    <cellStyle name="Entrée 12 3 8 3" xfId="7148" xr:uid="{00000000-0005-0000-0000-0000BF220000}"/>
    <cellStyle name="Entrée 12 3 8 4" xfId="31985" xr:uid="{00000000-0005-0000-0000-0000C0220000}"/>
    <cellStyle name="Entrée 12 3 8 5" xfId="8628" xr:uid="{00000000-0005-0000-0000-0000C1220000}"/>
    <cellStyle name="Entrée 12 3 8 6" xfId="32813" xr:uid="{00000000-0005-0000-0000-0000C2220000}"/>
    <cellStyle name="Entrée 12 3 8 7" xfId="34935" xr:uid="{00000000-0005-0000-0000-0000C3220000}"/>
    <cellStyle name="Entrée 12 3 9" xfId="14400" xr:uid="{00000000-0005-0000-0000-0000C4220000}"/>
    <cellStyle name="Entrée 12 3 9 2" xfId="30326" xr:uid="{00000000-0005-0000-0000-0000C5220000}"/>
    <cellStyle name="Entrée 12 3 9 3" xfId="24159" xr:uid="{00000000-0005-0000-0000-0000C6220000}"/>
    <cellStyle name="Entrée 12 3 9 4" xfId="29807" xr:uid="{00000000-0005-0000-0000-0000C7220000}"/>
    <cellStyle name="Entrée 12 3 9 5" xfId="33925" xr:uid="{00000000-0005-0000-0000-0000C8220000}"/>
    <cellStyle name="Entrée 12 3 9 6" xfId="31804" xr:uid="{00000000-0005-0000-0000-0000C9220000}"/>
    <cellStyle name="Entrée 12 3 9 7" xfId="28304" xr:uid="{00000000-0005-0000-0000-0000CA220000}"/>
    <cellStyle name="Entrée 13 2" xfId="908" xr:uid="{00000000-0005-0000-0000-0000CB220000}"/>
    <cellStyle name="Entrée 13 2 10" xfId="12569" xr:uid="{00000000-0005-0000-0000-0000CC220000}"/>
    <cellStyle name="Entrée 13 2 10 2" xfId="23107" xr:uid="{00000000-0005-0000-0000-0000CD220000}"/>
    <cellStyle name="Entrée 13 2 10 3" xfId="29975" xr:uid="{00000000-0005-0000-0000-0000CE220000}"/>
    <cellStyle name="Entrée 13 2 10 4" xfId="31092" xr:uid="{00000000-0005-0000-0000-0000CF220000}"/>
    <cellStyle name="Entrée 13 2 10 5" xfId="32099" xr:uid="{00000000-0005-0000-0000-0000D0220000}"/>
    <cellStyle name="Entrée 13 2 10 6" xfId="33747" xr:uid="{00000000-0005-0000-0000-0000D1220000}"/>
    <cellStyle name="Entrée 13 2 10 7" xfId="34337" xr:uid="{00000000-0005-0000-0000-0000D2220000}"/>
    <cellStyle name="Entrée 13 2 11" xfId="12538" xr:uid="{00000000-0005-0000-0000-0000D3220000}"/>
    <cellStyle name="Entrée 13 2 11 2" xfId="22531" xr:uid="{00000000-0005-0000-0000-0000D4220000}"/>
    <cellStyle name="Entrée 13 2 11 3" xfId="27530" xr:uid="{00000000-0005-0000-0000-0000D5220000}"/>
    <cellStyle name="Entrée 13 2 11 4" xfId="26625" xr:uid="{00000000-0005-0000-0000-0000D6220000}"/>
    <cellStyle name="Entrée 13 2 11 5" xfId="22208" xr:uid="{00000000-0005-0000-0000-0000D7220000}"/>
    <cellStyle name="Entrée 13 2 11 6" xfId="33200" xr:uid="{00000000-0005-0000-0000-0000D8220000}"/>
    <cellStyle name="Entrée 13 2 11 7" xfId="21541" xr:uid="{00000000-0005-0000-0000-0000D9220000}"/>
    <cellStyle name="Entrée 13 2 12" xfId="14000" xr:uid="{00000000-0005-0000-0000-0000DA220000}"/>
    <cellStyle name="Entrée 13 2 12 2" xfId="27825" xr:uid="{00000000-0005-0000-0000-0000DB220000}"/>
    <cellStyle name="Entrée 13 2 12 3" xfId="25855" xr:uid="{00000000-0005-0000-0000-0000DC220000}"/>
    <cellStyle name="Entrée 13 2 12 4" xfId="31058" xr:uid="{00000000-0005-0000-0000-0000DD220000}"/>
    <cellStyle name="Entrée 13 2 12 5" xfId="33192" xr:uid="{00000000-0005-0000-0000-0000DE220000}"/>
    <cellStyle name="Entrée 13 2 12 6" xfId="33425" xr:uid="{00000000-0005-0000-0000-0000DF220000}"/>
    <cellStyle name="Entrée 13 2 12 7" xfId="34323" xr:uid="{00000000-0005-0000-0000-0000E0220000}"/>
    <cellStyle name="Entrée 13 2 13" xfId="14665" xr:uid="{00000000-0005-0000-0000-0000E1220000}"/>
    <cellStyle name="Entrée 13 2 13 2" xfId="26720" xr:uid="{00000000-0005-0000-0000-0000E2220000}"/>
    <cellStyle name="Entrée 13 2 13 3" xfId="28056" xr:uid="{00000000-0005-0000-0000-0000E3220000}"/>
    <cellStyle name="Entrée 13 2 13 4" xfId="30498" xr:uid="{00000000-0005-0000-0000-0000E4220000}"/>
    <cellStyle name="Entrée 13 2 13 5" xfId="26085" xr:uid="{00000000-0005-0000-0000-0000E5220000}"/>
    <cellStyle name="Entrée 13 2 13 6" xfId="33521" xr:uid="{00000000-0005-0000-0000-0000E6220000}"/>
    <cellStyle name="Entrée 13 2 13 7" xfId="34026" xr:uid="{00000000-0005-0000-0000-0000E7220000}"/>
    <cellStyle name="Entrée 13 2 14" xfId="12562" xr:uid="{00000000-0005-0000-0000-0000E8220000}"/>
    <cellStyle name="Entrée 13 2 14 2" xfId="22411" xr:uid="{00000000-0005-0000-0000-0000E9220000}"/>
    <cellStyle name="Entrée 13 2 14 3" xfId="30026" xr:uid="{00000000-0005-0000-0000-0000EA220000}"/>
    <cellStyle name="Entrée 13 2 14 4" xfId="31128" xr:uid="{00000000-0005-0000-0000-0000EB220000}"/>
    <cellStyle name="Entrée 13 2 14 5" xfId="21639" xr:uid="{00000000-0005-0000-0000-0000EC220000}"/>
    <cellStyle name="Entrée 13 2 14 6" xfId="33764" xr:uid="{00000000-0005-0000-0000-0000ED220000}"/>
    <cellStyle name="Entrée 13 2 14 7" xfId="34348" xr:uid="{00000000-0005-0000-0000-0000EE220000}"/>
    <cellStyle name="Entrée 13 2 15" xfId="14529" xr:uid="{00000000-0005-0000-0000-0000EF220000}"/>
    <cellStyle name="Entrée 13 2 15 2" xfId="27288" xr:uid="{00000000-0005-0000-0000-0000F0220000}"/>
    <cellStyle name="Entrée 13 2 15 3" xfId="26314" xr:uid="{00000000-0005-0000-0000-0000F1220000}"/>
    <cellStyle name="Entrée 13 2 15 4" xfId="25829" xr:uid="{00000000-0005-0000-0000-0000F2220000}"/>
    <cellStyle name="Entrée 13 2 15 5" xfId="33207" xr:uid="{00000000-0005-0000-0000-0000F3220000}"/>
    <cellStyle name="Entrée 13 2 15 6" xfId="24325" xr:uid="{00000000-0005-0000-0000-0000F4220000}"/>
    <cellStyle name="Entrée 13 2 15 7" xfId="31885" xr:uid="{00000000-0005-0000-0000-0000F5220000}"/>
    <cellStyle name="Entrée 13 2 2" xfId="4305" xr:uid="{00000000-0005-0000-0000-0000F6220000}"/>
    <cellStyle name="Entrée 13 2 2 2" xfId="11753" xr:uid="{00000000-0005-0000-0000-0000F7220000}"/>
    <cellStyle name="Entrée 13 2 2 2 2" xfId="25799" xr:uid="{00000000-0005-0000-0000-0000F8220000}"/>
    <cellStyle name="Entrée 13 2 2 2 3" xfId="27189" xr:uid="{00000000-0005-0000-0000-0000F9220000}"/>
    <cellStyle name="Entrée 13 2 2 2 4" xfId="22018" xr:uid="{00000000-0005-0000-0000-0000FA220000}"/>
    <cellStyle name="Entrée 13 2 2 2 5" xfId="27253" xr:uid="{00000000-0005-0000-0000-0000FB220000}"/>
    <cellStyle name="Entrée 13 2 2 2 6" xfId="22588" xr:uid="{00000000-0005-0000-0000-0000FC220000}"/>
    <cellStyle name="Entrée 13 2 2 2 7" xfId="32464" xr:uid="{00000000-0005-0000-0000-0000FD220000}"/>
    <cellStyle name="Entrée 13 2 2 3" xfId="22384" xr:uid="{00000000-0005-0000-0000-0000FE220000}"/>
    <cellStyle name="Entrée 13 2 2 4" xfId="27499" xr:uid="{00000000-0005-0000-0000-0000FF220000}"/>
    <cellStyle name="Entrée 13 2 2 5" xfId="30518" xr:uid="{00000000-0005-0000-0000-000000230000}"/>
    <cellStyle name="Entrée 13 2 2 6" xfId="30077" xr:uid="{00000000-0005-0000-0000-000001230000}"/>
    <cellStyle name="Entrée 13 2 2 7" xfId="23662" xr:uid="{00000000-0005-0000-0000-000002230000}"/>
    <cellStyle name="Entrée 13 2 2 8" xfId="34038" xr:uid="{00000000-0005-0000-0000-000003230000}"/>
    <cellStyle name="Entrée 13 2 3" xfId="11963" xr:uid="{00000000-0005-0000-0000-000004230000}"/>
    <cellStyle name="Entrée 13 2 3 2" xfId="25791" xr:uid="{00000000-0005-0000-0000-000005230000}"/>
    <cellStyle name="Entrée 13 2 3 3" xfId="23422" xr:uid="{00000000-0005-0000-0000-000006230000}"/>
    <cellStyle name="Entrée 13 2 3 4" xfId="27534" xr:uid="{00000000-0005-0000-0000-000007230000}"/>
    <cellStyle name="Entrée 13 2 3 5" xfId="23871" xr:uid="{00000000-0005-0000-0000-000008230000}"/>
    <cellStyle name="Entrée 13 2 3 6" xfId="33481" xr:uid="{00000000-0005-0000-0000-000009230000}"/>
    <cellStyle name="Entrée 13 2 3 7" xfId="32167" xr:uid="{00000000-0005-0000-0000-00000A230000}"/>
    <cellStyle name="Entrée 13 2 4" xfId="12214" xr:uid="{00000000-0005-0000-0000-00000B230000}"/>
    <cellStyle name="Entrée 13 2 4 2" xfId="30645" xr:uid="{00000000-0005-0000-0000-00000C230000}"/>
    <cellStyle name="Entrée 13 2 4 3" xfId="22209" xr:uid="{00000000-0005-0000-0000-00000D230000}"/>
    <cellStyle name="Entrée 13 2 4 4" xfId="23407" xr:uid="{00000000-0005-0000-0000-00000E230000}"/>
    <cellStyle name="Entrée 13 2 4 5" xfId="34114" xr:uid="{00000000-0005-0000-0000-00000F230000}"/>
    <cellStyle name="Entrée 13 2 4 6" xfId="32108" xr:uid="{00000000-0005-0000-0000-000010230000}"/>
    <cellStyle name="Entrée 13 2 4 7" xfId="26585" xr:uid="{00000000-0005-0000-0000-000011230000}"/>
    <cellStyle name="Entrée 13 2 5" xfId="11959" xr:uid="{00000000-0005-0000-0000-000012230000}"/>
    <cellStyle name="Entrée 13 2 5 2" xfId="30135" xr:uid="{00000000-0005-0000-0000-000013230000}"/>
    <cellStyle name="Entrée 13 2 5 3" xfId="31234" xr:uid="{00000000-0005-0000-0000-000014230000}"/>
    <cellStyle name="Entrée 13 2 5 4" xfId="32631" xr:uid="{00000000-0005-0000-0000-000015230000}"/>
    <cellStyle name="Entrée 13 2 5 5" xfId="33833" xr:uid="{00000000-0005-0000-0000-000016230000}"/>
    <cellStyle name="Entrée 13 2 5 6" xfId="34412" xr:uid="{00000000-0005-0000-0000-000017230000}"/>
    <cellStyle name="Entrée 13 2 5 7" xfId="35173" xr:uid="{00000000-0005-0000-0000-000018230000}"/>
    <cellStyle name="Entrée 13 2 6" xfId="12749" xr:uid="{00000000-0005-0000-0000-000019230000}"/>
    <cellStyle name="Entrée 13 2 6 2" xfId="25760" xr:uid="{00000000-0005-0000-0000-00001A230000}"/>
    <cellStyle name="Entrée 13 2 6 3" xfId="23132" xr:uid="{00000000-0005-0000-0000-00001B230000}"/>
    <cellStyle name="Entrée 13 2 6 4" xfId="22152" xr:uid="{00000000-0005-0000-0000-00001C230000}"/>
    <cellStyle name="Entrée 13 2 6 5" xfId="24112" xr:uid="{00000000-0005-0000-0000-00001D230000}"/>
    <cellStyle name="Entrée 13 2 6 6" xfId="23025" xr:uid="{00000000-0005-0000-0000-00001E230000}"/>
    <cellStyle name="Entrée 13 2 6 7" xfId="27502" xr:uid="{00000000-0005-0000-0000-00001F230000}"/>
    <cellStyle name="Entrée 13 2 7" xfId="14475" xr:uid="{00000000-0005-0000-0000-000020230000}"/>
    <cellStyle name="Entrée 13 2 7 2" xfId="5917" xr:uid="{00000000-0005-0000-0000-000021230000}"/>
    <cellStyle name="Entrée 13 2 7 3" xfId="6329" xr:uid="{00000000-0005-0000-0000-000022230000}"/>
    <cellStyle name="Entrée 13 2 7 4" xfId="31798" xr:uid="{00000000-0005-0000-0000-000023230000}"/>
    <cellStyle name="Entrée 13 2 7 5" xfId="28253" xr:uid="{00000000-0005-0000-0000-000024230000}"/>
    <cellStyle name="Entrée 13 2 7 6" xfId="28266" xr:uid="{00000000-0005-0000-0000-000025230000}"/>
    <cellStyle name="Entrée 13 2 7 7" xfId="34855" xr:uid="{00000000-0005-0000-0000-000026230000}"/>
    <cellStyle name="Entrée 13 2 8" xfId="12503" xr:uid="{00000000-0005-0000-0000-000027230000}"/>
    <cellStyle name="Entrée 13 2 8 2" xfId="22921" xr:uid="{00000000-0005-0000-0000-000028230000}"/>
    <cellStyle name="Entrée 13 2 8 3" xfId="7172" xr:uid="{00000000-0005-0000-0000-000029230000}"/>
    <cellStyle name="Entrée 13 2 8 4" xfId="31999" xr:uid="{00000000-0005-0000-0000-00002A230000}"/>
    <cellStyle name="Entrée 13 2 8 5" xfId="22251" xr:uid="{00000000-0005-0000-0000-00002B230000}"/>
    <cellStyle name="Entrée 13 2 8 6" xfId="32780" xr:uid="{00000000-0005-0000-0000-00002C230000}"/>
    <cellStyle name="Entrée 13 2 8 7" xfId="34947" xr:uid="{00000000-0005-0000-0000-00002D230000}"/>
    <cellStyle name="Entrée 13 2 9" xfId="12352" xr:uid="{00000000-0005-0000-0000-00002E230000}"/>
    <cellStyle name="Entrée 13 2 9 2" xfId="24013" xr:uid="{00000000-0005-0000-0000-00002F230000}"/>
    <cellStyle name="Entrée 13 2 9 3" xfId="23982" xr:uid="{00000000-0005-0000-0000-000030230000}"/>
    <cellStyle name="Entrée 13 2 9 4" xfId="23791" xr:uid="{00000000-0005-0000-0000-000031230000}"/>
    <cellStyle name="Entrée 13 2 9 5" xfId="33623" xr:uid="{00000000-0005-0000-0000-000032230000}"/>
    <cellStyle name="Entrée 13 2 9 6" xfId="31126" xr:uid="{00000000-0005-0000-0000-000033230000}"/>
    <cellStyle name="Entrée 13 2 9 7" xfId="32257" xr:uid="{00000000-0005-0000-0000-000034230000}"/>
    <cellStyle name="Entrée 13 3" xfId="909" xr:uid="{00000000-0005-0000-0000-000035230000}"/>
    <cellStyle name="Entrée 13 3 10" xfId="14470" xr:uid="{00000000-0005-0000-0000-000036230000}"/>
    <cellStyle name="Entrée 13 3 10 2" xfId="30575" xr:uid="{00000000-0005-0000-0000-000037230000}"/>
    <cellStyle name="Entrée 13 3 10 3" xfId="28340" xr:uid="{00000000-0005-0000-0000-000038230000}"/>
    <cellStyle name="Entrée 13 3 10 4" xfId="28013" xr:uid="{00000000-0005-0000-0000-000039230000}"/>
    <cellStyle name="Entrée 13 3 10 5" xfId="34067" xr:uid="{00000000-0005-0000-0000-00003A230000}"/>
    <cellStyle name="Entrée 13 3 10 6" xfId="33361" xr:uid="{00000000-0005-0000-0000-00003B230000}"/>
    <cellStyle name="Entrée 13 3 10 7" xfId="23186" xr:uid="{00000000-0005-0000-0000-00003C230000}"/>
    <cellStyle name="Entrée 13 3 11" xfId="14660" xr:uid="{00000000-0005-0000-0000-00003D230000}"/>
    <cellStyle name="Entrée 13 3 11 2" xfId="25702" xr:uid="{00000000-0005-0000-0000-00003E230000}"/>
    <cellStyle name="Entrée 13 3 11 3" xfId="23505" xr:uid="{00000000-0005-0000-0000-00003F230000}"/>
    <cellStyle name="Entrée 13 3 11 4" xfId="23093" xr:uid="{00000000-0005-0000-0000-000040230000}"/>
    <cellStyle name="Entrée 13 3 11 5" xfId="32177" xr:uid="{00000000-0005-0000-0000-000041230000}"/>
    <cellStyle name="Entrée 13 3 11 6" xfId="33480" xr:uid="{00000000-0005-0000-0000-000042230000}"/>
    <cellStyle name="Entrée 13 3 11 7" xfId="32109" xr:uid="{00000000-0005-0000-0000-000043230000}"/>
    <cellStyle name="Entrée 13 3 12" xfId="12878" xr:uid="{00000000-0005-0000-0000-000044230000}"/>
    <cellStyle name="Entrée 13 3 12 2" xfId="21574" xr:uid="{00000000-0005-0000-0000-000045230000}"/>
    <cellStyle name="Entrée 13 3 12 3" xfId="22243" xr:uid="{00000000-0005-0000-0000-000046230000}"/>
    <cellStyle name="Entrée 13 3 12 4" xfId="25816" xr:uid="{00000000-0005-0000-0000-000047230000}"/>
    <cellStyle name="Entrée 13 3 12 5" xfId="8558" xr:uid="{00000000-0005-0000-0000-000048230000}"/>
    <cellStyle name="Entrée 13 3 12 6" xfId="6530" xr:uid="{00000000-0005-0000-0000-000049230000}"/>
    <cellStyle name="Entrée 13 3 12 7" xfId="21546" xr:uid="{00000000-0005-0000-0000-00004A230000}"/>
    <cellStyle name="Entrée 13 3 13" xfId="14183" xr:uid="{00000000-0005-0000-0000-00004B230000}"/>
    <cellStyle name="Entrée 13 3 13 2" xfId="23762" xr:uid="{00000000-0005-0000-0000-00004C230000}"/>
    <cellStyle name="Entrée 13 3 13 3" xfId="26699" xr:uid="{00000000-0005-0000-0000-00004D230000}"/>
    <cellStyle name="Entrée 13 3 13 4" xfId="27688" xr:uid="{00000000-0005-0000-0000-00004E230000}"/>
    <cellStyle name="Entrée 13 3 13 5" xfId="26287" xr:uid="{00000000-0005-0000-0000-00004F230000}"/>
    <cellStyle name="Entrée 13 3 13 6" xfId="32091" xr:uid="{00000000-0005-0000-0000-000050230000}"/>
    <cellStyle name="Entrée 13 3 13 7" xfId="21894" xr:uid="{00000000-0005-0000-0000-000051230000}"/>
    <cellStyle name="Entrée 13 3 14" xfId="12579" xr:uid="{00000000-0005-0000-0000-000052230000}"/>
    <cellStyle name="Entrée 13 3 14 2" xfId="26987" xr:uid="{00000000-0005-0000-0000-000053230000}"/>
    <cellStyle name="Entrée 13 3 14 3" xfId="27412" xr:uid="{00000000-0005-0000-0000-000054230000}"/>
    <cellStyle name="Entrée 13 3 14 4" xfId="26220" xr:uid="{00000000-0005-0000-0000-000055230000}"/>
    <cellStyle name="Entrée 13 3 14 5" xfId="27231" xr:uid="{00000000-0005-0000-0000-000056230000}"/>
    <cellStyle name="Entrée 13 3 14 6" xfId="21934" xr:uid="{00000000-0005-0000-0000-000057230000}"/>
    <cellStyle name="Entrée 13 3 14 7" xfId="32068" xr:uid="{00000000-0005-0000-0000-000058230000}"/>
    <cellStyle name="Entrée 13 3 15" xfId="14431" xr:uid="{00000000-0005-0000-0000-000059230000}"/>
    <cellStyle name="Entrée 13 3 15 2" xfId="21904" xr:uid="{00000000-0005-0000-0000-00005A230000}"/>
    <cellStyle name="Entrée 13 3 15 3" xfId="30557" xr:uid="{00000000-0005-0000-0000-00005B230000}"/>
    <cellStyle name="Entrée 13 3 15 4" xfId="27984" xr:uid="{00000000-0005-0000-0000-00005C230000}"/>
    <cellStyle name="Entrée 13 3 15 5" xfId="30394" xr:uid="{00000000-0005-0000-0000-00005D230000}"/>
    <cellStyle name="Entrée 13 3 15 6" xfId="34055" xr:uid="{00000000-0005-0000-0000-00005E230000}"/>
    <cellStyle name="Entrée 13 3 15 7" xfId="32098" xr:uid="{00000000-0005-0000-0000-00005F230000}"/>
    <cellStyle name="Entrée 13 3 2" xfId="4194" xr:uid="{00000000-0005-0000-0000-000060230000}"/>
    <cellStyle name="Entrée 13 3 2 2" xfId="11757" xr:uid="{00000000-0005-0000-0000-000061230000}"/>
    <cellStyle name="Entrée 13 3 2 2 2" xfId="21396" xr:uid="{00000000-0005-0000-0000-000062230000}"/>
    <cellStyle name="Entrée 13 3 2 2 3" xfId="6411" xr:uid="{00000000-0005-0000-0000-000063230000}"/>
    <cellStyle name="Entrée 13 3 2 2 4" xfId="31874" xr:uid="{00000000-0005-0000-0000-000064230000}"/>
    <cellStyle name="Entrée 13 3 2 2 5" xfId="26469" xr:uid="{00000000-0005-0000-0000-000065230000}"/>
    <cellStyle name="Entrée 13 3 2 2 6" xfId="31848" xr:uid="{00000000-0005-0000-0000-000066230000}"/>
    <cellStyle name="Entrée 13 3 2 2 7" xfId="34906" xr:uid="{00000000-0005-0000-0000-000067230000}"/>
    <cellStyle name="Entrée 13 3 2 3" xfId="22385" xr:uid="{00000000-0005-0000-0000-000068230000}"/>
    <cellStyle name="Entrée 13 3 2 4" xfId="28388" xr:uid="{00000000-0005-0000-0000-000069230000}"/>
    <cellStyle name="Entrée 13 3 2 5" xfId="24821" xr:uid="{00000000-0005-0000-0000-00006A230000}"/>
    <cellStyle name="Entrée 13 3 2 6" xfId="27892" xr:uid="{00000000-0005-0000-0000-00006B230000}"/>
    <cellStyle name="Entrée 13 3 2 7" xfId="32899" xr:uid="{00000000-0005-0000-0000-00006C230000}"/>
    <cellStyle name="Entrée 13 3 2 8" xfId="25476" xr:uid="{00000000-0005-0000-0000-00006D230000}"/>
    <cellStyle name="Entrée 13 3 3" xfId="12182" xr:uid="{00000000-0005-0000-0000-00006E230000}"/>
    <cellStyle name="Entrée 13 3 3 2" xfId="27003" xr:uid="{00000000-0005-0000-0000-00006F230000}"/>
    <cellStyle name="Entrée 13 3 3 3" xfId="30254" xr:uid="{00000000-0005-0000-0000-000070230000}"/>
    <cellStyle name="Entrée 13 3 3 4" xfId="21481" xr:uid="{00000000-0005-0000-0000-000071230000}"/>
    <cellStyle name="Entrée 13 3 3 5" xfId="33046" xr:uid="{00000000-0005-0000-0000-000072230000}"/>
    <cellStyle name="Entrée 13 3 3 6" xfId="33893" xr:uid="{00000000-0005-0000-0000-000073230000}"/>
    <cellStyle name="Entrée 13 3 3 7" xfId="25985" xr:uid="{00000000-0005-0000-0000-000074230000}"/>
    <cellStyle name="Entrée 13 3 4" xfId="11924" xr:uid="{00000000-0005-0000-0000-000075230000}"/>
    <cellStyle name="Entrée 13 3 4 2" xfId="21612" xr:uid="{00000000-0005-0000-0000-000076230000}"/>
    <cellStyle name="Entrée 13 3 4 3" xfId="30468" xr:uid="{00000000-0005-0000-0000-000077230000}"/>
    <cellStyle name="Entrée 13 3 4 4" xfId="30827" xr:uid="{00000000-0005-0000-0000-000078230000}"/>
    <cellStyle name="Entrée 13 3 4 5" xfId="27665" xr:uid="{00000000-0005-0000-0000-000079230000}"/>
    <cellStyle name="Entrée 13 3 4 6" xfId="34010" xr:uid="{00000000-0005-0000-0000-00007A230000}"/>
    <cellStyle name="Entrée 13 3 4 7" xfId="34209" xr:uid="{00000000-0005-0000-0000-00007B230000}"/>
    <cellStyle name="Entrée 13 3 5" xfId="11979" xr:uid="{00000000-0005-0000-0000-00007C230000}"/>
    <cellStyle name="Entrée 13 3 5 2" xfId="27369" xr:uid="{00000000-0005-0000-0000-00007D230000}"/>
    <cellStyle name="Entrée 13 3 5 3" xfId="26084" xr:uid="{00000000-0005-0000-0000-00007E230000}"/>
    <cellStyle name="Entrée 13 3 5 4" xfId="23350" xr:uid="{00000000-0005-0000-0000-00007F230000}"/>
    <cellStyle name="Entrée 13 3 5 5" xfId="30011" xr:uid="{00000000-0005-0000-0000-000080230000}"/>
    <cellStyle name="Entrée 13 3 5 6" xfId="6428" xr:uid="{00000000-0005-0000-0000-000081230000}"/>
    <cellStyle name="Entrée 13 3 5 7" xfId="33145" xr:uid="{00000000-0005-0000-0000-000082230000}"/>
    <cellStyle name="Entrée 13 3 6" xfId="12750" xr:uid="{00000000-0005-0000-0000-000083230000}"/>
    <cellStyle name="Entrée 13 3 6 2" xfId="23295" xr:uid="{00000000-0005-0000-0000-000084230000}"/>
    <cellStyle name="Entrée 13 3 6 3" xfId="28034" xr:uid="{00000000-0005-0000-0000-000085230000}"/>
    <cellStyle name="Entrée 13 3 6 4" xfId="28379" xr:uid="{00000000-0005-0000-0000-000086230000}"/>
    <cellStyle name="Entrée 13 3 6 5" xfId="27268" xr:uid="{00000000-0005-0000-0000-000087230000}"/>
    <cellStyle name="Entrée 13 3 6 6" xfId="24132" xr:uid="{00000000-0005-0000-0000-000088230000}"/>
    <cellStyle name="Entrée 13 3 6 7" xfId="30780" xr:uid="{00000000-0005-0000-0000-000089230000}"/>
    <cellStyle name="Entrée 13 3 7" xfId="14465" xr:uid="{00000000-0005-0000-0000-00008A230000}"/>
    <cellStyle name="Entrée 13 3 7 2" xfId="22857" xr:uid="{00000000-0005-0000-0000-00008B230000}"/>
    <cellStyle name="Entrée 13 3 7 3" xfId="27032" xr:uid="{00000000-0005-0000-0000-00008C230000}"/>
    <cellStyle name="Entrée 13 3 7 4" xfId="22584" xr:uid="{00000000-0005-0000-0000-00008D230000}"/>
    <cellStyle name="Entrée 13 3 7 5" xfId="22838" xr:uid="{00000000-0005-0000-0000-00008E230000}"/>
    <cellStyle name="Entrée 13 3 7 6" xfId="31931" xr:uid="{00000000-0005-0000-0000-00008F230000}"/>
    <cellStyle name="Entrée 13 3 7 7" xfId="30681" xr:uid="{00000000-0005-0000-0000-000090230000}"/>
    <cellStyle name="Entrée 13 3 8" xfId="12508" xr:uid="{00000000-0005-0000-0000-000091230000}"/>
    <cellStyle name="Entrée 13 3 8 2" xfId="30636" xr:uid="{00000000-0005-0000-0000-000092230000}"/>
    <cellStyle name="Entrée 13 3 8 3" xfId="30231" xr:uid="{00000000-0005-0000-0000-000093230000}"/>
    <cellStyle name="Entrée 13 3 8 4" xfId="24324" xr:uid="{00000000-0005-0000-0000-000094230000}"/>
    <cellStyle name="Entrée 13 3 8 5" xfId="34106" xr:uid="{00000000-0005-0000-0000-000095230000}"/>
    <cellStyle name="Entrée 13 3 8 6" xfId="33882" xr:uid="{00000000-0005-0000-0000-000096230000}"/>
    <cellStyle name="Entrée 13 3 8 7" xfId="26079" xr:uid="{00000000-0005-0000-0000-000097230000}"/>
    <cellStyle name="Entrée 13 3 9" xfId="14371" xr:uid="{00000000-0005-0000-0000-000098230000}"/>
    <cellStyle name="Entrée 13 3 9 2" xfId="26730" xr:uid="{00000000-0005-0000-0000-000099230000}"/>
    <cellStyle name="Entrée 13 3 9 3" xfId="22051" xr:uid="{00000000-0005-0000-0000-00009A230000}"/>
    <cellStyle name="Entrée 13 3 9 4" xfId="23119" xr:uid="{00000000-0005-0000-0000-00009B230000}"/>
    <cellStyle name="Entrée 13 3 9 5" xfId="33225" xr:uid="{00000000-0005-0000-0000-00009C230000}"/>
    <cellStyle name="Entrée 13 3 9 6" xfId="23565" xr:uid="{00000000-0005-0000-0000-00009D230000}"/>
    <cellStyle name="Entrée 13 3 9 7" xfId="21443" xr:uid="{00000000-0005-0000-0000-00009E230000}"/>
    <cellStyle name="Entrée 14 2" xfId="910" xr:uid="{00000000-0005-0000-0000-00009F230000}"/>
    <cellStyle name="Entrée 14 2 10" xfId="14713" xr:uid="{00000000-0005-0000-0000-0000A0230000}"/>
    <cellStyle name="Entrée 14 2 10 2" xfId="23937" xr:uid="{00000000-0005-0000-0000-0000A1230000}"/>
    <cellStyle name="Entrée 14 2 10 3" xfId="26759" xr:uid="{00000000-0005-0000-0000-0000A2230000}"/>
    <cellStyle name="Entrée 14 2 10 4" xfId="27575" xr:uid="{00000000-0005-0000-0000-0000A3230000}"/>
    <cellStyle name="Entrée 14 2 10 5" xfId="27408" xr:uid="{00000000-0005-0000-0000-0000A4230000}"/>
    <cellStyle name="Entrée 14 2 10 6" xfId="29538" xr:uid="{00000000-0005-0000-0000-0000A5230000}"/>
    <cellStyle name="Entrée 14 2 10 7" xfId="32700" xr:uid="{00000000-0005-0000-0000-0000A6230000}"/>
    <cellStyle name="Entrée 14 2 11" xfId="14755" xr:uid="{00000000-0005-0000-0000-0000A7230000}"/>
    <cellStyle name="Entrée 14 2 11 2" xfId="23935" xr:uid="{00000000-0005-0000-0000-0000A8230000}"/>
    <cellStyle name="Entrée 14 2 11 3" xfId="21560" xr:uid="{00000000-0005-0000-0000-0000A9230000}"/>
    <cellStyle name="Entrée 14 2 11 4" xfId="23072" xr:uid="{00000000-0005-0000-0000-0000AA230000}"/>
    <cellStyle name="Entrée 14 2 11 5" xfId="33469" xr:uid="{00000000-0005-0000-0000-0000AB230000}"/>
    <cellStyle name="Entrée 14 2 11 6" xfId="25749" xr:uid="{00000000-0005-0000-0000-0000AC230000}"/>
    <cellStyle name="Entrée 14 2 11 7" xfId="26150" xr:uid="{00000000-0005-0000-0000-0000AD230000}"/>
    <cellStyle name="Entrée 14 2 12" xfId="14330" xr:uid="{00000000-0005-0000-0000-0000AE230000}"/>
    <cellStyle name="Entrée 14 2 12 2" xfId="23758" xr:uid="{00000000-0005-0000-0000-0000AF230000}"/>
    <cellStyle name="Entrée 14 2 12 3" xfId="28146" xr:uid="{00000000-0005-0000-0000-0000B0230000}"/>
    <cellStyle name="Entrée 14 2 12 4" xfId="29916" xr:uid="{00000000-0005-0000-0000-0000B1230000}"/>
    <cellStyle name="Entrée 14 2 12 5" xfId="33474" xr:uid="{00000000-0005-0000-0000-0000B2230000}"/>
    <cellStyle name="Entrée 14 2 12 6" xfId="22894" xr:uid="{00000000-0005-0000-0000-0000B3230000}"/>
    <cellStyle name="Entrée 14 2 12 7" xfId="33715" xr:uid="{00000000-0005-0000-0000-0000B4230000}"/>
    <cellStyle name="Entrée 14 2 13" xfId="12891" xr:uid="{00000000-0005-0000-0000-0000B5230000}"/>
    <cellStyle name="Entrée 14 2 13 2" xfId="27336" xr:uid="{00000000-0005-0000-0000-0000B6230000}"/>
    <cellStyle name="Entrée 14 2 13 3" xfId="24470" xr:uid="{00000000-0005-0000-0000-0000B7230000}"/>
    <cellStyle name="Entrée 14 2 13 4" xfId="24089" xr:uid="{00000000-0005-0000-0000-0000B8230000}"/>
    <cellStyle name="Entrée 14 2 13 5" xfId="32240" xr:uid="{00000000-0005-0000-0000-0000B9230000}"/>
    <cellStyle name="Entrée 14 2 13 6" xfId="23716" xr:uid="{00000000-0005-0000-0000-0000BA230000}"/>
    <cellStyle name="Entrée 14 2 13 7" xfId="25399" xr:uid="{00000000-0005-0000-0000-0000BB230000}"/>
    <cellStyle name="Entrée 14 2 14" xfId="14841" xr:uid="{00000000-0005-0000-0000-0000BC230000}"/>
    <cellStyle name="Entrée 14 2 14 2" xfId="30310" xr:uid="{00000000-0005-0000-0000-0000BD230000}"/>
    <cellStyle name="Entrée 14 2 14 3" xfId="26654" xr:uid="{00000000-0005-0000-0000-0000BE230000}"/>
    <cellStyle name="Entrée 14 2 14 4" xfId="28450" xr:uid="{00000000-0005-0000-0000-0000BF230000}"/>
    <cellStyle name="Entrée 14 2 14 5" xfId="33912" xr:uid="{00000000-0005-0000-0000-0000C0230000}"/>
    <cellStyle name="Entrée 14 2 14 6" xfId="6214" xr:uid="{00000000-0005-0000-0000-0000C1230000}"/>
    <cellStyle name="Entrée 14 2 14 7" xfId="32498" xr:uid="{00000000-0005-0000-0000-0000C2230000}"/>
    <cellStyle name="Entrée 14 2 15" xfId="13061" xr:uid="{00000000-0005-0000-0000-0000C3230000}"/>
    <cellStyle name="Entrée 14 2 15 2" xfId="24246" xr:uid="{00000000-0005-0000-0000-0000C4230000}"/>
    <cellStyle name="Entrée 14 2 15 3" xfId="23265" xr:uid="{00000000-0005-0000-0000-0000C5230000}"/>
    <cellStyle name="Entrée 14 2 15 4" xfId="28062" xr:uid="{00000000-0005-0000-0000-0000C6230000}"/>
    <cellStyle name="Entrée 14 2 15 5" xfId="29891" xr:uid="{00000000-0005-0000-0000-0000C7230000}"/>
    <cellStyle name="Entrée 14 2 15 6" xfId="22078" xr:uid="{00000000-0005-0000-0000-0000C8230000}"/>
    <cellStyle name="Entrée 14 2 15 7" xfId="31901" xr:uid="{00000000-0005-0000-0000-0000C9230000}"/>
    <cellStyle name="Entrée 14 2 2" xfId="4223" xr:uid="{00000000-0005-0000-0000-0000CA230000}"/>
    <cellStyle name="Entrée 14 2 2 2" xfId="11694" xr:uid="{00000000-0005-0000-0000-0000CB230000}"/>
    <cellStyle name="Entrée 14 2 2 2 2" xfId="21397" xr:uid="{00000000-0005-0000-0000-0000CC230000}"/>
    <cellStyle name="Entrée 14 2 2 2 3" xfId="6412" xr:uid="{00000000-0005-0000-0000-0000CD230000}"/>
    <cellStyle name="Entrée 14 2 2 2 4" xfId="31875" xr:uid="{00000000-0005-0000-0000-0000CE230000}"/>
    <cellStyle name="Entrée 14 2 2 2 5" xfId="23419" xr:uid="{00000000-0005-0000-0000-0000CF230000}"/>
    <cellStyle name="Entrée 14 2 2 2 6" xfId="30043" xr:uid="{00000000-0005-0000-0000-0000D0230000}"/>
    <cellStyle name="Entrée 14 2 2 2 7" xfId="34907" xr:uid="{00000000-0005-0000-0000-0000D1230000}"/>
    <cellStyle name="Entrée 14 2 2 3" xfId="22386" xr:uid="{00000000-0005-0000-0000-0000D2230000}"/>
    <cellStyle name="Entrée 14 2 2 4" xfId="23458" xr:uid="{00000000-0005-0000-0000-0000D3230000}"/>
    <cellStyle name="Entrée 14 2 2 5" xfId="22539" xr:uid="{00000000-0005-0000-0000-0000D4230000}"/>
    <cellStyle name="Entrée 14 2 2 6" xfId="28525" xr:uid="{00000000-0005-0000-0000-0000D5230000}"/>
    <cellStyle name="Entrée 14 2 2 7" xfId="25480" xr:uid="{00000000-0005-0000-0000-0000D6230000}"/>
    <cellStyle name="Entrée 14 2 2 8" xfId="25830" xr:uid="{00000000-0005-0000-0000-0000D7230000}"/>
    <cellStyle name="Entrée 14 2 3" xfId="12284" xr:uid="{00000000-0005-0000-0000-0000D8230000}"/>
    <cellStyle name="Entrée 14 2 3 2" xfId="23822" xr:uid="{00000000-0005-0000-0000-0000D9230000}"/>
    <cellStyle name="Entrée 14 2 3 3" xfId="29744" xr:uid="{00000000-0005-0000-0000-0000DA230000}"/>
    <cellStyle name="Entrée 14 2 3 4" xfId="30882" xr:uid="{00000000-0005-0000-0000-0000DB230000}"/>
    <cellStyle name="Entrée 14 2 3 5" xfId="28527" xr:uid="{00000000-0005-0000-0000-0000DC230000}"/>
    <cellStyle name="Entrée 14 2 3 6" xfId="30734" xr:uid="{00000000-0005-0000-0000-0000DD230000}"/>
    <cellStyle name="Entrée 14 2 3 7" xfId="34223" xr:uid="{00000000-0005-0000-0000-0000DE230000}"/>
    <cellStyle name="Entrée 14 2 4" xfId="12312" xr:uid="{00000000-0005-0000-0000-0000DF230000}"/>
    <cellStyle name="Entrée 14 2 4 2" xfId="30391" xr:uid="{00000000-0005-0000-0000-0000E0230000}"/>
    <cellStyle name="Entrée 14 2 4 3" xfId="23898" xr:uid="{00000000-0005-0000-0000-0000E1230000}"/>
    <cellStyle name="Entrée 14 2 4 4" xfId="21351" xr:uid="{00000000-0005-0000-0000-0000E2230000}"/>
    <cellStyle name="Entrée 14 2 4 5" xfId="33973" xr:uid="{00000000-0005-0000-0000-0000E3230000}"/>
    <cellStyle name="Entrée 14 2 4 6" xfId="32173" xr:uid="{00000000-0005-0000-0000-0000E4230000}"/>
    <cellStyle name="Entrée 14 2 4 7" xfId="21592" xr:uid="{00000000-0005-0000-0000-0000E5230000}"/>
    <cellStyle name="Entrée 14 2 5" xfId="12334" xr:uid="{00000000-0005-0000-0000-0000E6230000}"/>
    <cellStyle name="Entrée 14 2 5 2" xfId="25522" xr:uid="{00000000-0005-0000-0000-0000E7230000}"/>
    <cellStyle name="Entrée 14 2 5 3" xfId="6715" xr:uid="{00000000-0005-0000-0000-0000E8230000}"/>
    <cellStyle name="Entrée 14 2 5 4" xfId="32206" xr:uid="{00000000-0005-0000-0000-0000E9230000}"/>
    <cellStyle name="Entrée 14 2 5 5" xfId="21772" xr:uid="{00000000-0005-0000-0000-0000EA230000}"/>
    <cellStyle name="Entrée 14 2 5 6" xfId="28059" xr:uid="{00000000-0005-0000-0000-0000EB230000}"/>
    <cellStyle name="Entrée 14 2 5 7" xfId="35024" xr:uid="{00000000-0005-0000-0000-0000EC230000}"/>
    <cellStyle name="Entrée 14 2 6" xfId="12751" xr:uid="{00000000-0005-0000-0000-0000ED230000}"/>
    <cellStyle name="Entrée 14 2 6 2" xfId="21954" xr:uid="{00000000-0005-0000-0000-0000EE230000}"/>
    <cellStyle name="Entrée 14 2 6 3" xfId="26903" xr:uid="{00000000-0005-0000-0000-0000EF230000}"/>
    <cellStyle name="Entrée 14 2 6 4" xfId="23174" xr:uid="{00000000-0005-0000-0000-0000F0230000}"/>
    <cellStyle name="Entrée 14 2 6 5" xfId="6598" xr:uid="{00000000-0005-0000-0000-0000F1230000}"/>
    <cellStyle name="Entrée 14 2 6 6" xfId="23561" xr:uid="{00000000-0005-0000-0000-0000F2230000}"/>
    <cellStyle name="Entrée 14 2 6 7" xfId="26476" xr:uid="{00000000-0005-0000-0000-0000F3230000}"/>
    <cellStyle name="Entrée 14 2 7" xfId="14568" xr:uid="{00000000-0005-0000-0000-0000F4230000}"/>
    <cellStyle name="Entrée 14 2 7 2" xfId="30319" xr:uid="{00000000-0005-0000-0000-0000F5230000}"/>
    <cellStyle name="Entrée 14 2 7 3" xfId="29730" xr:uid="{00000000-0005-0000-0000-0000F6230000}"/>
    <cellStyle name="Entrée 14 2 7 4" xfId="30871" xr:uid="{00000000-0005-0000-0000-0000F7230000}"/>
    <cellStyle name="Entrée 14 2 7 5" xfId="33919" xr:uid="{00000000-0005-0000-0000-0000F8230000}"/>
    <cellStyle name="Entrée 14 2 7 6" xfId="25864" xr:uid="{00000000-0005-0000-0000-0000F9230000}"/>
    <cellStyle name="Entrée 14 2 7 7" xfId="34221" xr:uid="{00000000-0005-0000-0000-0000FA230000}"/>
    <cellStyle name="Entrée 14 2 8" xfId="14625" xr:uid="{00000000-0005-0000-0000-0000FB230000}"/>
    <cellStyle name="Entrée 14 2 8 2" xfId="29574" xr:uid="{00000000-0005-0000-0000-0000FC230000}"/>
    <cellStyle name="Entrée 14 2 8 3" xfId="6467" xr:uid="{00000000-0005-0000-0000-0000FD230000}"/>
    <cellStyle name="Entrée 14 2 8 4" xfId="31940" xr:uid="{00000000-0005-0000-0000-0000FE230000}"/>
    <cellStyle name="Entrée 14 2 8 5" xfId="28360" xr:uid="{00000000-0005-0000-0000-0000FF230000}"/>
    <cellStyle name="Entrée 14 2 8 6" xfId="32817" xr:uid="{00000000-0005-0000-0000-000000240000}"/>
    <cellStyle name="Entrée 14 2 8 7" xfId="34912" xr:uid="{00000000-0005-0000-0000-000001240000}"/>
    <cellStyle name="Entrée 14 2 9" xfId="14251" xr:uid="{00000000-0005-0000-0000-000002240000}"/>
    <cellStyle name="Entrée 14 2 9 2" xfId="23956" xr:uid="{00000000-0005-0000-0000-000003240000}"/>
    <cellStyle name="Entrée 14 2 9 3" xfId="23792" xr:uid="{00000000-0005-0000-0000-000004240000}"/>
    <cellStyle name="Entrée 14 2 9 4" xfId="23726" xr:uid="{00000000-0005-0000-0000-000005240000}"/>
    <cellStyle name="Entrée 14 2 9 5" xfId="21816" xr:uid="{00000000-0005-0000-0000-000006240000}"/>
    <cellStyle name="Entrée 14 2 9 6" xfId="27230" xr:uid="{00000000-0005-0000-0000-000007240000}"/>
    <cellStyle name="Entrée 14 2 9 7" xfId="31881" xr:uid="{00000000-0005-0000-0000-000008240000}"/>
    <cellStyle name="Entrée 14 3" xfId="911" xr:uid="{00000000-0005-0000-0000-000009240000}"/>
    <cellStyle name="Entrée 14 3 10" xfId="14404" xr:uid="{00000000-0005-0000-0000-00000A240000}"/>
    <cellStyle name="Entrée 14 3 10 2" xfId="30054" xr:uid="{00000000-0005-0000-0000-00000B240000}"/>
    <cellStyle name="Entrée 14 3 10 3" xfId="31152" xr:uid="{00000000-0005-0000-0000-00000C240000}"/>
    <cellStyle name="Entrée 14 3 10 4" xfId="32567" xr:uid="{00000000-0005-0000-0000-00000D240000}"/>
    <cellStyle name="Entrée 14 3 10 5" xfId="33781" xr:uid="{00000000-0005-0000-0000-00000E240000}"/>
    <cellStyle name="Entrée 14 3 10 6" xfId="34362" xr:uid="{00000000-0005-0000-0000-00000F240000}"/>
    <cellStyle name="Entrée 14 3 10 7" xfId="35131" xr:uid="{00000000-0005-0000-0000-000010240000}"/>
    <cellStyle name="Entrée 14 3 11" xfId="12577" xr:uid="{00000000-0005-0000-0000-000011240000}"/>
    <cellStyle name="Entrée 14 3 11 2" xfId="23476" xr:uid="{00000000-0005-0000-0000-000012240000}"/>
    <cellStyle name="Entrée 14 3 11 3" xfId="31213" xr:uid="{00000000-0005-0000-0000-000013240000}"/>
    <cellStyle name="Entrée 14 3 11 4" xfId="32615" xr:uid="{00000000-0005-0000-0000-000014240000}"/>
    <cellStyle name="Entrée 14 3 11 5" xfId="33141" xr:uid="{00000000-0005-0000-0000-000015240000}"/>
    <cellStyle name="Entrée 14 3 11 6" xfId="34399" xr:uid="{00000000-0005-0000-0000-000016240000}"/>
    <cellStyle name="Entrée 14 3 11 7" xfId="35160" xr:uid="{00000000-0005-0000-0000-000017240000}"/>
    <cellStyle name="Entrée 14 3 12" xfId="14649" xr:uid="{00000000-0005-0000-0000-000018240000}"/>
    <cellStyle name="Entrée 14 3 12 2" xfId="29766" xr:uid="{00000000-0005-0000-0000-000019240000}"/>
    <cellStyle name="Entrée 14 3 12 3" xfId="30905" xr:uid="{00000000-0005-0000-0000-00001A240000}"/>
    <cellStyle name="Entrée 14 3 12 4" xfId="32347" xr:uid="{00000000-0005-0000-0000-00001B240000}"/>
    <cellStyle name="Entrée 14 3 12 5" xfId="27527" xr:uid="{00000000-0005-0000-0000-00001C240000}"/>
    <cellStyle name="Entrée 14 3 12 6" xfId="34232" xr:uid="{00000000-0005-0000-0000-00001D240000}"/>
    <cellStyle name="Entrée 14 3 12 7" xfId="35051" xr:uid="{00000000-0005-0000-0000-00001E240000}"/>
    <cellStyle name="Entrée 14 3 13" xfId="12344" xr:uid="{00000000-0005-0000-0000-00001F240000}"/>
    <cellStyle name="Entrée 14 3 13 2" xfId="21593" xr:uid="{00000000-0005-0000-0000-000020240000}"/>
    <cellStyle name="Entrée 14 3 13 3" xfId="24092" xr:uid="{00000000-0005-0000-0000-000021240000}"/>
    <cellStyle name="Entrée 14 3 13 4" xfId="22195" xr:uid="{00000000-0005-0000-0000-000022240000}"/>
    <cellStyle name="Entrée 14 3 13 5" xfId="31245" xr:uid="{00000000-0005-0000-0000-000023240000}"/>
    <cellStyle name="Entrée 14 3 13 6" xfId="24299" xr:uid="{00000000-0005-0000-0000-000024240000}"/>
    <cellStyle name="Entrée 14 3 13 7" xfId="23720" xr:uid="{00000000-0005-0000-0000-000025240000}"/>
    <cellStyle name="Entrée 14 3 14" xfId="14818" xr:uid="{00000000-0005-0000-0000-000026240000}"/>
    <cellStyle name="Entrée 14 3 14 2" xfId="23932" xr:uid="{00000000-0005-0000-0000-000027240000}"/>
    <cellStyle name="Entrée 14 3 14 3" xfId="25744" xr:uid="{00000000-0005-0000-0000-000028240000}"/>
    <cellStyle name="Entrée 14 3 14 4" xfId="23141" xr:uid="{00000000-0005-0000-0000-000029240000}"/>
    <cellStyle name="Entrée 14 3 14 5" xfId="33130" xr:uid="{00000000-0005-0000-0000-00002A240000}"/>
    <cellStyle name="Entrée 14 3 14 6" xfId="30275" xr:uid="{00000000-0005-0000-0000-00002B240000}"/>
    <cellStyle name="Entrée 14 3 14 7" xfId="27416" xr:uid="{00000000-0005-0000-0000-00002C240000}"/>
    <cellStyle name="Entrée 14 3 15" xfId="14298" xr:uid="{00000000-0005-0000-0000-00002D240000}"/>
    <cellStyle name="Entrée 14 3 15 2" xfId="27293" xr:uid="{00000000-0005-0000-0000-00002E240000}"/>
    <cellStyle name="Entrée 14 3 15 3" xfId="26424" xr:uid="{00000000-0005-0000-0000-00002F240000}"/>
    <cellStyle name="Entrée 14 3 15 4" xfId="23988" xr:uid="{00000000-0005-0000-0000-000030240000}"/>
    <cellStyle name="Entrée 14 3 15 5" xfId="32927" xr:uid="{00000000-0005-0000-0000-000031240000}"/>
    <cellStyle name="Entrée 14 3 15 6" xfId="28006" xr:uid="{00000000-0005-0000-0000-000032240000}"/>
    <cellStyle name="Entrée 14 3 15 7" xfId="26317" xr:uid="{00000000-0005-0000-0000-000033240000}"/>
    <cellStyle name="Entrée 14 3 2" xfId="4160" xr:uid="{00000000-0005-0000-0000-000034240000}"/>
    <cellStyle name="Entrée 14 3 2 2" xfId="12020" xr:uid="{00000000-0005-0000-0000-000035240000}"/>
    <cellStyle name="Entrée 14 3 2 2 2" xfId="22939" xr:uid="{00000000-0005-0000-0000-000036240000}"/>
    <cellStyle name="Entrée 14 3 2 2 3" xfId="28267" xr:uid="{00000000-0005-0000-0000-000037240000}"/>
    <cellStyle name="Entrée 14 3 2 2 4" xfId="22022" xr:uid="{00000000-0005-0000-0000-000038240000}"/>
    <cellStyle name="Entrée 14 3 2 2 5" xfId="24050" xr:uid="{00000000-0005-0000-0000-000039240000}"/>
    <cellStyle name="Entrée 14 3 2 2 6" xfId="33009" xr:uid="{00000000-0005-0000-0000-00003A240000}"/>
    <cellStyle name="Entrée 14 3 2 2 7" xfId="6557" xr:uid="{00000000-0005-0000-0000-00003B240000}"/>
    <cellStyle name="Entrée 14 3 2 3" xfId="22387" xr:uid="{00000000-0005-0000-0000-00003C240000}"/>
    <cellStyle name="Entrée 14 3 2 4" xfId="22113" xr:uid="{00000000-0005-0000-0000-00003D240000}"/>
    <cellStyle name="Entrée 14 3 2 5" xfId="27185" xr:uid="{00000000-0005-0000-0000-00003E240000}"/>
    <cellStyle name="Entrée 14 3 2 6" xfId="30367" xr:uid="{00000000-0005-0000-0000-00003F240000}"/>
    <cellStyle name="Entrée 14 3 2 7" xfId="32315" xr:uid="{00000000-0005-0000-0000-000040240000}"/>
    <cellStyle name="Entrée 14 3 2 8" xfId="6355" xr:uid="{00000000-0005-0000-0000-000041240000}"/>
    <cellStyle name="Entrée 14 3 3" xfId="12261" xr:uid="{00000000-0005-0000-0000-000042240000}"/>
    <cellStyle name="Entrée 14 3 3 2" xfId="21379" xr:uid="{00000000-0005-0000-0000-000043240000}"/>
    <cellStyle name="Entrée 14 3 3 3" xfId="6392" xr:uid="{00000000-0005-0000-0000-000044240000}"/>
    <cellStyle name="Entrée 14 3 3 4" xfId="31855" xr:uid="{00000000-0005-0000-0000-000045240000}"/>
    <cellStyle name="Entrée 14 3 3 5" xfId="32812" xr:uid="{00000000-0005-0000-0000-000046240000}"/>
    <cellStyle name="Entrée 14 3 3 6" xfId="24335" xr:uid="{00000000-0005-0000-0000-000047240000}"/>
    <cellStyle name="Entrée 14 3 3 7" xfId="34890" xr:uid="{00000000-0005-0000-0000-000048240000}"/>
    <cellStyle name="Entrée 14 3 4" xfId="12113" xr:uid="{00000000-0005-0000-0000-000049240000}"/>
    <cellStyle name="Entrée 14 3 4 2" xfId="21603" xr:uid="{00000000-0005-0000-0000-00004A240000}"/>
    <cellStyle name="Entrée 14 3 4 3" xfId="25863" xr:uid="{00000000-0005-0000-0000-00004B240000}"/>
    <cellStyle name="Entrée 14 3 4 4" xfId="30810" xr:uid="{00000000-0005-0000-0000-00004C240000}"/>
    <cellStyle name="Entrée 14 3 4 5" xfId="21462" xr:uid="{00000000-0005-0000-0000-00004D240000}"/>
    <cellStyle name="Entrée 14 3 4 6" xfId="32962" xr:uid="{00000000-0005-0000-0000-00004E240000}"/>
    <cellStyle name="Entrée 14 3 4 7" xfId="34200" xr:uid="{00000000-0005-0000-0000-00004F240000}"/>
    <cellStyle name="Entrée 14 3 5" xfId="11943" xr:uid="{00000000-0005-0000-0000-000050240000}"/>
    <cellStyle name="Entrée 14 3 5 2" xfId="23328" xr:uid="{00000000-0005-0000-0000-000051240000}"/>
    <cellStyle name="Entrée 14 3 5 3" xfId="28427" xr:uid="{00000000-0005-0000-0000-000052240000}"/>
    <cellStyle name="Entrée 14 3 5 4" xfId="27401" xr:uid="{00000000-0005-0000-0000-000053240000}"/>
    <cellStyle name="Entrée 14 3 5 5" xfId="33642" xr:uid="{00000000-0005-0000-0000-000054240000}"/>
    <cellStyle name="Entrée 14 3 5 6" xfId="33512" xr:uid="{00000000-0005-0000-0000-000055240000}"/>
    <cellStyle name="Entrée 14 3 5 7" xfId="31727" xr:uid="{00000000-0005-0000-0000-000056240000}"/>
    <cellStyle name="Entrée 14 3 6" xfId="12752" xr:uid="{00000000-0005-0000-0000-000057240000}"/>
    <cellStyle name="Entrée 14 3 6 2" xfId="21578" xr:uid="{00000000-0005-0000-0000-000058240000}"/>
    <cellStyle name="Entrée 14 3 6 3" xfId="30470" xr:uid="{00000000-0005-0000-0000-000059240000}"/>
    <cellStyle name="Entrée 14 3 6 4" xfId="30809" xr:uid="{00000000-0005-0000-0000-00005A240000}"/>
    <cellStyle name="Entrée 14 3 6 5" xfId="23715" xr:uid="{00000000-0005-0000-0000-00005B240000}"/>
    <cellStyle name="Entrée 14 3 6 6" xfId="34011" xr:uid="{00000000-0005-0000-0000-00005C240000}"/>
    <cellStyle name="Entrée 14 3 6 7" xfId="34199" xr:uid="{00000000-0005-0000-0000-00005D240000}"/>
    <cellStyle name="Entrée 14 3 7" xfId="14243" xr:uid="{00000000-0005-0000-0000-00005E240000}"/>
    <cellStyle name="Entrée 14 3 7 2" xfId="21529" xr:uid="{00000000-0005-0000-0000-00005F240000}"/>
    <cellStyle name="Entrée 14 3 7 3" xfId="30436" xr:uid="{00000000-0005-0000-0000-000060240000}"/>
    <cellStyle name="Entrée 14 3 7 4" xfId="27127" xr:uid="{00000000-0005-0000-0000-000061240000}"/>
    <cellStyle name="Entrée 14 3 7 5" xfId="32708" xr:uid="{00000000-0005-0000-0000-000062240000}"/>
    <cellStyle name="Entrée 14 3 7 6" xfId="33997" xr:uid="{00000000-0005-0000-0000-000063240000}"/>
    <cellStyle name="Entrée 14 3 7 7" xfId="31917" xr:uid="{00000000-0005-0000-0000-000064240000}"/>
    <cellStyle name="Entrée 14 3 8" xfId="14499" xr:uid="{00000000-0005-0000-0000-000065240000}"/>
    <cellStyle name="Entrée 14 3 8 2" xfId="29578" xr:uid="{00000000-0005-0000-0000-000066240000}"/>
    <cellStyle name="Entrée 14 3 8 3" xfId="6475" xr:uid="{00000000-0005-0000-0000-000067240000}"/>
    <cellStyle name="Entrée 14 3 8 4" xfId="31945" xr:uid="{00000000-0005-0000-0000-000068240000}"/>
    <cellStyle name="Entrée 14 3 8 5" xfId="28207" xr:uid="{00000000-0005-0000-0000-000069240000}"/>
    <cellStyle name="Entrée 14 3 8 6" xfId="32223" xr:uid="{00000000-0005-0000-0000-00006A240000}"/>
    <cellStyle name="Entrée 14 3 8 7" xfId="34915" xr:uid="{00000000-0005-0000-0000-00006B240000}"/>
    <cellStyle name="Entrée 14 3 9" xfId="13040" xr:uid="{00000000-0005-0000-0000-00006C240000}"/>
    <cellStyle name="Entrée 14 3 9 2" xfId="24247" xr:uid="{00000000-0005-0000-0000-00006D240000}"/>
    <cellStyle name="Entrée 14 3 9 3" xfId="21928" xr:uid="{00000000-0005-0000-0000-00006E240000}"/>
    <cellStyle name="Entrée 14 3 9 4" xfId="29561" xr:uid="{00000000-0005-0000-0000-00006F240000}"/>
    <cellStyle name="Entrée 14 3 9 5" xfId="25615" xr:uid="{00000000-0005-0000-0000-000070240000}"/>
    <cellStyle name="Entrée 14 3 9 6" xfId="25668" xr:uid="{00000000-0005-0000-0000-000071240000}"/>
    <cellStyle name="Entrée 14 3 9 7" xfId="24953" xr:uid="{00000000-0005-0000-0000-000072240000}"/>
    <cellStyle name="Entrée 15 2" xfId="912" xr:uid="{00000000-0005-0000-0000-000073240000}"/>
    <cellStyle name="Entrée 15 2 10" xfId="14515" xr:uid="{00000000-0005-0000-0000-000074240000}"/>
    <cellStyle name="Entrée 15 2 10 2" xfId="21902" xr:uid="{00000000-0005-0000-0000-000075240000}"/>
    <cellStyle name="Entrée 15 2 10 3" xfId="27272" xr:uid="{00000000-0005-0000-0000-000076240000}"/>
    <cellStyle name="Entrée 15 2 10 4" xfId="28036" xr:uid="{00000000-0005-0000-0000-000077240000}"/>
    <cellStyle name="Entrée 15 2 10 5" xfId="26883" xr:uid="{00000000-0005-0000-0000-000078240000}"/>
    <cellStyle name="Entrée 15 2 10 6" xfId="6284" xr:uid="{00000000-0005-0000-0000-000079240000}"/>
    <cellStyle name="Entrée 15 2 10 7" xfId="32850" xr:uid="{00000000-0005-0000-0000-00007A240000}"/>
    <cellStyle name="Entrée 15 2 11" xfId="12813" xr:uid="{00000000-0005-0000-0000-00007B240000}"/>
    <cellStyle name="Entrée 15 2 11 2" xfId="23293" xr:uid="{00000000-0005-0000-0000-00007C240000}"/>
    <cellStyle name="Entrée 15 2 11 3" xfId="22232" xr:uid="{00000000-0005-0000-0000-00007D240000}"/>
    <cellStyle name="Entrée 15 2 11 4" xfId="27681" xr:uid="{00000000-0005-0000-0000-00007E240000}"/>
    <cellStyle name="Entrée 15 2 11 5" xfId="21940" xr:uid="{00000000-0005-0000-0000-00007F240000}"/>
    <cellStyle name="Entrée 15 2 11 6" xfId="32305" xr:uid="{00000000-0005-0000-0000-000080240000}"/>
    <cellStyle name="Entrée 15 2 11 7" xfId="26301" xr:uid="{00000000-0005-0000-0000-000081240000}"/>
    <cellStyle name="Entrée 15 2 12" xfId="14666" xr:uid="{00000000-0005-0000-0000-000082240000}"/>
    <cellStyle name="Entrée 15 2 12 2" xfId="23746" xr:uid="{00000000-0005-0000-0000-000083240000}"/>
    <cellStyle name="Entrée 15 2 12 3" xfId="21492" xr:uid="{00000000-0005-0000-0000-000084240000}"/>
    <cellStyle name="Entrée 15 2 12 4" xfId="28285" xr:uid="{00000000-0005-0000-0000-000085240000}"/>
    <cellStyle name="Entrée 15 2 12 5" xfId="23766" xr:uid="{00000000-0005-0000-0000-000086240000}"/>
    <cellStyle name="Entrée 15 2 12 6" xfId="22487" xr:uid="{00000000-0005-0000-0000-000087240000}"/>
    <cellStyle name="Entrée 15 2 12 7" xfId="30539" xr:uid="{00000000-0005-0000-0000-000088240000}"/>
    <cellStyle name="Entrée 15 2 13" xfId="12895" xr:uid="{00000000-0005-0000-0000-000089240000}"/>
    <cellStyle name="Entrée 15 2 13 2" xfId="30622" xr:uid="{00000000-0005-0000-0000-00008A240000}"/>
    <cellStyle name="Entrée 15 2 13 3" xfId="27593" xr:uid="{00000000-0005-0000-0000-00008B240000}"/>
    <cellStyle name="Entrée 15 2 13 4" xfId="23907" xr:uid="{00000000-0005-0000-0000-00008C240000}"/>
    <cellStyle name="Entrée 15 2 13 5" xfId="34096" xr:uid="{00000000-0005-0000-0000-00008D240000}"/>
    <cellStyle name="Entrée 15 2 13 6" xfId="33197" xr:uid="{00000000-0005-0000-0000-00008E240000}"/>
    <cellStyle name="Entrée 15 2 13 7" xfId="31171" xr:uid="{00000000-0005-0000-0000-00008F240000}"/>
    <cellStyle name="Entrée 15 2 14" xfId="12500" xr:uid="{00000000-0005-0000-0000-000090240000}"/>
    <cellStyle name="Entrée 15 2 14 2" xfId="27875" xr:uid="{00000000-0005-0000-0000-000091240000}"/>
    <cellStyle name="Entrée 15 2 14 3" xfId="21768" xr:uid="{00000000-0005-0000-0000-000092240000}"/>
    <cellStyle name="Entrée 15 2 14 4" xfId="7161" xr:uid="{00000000-0005-0000-0000-000093240000}"/>
    <cellStyle name="Entrée 15 2 14 5" xfId="23205" xr:uid="{00000000-0005-0000-0000-000094240000}"/>
    <cellStyle name="Entrée 15 2 14 6" xfId="27126" xr:uid="{00000000-0005-0000-0000-000095240000}"/>
    <cellStyle name="Entrée 15 2 14 7" xfId="22518" xr:uid="{00000000-0005-0000-0000-000096240000}"/>
    <cellStyle name="Entrée 15 2 15" xfId="12986" xr:uid="{00000000-0005-0000-0000-000097240000}"/>
    <cellStyle name="Entrée 15 2 15 2" xfId="23800" xr:uid="{00000000-0005-0000-0000-000098240000}"/>
    <cellStyle name="Entrée 15 2 15 3" xfId="30545" xr:uid="{00000000-0005-0000-0000-000099240000}"/>
    <cellStyle name="Entrée 15 2 15 4" xfId="22068" xr:uid="{00000000-0005-0000-0000-00009A240000}"/>
    <cellStyle name="Entrée 15 2 15 5" xfId="25891" xr:uid="{00000000-0005-0000-0000-00009B240000}"/>
    <cellStyle name="Entrée 15 2 15 6" xfId="34047" xr:uid="{00000000-0005-0000-0000-00009C240000}"/>
    <cellStyle name="Entrée 15 2 15 7" xfId="29115" xr:uid="{00000000-0005-0000-0000-00009D240000}"/>
    <cellStyle name="Entrée 15 2 2" xfId="4304" xr:uid="{00000000-0005-0000-0000-00009E240000}"/>
    <cellStyle name="Entrée 15 2 2 2" xfId="11759" xr:uid="{00000000-0005-0000-0000-00009F240000}"/>
    <cellStyle name="Entrée 15 2 2 2 2" xfId="23840" xr:uid="{00000000-0005-0000-0000-0000A0240000}"/>
    <cellStyle name="Entrée 15 2 2 2 3" xfId="25428" xr:uid="{00000000-0005-0000-0000-0000A1240000}"/>
    <cellStyle name="Entrée 15 2 2 2 4" xfId="6608" xr:uid="{00000000-0005-0000-0000-0000A2240000}"/>
    <cellStyle name="Entrée 15 2 2 2 5" xfId="32525" xr:uid="{00000000-0005-0000-0000-0000A3240000}"/>
    <cellStyle name="Entrée 15 2 2 2 6" xfId="29549" xr:uid="{00000000-0005-0000-0000-0000A4240000}"/>
    <cellStyle name="Entrée 15 2 2 2 7" xfId="21505" xr:uid="{00000000-0005-0000-0000-0000A5240000}"/>
    <cellStyle name="Entrée 15 2 2 3" xfId="22388" xr:uid="{00000000-0005-0000-0000-0000A6240000}"/>
    <cellStyle name="Entrée 15 2 2 4" xfId="27630" xr:uid="{00000000-0005-0000-0000-0000A7240000}"/>
    <cellStyle name="Entrée 15 2 2 5" xfId="23920" xr:uid="{00000000-0005-0000-0000-0000A8240000}"/>
    <cellStyle name="Entrée 15 2 2 6" xfId="27314" xr:uid="{00000000-0005-0000-0000-0000A9240000}"/>
    <cellStyle name="Entrée 15 2 2 7" xfId="6436" xr:uid="{00000000-0005-0000-0000-0000AA240000}"/>
    <cellStyle name="Entrée 15 2 2 8" xfId="33470" xr:uid="{00000000-0005-0000-0000-0000AB240000}"/>
    <cellStyle name="Entrée 15 2 3" xfId="12183" xr:uid="{00000000-0005-0000-0000-0000AC240000}"/>
    <cellStyle name="Entrée 15 2 3 2" xfId="29856" xr:uid="{00000000-0005-0000-0000-0000AD240000}"/>
    <cellStyle name="Entrée 15 2 3 3" xfId="30994" xr:uid="{00000000-0005-0000-0000-0000AE240000}"/>
    <cellStyle name="Entrée 15 2 3 4" xfId="32425" xr:uid="{00000000-0005-0000-0000-0000AF240000}"/>
    <cellStyle name="Entrée 15 2 3 5" xfId="33684" xr:uid="{00000000-0005-0000-0000-0000B0240000}"/>
    <cellStyle name="Entrée 15 2 3 6" xfId="34290" xr:uid="{00000000-0005-0000-0000-0000B1240000}"/>
    <cellStyle name="Entrée 15 2 3 7" xfId="35103" xr:uid="{00000000-0005-0000-0000-0000B2240000}"/>
    <cellStyle name="Entrée 15 2 4" xfId="12122" xr:uid="{00000000-0005-0000-0000-0000B3240000}"/>
    <cellStyle name="Entrée 15 2 4 2" xfId="27888" xr:uid="{00000000-0005-0000-0000-0000B4240000}"/>
    <cellStyle name="Entrée 15 2 4 3" xfId="25591" xr:uid="{00000000-0005-0000-0000-0000B5240000}"/>
    <cellStyle name="Entrée 15 2 4 4" xfId="30799" xr:uid="{00000000-0005-0000-0000-0000B6240000}"/>
    <cellStyle name="Entrée 15 2 4 5" xfId="30778" xr:uid="{00000000-0005-0000-0000-0000B7240000}"/>
    <cellStyle name="Entrée 15 2 4 6" xfId="22805" xr:uid="{00000000-0005-0000-0000-0000B8240000}"/>
    <cellStyle name="Entrée 15 2 4 7" xfId="34195" xr:uid="{00000000-0005-0000-0000-0000B9240000}"/>
    <cellStyle name="Entrée 15 2 5" xfId="12105" xr:uid="{00000000-0005-0000-0000-0000BA240000}"/>
    <cellStyle name="Entrée 15 2 5 2" xfId="27364" xr:uid="{00000000-0005-0000-0000-0000BB240000}"/>
    <cellStyle name="Entrée 15 2 5 3" xfId="26054" xr:uid="{00000000-0005-0000-0000-0000BC240000}"/>
    <cellStyle name="Entrée 15 2 5 4" xfId="21454" xr:uid="{00000000-0005-0000-0000-0000BD240000}"/>
    <cellStyle name="Entrée 15 2 5 5" xfId="30872" xr:uid="{00000000-0005-0000-0000-0000BE240000}"/>
    <cellStyle name="Entrée 15 2 5 6" xfId="23196" xr:uid="{00000000-0005-0000-0000-0000BF240000}"/>
    <cellStyle name="Entrée 15 2 5 7" xfId="32791" xr:uid="{00000000-0005-0000-0000-0000C0240000}"/>
    <cellStyle name="Entrée 15 2 6" xfId="12753" xr:uid="{00000000-0005-0000-0000-0000C1240000}"/>
    <cellStyle name="Entrée 15 2 6 2" xfId="21365" xr:uid="{00000000-0005-0000-0000-0000C2240000}"/>
    <cellStyle name="Entrée 15 2 6 3" xfId="6378" xr:uid="{00000000-0005-0000-0000-0000C3240000}"/>
    <cellStyle name="Entrée 15 2 6 4" xfId="31843" xr:uid="{00000000-0005-0000-0000-0000C4240000}"/>
    <cellStyle name="Entrée 15 2 6 5" xfId="31949" xr:uid="{00000000-0005-0000-0000-0000C5240000}"/>
    <cellStyle name="Entrée 15 2 6 6" xfId="6172" xr:uid="{00000000-0005-0000-0000-0000C6240000}"/>
    <cellStyle name="Entrée 15 2 6 7" xfId="34879" xr:uid="{00000000-0005-0000-0000-0000C7240000}"/>
    <cellStyle name="Entrée 15 2 7" xfId="14461" xr:uid="{00000000-0005-0000-0000-0000C8240000}"/>
    <cellStyle name="Entrée 15 2 7 2" xfId="23948" xr:uid="{00000000-0005-0000-0000-0000C9240000}"/>
    <cellStyle name="Entrée 15 2 7 3" xfId="30089" xr:uid="{00000000-0005-0000-0000-0000CA240000}"/>
    <cellStyle name="Entrée 15 2 7 4" xfId="31190" xr:uid="{00000000-0005-0000-0000-0000CB240000}"/>
    <cellStyle name="Entrée 15 2 7 5" xfId="29973" xr:uid="{00000000-0005-0000-0000-0000CC240000}"/>
    <cellStyle name="Entrée 15 2 7 6" xfId="33804" xr:uid="{00000000-0005-0000-0000-0000CD240000}"/>
    <cellStyle name="Entrée 15 2 7 7" xfId="34383" xr:uid="{00000000-0005-0000-0000-0000CE240000}"/>
    <cellStyle name="Entrée 15 2 8" xfId="12511" xr:uid="{00000000-0005-0000-0000-0000CF240000}"/>
    <cellStyle name="Entrée 15 2 8 2" xfId="21961" xr:uid="{00000000-0005-0000-0000-0000D0240000}"/>
    <cellStyle name="Entrée 15 2 8 3" xfId="28268" xr:uid="{00000000-0005-0000-0000-0000D1240000}"/>
    <cellStyle name="Entrée 15 2 8 4" xfId="21658" xr:uid="{00000000-0005-0000-0000-0000D2240000}"/>
    <cellStyle name="Entrée 15 2 8 5" xfId="22281" xr:uid="{00000000-0005-0000-0000-0000D3240000}"/>
    <cellStyle name="Entrée 15 2 8 6" xfId="27197" xr:uid="{00000000-0005-0000-0000-0000D4240000}"/>
    <cellStyle name="Entrée 15 2 8 7" xfId="32521" xr:uid="{00000000-0005-0000-0000-0000D5240000}"/>
    <cellStyle name="Entrée 15 2 9" xfId="12668" xr:uid="{00000000-0005-0000-0000-0000D6240000}"/>
    <cellStyle name="Entrée 15 2 9 2" xfId="21581" xr:uid="{00000000-0005-0000-0000-0000D7240000}"/>
    <cellStyle name="Entrée 15 2 9 3" xfId="27486" xr:uid="{00000000-0005-0000-0000-0000D8240000}"/>
    <cellStyle name="Entrée 15 2 9 4" xfId="31292" xr:uid="{00000000-0005-0000-0000-0000D9240000}"/>
    <cellStyle name="Entrée 15 2 9 5" xfId="25819" xr:uid="{00000000-0005-0000-0000-0000DA240000}"/>
    <cellStyle name="Entrée 15 2 9 6" xfId="21845" xr:uid="{00000000-0005-0000-0000-0000DB240000}"/>
    <cellStyle name="Entrée 15 2 9 7" xfId="34438" xr:uid="{00000000-0005-0000-0000-0000DC240000}"/>
    <cellStyle name="Entrée 15 3" xfId="913" xr:uid="{00000000-0005-0000-0000-0000DD240000}"/>
    <cellStyle name="Entrée 15 3 10" xfId="14711" xr:uid="{00000000-0005-0000-0000-0000DE240000}"/>
    <cellStyle name="Entrée 15 3 10 2" xfId="26914" xr:uid="{00000000-0005-0000-0000-0000DF240000}"/>
    <cellStyle name="Entrée 15 3 10 3" xfId="30513" xr:uid="{00000000-0005-0000-0000-0000E0240000}"/>
    <cellStyle name="Entrée 15 3 10 4" xfId="27687" xr:uid="{00000000-0005-0000-0000-0000E1240000}"/>
    <cellStyle name="Entrée 15 3 10 5" xfId="33218" xr:uid="{00000000-0005-0000-0000-0000E2240000}"/>
    <cellStyle name="Entrée 15 3 10 6" xfId="34034" xr:uid="{00000000-0005-0000-0000-0000E3240000}"/>
    <cellStyle name="Entrée 15 3 10 7" xfId="22962" xr:uid="{00000000-0005-0000-0000-0000E4240000}"/>
    <cellStyle name="Entrée 15 3 11" xfId="14752" xr:uid="{00000000-0005-0000-0000-0000E5240000}"/>
    <cellStyle name="Entrée 15 3 11 2" xfId="22644" xr:uid="{00000000-0005-0000-0000-0000E6240000}"/>
    <cellStyle name="Entrée 15 3 11 3" xfId="30237" xr:uid="{00000000-0005-0000-0000-0000E7240000}"/>
    <cellStyle name="Entrée 15 3 11 4" xfId="28151" xr:uid="{00000000-0005-0000-0000-0000E8240000}"/>
    <cellStyle name="Entrée 15 3 11 5" xfId="25896" xr:uid="{00000000-0005-0000-0000-0000E9240000}"/>
    <cellStyle name="Entrée 15 3 11 6" xfId="33884" xr:uid="{00000000-0005-0000-0000-0000EA240000}"/>
    <cellStyle name="Entrée 15 3 11 7" xfId="25993" xr:uid="{00000000-0005-0000-0000-0000EB240000}"/>
    <cellStyle name="Entrée 15 3 12" xfId="14547" xr:uid="{00000000-0005-0000-0000-0000EC240000}"/>
    <cellStyle name="Entrée 15 3 12 2" xfId="30320" xr:uid="{00000000-0005-0000-0000-0000ED240000}"/>
    <cellStyle name="Entrée 15 3 12 3" xfId="23902" xr:uid="{00000000-0005-0000-0000-0000EE240000}"/>
    <cellStyle name="Entrée 15 3 12 4" xfId="26966" xr:uid="{00000000-0005-0000-0000-0000EF240000}"/>
    <cellStyle name="Entrée 15 3 12 5" xfId="33920" xr:uid="{00000000-0005-0000-0000-0000F0240000}"/>
    <cellStyle name="Entrée 15 3 12 6" xfId="29585" xr:uid="{00000000-0005-0000-0000-0000F1240000}"/>
    <cellStyle name="Entrée 15 3 12 7" xfId="27846" xr:uid="{00000000-0005-0000-0000-0000F2240000}"/>
    <cellStyle name="Entrée 15 3 13" xfId="13079" xr:uid="{00000000-0005-0000-0000-0000F3240000}"/>
    <cellStyle name="Entrée 15 3 13 2" xfId="22903" xr:uid="{00000000-0005-0000-0000-0000F4240000}"/>
    <cellStyle name="Entrée 15 3 13 3" xfId="27911" xr:uid="{00000000-0005-0000-0000-0000F5240000}"/>
    <cellStyle name="Entrée 15 3 13 4" xfId="21672" xr:uid="{00000000-0005-0000-0000-0000F6240000}"/>
    <cellStyle name="Entrée 15 3 13 5" xfId="24697" xr:uid="{00000000-0005-0000-0000-0000F7240000}"/>
    <cellStyle name="Entrée 15 3 13 6" xfId="33019" xr:uid="{00000000-0005-0000-0000-0000F8240000}"/>
    <cellStyle name="Entrée 15 3 13 7" xfId="25311" xr:uid="{00000000-0005-0000-0000-0000F9240000}"/>
    <cellStyle name="Entrée 15 3 14" xfId="14839" xr:uid="{00000000-0005-0000-0000-0000FA240000}"/>
    <cellStyle name="Entrée 15 3 14 2" xfId="23931" xr:uid="{00000000-0005-0000-0000-0000FB240000}"/>
    <cellStyle name="Entrée 15 3 14 3" xfId="6571" xr:uid="{00000000-0005-0000-0000-0000FC240000}"/>
    <cellStyle name="Entrée 15 3 14 4" xfId="32076" xr:uid="{00000000-0005-0000-0000-0000FD240000}"/>
    <cellStyle name="Entrée 15 3 14 5" xfId="31919" xr:uid="{00000000-0005-0000-0000-0000FE240000}"/>
    <cellStyle name="Entrée 15 3 14 6" xfId="30724" xr:uid="{00000000-0005-0000-0000-0000FF240000}"/>
    <cellStyle name="Entrée 15 3 14 7" xfId="34978" xr:uid="{00000000-0005-0000-0000-000000250000}"/>
    <cellStyle name="Entrée 15 3 15" xfId="14810" xr:uid="{00000000-0005-0000-0000-000001250000}"/>
    <cellStyle name="Entrée 15 3 15 2" xfId="21506" xr:uid="{00000000-0005-0000-0000-000002250000}"/>
    <cellStyle name="Entrée 15 3 15 3" xfId="25824" xr:uid="{00000000-0005-0000-0000-000003250000}"/>
    <cellStyle name="Entrée 15 3 15 4" xfId="29733" xr:uid="{00000000-0005-0000-0000-000004250000}"/>
    <cellStyle name="Entrée 15 3 15 5" xfId="22627" xr:uid="{00000000-0005-0000-0000-000005250000}"/>
    <cellStyle name="Entrée 15 3 15 6" xfId="33573" xr:uid="{00000000-0005-0000-0000-000006250000}"/>
    <cellStyle name="Entrée 15 3 15 7" xfId="6708" xr:uid="{00000000-0005-0000-0000-000007250000}"/>
    <cellStyle name="Entrée 15 3 2" xfId="4445" xr:uid="{00000000-0005-0000-0000-000008250000}"/>
    <cellStyle name="Entrée 15 3 2 2" xfId="11696" xr:uid="{00000000-0005-0000-0000-000009250000}"/>
    <cellStyle name="Entrée 15 3 2 2 2" xfId="23843" xr:uid="{00000000-0005-0000-0000-00000A250000}"/>
    <cellStyle name="Entrée 15 3 2 2 3" xfId="30012" xr:uid="{00000000-0005-0000-0000-00000B250000}"/>
    <cellStyle name="Entrée 15 3 2 2 4" xfId="31122" xr:uid="{00000000-0005-0000-0000-00000C250000}"/>
    <cellStyle name="Entrée 15 3 2 2 5" xfId="27337" xr:uid="{00000000-0005-0000-0000-00000D250000}"/>
    <cellStyle name="Entrée 15 3 2 2 6" xfId="33760" xr:uid="{00000000-0005-0000-0000-00000E250000}"/>
    <cellStyle name="Entrée 15 3 2 2 7" xfId="34345" xr:uid="{00000000-0005-0000-0000-00000F250000}"/>
    <cellStyle name="Entrée 15 3 2 3" xfId="22389" xr:uid="{00000000-0005-0000-0000-000010250000}"/>
    <cellStyle name="Entrée 15 3 2 4" xfId="28519" xr:uid="{00000000-0005-0000-0000-000011250000}"/>
    <cellStyle name="Entrée 15 3 2 5" xfId="26862" xr:uid="{00000000-0005-0000-0000-000012250000}"/>
    <cellStyle name="Entrée 15 3 2 6" xfId="25971" xr:uid="{00000000-0005-0000-0000-000013250000}"/>
    <cellStyle name="Entrée 15 3 2 7" xfId="31039" xr:uid="{00000000-0005-0000-0000-000014250000}"/>
    <cellStyle name="Entrée 15 3 2 8" xfId="23355" xr:uid="{00000000-0005-0000-0000-000015250000}"/>
    <cellStyle name="Entrée 15 3 3" xfId="12282" xr:uid="{00000000-0005-0000-0000-000016250000}"/>
    <cellStyle name="Entrée 15 3 3 2" xfId="21378" xr:uid="{00000000-0005-0000-0000-000017250000}"/>
    <cellStyle name="Entrée 15 3 3 3" xfId="6391" xr:uid="{00000000-0005-0000-0000-000018250000}"/>
    <cellStyle name="Entrée 15 3 3 4" xfId="31854" xr:uid="{00000000-0005-0000-0000-000019250000}"/>
    <cellStyle name="Entrée 15 3 3 5" xfId="31083" xr:uid="{00000000-0005-0000-0000-00001A250000}"/>
    <cellStyle name="Entrée 15 3 3 6" xfId="32832" xr:uid="{00000000-0005-0000-0000-00001B250000}"/>
    <cellStyle name="Entrée 15 3 3 7" xfId="34889" xr:uid="{00000000-0005-0000-0000-00001C250000}"/>
    <cellStyle name="Entrée 15 3 4" xfId="12310" xr:uid="{00000000-0005-0000-0000-00001D250000}"/>
    <cellStyle name="Entrée 15 3 4 2" xfId="24015" xr:uid="{00000000-0005-0000-0000-00001E250000}"/>
    <cellStyle name="Entrée 15 3 4 3" xfId="30359" xr:uid="{00000000-0005-0000-0000-00001F250000}"/>
    <cellStyle name="Entrée 15 3 4 4" xfId="21273" xr:uid="{00000000-0005-0000-0000-000020250000}"/>
    <cellStyle name="Entrée 15 3 4 5" xfId="26890" xr:uid="{00000000-0005-0000-0000-000021250000}"/>
    <cellStyle name="Entrée 15 3 4 6" xfId="33946" xr:uid="{00000000-0005-0000-0000-000022250000}"/>
    <cellStyle name="Entrée 15 3 4 7" xfId="28116" xr:uid="{00000000-0005-0000-0000-000023250000}"/>
    <cellStyle name="Entrée 15 3 5" xfId="12332" xr:uid="{00000000-0005-0000-0000-000024250000}"/>
    <cellStyle name="Entrée 15 3 5 2" xfId="27882" xr:uid="{00000000-0005-0000-0000-000025250000}"/>
    <cellStyle name="Entrée 15 3 5 3" xfId="28039" xr:uid="{00000000-0005-0000-0000-000026250000}"/>
    <cellStyle name="Entrée 15 3 5 4" xfId="25297" xr:uid="{00000000-0005-0000-0000-000027250000}"/>
    <cellStyle name="Entrée 15 3 5 5" xfId="27105" xr:uid="{00000000-0005-0000-0000-000028250000}"/>
    <cellStyle name="Entrée 15 3 5 6" xfId="33185" xr:uid="{00000000-0005-0000-0000-000029250000}"/>
    <cellStyle name="Entrée 15 3 5 7" xfId="22837" xr:uid="{00000000-0005-0000-0000-00002A250000}"/>
    <cellStyle name="Entrée 15 3 6" xfId="12754" xr:uid="{00000000-0005-0000-0000-00002B250000}"/>
    <cellStyle name="Entrée 15 3 6 2" xfId="26771" xr:uid="{00000000-0005-0000-0000-00002C250000}"/>
    <cellStyle name="Entrée 15 3 6 3" xfId="23396" xr:uid="{00000000-0005-0000-0000-00002D250000}"/>
    <cellStyle name="Entrée 15 3 6 4" xfId="26061" xr:uid="{00000000-0005-0000-0000-00002E250000}"/>
    <cellStyle name="Entrée 15 3 6 5" xfId="25858" xr:uid="{00000000-0005-0000-0000-00002F250000}"/>
    <cellStyle name="Entrée 15 3 6 6" xfId="32889" xr:uid="{00000000-0005-0000-0000-000030250000}"/>
    <cellStyle name="Entrée 15 3 6 7" xfId="33244" xr:uid="{00000000-0005-0000-0000-000031250000}"/>
    <cellStyle name="Entrée 15 3 7" xfId="14566" xr:uid="{00000000-0005-0000-0000-000032250000}"/>
    <cellStyle name="Entrée 15 3 7 2" xfId="23944" xr:uid="{00000000-0005-0000-0000-000033250000}"/>
    <cellStyle name="Entrée 15 3 7 3" xfId="27848" xr:uid="{00000000-0005-0000-0000-000034250000}"/>
    <cellStyle name="Entrée 15 3 7 4" xfId="25593" xr:uid="{00000000-0005-0000-0000-000035250000}"/>
    <cellStyle name="Entrée 15 3 7 5" xfId="30070" xr:uid="{00000000-0005-0000-0000-000036250000}"/>
    <cellStyle name="Entrée 15 3 7 6" xfId="33021" xr:uid="{00000000-0005-0000-0000-000037250000}"/>
    <cellStyle name="Entrée 15 3 7 7" xfId="33095" xr:uid="{00000000-0005-0000-0000-000038250000}"/>
    <cellStyle name="Entrée 15 3 8" xfId="14621" xr:uid="{00000000-0005-0000-0000-000039250000}"/>
    <cellStyle name="Entrée 15 3 8 2" xfId="21514" xr:uid="{00000000-0005-0000-0000-00003A250000}"/>
    <cellStyle name="Entrée 15 3 8 3" xfId="30208" xr:uid="{00000000-0005-0000-0000-00003B250000}"/>
    <cellStyle name="Entrée 15 3 8 4" xfId="28373" xr:uid="{00000000-0005-0000-0000-00003C250000}"/>
    <cellStyle name="Entrée 15 3 8 5" xfId="27239" xr:uid="{00000000-0005-0000-0000-00003D250000}"/>
    <cellStyle name="Entrée 15 3 8 6" xfId="33867" xr:uid="{00000000-0005-0000-0000-00003E250000}"/>
    <cellStyle name="Entrée 15 3 8 7" xfId="21423" xr:uid="{00000000-0005-0000-0000-00003F250000}"/>
    <cellStyle name="Entrée 15 3 9" xfId="12383" xr:uid="{00000000-0005-0000-0000-000040250000}"/>
    <cellStyle name="Entrée 15 3 9 2" xfId="25773" xr:uid="{00000000-0005-0000-0000-000041250000}"/>
    <cellStyle name="Entrée 15 3 9 3" xfId="22226" xr:uid="{00000000-0005-0000-0000-000042250000}"/>
    <cellStyle name="Entrée 15 3 9 4" xfId="22202" xr:uid="{00000000-0005-0000-0000-000043250000}"/>
    <cellStyle name="Entrée 15 3 9 5" xfId="31910" xr:uid="{00000000-0005-0000-0000-000044250000}"/>
    <cellStyle name="Entrée 15 3 9 6" xfId="25571" xr:uid="{00000000-0005-0000-0000-000045250000}"/>
    <cellStyle name="Entrée 15 3 9 7" xfId="24925" xr:uid="{00000000-0005-0000-0000-000046250000}"/>
    <cellStyle name="Entrée 16 2" xfId="914" xr:uid="{00000000-0005-0000-0000-000047250000}"/>
    <cellStyle name="Entrée 16 2 10" xfId="12380" xr:uid="{00000000-0005-0000-0000-000048250000}"/>
    <cellStyle name="Entrée 16 2 10 2" xfId="24269" xr:uid="{00000000-0005-0000-0000-000049250000}"/>
    <cellStyle name="Entrée 16 2 10 3" xfId="23968" xr:uid="{00000000-0005-0000-0000-00004A250000}"/>
    <cellStyle name="Entrée 16 2 10 4" xfId="29464" xr:uid="{00000000-0005-0000-0000-00004B250000}"/>
    <cellStyle name="Entrée 16 2 10 5" xfId="21440" xr:uid="{00000000-0005-0000-0000-00004C250000}"/>
    <cellStyle name="Entrée 16 2 10 6" xfId="33296" xr:uid="{00000000-0005-0000-0000-00004D250000}"/>
    <cellStyle name="Entrée 16 2 10 7" xfId="28107" xr:uid="{00000000-0005-0000-0000-00004E250000}"/>
    <cellStyle name="Entrée 16 2 11" xfId="14294" xr:uid="{00000000-0005-0000-0000-00004F250000}"/>
    <cellStyle name="Entrée 16 2 11 2" xfId="27813" xr:uid="{00000000-0005-0000-0000-000050250000}"/>
    <cellStyle name="Entrée 16 2 11 3" xfId="29498" xr:uid="{00000000-0005-0000-0000-000051250000}"/>
    <cellStyle name="Entrée 16 2 11 4" xfId="31283" xr:uid="{00000000-0005-0000-0000-000052250000}"/>
    <cellStyle name="Entrée 16 2 11 5" xfId="23379" xr:uid="{00000000-0005-0000-0000-000053250000}"/>
    <cellStyle name="Entrée 16 2 11 6" xfId="30424" xr:uid="{00000000-0005-0000-0000-000054250000}"/>
    <cellStyle name="Entrée 16 2 11 7" xfId="34435" xr:uid="{00000000-0005-0000-0000-000055250000}"/>
    <cellStyle name="Entrée 16 2 12" xfId="13095" xr:uid="{00000000-0005-0000-0000-000056250000}"/>
    <cellStyle name="Entrée 16 2 12 2" xfId="29820" xr:uid="{00000000-0005-0000-0000-000057250000}"/>
    <cellStyle name="Entrée 16 2 12 3" xfId="30957" xr:uid="{00000000-0005-0000-0000-000058250000}"/>
    <cellStyle name="Entrée 16 2 12 4" xfId="32390" xr:uid="{00000000-0005-0000-0000-000059250000}"/>
    <cellStyle name="Entrée 16 2 12 5" xfId="31237" xr:uid="{00000000-0005-0000-0000-00005A250000}"/>
    <cellStyle name="Entrée 16 2 12 6" xfId="34258" xr:uid="{00000000-0005-0000-0000-00005B250000}"/>
    <cellStyle name="Entrée 16 2 12 7" xfId="35071" xr:uid="{00000000-0005-0000-0000-00005C250000}"/>
    <cellStyle name="Entrée 16 2 13" xfId="14437" xr:uid="{00000000-0005-0000-0000-00005D250000}"/>
    <cellStyle name="Entrée 16 2 13 2" xfId="22654" xr:uid="{00000000-0005-0000-0000-00005E250000}"/>
    <cellStyle name="Entrée 16 2 13 3" xfId="27714" xr:uid="{00000000-0005-0000-0000-00005F250000}"/>
    <cellStyle name="Entrée 16 2 13 4" xfId="31259" xr:uid="{00000000-0005-0000-0000-000060250000}"/>
    <cellStyle name="Entrée 16 2 13 5" xfId="24760" xr:uid="{00000000-0005-0000-0000-000061250000}"/>
    <cellStyle name="Entrée 16 2 13 6" xfId="33194" xr:uid="{00000000-0005-0000-0000-000062250000}"/>
    <cellStyle name="Entrée 16 2 13 7" xfId="34430" xr:uid="{00000000-0005-0000-0000-000063250000}"/>
    <cellStyle name="Entrée 16 2 14" xfId="14156" xr:uid="{00000000-0005-0000-0000-000064250000}"/>
    <cellStyle name="Entrée 16 2 14 2" xfId="25718" xr:uid="{00000000-0005-0000-0000-000065250000}"/>
    <cellStyle name="Entrée 16 2 14 3" xfId="23495" xr:uid="{00000000-0005-0000-0000-000066250000}"/>
    <cellStyle name="Entrée 16 2 14 4" xfId="5975" xr:uid="{00000000-0005-0000-0000-000067250000}"/>
    <cellStyle name="Entrée 16 2 14 5" xfId="33256" xr:uid="{00000000-0005-0000-0000-000068250000}"/>
    <cellStyle name="Entrée 16 2 14 6" xfId="31894" xr:uid="{00000000-0005-0000-0000-000069250000}"/>
    <cellStyle name="Entrée 16 2 14 7" xfId="29783" xr:uid="{00000000-0005-0000-0000-00006A250000}"/>
    <cellStyle name="Entrée 16 2 15" xfId="12880" xr:uid="{00000000-0005-0000-0000-00006B250000}"/>
    <cellStyle name="Entrée 16 2 15 2" xfId="26767" xr:uid="{00000000-0005-0000-0000-00006C250000}"/>
    <cellStyle name="Entrée 16 2 15 3" xfId="22148" xr:uid="{00000000-0005-0000-0000-00006D250000}"/>
    <cellStyle name="Entrée 16 2 15 4" xfId="31064" xr:uid="{00000000-0005-0000-0000-00006E250000}"/>
    <cellStyle name="Entrée 16 2 15 5" xfId="23399" xr:uid="{00000000-0005-0000-0000-00006F250000}"/>
    <cellStyle name="Entrée 16 2 15 6" xfId="32531" xr:uid="{00000000-0005-0000-0000-000070250000}"/>
    <cellStyle name="Entrée 16 2 15 7" xfId="34327" xr:uid="{00000000-0005-0000-0000-000071250000}"/>
    <cellStyle name="Entrée 16 2 2" xfId="4303" xr:uid="{00000000-0005-0000-0000-000072250000}"/>
    <cellStyle name="Entrée 16 2 2 2" xfId="12034" xr:uid="{00000000-0005-0000-0000-000073250000}"/>
    <cellStyle name="Entrée 16 2 2 2 2" xfId="22727" xr:uid="{00000000-0005-0000-0000-000074250000}"/>
    <cellStyle name="Entrée 16 2 2 2 3" xfId="21408" xr:uid="{00000000-0005-0000-0000-000075250000}"/>
    <cellStyle name="Entrée 16 2 2 2 4" xfId="6420" xr:uid="{00000000-0005-0000-0000-000076250000}"/>
    <cellStyle name="Entrée 16 2 2 2 5" xfId="6425" xr:uid="{00000000-0005-0000-0000-000077250000}"/>
    <cellStyle name="Entrée 16 2 2 2 6" xfId="32806" xr:uid="{00000000-0005-0000-0000-000078250000}"/>
    <cellStyle name="Entrée 16 2 2 2 7" xfId="25786" xr:uid="{00000000-0005-0000-0000-000079250000}"/>
    <cellStyle name="Entrée 16 2 2 3" xfId="22390" xr:uid="{00000000-0005-0000-0000-00007A250000}"/>
    <cellStyle name="Entrée 16 2 2 4" xfId="23579" xr:uid="{00000000-0005-0000-0000-00007B250000}"/>
    <cellStyle name="Entrée 16 2 2 5" xfId="27661" xr:uid="{00000000-0005-0000-0000-00007C250000}"/>
    <cellStyle name="Entrée 16 2 2 6" xfId="27766" xr:uid="{00000000-0005-0000-0000-00007D250000}"/>
    <cellStyle name="Entrée 16 2 2 7" xfId="33160" xr:uid="{00000000-0005-0000-0000-00007E250000}"/>
    <cellStyle name="Entrée 16 2 2 8" xfId="23193" xr:uid="{00000000-0005-0000-0000-00007F250000}"/>
    <cellStyle name="Entrée 16 2 3" xfId="11858" xr:uid="{00000000-0005-0000-0000-000080250000}"/>
    <cellStyle name="Entrée 16 2 3 2" xfId="25796" xr:uid="{00000000-0005-0000-0000-000081250000}"/>
    <cellStyle name="Entrée 16 2 3 3" xfId="22222" xr:uid="{00000000-0005-0000-0000-000082250000}"/>
    <cellStyle name="Entrée 16 2 3 4" xfId="23723" xr:uid="{00000000-0005-0000-0000-000083250000}"/>
    <cellStyle name="Entrée 16 2 3 5" xfId="33575" xr:uid="{00000000-0005-0000-0000-000084250000}"/>
    <cellStyle name="Entrée 16 2 3 6" xfId="23611" xr:uid="{00000000-0005-0000-0000-000085250000}"/>
    <cellStyle name="Entrée 16 2 3 7" xfId="27117" xr:uid="{00000000-0005-0000-0000-000086250000}"/>
    <cellStyle name="Entrée 16 2 4" xfId="11742" xr:uid="{00000000-0005-0000-0000-000087250000}"/>
    <cellStyle name="Entrée 16 2 4 2" xfId="29873" xr:uid="{00000000-0005-0000-0000-000088250000}"/>
    <cellStyle name="Entrée 16 2 4 3" xfId="31011" xr:uid="{00000000-0005-0000-0000-000089250000}"/>
    <cellStyle name="Entrée 16 2 4 4" xfId="32440" xr:uid="{00000000-0005-0000-0000-00008A250000}"/>
    <cellStyle name="Entrée 16 2 4 5" xfId="33698" xr:uid="{00000000-0005-0000-0000-00008B250000}"/>
    <cellStyle name="Entrée 16 2 4 6" xfId="34304" xr:uid="{00000000-0005-0000-0000-00008C250000}"/>
    <cellStyle name="Entrée 16 2 4 7" xfId="35117" xr:uid="{00000000-0005-0000-0000-00008D250000}"/>
    <cellStyle name="Entrée 16 2 5" xfId="11874" xr:uid="{00000000-0005-0000-0000-00008E250000}"/>
    <cellStyle name="Entrée 16 2 5 2" xfId="27372" xr:uid="{00000000-0005-0000-0000-00008F250000}"/>
    <cellStyle name="Entrée 16 2 5 3" xfId="24553" xr:uid="{00000000-0005-0000-0000-000090250000}"/>
    <cellStyle name="Entrée 16 2 5 4" xfId="22760" xr:uid="{00000000-0005-0000-0000-000091250000}"/>
    <cellStyle name="Entrée 16 2 5 5" xfId="26545" xr:uid="{00000000-0005-0000-0000-000092250000}"/>
    <cellStyle name="Entrée 16 2 5 6" xfId="33612" xr:uid="{00000000-0005-0000-0000-000093250000}"/>
    <cellStyle name="Entrée 16 2 5 7" xfId="25903" xr:uid="{00000000-0005-0000-0000-000094250000}"/>
    <cellStyle name="Entrée 16 2 6" xfId="12755" xr:uid="{00000000-0005-0000-0000-000095250000}"/>
    <cellStyle name="Entrée 16 2 6 2" xfId="23807" xr:uid="{00000000-0005-0000-0000-000096250000}"/>
    <cellStyle name="Entrée 16 2 6 3" xfId="29745" xr:uid="{00000000-0005-0000-0000-000097250000}"/>
    <cellStyle name="Entrée 16 2 6 4" xfId="30883" xr:uid="{00000000-0005-0000-0000-000098250000}"/>
    <cellStyle name="Entrée 16 2 6 5" xfId="30725" xr:uid="{00000000-0005-0000-0000-000099250000}"/>
    <cellStyle name="Entrée 16 2 6 6" xfId="21788" xr:uid="{00000000-0005-0000-0000-00009A250000}"/>
    <cellStyle name="Entrée 16 2 6 7" xfId="34224" xr:uid="{00000000-0005-0000-0000-00009B250000}"/>
    <cellStyle name="Entrée 16 2 7" xfId="14240" xr:uid="{00000000-0005-0000-0000-00009C250000}"/>
    <cellStyle name="Entrée 16 2 7 2" xfId="25715" xr:uid="{00000000-0005-0000-0000-00009D250000}"/>
    <cellStyle name="Entrée 16 2 7 3" xfId="23131" xr:uid="{00000000-0005-0000-0000-00009E250000}"/>
    <cellStyle name="Entrée 16 2 7 4" xfId="23492" xr:uid="{00000000-0005-0000-0000-00009F250000}"/>
    <cellStyle name="Entrée 16 2 7 5" xfId="33431" xr:uid="{00000000-0005-0000-0000-0000A0250000}"/>
    <cellStyle name="Entrée 16 2 7 6" xfId="22578" xr:uid="{00000000-0005-0000-0000-0000A1250000}"/>
    <cellStyle name="Entrée 16 2 7 7" xfId="6729" xr:uid="{00000000-0005-0000-0000-0000A2250000}"/>
    <cellStyle name="Entrée 16 2 8" xfId="14263" xr:uid="{00000000-0005-0000-0000-0000A3250000}"/>
    <cellStyle name="Entrée 16 2 8 2" xfId="21910" xr:uid="{00000000-0005-0000-0000-0000A4250000}"/>
    <cellStyle name="Entrée 16 2 8 3" xfId="23735" xr:uid="{00000000-0005-0000-0000-0000A5250000}"/>
    <cellStyle name="Entrée 16 2 8 4" xfId="23729" xr:uid="{00000000-0005-0000-0000-0000A6250000}"/>
    <cellStyle name="Entrée 16 2 8 5" xfId="31892" xr:uid="{00000000-0005-0000-0000-0000A7250000}"/>
    <cellStyle name="Entrée 16 2 8 6" xfId="28054" xr:uid="{00000000-0005-0000-0000-0000A8250000}"/>
    <cellStyle name="Entrée 16 2 8 7" xfId="22227" xr:uid="{00000000-0005-0000-0000-0000A9250000}"/>
    <cellStyle name="Entrée 16 2 9" xfId="13039" xr:uid="{00000000-0005-0000-0000-0000AA250000}"/>
    <cellStyle name="Entrée 16 2 9 2" xfId="30097" xr:uid="{00000000-0005-0000-0000-0000AB250000}"/>
    <cellStyle name="Entrée 16 2 9 3" xfId="31195" xr:uid="{00000000-0005-0000-0000-0000AC250000}"/>
    <cellStyle name="Entrée 16 2 9 4" xfId="32600" xr:uid="{00000000-0005-0000-0000-0000AD250000}"/>
    <cellStyle name="Entrée 16 2 9 5" xfId="33809" xr:uid="{00000000-0005-0000-0000-0000AE250000}"/>
    <cellStyle name="Entrée 16 2 9 6" xfId="34387" xr:uid="{00000000-0005-0000-0000-0000AF250000}"/>
    <cellStyle name="Entrée 16 2 9 7" xfId="35148" xr:uid="{00000000-0005-0000-0000-0000B0250000}"/>
    <cellStyle name="Entrée 16 3" xfId="915" xr:uid="{00000000-0005-0000-0000-0000B1250000}"/>
    <cellStyle name="Entrée 16 3 10" xfId="14045" xr:uid="{00000000-0005-0000-0000-0000B2250000}"/>
    <cellStyle name="Entrée 16 3 10 2" xfId="22873" xr:uid="{00000000-0005-0000-0000-0000B3250000}"/>
    <cellStyle name="Entrée 16 3 10 3" xfId="22749" xr:uid="{00000000-0005-0000-0000-0000B4250000}"/>
    <cellStyle name="Entrée 16 3 10 4" xfId="27918" xr:uid="{00000000-0005-0000-0000-0000B5250000}"/>
    <cellStyle name="Entrée 16 3 10 5" xfId="23472" xr:uid="{00000000-0005-0000-0000-0000B6250000}"/>
    <cellStyle name="Entrée 16 3 10 6" xfId="25886" xr:uid="{00000000-0005-0000-0000-0000B7250000}"/>
    <cellStyle name="Entrée 16 3 10 7" xfId="25109" xr:uid="{00000000-0005-0000-0000-0000B8250000}"/>
    <cellStyle name="Entrée 16 3 11" xfId="12372" xr:uid="{00000000-0005-0000-0000-0000B9250000}"/>
    <cellStyle name="Entrée 16 3 11 2" xfId="29848" xr:uid="{00000000-0005-0000-0000-0000BA250000}"/>
    <cellStyle name="Entrée 16 3 11 3" xfId="30985" xr:uid="{00000000-0005-0000-0000-0000BB250000}"/>
    <cellStyle name="Entrée 16 3 11 4" xfId="32417" xr:uid="{00000000-0005-0000-0000-0000BC250000}"/>
    <cellStyle name="Entrée 16 3 11 5" xfId="33676" xr:uid="{00000000-0005-0000-0000-0000BD250000}"/>
    <cellStyle name="Entrée 16 3 11 6" xfId="34282" xr:uid="{00000000-0005-0000-0000-0000BE250000}"/>
    <cellStyle name="Entrée 16 3 11 7" xfId="35095" xr:uid="{00000000-0005-0000-0000-0000BF250000}"/>
    <cellStyle name="Entrée 16 3 12" xfId="12663" xr:uid="{00000000-0005-0000-0000-0000C0250000}"/>
    <cellStyle name="Entrée 16 3 12 2" xfId="28233" xr:uid="{00000000-0005-0000-0000-0000C1250000}"/>
    <cellStyle name="Entrée 16 3 12 3" xfId="27939" xr:uid="{00000000-0005-0000-0000-0000C2250000}"/>
    <cellStyle name="Entrée 16 3 12 4" xfId="29925" xr:uid="{00000000-0005-0000-0000-0000C3250000}"/>
    <cellStyle name="Entrée 16 3 12 5" xfId="33516" xr:uid="{00000000-0005-0000-0000-0000C4250000}"/>
    <cellStyle name="Entrée 16 3 12 6" xfId="33187" xr:uid="{00000000-0005-0000-0000-0000C5250000}"/>
    <cellStyle name="Entrée 16 3 12 7" xfId="33718" xr:uid="{00000000-0005-0000-0000-0000C6250000}"/>
    <cellStyle name="Entrée 16 3 13" xfId="12784" xr:uid="{00000000-0005-0000-0000-0000C7250000}"/>
    <cellStyle name="Entrée 16 3 13 2" xfId="25506" xr:uid="{00000000-0005-0000-0000-0000C8250000}"/>
    <cellStyle name="Entrée 16 3 13 3" xfId="6678" xr:uid="{00000000-0005-0000-0000-0000C9250000}"/>
    <cellStyle name="Entrée 16 3 13 4" xfId="32190" xr:uid="{00000000-0005-0000-0000-0000CA250000}"/>
    <cellStyle name="Entrée 16 3 13 5" xfId="21925" xr:uid="{00000000-0005-0000-0000-0000CB250000}"/>
    <cellStyle name="Entrée 16 3 13 6" xfId="30739" xr:uid="{00000000-0005-0000-0000-0000CC250000}"/>
    <cellStyle name="Entrée 16 3 13 7" xfId="35010" xr:uid="{00000000-0005-0000-0000-0000CD250000}"/>
    <cellStyle name="Entrée 16 3 14" xfId="14758" xr:uid="{00000000-0005-0000-0000-0000CE250000}"/>
    <cellStyle name="Entrée 16 3 14 2" xfId="25447" xr:uid="{00000000-0005-0000-0000-0000CF250000}"/>
    <cellStyle name="Entrée 16 3 14 3" xfId="6627" xr:uid="{00000000-0005-0000-0000-0000D0250000}"/>
    <cellStyle name="Entrée 16 3 14 4" xfId="32138" xr:uid="{00000000-0005-0000-0000-0000D1250000}"/>
    <cellStyle name="Entrée 16 3 14 5" xfId="33260" xr:uid="{00000000-0005-0000-0000-0000D2250000}"/>
    <cellStyle name="Entrée 16 3 14 6" xfId="31020" xr:uid="{00000000-0005-0000-0000-0000D3250000}"/>
    <cellStyle name="Entrée 16 3 14 7" xfId="34983" xr:uid="{00000000-0005-0000-0000-0000D4250000}"/>
    <cellStyle name="Entrée 16 3 15" xfId="13034" xr:uid="{00000000-0005-0000-0000-0000D5250000}"/>
    <cellStyle name="Entrée 16 3 15 2" xfId="27854" xr:uid="{00000000-0005-0000-0000-0000D6250000}"/>
    <cellStyle name="Entrée 16 3 15 3" xfId="21235" xr:uid="{00000000-0005-0000-0000-0000D7250000}"/>
    <cellStyle name="Entrée 16 3 15 4" xfId="30801" xr:uid="{00000000-0005-0000-0000-0000D8250000}"/>
    <cellStyle name="Entrée 16 3 15 5" xfId="32377" xr:uid="{00000000-0005-0000-0000-0000D9250000}"/>
    <cellStyle name="Entrée 16 3 15 6" xfId="23573" xr:uid="{00000000-0005-0000-0000-0000DA250000}"/>
    <cellStyle name="Entrée 16 3 15 7" xfId="34197" xr:uid="{00000000-0005-0000-0000-0000DB250000}"/>
    <cellStyle name="Entrée 16 3 2" xfId="4441" xr:uid="{00000000-0005-0000-0000-0000DC250000}"/>
    <cellStyle name="Entrée 16 3 2 2" xfId="11760" xr:uid="{00000000-0005-0000-0000-0000DD250000}"/>
    <cellStyle name="Entrée 16 3 2 2 2" xfId="29667" xr:uid="{00000000-0005-0000-0000-0000DE250000}"/>
    <cellStyle name="Entrée 16 3 2 2 3" xfId="8328" xr:uid="{00000000-0005-0000-0000-0000DF250000}"/>
    <cellStyle name="Entrée 16 3 2 2 4" xfId="32027" xr:uid="{00000000-0005-0000-0000-0000E0250000}"/>
    <cellStyle name="Entrée 16 3 2 2 5" xfId="25128" xr:uid="{00000000-0005-0000-0000-0000E1250000}"/>
    <cellStyle name="Entrée 16 3 2 2 6" xfId="32728" xr:uid="{00000000-0005-0000-0000-0000E2250000}"/>
    <cellStyle name="Entrée 16 3 2 2 7" xfId="34973" xr:uid="{00000000-0005-0000-0000-0000E3250000}"/>
    <cellStyle name="Entrée 16 3 2 3" xfId="22391" xr:uid="{00000000-0005-0000-0000-0000E4250000}"/>
    <cellStyle name="Entrée 16 3 2 4" xfId="22258" xr:uid="{00000000-0005-0000-0000-0000E5250000}"/>
    <cellStyle name="Entrée 16 3 2 5" xfId="30282" xr:uid="{00000000-0005-0000-0000-0000E6250000}"/>
    <cellStyle name="Entrée 16 3 2 6" xfId="27135" xr:uid="{00000000-0005-0000-0000-0000E7250000}"/>
    <cellStyle name="Entrée 16 3 2 7" xfId="6597" xr:uid="{00000000-0005-0000-0000-0000E8250000}"/>
    <cellStyle name="Entrée 16 3 2 8" xfId="33903" xr:uid="{00000000-0005-0000-0000-0000E9250000}"/>
    <cellStyle name="Entrée 16 3 3" xfId="11965" xr:uid="{00000000-0005-0000-0000-0000EA250000}"/>
    <cellStyle name="Entrée 16 3 3 2" xfId="21978" xr:uid="{00000000-0005-0000-0000-0000EB250000}"/>
    <cellStyle name="Entrée 16 3 3 3" xfId="28017" xr:uid="{00000000-0005-0000-0000-0000EC250000}"/>
    <cellStyle name="Entrée 16 3 3 4" xfId="31307" xr:uid="{00000000-0005-0000-0000-0000ED250000}"/>
    <cellStyle name="Entrée 16 3 3 5" xfId="23463" xr:uid="{00000000-0005-0000-0000-0000EE250000}"/>
    <cellStyle name="Entrée 16 3 3 6" xfId="6664" xr:uid="{00000000-0005-0000-0000-0000EF250000}"/>
    <cellStyle name="Entrée 16 3 3 7" xfId="34447" xr:uid="{00000000-0005-0000-0000-0000F0250000}"/>
    <cellStyle name="Entrée 16 3 4" xfId="12202" xr:uid="{00000000-0005-0000-0000-0000F1250000}"/>
    <cellStyle name="Entrée 16 3 4 2" xfId="22723" xr:uid="{00000000-0005-0000-0000-0000F2250000}"/>
    <cellStyle name="Entrée 16 3 4 3" xfId="30161" xr:uid="{00000000-0005-0000-0000-0000F3250000}"/>
    <cellStyle name="Entrée 16 3 4 4" xfId="31256" xr:uid="{00000000-0005-0000-0000-0000F4250000}"/>
    <cellStyle name="Entrée 16 3 4 5" xfId="26753" xr:uid="{00000000-0005-0000-0000-0000F5250000}"/>
    <cellStyle name="Entrée 16 3 4 6" xfId="33851" xr:uid="{00000000-0005-0000-0000-0000F6250000}"/>
    <cellStyle name="Entrée 16 3 4 7" xfId="34427" xr:uid="{00000000-0005-0000-0000-0000F7250000}"/>
    <cellStyle name="Entrée 16 3 5" xfId="11993" xr:uid="{00000000-0005-0000-0000-0000F8250000}"/>
    <cellStyle name="Entrée 16 3 5 2" xfId="27010" xr:uid="{00000000-0005-0000-0000-0000F9250000}"/>
    <cellStyle name="Entrée 16 3 5 3" xfId="23170" xr:uid="{00000000-0005-0000-0000-0000FA250000}"/>
    <cellStyle name="Entrée 16 3 5 4" xfId="21724" xr:uid="{00000000-0005-0000-0000-0000FB250000}"/>
    <cellStyle name="Entrée 16 3 5 5" xfId="27646" xr:uid="{00000000-0005-0000-0000-0000FC250000}"/>
    <cellStyle name="Entrée 16 3 5 6" xfId="28447" xr:uid="{00000000-0005-0000-0000-0000FD250000}"/>
    <cellStyle name="Entrée 16 3 5 7" xfId="31739" xr:uid="{00000000-0005-0000-0000-0000FE250000}"/>
    <cellStyle name="Entrée 16 3 6" xfId="12756" xr:uid="{00000000-0005-0000-0000-0000FF250000}"/>
    <cellStyle name="Entrée 16 3 6 2" xfId="29632" xr:uid="{00000000-0005-0000-0000-000000260000}"/>
    <cellStyle name="Entrée 16 3 6 3" xfId="5982" xr:uid="{00000000-0005-0000-0000-000001260000}"/>
    <cellStyle name="Entrée 16 3 6 4" xfId="31993" xr:uid="{00000000-0005-0000-0000-000002260000}"/>
    <cellStyle name="Entrée 16 3 6 5" xfId="30475" xr:uid="{00000000-0005-0000-0000-000003260000}"/>
    <cellStyle name="Entrée 16 3 6 6" xfId="21657" xr:uid="{00000000-0005-0000-0000-000004260000}"/>
    <cellStyle name="Entrée 16 3 6 7" xfId="34941" xr:uid="{00000000-0005-0000-0000-000005260000}"/>
    <cellStyle name="Entrée 16 3 7" xfId="14460" xr:uid="{00000000-0005-0000-0000-000006260000}"/>
    <cellStyle name="Entrée 16 3 7 2" xfId="29774" xr:uid="{00000000-0005-0000-0000-000007260000}"/>
    <cellStyle name="Entrée 16 3 7 3" xfId="30913" xr:uid="{00000000-0005-0000-0000-000008260000}"/>
    <cellStyle name="Entrée 16 3 7 4" xfId="32354" xr:uid="{00000000-0005-0000-0000-000009260000}"/>
    <cellStyle name="Entrée 16 3 7 5" xfId="23213" xr:uid="{00000000-0005-0000-0000-00000A260000}"/>
    <cellStyle name="Entrée 16 3 7 6" xfId="34238" xr:uid="{00000000-0005-0000-0000-00000B260000}"/>
    <cellStyle name="Entrée 16 3 7 7" xfId="35057" xr:uid="{00000000-0005-0000-0000-00000C260000}"/>
    <cellStyle name="Entrée 16 3 8" xfId="12512" xr:uid="{00000000-0005-0000-0000-00000D260000}"/>
    <cellStyle name="Entrée 16 3 8 2" xfId="21585" xr:uid="{00000000-0005-0000-0000-00000E260000}"/>
    <cellStyle name="Entrée 16 3 8 3" xfId="26514" xr:uid="{00000000-0005-0000-0000-00000F260000}"/>
    <cellStyle name="Entrée 16 3 8 4" xfId="27916" xr:uid="{00000000-0005-0000-0000-000010260000}"/>
    <cellStyle name="Entrée 16 3 8 5" xfId="25520" xr:uid="{00000000-0005-0000-0000-000011260000}"/>
    <cellStyle name="Entrée 16 3 8 6" xfId="24892" xr:uid="{00000000-0005-0000-0000-000012260000}"/>
    <cellStyle name="Entrée 16 3 8 7" xfId="33527" xr:uid="{00000000-0005-0000-0000-000013260000}"/>
    <cellStyle name="Entrée 16 3 9" xfId="14206" xr:uid="{00000000-0005-0000-0000-000014260000}"/>
    <cellStyle name="Entrée 16 3 9 2" xfId="22663" xr:uid="{00000000-0005-0000-0000-000015260000}"/>
    <cellStyle name="Entrée 16 3 9 3" xfId="21819" xr:uid="{00000000-0005-0000-0000-000016260000}"/>
    <cellStyle name="Entrée 16 3 9 4" xfId="6524" xr:uid="{00000000-0005-0000-0000-000017260000}"/>
    <cellStyle name="Entrée 16 3 9 5" xfId="31580" xr:uid="{00000000-0005-0000-0000-000018260000}"/>
    <cellStyle name="Entrée 16 3 9 6" xfId="6076" xr:uid="{00000000-0005-0000-0000-000019260000}"/>
    <cellStyle name="Entrée 16 3 9 7" xfId="24016" xr:uid="{00000000-0005-0000-0000-00001A260000}"/>
    <cellStyle name="Entrée 17 2" xfId="916" xr:uid="{00000000-0005-0000-0000-00001B260000}"/>
    <cellStyle name="Entrée 17 2 10" xfId="14710" xr:uid="{00000000-0005-0000-0000-00001C260000}"/>
    <cellStyle name="Entrée 17 2 10 2" xfId="22645" xr:uid="{00000000-0005-0000-0000-00001D260000}"/>
    <cellStyle name="Entrée 17 2 10 3" xfId="22770" xr:uid="{00000000-0005-0000-0000-00001E260000}"/>
    <cellStyle name="Entrée 17 2 10 4" xfId="6423" xr:uid="{00000000-0005-0000-0000-00001F260000}"/>
    <cellStyle name="Entrée 17 2 10 5" xfId="29746" xr:uid="{00000000-0005-0000-0000-000020260000}"/>
    <cellStyle name="Entrée 17 2 10 6" xfId="22014" xr:uid="{00000000-0005-0000-0000-000021260000}"/>
    <cellStyle name="Entrée 17 2 10 7" xfId="21625" xr:uid="{00000000-0005-0000-0000-000022260000}"/>
    <cellStyle name="Entrée 17 2 11" xfId="14751" xr:uid="{00000000-0005-0000-0000-000023260000}"/>
    <cellStyle name="Entrée 17 2 11 2" xfId="29570" xr:uid="{00000000-0005-0000-0000-000024260000}"/>
    <cellStyle name="Entrée 17 2 11 3" xfId="7632" xr:uid="{00000000-0005-0000-0000-000025260000}"/>
    <cellStyle name="Entrée 17 2 11 4" xfId="31936" xr:uid="{00000000-0005-0000-0000-000026260000}"/>
    <cellStyle name="Entrée 17 2 11 5" xfId="30710" xr:uid="{00000000-0005-0000-0000-000027260000}"/>
    <cellStyle name="Entrée 17 2 11 6" xfId="32559" xr:uid="{00000000-0005-0000-0000-000028260000}"/>
    <cellStyle name="Entrée 17 2 11 7" xfId="34909" xr:uid="{00000000-0005-0000-0000-000029260000}"/>
    <cellStyle name="Entrée 17 2 12" xfId="12885" xr:uid="{00000000-0005-0000-0000-00002A260000}"/>
    <cellStyle name="Entrée 17 2 12 2" xfId="29830" xr:uid="{00000000-0005-0000-0000-00002B260000}"/>
    <cellStyle name="Entrée 17 2 12 3" xfId="30966" xr:uid="{00000000-0005-0000-0000-00002C260000}"/>
    <cellStyle name="Entrée 17 2 12 4" xfId="32399" xr:uid="{00000000-0005-0000-0000-00002D260000}"/>
    <cellStyle name="Entrée 17 2 12 5" xfId="30269" xr:uid="{00000000-0005-0000-0000-00002E260000}"/>
    <cellStyle name="Entrée 17 2 12 6" xfId="34267" xr:uid="{00000000-0005-0000-0000-00002F260000}"/>
    <cellStyle name="Entrée 17 2 12 7" xfId="35080" xr:uid="{00000000-0005-0000-0000-000030260000}"/>
    <cellStyle name="Entrée 17 2 13" xfId="12824" xr:uid="{00000000-0005-0000-0000-000031260000}"/>
    <cellStyle name="Entrée 17 2 13 2" xfId="27862" xr:uid="{00000000-0005-0000-0000-000032260000}"/>
    <cellStyle name="Entrée 17 2 13 3" xfId="25592" xr:uid="{00000000-0005-0000-0000-000033260000}"/>
    <cellStyle name="Entrée 17 2 13 4" xfId="22488" xr:uid="{00000000-0005-0000-0000-000034260000}"/>
    <cellStyle name="Entrée 17 2 13 5" xfId="33020" xr:uid="{00000000-0005-0000-0000-000035260000}"/>
    <cellStyle name="Entrée 17 2 13 6" xfId="30540" xr:uid="{00000000-0005-0000-0000-000036260000}"/>
    <cellStyle name="Entrée 17 2 13 7" xfId="32104" xr:uid="{00000000-0005-0000-0000-000037260000}"/>
    <cellStyle name="Entrée 17 2 14" xfId="14838" xr:uid="{00000000-0005-0000-0000-000038260000}"/>
    <cellStyle name="Entrée 17 2 14 2" xfId="29759" xr:uid="{00000000-0005-0000-0000-000039260000}"/>
    <cellStyle name="Entrée 17 2 14 3" xfId="24165" xr:uid="{00000000-0005-0000-0000-00003A260000}"/>
    <cellStyle name="Entrée 17 2 14 4" xfId="23267" xr:uid="{00000000-0005-0000-0000-00003B260000}"/>
    <cellStyle name="Entrée 17 2 14 5" xfId="29883" xr:uid="{00000000-0005-0000-0000-00003C260000}"/>
    <cellStyle name="Entrée 17 2 14 6" xfId="27754" xr:uid="{00000000-0005-0000-0000-00003D260000}"/>
    <cellStyle name="Entrée 17 2 14 7" xfId="21626" xr:uid="{00000000-0005-0000-0000-00003E260000}"/>
    <cellStyle name="Entrée 17 2 15" xfId="14108" xr:uid="{00000000-0005-0000-0000-00003F260000}"/>
    <cellStyle name="Entrée 17 2 15 2" xfId="22870" xr:uid="{00000000-0005-0000-0000-000040260000}"/>
    <cellStyle name="Entrée 17 2 15 3" xfId="26816" xr:uid="{00000000-0005-0000-0000-000041260000}"/>
    <cellStyle name="Entrée 17 2 15 4" xfId="6160" xr:uid="{00000000-0005-0000-0000-000042260000}"/>
    <cellStyle name="Entrée 17 2 15 5" xfId="30688" xr:uid="{00000000-0005-0000-0000-000043260000}"/>
    <cellStyle name="Entrée 17 2 15 6" xfId="30943" xr:uid="{00000000-0005-0000-0000-000044260000}"/>
    <cellStyle name="Entrée 17 2 15 7" xfId="21758" xr:uid="{00000000-0005-0000-0000-000045260000}"/>
    <cellStyle name="Entrée 17 2 2" xfId="4302" xr:uid="{00000000-0005-0000-0000-000046260000}"/>
    <cellStyle name="Entrée 17 2 2 2" xfId="11697" xr:uid="{00000000-0005-0000-0000-000047260000}"/>
    <cellStyle name="Entrée 17 2 2 2 2" xfId="29670" xr:uid="{00000000-0005-0000-0000-000048260000}"/>
    <cellStyle name="Entrée 17 2 2 2 3" xfId="6727" xr:uid="{00000000-0005-0000-0000-000049260000}"/>
    <cellStyle name="Entrée 17 2 2 2 4" xfId="32030" xr:uid="{00000000-0005-0000-0000-00004A260000}"/>
    <cellStyle name="Entrée 17 2 2 2 5" xfId="27980" xr:uid="{00000000-0005-0000-0000-00004B260000}"/>
    <cellStyle name="Entrée 17 2 2 2 6" xfId="30159" xr:uid="{00000000-0005-0000-0000-00004C260000}"/>
    <cellStyle name="Entrée 17 2 2 2 7" xfId="34976" xr:uid="{00000000-0005-0000-0000-00004D260000}"/>
    <cellStyle name="Entrée 17 2 2 3" xfId="22392" xr:uid="{00000000-0005-0000-0000-00004E260000}"/>
    <cellStyle name="Entrée 17 2 2 4" xfId="21747" xr:uid="{00000000-0005-0000-0000-00004F260000}"/>
    <cellStyle name="Entrée 17 2 2 5" xfId="25634" xr:uid="{00000000-0005-0000-0000-000050260000}"/>
    <cellStyle name="Entrée 17 2 2 6" xfId="6528" xr:uid="{00000000-0005-0000-0000-000051260000}"/>
    <cellStyle name="Entrée 17 2 2 7" xfId="27785" xr:uid="{00000000-0005-0000-0000-000052260000}"/>
    <cellStyle name="Entrée 17 2 2 8" xfId="23916" xr:uid="{00000000-0005-0000-0000-000053260000}"/>
    <cellStyle name="Entrée 17 2 3" xfId="12281" xr:uid="{00000000-0005-0000-0000-000054260000}"/>
    <cellStyle name="Entrée 17 2 3 2" xfId="21595" xr:uid="{00000000-0005-0000-0000-000055260000}"/>
    <cellStyle name="Entrée 17 2 3 3" xfId="25604" xr:uid="{00000000-0005-0000-0000-000056260000}"/>
    <cellStyle name="Entrée 17 2 3 4" xfId="6562" xr:uid="{00000000-0005-0000-0000-000057260000}"/>
    <cellStyle name="Entrée 17 2 3 5" xfId="22792" xr:uid="{00000000-0005-0000-0000-000058260000}"/>
    <cellStyle name="Entrée 17 2 3 6" xfId="6654" xr:uid="{00000000-0005-0000-0000-000059260000}"/>
    <cellStyle name="Entrée 17 2 3 7" xfId="32773" xr:uid="{00000000-0005-0000-0000-00005A260000}"/>
    <cellStyle name="Entrée 17 2 4" xfId="12309" xr:uid="{00000000-0005-0000-0000-00005B260000}"/>
    <cellStyle name="Entrée 17 2 4 2" xfId="29851" xr:uid="{00000000-0005-0000-0000-00005C260000}"/>
    <cellStyle name="Entrée 17 2 4 3" xfId="30988" xr:uid="{00000000-0005-0000-0000-00005D260000}"/>
    <cellStyle name="Entrée 17 2 4 4" xfId="32420" xr:uid="{00000000-0005-0000-0000-00005E260000}"/>
    <cellStyle name="Entrée 17 2 4 5" xfId="33679" xr:uid="{00000000-0005-0000-0000-00005F260000}"/>
    <cellStyle name="Entrée 17 2 4 6" xfId="34285" xr:uid="{00000000-0005-0000-0000-000060260000}"/>
    <cellStyle name="Entrée 17 2 4 7" xfId="35098" xr:uid="{00000000-0005-0000-0000-000061260000}"/>
    <cellStyle name="Entrée 17 2 5" xfId="12331" xr:uid="{00000000-0005-0000-0000-000062260000}"/>
    <cellStyle name="Entrée 17 2 5 2" xfId="24014" xr:uid="{00000000-0005-0000-0000-000063260000}"/>
    <cellStyle name="Entrée 17 2 5 3" xfId="27844" xr:uid="{00000000-0005-0000-0000-000064260000}"/>
    <cellStyle name="Entrée 17 2 5 4" xfId="27067" xr:uid="{00000000-0005-0000-0000-000065260000}"/>
    <cellStyle name="Entrée 17 2 5 5" xfId="31964" xr:uid="{00000000-0005-0000-0000-000066260000}"/>
    <cellStyle name="Entrée 17 2 5 6" xfId="26257" xr:uid="{00000000-0005-0000-0000-000067260000}"/>
    <cellStyle name="Entrée 17 2 5 7" xfId="33211" xr:uid="{00000000-0005-0000-0000-000068260000}"/>
    <cellStyle name="Entrée 17 2 6" xfId="12757" xr:uid="{00000000-0005-0000-0000-000069260000}"/>
    <cellStyle name="Entrée 17 2 6 2" xfId="22707" xr:uid="{00000000-0005-0000-0000-00006A260000}"/>
    <cellStyle name="Entrée 17 2 6 3" xfId="25821" xr:uid="{00000000-0005-0000-0000-00006B260000}"/>
    <cellStyle name="Entrée 17 2 6 4" xfId="29531" xr:uid="{00000000-0005-0000-0000-00006C260000}"/>
    <cellStyle name="Entrée 17 2 6 5" xfId="30947" xr:uid="{00000000-0005-0000-0000-00006D260000}"/>
    <cellStyle name="Entrée 17 2 6 6" xfId="30345" xr:uid="{00000000-0005-0000-0000-00006E260000}"/>
    <cellStyle name="Entrée 17 2 6 7" xfId="23725" xr:uid="{00000000-0005-0000-0000-00006F260000}"/>
    <cellStyle name="Entrée 17 2 7" xfId="14565" xr:uid="{00000000-0005-0000-0000-000070260000}"/>
    <cellStyle name="Entrée 17 2 7 2" xfId="29770" xr:uid="{00000000-0005-0000-0000-000071260000}"/>
    <cellStyle name="Entrée 17 2 7 3" xfId="30909" xr:uid="{00000000-0005-0000-0000-000072260000}"/>
    <cellStyle name="Entrée 17 2 7 4" xfId="32351" xr:uid="{00000000-0005-0000-0000-000073260000}"/>
    <cellStyle name="Entrée 17 2 7 5" xfId="30302" xr:uid="{00000000-0005-0000-0000-000074260000}"/>
    <cellStyle name="Entrée 17 2 7 6" xfId="34236" xr:uid="{00000000-0005-0000-0000-000075260000}"/>
    <cellStyle name="Entrée 17 2 7 7" xfId="35055" xr:uid="{00000000-0005-0000-0000-000076260000}"/>
    <cellStyle name="Entrée 17 2 8" xfId="14620" xr:uid="{00000000-0005-0000-0000-000077260000}"/>
    <cellStyle name="Entrée 17 2 8 2" xfId="21898" xr:uid="{00000000-0005-0000-0000-000078260000}"/>
    <cellStyle name="Entrée 17 2 8 3" xfId="27787" xr:uid="{00000000-0005-0000-0000-000079260000}"/>
    <cellStyle name="Entrée 17 2 8 4" xfId="25597" xr:uid="{00000000-0005-0000-0000-00007A260000}"/>
    <cellStyle name="Entrée 17 2 8 5" xfId="21206" xr:uid="{00000000-0005-0000-0000-00007B260000}"/>
    <cellStyle name="Entrée 17 2 8 6" xfId="33024" xr:uid="{00000000-0005-0000-0000-00007C260000}"/>
    <cellStyle name="Entrée 17 2 8 7" xfId="22109" xr:uid="{00000000-0005-0000-0000-00007D260000}"/>
    <cellStyle name="Entrée 17 2 9" xfId="12793" xr:uid="{00000000-0005-0000-0000-00007E260000}"/>
    <cellStyle name="Entrée 17 2 9 2" xfId="21952" xr:uid="{00000000-0005-0000-0000-00007F260000}"/>
    <cellStyle name="Entrée 17 2 9 3" xfId="29560" xr:uid="{00000000-0005-0000-0000-000080260000}"/>
    <cellStyle name="Entrée 17 2 9 4" xfId="6460" xr:uid="{00000000-0005-0000-0000-000081260000}"/>
    <cellStyle name="Entrée 17 2 9 5" xfId="6354" xr:uid="{00000000-0005-0000-0000-000082260000}"/>
    <cellStyle name="Entrée 17 2 9 6" xfId="26563" xr:uid="{00000000-0005-0000-0000-000083260000}"/>
    <cellStyle name="Entrée 17 2 9 7" xfId="24230" xr:uid="{00000000-0005-0000-0000-000084260000}"/>
    <cellStyle name="Entrée 17 3" xfId="917" xr:uid="{00000000-0005-0000-0000-000085260000}"/>
    <cellStyle name="Entrée 17 3 10" xfId="12780" xr:uid="{00000000-0005-0000-0000-000086260000}"/>
    <cellStyle name="Entrée 17 3 10 2" xfId="29835" xr:uid="{00000000-0005-0000-0000-000087260000}"/>
    <cellStyle name="Entrée 17 3 10 3" xfId="30971" xr:uid="{00000000-0005-0000-0000-000088260000}"/>
    <cellStyle name="Entrée 17 3 10 4" xfId="32403" xr:uid="{00000000-0005-0000-0000-000089260000}"/>
    <cellStyle name="Entrée 17 3 10 5" xfId="25439" xr:uid="{00000000-0005-0000-0000-00008A260000}"/>
    <cellStyle name="Entrée 17 3 10 6" xfId="34271" xr:uid="{00000000-0005-0000-0000-00008B260000}"/>
    <cellStyle name="Entrée 17 3 10 7" xfId="35084" xr:uid="{00000000-0005-0000-0000-00008C260000}"/>
    <cellStyle name="Entrée 17 3 11" xfId="12574" xr:uid="{00000000-0005-0000-0000-00008D260000}"/>
    <cellStyle name="Entrée 17 3 11 2" xfId="28405" xr:uid="{00000000-0005-0000-0000-00008E260000}"/>
    <cellStyle name="Entrée 17 3 11 3" xfId="28534" xr:uid="{00000000-0005-0000-0000-00008F260000}"/>
    <cellStyle name="Entrée 17 3 11 4" xfId="32200" xr:uid="{00000000-0005-0000-0000-000090260000}"/>
    <cellStyle name="Entrée 17 3 11 5" xfId="21284" xr:uid="{00000000-0005-0000-0000-000091260000}"/>
    <cellStyle name="Entrée 17 3 11 6" xfId="33510" xr:uid="{00000000-0005-0000-0000-000092260000}"/>
    <cellStyle name="Entrée 17 3 11 7" xfId="35018" xr:uid="{00000000-0005-0000-0000-000093260000}"/>
    <cellStyle name="Entrée 17 3 12" xfId="14672" xr:uid="{00000000-0005-0000-0000-000094260000}"/>
    <cellStyle name="Entrée 17 3 12 2" xfId="27798" xr:uid="{00000000-0005-0000-0000-000095260000}"/>
    <cellStyle name="Entrée 17 3 12 3" xfId="29932" xr:uid="{00000000-0005-0000-0000-000096260000}"/>
    <cellStyle name="Entrée 17 3 12 4" xfId="6577" xr:uid="{00000000-0005-0000-0000-000097260000}"/>
    <cellStyle name="Entrée 17 3 12 5" xfId="6586" xr:uid="{00000000-0005-0000-0000-000098260000}"/>
    <cellStyle name="Entrée 17 3 12 6" xfId="33725" xr:uid="{00000000-0005-0000-0000-000099260000}"/>
    <cellStyle name="Entrée 17 3 12 7" xfId="32565" xr:uid="{00000000-0005-0000-0000-00009A260000}"/>
    <cellStyle name="Entrée 17 3 13" xfId="14372" xr:uid="{00000000-0005-0000-0000-00009B260000}"/>
    <cellStyle name="Entrée 17 3 13 2" xfId="23756" xr:uid="{00000000-0005-0000-0000-00009C260000}"/>
    <cellStyle name="Entrée 17 3 13 3" xfId="30016" xr:uid="{00000000-0005-0000-0000-00009D260000}"/>
    <cellStyle name="Entrée 17 3 13 4" xfId="31124" xr:uid="{00000000-0005-0000-0000-00009E260000}"/>
    <cellStyle name="Entrée 17 3 13 5" xfId="30888" xr:uid="{00000000-0005-0000-0000-00009F260000}"/>
    <cellStyle name="Entrée 17 3 13 6" xfId="33762" xr:uid="{00000000-0005-0000-0000-0000A0260000}"/>
    <cellStyle name="Entrée 17 3 13 7" xfId="34347" xr:uid="{00000000-0005-0000-0000-0000A1260000}"/>
    <cellStyle name="Entrée 17 3 14" xfId="14278" xr:uid="{00000000-0005-0000-0000-0000A2260000}"/>
    <cellStyle name="Entrée 17 3 14 2" xfId="30059" xr:uid="{00000000-0005-0000-0000-0000A3260000}"/>
    <cellStyle name="Entrée 17 3 14 3" xfId="31158" xr:uid="{00000000-0005-0000-0000-0000A4260000}"/>
    <cellStyle name="Entrée 17 3 14 4" xfId="32572" xr:uid="{00000000-0005-0000-0000-0000A5260000}"/>
    <cellStyle name="Entrée 17 3 14 5" xfId="33786" xr:uid="{00000000-0005-0000-0000-0000A6260000}"/>
    <cellStyle name="Entrée 17 3 14 6" xfId="34367" xr:uid="{00000000-0005-0000-0000-0000A7260000}"/>
    <cellStyle name="Entrée 17 3 14 7" xfId="35136" xr:uid="{00000000-0005-0000-0000-0000A8260000}"/>
    <cellStyle name="Entrée 17 3 15" xfId="12451" xr:uid="{00000000-0005-0000-0000-0000A9260000}"/>
    <cellStyle name="Entrée 17 3 15 2" xfId="26780" xr:uid="{00000000-0005-0000-0000-0000AA260000}"/>
    <cellStyle name="Entrée 17 3 15 3" xfId="29518" xr:uid="{00000000-0005-0000-0000-0000AB260000}"/>
    <cellStyle name="Entrée 17 3 15 4" xfId="6434" xr:uid="{00000000-0005-0000-0000-0000AC260000}"/>
    <cellStyle name="Entrée 17 3 15 5" xfId="33392" xr:uid="{00000000-0005-0000-0000-0000AD260000}"/>
    <cellStyle name="Entrée 17 3 15 6" xfId="22009" xr:uid="{00000000-0005-0000-0000-0000AE260000}"/>
    <cellStyle name="Entrée 17 3 15 7" xfId="32823" xr:uid="{00000000-0005-0000-0000-0000AF260000}"/>
    <cellStyle name="Entrée 17 3 2" xfId="4439" xr:uid="{00000000-0005-0000-0000-0000B0260000}"/>
    <cellStyle name="Entrée 17 3 2 2" xfId="12137" xr:uid="{00000000-0005-0000-0000-0000B1260000}"/>
    <cellStyle name="Entrée 17 3 2 2 2" xfId="23829" xr:uid="{00000000-0005-0000-0000-0000B2260000}"/>
    <cellStyle name="Entrée 17 3 2 2 3" xfId="30013" xr:uid="{00000000-0005-0000-0000-0000B3260000}"/>
    <cellStyle name="Entrée 17 3 2 2 4" xfId="31123" xr:uid="{00000000-0005-0000-0000-0000B4260000}"/>
    <cellStyle name="Entrée 17 3 2 2 5" xfId="26888" xr:uid="{00000000-0005-0000-0000-0000B5260000}"/>
    <cellStyle name="Entrée 17 3 2 2 6" xfId="33761" xr:uid="{00000000-0005-0000-0000-0000B6260000}"/>
    <cellStyle name="Entrée 17 3 2 2 7" xfId="34346" xr:uid="{00000000-0005-0000-0000-0000B7260000}"/>
    <cellStyle name="Entrée 17 3 2 3" xfId="22393" xr:uid="{00000000-0005-0000-0000-0000B8260000}"/>
    <cellStyle name="Entrée 17 3 2 4" xfId="27140" xr:uid="{00000000-0005-0000-0000-0000B9260000}"/>
    <cellStyle name="Entrée 17 3 2 5" xfId="22564" xr:uid="{00000000-0005-0000-0000-0000BA260000}"/>
    <cellStyle name="Entrée 17 3 2 6" xfId="6069" xr:uid="{00000000-0005-0000-0000-0000BB260000}"/>
    <cellStyle name="Entrée 17 3 2 7" xfId="33208" xr:uid="{00000000-0005-0000-0000-0000BC260000}"/>
    <cellStyle name="Entrée 17 3 2 8" xfId="21842" xr:uid="{00000000-0005-0000-0000-0000BD260000}"/>
    <cellStyle name="Entrée 17 3 3" xfId="11743" xr:uid="{00000000-0005-0000-0000-0000BE260000}"/>
    <cellStyle name="Entrée 17 3 3 2" xfId="24037" xr:uid="{00000000-0005-0000-0000-0000BF260000}"/>
    <cellStyle name="Entrée 17 3 3 3" xfId="28209" xr:uid="{00000000-0005-0000-0000-0000C0260000}"/>
    <cellStyle name="Entrée 17 3 3 4" xfId="28297" xr:uid="{00000000-0005-0000-0000-0000C1260000}"/>
    <cellStyle name="Entrée 17 3 3 5" xfId="32871" xr:uid="{00000000-0005-0000-0000-0000C2260000}"/>
    <cellStyle name="Entrée 17 3 3 6" xfId="24565" xr:uid="{00000000-0005-0000-0000-0000C3260000}"/>
    <cellStyle name="Entrée 17 3 3 7" xfId="32588" xr:uid="{00000000-0005-0000-0000-0000C4260000}"/>
    <cellStyle name="Entrée 17 3 4" xfId="11956" xr:uid="{00000000-0005-0000-0000-0000C5260000}"/>
    <cellStyle name="Entrée 17 3 4 2" xfId="25537" xr:uid="{00000000-0005-0000-0000-0000C6260000}"/>
    <cellStyle name="Entrée 17 3 4 3" xfId="30755" xr:uid="{00000000-0005-0000-0000-0000C7260000}"/>
    <cellStyle name="Entrée 17 3 4 4" xfId="32221" xr:uid="{00000000-0005-0000-0000-0000C8260000}"/>
    <cellStyle name="Entrée 17 3 4 5" xfId="26385" xr:uid="{00000000-0005-0000-0000-0000C9260000}"/>
    <cellStyle name="Entrée 17 3 4 6" xfId="34180" xr:uid="{00000000-0005-0000-0000-0000CA260000}"/>
    <cellStyle name="Entrée 17 3 4 7" xfId="35036" xr:uid="{00000000-0005-0000-0000-0000CB260000}"/>
    <cellStyle name="Entrée 17 3 5" xfId="12129" xr:uid="{00000000-0005-0000-0000-0000CC260000}"/>
    <cellStyle name="Entrée 17 3 5 2" xfId="28250" xr:uid="{00000000-0005-0000-0000-0000CD260000}"/>
    <cellStyle name="Entrée 17 3 5 3" xfId="22982" xr:uid="{00000000-0005-0000-0000-0000CE260000}"/>
    <cellStyle name="Entrée 17 3 5 4" xfId="27027" xr:uid="{00000000-0005-0000-0000-0000CF260000}"/>
    <cellStyle name="Entrée 17 3 5 5" xfId="22164" xr:uid="{00000000-0005-0000-0000-0000D0260000}"/>
    <cellStyle name="Entrée 17 3 5 6" xfId="31106" xr:uid="{00000000-0005-0000-0000-0000D1260000}"/>
    <cellStyle name="Entrée 17 3 5 7" xfId="33212" xr:uid="{00000000-0005-0000-0000-0000D2260000}"/>
    <cellStyle name="Entrée 17 3 6" xfId="12758" xr:uid="{00000000-0005-0000-0000-0000D3260000}"/>
    <cellStyle name="Entrée 17 3 6 2" xfId="26980" xr:uid="{00000000-0005-0000-0000-0000D4260000}"/>
    <cellStyle name="Entrée 17 3 6 3" xfId="22586" xr:uid="{00000000-0005-0000-0000-0000D5260000}"/>
    <cellStyle name="Entrée 17 3 6 4" xfId="28002" xr:uid="{00000000-0005-0000-0000-0000D6260000}"/>
    <cellStyle name="Entrée 17 3 6 5" xfId="32337" xr:uid="{00000000-0005-0000-0000-0000D7260000}"/>
    <cellStyle name="Entrée 17 3 6 6" xfId="29737" xr:uid="{00000000-0005-0000-0000-0000D8260000}"/>
    <cellStyle name="Entrée 17 3 6 7" xfId="32909" xr:uid="{00000000-0005-0000-0000-0000D9260000}"/>
    <cellStyle name="Entrée 17 3 7" xfId="14239" xr:uid="{00000000-0005-0000-0000-0000DA260000}"/>
    <cellStyle name="Entrée 17 3 7 2" xfId="30582" xr:uid="{00000000-0005-0000-0000-0000DB260000}"/>
    <cellStyle name="Entrée 17 3 7 3" xfId="27674" xr:uid="{00000000-0005-0000-0000-0000DC260000}"/>
    <cellStyle name="Entrée 17 3 7 4" xfId="22618" xr:uid="{00000000-0005-0000-0000-0000DD260000}"/>
    <cellStyle name="Entrée 17 3 7 5" xfId="34072" xr:uid="{00000000-0005-0000-0000-0000DE260000}"/>
    <cellStyle name="Entrée 17 3 7 6" xfId="33373" xr:uid="{00000000-0005-0000-0000-0000DF260000}"/>
    <cellStyle name="Entrée 17 3 7 7" xfId="30175" xr:uid="{00000000-0005-0000-0000-0000E0260000}"/>
    <cellStyle name="Entrée 17 3 8" xfId="14488" xr:uid="{00000000-0005-0000-0000-0000E1260000}"/>
    <cellStyle name="Entrée 17 3 8 2" xfId="30050" xr:uid="{00000000-0005-0000-0000-0000E2260000}"/>
    <cellStyle name="Entrée 17 3 8 3" xfId="31149" xr:uid="{00000000-0005-0000-0000-0000E3260000}"/>
    <cellStyle name="Entrée 17 3 8 4" xfId="32563" xr:uid="{00000000-0005-0000-0000-0000E4260000}"/>
    <cellStyle name="Entrée 17 3 8 5" xfId="33778" xr:uid="{00000000-0005-0000-0000-0000E5260000}"/>
    <cellStyle name="Entrée 17 3 8 6" xfId="34359" xr:uid="{00000000-0005-0000-0000-0000E6260000}"/>
    <cellStyle name="Entrée 17 3 8 7" xfId="35128" xr:uid="{00000000-0005-0000-0000-0000E7260000}"/>
    <cellStyle name="Entrée 17 3 9" xfId="14171" xr:uid="{00000000-0005-0000-0000-0000E8260000}"/>
    <cellStyle name="Entrée 17 3 9 2" xfId="22867" xr:uid="{00000000-0005-0000-0000-0000E9260000}"/>
    <cellStyle name="Entrée 17 3 9 3" xfId="21999" xr:uid="{00000000-0005-0000-0000-0000EA260000}"/>
    <cellStyle name="Entrée 17 3 9 4" xfId="25687" xr:uid="{00000000-0005-0000-0000-0000EB260000}"/>
    <cellStyle name="Entrée 17 3 9 5" xfId="27683" xr:uid="{00000000-0005-0000-0000-0000EC260000}"/>
    <cellStyle name="Entrée 17 3 9 6" xfId="6540" xr:uid="{00000000-0005-0000-0000-0000ED260000}"/>
    <cellStyle name="Entrée 17 3 9 7" xfId="32239" xr:uid="{00000000-0005-0000-0000-0000EE260000}"/>
    <cellStyle name="Entrée 2 2" xfId="918" xr:uid="{00000000-0005-0000-0000-0000EF260000}"/>
    <cellStyle name="Entrée 2 2 10" xfId="14215" xr:uid="{00000000-0005-0000-0000-0000F0260000}"/>
    <cellStyle name="Entrée 2 2 10 2" xfId="30061" xr:uid="{00000000-0005-0000-0000-0000F1260000}"/>
    <cellStyle name="Entrée 2 2 10 3" xfId="31160" xr:uid="{00000000-0005-0000-0000-0000F2260000}"/>
    <cellStyle name="Entrée 2 2 10 4" xfId="32575" xr:uid="{00000000-0005-0000-0000-0000F3260000}"/>
    <cellStyle name="Entrée 2 2 10 5" xfId="33788" xr:uid="{00000000-0005-0000-0000-0000F4260000}"/>
    <cellStyle name="Entrée 2 2 10 6" xfId="34369" xr:uid="{00000000-0005-0000-0000-0000F5260000}"/>
    <cellStyle name="Entrée 2 2 10 7" xfId="35138" xr:uid="{00000000-0005-0000-0000-0000F6260000}"/>
    <cellStyle name="Entrée 2 2 11" xfId="12903" xr:uid="{00000000-0005-0000-0000-0000F7260000}"/>
    <cellStyle name="Entrée 2 2 11 2" xfId="29626" xr:uid="{00000000-0005-0000-0000-0000F8260000}"/>
    <cellStyle name="Entrée 2 2 11 3" xfId="7150" xr:uid="{00000000-0005-0000-0000-0000F9260000}"/>
    <cellStyle name="Entrée 2 2 11 4" xfId="31987" xr:uid="{00000000-0005-0000-0000-0000FA260000}"/>
    <cellStyle name="Entrée 2 2 11 5" xfId="28153" xr:uid="{00000000-0005-0000-0000-0000FB260000}"/>
    <cellStyle name="Entrée 2 2 11 6" xfId="27614" xr:uid="{00000000-0005-0000-0000-0000FC260000}"/>
    <cellStyle name="Entrée 2 2 11 7" xfId="34937" xr:uid="{00000000-0005-0000-0000-0000FD260000}"/>
    <cellStyle name="Entrée 2 2 12" xfId="13065" xr:uid="{00000000-0005-0000-0000-0000FE260000}"/>
    <cellStyle name="Entrée 2 2 12 2" xfId="23285" xr:uid="{00000000-0005-0000-0000-0000FF260000}"/>
    <cellStyle name="Entrée 2 2 12 3" xfId="22140" xr:uid="{00000000-0005-0000-0000-000000270000}"/>
    <cellStyle name="Entrée 2 2 12 4" xfId="28386" xr:uid="{00000000-0005-0000-0000-000001270000}"/>
    <cellStyle name="Entrée 2 2 12 5" xfId="33149" xr:uid="{00000000-0005-0000-0000-000002270000}"/>
    <cellStyle name="Entrée 2 2 12 6" xfId="31918" xr:uid="{00000000-0005-0000-0000-000003270000}"/>
    <cellStyle name="Entrée 2 2 12 7" xfId="31045" xr:uid="{00000000-0005-0000-0000-000004270000}"/>
    <cellStyle name="Entrée 2 2 13" xfId="12485" xr:uid="{00000000-0005-0000-0000-000005270000}"/>
    <cellStyle name="Entrée 2 2 13 2" xfId="24264" xr:uid="{00000000-0005-0000-0000-000006270000}"/>
    <cellStyle name="Entrée 2 2 13 3" xfId="28414" xr:uid="{00000000-0005-0000-0000-000007270000}"/>
    <cellStyle name="Entrée 2 2 13 4" xfId="23127" xr:uid="{00000000-0005-0000-0000-000008270000}"/>
    <cellStyle name="Entrée 2 2 13 5" xfId="23543" xr:uid="{00000000-0005-0000-0000-000009270000}"/>
    <cellStyle name="Entrée 2 2 13 6" xfId="31089" xr:uid="{00000000-0005-0000-0000-00000A270000}"/>
    <cellStyle name="Entrée 2 2 13 7" xfId="23429" xr:uid="{00000000-0005-0000-0000-00000B270000}"/>
    <cellStyle name="Entrée 2 2 14" xfId="12669" xr:uid="{00000000-0005-0000-0000-00000C270000}"/>
    <cellStyle name="Entrée 2 2 14 2" xfId="21369" xr:uid="{00000000-0005-0000-0000-00000D270000}"/>
    <cellStyle name="Entrée 2 2 14 3" xfId="6380" xr:uid="{00000000-0005-0000-0000-00000E270000}"/>
    <cellStyle name="Entrée 2 2 14 4" xfId="31846" xr:uid="{00000000-0005-0000-0000-00000F270000}"/>
    <cellStyle name="Entrée 2 2 14 5" xfId="31839" xr:uid="{00000000-0005-0000-0000-000010270000}"/>
    <cellStyle name="Entrée 2 2 14 6" xfId="32789" xr:uid="{00000000-0005-0000-0000-000011270000}"/>
    <cellStyle name="Entrée 2 2 14 7" xfId="34882" xr:uid="{00000000-0005-0000-0000-000012270000}"/>
    <cellStyle name="Entrée 2 2 15" xfId="14822" xr:uid="{00000000-0005-0000-0000-000013270000}"/>
    <cellStyle name="Entrée 2 2 15 2" xfId="22842" xr:uid="{00000000-0005-0000-0000-000014270000}"/>
    <cellStyle name="Entrée 2 2 15 3" xfId="30427" xr:uid="{00000000-0005-0000-0000-000015270000}"/>
    <cellStyle name="Entrée 2 2 15 4" xfId="30276" xr:uid="{00000000-0005-0000-0000-000016270000}"/>
    <cellStyle name="Entrée 2 2 15 5" xfId="27024" xr:uid="{00000000-0005-0000-0000-000017270000}"/>
    <cellStyle name="Entrée 2 2 15 6" xfId="33994" xr:uid="{00000000-0005-0000-0000-000018270000}"/>
    <cellStyle name="Entrée 2 2 15 7" xfId="33898" xr:uid="{00000000-0005-0000-0000-000019270000}"/>
    <cellStyle name="Entrée 2 2 2" xfId="4301" xr:uid="{00000000-0005-0000-0000-00001A270000}"/>
    <cellStyle name="Entrée 2 2 2 2" xfId="11763" xr:uid="{00000000-0005-0000-0000-00001B270000}"/>
    <cellStyle name="Entrée 2 2 2 2 2" xfId="29872" xr:uid="{00000000-0005-0000-0000-00001C270000}"/>
    <cellStyle name="Entrée 2 2 2 2 3" xfId="31010" xr:uid="{00000000-0005-0000-0000-00001D270000}"/>
    <cellStyle name="Entrée 2 2 2 2 4" xfId="32439" xr:uid="{00000000-0005-0000-0000-00001E270000}"/>
    <cellStyle name="Entrée 2 2 2 2 5" xfId="33697" xr:uid="{00000000-0005-0000-0000-00001F270000}"/>
    <cellStyle name="Entrée 2 2 2 2 6" xfId="34303" xr:uid="{00000000-0005-0000-0000-000020270000}"/>
    <cellStyle name="Entrée 2 2 2 2 7" xfId="35116" xr:uid="{00000000-0005-0000-0000-000021270000}"/>
    <cellStyle name="Entrée 2 2 2 3" xfId="22394" xr:uid="{00000000-0005-0000-0000-000022270000}"/>
    <cellStyle name="Entrée 2 2 2 4" xfId="28023" xr:uid="{00000000-0005-0000-0000-000023270000}"/>
    <cellStyle name="Entrée 2 2 2 5" xfId="21697" xr:uid="{00000000-0005-0000-0000-000024270000}"/>
    <cellStyle name="Entrée 2 2 2 6" xfId="27091" xr:uid="{00000000-0005-0000-0000-000025270000}"/>
    <cellStyle name="Entrée 2 2 2 7" xfId="22001" xr:uid="{00000000-0005-0000-0000-000026270000}"/>
    <cellStyle name="Entrée 2 2 2 8" xfId="25023" xr:uid="{00000000-0005-0000-0000-000027270000}"/>
    <cellStyle name="Entrée 2 2 3" xfId="12184" xr:uid="{00000000-0005-0000-0000-000028270000}"/>
    <cellStyle name="Entrée 2 2 3 2" xfId="24018" xr:uid="{00000000-0005-0000-0000-000029270000}"/>
    <cellStyle name="Entrée 2 2 3 3" xfId="28210" xr:uid="{00000000-0005-0000-0000-00002A270000}"/>
    <cellStyle name="Entrée 2 2 3 4" xfId="30696" xr:uid="{00000000-0005-0000-0000-00002B270000}"/>
    <cellStyle name="Entrée 2 2 3 5" xfId="32872" xr:uid="{00000000-0005-0000-0000-00002C270000}"/>
    <cellStyle name="Entrée 2 2 3 6" xfId="32903" xr:uid="{00000000-0005-0000-0000-00002D270000}"/>
    <cellStyle name="Entrée 2 2 3 7" xfId="34145" xr:uid="{00000000-0005-0000-0000-00002E270000}"/>
    <cellStyle name="Entrée 2 2 4" xfId="11903" xr:uid="{00000000-0005-0000-0000-00002F270000}"/>
    <cellStyle name="Entrée 2 2 4 2" xfId="21613" xr:uid="{00000000-0005-0000-0000-000030270000}"/>
    <cellStyle name="Entrée 2 2 4 3" xfId="25603" xr:uid="{00000000-0005-0000-0000-000031270000}"/>
    <cellStyle name="Entrée 2 2 4 4" xfId="23339" xr:uid="{00000000-0005-0000-0000-000032270000}"/>
    <cellStyle name="Entrée 2 2 4 5" xfId="21552" xr:uid="{00000000-0005-0000-0000-000033270000}"/>
    <cellStyle name="Entrée 2 2 4 6" xfId="25626" xr:uid="{00000000-0005-0000-0000-000034270000}"/>
    <cellStyle name="Entrée 2 2 4 7" xfId="26863" xr:uid="{00000000-0005-0000-0000-000035270000}"/>
    <cellStyle name="Entrée 2 2 5" xfId="11928" xr:uid="{00000000-0005-0000-0000-000036270000}"/>
    <cellStyle name="Entrée 2 2 5 2" xfId="29660" xr:uid="{00000000-0005-0000-0000-000037270000}"/>
    <cellStyle name="Entrée 2 2 5 3" xfId="6512" xr:uid="{00000000-0005-0000-0000-000038270000}"/>
    <cellStyle name="Entrée 2 2 5 4" xfId="32021" xr:uid="{00000000-0005-0000-0000-000039270000}"/>
    <cellStyle name="Entrée 2 2 5 5" xfId="21200" xr:uid="{00000000-0005-0000-0000-00003A270000}"/>
    <cellStyle name="Entrée 2 2 5 6" xfId="32766" xr:uid="{00000000-0005-0000-0000-00003B270000}"/>
    <cellStyle name="Entrée 2 2 5 7" xfId="34967" xr:uid="{00000000-0005-0000-0000-00003C270000}"/>
    <cellStyle name="Entrée 2 2 6" xfId="12759" xr:uid="{00000000-0005-0000-0000-00003D270000}"/>
    <cellStyle name="Entrée 2 2 6 2" xfId="29836" xr:uid="{00000000-0005-0000-0000-00003E270000}"/>
    <cellStyle name="Entrée 2 2 6 3" xfId="30972" xr:uid="{00000000-0005-0000-0000-00003F270000}"/>
    <cellStyle name="Entrée 2 2 6 4" xfId="32404" xr:uid="{00000000-0005-0000-0000-000040270000}"/>
    <cellStyle name="Entrée 2 2 6 5" xfId="24818" xr:uid="{00000000-0005-0000-0000-000041270000}"/>
    <cellStyle name="Entrée 2 2 6 6" xfId="34272" xr:uid="{00000000-0005-0000-0000-000042270000}"/>
    <cellStyle name="Entrée 2 2 6 7" xfId="35085" xr:uid="{00000000-0005-0000-0000-000043270000}"/>
    <cellStyle name="Entrée 2 2 7" xfId="14457" xr:uid="{00000000-0005-0000-0000-000044270000}"/>
    <cellStyle name="Entrée 2 2 7 2" xfId="29459" xr:uid="{00000000-0005-0000-0000-000045270000}"/>
    <cellStyle name="Entrée 2 2 7 3" xfId="6476" xr:uid="{00000000-0005-0000-0000-000046270000}"/>
    <cellStyle name="Entrée 2 2 7 4" xfId="31947" xr:uid="{00000000-0005-0000-0000-000047270000}"/>
    <cellStyle name="Entrée 2 2 7 5" xfId="27713" xr:uid="{00000000-0005-0000-0000-000048270000}"/>
    <cellStyle name="Entrée 2 2 7 6" xfId="29981" xr:uid="{00000000-0005-0000-0000-000049270000}"/>
    <cellStyle name="Entrée 2 2 7 7" xfId="34916" xr:uid="{00000000-0005-0000-0000-00004A270000}"/>
    <cellStyle name="Entrée 2 2 8" xfId="12515" xr:uid="{00000000-0005-0000-0000-00004B270000}"/>
    <cellStyle name="Entrée 2 2 8 2" xfId="23814" xr:uid="{00000000-0005-0000-0000-00004C270000}"/>
    <cellStyle name="Entrée 2 2 8 3" xfId="30695" xr:uid="{00000000-0005-0000-0000-00004D270000}"/>
    <cellStyle name="Entrée 2 2 8 4" xfId="22167" xr:uid="{00000000-0005-0000-0000-00004E270000}"/>
    <cellStyle name="Entrée 2 2 8 5" xfId="25305" xr:uid="{00000000-0005-0000-0000-00004F270000}"/>
    <cellStyle name="Entrée 2 2 8 6" xfId="34144" xr:uid="{00000000-0005-0000-0000-000050270000}"/>
    <cellStyle name="Entrée 2 2 8 7" xfId="25419" xr:uid="{00000000-0005-0000-0000-000051270000}"/>
    <cellStyle name="Entrée 2 2 9" xfId="14097" xr:uid="{00000000-0005-0000-0000-000052270000}"/>
    <cellStyle name="Entrée 2 2 9 2" xfId="21328" xr:uid="{00000000-0005-0000-0000-000053270000}"/>
    <cellStyle name="Entrée 2 2 9 3" xfId="6341" xr:uid="{00000000-0005-0000-0000-000054270000}"/>
    <cellStyle name="Entrée 2 2 9 4" xfId="31811" xr:uid="{00000000-0005-0000-0000-000055270000}"/>
    <cellStyle name="Entrée 2 2 9 5" xfId="30460" xr:uid="{00000000-0005-0000-0000-000056270000}"/>
    <cellStyle name="Entrée 2 2 9 6" xfId="22905" xr:uid="{00000000-0005-0000-0000-000057270000}"/>
    <cellStyle name="Entrée 2 2 9 7" xfId="34865" xr:uid="{00000000-0005-0000-0000-000058270000}"/>
    <cellStyle name="Entrée 2 3" xfId="919" xr:uid="{00000000-0005-0000-0000-000059270000}"/>
    <cellStyle name="Entrée 2 3 10" xfId="14708" xr:uid="{00000000-0005-0000-0000-00005A270000}"/>
    <cellStyle name="Entrée 2 3 10 2" xfId="23745" xr:uid="{00000000-0005-0000-0000-00005B270000}"/>
    <cellStyle name="Entrée 2 3 10 3" xfId="23216" xr:uid="{00000000-0005-0000-0000-00005C270000}"/>
    <cellStyle name="Entrée 2 3 10 4" xfId="28001" xr:uid="{00000000-0005-0000-0000-00005D270000}"/>
    <cellStyle name="Entrée 2 3 10 5" xfId="32643" xr:uid="{00000000-0005-0000-0000-00005E270000}"/>
    <cellStyle name="Entrée 2 3 10 6" xfId="23626" xr:uid="{00000000-0005-0000-0000-00005F270000}"/>
    <cellStyle name="Entrée 2 3 10 7" xfId="30444" xr:uid="{00000000-0005-0000-0000-000060270000}"/>
    <cellStyle name="Entrée 2 3 11" xfId="14749" xr:uid="{00000000-0005-0000-0000-000061270000}"/>
    <cellStyle name="Entrée 2 3 11 2" xfId="26717" xr:uid="{00000000-0005-0000-0000-000062270000}"/>
    <cellStyle name="Entrée 2 3 11 3" xfId="26580" xr:uid="{00000000-0005-0000-0000-000063270000}"/>
    <cellStyle name="Entrée 2 3 11 4" xfId="29750" xr:uid="{00000000-0005-0000-0000-000064270000}"/>
    <cellStyle name="Entrée 2 3 11 5" xfId="30516" xr:uid="{00000000-0005-0000-0000-000065270000}"/>
    <cellStyle name="Entrée 2 3 11 6" xfId="33230" xr:uid="{00000000-0005-0000-0000-000066270000}"/>
    <cellStyle name="Entrée 2 3 11 7" xfId="23373" xr:uid="{00000000-0005-0000-0000-000067270000}"/>
    <cellStyle name="Entrée 2 3 12" xfId="12896" xr:uid="{00000000-0005-0000-0000-000068270000}"/>
    <cellStyle name="Entrée 2 3 12 2" xfId="25755" xr:uid="{00000000-0005-0000-0000-000069270000}"/>
    <cellStyle name="Entrée 2 3 12 3" xfId="21703" xr:uid="{00000000-0005-0000-0000-00006A270000}"/>
    <cellStyle name="Entrée 2 3 12 4" xfId="23532" xr:uid="{00000000-0005-0000-0000-00006B270000}"/>
    <cellStyle name="Entrée 2 3 12 5" xfId="32382" xr:uid="{00000000-0005-0000-0000-00006C270000}"/>
    <cellStyle name="Entrée 2 3 12 6" xfId="27036" xr:uid="{00000000-0005-0000-0000-00006D270000}"/>
    <cellStyle name="Entrée 2 3 12 7" xfId="26908" xr:uid="{00000000-0005-0000-0000-00006E270000}"/>
    <cellStyle name="Entrée 2 3 13" xfId="12462" xr:uid="{00000000-0005-0000-0000-00006F270000}"/>
    <cellStyle name="Entrée 2 3 13 2" xfId="27349" xr:uid="{00000000-0005-0000-0000-000070270000}"/>
    <cellStyle name="Entrée 2 3 13 3" xfId="28441" xr:uid="{00000000-0005-0000-0000-000071270000}"/>
    <cellStyle name="Entrée 2 3 13 4" xfId="23361" xr:uid="{00000000-0005-0000-0000-000072270000}"/>
    <cellStyle name="Entrée 2 3 13 5" xfId="23398" xr:uid="{00000000-0005-0000-0000-000073270000}"/>
    <cellStyle name="Entrée 2 3 13 6" xfId="32551" xr:uid="{00000000-0005-0000-0000-000074270000}"/>
    <cellStyle name="Entrée 2 3 13 7" xfId="27996" xr:uid="{00000000-0005-0000-0000-000075270000}"/>
    <cellStyle name="Entrée 2 3 14" xfId="14836" xr:uid="{00000000-0005-0000-0000-000076270000}"/>
    <cellStyle name="Entrée 2 3 14 2" xfId="22640" xr:uid="{00000000-0005-0000-0000-000077270000}"/>
    <cellStyle name="Entrée 2 3 14 3" xfId="27163" xr:uid="{00000000-0005-0000-0000-000078270000}"/>
    <cellStyle name="Entrée 2 3 14 4" xfId="22172" xr:uid="{00000000-0005-0000-0000-000079270000}"/>
    <cellStyle name="Entrée 2 3 14 5" xfId="24862" xr:uid="{00000000-0005-0000-0000-00007A270000}"/>
    <cellStyle name="Entrée 2 3 14 6" xfId="22159" xr:uid="{00000000-0005-0000-0000-00007B270000}"/>
    <cellStyle name="Entrée 2 3 14 7" xfId="23606" xr:uid="{00000000-0005-0000-0000-00007C270000}"/>
    <cellStyle name="Entrée 2 3 15" xfId="13005" xr:uid="{00000000-0005-0000-0000-00007D270000}"/>
    <cellStyle name="Entrée 2 3 15 2" xfId="21357" xr:uid="{00000000-0005-0000-0000-00007E270000}"/>
    <cellStyle name="Entrée 2 3 15 3" xfId="6373" xr:uid="{00000000-0005-0000-0000-00007F270000}"/>
    <cellStyle name="Entrée 2 3 15 4" xfId="31835" xr:uid="{00000000-0005-0000-0000-000080270000}"/>
    <cellStyle name="Entrée 2 3 15 5" xfId="32158" xr:uid="{00000000-0005-0000-0000-000081270000}"/>
    <cellStyle name="Entrée 2 3 15 6" xfId="32140" xr:uid="{00000000-0005-0000-0000-000082270000}"/>
    <cellStyle name="Entrée 2 3 15 7" xfId="34874" xr:uid="{00000000-0005-0000-0000-000083270000}"/>
    <cellStyle name="Entrée 2 3 2" xfId="4438" xr:uid="{00000000-0005-0000-0000-000084270000}"/>
    <cellStyle name="Entrée 2 3 2 2" xfId="11699" xr:uid="{00000000-0005-0000-0000-000085270000}"/>
    <cellStyle name="Entrée 2 3 2 2 2" xfId="27022" xr:uid="{00000000-0005-0000-0000-000086270000}"/>
    <cellStyle name="Entrée 2 3 2 2 3" xfId="22790" xr:uid="{00000000-0005-0000-0000-000087270000}"/>
    <cellStyle name="Entrée 2 3 2 2 4" xfId="30156" xr:uid="{00000000-0005-0000-0000-000088270000}"/>
    <cellStyle name="Entrée 2 3 2 2 5" xfId="25638" xr:uid="{00000000-0005-0000-0000-000089270000}"/>
    <cellStyle name="Entrée 2 3 2 2 6" xfId="23257" xr:uid="{00000000-0005-0000-0000-00008A270000}"/>
    <cellStyle name="Entrée 2 3 2 2 7" xfId="33847" xr:uid="{00000000-0005-0000-0000-00008B270000}"/>
    <cellStyle name="Entrée 2 3 2 3" xfId="22395" xr:uid="{00000000-0005-0000-0000-00008C270000}"/>
    <cellStyle name="Entrée 2 3 2 4" xfId="23089" xr:uid="{00000000-0005-0000-0000-00008D270000}"/>
    <cellStyle name="Entrée 2 3 2 5" xfId="30266" xr:uid="{00000000-0005-0000-0000-00008E270000}"/>
    <cellStyle name="Entrée 2 3 2 6" xfId="23562" xr:uid="{00000000-0005-0000-0000-00008F270000}"/>
    <cellStyle name="Entrée 2 3 2 7" xfId="24785" xr:uid="{00000000-0005-0000-0000-000090270000}"/>
    <cellStyle name="Entrée 2 3 2 8" xfId="33897" xr:uid="{00000000-0005-0000-0000-000091270000}"/>
    <cellStyle name="Entrée 2 3 3" xfId="12279" xr:uid="{00000000-0005-0000-0000-000092270000}"/>
    <cellStyle name="Entrée 2 3 3 2" xfId="23314" xr:uid="{00000000-0005-0000-0000-000093270000}"/>
    <cellStyle name="Entrée 2 3 3 3" xfId="27609" xr:uid="{00000000-0005-0000-0000-000094270000}"/>
    <cellStyle name="Entrée 2 3 3 4" xfId="23144" xr:uid="{00000000-0005-0000-0000-000095270000}"/>
    <cellStyle name="Entrée 2 3 3 5" xfId="24069" xr:uid="{00000000-0005-0000-0000-000096270000}"/>
    <cellStyle name="Entrée 2 3 3 6" xfId="22626" xr:uid="{00000000-0005-0000-0000-000097270000}"/>
    <cellStyle name="Entrée 2 3 3 7" xfId="23695" xr:uid="{00000000-0005-0000-0000-000098270000}"/>
    <cellStyle name="Entrée 2 3 4" xfId="12307" xr:uid="{00000000-0005-0000-0000-000099270000}"/>
    <cellStyle name="Entrée 2 3 4 2" xfId="22532" xr:uid="{00000000-0005-0000-0000-00009A270000}"/>
    <cellStyle name="Entrée 2 3 4 3" xfId="27920" xr:uid="{00000000-0005-0000-0000-00009B270000}"/>
    <cellStyle name="Entrée 2 3 4 4" xfId="25850" xr:uid="{00000000-0005-0000-0000-00009C270000}"/>
    <cellStyle name="Entrée 2 3 4 5" xfId="28192" xr:uid="{00000000-0005-0000-0000-00009D270000}"/>
    <cellStyle name="Entrée 2 3 4 6" xfId="32912" xr:uid="{00000000-0005-0000-0000-00009E270000}"/>
    <cellStyle name="Entrée 2 3 4 7" xfId="32963" xr:uid="{00000000-0005-0000-0000-00009F270000}"/>
    <cellStyle name="Entrée 2 3 5" xfId="12329" xr:uid="{00000000-0005-0000-0000-0000A0270000}"/>
    <cellStyle name="Entrée 2 3 5 2" xfId="26997" xr:uid="{00000000-0005-0000-0000-0000A1270000}"/>
    <cellStyle name="Entrée 2 3 5 3" xfId="23688" xr:uid="{00000000-0005-0000-0000-0000A2270000}"/>
    <cellStyle name="Entrée 2 3 5 4" xfId="23219" xr:uid="{00000000-0005-0000-0000-0000A3270000}"/>
    <cellStyle name="Entrée 2 3 5 5" xfId="28469" xr:uid="{00000000-0005-0000-0000-0000A4270000}"/>
    <cellStyle name="Entrée 2 3 5 6" xfId="31779" xr:uid="{00000000-0005-0000-0000-0000A5270000}"/>
    <cellStyle name="Entrée 2 3 5 7" xfId="29439" xr:uid="{00000000-0005-0000-0000-0000A6270000}"/>
    <cellStyle name="Entrée 2 3 6" xfId="12760" xr:uid="{00000000-0005-0000-0000-0000A7270000}"/>
    <cellStyle name="Entrée 2 3 6 2" xfId="24001" xr:uid="{00000000-0005-0000-0000-0000A8270000}"/>
    <cellStyle name="Entrée 2 3 6 3" xfId="25490" xr:uid="{00000000-0005-0000-0000-0000A9270000}"/>
    <cellStyle name="Entrée 2 3 6 4" xfId="6661" xr:uid="{00000000-0005-0000-0000-0000AA270000}"/>
    <cellStyle name="Entrée 2 3 6 5" xfId="30580" xr:uid="{00000000-0005-0000-0000-0000AB270000}"/>
    <cellStyle name="Entrée 2 3 6 6" xfId="32375" xr:uid="{00000000-0005-0000-0000-0000AC270000}"/>
    <cellStyle name="Entrée 2 3 6 7" xfId="26382" xr:uid="{00000000-0005-0000-0000-0000AD270000}"/>
    <cellStyle name="Entrée 2 3 7" xfId="14563" xr:uid="{00000000-0005-0000-0000-0000AE270000}"/>
    <cellStyle name="Entrée 2 3 7 2" xfId="22650" xr:uid="{00000000-0005-0000-0000-0000AF270000}"/>
    <cellStyle name="Entrée 2 3 7 3" xfId="23155" xr:uid="{00000000-0005-0000-0000-0000B0270000}"/>
    <cellStyle name="Entrée 2 3 7 4" xfId="30356" xr:uid="{00000000-0005-0000-0000-0000B1270000}"/>
    <cellStyle name="Entrée 2 3 7 5" xfId="26672" xr:uid="{00000000-0005-0000-0000-0000B2270000}"/>
    <cellStyle name="Entrée 2 3 7 6" xfId="21782" xr:uid="{00000000-0005-0000-0000-0000B3270000}"/>
    <cellStyle name="Entrée 2 3 7 7" xfId="33943" xr:uid="{00000000-0005-0000-0000-0000B4270000}"/>
    <cellStyle name="Entrée 2 3 8" xfId="14617" xr:uid="{00000000-0005-0000-0000-0000B5270000}"/>
    <cellStyle name="Entrée 2 3 8 2" xfId="30570" xr:uid="{00000000-0005-0000-0000-0000B6270000}"/>
    <cellStyle name="Entrée 2 3 8 3" xfId="28423" xr:uid="{00000000-0005-0000-0000-0000B7270000}"/>
    <cellStyle name="Entrée 2 3 8 4" xfId="22019" xr:uid="{00000000-0005-0000-0000-0000B8270000}"/>
    <cellStyle name="Entrée 2 3 8 5" xfId="34062" xr:uid="{00000000-0005-0000-0000-0000B9270000}"/>
    <cellStyle name="Entrée 2 3 8 6" xfId="22207" xr:uid="{00000000-0005-0000-0000-0000BA270000}"/>
    <cellStyle name="Entrée 2 3 8 7" xfId="24142" xr:uid="{00000000-0005-0000-0000-0000BB270000}"/>
    <cellStyle name="Entrée 2 3 9" xfId="14164" xr:uid="{00000000-0005-0000-0000-0000BC270000}"/>
    <cellStyle name="Entrée 2 3 9 2" xfId="22664" xr:uid="{00000000-0005-0000-0000-0000BD270000}"/>
    <cellStyle name="Entrée 2 3 9 3" xfId="26836" xr:uid="{00000000-0005-0000-0000-0000BE270000}"/>
    <cellStyle name="Entrée 2 3 9 4" xfId="23686" xr:uid="{00000000-0005-0000-0000-0000BF270000}"/>
    <cellStyle name="Entrée 2 3 9 5" xfId="27084" xr:uid="{00000000-0005-0000-0000-0000C0270000}"/>
    <cellStyle name="Entrée 2 3 9 6" xfId="30602" xr:uid="{00000000-0005-0000-0000-0000C1270000}"/>
    <cellStyle name="Entrée 2 3 9 7" xfId="6426" xr:uid="{00000000-0005-0000-0000-0000C2270000}"/>
    <cellStyle name="Entrée 3 2" xfId="920" xr:uid="{00000000-0005-0000-0000-0000C3270000}"/>
    <cellStyle name="Entrée 3 2 10" xfId="14037" xr:uid="{00000000-0005-0000-0000-0000C4270000}"/>
    <cellStyle name="Entrée 3 2 10 2" xfId="29596" xr:uid="{00000000-0005-0000-0000-0000C5270000}"/>
    <cellStyle name="Entrée 3 2 10 3" xfId="6493" xr:uid="{00000000-0005-0000-0000-0000C6270000}"/>
    <cellStyle name="Entrée 3 2 10 4" xfId="31962" xr:uid="{00000000-0005-0000-0000-0000C7270000}"/>
    <cellStyle name="Entrée 3 2 10 5" xfId="26746" xr:uid="{00000000-0005-0000-0000-0000C8270000}"/>
    <cellStyle name="Entrée 3 2 10 6" xfId="32835" xr:uid="{00000000-0005-0000-0000-0000C9270000}"/>
    <cellStyle name="Entrée 3 2 10 7" xfId="34929" xr:uid="{00000000-0005-0000-0000-0000CA270000}"/>
    <cellStyle name="Entrée 3 2 11" xfId="12664" xr:uid="{00000000-0005-0000-0000-0000CB270000}"/>
    <cellStyle name="Entrée 3 2 11 2" xfId="30632" xr:uid="{00000000-0005-0000-0000-0000CC270000}"/>
    <cellStyle name="Entrée 3 2 11 3" xfId="27673" xr:uid="{00000000-0005-0000-0000-0000CD270000}"/>
    <cellStyle name="Entrée 3 2 11 4" xfId="29528" xr:uid="{00000000-0005-0000-0000-0000CE270000}"/>
    <cellStyle name="Entrée 3 2 11 5" xfId="34104" xr:uid="{00000000-0005-0000-0000-0000CF270000}"/>
    <cellStyle name="Entrée 3 2 11 6" xfId="24691" xr:uid="{00000000-0005-0000-0000-0000D0270000}"/>
    <cellStyle name="Entrée 3 2 11 7" xfId="23278" xr:uid="{00000000-0005-0000-0000-0000D1270000}"/>
    <cellStyle name="Entrée 3 2 12" xfId="14581" xr:uid="{00000000-0005-0000-0000-0000D2270000}"/>
    <cellStyle name="Entrée 3 2 12 2" xfId="26722" xr:uid="{00000000-0005-0000-0000-0000D3270000}"/>
    <cellStyle name="Entrée 3 2 12 3" xfId="27077" xr:uid="{00000000-0005-0000-0000-0000D4270000}"/>
    <cellStyle name="Entrée 3 2 12 4" xfId="27515" xr:uid="{00000000-0005-0000-0000-0000D5270000}"/>
    <cellStyle name="Entrée 3 2 12 5" xfId="28480" xr:uid="{00000000-0005-0000-0000-0000D6270000}"/>
    <cellStyle name="Entrée 3 2 12 6" xfId="31719" xr:uid="{00000000-0005-0000-0000-0000D7270000}"/>
    <cellStyle name="Entrée 3 2 12 7" xfId="33032" xr:uid="{00000000-0005-0000-0000-0000D8270000}"/>
    <cellStyle name="Entrée 3 2 13" xfId="14579" xr:uid="{00000000-0005-0000-0000-0000D9270000}"/>
    <cellStyle name="Entrée 3 2 13 2" xfId="21516" xr:uid="{00000000-0005-0000-0000-0000DA270000}"/>
    <cellStyle name="Entrée 3 2 13 3" xfId="23357" xr:uid="{00000000-0005-0000-0000-0000DB270000}"/>
    <cellStyle name="Entrée 3 2 13 4" xfId="6581" xr:uid="{00000000-0005-0000-0000-0000DC270000}"/>
    <cellStyle name="Entrée 3 2 13 5" xfId="28456" xr:uid="{00000000-0005-0000-0000-0000DD270000}"/>
    <cellStyle name="Entrée 3 2 13 6" xfId="25655" xr:uid="{00000000-0005-0000-0000-0000DE270000}"/>
    <cellStyle name="Entrée 3 2 13 7" xfId="28492" xr:uid="{00000000-0005-0000-0000-0000DF270000}"/>
    <cellStyle name="Entrée 3 2 14" xfId="12388" xr:uid="{00000000-0005-0000-0000-0000E0270000}"/>
    <cellStyle name="Entrée 3 2 14 2" xfId="26783" xr:uid="{00000000-0005-0000-0000-0000E1270000}"/>
    <cellStyle name="Entrée 3 2 14 3" xfId="5947" xr:uid="{00000000-0005-0000-0000-0000E2270000}"/>
    <cellStyle name="Entrée 3 2 14 4" xfId="6559" xr:uid="{00000000-0005-0000-0000-0000E3270000}"/>
    <cellStyle name="Entrée 3 2 14 5" xfId="25635" xr:uid="{00000000-0005-0000-0000-0000E4270000}"/>
    <cellStyle name="Entrée 3 2 14 6" xfId="6350" xr:uid="{00000000-0005-0000-0000-0000E5270000}"/>
    <cellStyle name="Entrée 3 2 14 7" xfId="27437" xr:uid="{00000000-0005-0000-0000-0000E6270000}"/>
    <cellStyle name="Entrée 3 2 15" xfId="14788" xr:uid="{00000000-0005-0000-0000-0000E7270000}"/>
    <cellStyle name="Entrée 3 2 15 2" xfId="21893" xr:uid="{00000000-0005-0000-0000-0000E8270000}"/>
    <cellStyle name="Entrée 3 2 15 3" xfId="21303" xr:uid="{00000000-0005-0000-0000-0000E9270000}"/>
    <cellStyle name="Entrée 3 2 15 4" xfId="6317" xr:uid="{00000000-0005-0000-0000-0000EA270000}"/>
    <cellStyle name="Entrée 3 2 15 5" xfId="22045" xr:uid="{00000000-0005-0000-0000-0000EB270000}"/>
    <cellStyle name="Entrée 3 2 15 6" xfId="22577" xr:uid="{00000000-0005-0000-0000-0000EC270000}"/>
    <cellStyle name="Entrée 3 2 15 7" xfId="26363" xr:uid="{00000000-0005-0000-0000-0000ED270000}"/>
    <cellStyle name="Entrée 3 2 2" xfId="4300" xr:uid="{00000000-0005-0000-0000-0000EE270000}"/>
    <cellStyle name="Entrée 3 2 2 2" xfId="12035" xr:uid="{00000000-0005-0000-0000-0000EF270000}"/>
    <cellStyle name="Entrée 3 2 2 2 2" xfId="27008" xr:uid="{00000000-0005-0000-0000-0000F0270000}"/>
    <cellStyle name="Entrée 3 2 2 2 3" xfId="30507" xr:uid="{00000000-0005-0000-0000-0000F1270000}"/>
    <cellStyle name="Entrée 3 2 2 2 4" xfId="28479" xr:uid="{00000000-0005-0000-0000-0000F2270000}"/>
    <cellStyle name="Entrée 3 2 2 2 5" xfId="33213" xr:uid="{00000000-0005-0000-0000-0000F3270000}"/>
    <cellStyle name="Entrée 3 2 2 2 6" xfId="34030" xr:uid="{00000000-0005-0000-0000-0000F4270000}"/>
    <cellStyle name="Entrée 3 2 2 2 7" xfId="24511" xr:uid="{00000000-0005-0000-0000-0000F5270000}"/>
    <cellStyle name="Entrée 3 2 2 3" xfId="22396" xr:uid="{00000000-0005-0000-0000-0000F6270000}"/>
    <cellStyle name="Entrée 3 2 2 4" xfId="27498" xr:uid="{00000000-0005-0000-0000-0000F7270000}"/>
    <cellStyle name="Entrée 3 2 2 5" xfId="25040" xr:uid="{00000000-0005-0000-0000-0000F8270000}"/>
    <cellStyle name="Entrée 3 2 2 6" xfId="32500" xr:uid="{00000000-0005-0000-0000-0000F9270000}"/>
    <cellStyle name="Entrée 3 2 2 7" xfId="24080" xr:uid="{00000000-0005-0000-0000-0000FA270000}"/>
    <cellStyle name="Entrée 3 2 2 8" xfId="33449" xr:uid="{00000000-0005-0000-0000-0000FB270000}"/>
    <cellStyle name="Entrée 3 2 3" xfId="11731" xr:uid="{00000000-0005-0000-0000-0000FC270000}"/>
    <cellStyle name="Entrée 3 2 3 2" xfId="30663" xr:uid="{00000000-0005-0000-0000-0000FD270000}"/>
    <cellStyle name="Entrée 3 2 3 3" xfId="22210" xr:uid="{00000000-0005-0000-0000-0000FE270000}"/>
    <cellStyle name="Entrée 3 2 3 4" xfId="24992" xr:uid="{00000000-0005-0000-0000-0000FF270000}"/>
    <cellStyle name="Entrée 3 2 3 5" xfId="34130" xr:uid="{00000000-0005-0000-0000-000000280000}"/>
    <cellStyle name="Entrée 3 2 3 6" xfId="32052" xr:uid="{00000000-0005-0000-0000-000001280000}"/>
    <cellStyle name="Entrée 3 2 3 7" xfId="33599" xr:uid="{00000000-0005-0000-0000-000002280000}"/>
    <cellStyle name="Entrée 3 2 4" xfId="12109" xr:uid="{00000000-0005-0000-0000-000003280000}"/>
    <cellStyle name="Entrée 3 2 4 2" xfId="30648" xr:uid="{00000000-0005-0000-0000-000004280000}"/>
    <cellStyle name="Entrée 3 2 4 3" xfId="27186" xr:uid="{00000000-0005-0000-0000-000005280000}"/>
    <cellStyle name="Entrée 3 2 4 4" xfId="6204" xr:uid="{00000000-0005-0000-0000-000006280000}"/>
    <cellStyle name="Entrée 3 2 4 5" xfId="34116" xr:uid="{00000000-0005-0000-0000-000007280000}"/>
    <cellStyle name="Entrée 3 2 4 6" xfId="25278" xr:uid="{00000000-0005-0000-0000-000008280000}"/>
    <cellStyle name="Entrée 3 2 4 7" xfId="26703" xr:uid="{00000000-0005-0000-0000-000009280000}"/>
    <cellStyle name="Entrée 3 2 5" xfId="11823" xr:uid="{00000000-0005-0000-0000-00000A280000}"/>
    <cellStyle name="Entrée 3 2 5 2" xfId="29664" xr:uid="{00000000-0005-0000-0000-00000B280000}"/>
    <cellStyle name="Entrée 3 2 5 3" xfId="6513" xr:uid="{00000000-0005-0000-0000-00000C280000}"/>
    <cellStyle name="Entrée 3 2 5 4" xfId="32025" xr:uid="{00000000-0005-0000-0000-00000D280000}"/>
    <cellStyle name="Entrée 3 2 5 5" xfId="24779" xr:uid="{00000000-0005-0000-0000-00000E280000}"/>
    <cellStyle name="Entrée 3 2 5 6" xfId="32342" xr:uid="{00000000-0005-0000-0000-00000F280000}"/>
    <cellStyle name="Entrée 3 2 5 7" xfId="34971" xr:uid="{00000000-0005-0000-0000-000010280000}"/>
    <cellStyle name="Entrée 3 2 6" xfId="12761" xr:uid="{00000000-0005-0000-0000-000011280000}"/>
    <cellStyle name="Entrée 3 2 6 2" xfId="27865" xr:uid="{00000000-0005-0000-0000-000012280000}"/>
    <cellStyle name="Entrée 3 2 6 3" xfId="30196" xr:uid="{00000000-0005-0000-0000-000013280000}"/>
    <cellStyle name="Entrée 3 2 6 4" xfId="25676" xr:uid="{00000000-0005-0000-0000-000014280000}"/>
    <cellStyle name="Entrée 3 2 6 5" xfId="33371" xr:uid="{00000000-0005-0000-0000-000015280000}"/>
    <cellStyle name="Entrée 3 2 6 6" xfId="33860" xr:uid="{00000000-0005-0000-0000-000016280000}"/>
    <cellStyle name="Entrée 3 2 6 7" xfId="33433" xr:uid="{00000000-0005-0000-0000-000017280000}"/>
    <cellStyle name="Entrée 3 2 7" xfId="14237" xr:uid="{00000000-0005-0000-0000-000018280000}"/>
    <cellStyle name="Entrée 3 2 7 2" xfId="24206" xr:uid="{00000000-0005-0000-0000-000019280000}"/>
    <cellStyle name="Entrée 3 2 7 3" xfId="22681" xr:uid="{00000000-0005-0000-0000-00001A280000}"/>
    <cellStyle name="Entrée 3 2 7 4" xfId="22767" xr:uid="{00000000-0005-0000-0000-00001B280000}"/>
    <cellStyle name="Entrée 3 2 7 5" xfId="27623" xr:uid="{00000000-0005-0000-0000-00001C280000}"/>
    <cellStyle name="Entrée 3 2 7 6" xfId="26345" xr:uid="{00000000-0005-0000-0000-00001D280000}"/>
    <cellStyle name="Entrée 3 2 7 7" xfId="24320" xr:uid="{00000000-0005-0000-0000-00001E280000}"/>
    <cellStyle name="Entrée 3 2 8" xfId="14510" xr:uid="{00000000-0005-0000-0000-00001F280000}"/>
    <cellStyle name="Entrée 3 2 8 2" xfId="24196" xr:uid="{00000000-0005-0000-0000-000020280000}"/>
    <cellStyle name="Entrée 3 2 8 3" xfId="27313" xr:uid="{00000000-0005-0000-0000-000021280000}"/>
    <cellStyle name="Entrée 3 2 8 4" xfId="25260" xr:uid="{00000000-0005-0000-0000-000022280000}"/>
    <cellStyle name="Entrée 3 2 8 5" xfId="22190" xr:uid="{00000000-0005-0000-0000-000023280000}"/>
    <cellStyle name="Entrée 3 2 8 6" xfId="22121" xr:uid="{00000000-0005-0000-0000-000024280000}"/>
    <cellStyle name="Entrée 3 2 8 7" xfId="28306" xr:uid="{00000000-0005-0000-0000-000025280000}"/>
    <cellStyle name="Entrée 3 2 9" xfId="14427" xr:uid="{00000000-0005-0000-0000-000026280000}"/>
    <cellStyle name="Entrée 3 2 9 2" xfId="28173" xr:uid="{00000000-0005-0000-0000-000027280000}"/>
    <cellStyle name="Entrée 3 2 9 3" xfId="27942" xr:uid="{00000000-0005-0000-0000-000028280000}"/>
    <cellStyle name="Entrée 3 2 9 4" xfId="25588" xr:uid="{00000000-0005-0000-0000-000029280000}"/>
    <cellStyle name="Entrée 3 2 9 5" xfId="33518" xr:uid="{00000000-0005-0000-0000-00002A280000}"/>
    <cellStyle name="Entrée 3 2 9 6" xfId="31823" xr:uid="{00000000-0005-0000-0000-00002B280000}"/>
    <cellStyle name="Entrée 3 2 9 7" xfId="23177" xr:uid="{00000000-0005-0000-0000-00002C280000}"/>
    <cellStyle name="Entrée 3 3" xfId="921" xr:uid="{00000000-0005-0000-0000-00002D280000}"/>
    <cellStyle name="Entrée 3 3 10" xfId="14560" xr:uid="{00000000-0005-0000-0000-00002E280000}"/>
    <cellStyle name="Entrée 3 3 10 2" xfId="26723" xr:uid="{00000000-0005-0000-0000-00002F280000}"/>
    <cellStyle name="Entrée 3 3 10 3" xfId="28416" xr:uid="{00000000-0005-0000-0000-000030280000}"/>
    <cellStyle name="Entrée 3 3 10 4" xfId="6210" xr:uid="{00000000-0005-0000-0000-000031280000}"/>
    <cellStyle name="Entrée 3 3 10 5" xfId="27080" xr:uid="{00000000-0005-0000-0000-000032280000}"/>
    <cellStyle name="Entrée 3 3 10 6" xfId="31972" xr:uid="{00000000-0005-0000-0000-000033280000}"/>
    <cellStyle name="Entrée 3 3 10 7" xfId="21665" xr:uid="{00000000-0005-0000-0000-000034280000}"/>
    <cellStyle name="Entrée 3 3 11" xfId="14014" xr:uid="{00000000-0005-0000-0000-000035280000}"/>
    <cellStyle name="Entrée 3 3 11 2" xfId="26742" xr:uid="{00000000-0005-0000-0000-000036280000}"/>
    <cellStyle name="Entrée 3 3 11 3" xfId="28411" xr:uid="{00000000-0005-0000-0000-000037280000}"/>
    <cellStyle name="Entrée 3 3 11 4" xfId="24576" xr:uid="{00000000-0005-0000-0000-000038280000}"/>
    <cellStyle name="Entrée 3 3 11 5" xfId="26070" xr:uid="{00000000-0005-0000-0000-000039280000}"/>
    <cellStyle name="Entrée 3 3 11 6" xfId="6438" xr:uid="{00000000-0005-0000-0000-00003A280000}"/>
    <cellStyle name="Entrée 3 3 11 7" xfId="30713" xr:uid="{00000000-0005-0000-0000-00003B280000}"/>
    <cellStyle name="Entrée 3 3 12" xfId="14042" xr:uid="{00000000-0005-0000-0000-00003C280000}"/>
    <cellStyle name="Entrée 3 3 12 2" xfId="27824" xr:uid="{00000000-0005-0000-0000-00003D280000}"/>
    <cellStyle name="Entrée 3 3 12 3" xfId="28313" xr:uid="{00000000-0005-0000-0000-00003E280000}"/>
    <cellStyle name="Entrée 3 3 12 4" xfId="23855" xr:uid="{00000000-0005-0000-0000-00003F280000}"/>
    <cellStyle name="Entrée 3 3 12 5" xfId="32262" xr:uid="{00000000-0005-0000-0000-000040280000}"/>
    <cellStyle name="Entrée 3 3 12 6" xfId="29723" xr:uid="{00000000-0005-0000-0000-000041280000}"/>
    <cellStyle name="Entrée 3 3 12 7" xfId="21982" xr:uid="{00000000-0005-0000-0000-000042280000}"/>
    <cellStyle name="Entrée 3 3 13" xfId="14695" xr:uid="{00000000-0005-0000-0000-000043280000}"/>
    <cellStyle name="Entrée 3 3 13 2" xfId="25449" xr:uid="{00000000-0005-0000-0000-000044280000}"/>
    <cellStyle name="Entrée 3 3 13 3" xfId="6629" xr:uid="{00000000-0005-0000-0000-000045280000}"/>
    <cellStyle name="Entrée 3 3 13 4" xfId="32141" xr:uid="{00000000-0005-0000-0000-000046280000}"/>
    <cellStyle name="Entrée 3 3 13 5" xfId="33582" xr:uid="{00000000-0005-0000-0000-000047280000}"/>
    <cellStyle name="Entrée 3 3 13 6" xfId="30703" xr:uid="{00000000-0005-0000-0000-000048280000}"/>
    <cellStyle name="Entrée 3 3 13 7" xfId="34985" xr:uid="{00000000-0005-0000-0000-000049280000}"/>
    <cellStyle name="Entrée 3 3 14" xfId="14513" xr:uid="{00000000-0005-0000-0000-00004A280000}"/>
    <cellStyle name="Entrée 3 3 14 2" xfId="25706" xr:uid="{00000000-0005-0000-0000-00004B280000}"/>
    <cellStyle name="Entrée 3 3 14 3" xfId="23428" xr:uid="{00000000-0005-0000-0000-00004C280000}"/>
    <cellStyle name="Entrée 3 3 14 4" xfId="26845" xr:uid="{00000000-0005-0000-0000-00004D280000}"/>
    <cellStyle name="Entrée 3 3 14 5" xfId="27602" xr:uid="{00000000-0005-0000-0000-00004E280000}"/>
    <cellStyle name="Entrée 3 3 14 6" xfId="30863" xr:uid="{00000000-0005-0000-0000-00004F280000}"/>
    <cellStyle name="Entrée 3 3 14 7" xfId="21411" xr:uid="{00000000-0005-0000-0000-000050280000}"/>
    <cellStyle name="Entrée 3 3 15" xfId="14661" xr:uid="{00000000-0005-0000-0000-000051280000}"/>
    <cellStyle name="Entrée 3 3 15 2" xfId="23235" xr:uid="{00000000-0005-0000-0000-000052280000}"/>
    <cellStyle name="Entrée 3 3 15 3" xfId="23041" xr:uid="{00000000-0005-0000-0000-000053280000}"/>
    <cellStyle name="Entrée 3 3 15 4" xfId="28381" xr:uid="{00000000-0005-0000-0000-000054280000}"/>
    <cellStyle name="Entrée 3 3 15 5" xfId="32681" xr:uid="{00000000-0005-0000-0000-000055280000}"/>
    <cellStyle name="Entrée 3 3 15 6" xfId="26810" xr:uid="{00000000-0005-0000-0000-000056280000}"/>
    <cellStyle name="Entrée 3 3 15 7" xfId="31912" xr:uid="{00000000-0005-0000-0000-000057280000}"/>
    <cellStyle name="Entrée 3 3 2" xfId="4437" xr:uid="{00000000-0005-0000-0000-000058280000}"/>
    <cellStyle name="Entrée 3 3 2 2" xfId="11754" xr:uid="{00000000-0005-0000-0000-000059280000}"/>
    <cellStyle name="Entrée 3 3 2 2 2" xfId="23335" xr:uid="{00000000-0005-0000-0000-00005A280000}"/>
    <cellStyle name="Entrée 3 3 2 2 3" xfId="23470" xr:uid="{00000000-0005-0000-0000-00005B280000}"/>
    <cellStyle name="Entrée 3 3 2 2 4" xfId="29492" xr:uid="{00000000-0005-0000-0000-00005C280000}"/>
    <cellStyle name="Entrée 3 3 2 2 5" xfId="27610" xr:uid="{00000000-0005-0000-0000-00005D280000}"/>
    <cellStyle name="Entrée 3 3 2 2 6" xfId="31105" xr:uid="{00000000-0005-0000-0000-00005E280000}"/>
    <cellStyle name="Entrée 3 3 2 2 7" xfId="27583" xr:uid="{00000000-0005-0000-0000-00005F280000}"/>
    <cellStyle name="Entrée 3 3 2 3" xfId="22397" xr:uid="{00000000-0005-0000-0000-000060280000}"/>
    <cellStyle name="Entrée 3 3 2 4" xfId="28387" xr:uid="{00000000-0005-0000-0000-000061280000}"/>
    <cellStyle name="Entrée 3 3 2 5" xfId="23651" xr:uid="{00000000-0005-0000-0000-000062280000}"/>
    <cellStyle name="Entrée 3 3 2 6" xfId="32100" xr:uid="{00000000-0005-0000-0000-000063280000}"/>
    <cellStyle name="Entrée 3 3 2 7" xfId="24301" xr:uid="{00000000-0005-0000-0000-000064280000}"/>
    <cellStyle name="Entrée 3 3 2 8" xfId="6084" xr:uid="{00000000-0005-0000-0000-000065280000}"/>
    <cellStyle name="Entrée 3 3 3" xfId="12181" xr:uid="{00000000-0005-0000-0000-000066280000}"/>
    <cellStyle name="Entrée 3 3 3 2" xfId="22724" xr:uid="{00000000-0005-0000-0000-000067280000}"/>
    <cellStyle name="Entrée 3 3 3 3" xfId="24314" xr:uid="{00000000-0005-0000-0000-000068280000}"/>
    <cellStyle name="Entrée 3 3 3 4" xfId="26944" xr:uid="{00000000-0005-0000-0000-000069280000}"/>
    <cellStyle name="Entrée 3 3 3 5" xfId="29841" xr:uid="{00000000-0005-0000-0000-00006A280000}"/>
    <cellStyle name="Entrée 3 3 3 6" xfId="32590" xr:uid="{00000000-0005-0000-0000-00006B280000}"/>
    <cellStyle name="Entrée 3 3 3 7" xfId="28136" xr:uid="{00000000-0005-0000-0000-00006C280000}"/>
    <cellStyle name="Entrée 3 3 4" xfId="11900" xr:uid="{00000000-0005-0000-0000-00006D280000}"/>
    <cellStyle name="Entrée 3 3 4 2" xfId="25794" xr:uid="{00000000-0005-0000-0000-00006E280000}"/>
    <cellStyle name="Entrée 3 3 4 3" xfId="28483" xr:uid="{00000000-0005-0000-0000-00006F280000}"/>
    <cellStyle name="Entrée 3 3 4 4" xfId="27930" xr:uid="{00000000-0005-0000-0000-000070280000}"/>
    <cellStyle name="Entrée 3 3 4 5" xfId="27250" xr:uid="{00000000-0005-0000-0000-000071280000}"/>
    <cellStyle name="Entrée 3 3 4 6" xfId="24715" xr:uid="{00000000-0005-0000-0000-000072280000}"/>
    <cellStyle name="Entrée 3 3 4 7" xfId="28145" xr:uid="{00000000-0005-0000-0000-000073280000}"/>
    <cellStyle name="Entrée 3 3 5" xfId="11987" xr:uid="{00000000-0005-0000-0000-000074280000}"/>
    <cellStyle name="Entrée 3 3 5 2" xfId="21609" xr:uid="{00000000-0005-0000-0000-000075280000}"/>
    <cellStyle name="Entrée 3 3 5 3" xfId="24091" xr:uid="{00000000-0005-0000-0000-000076280000}"/>
    <cellStyle name="Entrée 3 3 5 4" xfId="27086" xr:uid="{00000000-0005-0000-0000-000077280000}"/>
    <cellStyle name="Entrée 3 3 5 5" xfId="30566" xr:uid="{00000000-0005-0000-0000-000078280000}"/>
    <cellStyle name="Entrée 3 3 5 6" xfId="30451" xr:uid="{00000000-0005-0000-0000-000079280000}"/>
    <cellStyle name="Entrée 3 3 5 7" xfId="24343" xr:uid="{00000000-0005-0000-0000-00007A280000}"/>
    <cellStyle name="Entrée 3 3 6" xfId="12762" xr:uid="{00000000-0005-0000-0000-00007B280000}"/>
    <cellStyle name="Entrée 3 3 6 2" xfId="30378" xr:uid="{00000000-0005-0000-0000-00007C280000}"/>
    <cellStyle name="Entrée 3 3 6 3" xfId="27757" xr:uid="{00000000-0005-0000-0000-00007D280000}"/>
    <cellStyle name="Entrée 3 3 6 4" xfId="22573" xr:uid="{00000000-0005-0000-0000-00007E280000}"/>
    <cellStyle name="Entrée 3 3 6 5" xfId="33960" xr:uid="{00000000-0005-0000-0000-00007F280000}"/>
    <cellStyle name="Entrée 3 3 6 6" xfId="26244" xr:uid="{00000000-0005-0000-0000-000080280000}"/>
    <cellStyle name="Entrée 3 3 6 7" xfId="32705" xr:uid="{00000000-0005-0000-0000-000081280000}"/>
    <cellStyle name="Entrée 3 3 7" xfId="14474" xr:uid="{00000000-0005-0000-0000-000082280000}"/>
    <cellStyle name="Entrée 3 3 7 2" xfId="21521" xr:uid="{00000000-0005-0000-0000-000083280000}"/>
    <cellStyle name="Entrée 3 3 7 3" xfId="22103" xr:uid="{00000000-0005-0000-0000-000084280000}"/>
    <cellStyle name="Entrée 3 3 7 4" xfId="22685" xr:uid="{00000000-0005-0000-0000-000085280000}"/>
    <cellStyle name="Entrée 3 3 7 5" xfId="29579" xr:uid="{00000000-0005-0000-0000-000086280000}"/>
    <cellStyle name="Entrée 3 3 7 6" xfId="30166" xr:uid="{00000000-0005-0000-0000-000087280000}"/>
    <cellStyle name="Entrée 3 3 7 7" xfId="30037" xr:uid="{00000000-0005-0000-0000-000088280000}"/>
    <cellStyle name="Entrée 3 3 8" xfId="12504" xr:uid="{00000000-0005-0000-0000-000089280000}"/>
    <cellStyle name="Entrée 3 3 8 2" xfId="27348" xr:uid="{00000000-0005-0000-0000-00008A280000}"/>
    <cellStyle name="Entrée 3 3 8 3" xfId="26826" xr:uid="{00000000-0005-0000-0000-00008B280000}"/>
    <cellStyle name="Entrée 3 3 8 4" xfId="6171" xr:uid="{00000000-0005-0000-0000-00008C280000}"/>
    <cellStyle name="Entrée 3 3 8 5" xfId="32926" xr:uid="{00000000-0005-0000-0000-00008D280000}"/>
    <cellStyle name="Entrée 3 3 8 6" xfId="29703" xr:uid="{00000000-0005-0000-0000-00008E280000}"/>
    <cellStyle name="Entrée 3 3 8 7" xfId="32748" xr:uid="{00000000-0005-0000-0000-00008F280000}"/>
    <cellStyle name="Entrée 3 3 9" xfId="12995" xr:uid="{00000000-0005-0000-0000-000090280000}"/>
    <cellStyle name="Entrée 3 3 9 2" xfId="22906" xr:uid="{00000000-0005-0000-0000-000091280000}"/>
    <cellStyle name="Entrée 3 3 9 3" xfId="27385" xr:uid="{00000000-0005-0000-0000-000092280000}"/>
    <cellStyle name="Entrée 3 3 9 4" xfId="26386" xr:uid="{00000000-0005-0000-0000-000093280000}"/>
    <cellStyle name="Entrée 3 3 9 5" xfId="21821" xr:uid="{00000000-0005-0000-0000-000094280000}"/>
    <cellStyle name="Entrée 3 3 9 6" xfId="31829" xr:uid="{00000000-0005-0000-0000-000095280000}"/>
    <cellStyle name="Entrée 3 3 9 7" xfId="33557" xr:uid="{00000000-0005-0000-0000-000096280000}"/>
    <cellStyle name="Entrée 4 2" xfId="922" xr:uid="{00000000-0005-0000-0000-000097280000}"/>
    <cellStyle name="Entrée 4 2 10" xfId="14135" xr:uid="{00000000-0005-0000-0000-000098280000}"/>
    <cellStyle name="Entrée 4 2 10 2" xfId="25719" xr:uid="{00000000-0005-0000-0000-000099280000}"/>
    <cellStyle name="Entrée 4 2 10 3" xfId="22156" xr:uid="{00000000-0005-0000-0000-00009A280000}"/>
    <cellStyle name="Entrée 4 2 10 4" xfId="27637" xr:uid="{00000000-0005-0000-0000-00009B280000}"/>
    <cellStyle name="Entrée 4 2 10 5" xfId="26503" xr:uid="{00000000-0005-0000-0000-00009C280000}"/>
    <cellStyle name="Entrée 4 2 10 6" xfId="30601" xr:uid="{00000000-0005-0000-0000-00009D280000}"/>
    <cellStyle name="Entrée 4 2 10 7" xfId="33375" xr:uid="{00000000-0005-0000-0000-00009E280000}"/>
    <cellStyle name="Entrée 4 2 11" xfId="14026" xr:uid="{00000000-0005-0000-0000-00009F280000}"/>
    <cellStyle name="Entrée 4 2 11 2" xfId="30068" xr:uid="{00000000-0005-0000-0000-0000A0280000}"/>
    <cellStyle name="Entrée 4 2 11 3" xfId="31168" xr:uid="{00000000-0005-0000-0000-0000A1280000}"/>
    <cellStyle name="Entrée 4 2 11 4" xfId="32581" xr:uid="{00000000-0005-0000-0000-0000A2280000}"/>
    <cellStyle name="Entrée 4 2 11 5" xfId="33793" xr:uid="{00000000-0005-0000-0000-0000A3280000}"/>
    <cellStyle name="Entrée 4 2 11 6" xfId="34374" xr:uid="{00000000-0005-0000-0000-0000A4280000}"/>
    <cellStyle name="Entrée 4 2 11 7" xfId="35143" xr:uid="{00000000-0005-0000-0000-0000A5280000}"/>
    <cellStyle name="Entrée 4 2 12" xfId="14538" xr:uid="{00000000-0005-0000-0000-0000A6280000}"/>
    <cellStyle name="Entrée 4 2 12 2" xfId="21315" xr:uid="{00000000-0005-0000-0000-0000A7280000}"/>
    <cellStyle name="Entrée 4 2 12 3" xfId="6326" xr:uid="{00000000-0005-0000-0000-0000A8280000}"/>
    <cellStyle name="Entrée 4 2 12 4" xfId="31795" xr:uid="{00000000-0005-0000-0000-0000A9280000}"/>
    <cellStyle name="Entrée 4 2 12 5" xfId="30263" xr:uid="{00000000-0005-0000-0000-0000AA280000}"/>
    <cellStyle name="Entrée 4 2 12 6" xfId="6065" xr:uid="{00000000-0005-0000-0000-0000AB280000}"/>
    <cellStyle name="Entrée 4 2 12 7" xfId="34852" xr:uid="{00000000-0005-0000-0000-0000AC280000}"/>
    <cellStyle name="Entrée 4 2 13" xfId="14390" xr:uid="{00000000-0005-0000-0000-0000AD280000}"/>
    <cellStyle name="Entrée 4 2 13 2" xfId="21524" xr:uid="{00000000-0005-0000-0000-0000AE280000}"/>
    <cellStyle name="Entrée 4 2 13 3" xfId="29472" xr:uid="{00000000-0005-0000-0000-0000AF280000}"/>
    <cellStyle name="Entrée 4 2 13 4" xfId="24298" xr:uid="{00000000-0005-0000-0000-0000B0280000}"/>
    <cellStyle name="Entrée 4 2 13 5" xfId="6143" xr:uid="{00000000-0005-0000-0000-0000B1280000}"/>
    <cellStyle name="Entrée 4 2 13 6" xfId="28061" xr:uid="{00000000-0005-0000-0000-0000B2280000}"/>
    <cellStyle name="Entrée 4 2 13 7" xfId="23169" xr:uid="{00000000-0005-0000-0000-0000B3280000}"/>
    <cellStyle name="Entrée 4 2 14" xfId="14742" xr:uid="{00000000-0005-0000-0000-0000B4280000}"/>
    <cellStyle name="Entrée 4 2 14 2" xfId="28164" xr:uid="{00000000-0005-0000-0000-0000B5280000}"/>
    <cellStyle name="Entrée 4 2 14 3" xfId="24328" xr:uid="{00000000-0005-0000-0000-0000B6280000}"/>
    <cellStyle name="Entrée 4 2 14 4" xfId="21544" xr:uid="{00000000-0005-0000-0000-0000B7280000}"/>
    <cellStyle name="Entrée 4 2 14 5" xfId="32288" xr:uid="{00000000-0005-0000-0000-0000B8280000}"/>
    <cellStyle name="Entrée 4 2 14 6" xfId="33151" xr:uid="{00000000-0005-0000-0000-0000B9280000}"/>
    <cellStyle name="Entrée 4 2 14 7" xfId="27884" xr:uid="{00000000-0005-0000-0000-0000BA280000}"/>
    <cellStyle name="Entrée 4 2 15" xfId="14811" xr:uid="{00000000-0005-0000-0000-0000BB280000}"/>
    <cellStyle name="Entrée 4 2 15 2" xfId="21307" xr:uid="{00000000-0005-0000-0000-0000BC280000}"/>
    <cellStyle name="Entrée 4 2 15 3" xfId="24716" xr:uid="{00000000-0005-0000-0000-0000BD280000}"/>
    <cellStyle name="Entrée 4 2 15 4" xfId="31723" xr:uid="{00000000-0005-0000-0000-0000BE280000}"/>
    <cellStyle name="Entrée 4 2 15 5" xfId="23545" xr:uid="{00000000-0005-0000-0000-0000BF280000}"/>
    <cellStyle name="Entrée 4 2 15 6" xfId="27625" xr:uid="{00000000-0005-0000-0000-0000C0280000}"/>
    <cellStyle name="Entrée 4 2 15 7" xfId="34843" xr:uid="{00000000-0005-0000-0000-0000C1280000}"/>
    <cellStyle name="Entrée 4 2 2" xfId="5054" xr:uid="{00000000-0005-0000-0000-0000C2280000}"/>
    <cellStyle name="Entrée 4 2 2 2" xfId="11866" xr:uid="{00000000-0005-0000-0000-0000C3280000}"/>
    <cellStyle name="Entrée 4 2 2 2 2" xfId="22734" xr:uid="{00000000-0005-0000-0000-0000C4280000}"/>
    <cellStyle name="Entrée 4 2 2 2 3" xfId="27919" xr:uid="{00000000-0005-0000-0000-0000C5280000}"/>
    <cellStyle name="Entrée 4 2 2 2 4" xfId="30709" xr:uid="{00000000-0005-0000-0000-0000C6280000}"/>
    <cellStyle name="Entrée 4 2 2 2 5" xfId="21740" xr:uid="{00000000-0005-0000-0000-0000C7280000}"/>
    <cellStyle name="Entrée 4 2 2 2 6" xfId="24158" xr:uid="{00000000-0005-0000-0000-0000C8280000}"/>
    <cellStyle name="Entrée 4 2 2 2 7" xfId="34151" xr:uid="{00000000-0005-0000-0000-0000C9280000}"/>
    <cellStyle name="Entrée 4 2 2 3" xfId="22398" xr:uid="{00000000-0005-0000-0000-0000CA280000}"/>
    <cellStyle name="Entrée 4 2 2 4" xfId="23457" xr:uid="{00000000-0005-0000-0000-0000CB280000}"/>
    <cellStyle name="Entrée 4 2 2 5" xfId="27083" xr:uid="{00000000-0005-0000-0000-0000CC280000}"/>
    <cellStyle name="Entrée 4 2 2 6" xfId="22552" xr:uid="{00000000-0005-0000-0000-0000CD280000}"/>
    <cellStyle name="Entrée 4 2 2 7" xfId="6080" xr:uid="{00000000-0005-0000-0000-0000CE280000}"/>
    <cellStyle name="Entrée 4 2 2 8" xfId="30009" xr:uid="{00000000-0005-0000-0000-0000CF280000}"/>
    <cellStyle name="Entrée 4 2 3" xfId="12014" xr:uid="{00000000-0005-0000-0000-0000D0280000}"/>
    <cellStyle name="Entrée 4 2 3 2" xfId="27009" xr:uid="{00000000-0005-0000-0000-0000D1280000}"/>
    <cellStyle name="Entrée 4 2 3 3" xfId="25640" xr:uid="{00000000-0005-0000-0000-0000D2280000}"/>
    <cellStyle name="Entrée 4 2 3 4" xfId="23556" xr:uid="{00000000-0005-0000-0000-0000D3280000}"/>
    <cellStyle name="Entrée 4 2 3 5" xfId="6532" xr:uid="{00000000-0005-0000-0000-0000D4280000}"/>
    <cellStyle name="Entrée 4 2 3 6" xfId="30934" xr:uid="{00000000-0005-0000-0000-0000D5280000}"/>
    <cellStyle name="Entrée 4 2 3 7" xfId="23233" xr:uid="{00000000-0005-0000-0000-0000D6280000}"/>
    <cellStyle name="Entrée 4 2 4" xfId="11820" xr:uid="{00000000-0005-0000-0000-0000D7280000}"/>
    <cellStyle name="Entrée 4 2 4 2" xfId="21394" xr:uid="{00000000-0005-0000-0000-0000D8280000}"/>
    <cellStyle name="Entrée 4 2 4 3" xfId="6409" xr:uid="{00000000-0005-0000-0000-0000D9280000}"/>
    <cellStyle name="Entrée 4 2 4 4" xfId="31872" xr:uid="{00000000-0005-0000-0000-0000DA280000}"/>
    <cellStyle name="Entrée 4 2 4 5" xfId="27900" xr:uid="{00000000-0005-0000-0000-0000DB280000}"/>
    <cellStyle name="Entrée 4 2 4 6" xfId="27457" xr:uid="{00000000-0005-0000-0000-0000DC280000}"/>
    <cellStyle name="Entrée 4 2 4 7" xfId="34904" xr:uid="{00000000-0005-0000-0000-0000DD280000}"/>
    <cellStyle name="Entrée 4 2 5" xfId="12152" xr:uid="{00000000-0005-0000-0000-0000DE280000}"/>
    <cellStyle name="Entrée 4 2 5 2" xfId="25783" xr:uid="{00000000-0005-0000-0000-0000DF280000}"/>
    <cellStyle name="Entrée 4 2 5 3" xfId="27524" xr:uid="{00000000-0005-0000-0000-0000E0280000}"/>
    <cellStyle name="Entrée 4 2 5 4" xfId="27160" xr:uid="{00000000-0005-0000-0000-0000E1280000}"/>
    <cellStyle name="Entrée 4 2 5 5" xfId="28064" xr:uid="{00000000-0005-0000-0000-0000E2280000}"/>
    <cellStyle name="Entrée 4 2 5 6" xfId="21266" xr:uid="{00000000-0005-0000-0000-0000E3280000}"/>
    <cellStyle name="Entrée 4 2 5 7" xfId="27564" xr:uid="{00000000-0005-0000-0000-0000E4280000}"/>
    <cellStyle name="Entrée 4 2 6" xfId="12763" xr:uid="{00000000-0005-0000-0000-0000E5280000}"/>
    <cellStyle name="Entrée 4 2 6 2" xfId="25507" xr:uid="{00000000-0005-0000-0000-0000E6280000}"/>
    <cellStyle name="Entrée 4 2 6 3" xfId="6679" xr:uid="{00000000-0005-0000-0000-0000E7280000}"/>
    <cellStyle name="Entrée 4 2 6 4" xfId="32191" xr:uid="{00000000-0005-0000-0000-0000E8280000}"/>
    <cellStyle name="Entrée 4 2 6 5" xfId="32862" xr:uid="{00000000-0005-0000-0000-0000E9280000}"/>
    <cellStyle name="Entrée 4 2 6 6" xfId="24344" xr:uid="{00000000-0005-0000-0000-0000EA280000}"/>
    <cellStyle name="Entrée 4 2 6 7" xfId="35011" xr:uid="{00000000-0005-0000-0000-0000EB280000}"/>
    <cellStyle name="Entrée 4 2 7" xfId="14248" xr:uid="{00000000-0005-0000-0000-0000EC280000}"/>
    <cellStyle name="Entrée 4 2 7 2" xfId="22662" xr:uid="{00000000-0005-0000-0000-0000ED280000}"/>
    <cellStyle name="Entrée 4 2 7 3" xfId="25624" xr:uid="{00000000-0005-0000-0000-0000EE280000}"/>
    <cellStyle name="Entrée 4 2 7 4" xfId="6174" xr:uid="{00000000-0005-0000-0000-0000EF280000}"/>
    <cellStyle name="Entrée 4 2 7 5" xfId="26392" xr:uid="{00000000-0005-0000-0000-0000F0280000}"/>
    <cellStyle name="Entrée 4 2 7 6" xfId="32129" xr:uid="{00000000-0005-0000-0000-0000F1280000}"/>
    <cellStyle name="Entrée 4 2 7 7" xfId="21729" xr:uid="{00000000-0005-0000-0000-0000F2280000}"/>
    <cellStyle name="Entrée 4 2 8" xfId="12433" xr:uid="{00000000-0005-0000-0000-0000F3280000}"/>
    <cellStyle name="Entrée 4 2 8 2" xfId="22714" xr:uid="{00000000-0005-0000-0000-0000F4280000}"/>
    <cellStyle name="Entrée 4 2 8 3" xfId="23857" xr:uid="{00000000-0005-0000-0000-0000F5280000}"/>
    <cellStyle name="Entrée 4 2 8 4" xfId="21289" xr:uid="{00000000-0005-0000-0000-0000F6280000}"/>
    <cellStyle name="Entrée 4 2 8 5" xfId="27346" xr:uid="{00000000-0005-0000-0000-0000F7280000}"/>
    <cellStyle name="Entrée 4 2 8 6" xfId="24690" xr:uid="{00000000-0005-0000-0000-0000F8280000}"/>
    <cellStyle name="Entrée 4 2 8 7" xfId="26680" xr:uid="{00000000-0005-0000-0000-0000F9280000}"/>
    <cellStyle name="Entrée 4 2 9" xfId="12409" xr:uid="{00000000-0005-0000-0000-0000FA280000}"/>
    <cellStyle name="Entrée 4 2 9 2" xfId="26782" xr:uid="{00000000-0005-0000-0000-0000FB280000}"/>
    <cellStyle name="Entrée 4 2 9 3" xfId="6156" xr:uid="{00000000-0005-0000-0000-0000FC280000}"/>
    <cellStyle name="Entrée 4 2 9 4" xfId="25423" xr:uid="{00000000-0005-0000-0000-0000FD280000}"/>
    <cellStyle name="Entrée 4 2 9 5" xfId="32260" xr:uid="{00000000-0005-0000-0000-0000FE280000}"/>
    <cellStyle name="Entrée 4 2 9 6" xfId="24100" xr:uid="{00000000-0005-0000-0000-0000FF280000}"/>
    <cellStyle name="Entrée 4 2 9 7" xfId="33583" xr:uid="{00000000-0005-0000-0000-000000290000}"/>
    <cellStyle name="Entrée 4 3" xfId="923" xr:uid="{00000000-0005-0000-0000-000001290000}"/>
    <cellStyle name="Entrée 4 3 10" xfId="13086" xr:uid="{00000000-0005-0000-0000-000002290000}"/>
    <cellStyle name="Entrée 4 3 10 2" xfId="23284" xr:uid="{00000000-0005-0000-0000-000003290000}"/>
    <cellStyle name="Entrée 4 3 10 3" xfId="23481" xr:uid="{00000000-0005-0000-0000-000004290000}"/>
    <cellStyle name="Entrée 4 3 10 4" xfId="21749" xr:uid="{00000000-0005-0000-0000-000005290000}"/>
    <cellStyle name="Entrée 4 3 10 5" xfId="29908" xr:uid="{00000000-0005-0000-0000-000006290000}"/>
    <cellStyle name="Entrée 4 3 10 6" xfId="31047" xr:uid="{00000000-0005-0000-0000-000007290000}"/>
    <cellStyle name="Entrée 4 3 10 7" xfId="23115" xr:uid="{00000000-0005-0000-0000-000008290000}"/>
    <cellStyle name="Entrée 4 3 11" xfId="14595" xr:uid="{00000000-0005-0000-0000-000009290000}"/>
    <cellStyle name="Entrée 4 3 11 2" xfId="28168" xr:uid="{00000000-0005-0000-0000-00000A290000}"/>
    <cellStyle name="Entrée 4 3 11 3" xfId="21225" xr:uid="{00000000-0005-0000-0000-00000B290000}"/>
    <cellStyle name="Entrée 4 3 11 4" xfId="24600" xr:uid="{00000000-0005-0000-0000-00000C290000}"/>
    <cellStyle name="Entrée 4 3 11 5" xfId="26824" xr:uid="{00000000-0005-0000-0000-00000D290000}"/>
    <cellStyle name="Entrée 4 3 11 6" xfId="21648" xr:uid="{00000000-0005-0000-0000-00000E290000}"/>
    <cellStyle name="Entrée 4 3 11 7" xfId="32988" xr:uid="{00000000-0005-0000-0000-00000F290000}"/>
    <cellStyle name="Entrée 4 3 12" xfId="12629" xr:uid="{00000000-0005-0000-0000-000010290000}"/>
    <cellStyle name="Entrée 4 3 12 2" xfId="23813" xr:uid="{00000000-0005-0000-0000-000011290000}"/>
    <cellStyle name="Entrée 4 3 12 3" xfId="27258" xr:uid="{00000000-0005-0000-0000-000012290000}"/>
    <cellStyle name="Entrée 4 3 12 4" xfId="22301" xr:uid="{00000000-0005-0000-0000-000013290000}"/>
    <cellStyle name="Entrée 4 3 12 5" xfId="28403" xr:uid="{00000000-0005-0000-0000-000014290000}"/>
    <cellStyle name="Entrée 4 3 12 6" xfId="30955" xr:uid="{00000000-0005-0000-0000-000015290000}"/>
    <cellStyle name="Entrée 4 3 12 7" xfId="29917" xr:uid="{00000000-0005-0000-0000-000016290000}"/>
    <cellStyle name="Entrée 4 3 13" xfId="14391" xr:uid="{00000000-0005-0000-0000-000017290000}"/>
    <cellStyle name="Entrée 4 3 13 2" xfId="21320" xr:uid="{00000000-0005-0000-0000-000018290000}"/>
    <cellStyle name="Entrée 4 3 13 3" xfId="6332" xr:uid="{00000000-0005-0000-0000-000019290000}"/>
    <cellStyle name="Entrée 4 3 13 4" xfId="31801" xr:uid="{00000000-0005-0000-0000-00001A290000}"/>
    <cellStyle name="Entrée 4 3 13 5" xfId="31275" xr:uid="{00000000-0005-0000-0000-00001B290000}"/>
    <cellStyle name="Entrée 4 3 13 6" xfId="23661" xr:uid="{00000000-0005-0000-0000-00001C290000}"/>
    <cellStyle name="Entrée 4 3 13 7" xfId="34857" xr:uid="{00000000-0005-0000-0000-00001D290000}"/>
    <cellStyle name="Entrée 4 3 14" xfId="14469" xr:uid="{00000000-0005-0000-0000-00001E290000}"/>
    <cellStyle name="Entrée 4 3 14 2" xfId="28172" xr:uid="{00000000-0005-0000-0000-00001F290000}"/>
    <cellStyle name="Entrée 4 3 14 3" xfId="29914" xr:uid="{00000000-0005-0000-0000-000020290000}"/>
    <cellStyle name="Entrée 4 3 14 4" xfId="31041" xr:uid="{00000000-0005-0000-0000-000021290000}"/>
    <cellStyle name="Entrée 4 3 14 5" xfId="32649" xr:uid="{00000000-0005-0000-0000-000022290000}"/>
    <cellStyle name="Entrée 4 3 14 6" xfId="33714" xr:uid="{00000000-0005-0000-0000-000023290000}"/>
    <cellStyle name="Entrée 4 3 14 7" xfId="34318" xr:uid="{00000000-0005-0000-0000-000024290000}"/>
    <cellStyle name="Entrée 4 3 15" xfId="14490" xr:uid="{00000000-0005-0000-0000-000025290000}"/>
    <cellStyle name="Entrée 4 3 15 2" xfId="28171" xr:uid="{00000000-0005-0000-0000-000026290000}"/>
    <cellStyle name="Entrée 4 3 15 3" xfId="27057" xr:uid="{00000000-0005-0000-0000-000027290000}"/>
    <cellStyle name="Entrée 4 3 15 4" xfId="27219" xr:uid="{00000000-0005-0000-0000-000028290000}"/>
    <cellStyle name="Entrée 4 3 15 5" xfId="33182" xr:uid="{00000000-0005-0000-0000-000029290000}"/>
    <cellStyle name="Entrée 4 3 15 6" xfId="33384" xr:uid="{00000000-0005-0000-0000-00002A290000}"/>
    <cellStyle name="Entrée 4 3 15 7" xfId="28113" xr:uid="{00000000-0005-0000-0000-00002B290000}"/>
    <cellStyle name="Entrée 4 3 2" xfId="4434" xr:uid="{00000000-0005-0000-0000-00002C290000}"/>
    <cellStyle name="Entrée 4 3 2 2" xfId="11756" xr:uid="{00000000-0005-0000-0000-00002D290000}"/>
    <cellStyle name="Entrée 4 3 2 2 2" xfId="21619" xr:uid="{00000000-0005-0000-0000-00002E290000}"/>
    <cellStyle name="Entrée 4 3 2 2 3" xfId="25862" xr:uid="{00000000-0005-0000-0000-00002F290000}"/>
    <cellStyle name="Entrée 4 3 2 2 4" xfId="30209" xr:uid="{00000000-0005-0000-0000-000030290000}"/>
    <cellStyle name="Entrée 4 3 2 2 5" xfId="25431" xr:uid="{00000000-0005-0000-0000-000031290000}"/>
    <cellStyle name="Entrée 4 3 2 2 6" xfId="28219" xr:uid="{00000000-0005-0000-0000-000032290000}"/>
    <cellStyle name="Entrée 4 3 2 2 7" xfId="33868" xr:uid="{00000000-0005-0000-0000-000033290000}"/>
    <cellStyle name="Entrée 4 3 2 3" xfId="22399" xr:uid="{00000000-0005-0000-0000-000034290000}"/>
    <cellStyle name="Entrée 4 3 2 4" xfId="22112" xr:uid="{00000000-0005-0000-0000-000035290000}"/>
    <cellStyle name="Entrée 4 3 2 5" xfId="26693" xr:uid="{00000000-0005-0000-0000-000036290000}"/>
    <cellStyle name="Entrée 4 3 2 6" xfId="27554" xr:uid="{00000000-0005-0000-0000-000037290000}"/>
    <cellStyle name="Entrée 4 3 2 7" xfId="31297" xr:uid="{00000000-0005-0000-0000-000038290000}"/>
    <cellStyle name="Entrée 4 3 2 8" xfId="23854" xr:uid="{00000000-0005-0000-0000-000039290000}"/>
    <cellStyle name="Entrée 4 3 3" xfId="12086" xr:uid="{00000000-0005-0000-0000-00003A290000}"/>
    <cellStyle name="Entrée 4 3 3 2" xfId="24282" xr:uid="{00000000-0005-0000-0000-00003B290000}"/>
    <cellStyle name="Entrée 4 3 3 3" xfId="21335" xr:uid="{00000000-0005-0000-0000-00003C290000}"/>
    <cellStyle name="Entrée 4 3 3 4" xfId="6349" xr:uid="{00000000-0005-0000-0000-00003D290000}"/>
    <cellStyle name="Entrée 4 3 3 5" xfId="26463" xr:uid="{00000000-0005-0000-0000-00003E290000}"/>
    <cellStyle name="Entrée 4 3 3 6" xfId="21424" xr:uid="{00000000-0005-0000-0000-00003F290000}"/>
    <cellStyle name="Entrée 4 3 3 7" xfId="27191" xr:uid="{00000000-0005-0000-0000-000040290000}"/>
    <cellStyle name="Entrée 4 3 4" xfId="12127" xr:uid="{00000000-0005-0000-0000-000041290000}"/>
    <cellStyle name="Entrée 4 3 4 2" xfId="30129" xr:uid="{00000000-0005-0000-0000-000042290000}"/>
    <cellStyle name="Entrée 4 3 4 3" xfId="31228" xr:uid="{00000000-0005-0000-0000-000043290000}"/>
    <cellStyle name="Entrée 4 3 4 4" xfId="32625" xr:uid="{00000000-0005-0000-0000-000044290000}"/>
    <cellStyle name="Entrée 4 3 4 5" xfId="33829" xr:uid="{00000000-0005-0000-0000-000045290000}"/>
    <cellStyle name="Entrée 4 3 4 6" xfId="34408" xr:uid="{00000000-0005-0000-0000-000046290000}"/>
    <cellStyle name="Entrée 4 3 4 7" xfId="35169" xr:uid="{00000000-0005-0000-0000-000047290000}"/>
    <cellStyle name="Entrée 4 3 5" xfId="12177" xr:uid="{00000000-0005-0000-0000-000048290000}"/>
    <cellStyle name="Entrée 4 3 5 2" xfId="21383" xr:uid="{00000000-0005-0000-0000-000049290000}"/>
    <cellStyle name="Entrée 4 3 5 3" xfId="6395" xr:uid="{00000000-0005-0000-0000-00004A290000}"/>
    <cellStyle name="Entrée 4 3 5 4" xfId="31858" xr:uid="{00000000-0005-0000-0000-00004B290000}"/>
    <cellStyle name="Entrée 4 3 5 5" xfId="29870" xr:uid="{00000000-0005-0000-0000-00004C290000}"/>
    <cellStyle name="Entrée 4 3 5 6" xfId="32793" xr:uid="{00000000-0005-0000-0000-00004D290000}"/>
    <cellStyle name="Entrée 4 3 5 7" xfId="34893" xr:uid="{00000000-0005-0000-0000-00004E290000}"/>
    <cellStyle name="Entrée 4 3 6" xfId="12764" xr:uid="{00000000-0005-0000-0000-00004F290000}"/>
    <cellStyle name="Entrée 4 3 6 2" xfId="22911" xr:uid="{00000000-0005-0000-0000-000050290000}"/>
    <cellStyle name="Entrée 4 3 6 3" xfId="23848" xr:uid="{00000000-0005-0000-0000-000051290000}"/>
    <cellStyle name="Entrée 4 3 6 4" xfId="23724" xr:uid="{00000000-0005-0000-0000-000052290000}"/>
    <cellStyle name="Entrée 4 3 6 5" xfId="30497" xr:uid="{00000000-0005-0000-0000-000053290000}"/>
    <cellStyle name="Entrée 4 3 6 6" xfId="32876" xr:uid="{00000000-0005-0000-0000-000054290000}"/>
    <cellStyle name="Entrée 4 3 6 7" xfId="21829" xr:uid="{00000000-0005-0000-0000-000055290000}"/>
    <cellStyle name="Entrée 4 3 7" xfId="14466" xr:uid="{00000000-0005-0000-0000-000056290000}"/>
    <cellStyle name="Entrée 4 3 7 2" xfId="27290" xr:uid="{00000000-0005-0000-0000-000057290000}"/>
    <cellStyle name="Entrée 4 3 7 3" xfId="24801" xr:uid="{00000000-0005-0000-0000-000058290000}"/>
    <cellStyle name="Entrée 4 3 7 4" xfId="21721" xr:uid="{00000000-0005-0000-0000-000059290000}"/>
    <cellStyle name="Entrée 4 3 7 5" xfId="33536" xr:uid="{00000000-0005-0000-0000-00005A290000}"/>
    <cellStyle name="Entrée 4 3 7 6" xfId="25160" xr:uid="{00000000-0005-0000-0000-00005B290000}"/>
    <cellStyle name="Entrée 4 3 7 7" xfId="26957" xr:uid="{00000000-0005-0000-0000-00005C290000}"/>
    <cellStyle name="Entrée 4 3 8" xfId="12507" xr:uid="{00000000-0005-0000-0000-00005D290000}"/>
    <cellStyle name="Entrée 4 3 8 2" xfId="28237" xr:uid="{00000000-0005-0000-0000-00005E290000}"/>
    <cellStyle name="Entrée 4 3 8 3" xfId="23789" xr:uid="{00000000-0005-0000-0000-00005F290000}"/>
    <cellStyle name="Entrée 4 3 8 4" xfId="21872" xr:uid="{00000000-0005-0000-0000-000060290000}"/>
    <cellStyle name="Entrée 4 3 8 5" xfId="22614" xr:uid="{00000000-0005-0000-0000-000061290000}"/>
    <cellStyle name="Entrée 4 3 8 6" xfId="33473" xr:uid="{00000000-0005-0000-0000-000062290000}"/>
    <cellStyle name="Entrée 4 3 8 7" xfId="29924" xr:uid="{00000000-0005-0000-0000-000063290000}"/>
    <cellStyle name="Entrée 4 3 9" xfId="12378" xr:uid="{00000000-0005-0000-0000-000064290000}"/>
    <cellStyle name="Entrée 4 3 9 2" xfId="27353" xr:uid="{00000000-0005-0000-0000-000065290000}"/>
    <cellStyle name="Entrée 4 3 9 3" xfId="26429" xr:uid="{00000000-0005-0000-0000-000066290000}"/>
    <cellStyle name="Entrée 4 3 9 4" xfId="24333" xr:uid="{00000000-0005-0000-0000-000067290000}"/>
    <cellStyle name="Entrée 4 3 9 5" xfId="33379" xr:uid="{00000000-0005-0000-0000-000068290000}"/>
    <cellStyle name="Entrée 4 3 9 6" xfId="33063" xr:uid="{00000000-0005-0000-0000-000069290000}"/>
    <cellStyle name="Entrée 4 3 9 7" xfId="33317" xr:uid="{00000000-0005-0000-0000-00006A290000}"/>
    <cellStyle name="Entrée 5 2" xfId="924" xr:uid="{00000000-0005-0000-0000-00006B290000}"/>
    <cellStyle name="Entrée 5 2 10" xfId="14714" xr:uid="{00000000-0005-0000-0000-00006C290000}"/>
    <cellStyle name="Entrée 5 2 10 2" xfId="27796" xr:uid="{00000000-0005-0000-0000-00006D290000}"/>
    <cellStyle name="Entrée 5 2 10 3" xfId="22571" xr:uid="{00000000-0005-0000-0000-00006E290000}"/>
    <cellStyle name="Entrée 5 2 10 4" xfId="28446" xr:uid="{00000000-0005-0000-0000-00006F290000}"/>
    <cellStyle name="Entrée 5 2 10 5" xfId="22062" xr:uid="{00000000-0005-0000-0000-000070290000}"/>
    <cellStyle name="Entrée 5 2 10 6" xfId="21457" xr:uid="{00000000-0005-0000-0000-000071290000}"/>
    <cellStyle name="Entrée 5 2 10 7" xfId="6545" xr:uid="{00000000-0005-0000-0000-000072290000}"/>
    <cellStyle name="Entrée 5 2 11" xfId="14756" xr:uid="{00000000-0005-0000-0000-000073290000}"/>
    <cellStyle name="Entrée 5 2 11 2" xfId="27794" xr:uid="{00000000-0005-0000-0000-000074290000}"/>
    <cellStyle name="Entrée 5 2 11 3" xfId="23678" xr:uid="{00000000-0005-0000-0000-000075290000}"/>
    <cellStyle name="Entrée 5 2 11 4" xfId="30835" xr:uid="{00000000-0005-0000-0000-000076290000}"/>
    <cellStyle name="Entrée 5 2 11 5" xfId="24578" xr:uid="{00000000-0005-0000-0000-000077290000}"/>
    <cellStyle name="Entrée 5 2 11 6" xfId="21482" xr:uid="{00000000-0005-0000-0000-000078290000}"/>
    <cellStyle name="Entrée 5 2 11 7" xfId="34214" xr:uid="{00000000-0005-0000-0000-000079290000}"/>
    <cellStyle name="Entrée 5 2 12" xfId="14659" xr:uid="{00000000-0005-0000-0000-00007A290000}"/>
    <cellStyle name="Entrée 5 2 12 2" xfId="30568" xr:uid="{00000000-0005-0000-0000-00007B290000}"/>
    <cellStyle name="Entrée 5 2 12 3" xfId="21787" xr:uid="{00000000-0005-0000-0000-00007C290000}"/>
    <cellStyle name="Entrée 5 2 12 4" xfId="22603" xr:uid="{00000000-0005-0000-0000-00007D290000}"/>
    <cellStyle name="Entrée 5 2 12 5" xfId="34060" xr:uid="{00000000-0005-0000-0000-00007E290000}"/>
    <cellStyle name="Entrée 5 2 12 6" xfId="31310" xr:uid="{00000000-0005-0000-0000-00007F290000}"/>
    <cellStyle name="Entrée 5 2 12 7" xfId="31713" xr:uid="{00000000-0005-0000-0000-000080290000}"/>
    <cellStyle name="Entrée 5 2 13" xfId="12666" xr:uid="{00000000-0005-0000-0000-000081290000}"/>
    <cellStyle name="Entrée 5 2 13 2" xfId="23299" xr:uid="{00000000-0005-0000-0000-000082290000}"/>
    <cellStyle name="Entrée 5 2 13 3" xfId="28079" xr:uid="{00000000-0005-0000-0000-000083290000}"/>
    <cellStyle name="Entrée 5 2 13 4" xfId="22979" xr:uid="{00000000-0005-0000-0000-000084290000}"/>
    <cellStyle name="Entrée 5 2 13 5" xfId="31277" xr:uid="{00000000-0005-0000-0000-000085290000}"/>
    <cellStyle name="Entrée 5 2 13 6" xfId="33520" xr:uid="{00000000-0005-0000-0000-000086290000}"/>
    <cellStyle name="Entrée 5 2 13 7" xfId="22959" xr:uid="{00000000-0005-0000-0000-000087290000}"/>
    <cellStyle name="Entrée 5 2 14" xfId="14842" xr:uid="{00000000-0005-0000-0000-000088290000}"/>
    <cellStyle name="Entrée 5 2 14 2" xfId="25444" xr:uid="{00000000-0005-0000-0000-000089290000}"/>
    <cellStyle name="Entrée 5 2 14 3" xfId="31073" xr:uid="{00000000-0005-0000-0000-00008A290000}"/>
    <cellStyle name="Entrée 5 2 14 4" xfId="32493" xr:uid="{00000000-0005-0000-0000-00008B290000}"/>
    <cellStyle name="Entrée 5 2 14 5" xfId="33439" xr:uid="{00000000-0005-0000-0000-00008C290000}"/>
    <cellStyle name="Entrée 5 2 14 6" xfId="34332" xr:uid="{00000000-0005-0000-0000-00008D290000}"/>
    <cellStyle name="Entrée 5 2 14 7" xfId="35120" xr:uid="{00000000-0005-0000-0000-00008E290000}"/>
    <cellStyle name="Entrée 5 2 15" xfId="14790" xr:uid="{00000000-0005-0000-0000-00008F290000}"/>
    <cellStyle name="Entrée 5 2 15 2" xfId="21308" xr:uid="{00000000-0005-0000-0000-000090290000}"/>
    <cellStyle name="Entrée 5 2 15 3" xfId="6318" xr:uid="{00000000-0005-0000-0000-000091290000}"/>
    <cellStyle name="Entrée 5 2 15 4" xfId="31788" xr:uid="{00000000-0005-0000-0000-000092290000}"/>
    <cellStyle name="Entrée 5 2 15 5" xfId="22212" xr:uid="{00000000-0005-0000-0000-000093290000}"/>
    <cellStyle name="Entrée 5 2 15 6" xfId="29625" xr:uid="{00000000-0005-0000-0000-000094290000}"/>
    <cellStyle name="Entrée 5 2 15 7" xfId="34846" xr:uid="{00000000-0005-0000-0000-000095290000}"/>
    <cellStyle name="Entrée 5 2 2" xfId="4299" xr:uid="{00000000-0005-0000-0000-000096290000}"/>
    <cellStyle name="Entrée 5 2 2 2" xfId="11693" xr:uid="{00000000-0005-0000-0000-000097290000}"/>
    <cellStyle name="Entrée 5 2 2 2 2" xfId="21621" xr:uid="{00000000-0005-0000-0000-000098290000}"/>
    <cellStyle name="Entrée 5 2 2 2 3" xfId="22091" xr:uid="{00000000-0005-0000-0000-000099290000}"/>
    <cellStyle name="Entrée 5 2 2 2 4" xfId="25162" xr:uid="{00000000-0005-0000-0000-00009A290000}"/>
    <cellStyle name="Entrée 5 2 2 2 5" xfId="32520" xr:uid="{00000000-0005-0000-0000-00009B290000}"/>
    <cellStyle name="Entrée 5 2 2 2 6" xfId="25014" xr:uid="{00000000-0005-0000-0000-00009C290000}"/>
    <cellStyle name="Entrée 5 2 2 2 7" xfId="32320" xr:uid="{00000000-0005-0000-0000-00009D290000}"/>
    <cellStyle name="Entrée 5 2 2 3" xfId="22400" xr:uid="{00000000-0005-0000-0000-00009E290000}"/>
    <cellStyle name="Entrée 5 2 2 4" xfId="27629" xr:uid="{00000000-0005-0000-0000-00009F290000}"/>
    <cellStyle name="Entrée 5 2 2 5" xfId="21445" xr:uid="{00000000-0005-0000-0000-0000A0290000}"/>
    <cellStyle name="Entrée 5 2 2 6" xfId="23623" xr:uid="{00000000-0005-0000-0000-0000A1290000}"/>
    <cellStyle name="Entrée 5 2 2 7" xfId="32133" xr:uid="{00000000-0005-0000-0000-0000A2290000}"/>
    <cellStyle name="Entrée 5 2 2 8" xfId="27520" xr:uid="{00000000-0005-0000-0000-0000A3290000}"/>
    <cellStyle name="Entrée 5 2 3" xfId="12285" xr:uid="{00000000-0005-0000-0000-0000A4290000}"/>
    <cellStyle name="Entrée 5 2 3 2" xfId="29644" xr:uid="{00000000-0005-0000-0000-0000A5290000}"/>
    <cellStyle name="Entrée 5 2 3 3" xfId="7633" xr:uid="{00000000-0005-0000-0000-0000A6290000}"/>
    <cellStyle name="Entrée 5 2 3 4" xfId="32006" xr:uid="{00000000-0005-0000-0000-0000A7290000}"/>
    <cellStyle name="Entrée 5 2 3 5" xfId="6631" xr:uid="{00000000-0005-0000-0000-0000A8290000}"/>
    <cellStyle name="Entrée 5 2 3 6" xfId="28270" xr:uid="{00000000-0005-0000-0000-0000A9290000}"/>
    <cellStyle name="Entrée 5 2 3 7" xfId="34952" xr:uid="{00000000-0005-0000-0000-0000AA290000}"/>
    <cellStyle name="Entrée 5 2 4" xfId="12313" xr:uid="{00000000-0005-0000-0000-0000AB290000}"/>
    <cellStyle name="Entrée 5 2 4 2" xfId="25523" xr:uid="{00000000-0005-0000-0000-0000AC290000}"/>
    <cellStyle name="Entrée 5 2 4 3" xfId="6702" xr:uid="{00000000-0005-0000-0000-0000AD290000}"/>
    <cellStyle name="Entrée 5 2 4 4" xfId="32207" xr:uid="{00000000-0005-0000-0000-0000AE290000}"/>
    <cellStyle name="Entrée 5 2 4 5" xfId="32842" xr:uid="{00000000-0005-0000-0000-0000AF290000}"/>
    <cellStyle name="Entrée 5 2 4 6" xfId="25466" xr:uid="{00000000-0005-0000-0000-0000B0290000}"/>
    <cellStyle name="Entrée 5 2 4 7" xfId="35025" xr:uid="{00000000-0005-0000-0000-0000B1290000}"/>
    <cellStyle name="Entrée 5 2 5" xfId="12335" xr:uid="{00000000-0005-0000-0000-0000B2290000}"/>
    <cellStyle name="Entrée 5 2 5 2" xfId="22928" xr:uid="{00000000-0005-0000-0000-0000B3290000}"/>
    <cellStyle name="Entrée 5 2 5 3" xfId="21400" xr:uid="{00000000-0005-0000-0000-0000B4290000}"/>
    <cellStyle name="Entrée 5 2 5 4" xfId="24682" xr:uid="{00000000-0005-0000-0000-0000B5290000}"/>
    <cellStyle name="Entrée 5 2 5 5" xfId="27423" xr:uid="{00000000-0005-0000-0000-0000B6290000}"/>
    <cellStyle name="Entrée 5 2 5 6" xfId="32616" xr:uid="{00000000-0005-0000-0000-0000B7290000}"/>
    <cellStyle name="Entrée 5 2 5 7" xfId="25905" xr:uid="{00000000-0005-0000-0000-0000B8290000}"/>
    <cellStyle name="Entrée 5 2 6" xfId="12765" xr:uid="{00000000-0005-0000-0000-0000B9290000}"/>
    <cellStyle name="Entrée 5 2 6 2" xfId="27341" xr:uid="{00000000-0005-0000-0000-0000BA290000}"/>
    <cellStyle name="Entrée 5 2 6 3" xfId="25897" xr:uid="{00000000-0005-0000-0000-0000BB290000}"/>
    <cellStyle name="Entrée 5 2 6 4" xfId="26953" xr:uid="{00000000-0005-0000-0000-0000BC290000}"/>
    <cellStyle name="Entrée 5 2 6 5" xfId="33205" xr:uid="{00000000-0005-0000-0000-0000BD290000}"/>
    <cellStyle name="Entrée 5 2 6 6" xfId="33250" xr:uid="{00000000-0005-0000-0000-0000BE290000}"/>
    <cellStyle name="Entrée 5 2 6 7" xfId="27110" xr:uid="{00000000-0005-0000-0000-0000BF290000}"/>
    <cellStyle name="Entrée 5 2 7" xfId="14569" xr:uid="{00000000-0005-0000-0000-0000C0290000}"/>
    <cellStyle name="Entrée 5 2 7 2" xfId="25454" xr:uid="{00000000-0005-0000-0000-0000C1290000}"/>
    <cellStyle name="Entrée 5 2 7 3" xfId="6635" xr:uid="{00000000-0005-0000-0000-0000C2290000}"/>
    <cellStyle name="Entrée 5 2 7 4" xfId="32145" xr:uid="{00000000-0005-0000-0000-0000C3290000}"/>
    <cellStyle name="Entrée 5 2 7 5" xfId="6620" xr:uid="{00000000-0005-0000-0000-0000C4290000}"/>
    <cellStyle name="Entrée 5 2 7 6" xfId="27987" xr:uid="{00000000-0005-0000-0000-0000C5290000}"/>
    <cellStyle name="Entrée 5 2 7 7" xfId="34989" xr:uid="{00000000-0005-0000-0000-0000C6290000}"/>
    <cellStyle name="Entrée 5 2 8" xfId="14626" xr:uid="{00000000-0005-0000-0000-0000C7290000}"/>
    <cellStyle name="Entrée 5 2 8 2" xfId="22647" xr:uid="{00000000-0005-0000-0000-0000C8290000}"/>
    <cellStyle name="Entrée 5 2 8 3" xfId="28093" xr:uid="{00000000-0005-0000-0000-0000C9290000}"/>
    <cellStyle name="Entrée 5 2 8 4" xfId="27917" xr:uid="{00000000-0005-0000-0000-0000CA290000}"/>
    <cellStyle name="Entrée 5 2 8 5" xfId="24588" xr:uid="{00000000-0005-0000-0000-0000CB290000}"/>
    <cellStyle name="Entrée 5 2 8 6" xfId="33519" xr:uid="{00000000-0005-0000-0000-0000CC290000}"/>
    <cellStyle name="Entrée 5 2 8 7" xfId="30177" xr:uid="{00000000-0005-0000-0000-0000CD290000}"/>
    <cellStyle name="Entrée 5 2 9" xfId="13120" xr:uid="{00000000-0005-0000-0000-0000CE290000}"/>
    <cellStyle name="Entrée 5 2 9 2" xfId="25497" xr:uid="{00000000-0005-0000-0000-0000CF290000}"/>
    <cellStyle name="Entrée 5 2 9 3" xfId="6666" xr:uid="{00000000-0005-0000-0000-0000D0290000}"/>
    <cellStyle name="Entrée 5 2 9 4" xfId="32183" xr:uid="{00000000-0005-0000-0000-0000D1290000}"/>
    <cellStyle name="Entrée 5 2 9 5" xfId="32043" xr:uid="{00000000-0005-0000-0000-0000D2290000}"/>
    <cellStyle name="Entrée 5 2 9 6" xfId="23933" xr:uid="{00000000-0005-0000-0000-0000D3290000}"/>
    <cellStyle name="Entrée 5 2 9 7" xfId="35004" xr:uid="{00000000-0005-0000-0000-0000D4290000}"/>
    <cellStyle name="Entrée 5 3" xfId="925" xr:uid="{00000000-0005-0000-0000-0000D5290000}"/>
    <cellStyle name="Entrée 5 3 10" xfId="12794" xr:uid="{00000000-0005-0000-0000-0000D6290000}"/>
    <cellStyle name="Entrée 5 3 10 2" xfId="21576" xr:uid="{00000000-0005-0000-0000-0000D7290000}"/>
    <cellStyle name="Entrée 5 3 10 3" xfId="24093" xr:uid="{00000000-0005-0000-0000-0000D8290000}"/>
    <cellStyle name="Entrée 5 3 10 4" xfId="26642" xr:uid="{00000000-0005-0000-0000-0000D9290000}"/>
    <cellStyle name="Entrée 5 3 10 5" xfId="23376" xr:uid="{00000000-0005-0000-0000-0000DA290000}"/>
    <cellStyle name="Entrée 5 3 10 6" xfId="33293" xr:uid="{00000000-0005-0000-0000-0000DB290000}"/>
    <cellStyle name="Entrée 5 3 10 7" xfId="23175" xr:uid="{00000000-0005-0000-0000-0000DC290000}"/>
    <cellStyle name="Entrée 5 3 11" xfId="13985" xr:uid="{00000000-0005-0000-0000-0000DD290000}"/>
    <cellStyle name="Entrée 5 3 11 2" xfId="24214" xr:uid="{00000000-0005-0000-0000-0000DE290000}"/>
    <cellStyle name="Entrée 5 3 11 3" xfId="30599" xr:uid="{00000000-0005-0000-0000-0000DF290000}"/>
    <cellStyle name="Entrée 5 3 11 4" xfId="27187" xr:uid="{00000000-0005-0000-0000-0000E0290000}"/>
    <cellStyle name="Entrée 5 3 11 5" xfId="32236" xr:uid="{00000000-0005-0000-0000-0000E1290000}"/>
    <cellStyle name="Entrée 5 3 11 6" xfId="34085" xr:uid="{00000000-0005-0000-0000-0000E2290000}"/>
    <cellStyle name="Entrée 5 3 11 7" xfId="27048" xr:uid="{00000000-0005-0000-0000-0000E3290000}"/>
    <cellStyle name="Entrée 5 3 12" xfId="14295" xr:uid="{00000000-0005-0000-0000-0000E4290000}"/>
    <cellStyle name="Entrée 5 3 12 2" xfId="30330" xr:uid="{00000000-0005-0000-0000-0000E5290000}"/>
    <cellStyle name="Entrée 5 3 12 3" xfId="21859" xr:uid="{00000000-0005-0000-0000-0000E6290000}"/>
    <cellStyle name="Entrée 5 3 12 4" xfId="25441" xr:uid="{00000000-0005-0000-0000-0000E7290000}"/>
    <cellStyle name="Entrée 5 3 12 5" xfId="33928" xr:uid="{00000000-0005-0000-0000-0000E8290000}"/>
    <cellStyle name="Entrée 5 3 12 6" xfId="22054" xr:uid="{00000000-0005-0000-0000-0000E9290000}"/>
    <cellStyle name="Entrée 5 3 12 7" xfId="32969" xr:uid="{00000000-0005-0000-0000-0000EA290000}"/>
    <cellStyle name="Entrée 5 3 13" xfId="12892" xr:uid="{00000000-0005-0000-0000-0000EB290000}"/>
    <cellStyle name="Entrée 5 3 13 2" xfId="30103" xr:uid="{00000000-0005-0000-0000-0000EC290000}"/>
    <cellStyle name="Entrée 5 3 13 3" xfId="31200" xr:uid="{00000000-0005-0000-0000-0000ED290000}"/>
    <cellStyle name="Entrée 5 3 13 4" xfId="32605" xr:uid="{00000000-0005-0000-0000-0000EE290000}"/>
    <cellStyle name="Entrée 5 3 13 5" xfId="33813" xr:uid="{00000000-0005-0000-0000-0000EF290000}"/>
    <cellStyle name="Entrée 5 3 13 6" xfId="34391" xr:uid="{00000000-0005-0000-0000-0000F0290000}"/>
    <cellStyle name="Entrée 5 3 13 7" xfId="35152" xr:uid="{00000000-0005-0000-0000-0000F1290000}"/>
    <cellStyle name="Entrée 5 3 14" xfId="14501" xr:uid="{00000000-0005-0000-0000-0000F2290000}"/>
    <cellStyle name="Entrée 5 3 14 2" xfId="26922" xr:uid="{00000000-0005-0000-0000-0000F3290000}"/>
    <cellStyle name="Entrée 5 3 14 3" xfId="26857" xr:uid="{00000000-0005-0000-0000-0000F4290000}"/>
    <cellStyle name="Entrée 5 3 14 4" xfId="21261" xr:uid="{00000000-0005-0000-0000-0000F5290000}"/>
    <cellStyle name="Entrée 5 3 14 5" xfId="32083" xr:uid="{00000000-0005-0000-0000-0000F6290000}"/>
    <cellStyle name="Entrée 5 3 14 6" xfId="32471" xr:uid="{00000000-0005-0000-0000-0000F7290000}"/>
    <cellStyle name="Entrée 5 3 14 7" xfId="24688" xr:uid="{00000000-0005-0000-0000-0000F8290000}"/>
    <cellStyle name="Entrée 5 3 15" xfId="14160" xr:uid="{00000000-0005-0000-0000-0000F9290000}"/>
    <cellStyle name="Entrée 5 3 15 2" xfId="21326" xr:uid="{00000000-0005-0000-0000-0000FA290000}"/>
    <cellStyle name="Entrée 5 3 15 3" xfId="6339" xr:uid="{00000000-0005-0000-0000-0000FB290000}"/>
    <cellStyle name="Entrée 5 3 15 4" xfId="31809" xr:uid="{00000000-0005-0000-0000-0000FC290000}"/>
    <cellStyle name="Entrée 5 3 15 5" xfId="22410" xr:uid="{00000000-0005-0000-0000-0000FD290000}"/>
    <cellStyle name="Entrée 5 3 15 6" xfId="21987" xr:uid="{00000000-0005-0000-0000-0000FE290000}"/>
    <cellStyle name="Entrée 5 3 15 7" xfId="34863" xr:uid="{00000000-0005-0000-0000-0000FF290000}"/>
    <cellStyle name="Entrée 5 3 2" xfId="4436" xr:uid="{00000000-0005-0000-0000-0000002A0000}"/>
    <cellStyle name="Entrée 5 3 2 2" xfId="11941" xr:uid="{00000000-0005-0000-0000-0000012A0000}"/>
    <cellStyle name="Entrée 5 3 2 2 2" xfId="30653" xr:uid="{00000000-0005-0000-0000-0000022A0000}"/>
    <cellStyle name="Entrée 5 3 2 2 3" xfId="27090" xr:uid="{00000000-0005-0000-0000-0000032A0000}"/>
    <cellStyle name="Entrée 5 3 2 2 4" xfId="23088" xr:uid="{00000000-0005-0000-0000-0000042A0000}"/>
    <cellStyle name="Entrée 5 3 2 2 5" xfId="34121" xr:uid="{00000000-0005-0000-0000-0000052A0000}"/>
    <cellStyle name="Entrée 5 3 2 2 6" xfId="30614" xr:uid="{00000000-0005-0000-0000-0000062A0000}"/>
    <cellStyle name="Entrée 5 3 2 2 7" xfId="6114" xr:uid="{00000000-0005-0000-0000-0000072A0000}"/>
    <cellStyle name="Entrée 5 3 2 3" xfId="22401" xr:uid="{00000000-0005-0000-0000-0000082A0000}"/>
    <cellStyle name="Entrée 5 3 2 4" xfId="28518" xr:uid="{00000000-0005-0000-0000-0000092A0000}"/>
    <cellStyle name="Entrée 5 3 2 5" xfId="23385" xr:uid="{00000000-0005-0000-0000-00000A2A0000}"/>
    <cellStyle name="Entrée 5 3 2 6" xfId="25400" xr:uid="{00000000-0005-0000-0000-00000B2A0000}"/>
    <cellStyle name="Entrée 5 3 2 7" xfId="33355" xr:uid="{00000000-0005-0000-0000-00000C2A0000}"/>
    <cellStyle name="Entrée 5 3 2 8" xfId="32890" xr:uid="{00000000-0005-0000-0000-00000D2A0000}"/>
    <cellStyle name="Entrée 5 3 3" xfId="11854" xr:uid="{00000000-0005-0000-0000-00000E2A0000}"/>
    <cellStyle name="Entrée 5 3 3 2" xfId="30139" xr:uid="{00000000-0005-0000-0000-00000F2A0000}"/>
    <cellStyle name="Entrée 5 3 3 3" xfId="31239" xr:uid="{00000000-0005-0000-0000-0000102A0000}"/>
    <cellStyle name="Entrée 5 3 3 4" xfId="32635" xr:uid="{00000000-0005-0000-0000-0000112A0000}"/>
    <cellStyle name="Entrée 5 3 3 5" xfId="33837" xr:uid="{00000000-0005-0000-0000-0000122A0000}"/>
    <cellStyle name="Entrée 5 3 3 6" xfId="34416" xr:uid="{00000000-0005-0000-0000-0000132A0000}"/>
    <cellStyle name="Entrée 5 3 3 7" xfId="35177" xr:uid="{00000000-0005-0000-0000-0000142A0000}"/>
    <cellStyle name="Entrée 5 3 4" xfId="11712" xr:uid="{00000000-0005-0000-0000-0000152A0000}"/>
    <cellStyle name="Entrée 5 3 4 2" xfId="23337" xr:uid="{00000000-0005-0000-0000-0000162A0000}"/>
    <cellStyle name="Entrée 5 3 4 3" xfId="27608" xr:uid="{00000000-0005-0000-0000-0000172A0000}"/>
    <cellStyle name="Entrée 5 3 4 4" xfId="23187" xr:uid="{00000000-0005-0000-0000-0000182A0000}"/>
    <cellStyle name="Entrée 5 3 4 5" xfId="33146" xr:uid="{00000000-0005-0000-0000-0000192A0000}"/>
    <cellStyle name="Entrée 5 3 4 6" xfId="26038" xr:uid="{00000000-0005-0000-0000-00001A2A0000}"/>
    <cellStyle name="Entrée 5 3 4 7" xfId="23905" xr:uid="{00000000-0005-0000-0000-00001B2A0000}"/>
    <cellStyle name="Entrée 5 3 5" xfId="12271" xr:uid="{00000000-0005-0000-0000-00001C2A0000}"/>
    <cellStyle name="Entrée 5 3 5 2" xfId="25525" xr:uid="{00000000-0005-0000-0000-00001D2A0000}"/>
    <cellStyle name="Entrée 5 3 5 3" xfId="6703" xr:uid="{00000000-0005-0000-0000-00001E2A0000}"/>
    <cellStyle name="Entrée 5 3 5 4" xfId="32209" xr:uid="{00000000-0005-0000-0000-00001F2A0000}"/>
    <cellStyle name="Entrée 5 3 5 5" xfId="31903" xr:uid="{00000000-0005-0000-0000-0000202A0000}"/>
    <cellStyle name="Entrée 5 3 5 6" xfId="6179" xr:uid="{00000000-0005-0000-0000-0000212A0000}"/>
    <cellStyle name="Entrée 5 3 5 7" xfId="35026" xr:uid="{00000000-0005-0000-0000-0000222A0000}"/>
    <cellStyle name="Entrée 5 3 6" xfId="12766" xr:uid="{00000000-0005-0000-0000-0000232A0000}"/>
    <cellStyle name="Entrée 5 3 6 2" xfId="30106" xr:uid="{00000000-0005-0000-0000-0000242A0000}"/>
    <cellStyle name="Entrée 5 3 6 3" xfId="31204" xr:uid="{00000000-0005-0000-0000-0000252A0000}"/>
    <cellStyle name="Entrée 5 3 6 4" xfId="32608" xr:uid="{00000000-0005-0000-0000-0000262A0000}"/>
    <cellStyle name="Entrée 5 3 6 5" xfId="33814" xr:uid="{00000000-0005-0000-0000-0000272A0000}"/>
    <cellStyle name="Entrée 5 3 6 6" xfId="34392" xr:uid="{00000000-0005-0000-0000-0000282A0000}"/>
    <cellStyle name="Entrée 5 3 6 7" xfId="35153" xr:uid="{00000000-0005-0000-0000-0000292A0000}"/>
    <cellStyle name="Entrée 5 3 7" xfId="14244" xr:uid="{00000000-0005-0000-0000-00002A2A0000}"/>
    <cellStyle name="Entrée 5 3 7 2" xfId="5916" xr:uid="{00000000-0005-0000-0000-00002B2A0000}"/>
    <cellStyle name="Entrée 5 3 7 3" xfId="7658" xr:uid="{00000000-0005-0000-0000-00002C2A0000}"/>
    <cellStyle name="Entrée 5 3 7 4" xfId="31806" xr:uid="{00000000-0005-0000-0000-00002D2A0000}"/>
    <cellStyle name="Entrée 5 3 7 5" xfId="6351" xr:uid="{00000000-0005-0000-0000-00002E2A0000}"/>
    <cellStyle name="Entrée 5 3 7 6" xfId="26421" xr:uid="{00000000-0005-0000-0000-00002F2A0000}"/>
    <cellStyle name="Entrée 5 3 7 7" xfId="34860" xr:uid="{00000000-0005-0000-0000-0000302A0000}"/>
    <cellStyle name="Entrée 5 3 8" xfId="14274" xr:uid="{00000000-0005-0000-0000-0000312A0000}"/>
    <cellStyle name="Entrée 5 3 8 2" xfId="30331" xr:uid="{00000000-0005-0000-0000-0000322A0000}"/>
    <cellStyle name="Entrée 5 3 8 3" xfId="21476" xr:uid="{00000000-0005-0000-0000-0000332A0000}"/>
    <cellStyle name="Entrée 5 3 8 4" xfId="27136" xr:uid="{00000000-0005-0000-0000-0000342A0000}"/>
    <cellStyle name="Entrée 5 3 8 5" xfId="33929" xr:uid="{00000000-0005-0000-0000-0000352A0000}"/>
    <cellStyle name="Entrée 5 3 8 6" xfId="32763" xr:uid="{00000000-0005-0000-0000-0000362A0000}"/>
    <cellStyle name="Entrée 5 3 8 7" xfId="32697" xr:uid="{00000000-0005-0000-0000-0000372A0000}"/>
    <cellStyle name="Entrée 5 3 9" xfId="14399" xr:uid="{00000000-0005-0000-0000-0000382A0000}"/>
    <cellStyle name="Entrée 5 3 9 2" xfId="27808" xr:uid="{00000000-0005-0000-0000-0000392A0000}"/>
    <cellStyle name="Entrée 5 3 9 3" xfId="22044" xr:uid="{00000000-0005-0000-0000-00003A2A0000}"/>
    <cellStyle name="Entrée 5 3 9 4" xfId="25848" xr:uid="{00000000-0005-0000-0000-00003B2A0000}"/>
    <cellStyle name="Entrée 5 3 9 5" xfId="28245" xr:uid="{00000000-0005-0000-0000-00003C2A0000}"/>
    <cellStyle name="Entrée 5 3 9 6" xfId="29998" xr:uid="{00000000-0005-0000-0000-00003D2A0000}"/>
    <cellStyle name="Entrée 5 3 9 7" xfId="6212" xr:uid="{00000000-0005-0000-0000-00003E2A0000}"/>
    <cellStyle name="Entrée 6 2" xfId="926" xr:uid="{00000000-0005-0000-0000-00003F2A0000}"/>
    <cellStyle name="Entrée 6 2 10" xfId="12568" xr:uid="{00000000-0005-0000-0000-0000402A0000}"/>
    <cellStyle name="Entrée 6 2 10 2" xfId="25617" xr:uid="{00000000-0005-0000-0000-0000412A0000}"/>
    <cellStyle name="Entrée 6 2 10 3" xfId="23520" xr:uid="{00000000-0005-0000-0000-0000422A0000}"/>
    <cellStyle name="Entrée 6 2 10 4" xfId="22229" xr:uid="{00000000-0005-0000-0000-0000432A0000}"/>
    <cellStyle name="Entrée 6 2 10 5" xfId="30445" xr:uid="{00000000-0005-0000-0000-0000442A0000}"/>
    <cellStyle name="Entrée 6 2 10 6" xfId="32230" xr:uid="{00000000-0005-0000-0000-0000452A0000}"/>
    <cellStyle name="Entrée 6 2 10 7" xfId="22017" xr:uid="{00000000-0005-0000-0000-0000462A0000}"/>
    <cellStyle name="Entrée 6 2 11" xfId="13115" xr:uid="{00000000-0005-0000-0000-0000472A0000}"/>
    <cellStyle name="Entrée 6 2 11 2" xfId="26968" xr:uid="{00000000-0005-0000-0000-0000482A0000}"/>
    <cellStyle name="Entrée 6 2 11 3" xfId="27737" xr:uid="{00000000-0005-0000-0000-0000492A0000}"/>
    <cellStyle name="Entrée 6 2 11 4" xfId="29935" xr:uid="{00000000-0005-0000-0000-00004A2A0000}"/>
    <cellStyle name="Entrée 6 2 11 5" xfId="31722" xr:uid="{00000000-0005-0000-0000-00004B2A0000}"/>
    <cellStyle name="Entrée 6 2 11 6" xfId="30200" xr:uid="{00000000-0005-0000-0000-00004C2A0000}"/>
    <cellStyle name="Entrée 6 2 11 7" xfId="33726" xr:uid="{00000000-0005-0000-0000-00004D2A0000}"/>
    <cellStyle name="Entrée 6 2 12" xfId="14204" xr:uid="{00000000-0005-0000-0000-00004E2A0000}"/>
    <cellStyle name="Entrée 6 2 12 2" xfId="23761" xr:uid="{00000000-0005-0000-0000-00004F2A0000}"/>
    <cellStyle name="Entrée 6 2 12 3" xfId="21292" xr:uid="{00000000-0005-0000-0000-0000502A0000}"/>
    <cellStyle name="Entrée 6 2 12 4" xfId="6308" xr:uid="{00000000-0005-0000-0000-0000512A0000}"/>
    <cellStyle name="Entrée 6 2 12 5" xfId="5940" xr:uid="{00000000-0005-0000-0000-0000522A0000}"/>
    <cellStyle name="Entrée 6 2 12 6" xfId="22607" xr:uid="{00000000-0005-0000-0000-0000532A0000}"/>
    <cellStyle name="Entrée 6 2 12 7" xfId="32787" xr:uid="{00000000-0005-0000-0000-0000542A0000}"/>
    <cellStyle name="Entrée 6 2 13" xfId="12364" xr:uid="{00000000-0005-0000-0000-0000552A0000}"/>
    <cellStyle name="Entrée 6 2 13 2" xfId="21966" xr:uid="{00000000-0005-0000-0000-0000562A0000}"/>
    <cellStyle name="Entrée 6 2 13 3" xfId="23223" xr:uid="{00000000-0005-0000-0000-0000572A0000}"/>
    <cellStyle name="Entrée 6 2 13 4" xfId="27619" xr:uid="{00000000-0005-0000-0000-0000582A0000}"/>
    <cellStyle name="Entrée 6 2 13 5" xfId="30685" xr:uid="{00000000-0005-0000-0000-0000592A0000}"/>
    <cellStyle name="Entrée 6 2 13 6" xfId="23891" xr:uid="{00000000-0005-0000-0000-00005A2A0000}"/>
    <cellStyle name="Entrée 6 2 13 7" xfId="32278" xr:uid="{00000000-0005-0000-0000-00005B2A0000}"/>
    <cellStyle name="Entrée 6 2 14" xfId="14605" xr:uid="{00000000-0005-0000-0000-00005C2A0000}"/>
    <cellStyle name="Entrée 6 2 14 2" xfId="22648" xr:uid="{00000000-0005-0000-0000-00005D2A0000}"/>
    <cellStyle name="Entrée 6 2 14 3" xfId="30489" xr:uid="{00000000-0005-0000-0000-00005E2A0000}"/>
    <cellStyle name="Entrée 6 2 14 4" xfId="29509" xr:uid="{00000000-0005-0000-0000-00005F2A0000}"/>
    <cellStyle name="Entrée 6 2 14 5" xfId="24185" xr:uid="{00000000-0005-0000-0000-0000602A0000}"/>
    <cellStyle name="Entrée 6 2 14 6" xfId="34020" xr:uid="{00000000-0005-0000-0000-0000612A0000}"/>
    <cellStyle name="Entrée 6 2 14 7" xfId="6320" xr:uid="{00000000-0005-0000-0000-0000622A0000}"/>
    <cellStyle name="Entrée 6 2 15" xfId="14804" xr:uid="{00000000-0005-0000-0000-0000632A0000}"/>
    <cellStyle name="Entrée 6 2 15 2" xfId="24184" xr:uid="{00000000-0005-0000-0000-0000642A0000}"/>
    <cellStyle name="Entrée 6 2 15 3" xfId="21931" xr:uid="{00000000-0005-0000-0000-0000652A0000}"/>
    <cellStyle name="Entrée 6 2 15 4" xfId="23924" xr:uid="{00000000-0005-0000-0000-0000662A0000}"/>
    <cellStyle name="Entrée 6 2 15 5" xfId="32867" xr:uid="{00000000-0005-0000-0000-0000672A0000}"/>
    <cellStyle name="Entrée 6 2 15 6" xfId="27104" xr:uid="{00000000-0005-0000-0000-0000682A0000}"/>
    <cellStyle name="Entrée 6 2 15 7" xfId="25519" xr:uid="{00000000-0005-0000-0000-0000692A0000}"/>
    <cellStyle name="Entrée 6 2 2" xfId="4298" xr:uid="{00000000-0005-0000-0000-00006A2A0000}"/>
    <cellStyle name="Entrée 6 2 2 2" xfId="11758" xr:uid="{00000000-0005-0000-0000-00006B2A0000}"/>
    <cellStyle name="Entrée 6 2 2 2 2" xfId="26806" xr:uid="{00000000-0005-0000-0000-00006C2A0000}"/>
    <cellStyle name="Entrée 6 2 2 2 3" xfId="28454" xr:uid="{00000000-0005-0000-0000-00006D2A0000}"/>
    <cellStyle name="Entrée 6 2 2 2 4" xfId="30806" xr:uid="{00000000-0005-0000-0000-00006E2A0000}"/>
    <cellStyle name="Entrée 6 2 2 2 5" xfId="32253" xr:uid="{00000000-0005-0000-0000-00006F2A0000}"/>
    <cellStyle name="Entrée 6 2 2 2 6" xfId="33004" xr:uid="{00000000-0005-0000-0000-0000702A0000}"/>
    <cellStyle name="Entrée 6 2 2 2 7" xfId="34198" xr:uid="{00000000-0005-0000-0000-0000712A0000}"/>
    <cellStyle name="Entrée 6 2 2 3" xfId="22402" xr:uid="{00000000-0005-0000-0000-0000722A0000}"/>
    <cellStyle name="Entrée 6 2 2 4" xfId="23578" xr:uid="{00000000-0005-0000-0000-0000732A0000}"/>
    <cellStyle name="Entrée 6 2 2 5" xfId="29529" xr:uid="{00000000-0005-0000-0000-0000742A0000}"/>
    <cellStyle name="Entrée 6 2 2 6" xfId="27238" xr:uid="{00000000-0005-0000-0000-0000752A0000}"/>
    <cellStyle name="Entrée 6 2 2 7" xfId="29986" xr:uid="{00000000-0005-0000-0000-0000762A0000}"/>
    <cellStyle name="Entrée 6 2 2 8" xfId="21838" xr:uid="{00000000-0005-0000-0000-0000772A0000}"/>
    <cellStyle name="Entrée 6 2 3" xfId="11964" xr:uid="{00000000-0005-0000-0000-0000782A0000}"/>
    <cellStyle name="Entrée 6 2 3 2" xfId="23327" xr:uid="{00000000-0005-0000-0000-0000792A0000}"/>
    <cellStyle name="Entrée 6 2 3 3" xfId="27545" xr:uid="{00000000-0005-0000-0000-00007A2A0000}"/>
    <cellStyle name="Entrée 6 2 3 4" xfId="24939" xr:uid="{00000000-0005-0000-0000-00007B2A0000}"/>
    <cellStyle name="Entrée 6 2 3 5" xfId="23255" xr:uid="{00000000-0005-0000-0000-00007C2A0000}"/>
    <cellStyle name="Entrée 6 2 3 6" xfId="30170" xr:uid="{00000000-0005-0000-0000-00007D2A0000}"/>
    <cellStyle name="Entrée 6 2 3 7" xfId="22268" xr:uid="{00000000-0005-0000-0000-00007E2A0000}"/>
    <cellStyle name="Entrée 6 2 4" xfId="11902" xr:uid="{00000000-0005-0000-0000-00007F2A0000}"/>
    <cellStyle name="Entrée 6 2 4 2" xfId="21981" xr:uid="{00000000-0005-0000-0000-0000802A0000}"/>
    <cellStyle name="Entrée 6 2 4 3" xfId="25688" xr:uid="{00000000-0005-0000-0000-0000812A0000}"/>
    <cellStyle name="Entrée 6 2 4 4" xfId="22249" xr:uid="{00000000-0005-0000-0000-0000822A0000}"/>
    <cellStyle name="Entrée 6 2 4 5" xfId="23437" xr:uid="{00000000-0005-0000-0000-0000832A0000}"/>
    <cellStyle name="Entrée 6 2 4 6" xfId="28437" xr:uid="{00000000-0005-0000-0000-0000842A0000}"/>
    <cellStyle name="Entrée 6 2 4 7" xfId="6134" xr:uid="{00000000-0005-0000-0000-0000852A0000}"/>
    <cellStyle name="Entrée 6 2 5" xfId="11857" xr:uid="{00000000-0005-0000-0000-0000862A0000}"/>
    <cellStyle name="Entrée 6 2 5 2" xfId="30657" xr:uid="{00000000-0005-0000-0000-0000872A0000}"/>
    <cellStyle name="Entrée 6 2 5 3" xfId="28336" xr:uid="{00000000-0005-0000-0000-0000882A0000}"/>
    <cellStyle name="Entrée 6 2 5 4" xfId="27708" xr:uid="{00000000-0005-0000-0000-0000892A0000}"/>
    <cellStyle name="Entrée 6 2 5 5" xfId="34124" xr:uid="{00000000-0005-0000-0000-00008A2A0000}"/>
    <cellStyle name="Entrée 6 2 5 6" xfId="22221" xr:uid="{00000000-0005-0000-0000-00008B2A0000}"/>
    <cellStyle name="Entrée 6 2 5 7" xfId="32916" xr:uid="{00000000-0005-0000-0000-00008C2A0000}"/>
    <cellStyle name="Entrée 6 2 6" xfId="12767" xr:uid="{00000000-0005-0000-0000-00008D2A0000}"/>
    <cellStyle name="Entrée 6 2 6 2" xfId="24255" xr:uid="{00000000-0005-0000-0000-00008E2A0000}"/>
    <cellStyle name="Entrée 6 2 6 3" xfId="22883" xr:uid="{00000000-0005-0000-0000-00008F2A0000}"/>
    <cellStyle name="Entrée 6 2 6 4" xfId="25809" xr:uid="{00000000-0005-0000-0000-0000902A0000}"/>
    <cellStyle name="Entrée 6 2 6 5" xfId="22288" xr:uid="{00000000-0005-0000-0000-0000912A0000}"/>
    <cellStyle name="Entrée 6 2 6 6" xfId="24898" xr:uid="{00000000-0005-0000-0000-0000922A0000}"/>
    <cellStyle name="Entrée 6 2 6 7" xfId="24357" xr:uid="{00000000-0005-0000-0000-0000932A0000}"/>
    <cellStyle name="Entrée 6 2 7" xfId="14462" xr:uid="{00000000-0005-0000-0000-0000942A0000}"/>
    <cellStyle name="Entrée 6 2 7 2" xfId="27805" xr:uid="{00000000-0005-0000-0000-0000952A0000}"/>
    <cellStyle name="Entrée 6 2 7 3" xfId="30712" xr:uid="{00000000-0005-0000-0000-0000962A0000}"/>
    <cellStyle name="Entrée 6 2 7 4" xfId="21834" xr:uid="{00000000-0005-0000-0000-0000972A0000}"/>
    <cellStyle name="Entrée 6 2 7 5" xfId="32323" xr:uid="{00000000-0005-0000-0000-0000982A0000}"/>
    <cellStyle name="Entrée 6 2 7 6" xfId="34153" xr:uid="{00000000-0005-0000-0000-0000992A0000}"/>
    <cellStyle name="Entrée 6 2 7 7" xfId="28428" xr:uid="{00000000-0005-0000-0000-00009A2A0000}"/>
    <cellStyle name="Entrée 6 2 8" xfId="12510" xr:uid="{00000000-0005-0000-0000-00009B2A0000}"/>
    <cellStyle name="Entrée 6 2 8 2" xfId="23304" xr:uid="{00000000-0005-0000-0000-00009C2A0000}"/>
    <cellStyle name="Entrée 6 2 8 3" xfId="6706" xr:uid="{00000000-0005-0000-0000-00009D2A0000}"/>
    <cellStyle name="Entrée 6 2 8 4" xfId="32204" xr:uid="{00000000-0005-0000-0000-00009E2A0000}"/>
    <cellStyle name="Entrée 6 2 8 5" xfId="23130" xr:uid="{00000000-0005-0000-0000-00009F2A0000}"/>
    <cellStyle name="Entrée 6 2 8 6" xfId="30576" xr:uid="{00000000-0005-0000-0000-0000A02A0000}"/>
    <cellStyle name="Entrée 6 2 8 7" xfId="35022" xr:uid="{00000000-0005-0000-0000-0000A12A0000}"/>
    <cellStyle name="Entrée 6 2 9" xfId="14184" xr:uid="{00000000-0005-0000-0000-0000A22A0000}"/>
    <cellStyle name="Entrée 6 2 9 2" xfId="29590" xr:uid="{00000000-0005-0000-0000-0000A32A0000}"/>
    <cellStyle name="Entrée 6 2 9 3" xfId="6488" xr:uid="{00000000-0005-0000-0000-0000A42A0000}"/>
    <cellStyle name="Entrée 6 2 9 4" xfId="31958" xr:uid="{00000000-0005-0000-0000-0000A52A0000}"/>
    <cellStyle name="Entrée 6 2 9 5" xfId="23598" xr:uid="{00000000-0005-0000-0000-0000A62A0000}"/>
    <cellStyle name="Entrée 6 2 9 6" xfId="27523" xr:uid="{00000000-0005-0000-0000-0000A72A0000}"/>
    <cellStyle name="Entrée 6 2 9 7" xfId="34925" xr:uid="{00000000-0005-0000-0000-0000A82A0000}"/>
    <cellStyle name="Entrée 6 3" xfId="927" xr:uid="{00000000-0005-0000-0000-0000A92A0000}"/>
    <cellStyle name="Entrée 6 3 10" xfId="14712" xr:uid="{00000000-0005-0000-0000-0000AA2A0000}"/>
    <cellStyle name="Entrée 6 3 10 2" xfId="29764" xr:uid="{00000000-0005-0000-0000-0000AB2A0000}"/>
    <cellStyle name="Entrée 6 3 10 3" xfId="30902" xr:uid="{00000000-0005-0000-0000-0000AC2A0000}"/>
    <cellStyle name="Entrée 6 3 10 4" xfId="32345" xr:uid="{00000000-0005-0000-0000-0000AD2A0000}"/>
    <cellStyle name="Entrée 6 3 10 5" xfId="27226" xr:uid="{00000000-0005-0000-0000-0000AE2A0000}"/>
    <cellStyle name="Entrée 6 3 10 6" xfId="34230" xr:uid="{00000000-0005-0000-0000-0000AF2A0000}"/>
    <cellStyle name="Entrée 6 3 10 7" xfId="35049" xr:uid="{00000000-0005-0000-0000-0000B02A0000}"/>
    <cellStyle name="Entrée 6 3 11" xfId="14754" xr:uid="{00000000-0005-0000-0000-0000B12A0000}"/>
    <cellStyle name="Entrée 6 3 11 2" xfId="29762" xr:uid="{00000000-0005-0000-0000-0000B22A0000}"/>
    <cellStyle name="Entrée 6 3 11 3" xfId="30900" xr:uid="{00000000-0005-0000-0000-0000B32A0000}"/>
    <cellStyle name="Entrée 6 3 11 4" xfId="32343" xr:uid="{00000000-0005-0000-0000-0000B42A0000}"/>
    <cellStyle name="Entrée 6 3 11 5" xfId="31148" xr:uid="{00000000-0005-0000-0000-0000B52A0000}"/>
    <cellStyle name="Entrée 6 3 11 6" xfId="34228" xr:uid="{00000000-0005-0000-0000-0000B62A0000}"/>
    <cellStyle name="Entrée 6 3 11 7" xfId="35047" xr:uid="{00000000-0005-0000-0000-0000B72A0000}"/>
    <cellStyle name="Entrée 6 3 12" xfId="14038" xr:uid="{00000000-0005-0000-0000-0000B82A0000}"/>
    <cellStyle name="Entrée 6 3 12 2" xfId="22669" xr:uid="{00000000-0005-0000-0000-0000B92A0000}"/>
    <cellStyle name="Entrée 6 3 12 3" xfId="22768" xr:uid="{00000000-0005-0000-0000-0000BA2A0000}"/>
    <cellStyle name="Entrée 6 3 12 4" xfId="21399" xr:uid="{00000000-0005-0000-0000-0000BB2A0000}"/>
    <cellStyle name="Entrée 6 3 12 5" xfId="6048" xr:uid="{00000000-0005-0000-0000-0000BC2A0000}"/>
    <cellStyle name="Entrée 6 3 12 6" xfId="21668" xr:uid="{00000000-0005-0000-0000-0000BD2A0000}"/>
    <cellStyle name="Entrée 6 3 12 7" xfId="26529" xr:uid="{00000000-0005-0000-0000-0000BE2A0000}"/>
    <cellStyle name="Entrée 6 3 13" xfId="14545" xr:uid="{00000000-0005-0000-0000-0000BF2A0000}"/>
    <cellStyle name="Entrée 6 3 13 2" xfId="23945" xr:uid="{00000000-0005-0000-0000-0000C02A0000}"/>
    <cellStyle name="Entrée 6 3 13 3" xfId="30363" xr:uid="{00000000-0005-0000-0000-0000C12A0000}"/>
    <cellStyle name="Entrée 6 3 13 4" xfId="26875" xr:uid="{00000000-0005-0000-0000-0000C22A0000}"/>
    <cellStyle name="Entrée 6 3 13 5" xfId="6104" xr:uid="{00000000-0005-0000-0000-0000C32A0000}"/>
    <cellStyle name="Entrée 6 3 13 6" xfId="33949" xr:uid="{00000000-0005-0000-0000-0000C42A0000}"/>
    <cellStyle name="Entrée 6 3 13 7" xfId="32036" xr:uid="{00000000-0005-0000-0000-0000C52A0000}"/>
    <cellStyle name="Entrée 6 3 14" xfId="14840" xr:uid="{00000000-0005-0000-0000-0000C62A0000}"/>
    <cellStyle name="Entrée 6 3 14 2" xfId="27790" xr:uid="{00000000-0005-0000-0000-0000C72A0000}"/>
    <cellStyle name="Entrée 6 3 14 3" xfId="28277" xr:uid="{00000000-0005-0000-0000-0000C82A0000}"/>
    <cellStyle name="Entrée 6 3 14 4" xfId="22981" xr:uid="{00000000-0005-0000-0000-0000C92A0000}"/>
    <cellStyle name="Entrée 6 3 14 5" xfId="29646" xr:uid="{00000000-0005-0000-0000-0000CA2A0000}"/>
    <cellStyle name="Entrée 6 3 14 6" xfId="6047" xr:uid="{00000000-0005-0000-0000-0000CB2A0000}"/>
    <cellStyle name="Entrée 6 3 14 7" xfId="28397" xr:uid="{00000000-0005-0000-0000-0000CC2A0000}"/>
    <cellStyle name="Entrée 6 3 15" xfId="12582" xr:uid="{00000000-0005-0000-0000-0000CD2A0000}"/>
    <cellStyle name="Entrée 6 3 15 2" xfId="27872" xr:uid="{00000000-0005-0000-0000-0000CE2A0000}"/>
    <cellStyle name="Entrée 6 3 15 3" xfId="28438" xr:uid="{00000000-0005-0000-0000-0000CF2A0000}"/>
    <cellStyle name="Entrée 6 3 15 4" xfId="28287" xr:uid="{00000000-0005-0000-0000-0000D02A0000}"/>
    <cellStyle name="Entrée 6 3 15 5" xfId="33529" xr:uid="{00000000-0005-0000-0000-0000D12A0000}"/>
    <cellStyle name="Entrée 6 3 15 6" xfId="25293" xr:uid="{00000000-0005-0000-0000-0000D22A0000}"/>
    <cellStyle name="Entrée 6 3 15 7" xfId="29832" xr:uid="{00000000-0005-0000-0000-0000D32A0000}"/>
    <cellStyle name="Entrée 6 3 2" xfId="4435" xr:uid="{00000000-0005-0000-0000-0000D42A0000}"/>
    <cellStyle name="Entrée 6 3 2 2" xfId="11695" xr:uid="{00000000-0005-0000-0000-0000D52A0000}"/>
    <cellStyle name="Entrée 6 3 2 2 2" xfId="26809" xr:uid="{00000000-0005-0000-0000-0000D62A0000}"/>
    <cellStyle name="Entrée 6 3 2 2 3" xfId="22189" xr:uid="{00000000-0005-0000-0000-0000D72A0000}"/>
    <cellStyle name="Entrée 6 3 2 2 4" xfId="25331" xr:uid="{00000000-0005-0000-0000-0000D82A0000}"/>
    <cellStyle name="Entrée 6 3 2 2 5" xfId="27924" xr:uid="{00000000-0005-0000-0000-0000D92A0000}"/>
    <cellStyle name="Entrée 6 3 2 2 6" xfId="5939" xr:uid="{00000000-0005-0000-0000-0000DA2A0000}"/>
    <cellStyle name="Entrée 6 3 2 2 7" xfId="33103" xr:uid="{00000000-0005-0000-0000-0000DB2A0000}"/>
    <cellStyle name="Entrée 6 3 2 3" xfId="22403" xr:uid="{00000000-0005-0000-0000-0000DC2A0000}"/>
    <cellStyle name="Entrée 6 3 2 4" xfId="22257" xr:uid="{00000000-0005-0000-0000-0000DD2A0000}"/>
    <cellStyle name="Entrée 6 3 2 5" xfId="26108" xr:uid="{00000000-0005-0000-0000-0000DE2A0000}"/>
    <cellStyle name="Entrée 6 3 2 6" xfId="25243" xr:uid="{00000000-0005-0000-0000-0000DF2A0000}"/>
    <cellStyle name="Entrée 6 3 2 7" xfId="30249" xr:uid="{00000000-0005-0000-0000-0000E02A0000}"/>
    <cellStyle name="Entrée 6 3 2 8" xfId="33242" xr:uid="{00000000-0005-0000-0000-0000E12A0000}"/>
    <cellStyle name="Entrée 6 3 3" xfId="12283" xr:uid="{00000000-0005-0000-0000-0000E22A0000}"/>
    <cellStyle name="Entrée 6 3 3 2" xfId="26786" xr:uid="{00000000-0005-0000-0000-0000E32A0000}"/>
    <cellStyle name="Entrée 6 3 3 3" xfId="6158" xr:uid="{00000000-0005-0000-0000-0000E42A0000}"/>
    <cellStyle name="Entrée 6 3 3 4" xfId="29923" xr:uid="{00000000-0005-0000-0000-0000E52A0000}"/>
    <cellStyle name="Entrée 6 3 3 5" xfId="33549" xr:uid="{00000000-0005-0000-0000-0000E62A0000}"/>
    <cellStyle name="Entrée 6 3 3 6" xfId="6077" xr:uid="{00000000-0005-0000-0000-0000E72A0000}"/>
    <cellStyle name="Entrée 6 3 3 7" xfId="33717" xr:uid="{00000000-0005-0000-0000-0000E82A0000}"/>
    <cellStyle name="Entrée 6 3 4" xfId="12311" xr:uid="{00000000-0005-0000-0000-0000E92A0000}"/>
    <cellStyle name="Entrée 6 3 4 2" xfId="27883" xr:uid="{00000000-0005-0000-0000-0000EA2A0000}"/>
    <cellStyle name="Entrée 6 3 4 3" xfId="30484" xr:uid="{00000000-0005-0000-0000-0000EB2A0000}"/>
    <cellStyle name="Entrée 6 3 4 4" xfId="23153" xr:uid="{00000000-0005-0000-0000-0000EC2A0000}"/>
    <cellStyle name="Entrée 6 3 4 5" xfId="24148" xr:uid="{00000000-0005-0000-0000-0000ED2A0000}"/>
    <cellStyle name="Entrée 6 3 4 6" xfId="34015" xr:uid="{00000000-0005-0000-0000-0000EE2A0000}"/>
    <cellStyle name="Entrée 6 3 4 7" xfId="25366" xr:uid="{00000000-0005-0000-0000-0000EF2A0000}"/>
    <cellStyle name="Entrée 6 3 5" xfId="12333" xr:uid="{00000000-0005-0000-0000-0000F02A0000}"/>
    <cellStyle name="Entrée 6 3 5 2" xfId="30390" xr:uid="{00000000-0005-0000-0000-0000F12A0000}"/>
    <cellStyle name="Entrée 6 3 5 3" xfId="29726" xr:uid="{00000000-0005-0000-0000-0000F22A0000}"/>
    <cellStyle name="Entrée 6 3 5 4" xfId="30867" xr:uid="{00000000-0005-0000-0000-0000F32A0000}"/>
    <cellStyle name="Entrée 6 3 5 5" xfId="33972" xr:uid="{00000000-0005-0000-0000-0000F42A0000}"/>
    <cellStyle name="Entrée 6 3 5 6" xfId="24814" xr:uid="{00000000-0005-0000-0000-0000F52A0000}"/>
    <cellStyle name="Entrée 6 3 5 7" xfId="34219" xr:uid="{00000000-0005-0000-0000-0000F62A0000}"/>
    <cellStyle name="Entrée 6 3 6" xfId="12768" xr:uid="{00000000-0005-0000-0000-0000F72A0000}"/>
    <cellStyle name="Entrée 6 3 6 2" xfId="28228" xr:uid="{00000000-0005-0000-0000-0000F82A0000}"/>
    <cellStyle name="Entrée 6 3 6 3" xfId="29483" xr:uid="{00000000-0005-0000-0000-0000F92A0000}"/>
    <cellStyle name="Entrée 6 3 6 4" xfId="6535" xr:uid="{00000000-0005-0000-0000-0000FA2A0000}"/>
    <cellStyle name="Entrée 6 3 6 5" xfId="6566" xr:uid="{00000000-0005-0000-0000-0000FB2A0000}"/>
    <cellStyle name="Entrée 6 3 6 6" xfId="32279" xr:uid="{00000000-0005-0000-0000-0000FC2A0000}"/>
    <cellStyle name="Entrée 6 3 6 7" xfId="31725" xr:uid="{00000000-0005-0000-0000-0000FD2A0000}"/>
    <cellStyle name="Entrée 6 3 7" xfId="14567" xr:uid="{00000000-0005-0000-0000-0000FE2A0000}"/>
    <cellStyle name="Entrée 6 3 7 2" xfId="27803" xr:uid="{00000000-0005-0000-0000-0000FF2A0000}"/>
    <cellStyle name="Entrée 6 3 7 3" xfId="23008" xr:uid="{00000000-0005-0000-0000-0000002B0000}"/>
    <cellStyle name="Entrée 6 3 7 4" xfId="22994" xr:uid="{00000000-0005-0000-0000-0000012B0000}"/>
    <cellStyle name="Entrée 6 3 7 5" xfId="26528" xr:uid="{00000000-0005-0000-0000-0000022B0000}"/>
    <cellStyle name="Entrée 6 3 7 6" xfId="27007" xr:uid="{00000000-0005-0000-0000-0000032B0000}"/>
    <cellStyle name="Entrée 6 3 7 7" xfId="24683" xr:uid="{00000000-0005-0000-0000-0000042B0000}"/>
    <cellStyle name="Entrée 6 3 8" xfId="14623" xr:uid="{00000000-0005-0000-0000-0000052B0000}"/>
    <cellStyle name="Entrée 6 3 8 2" xfId="26721" xr:uid="{00000000-0005-0000-0000-0000062B0000}"/>
    <cellStyle name="Entrée 6 3 8 3" xfId="21781" xr:uid="{00000000-0005-0000-0000-0000072B0000}"/>
    <cellStyle name="Entrée 6 3 8 4" xfId="22215" xr:uid="{00000000-0005-0000-0000-0000082B0000}"/>
    <cellStyle name="Entrée 6 3 8 5" xfId="23099" xr:uid="{00000000-0005-0000-0000-0000092B0000}"/>
    <cellStyle name="Entrée 6 3 8 6" xfId="30450" xr:uid="{00000000-0005-0000-0000-00000A2B0000}"/>
    <cellStyle name="Entrée 6 3 8 7" xfId="29794" xr:uid="{00000000-0005-0000-0000-00000B2B0000}"/>
    <cellStyle name="Entrée 6 3 9" xfId="13519" xr:uid="{00000000-0005-0000-0000-00000C2B0000}"/>
    <cellStyle name="Entrée 6 3 9 2" xfId="25484" xr:uid="{00000000-0005-0000-0000-00000D2B0000}"/>
    <cellStyle name="Entrée 6 3 9 3" xfId="6657" xr:uid="{00000000-0005-0000-0000-00000E2B0000}"/>
    <cellStyle name="Entrée 6 3 9 4" xfId="32171" xr:uid="{00000000-0005-0000-0000-00000F2B0000}"/>
    <cellStyle name="Entrée 6 3 9 5" xfId="33438" xr:uid="{00000000-0005-0000-0000-0000102B0000}"/>
    <cellStyle name="Entrée 6 3 9 6" xfId="32596" xr:uid="{00000000-0005-0000-0000-0000112B0000}"/>
    <cellStyle name="Entrée 6 3 9 7" xfId="35003" xr:uid="{00000000-0005-0000-0000-0000122B0000}"/>
    <cellStyle name="Entrée 7 2" xfId="928" xr:uid="{00000000-0005-0000-0000-0000132B0000}"/>
    <cellStyle name="Entrée 7 2 10" xfId="14079" xr:uid="{00000000-0005-0000-0000-0000142B0000}"/>
    <cellStyle name="Entrée 7 2 10 2" xfId="29594" xr:uid="{00000000-0005-0000-0000-0000152B0000}"/>
    <cellStyle name="Entrée 7 2 10 3" xfId="6491" xr:uid="{00000000-0005-0000-0000-0000162B0000}"/>
    <cellStyle name="Entrée 7 2 10 4" xfId="31961" xr:uid="{00000000-0005-0000-0000-0000172B0000}"/>
    <cellStyle name="Entrée 7 2 10 5" xfId="28111" xr:uid="{00000000-0005-0000-0000-0000182B0000}"/>
    <cellStyle name="Entrée 7 2 10 6" xfId="21359" xr:uid="{00000000-0005-0000-0000-0000192B0000}"/>
    <cellStyle name="Entrée 7 2 10 7" xfId="34928" xr:uid="{00000000-0005-0000-0000-00001A2B0000}"/>
    <cellStyle name="Entrée 7 2 11" xfId="12628" xr:uid="{00000000-0005-0000-0000-00001B2B0000}"/>
    <cellStyle name="Entrée 7 2 11 2" xfId="26777" xr:uid="{00000000-0005-0000-0000-00001C2B0000}"/>
    <cellStyle name="Entrée 7 2 11 3" xfId="22191" xr:uid="{00000000-0005-0000-0000-00001D2B0000}"/>
    <cellStyle name="Entrée 7 2 11 4" xfId="23045" xr:uid="{00000000-0005-0000-0000-00001E2B0000}"/>
    <cellStyle name="Entrée 7 2 11 5" xfId="22884" xr:uid="{00000000-0005-0000-0000-00001F2B0000}"/>
    <cellStyle name="Entrée 7 2 11 6" xfId="6573" xr:uid="{00000000-0005-0000-0000-0000202B0000}"/>
    <cellStyle name="Entrée 7 2 11 7" xfId="28144" xr:uid="{00000000-0005-0000-0000-0000212B0000}"/>
    <cellStyle name="Entrée 7 2 12" xfId="13984" xr:uid="{00000000-0005-0000-0000-0000222B0000}"/>
    <cellStyle name="Entrée 7 2 12 2" xfId="30069" xr:uid="{00000000-0005-0000-0000-0000232B0000}"/>
    <cellStyle name="Entrée 7 2 12 3" xfId="31169" xr:uid="{00000000-0005-0000-0000-0000242B0000}"/>
    <cellStyle name="Entrée 7 2 12 4" xfId="32582" xr:uid="{00000000-0005-0000-0000-0000252B0000}"/>
    <cellStyle name="Entrée 7 2 12 5" xfId="33794" xr:uid="{00000000-0005-0000-0000-0000262B0000}"/>
    <cellStyle name="Entrée 7 2 12 6" xfId="34375" xr:uid="{00000000-0005-0000-0000-0000272B0000}"/>
    <cellStyle name="Entrée 7 2 12 7" xfId="35144" xr:uid="{00000000-0005-0000-0000-0000282B0000}"/>
    <cellStyle name="Entrée 7 2 13" xfId="14743" xr:uid="{00000000-0005-0000-0000-0000292B0000}"/>
    <cellStyle name="Entrée 7 2 13 2" xfId="30565" xr:uid="{00000000-0005-0000-0000-00002A2B0000}"/>
    <cellStyle name="Entrée 7 2 13 3" xfId="22515" xr:uid="{00000000-0005-0000-0000-00002B2B0000}"/>
    <cellStyle name="Entrée 7 2 13 4" xfId="27692" xr:uid="{00000000-0005-0000-0000-00002C2B0000}"/>
    <cellStyle name="Entrée 7 2 13 5" xfId="34059" xr:uid="{00000000-0005-0000-0000-00002D2B0000}"/>
    <cellStyle name="Entrée 7 2 13 6" xfId="21501" xr:uid="{00000000-0005-0000-0000-00002E2B0000}"/>
    <cellStyle name="Entrée 7 2 13 7" xfId="28529" xr:uid="{00000000-0005-0000-0000-00002F2B0000}"/>
    <cellStyle name="Entrée 7 2 14" xfId="14088" xr:uid="{00000000-0005-0000-0000-0000302B0000}"/>
    <cellStyle name="Entrée 7 2 14 2" xfId="27301" xr:uid="{00000000-0005-0000-0000-0000312B0000}"/>
    <cellStyle name="Entrée 7 2 14 3" xfId="25212" xr:uid="{00000000-0005-0000-0000-0000322B0000}"/>
    <cellStyle name="Entrée 7 2 14 4" xfId="23118" xr:uid="{00000000-0005-0000-0000-0000332B0000}"/>
    <cellStyle name="Entrée 7 2 14 5" xfId="33206" xr:uid="{00000000-0005-0000-0000-0000342B0000}"/>
    <cellStyle name="Entrée 7 2 14 6" xfId="26566" xr:uid="{00000000-0005-0000-0000-0000352B0000}"/>
    <cellStyle name="Entrée 7 2 14 7" xfId="30897" xr:uid="{00000000-0005-0000-0000-0000362B0000}"/>
    <cellStyle name="Entrée 7 2 15" xfId="14765" xr:uid="{00000000-0005-0000-0000-0000372B0000}"/>
    <cellStyle name="Entrée 7 2 15 2" xfId="25697" xr:uid="{00000000-0005-0000-0000-0000382B0000}"/>
    <cellStyle name="Entrée 7 2 15 3" xfId="28075" xr:uid="{00000000-0005-0000-0000-0000392B0000}"/>
    <cellStyle name="Entrée 7 2 15 4" xfId="23411" xr:uid="{00000000-0005-0000-0000-00003A2B0000}"/>
    <cellStyle name="Entrée 7 2 15 5" xfId="32332" xr:uid="{00000000-0005-0000-0000-00003B2B0000}"/>
    <cellStyle name="Entrée 7 2 15 6" xfId="6549" xr:uid="{00000000-0005-0000-0000-00003C2B0000}"/>
    <cellStyle name="Entrée 7 2 15 7" xfId="33143" xr:uid="{00000000-0005-0000-0000-00003D2B0000}"/>
    <cellStyle name="Entrée 7 2 2" xfId="4297" xr:uid="{00000000-0005-0000-0000-00003E2B0000}"/>
    <cellStyle name="Entrée 7 2 2 2" xfId="12232" xr:uid="{00000000-0005-0000-0000-00003F2B0000}"/>
    <cellStyle name="Entrée 7 2 2 2 2" xfId="30124" xr:uid="{00000000-0005-0000-0000-0000402B0000}"/>
    <cellStyle name="Entrée 7 2 2 2 3" xfId="31224" xr:uid="{00000000-0005-0000-0000-0000412B0000}"/>
    <cellStyle name="Entrée 7 2 2 2 4" xfId="32622" xr:uid="{00000000-0005-0000-0000-0000422B0000}"/>
    <cellStyle name="Entrée 7 2 2 2 5" xfId="33826" xr:uid="{00000000-0005-0000-0000-0000432B0000}"/>
    <cellStyle name="Entrée 7 2 2 2 6" xfId="34405" xr:uid="{00000000-0005-0000-0000-0000442B0000}"/>
    <cellStyle name="Entrée 7 2 2 2 7" xfId="35166" xr:uid="{00000000-0005-0000-0000-0000452B0000}"/>
    <cellStyle name="Entrée 7 2 2 3" xfId="22404" xr:uid="{00000000-0005-0000-0000-0000462B0000}"/>
    <cellStyle name="Entrée 7 2 2 4" xfId="21746" xr:uid="{00000000-0005-0000-0000-0000472B0000}"/>
    <cellStyle name="Entrée 7 2 2 5" xfId="23369" xr:uid="{00000000-0005-0000-0000-0000482B0000}"/>
    <cellStyle name="Entrée 7 2 2 6" xfId="24564" xr:uid="{00000000-0005-0000-0000-0000492B0000}"/>
    <cellStyle name="Entrée 7 2 2 7" xfId="23194" xr:uid="{00000000-0005-0000-0000-00004A2B0000}"/>
    <cellStyle name="Entrée 7 2 2 8" xfId="30770" xr:uid="{00000000-0005-0000-0000-00004B2B0000}"/>
    <cellStyle name="Entrée 7 2 3" xfId="12072" xr:uid="{00000000-0005-0000-0000-00004C2B0000}"/>
    <cellStyle name="Entrée 7 2 3 2" xfId="21387" xr:uid="{00000000-0005-0000-0000-00004D2B0000}"/>
    <cellStyle name="Entrée 7 2 3 3" xfId="6400" xr:uid="{00000000-0005-0000-0000-00004E2B0000}"/>
    <cellStyle name="Entrée 7 2 3 4" xfId="31863" xr:uid="{00000000-0005-0000-0000-00004F2B0000}"/>
    <cellStyle name="Entrée 7 2 3 5" xfId="30790" xr:uid="{00000000-0005-0000-0000-0000502B0000}"/>
    <cellStyle name="Entrée 7 2 3 6" xfId="21510" xr:uid="{00000000-0005-0000-0000-0000512B0000}"/>
    <cellStyle name="Entrée 7 2 3 7" xfId="34898" xr:uid="{00000000-0005-0000-0000-0000522B0000}"/>
    <cellStyle name="Entrée 7 2 4" xfId="11830" xr:uid="{00000000-0005-0000-0000-0000532B0000}"/>
    <cellStyle name="Entrée 7 2 4 2" xfId="25540" xr:uid="{00000000-0005-0000-0000-0000542B0000}"/>
    <cellStyle name="Entrée 7 2 4 3" xfId="30759" xr:uid="{00000000-0005-0000-0000-0000552B0000}"/>
    <cellStyle name="Entrée 7 2 4 4" xfId="32224" xr:uid="{00000000-0005-0000-0000-0000562B0000}"/>
    <cellStyle name="Entrée 7 2 4 5" xfId="33097" xr:uid="{00000000-0005-0000-0000-0000572B0000}"/>
    <cellStyle name="Entrée 7 2 4 6" xfId="34182" xr:uid="{00000000-0005-0000-0000-0000582B0000}"/>
    <cellStyle name="Entrée 7 2 4 7" xfId="35038" xr:uid="{00000000-0005-0000-0000-0000592B0000}"/>
    <cellStyle name="Entrée 7 2 5" xfId="12008" xr:uid="{00000000-0005-0000-0000-00005A2B0000}"/>
    <cellStyle name="Entrée 7 2 5 2" xfId="21608" xr:uid="{00000000-0005-0000-0000-00005B2B0000}"/>
    <cellStyle name="Entrée 7 2 5 3" xfId="29938" xr:uid="{00000000-0005-0000-0000-00005C2B0000}"/>
    <cellStyle name="Entrée 7 2 5 4" xfId="23655" xr:uid="{00000000-0005-0000-0000-00005D2B0000}"/>
    <cellStyle name="Entrée 7 2 5 5" xfId="32309" xr:uid="{00000000-0005-0000-0000-00005E2B0000}"/>
    <cellStyle name="Entrée 7 2 5 6" xfId="33729" xr:uid="{00000000-0005-0000-0000-00005F2B0000}"/>
    <cellStyle name="Entrée 7 2 5 7" xfId="32453" xr:uid="{00000000-0005-0000-0000-0000602B0000}"/>
    <cellStyle name="Entrée 7 2 6" xfId="12769" xr:uid="{00000000-0005-0000-0000-0000612B0000}"/>
    <cellStyle name="Entrée 7 2 6 2" xfId="30627" xr:uid="{00000000-0005-0000-0000-0000622B0000}"/>
    <cellStyle name="Entrée 7 2 6 3" xfId="5935" xr:uid="{00000000-0005-0000-0000-0000632B0000}"/>
    <cellStyle name="Entrée 7 2 6 4" xfId="26627" xr:uid="{00000000-0005-0000-0000-0000642B0000}"/>
    <cellStyle name="Entrée 7 2 6 5" xfId="34099" xr:uid="{00000000-0005-0000-0000-0000652B0000}"/>
    <cellStyle name="Entrée 7 2 6 6" xfId="22237" xr:uid="{00000000-0005-0000-0000-0000662B0000}"/>
    <cellStyle name="Entrée 7 2 6 7" xfId="26397" xr:uid="{00000000-0005-0000-0000-0000672B0000}"/>
    <cellStyle name="Entrée 7 2 7" xfId="14242" xr:uid="{00000000-0005-0000-0000-0000682B0000}"/>
    <cellStyle name="Entrée 7 2 7 2" xfId="21911" xr:uid="{00000000-0005-0000-0000-0000692B0000}"/>
    <cellStyle name="Entrée 7 2 7 3" xfId="29562" xr:uid="{00000000-0005-0000-0000-00006A2B0000}"/>
    <cellStyle name="Entrée 7 2 7 4" xfId="6462" xr:uid="{00000000-0005-0000-0000-00006B2B0000}"/>
    <cellStyle name="Entrée 7 2 7 5" xfId="21640" xr:uid="{00000000-0005-0000-0000-00006C2B0000}"/>
    <cellStyle name="Entrée 7 2 7 6" xfId="23489" xr:uid="{00000000-0005-0000-0000-00006D2B0000}"/>
    <cellStyle name="Entrée 7 2 7 7" xfId="25701" xr:uid="{00000000-0005-0000-0000-00006E2B0000}"/>
    <cellStyle name="Entrée 7 2 8" xfId="12420" xr:uid="{00000000-0005-0000-0000-00006F2B0000}"/>
    <cellStyle name="Entrée 7 2 8 2" xfId="27351" xr:uid="{00000000-0005-0000-0000-0000702B0000}"/>
    <cellStyle name="Entrée 7 2 8 3" xfId="25933" xr:uid="{00000000-0005-0000-0000-0000712B0000}"/>
    <cellStyle name="Entrée 7 2 8 4" xfId="31080" xr:uid="{00000000-0005-0000-0000-0000722B0000}"/>
    <cellStyle name="Entrée 7 2 8 5" xfId="21240" xr:uid="{00000000-0005-0000-0000-0000732B0000}"/>
    <cellStyle name="Entrée 7 2 8 6" xfId="6165" xr:uid="{00000000-0005-0000-0000-0000742B0000}"/>
    <cellStyle name="Entrée 7 2 8 7" xfId="34335" xr:uid="{00000000-0005-0000-0000-0000752B0000}"/>
    <cellStyle name="Entrée 7 2 9" xfId="13103" xr:uid="{00000000-0005-0000-0000-0000762B0000}"/>
    <cellStyle name="Entrée 7 2 9 2" xfId="24245" xr:uid="{00000000-0005-0000-0000-0000772B0000}"/>
    <cellStyle name="Entrée 7 2 9 3" xfId="30598" xr:uid="{00000000-0005-0000-0000-0000782B0000}"/>
    <cellStyle name="Entrée 7 2 9 4" xfId="27696" xr:uid="{00000000-0005-0000-0000-0000792B0000}"/>
    <cellStyle name="Entrée 7 2 9 5" xfId="32583" xr:uid="{00000000-0005-0000-0000-00007A2B0000}"/>
    <cellStyle name="Entrée 7 2 9 6" xfId="34084" xr:uid="{00000000-0005-0000-0000-00007B2B0000}"/>
    <cellStyle name="Entrée 7 2 9 7" xfId="26492" xr:uid="{00000000-0005-0000-0000-00007C2B0000}"/>
    <cellStyle name="Entrée 7 3" xfId="929" xr:uid="{00000000-0005-0000-0000-00007D2B0000}"/>
    <cellStyle name="Entrée 7 3 10" xfId="12782" xr:uid="{00000000-0005-0000-0000-00007E2B0000}"/>
    <cellStyle name="Entrée 7 3 10 2" xfId="27864" xr:uid="{00000000-0005-0000-0000-00007F2B0000}"/>
    <cellStyle name="Entrée 7 3 10 3" xfId="27426" xr:uid="{00000000-0005-0000-0000-0000802B0000}"/>
    <cellStyle name="Entrée 7 3 10 4" xfId="21818" xr:uid="{00000000-0005-0000-0000-0000812B0000}"/>
    <cellStyle name="Entrée 7 3 10 5" xfId="6465" xr:uid="{00000000-0005-0000-0000-0000822B0000}"/>
    <cellStyle name="Entrée 7 3 10 6" xfId="32923" xr:uid="{00000000-0005-0000-0000-0000832B0000}"/>
    <cellStyle name="Entrée 7 3 10 7" xfId="28295" xr:uid="{00000000-0005-0000-0000-0000842B0000}"/>
    <cellStyle name="Entrée 7 3 11" xfId="14663" xr:uid="{00000000-0005-0000-0000-0000852B0000}"/>
    <cellStyle name="Entrée 7 3 11 2" xfId="21512" xr:uid="{00000000-0005-0000-0000-0000862B0000}"/>
    <cellStyle name="Entrée 7 3 11 3" xfId="23078" xr:uid="{00000000-0005-0000-0000-0000872B0000}"/>
    <cellStyle name="Entrée 7 3 11 4" xfId="27409" xr:uid="{00000000-0005-0000-0000-0000882B0000}"/>
    <cellStyle name="Entrée 7 3 11 5" xfId="27553" xr:uid="{00000000-0005-0000-0000-0000892B0000}"/>
    <cellStyle name="Entrée 7 3 11 6" xfId="6011" xr:uid="{00000000-0005-0000-0000-00008A2B0000}"/>
    <cellStyle name="Entrée 7 3 11 7" xfId="33035" xr:uid="{00000000-0005-0000-0000-00008B2B0000}"/>
    <cellStyle name="Entrée 7 3 12" xfId="12795" xr:uid="{00000000-0005-0000-0000-00008C2B0000}"/>
    <cellStyle name="Entrée 7 3 12 2" xfId="21363" xr:uid="{00000000-0005-0000-0000-00008D2B0000}"/>
    <cellStyle name="Entrée 7 3 12 3" xfId="6376" xr:uid="{00000000-0005-0000-0000-00008E2B0000}"/>
    <cellStyle name="Entrée 7 3 12 4" xfId="31841" xr:uid="{00000000-0005-0000-0000-00008F2B0000}"/>
    <cellStyle name="Entrée 7 3 12 5" xfId="26744" xr:uid="{00000000-0005-0000-0000-0000902B0000}"/>
    <cellStyle name="Entrée 7 3 12 6" xfId="22965" xr:uid="{00000000-0005-0000-0000-0000912B0000}"/>
    <cellStyle name="Entrée 7 3 12 7" xfId="34877" xr:uid="{00000000-0005-0000-0000-0000922B0000}"/>
    <cellStyle name="Entrée 7 3 13" xfId="14261" xr:uid="{00000000-0005-0000-0000-0000932B0000}"/>
    <cellStyle name="Entrée 7 3 13 2" xfId="25714" xr:uid="{00000000-0005-0000-0000-0000942B0000}"/>
    <cellStyle name="Entrée 7 3 13 3" xfId="28063" xr:uid="{00000000-0005-0000-0000-0000952B0000}"/>
    <cellStyle name="Entrée 7 3 13 4" xfId="25833" xr:uid="{00000000-0005-0000-0000-0000962B0000}"/>
    <cellStyle name="Entrée 7 3 13 5" xfId="31898" xr:uid="{00000000-0005-0000-0000-0000972B0000}"/>
    <cellStyle name="Entrée 7 3 13 6" xfId="33365" xr:uid="{00000000-0005-0000-0000-0000982B0000}"/>
    <cellStyle name="Entrée 7 3 13 7" xfId="24173" xr:uid="{00000000-0005-0000-0000-0000992B0000}"/>
    <cellStyle name="Entrée 7 3 14" xfId="14598" xr:uid="{00000000-0005-0000-0000-00009A2B0000}"/>
    <cellStyle name="Entrée 7 3 14 2" xfId="23238" xr:uid="{00000000-0005-0000-0000-00009B2B0000}"/>
    <cellStyle name="Entrée 7 3 14 3" xfId="23569" xr:uid="{00000000-0005-0000-0000-00009C2B0000}"/>
    <cellStyle name="Entrée 7 3 14 4" xfId="21189" xr:uid="{00000000-0005-0000-0000-00009D2B0000}"/>
    <cellStyle name="Entrée 7 3 14 5" xfId="32056" xr:uid="{00000000-0005-0000-0000-00009E2B0000}"/>
    <cellStyle name="Entrée 7 3 14 6" xfId="24078" xr:uid="{00000000-0005-0000-0000-00009F2B0000}"/>
    <cellStyle name="Entrée 7 3 14 7" xfId="29665" xr:uid="{00000000-0005-0000-0000-0000A02B0000}"/>
    <cellStyle name="Entrée 7 3 15" xfId="14636" xr:uid="{00000000-0005-0000-0000-0000A12B0000}"/>
    <cellStyle name="Entrée 7 3 15 2" xfId="24191" xr:uid="{00000000-0005-0000-0000-0000A22B0000}"/>
    <cellStyle name="Entrée 7 3 15 3" xfId="29804" xr:uid="{00000000-0005-0000-0000-0000A32B0000}"/>
    <cellStyle name="Entrée 7 3 15 4" xfId="30941" xr:uid="{00000000-0005-0000-0000-0000A42B0000}"/>
    <cellStyle name="Entrée 7 3 15 5" xfId="24769" xr:uid="{00000000-0005-0000-0000-0000A52B0000}"/>
    <cellStyle name="Entrée 7 3 15 6" xfId="23366" xr:uid="{00000000-0005-0000-0000-0000A62B0000}"/>
    <cellStyle name="Entrée 7 3 15 7" xfId="34254" xr:uid="{00000000-0005-0000-0000-0000A72B0000}"/>
    <cellStyle name="Entrée 7 3 2" xfId="4432" xr:uid="{00000000-0005-0000-0000-0000A82B0000}"/>
    <cellStyle name="Entrée 7 3 2 2" xfId="11762" xr:uid="{00000000-0005-0000-0000-0000A92B0000}"/>
    <cellStyle name="Entrée 7 3 2 2 2" xfId="27019" xr:uid="{00000000-0005-0000-0000-0000AA2B0000}"/>
    <cellStyle name="Entrée 7 3 2 2 3" xfId="27734" xr:uid="{00000000-0005-0000-0000-0000AB2B0000}"/>
    <cellStyle name="Entrée 7 3 2 2 4" xfId="29502" xr:uid="{00000000-0005-0000-0000-0000AC2B0000}"/>
    <cellStyle name="Entrée 7 3 2 2 5" xfId="27139" xr:uid="{00000000-0005-0000-0000-0000AD2B0000}"/>
    <cellStyle name="Entrée 7 3 2 2 6" xfId="21288" xr:uid="{00000000-0005-0000-0000-0000AE2B0000}"/>
    <cellStyle name="Entrée 7 3 2 2 7" xfId="30235" xr:uid="{00000000-0005-0000-0000-0000AF2B0000}"/>
    <cellStyle name="Entrée 7 3 2 3" xfId="22405" xr:uid="{00000000-0005-0000-0000-0000B02B0000}"/>
    <cellStyle name="Entrée 7 3 2 4" xfId="27137" xr:uid="{00000000-0005-0000-0000-0000B12B0000}"/>
    <cellStyle name="Entrée 7 3 2 5" xfId="28330" xr:uid="{00000000-0005-0000-0000-0000B22B0000}"/>
    <cellStyle name="Entrée 7 3 2 6" xfId="26513" xr:uid="{00000000-0005-0000-0000-0000B32B0000}"/>
    <cellStyle name="Entrée 7 3 2 7" xfId="30804" xr:uid="{00000000-0005-0000-0000-0000B42B0000}"/>
    <cellStyle name="Entrée 7 3 2 8" xfId="32169" xr:uid="{00000000-0005-0000-0000-0000B52B0000}"/>
    <cellStyle name="Entrée 7 3 3" xfId="12087" xr:uid="{00000000-0005-0000-0000-0000B62B0000}"/>
    <cellStyle name="Entrée 7 3 3 2" xfId="28251" xr:uid="{00000000-0005-0000-0000-0000B72B0000}"/>
    <cellStyle name="Entrée 7 3 3 3" xfId="30183" xr:uid="{00000000-0005-0000-0000-0000B82B0000}"/>
    <cellStyle name="Entrée 7 3 3 4" xfId="31271" xr:uid="{00000000-0005-0000-0000-0000B92B0000}"/>
    <cellStyle name="Entrée 7 3 3 5" xfId="6085" xr:uid="{00000000-0005-0000-0000-0000BA2B0000}"/>
    <cellStyle name="Entrée 7 3 3 6" xfId="33856" xr:uid="{00000000-0005-0000-0000-0000BB2B0000}"/>
    <cellStyle name="Entrée 7 3 3 7" xfId="34431" xr:uid="{00000000-0005-0000-0000-0000BC2B0000}"/>
    <cellStyle name="Entrée 7 3 4" xfId="11926" xr:uid="{00000000-0005-0000-0000-0000BD2B0000}"/>
    <cellStyle name="Entrée 7 3 4 2" xfId="26799" xr:uid="{00000000-0005-0000-0000-0000BE2B0000}"/>
    <cellStyle name="Entrée 7 3 4 3" xfId="27070" xr:uid="{00000000-0005-0000-0000-0000BF2B0000}"/>
    <cellStyle name="Entrée 7 3 4 4" xfId="30288" xr:uid="{00000000-0005-0000-0000-0000C02B0000}"/>
    <cellStyle name="Entrée 7 3 4 5" xfId="22831" xr:uid="{00000000-0005-0000-0000-0000C12B0000}"/>
    <cellStyle name="Entrée 7 3 4 6" xfId="30874" xr:uid="{00000000-0005-0000-0000-0000C22B0000}"/>
    <cellStyle name="Entrée 7 3 4 7" xfId="33905" xr:uid="{00000000-0005-0000-0000-0000C32B0000}"/>
    <cellStyle name="Entrée 7 3 5" xfId="12040" xr:uid="{00000000-0005-0000-0000-0000C42B0000}"/>
    <cellStyle name="Entrée 7 3 5 2" xfId="25534" xr:uid="{00000000-0005-0000-0000-0000C52B0000}"/>
    <cellStyle name="Entrée 7 3 5 3" xfId="30752" xr:uid="{00000000-0005-0000-0000-0000C62B0000}"/>
    <cellStyle name="Entrée 7 3 5 4" xfId="32218" xr:uid="{00000000-0005-0000-0000-0000C72B0000}"/>
    <cellStyle name="Entrée 7 3 5 5" xfId="31264" xr:uid="{00000000-0005-0000-0000-0000C82B0000}"/>
    <cellStyle name="Entrée 7 3 5 6" xfId="34177" xr:uid="{00000000-0005-0000-0000-0000C92B0000}"/>
    <cellStyle name="Entrée 7 3 5 7" xfId="35033" xr:uid="{00000000-0005-0000-0000-0000CA2B0000}"/>
    <cellStyle name="Entrée 7 3 6" xfId="12770" xr:uid="{00000000-0005-0000-0000-0000CB2B0000}"/>
    <cellStyle name="Entrée 7 3 6 2" xfId="25759" xr:uid="{00000000-0005-0000-0000-0000CC2B0000}"/>
    <cellStyle name="Entrée 7 3 6 3" xfId="28065" xr:uid="{00000000-0005-0000-0000-0000CD2B0000}"/>
    <cellStyle name="Entrée 7 3 6 4" xfId="23367" xr:uid="{00000000-0005-0000-0000-0000CE2B0000}"/>
    <cellStyle name="Entrée 7 3 6 5" xfId="33576" xr:uid="{00000000-0005-0000-0000-0000CF2B0000}"/>
    <cellStyle name="Entrée 7 3 6 6" xfId="27758" xr:uid="{00000000-0005-0000-0000-0000D02B0000}"/>
    <cellStyle name="Entrée 7 3 6 7" xfId="21776" xr:uid="{00000000-0005-0000-0000-0000D12B0000}"/>
    <cellStyle name="Entrée 7 3 7" xfId="14458" xr:uid="{00000000-0005-0000-0000-0000D22B0000}"/>
    <cellStyle name="Entrée 7 3 7 2" xfId="22528" xr:uid="{00000000-0005-0000-0000-0000D32B0000}"/>
    <cellStyle name="Entrée 7 3 7 3" xfId="23862" xr:uid="{00000000-0005-0000-0000-0000D42B0000}"/>
    <cellStyle name="Entrée 7 3 7 4" xfId="24701" xr:uid="{00000000-0005-0000-0000-0000D52B0000}"/>
    <cellStyle name="Entrée 7 3 7 5" xfId="7657" xr:uid="{00000000-0005-0000-0000-0000D62B0000}"/>
    <cellStyle name="Entrée 7 3 7 6" xfId="33131" xr:uid="{00000000-0005-0000-0000-0000D72B0000}"/>
    <cellStyle name="Entrée 7 3 7 7" xfId="30008" xr:uid="{00000000-0005-0000-0000-0000D82B0000}"/>
    <cellStyle name="Entrée 7 3 8" xfId="12514" xr:uid="{00000000-0005-0000-0000-0000D92B0000}"/>
    <cellStyle name="Entrée 7 3 8 2" xfId="26778" xr:uid="{00000000-0005-0000-0000-0000DA2B0000}"/>
    <cellStyle name="Entrée 7 3 8 3" xfId="29603" xr:uid="{00000000-0005-0000-0000-0000DB2B0000}"/>
    <cellStyle name="Entrée 7 3 8 4" xfId="6499" xr:uid="{00000000-0005-0000-0000-0000DC2B0000}"/>
    <cellStyle name="Entrée 7 3 8 5" xfId="33051" xr:uid="{00000000-0005-0000-0000-0000DD2B0000}"/>
    <cellStyle name="Entrée 7 3 8 6" xfId="28154" xr:uid="{00000000-0005-0000-0000-0000DE2B0000}"/>
    <cellStyle name="Entrée 7 3 8 7" xfId="22907" xr:uid="{00000000-0005-0000-0000-0000DF2B0000}"/>
    <cellStyle name="Entrée 7 3 9" xfId="12412" xr:uid="{00000000-0005-0000-0000-0000E02B0000}"/>
    <cellStyle name="Entrée 7 3 9 2" xfId="22715" xr:uid="{00000000-0005-0000-0000-0000E12B0000}"/>
    <cellStyle name="Entrée 7 3 9 3" xfId="29685" xr:uid="{00000000-0005-0000-0000-0000E22B0000}"/>
    <cellStyle name="Entrée 7 3 9 4" xfId="6523" xr:uid="{00000000-0005-0000-0000-0000E32B0000}"/>
    <cellStyle name="Entrée 7 3 9 5" xfId="31070" xr:uid="{00000000-0005-0000-0000-0000E42B0000}"/>
    <cellStyle name="Entrée 7 3 9 6" xfId="31052" xr:uid="{00000000-0005-0000-0000-0000E52B0000}"/>
    <cellStyle name="Entrée 7 3 9 7" xfId="29982" xr:uid="{00000000-0005-0000-0000-0000E62B0000}"/>
    <cellStyle name="Entrée 8 2" xfId="930" xr:uid="{00000000-0005-0000-0000-0000E72B0000}"/>
    <cellStyle name="Entrée 8 2 10" xfId="14709" xr:uid="{00000000-0005-0000-0000-0000E82B0000}"/>
    <cellStyle name="Entrée 8 2 10 2" xfId="29572" xr:uid="{00000000-0005-0000-0000-0000E92B0000}"/>
    <cellStyle name="Entrée 8 2 10 3" xfId="28539" xr:uid="{00000000-0005-0000-0000-0000EA2B0000}"/>
    <cellStyle name="Entrée 8 2 10 4" xfId="31938" xr:uid="{00000000-0005-0000-0000-0000EB2B0000}"/>
    <cellStyle name="Entrée 8 2 10 5" xfId="30434" xr:uid="{00000000-0005-0000-0000-0000EC2B0000}"/>
    <cellStyle name="Entrée 8 2 10 6" xfId="32896" xr:uid="{00000000-0005-0000-0000-0000ED2B0000}"/>
    <cellStyle name="Entrée 8 2 10 7" xfId="34911" xr:uid="{00000000-0005-0000-0000-0000EE2B0000}"/>
    <cellStyle name="Entrée 8 2 11" xfId="14750" xr:uid="{00000000-0005-0000-0000-0000EF2B0000}"/>
    <cellStyle name="Entrée 8 2 11 2" xfId="23743" xr:uid="{00000000-0005-0000-0000-0000F02B0000}"/>
    <cellStyle name="Entrée 8 2 11 3" xfId="30547" xr:uid="{00000000-0005-0000-0000-0000F12B0000}"/>
    <cellStyle name="Entrée 8 2 11 4" xfId="22213" xr:uid="{00000000-0005-0000-0000-0000F22B0000}"/>
    <cellStyle name="Entrée 8 2 11 5" xfId="25494" xr:uid="{00000000-0005-0000-0000-0000F32B0000}"/>
    <cellStyle name="Entrée 8 2 11 6" xfId="34048" xr:uid="{00000000-0005-0000-0000-0000F42B0000}"/>
    <cellStyle name="Entrée 8 2 11 7" xfId="32459" xr:uid="{00000000-0005-0000-0000-0000F52B0000}"/>
    <cellStyle name="Entrée 8 2 12" xfId="12997" xr:uid="{00000000-0005-0000-0000-0000F62B0000}"/>
    <cellStyle name="Entrée 8 2 12 2" xfId="30099" xr:uid="{00000000-0005-0000-0000-0000F72B0000}"/>
    <cellStyle name="Entrée 8 2 12 3" xfId="31197" xr:uid="{00000000-0005-0000-0000-0000F82B0000}"/>
    <cellStyle name="Entrée 8 2 12 4" xfId="32602" xr:uid="{00000000-0005-0000-0000-0000F92B0000}"/>
    <cellStyle name="Entrée 8 2 12 5" xfId="33811" xr:uid="{00000000-0005-0000-0000-0000FA2B0000}"/>
    <cellStyle name="Entrée 8 2 12 6" xfId="34389" xr:uid="{00000000-0005-0000-0000-0000FB2B0000}"/>
    <cellStyle name="Entrée 8 2 12 7" xfId="35150" xr:uid="{00000000-0005-0000-0000-0000FC2B0000}"/>
    <cellStyle name="Entrée 8 2 13" xfId="14802" xr:uid="{00000000-0005-0000-0000-0000FD2B0000}"/>
    <cellStyle name="Entrée 8 2 13 2" xfId="27278" xr:uid="{00000000-0005-0000-0000-0000FE2B0000}"/>
    <cellStyle name="Entrée 8 2 13 3" xfId="22778" xr:uid="{00000000-0005-0000-0000-0000FF2B0000}"/>
    <cellStyle name="Entrée 8 2 13 4" xfId="30830" xr:uid="{00000000-0005-0000-0000-0000002C0000}"/>
    <cellStyle name="Entrée 8 2 13 5" xfId="30072" xr:uid="{00000000-0005-0000-0000-0000012C0000}"/>
    <cellStyle name="Entrée 8 2 13 6" xfId="27264" xr:uid="{00000000-0005-0000-0000-0000022C0000}"/>
    <cellStyle name="Entrée 8 2 13 7" xfId="34212" xr:uid="{00000000-0005-0000-0000-0000032C0000}"/>
    <cellStyle name="Entrée 8 2 14" xfId="14837" xr:uid="{00000000-0005-0000-0000-0000042C0000}"/>
    <cellStyle name="Entrée 8 2 14 2" xfId="26911" xr:uid="{00000000-0005-0000-0000-0000052C0000}"/>
    <cellStyle name="Entrée 8 2 14 3" xfId="22759" xr:uid="{00000000-0005-0000-0000-0000062C0000}"/>
    <cellStyle name="Entrée 8 2 14 4" xfId="29540" xr:uid="{00000000-0005-0000-0000-0000072C0000}"/>
    <cellStyle name="Entrée 8 2 14 5" xfId="23199" xr:uid="{00000000-0005-0000-0000-0000082C0000}"/>
    <cellStyle name="Entrée 8 2 14 6" xfId="27190" xr:uid="{00000000-0005-0000-0000-0000092C0000}"/>
    <cellStyle name="Entrée 8 2 14 7" xfId="29756" xr:uid="{00000000-0005-0000-0000-00000A2C0000}"/>
    <cellStyle name="Entrée 8 2 15" xfId="14592" xr:uid="{00000000-0005-0000-0000-00000B2C0000}"/>
    <cellStyle name="Entrée 8 2 15 2" xfId="27286" xr:uid="{00000000-0005-0000-0000-00000C2C0000}"/>
    <cellStyle name="Entrée 8 2 15 3" xfId="6194" xr:uid="{00000000-0005-0000-0000-00000D2C0000}"/>
    <cellStyle name="Entrée 8 2 15 4" xfId="6207" xr:uid="{00000000-0005-0000-0000-00000E2C0000}"/>
    <cellStyle name="Entrée 8 2 15 5" xfId="24084" xr:uid="{00000000-0005-0000-0000-00000F2C0000}"/>
    <cellStyle name="Entrée 8 2 15 6" xfId="26453" xr:uid="{00000000-0005-0000-0000-0000102C0000}"/>
    <cellStyle name="Entrée 8 2 15 7" xfId="26880" xr:uid="{00000000-0005-0000-0000-0000112C0000}"/>
    <cellStyle name="Entrée 8 2 2" xfId="4296" xr:uid="{00000000-0005-0000-0000-0000122C0000}"/>
    <cellStyle name="Entrée 8 2 2 2" xfId="11698" xr:uid="{00000000-0005-0000-0000-0000132C0000}"/>
    <cellStyle name="Entrée 8 2 2 2 2" xfId="22740" xr:uid="{00000000-0005-0000-0000-0000142C0000}"/>
    <cellStyle name="Entrée 8 2 2 2 3" xfId="30682" xr:uid="{00000000-0005-0000-0000-0000152C0000}"/>
    <cellStyle name="Entrée 8 2 2 2 4" xfId="27672" xr:uid="{00000000-0005-0000-0000-0000162C0000}"/>
    <cellStyle name="Entrée 8 2 2 2 5" xfId="27046" xr:uid="{00000000-0005-0000-0000-0000172C0000}"/>
    <cellStyle name="Entrée 8 2 2 2 6" xfId="34139" xr:uid="{00000000-0005-0000-0000-0000182C0000}"/>
    <cellStyle name="Entrée 8 2 2 2 7" xfId="32290" xr:uid="{00000000-0005-0000-0000-0000192C0000}"/>
    <cellStyle name="Entrée 8 2 2 3" xfId="22406" xr:uid="{00000000-0005-0000-0000-00001A2C0000}"/>
    <cellStyle name="Entrée 8 2 2 4" xfId="28021" xr:uid="{00000000-0005-0000-0000-00001B2C0000}"/>
    <cellStyle name="Entrée 8 2 2 5" xfId="27747" xr:uid="{00000000-0005-0000-0000-00001C2C0000}"/>
    <cellStyle name="Entrée 8 2 2 6" xfId="6110" xr:uid="{00000000-0005-0000-0000-00001D2C0000}"/>
    <cellStyle name="Entrée 8 2 2 7" xfId="33523" xr:uid="{00000000-0005-0000-0000-00001E2C0000}"/>
    <cellStyle name="Entrée 8 2 2 8" xfId="32703" xr:uid="{00000000-0005-0000-0000-00001F2C0000}"/>
    <cellStyle name="Entrée 8 2 3" xfId="12280" xr:uid="{00000000-0005-0000-0000-0000202C0000}"/>
    <cellStyle name="Entrée 8 2 3 2" xfId="21970" xr:uid="{00000000-0005-0000-0000-0000212C0000}"/>
    <cellStyle name="Entrée 8 2 3 3" xfId="26706" xr:uid="{00000000-0005-0000-0000-0000222C0000}"/>
    <cellStyle name="Entrée 8 2 3 4" xfId="27074" xr:uid="{00000000-0005-0000-0000-0000232C0000}"/>
    <cellStyle name="Entrée 8 2 3 5" xfId="30193" xr:uid="{00000000-0005-0000-0000-0000242C0000}"/>
    <cellStyle name="Entrée 8 2 3 6" xfId="22817" xr:uid="{00000000-0005-0000-0000-0000252C0000}"/>
    <cellStyle name="Entrée 8 2 3 7" xfId="27121" xr:uid="{00000000-0005-0000-0000-0000262C0000}"/>
    <cellStyle name="Entrée 8 2 4" xfId="12308" xr:uid="{00000000-0005-0000-0000-0000272C0000}"/>
    <cellStyle name="Entrée 8 2 4 2" xfId="26998" xr:uid="{00000000-0005-0000-0000-0000282C0000}"/>
    <cellStyle name="Entrée 8 2 4 3" xfId="29511" xr:uid="{00000000-0005-0000-0000-0000292C0000}"/>
    <cellStyle name="Entrée 8 2 4 4" xfId="28547" xr:uid="{00000000-0005-0000-0000-00002A2C0000}"/>
    <cellStyle name="Entrée 8 2 4 5" xfId="31099" xr:uid="{00000000-0005-0000-0000-00002B2C0000}"/>
    <cellStyle name="Entrée 8 2 4 6" xfId="26954" xr:uid="{00000000-0005-0000-0000-00002C2C0000}"/>
    <cellStyle name="Entrée 8 2 4 7" xfId="6519" xr:uid="{00000000-0005-0000-0000-00002D2C0000}"/>
    <cellStyle name="Entrée 8 2 5" xfId="12330" xr:uid="{00000000-0005-0000-0000-00002E2C0000}"/>
    <cellStyle name="Entrée 8 2 5 2" xfId="29850" xr:uid="{00000000-0005-0000-0000-00002F2C0000}"/>
    <cellStyle name="Entrée 8 2 5 3" xfId="30987" xr:uid="{00000000-0005-0000-0000-0000302C0000}"/>
    <cellStyle name="Entrée 8 2 5 4" xfId="32419" xr:uid="{00000000-0005-0000-0000-0000312C0000}"/>
    <cellStyle name="Entrée 8 2 5 5" xfId="33678" xr:uid="{00000000-0005-0000-0000-0000322C0000}"/>
    <cellStyle name="Entrée 8 2 5 6" xfId="34284" xr:uid="{00000000-0005-0000-0000-0000332C0000}"/>
    <cellStyle name="Entrée 8 2 5 7" xfId="35097" xr:uid="{00000000-0005-0000-0000-0000342C0000}"/>
    <cellStyle name="Entrée 8 2 6" xfId="12771" xr:uid="{00000000-0005-0000-0000-0000352C0000}"/>
    <cellStyle name="Entrée 8 2 6 2" xfId="23294" xr:uid="{00000000-0005-0000-0000-0000362C0000}"/>
    <cellStyle name="Entrée 8 2 6 3" xfId="26623" xr:uid="{00000000-0005-0000-0000-0000372C0000}"/>
    <cellStyle name="Entrée 8 2 6 4" xfId="23685" xr:uid="{00000000-0005-0000-0000-0000382C0000}"/>
    <cellStyle name="Entrée 8 2 6 5" xfId="26573" xr:uid="{00000000-0005-0000-0000-0000392C0000}"/>
    <cellStyle name="Entrée 8 2 6 6" xfId="5911" xr:uid="{00000000-0005-0000-0000-00003A2C0000}"/>
    <cellStyle name="Entrée 8 2 6 7" xfId="29300" xr:uid="{00000000-0005-0000-0000-00003B2C0000}"/>
    <cellStyle name="Entrée 8 2 7" xfId="14564" xr:uid="{00000000-0005-0000-0000-00003C2C0000}"/>
    <cellStyle name="Entrée 8 2 7 2" xfId="26920" xr:uid="{00000000-0005-0000-0000-00003D2C0000}"/>
    <cellStyle name="Entrée 8 2 7 3" xfId="23691" xr:uid="{00000000-0005-0000-0000-00003E2C0000}"/>
    <cellStyle name="Entrée 8 2 7 4" xfId="23731" xr:uid="{00000000-0005-0000-0000-00003F2C0000}"/>
    <cellStyle name="Entrée 8 2 7 5" xfId="23269" xr:uid="{00000000-0005-0000-0000-0000402C0000}"/>
    <cellStyle name="Entrée 8 2 7 6" xfId="33477" xr:uid="{00000000-0005-0000-0000-0000412C0000}"/>
    <cellStyle name="Entrée 8 2 7 7" xfId="21376" xr:uid="{00000000-0005-0000-0000-0000422C0000}"/>
    <cellStyle name="Entrée 8 2 8" xfId="14618" xr:uid="{00000000-0005-0000-0000-0000432C0000}"/>
    <cellStyle name="Entrée 8 2 8 2" xfId="25703" xr:uid="{00000000-0005-0000-0000-0000442C0000}"/>
    <cellStyle name="Entrée 8 2 8 3" xfId="27107" xr:uid="{00000000-0005-0000-0000-0000452C0000}"/>
    <cellStyle name="Entrée 8 2 8 4" xfId="25887" xr:uid="{00000000-0005-0000-0000-0000462C0000}"/>
    <cellStyle name="Entrée 8 2 8 5" xfId="29892" xr:uid="{00000000-0005-0000-0000-0000472C0000}"/>
    <cellStyle name="Entrée 8 2 8 6" xfId="32443" xr:uid="{00000000-0005-0000-0000-0000482C0000}"/>
    <cellStyle name="Entrée 8 2 8 7" xfId="32698" xr:uid="{00000000-0005-0000-0000-0000492C0000}"/>
    <cellStyle name="Entrée 8 2 9" xfId="12811" xr:uid="{00000000-0005-0000-0000-00004A2C0000}"/>
    <cellStyle name="Entrée 8 2 9 2" xfId="30625" xr:uid="{00000000-0005-0000-0000-00004B2C0000}"/>
    <cellStyle name="Entrée 8 2 9 3" xfId="21694" xr:uid="{00000000-0005-0000-0000-00004C2C0000}"/>
    <cellStyle name="Entrée 8 2 9 4" xfId="27748" xr:uid="{00000000-0005-0000-0000-00004D2C0000}"/>
    <cellStyle name="Entrée 8 2 9 5" xfId="34097" xr:uid="{00000000-0005-0000-0000-00004E2C0000}"/>
    <cellStyle name="Entrée 8 2 9 6" xfId="22544" xr:uid="{00000000-0005-0000-0000-00004F2C0000}"/>
    <cellStyle name="Entrée 8 2 9 7" xfId="27507" xr:uid="{00000000-0005-0000-0000-0000502C0000}"/>
    <cellStyle name="Entrée 8 3" xfId="931" xr:uid="{00000000-0005-0000-0000-0000512C0000}"/>
    <cellStyle name="Entrée 8 3 10" xfId="14117" xr:uid="{00000000-0005-0000-0000-0000522C0000}"/>
    <cellStyle name="Entrée 8 3 10 2" xfId="21534" xr:uid="{00000000-0005-0000-0000-0000532C0000}"/>
    <cellStyle name="Entrée 8 3 10 3" xfId="21645" xr:uid="{00000000-0005-0000-0000-0000542C0000}"/>
    <cellStyle name="Entrée 8 3 10 4" xfId="24123" xr:uid="{00000000-0005-0000-0000-0000552C0000}"/>
    <cellStyle name="Entrée 8 3 10 5" xfId="27822" xr:uid="{00000000-0005-0000-0000-0000562C0000}"/>
    <cellStyle name="Entrée 8 3 10 6" xfId="26907" xr:uid="{00000000-0005-0000-0000-0000572C0000}"/>
    <cellStyle name="Entrée 8 3 10 7" xfId="27410" xr:uid="{00000000-0005-0000-0000-0000582C0000}"/>
    <cellStyle name="Entrée 8 3 11" xfId="12979" xr:uid="{00000000-0005-0000-0000-0000592C0000}"/>
    <cellStyle name="Entrée 8 3 11 2" xfId="30620" xr:uid="{00000000-0005-0000-0000-00005A2C0000}"/>
    <cellStyle name="Entrée 8 3 11 3" xfId="27454" xr:uid="{00000000-0005-0000-0000-00005B2C0000}"/>
    <cellStyle name="Entrée 8 3 11 4" xfId="28038" xr:uid="{00000000-0005-0000-0000-00005C2C0000}"/>
    <cellStyle name="Entrée 8 3 11 5" xfId="34094" xr:uid="{00000000-0005-0000-0000-00005D2C0000}"/>
    <cellStyle name="Entrée 8 3 11 6" xfId="30873" xr:uid="{00000000-0005-0000-0000-00005E2C0000}"/>
    <cellStyle name="Entrée 8 3 11 7" xfId="25861" xr:uid="{00000000-0005-0000-0000-00005F2C0000}"/>
    <cellStyle name="Entrée 8 3 12" xfId="14771" xr:uid="{00000000-0005-0000-0000-0000602C0000}"/>
    <cellStyle name="Entrée 8 3 12 2" xfId="23742" xr:uid="{00000000-0005-0000-0000-0000612C0000}"/>
    <cellStyle name="Entrée 8 3 12 3" xfId="28147" xr:uid="{00000000-0005-0000-0000-0000622C0000}"/>
    <cellStyle name="Entrée 8 3 12 4" xfId="24076" xr:uid="{00000000-0005-0000-0000-0000632C0000}"/>
    <cellStyle name="Entrée 8 3 12 5" xfId="32674" xr:uid="{00000000-0005-0000-0000-0000642C0000}"/>
    <cellStyle name="Entrée 8 3 12 6" xfId="22850" xr:uid="{00000000-0005-0000-0000-0000652C0000}"/>
    <cellStyle name="Entrée 8 3 12 7" xfId="32870" xr:uid="{00000000-0005-0000-0000-0000662C0000}"/>
    <cellStyle name="Entrée 8 3 13" xfId="12639" xr:uid="{00000000-0005-0000-0000-0000672C0000}"/>
    <cellStyle name="Entrée 8 3 13 2" xfId="27345" xr:uid="{00000000-0005-0000-0000-0000682C0000}"/>
    <cellStyle name="Entrée 8 3 13 3" xfId="26320" xr:uid="{00000000-0005-0000-0000-0000692C0000}"/>
    <cellStyle name="Entrée 8 3 13 4" xfId="22090" xr:uid="{00000000-0005-0000-0000-00006A2C0000}"/>
    <cellStyle name="Entrée 8 3 13 5" xfId="27789" xr:uid="{00000000-0005-0000-0000-00006B2C0000}"/>
    <cellStyle name="Entrée 8 3 13 6" xfId="23782" xr:uid="{00000000-0005-0000-0000-00006C2C0000}"/>
    <cellStyle name="Entrée 8 3 13 7" xfId="26822" xr:uid="{00000000-0005-0000-0000-00006D2C0000}"/>
    <cellStyle name="Entrée 8 3 14" xfId="12544" xr:uid="{00000000-0005-0000-0000-00006E2C0000}"/>
    <cellStyle name="Entrée 8 3 14 2" xfId="25514" xr:uid="{00000000-0005-0000-0000-00006F2C0000}"/>
    <cellStyle name="Entrée 8 3 14 3" xfId="5989" xr:uid="{00000000-0005-0000-0000-0000702C0000}"/>
    <cellStyle name="Entrée 8 3 14 4" xfId="26069" xr:uid="{00000000-0005-0000-0000-0000712C0000}"/>
    <cellStyle name="Entrée 8 3 14 5" xfId="26017" xr:uid="{00000000-0005-0000-0000-0000722C0000}"/>
    <cellStyle name="Entrée 8 3 14 6" xfId="32629" xr:uid="{00000000-0005-0000-0000-0000732C0000}"/>
    <cellStyle name="Entrée 8 3 14 7" xfId="32955" xr:uid="{00000000-0005-0000-0000-0000742C0000}"/>
    <cellStyle name="Entrée 8 3 15" xfId="14127" xr:uid="{00000000-0005-0000-0000-0000752C0000}"/>
    <cellStyle name="Entrée 8 3 15 2" xfId="30336" xr:uid="{00000000-0005-0000-0000-0000762C0000}"/>
    <cellStyle name="Entrée 8 3 15 3" xfId="29729" xr:uid="{00000000-0005-0000-0000-0000772C0000}"/>
    <cellStyle name="Entrée 8 3 15 4" xfId="30870" xr:uid="{00000000-0005-0000-0000-0000782C0000}"/>
    <cellStyle name="Entrée 8 3 15 5" xfId="33932" xr:uid="{00000000-0005-0000-0000-0000792C0000}"/>
    <cellStyle name="Entrée 8 3 15 6" xfId="6137" xr:uid="{00000000-0005-0000-0000-00007A2C0000}"/>
    <cellStyle name="Entrée 8 3 15 7" xfId="34220" xr:uid="{00000000-0005-0000-0000-00007B2C0000}"/>
    <cellStyle name="Entrée 8 3 2" xfId="4346" xr:uid="{00000000-0005-0000-0000-00007C2C0000}"/>
    <cellStyle name="Entrée 8 3 2 2" xfId="11951" xr:uid="{00000000-0005-0000-0000-00007D2C0000}"/>
    <cellStyle name="Entrée 8 3 2 2 2" xfId="27012" xr:uid="{00000000-0005-0000-0000-00007E2C0000}"/>
    <cellStyle name="Entrée 8 3 2 2 3" xfId="21448" xr:uid="{00000000-0005-0000-0000-00007F2C0000}"/>
    <cellStyle name="Entrée 8 3 2 2 4" xfId="28557" xr:uid="{00000000-0005-0000-0000-0000802C0000}"/>
    <cellStyle name="Entrée 8 3 2 2 5" xfId="31969" xr:uid="{00000000-0005-0000-0000-0000812C0000}"/>
    <cellStyle name="Entrée 8 3 2 2 6" xfId="31800" xr:uid="{00000000-0005-0000-0000-0000822C0000}"/>
    <cellStyle name="Entrée 8 3 2 2 7" xfId="22185" xr:uid="{00000000-0005-0000-0000-0000832C0000}"/>
    <cellStyle name="Entrée 8 3 2 3" xfId="22407" xr:uid="{00000000-0005-0000-0000-0000842C0000}"/>
    <cellStyle name="Entrée 8 3 2 4" xfId="23084" xr:uid="{00000000-0005-0000-0000-0000852C0000}"/>
    <cellStyle name="Entrée 8 3 2 5" xfId="30226" xr:uid="{00000000-0005-0000-0000-0000862C0000}"/>
    <cellStyle name="Entrée 8 3 2 6" xfId="6553" xr:uid="{00000000-0005-0000-0000-0000872C0000}"/>
    <cellStyle name="Entrée 8 3 2 7" xfId="23929" xr:uid="{00000000-0005-0000-0000-0000882C0000}"/>
    <cellStyle name="Entrée 8 3 2 8" xfId="33880" xr:uid="{00000000-0005-0000-0000-0000892C0000}"/>
    <cellStyle name="Entrée 8 3 3" xfId="11844" xr:uid="{00000000-0005-0000-0000-00008A2C0000}"/>
    <cellStyle name="Entrée 8 3 3 2" xfId="29467" xr:uid="{00000000-0005-0000-0000-00008B2C0000}"/>
    <cellStyle name="Entrée 8 3 3 3" xfId="8544" xr:uid="{00000000-0005-0000-0000-00008C2C0000}"/>
    <cellStyle name="Entrée 8 3 3 4" xfId="32024" xr:uid="{00000000-0005-0000-0000-00008D2C0000}"/>
    <cellStyle name="Entrée 8 3 3 5" xfId="27414" xr:uid="{00000000-0005-0000-0000-00008E2C0000}"/>
    <cellStyle name="Entrée 8 3 3 6" xfId="32810" xr:uid="{00000000-0005-0000-0000-00008F2C0000}"/>
    <cellStyle name="Entrée 8 3 3 7" xfId="34970" xr:uid="{00000000-0005-0000-0000-0000902C0000}"/>
    <cellStyle name="Entrée 8 3 4" xfId="11761" xr:uid="{00000000-0005-0000-0000-0000912C0000}"/>
    <cellStyle name="Entrée 8 3 4 2" xfId="22737" xr:uid="{00000000-0005-0000-0000-0000922C0000}"/>
    <cellStyle name="Entrée 8 3 4 3" xfId="30160" xr:uid="{00000000-0005-0000-0000-0000932C0000}"/>
    <cellStyle name="Entrée 8 3 4 4" xfId="31255" xr:uid="{00000000-0005-0000-0000-0000942C0000}"/>
    <cellStyle name="Entrée 8 3 4 5" xfId="22500" xr:uid="{00000000-0005-0000-0000-0000952C0000}"/>
    <cellStyle name="Entrée 8 3 4 6" xfId="33850" xr:uid="{00000000-0005-0000-0000-0000962C0000}"/>
    <cellStyle name="Entrée 8 3 4 7" xfId="34426" xr:uid="{00000000-0005-0000-0000-0000972C0000}"/>
    <cellStyle name="Entrée 8 3 5" xfId="11966" xr:uid="{00000000-0005-0000-0000-0000982C0000}"/>
    <cellStyle name="Entrée 8 3 5 2" xfId="21610" xr:uid="{00000000-0005-0000-0000-0000992C0000}"/>
    <cellStyle name="Entrée 8 3 5 3" xfId="24871" xr:uid="{00000000-0005-0000-0000-00009A2C0000}"/>
    <cellStyle name="Entrée 8 3 5 4" xfId="31072" xr:uid="{00000000-0005-0000-0000-00009B2C0000}"/>
    <cellStyle name="Entrée 8 3 5 5" xfId="23775" xr:uid="{00000000-0005-0000-0000-00009C2C0000}"/>
    <cellStyle name="Entrée 8 3 5 6" xfId="30532" xr:uid="{00000000-0005-0000-0000-00009D2C0000}"/>
    <cellStyle name="Entrée 8 3 5 7" xfId="34331" xr:uid="{00000000-0005-0000-0000-00009E2C0000}"/>
    <cellStyle name="Entrée 8 3 6" xfId="12772" xr:uid="{00000000-0005-0000-0000-00009F2C0000}"/>
    <cellStyle name="Entrée 8 3 6 2" xfId="21953" xr:uid="{00000000-0005-0000-0000-0000A02C0000}"/>
    <cellStyle name="Entrée 8 3 6 3" xfId="22632" xr:uid="{00000000-0005-0000-0000-0000A12C0000}"/>
    <cellStyle name="Entrée 8 3 6 4" xfId="27716" xr:uid="{00000000-0005-0000-0000-0000A22C0000}"/>
    <cellStyle name="Entrée 8 3 6 5" xfId="30173" xr:uid="{00000000-0005-0000-0000-0000A32C0000}"/>
    <cellStyle name="Entrée 8 3 6 6" xfId="25057" xr:uid="{00000000-0005-0000-0000-0000A42C0000}"/>
    <cellStyle name="Entrée 8 3 6 7" xfId="25277" xr:uid="{00000000-0005-0000-0000-0000A52C0000}"/>
    <cellStyle name="Entrée 8 3 7" xfId="14238" xr:uid="{00000000-0005-0000-0000-0000A62C0000}"/>
    <cellStyle name="Entrée 8 3 7 2" xfId="28181" xr:uid="{00000000-0005-0000-0000-0000A72C0000}"/>
    <cellStyle name="Entrée 8 3 7 3" xfId="25841" xr:uid="{00000000-0005-0000-0000-0000A82C0000}"/>
    <cellStyle name="Entrée 8 3 7 4" xfId="22223" xr:uid="{00000000-0005-0000-0000-0000A92C0000}"/>
    <cellStyle name="Entrée 8 3 7 5" xfId="29606" xr:uid="{00000000-0005-0000-0000-0000AA2C0000}"/>
    <cellStyle name="Entrée 8 3 7 6" xfId="32861" xr:uid="{00000000-0005-0000-0000-0000AB2C0000}"/>
    <cellStyle name="Entrée 8 3 7 7" xfId="26592" xr:uid="{00000000-0005-0000-0000-0000AC2C0000}"/>
    <cellStyle name="Entrée 8 3 8" xfId="14285" xr:uid="{00000000-0005-0000-0000-0000AD2C0000}"/>
    <cellStyle name="Entrée 8 3 8 2" xfId="21527" xr:uid="{00000000-0005-0000-0000-0000AE2C0000}"/>
    <cellStyle name="Entrée 8 3 8 3" xfId="24057" xr:uid="{00000000-0005-0000-0000-0000AF2C0000}"/>
    <cellStyle name="Entrée 8 3 8 4" xfId="22978" xr:uid="{00000000-0005-0000-0000-0000B02C0000}"/>
    <cellStyle name="Entrée 8 3 8 5" xfId="32796" xr:uid="{00000000-0005-0000-0000-0000B12C0000}"/>
    <cellStyle name="Entrée 8 3 8 6" xfId="33620" xr:uid="{00000000-0005-0000-0000-0000B22C0000}"/>
    <cellStyle name="Entrée 8 3 8 7" xfId="32297" xr:uid="{00000000-0005-0000-0000-0000B32C0000}"/>
    <cellStyle name="Entrée 8 3 9" xfId="14638" xr:uid="{00000000-0005-0000-0000-0000B42C0000}"/>
    <cellStyle name="Entrée 8 3 9 2" xfId="30569" xr:uid="{00000000-0005-0000-0000-0000B52C0000}"/>
    <cellStyle name="Entrée 8 3 9 3" xfId="27542" xr:uid="{00000000-0005-0000-0000-0000B62C0000}"/>
    <cellStyle name="Entrée 8 3 9 4" xfId="24946" xr:uid="{00000000-0005-0000-0000-0000B72C0000}"/>
    <cellStyle name="Entrée 8 3 9 5" xfId="34061" xr:uid="{00000000-0005-0000-0000-0000B82C0000}"/>
    <cellStyle name="Entrée 8 3 9 6" xfId="27569" xr:uid="{00000000-0005-0000-0000-0000B92C0000}"/>
    <cellStyle name="Entrée 8 3 9 7" xfId="27947" xr:uid="{00000000-0005-0000-0000-0000BA2C0000}"/>
    <cellStyle name="Entrée 9 2" xfId="932" xr:uid="{00000000-0005-0000-0000-0000BB2C0000}"/>
    <cellStyle name="Entrée 9 2 10" xfId="12565" xr:uid="{00000000-0005-0000-0000-0000BC2C0000}"/>
    <cellStyle name="Entrée 9 2 10 2" xfId="24104" xr:uid="{00000000-0005-0000-0000-0000BD2C0000}"/>
    <cellStyle name="Entrée 9 2 10 3" xfId="5941" xr:uid="{00000000-0005-0000-0000-0000BE2C0000}"/>
    <cellStyle name="Entrée 9 2 10 4" xfId="22970" xr:uid="{00000000-0005-0000-0000-0000BF2C0000}"/>
    <cellStyle name="Entrée 9 2 10 5" xfId="33670" xr:uid="{00000000-0005-0000-0000-0000C02C0000}"/>
    <cellStyle name="Entrée 9 2 10 6" xfId="29709" xr:uid="{00000000-0005-0000-0000-0000C12C0000}"/>
    <cellStyle name="Entrée 9 2 10 7" xfId="31507" xr:uid="{00000000-0005-0000-0000-0000C22C0000}"/>
    <cellStyle name="Entrée 9 2 11" xfId="14315" xr:uid="{00000000-0005-0000-0000-0000C32C0000}"/>
    <cellStyle name="Entrée 9 2 11 2" xfId="27812" xr:uid="{00000000-0005-0000-0000-0000C42C0000}"/>
    <cellStyle name="Entrée 9 2 11 3" xfId="23677" xr:uid="{00000000-0005-0000-0000-0000C52C0000}"/>
    <cellStyle name="Entrée 9 2 11 4" xfId="26245" xr:uid="{00000000-0005-0000-0000-0000C62C0000}"/>
    <cellStyle name="Entrée 9 2 11 5" xfId="6595" xr:uid="{00000000-0005-0000-0000-0000C72C0000}"/>
    <cellStyle name="Entrée 9 2 11 6" xfId="32880" xr:uid="{00000000-0005-0000-0000-0000C82C0000}"/>
    <cellStyle name="Entrée 9 2 11 7" xfId="32949" xr:uid="{00000000-0005-0000-0000-0000C92C0000}"/>
    <cellStyle name="Entrée 9 2 12" xfId="13106" xr:uid="{00000000-0005-0000-0000-0000CA2C0000}"/>
    <cellStyle name="Entrée 9 2 12 2" xfId="25748" xr:uid="{00000000-0005-0000-0000-0000CB2C0000}"/>
    <cellStyle name="Entrée 9 2 12 3" xfId="27991" xr:uid="{00000000-0005-0000-0000-0000CC2C0000}"/>
    <cellStyle name="Entrée 9 2 12 4" xfId="21502" xr:uid="{00000000-0005-0000-0000-0000CD2C0000}"/>
    <cellStyle name="Entrée 9 2 12 5" xfId="25662" xr:uid="{00000000-0005-0000-0000-0000CE2C0000}"/>
    <cellStyle name="Entrée 9 2 12 6" xfId="33016" xr:uid="{00000000-0005-0000-0000-0000CF2C0000}"/>
    <cellStyle name="Entrée 9 2 12 7" xfId="26835" xr:uid="{00000000-0005-0000-0000-0000D02C0000}"/>
    <cellStyle name="Entrée 9 2 13" xfId="14738" xr:uid="{00000000-0005-0000-0000-0000D12C0000}"/>
    <cellStyle name="Entrée 9 2 13 2" xfId="22846" xr:uid="{00000000-0005-0000-0000-0000D22C0000}"/>
    <cellStyle name="Entrée 9 2 13 3" xfId="30153" xr:uid="{00000000-0005-0000-0000-0000D32C0000}"/>
    <cellStyle name="Entrée 9 2 13 4" xfId="31251" xr:uid="{00000000-0005-0000-0000-0000D42C0000}"/>
    <cellStyle name="Entrée 9 2 13 5" xfId="22988" xr:uid="{00000000-0005-0000-0000-0000D52C0000}"/>
    <cellStyle name="Entrée 9 2 13 6" xfId="33846" xr:uid="{00000000-0005-0000-0000-0000D62C0000}"/>
    <cellStyle name="Entrée 9 2 13 7" xfId="34425" xr:uid="{00000000-0005-0000-0000-0000D72C0000}"/>
    <cellStyle name="Entrée 9 2 14" xfId="14805" xr:uid="{00000000-0005-0000-0000-0000D82C0000}"/>
    <cellStyle name="Entrée 9 2 14 2" xfId="28161" xr:uid="{00000000-0005-0000-0000-0000D92C0000}"/>
    <cellStyle name="Entrée 9 2 14 3" xfId="22986" xr:uid="{00000000-0005-0000-0000-0000DA2C0000}"/>
    <cellStyle name="Entrée 9 2 14 4" xfId="22954" xr:uid="{00000000-0005-0000-0000-0000DB2C0000}"/>
    <cellStyle name="Entrée 9 2 14 5" xfId="28301" xr:uid="{00000000-0005-0000-0000-0000DC2C0000}"/>
    <cellStyle name="Entrée 9 2 14 6" xfId="21342" xr:uid="{00000000-0005-0000-0000-0000DD2C0000}"/>
    <cellStyle name="Entrée 9 2 14 7" xfId="29711" xr:uid="{00000000-0005-0000-0000-0000DE2C0000}"/>
    <cellStyle name="Entrée 9 2 15" xfId="12910" xr:uid="{00000000-0005-0000-0000-0000DF2C0000}"/>
    <cellStyle name="Entrée 9 2 15 2" xfId="25503" xr:uid="{00000000-0005-0000-0000-0000E02C0000}"/>
    <cellStyle name="Entrée 9 2 15 3" xfId="6674" xr:uid="{00000000-0005-0000-0000-0000E12C0000}"/>
    <cellStyle name="Entrée 9 2 15 4" xfId="32188" xr:uid="{00000000-0005-0000-0000-0000E22C0000}"/>
    <cellStyle name="Entrée 9 2 15 5" xfId="21718" xr:uid="{00000000-0005-0000-0000-0000E32C0000}"/>
    <cellStyle name="Entrée 9 2 15 6" xfId="32739" xr:uid="{00000000-0005-0000-0000-0000E42C0000}"/>
    <cellStyle name="Entrée 9 2 15 7" xfId="35008" xr:uid="{00000000-0005-0000-0000-0000E52C0000}"/>
    <cellStyle name="Entrée 9 2 2" xfId="4295" xr:uid="{00000000-0005-0000-0000-0000E62C0000}"/>
    <cellStyle name="Entrée 9 2 2 2" xfId="11768" xr:uid="{00000000-0005-0000-0000-0000E72C0000}"/>
    <cellStyle name="Entrée 9 2 2 2 2" xfId="22947" xr:uid="{00000000-0005-0000-0000-0000E82C0000}"/>
    <cellStyle name="Entrée 9 2 2 2 3" xfId="29882" xr:uid="{00000000-0005-0000-0000-0000E92C0000}"/>
    <cellStyle name="Entrée 9 2 2 2 4" xfId="31016" xr:uid="{00000000-0005-0000-0000-0000EA2C0000}"/>
    <cellStyle name="Entrée 9 2 2 2 5" xfId="22037" xr:uid="{00000000-0005-0000-0000-0000EB2C0000}"/>
    <cellStyle name="Entrée 9 2 2 2 6" xfId="33704" xr:uid="{00000000-0005-0000-0000-0000EC2C0000}"/>
    <cellStyle name="Entrée 9 2 2 2 7" xfId="34307" xr:uid="{00000000-0005-0000-0000-0000ED2C0000}"/>
    <cellStyle name="Entrée 9 2 2 3" xfId="22408" xr:uid="{00000000-0005-0000-0000-0000EE2C0000}"/>
    <cellStyle name="Entrée 9 2 2 4" xfId="27496" xr:uid="{00000000-0005-0000-0000-0000EF2C0000}"/>
    <cellStyle name="Entrée 9 2 2 5" xfId="26626" xr:uid="{00000000-0005-0000-0000-0000F02C0000}"/>
    <cellStyle name="Entrée 9 2 2 6" xfId="22261" xr:uid="{00000000-0005-0000-0000-0000F12C0000}"/>
    <cellStyle name="Entrée 9 2 2 7" xfId="27096" xr:uid="{00000000-0005-0000-0000-0000F22C0000}"/>
    <cellStyle name="Entrée 9 2 2 8" xfId="30855" xr:uid="{00000000-0005-0000-0000-0000F32C0000}"/>
    <cellStyle name="Entrée 9 2 3" xfId="12186" xr:uid="{00000000-0005-0000-0000-0000F42C0000}"/>
    <cellStyle name="Entrée 9 2 3 2" xfId="30397" xr:uid="{00000000-0005-0000-0000-0000F52C0000}"/>
    <cellStyle name="Entrée 9 2 3 3" xfId="29994" xr:uid="{00000000-0005-0000-0000-0000F62C0000}"/>
    <cellStyle name="Entrée 9 2 3 4" xfId="31111" xr:uid="{00000000-0005-0000-0000-0000F72C0000}"/>
    <cellStyle name="Entrée 9 2 3 5" xfId="33977" xr:uid="{00000000-0005-0000-0000-0000F82C0000}"/>
    <cellStyle name="Entrée 9 2 3 6" xfId="33754" xr:uid="{00000000-0005-0000-0000-0000F92C0000}"/>
    <cellStyle name="Entrée 9 2 3 7" xfId="34341" xr:uid="{00000000-0005-0000-0000-0000FA2C0000}"/>
    <cellStyle name="Entrée 9 2 4" xfId="11836" xr:uid="{00000000-0005-0000-0000-0000FB2C0000}"/>
    <cellStyle name="Entrée 9 2 4 2" xfId="30658" xr:uid="{00000000-0005-0000-0000-0000FC2C0000}"/>
    <cellStyle name="Entrée 9 2 4 3" xfId="23414" xr:uid="{00000000-0005-0000-0000-0000FD2C0000}"/>
    <cellStyle name="Entrée 9 2 4 4" xfId="30283" xr:uid="{00000000-0005-0000-0000-0000FE2C0000}"/>
    <cellStyle name="Entrée 9 2 4 5" xfId="34125" xr:uid="{00000000-0005-0000-0000-0000FF2C0000}"/>
    <cellStyle name="Entrée 9 2 4 6" xfId="33310" xr:uid="{00000000-0005-0000-0000-0000002D0000}"/>
    <cellStyle name="Entrée 9 2 4 7" xfId="33904" xr:uid="{00000000-0005-0000-0000-0000012D0000}"/>
    <cellStyle name="Entrée 9 2 5" xfId="11710" xr:uid="{00000000-0005-0000-0000-0000022D0000}"/>
    <cellStyle name="Entrée 9 2 5 2" xfId="30664" xr:uid="{00000000-0005-0000-0000-0000032D0000}"/>
    <cellStyle name="Entrée 9 2 5 3" xfId="21692" xr:uid="{00000000-0005-0000-0000-0000042D0000}"/>
    <cellStyle name="Entrée 9 2 5 4" xfId="22553" xr:uid="{00000000-0005-0000-0000-0000052D0000}"/>
    <cellStyle name="Entrée 9 2 5 5" xfId="34131" xr:uid="{00000000-0005-0000-0000-0000062D0000}"/>
    <cellStyle name="Entrée 9 2 5 6" xfId="22601" xr:uid="{00000000-0005-0000-0000-0000072D0000}"/>
    <cellStyle name="Entrée 9 2 5 7" xfId="26828" xr:uid="{00000000-0005-0000-0000-0000082D0000}"/>
    <cellStyle name="Entrée 9 2 6" xfId="12773" xr:uid="{00000000-0005-0000-0000-0000092D0000}"/>
    <cellStyle name="Entrée 9 2 6 2" xfId="21577" xr:uid="{00000000-0005-0000-0000-00000A2D0000}"/>
    <cellStyle name="Entrée 9 2 6 3" xfId="28011" xr:uid="{00000000-0005-0000-0000-00000B2D0000}"/>
    <cellStyle name="Entrée 9 2 6 4" xfId="23893" xr:uid="{00000000-0005-0000-0000-00000C2D0000}"/>
    <cellStyle name="Entrée 9 2 6 5" xfId="21550" xr:uid="{00000000-0005-0000-0000-00000D2D0000}"/>
    <cellStyle name="Entrée 9 2 6 6" xfId="25392" xr:uid="{00000000-0005-0000-0000-00000E2D0000}"/>
    <cellStyle name="Entrée 9 2 6 7" xfId="30244" xr:uid="{00000000-0005-0000-0000-00000F2D0000}"/>
    <cellStyle name="Entrée 9 2 7" xfId="14450" xr:uid="{00000000-0005-0000-0000-0000102D0000}"/>
    <cellStyle name="Entrée 9 2 7 2" xfId="25709" xr:uid="{00000000-0005-0000-0000-0000112D0000}"/>
    <cellStyle name="Entrée 9 2 7 3" xfId="28490" xr:uid="{00000000-0005-0000-0000-0000122D0000}"/>
    <cellStyle name="Entrée 9 2 7 4" xfId="26675" xr:uid="{00000000-0005-0000-0000-0000132D0000}"/>
    <cellStyle name="Entrée 9 2 7 5" xfId="23075" xr:uid="{00000000-0005-0000-0000-0000142D0000}"/>
    <cellStyle name="Entrée 9 2 7 6" xfId="30289" xr:uid="{00000000-0005-0000-0000-0000152D0000}"/>
    <cellStyle name="Entrée 9 2 7 7" xfId="24319" xr:uid="{00000000-0005-0000-0000-0000162D0000}"/>
    <cellStyle name="Entrée 9 2 8" xfId="12521" xr:uid="{00000000-0005-0000-0000-0000172D0000}"/>
    <cellStyle name="Entrée 9 2 8 2" xfId="27874" xr:uid="{00000000-0005-0000-0000-0000182D0000}"/>
    <cellStyle name="Entrée 9 2 8 3" xfId="22095" xr:uid="{00000000-0005-0000-0000-0000192D0000}"/>
    <cellStyle name="Entrée 9 2 8 4" xfId="6213" xr:uid="{00000000-0005-0000-0000-00001A2D0000}"/>
    <cellStyle name="Entrée 9 2 8 5" xfId="22814" xr:uid="{00000000-0005-0000-0000-00001B2D0000}"/>
    <cellStyle name="Entrée 9 2 8 6" xfId="32509" xr:uid="{00000000-0005-0000-0000-00001C2D0000}"/>
    <cellStyle name="Entrée 9 2 8 7" xfId="32719" xr:uid="{00000000-0005-0000-0000-00001D2D0000}"/>
    <cellStyle name="Entrée 9 2 9" xfId="14093" xr:uid="{00000000-0005-0000-0000-00001E2D0000}"/>
    <cellStyle name="Entrée 9 2 9 2" xfId="25721" xr:uid="{00000000-0005-0000-0000-00001F2D0000}"/>
    <cellStyle name="Entrée 9 2 9 3" xfId="27992" xr:uid="{00000000-0005-0000-0000-0000202D0000}"/>
    <cellStyle name="Entrée 9 2 9 4" xfId="30259" xr:uid="{00000000-0005-0000-0000-0000212D0000}"/>
    <cellStyle name="Entrée 9 2 9 5" xfId="33577" xr:uid="{00000000-0005-0000-0000-0000222D0000}"/>
    <cellStyle name="Entrée 9 2 9 6" xfId="6357" xr:uid="{00000000-0005-0000-0000-0000232D0000}"/>
    <cellStyle name="Entrée 9 2 9 7" xfId="33895" xr:uid="{00000000-0005-0000-0000-0000242D0000}"/>
    <cellStyle name="Entrée 9 3" xfId="933" xr:uid="{00000000-0005-0000-0000-0000252D0000}"/>
    <cellStyle name="Entrée 9 3 10" xfId="14704" xr:uid="{00000000-0005-0000-0000-0000262D0000}"/>
    <cellStyle name="Entrée 9 3 10 2" xfId="21896" xr:uid="{00000000-0005-0000-0000-0000272D0000}"/>
    <cellStyle name="Entrée 9 3 10 3" xfId="22636" xr:uid="{00000000-0005-0000-0000-0000282D0000}"/>
    <cellStyle name="Entrée 9 3 10 4" xfId="27202" xr:uid="{00000000-0005-0000-0000-0000292D0000}"/>
    <cellStyle name="Entrée 9 3 10 5" xfId="32522" xr:uid="{00000000-0005-0000-0000-00002A2D0000}"/>
    <cellStyle name="Entrée 9 3 10 6" xfId="31021" xr:uid="{00000000-0005-0000-0000-00002B2D0000}"/>
    <cellStyle name="Entrée 9 3 10 7" xfId="24334" xr:uid="{00000000-0005-0000-0000-00002C2D0000}"/>
    <cellStyle name="Entrée 9 3 11" xfId="14745" xr:uid="{00000000-0005-0000-0000-00002D2D0000}"/>
    <cellStyle name="Entrée 9 3 11 2" xfId="23232" xr:uid="{00000000-0005-0000-0000-00002E2D0000}"/>
    <cellStyle name="Entrée 9 3 11 3" xfId="22240" xr:uid="{00000000-0005-0000-0000-00002F2D0000}"/>
    <cellStyle name="Entrée 9 3 11 4" xfId="23086" xr:uid="{00000000-0005-0000-0000-0000302D0000}"/>
    <cellStyle name="Entrée 9 3 11 5" xfId="25267" xr:uid="{00000000-0005-0000-0000-0000312D0000}"/>
    <cellStyle name="Entrée 9 3 11 6" xfId="23152" xr:uid="{00000000-0005-0000-0000-0000322D0000}"/>
    <cellStyle name="Entrée 9 3 11 7" xfId="29865" xr:uid="{00000000-0005-0000-0000-0000332D0000}"/>
    <cellStyle name="Entrée 9 3 12" xfId="14104" xr:uid="{00000000-0005-0000-0000-0000342D0000}"/>
    <cellStyle name="Entrée 9 3 12 2" xfId="23960" xr:uid="{00000000-0005-0000-0000-0000352D0000}"/>
    <cellStyle name="Entrée 9 3 12 3" xfId="30362" xr:uid="{00000000-0005-0000-0000-0000362D0000}"/>
    <cellStyle name="Entrée 9 3 12 4" xfId="22611" xr:uid="{00000000-0005-0000-0000-0000372D0000}"/>
    <cellStyle name="Entrée 9 3 12 5" xfId="25614" xr:uid="{00000000-0005-0000-0000-0000382D0000}"/>
    <cellStyle name="Entrée 9 3 12 6" xfId="33948" xr:uid="{00000000-0005-0000-0000-0000392D0000}"/>
    <cellStyle name="Entrée 9 3 12 7" xfId="25192" xr:uid="{00000000-0005-0000-0000-00003A2D0000}"/>
    <cellStyle name="Entrée 9 3 13" xfId="14139" xr:uid="{00000000-0005-0000-0000-00003B2D0000}"/>
    <cellStyle name="Entrée 9 3 13 2" xfId="21327" xr:uid="{00000000-0005-0000-0000-00003C2D0000}"/>
    <cellStyle name="Entrée 9 3 13 3" xfId="6340" xr:uid="{00000000-0005-0000-0000-00003D2D0000}"/>
    <cellStyle name="Entrée 9 3 13 4" xfId="31810" xr:uid="{00000000-0005-0000-0000-00003E2D0000}"/>
    <cellStyle name="Entrée 9 3 13 5" xfId="30014" xr:uid="{00000000-0005-0000-0000-00003F2D0000}"/>
    <cellStyle name="Entrée 9 3 13 6" xfId="32005" xr:uid="{00000000-0005-0000-0000-0000402D0000}"/>
    <cellStyle name="Entrée 9 3 13 7" xfId="34864" xr:uid="{00000000-0005-0000-0000-0000412D0000}"/>
    <cellStyle name="Entrée 9 3 14" xfId="14830" xr:uid="{00000000-0005-0000-0000-0000422D0000}"/>
    <cellStyle name="Entrée 9 3 14 2" xfId="21892" xr:uid="{00000000-0005-0000-0000-0000432D0000}"/>
    <cellStyle name="Entrée 9 3 14 3" xfId="26690" xr:uid="{00000000-0005-0000-0000-0000442D0000}"/>
    <cellStyle name="Entrée 9 3 14 4" xfId="28408" xr:uid="{00000000-0005-0000-0000-0000452D0000}"/>
    <cellStyle name="Entrée 9 3 14 5" xfId="26155" xr:uid="{00000000-0005-0000-0000-0000462D0000}"/>
    <cellStyle name="Entrée 9 3 14 6" xfId="30246" xr:uid="{00000000-0005-0000-0000-0000472D0000}"/>
    <cellStyle name="Entrée 9 3 14 7" xfId="26087" xr:uid="{00000000-0005-0000-0000-0000482D0000}"/>
    <cellStyle name="Entrée 9 3 15" xfId="13041" xr:uid="{00000000-0005-0000-0000-0000492D0000}"/>
    <cellStyle name="Entrée 9 3 15 2" xfId="28221" xr:uid="{00000000-0005-0000-0000-00004A2D0000}"/>
    <cellStyle name="Entrée 9 3 15 3" xfId="22984" xr:uid="{00000000-0005-0000-0000-00004B2D0000}"/>
    <cellStyle name="Entrée 9 3 15 4" xfId="24044" xr:uid="{00000000-0005-0000-0000-00004C2D0000}"/>
    <cellStyle name="Entrée 9 3 15 5" xfId="25573" xr:uid="{00000000-0005-0000-0000-00004D2D0000}"/>
    <cellStyle name="Entrée 9 3 15 6" xfId="23694" xr:uid="{00000000-0005-0000-0000-00004E2D0000}"/>
    <cellStyle name="Entrée 9 3 15 7" xfId="31827" xr:uid="{00000000-0005-0000-0000-00004F2D0000}"/>
    <cellStyle name="Entrée 9 3 2" xfId="4443" xr:uid="{00000000-0005-0000-0000-0000502D0000}"/>
    <cellStyle name="Entrée 9 3 2 2" xfId="11705" xr:uid="{00000000-0005-0000-0000-0000512D0000}"/>
    <cellStyle name="Entrée 9 3 2 2 2" xfId="22950" xr:uid="{00000000-0005-0000-0000-0000522D0000}"/>
    <cellStyle name="Entrée 9 3 2 2 3" xfId="30421" xr:uid="{00000000-0005-0000-0000-0000532D0000}"/>
    <cellStyle name="Entrée 9 3 2 2 4" xfId="23710" xr:uid="{00000000-0005-0000-0000-0000542D0000}"/>
    <cellStyle name="Entrée 9 3 2 2 5" xfId="30316" xr:uid="{00000000-0005-0000-0000-0000552D0000}"/>
    <cellStyle name="Entrée 9 3 2 2 6" xfId="33992" xr:uid="{00000000-0005-0000-0000-0000562D0000}"/>
    <cellStyle name="Entrée 9 3 2 2 7" xfId="29557" xr:uid="{00000000-0005-0000-0000-0000572D0000}"/>
    <cellStyle name="Entrée 9 3 2 3" xfId="22409" xr:uid="{00000000-0005-0000-0000-0000582D0000}"/>
    <cellStyle name="Entrée 9 3 2 4" xfId="28383" xr:uid="{00000000-0005-0000-0000-0000592D0000}"/>
    <cellStyle name="Entrée 9 3 2 5" xfId="28431" xr:uid="{00000000-0005-0000-0000-00005A2D0000}"/>
    <cellStyle name="Entrée 9 3 2 6" xfId="31254" xr:uid="{00000000-0005-0000-0000-00005B2D0000}"/>
    <cellStyle name="Entrée 9 3 2 7" xfId="30815" xr:uid="{00000000-0005-0000-0000-00005C2D0000}"/>
    <cellStyle name="Entrée 9 3 2 8" xfId="31735" xr:uid="{00000000-0005-0000-0000-00005D2D0000}"/>
    <cellStyle name="Entrée 9 3 3" xfId="12275" xr:uid="{00000000-0005-0000-0000-00005E2D0000}"/>
    <cellStyle name="Entrée 9 3 3 2" xfId="24273" xr:uid="{00000000-0005-0000-0000-00005F2D0000}"/>
    <cellStyle name="Entrée 9 3 3 3" xfId="27311" xr:uid="{00000000-0005-0000-0000-0000602D0000}"/>
    <cellStyle name="Entrée 9 3 3 4" xfId="24559" xr:uid="{00000000-0005-0000-0000-0000612D0000}"/>
    <cellStyle name="Entrée 9 3 3 5" xfId="25169" xr:uid="{00000000-0005-0000-0000-0000622D0000}"/>
    <cellStyle name="Entrée 9 3 3 6" xfId="33040" xr:uid="{00000000-0005-0000-0000-0000632D0000}"/>
    <cellStyle name="Entrée 9 3 3 7" xfId="31920" xr:uid="{00000000-0005-0000-0000-0000642D0000}"/>
    <cellStyle name="Entrée 9 3 4" xfId="12303" xr:uid="{00000000-0005-0000-0000-0000652D0000}"/>
    <cellStyle name="Entrée 9 3 4 2" xfId="21377" xr:uid="{00000000-0005-0000-0000-0000662D0000}"/>
    <cellStyle name="Entrée 9 3 4 3" xfId="6390" xr:uid="{00000000-0005-0000-0000-0000672D0000}"/>
    <cellStyle name="Entrée 9 3 4 4" xfId="31853" xr:uid="{00000000-0005-0000-0000-0000682D0000}"/>
    <cellStyle name="Entrée 9 3 4 5" xfId="23835" xr:uid="{00000000-0005-0000-0000-0000692D0000}"/>
    <cellStyle name="Entrée 9 3 4 6" xfId="29478" xr:uid="{00000000-0005-0000-0000-00006A2D0000}"/>
    <cellStyle name="Entrée 9 3 4 7" xfId="34888" xr:uid="{00000000-0005-0000-0000-00006B2D0000}"/>
    <cellStyle name="Entrée 9 3 5" xfId="12325" xr:uid="{00000000-0005-0000-0000-00006C2D0000}"/>
    <cellStyle name="Entrée 9 3 5 2" xfId="26785" xr:uid="{00000000-0005-0000-0000-00006D2D0000}"/>
    <cellStyle name="Entrée 9 3 5 3" xfId="6157" xr:uid="{00000000-0005-0000-0000-00006E2D0000}"/>
    <cellStyle name="Entrée 9 3 5 4" xfId="31063" xr:uid="{00000000-0005-0000-0000-00006F2D0000}"/>
    <cellStyle name="Entrée 9 3 5 5" xfId="29698" xr:uid="{00000000-0005-0000-0000-0000702D0000}"/>
    <cellStyle name="Entrée 9 3 5 6" xfId="31104" xr:uid="{00000000-0005-0000-0000-0000712D0000}"/>
    <cellStyle name="Entrée 9 3 5 7" xfId="34326" xr:uid="{00000000-0005-0000-0000-0000722D0000}"/>
    <cellStyle name="Entrée 9 3 6" xfId="12774" xr:uid="{00000000-0005-0000-0000-0000732D0000}"/>
    <cellStyle name="Entrée 9 3 6 2" xfId="21364" xr:uid="{00000000-0005-0000-0000-0000742D0000}"/>
    <cellStyle name="Entrée 9 3 6 3" xfId="6377" xr:uid="{00000000-0005-0000-0000-0000752D0000}"/>
    <cellStyle name="Entrée 9 3 6 4" xfId="31842" xr:uid="{00000000-0005-0000-0000-0000762D0000}"/>
    <cellStyle name="Entrée 9 3 6 5" xfId="32785" xr:uid="{00000000-0005-0000-0000-0000772D0000}"/>
    <cellStyle name="Entrée 9 3 6 6" xfId="6141" xr:uid="{00000000-0005-0000-0000-0000782D0000}"/>
    <cellStyle name="Entrée 9 3 6 7" xfId="34878" xr:uid="{00000000-0005-0000-0000-0000792D0000}"/>
    <cellStyle name="Entrée 9 3 7" xfId="14556" xr:uid="{00000000-0005-0000-0000-00007A2D0000}"/>
    <cellStyle name="Entrée 9 3 7 2" xfId="23239" xr:uid="{00000000-0005-0000-0000-00007B2D0000}"/>
    <cellStyle name="Entrée 9 3 7 3" xfId="22075" xr:uid="{00000000-0005-0000-0000-00007C2D0000}"/>
    <cellStyle name="Entrée 9 3 7 4" xfId="27097" xr:uid="{00000000-0005-0000-0000-00007D2D0000}"/>
    <cellStyle name="Entrée 9 3 7 5" xfId="27840" xr:uid="{00000000-0005-0000-0000-00007E2D0000}"/>
    <cellStyle name="Entrée 9 3 7 6" xfId="27776" xr:uid="{00000000-0005-0000-0000-00007F2D0000}"/>
    <cellStyle name="Entrée 9 3 7 7" xfId="25266" xr:uid="{00000000-0005-0000-0000-0000802D0000}"/>
    <cellStyle name="Entrée 9 3 8" xfId="14611" xr:uid="{00000000-0005-0000-0000-0000812D0000}"/>
    <cellStyle name="Entrée 9 3 8 2" xfId="25452" xr:uid="{00000000-0005-0000-0000-0000822D0000}"/>
    <cellStyle name="Entrée 9 3 8 3" xfId="6633" xr:uid="{00000000-0005-0000-0000-0000832D0000}"/>
    <cellStyle name="Entrée 9 3 8 4" xfId="32143" xr:uid="{00000000-0005-0000-0000-0000842D0000}"/>
    <cellStyle name="Entrée 9 3 8 5" xfId="29890" xr:uid="{00000000-0005-0000-0000-0000852D0000}"/>
    <cellStyle name="Entrée 9 3 8 6" xfId="6709" xr:uid="{00000000-0005-0000-0000-0000862D0000}"/>
    <cellStyle name="Entrée 9 3 8 7" xfId="34987" xr:uid="{00000000-0005-0000-0000-0000872D0000}"/>
    <cellStyle name="Entrée 9 3 9" xfId="12442" xr:uid="{00000000-0005-0000-0000-0000882D0000}"/>
    <cellStyle name="Entrée 9 3 9 2" xfId="30117" xr:uid="{00000000-0005-0000-0000-0000892D0000}"/>
    <cellStyle name="Entrée 9 3 9 3" xfId="31218" xr:uid="{00000000-0005-0000-0000-00008A2D0000}"/>
    <cellStyle name="Entrée 9 3 9 4" xfId="32618" xr:uid="{00000000-0005-0000-0000-00008B2D0000}"/>
    <cellStyle name="Entrée 9 3 9 5" xfId="33822" xr:uid="{00000000-0005-0000-0000-00008C2D0000}"/>
    <cellStyle name="Entrée 9 3 9 6" xfId="34401" xr:uid="{00000000-0005-0000-0000-00008D2D0000}"/>
    <cellStyle name="Entrée 9 3 9 7" xfId="35162" xr:uid="{00000000-0005-0000-0000-00008E2D0000}"/>
    <cellStyle name="Euro" xfId="934" xr:uid="{00000000-0005-0000-0000-00008F2D0000}"/>
    <cellStyle name="Euro 2" xfId="1959" xr:uid="{00000000-0005-0000-0000-0000902D0000}"/>
    <cellStyle name="Euro 2 2" xfId="3566" xr:uid="{00000000-0005-0000-0000-0000912D0000}"/>
    <cellStyle name="Euro 2 2 2" xfId="9693" xr:uid="{00000000-0005-0000-0000-0000922D0000}"/>
    <cellStyle name="Euro 2 2 2 2" xfId="13560" xr:uid="{00000000-0005-0000-0000-0000932D0000}"/>
    <cellStyle name="Euro 2 2 2 2 2" xfId="20762" xr:uid="{00000000-0005-0000-0000-0000942D0000}"/>
    <cellStyle name="Euro 2 2 2 2 2 2" xfId="44871" xr:uid="{00000000-0005-0000-0000-0000952D0000}"/>
    <cellStyle name="Euro 2 2 2 2 3" xfId="39407" xr:uid="{00000000-0005-0000-0000-0000962D0000}"/>
    <cellStyle name="Euro 2 2 2 3" xfId="17450" xr:uid="{00000000-0005-0000-0000-0000972D0000}"/>
    <cellStyle name="Euro 2 2 2 3 2" xfId="42417" xr:uid="{00000000-0005-0000-0000-0000982D0000}"/>
    <cellStyle name="Euro 2 2 2 4" xfId="36977" xr:uid="{00000000-0005-0000-0000-0000992D0000}"/>
    <cellStyle name="Euro 2 2 3" xfId="11274" xr:uid="{00000000-0005-0000-0000-00009A2D0000}"/>
    <cellStyle name="Euro 2 2 3 2" xfId="19917" xr:uid="{00000000-0005-0000-0000-00009B2D0000}"/>
    <cellStyle name="Euro 2 2 3 2 2" xfId="44026" xr:uid="{00000000-0005-0000-0000-00009C2D0000}"/>
    <cellStyle name="Euro 2 2 3 3" xfId="38548" xr:uid="{00000000-0005-0000-0000-00009D2D0000}"/>
    <cellStyle name="Euro 2 2 4" xfId="15982" xr:uid="{00000000-0005-0000-0000-00009E2D0000}"/>
    <cellStyle name="Euro 2 2 4 2" xfId="40949" xr:uid="{00000000-0005-0000-0000-00009F2D0000}"/>
    <cellStyle name="Euro 2 2 5" xfId="7813" xr:uid="{00000000-0005-0000-0000-0000A02D0000}"/>
    <cellStyle name="Euro 2 3" xfId="4458" xr:uid="{00000000-0005-0000-0000-0000A12D0000}"/>
    <cellStyle name="Euro 2 3 2" xfId="13139" xr:uid="{00000000-0005-0000-0000-0000A22D0000}"/>
    <cellStyle name="Euro 2 3 2 2" xfId="20350" xr:uid="{00000000-0005-0000-0000-0000A32D0000}"/>
    <cellStyle name="Euro 2 3 2 2 2" xfId="44459" xr:uid="{00000000-0005-0000-0000-0000A42D0000}"/>
    <cellStyle name="Euro 2 3 2 3" xfId="38995" xr:uid="{00000000-0005-0000-0000-0000A52D0000}"/>
    <cellStyle name="Euro 2 3 3" xfId="16839" xr:uid="{00000000-0005-0000-0000-0000A62D0000}"/>
    <cellStyle name="Euro 2 3 3 2" xfId="41806" xr:uid="{00000000-0005-0000-0000-0000A72D0000}"/>
    <cellStyle name="Euro 2 3 4" xfId="36366" xr:uid="{00000000-0005-0000-0000-0000A82D0000}"/>
    <cellStyle name="Euro 2 3 5" xfId="9082" xr:uid="{00000000-0005-0000-0000-0000A92D0000}"/>
    <cellStyle name="Euro 2 4" xfId="2753" xr:uid="{00000000-0005-0000-0000-0000AA2D0000}"/>
    <cellStyle name="Euro 2 4 2" xfId="19505" xr:uid="{00000000-0005-0000-0000-0000AB2D0000}"/>
    <cellStyle name="Euro 2 4 2 2" xfId="43614" xr:uid="{00000000-0005-0000-0000-0000AC2D0000}"/>
    <cellStyle name="Euro 2 4 3" xfId="38136" xr:uid="{00000000-0005-0000-0000-0000AD2D0000}"/>
    <cellStyle name="Euro 2 4 4" xfId="10861" xr:uid="{00000000-0005-0000-0000-0000AE2D0000}"/>
    <cellStyle name="Euro 2 5" xfId="15371" xr:uid="{00000000-0005-0000-0000-0000AF2D0000}"/>
    <cellStyle name="Euro 2 5 2" xfId="40338" xr:uid="{00000000-0005-0000-0000-0000B02D0000}"/>
    <cellStyle name="Euro 2 6" xfId="7186" xr:uid="{00000000-0005-0000-0000-0000B12D0000}"/>
    <cellStyle name="Euro 3" xfId="3388" xr:uid="{00000000-0005-0000-0000-0000B22D0000}"/>
    <cellStyle name="Euro 3 2" xfId="9587" xr:uid="{00000000-0005-0000-0000-0000B32D0000}"/>
    <cellStyle name="Euro 3 2 2" xfId="13536" xr:uid="{00000000-0005-0000-0000-0000B42D0000}"/>
    <cellStyle name="Euro 3 2 2 2" xfId="20738" xr:uid="{00000000-0005-0000-0000-0000B52D0000}"/>
    <cellStyle name="Euro 3 2 2 2 2" xfId="44847" xr:uid="{00000000-0005-0000-0000-0000B62D0000}"/>
    <cellStyle name="Euro 3 2 2 3" xfId="39383" xr:uid="{00000000-0005-0000-0000-0000B72D0000}"/>
    <cellStyle name="Euro 3 2 3" xfId="17344" xr:uid="{00000000-0005-0000-0000-0000B82D0000}"/>
    <cellStyle name="Euro 3 2 3 2" xfId="42311" xr:uid="{00000000-0005-0000-0000-0000B92D0000}"/>
    <cellStyle name="Euro 3 2 4" xfId="36871" xr:uid="{00000000-0005-0000-0000-0000BA2D0000}"/>
    <cellStyle name="Euro 3 3" xfId="11250" xr:uid="{00000000-0005-0000-0000-0000BB2D0000}"/>
    <cellStyle name="Euro 3 3 2" xfId="19893" xr:uid="{00000000-0005-0000-0000-0000BC2D0000}"/>
    <cellStyle name="Euro 3 3 2 2" xfId="44002" xr:uid="{00000000-0005-0000-0000-0000BD2D0000}"/>
    <cellStyle name="Euro 3 3 3" xfId="38524" xr:uid="{00000000-0005-0000-0000-0000BE2D0000}"/>
    <cellStyle name="Euro 3 4" xfId="15876" xr:uid="{00000000-0005-0000-0000-0000BF2D0000}"/>
    <cellStyle name="Euro 3 4 2" xfId="40843" xr:uid="{00000000-0005-0000-0000-0000C02D0000}"/>
    <cellStyle name="Euro 3 5" xfId="7707" xr:uid="{00000000-0005-0000-0000-0000C12D0000}"/>
    <cellStyle name="Euro 4" xfId="4177" xr:uid="{00000000-0005-0000-0000-0000C22D0000}"/>
    <cellStyle name="Euro 4 2" xfId="12775" xr:uid="{00000000-0005-0000-0000-0000C32D0000}"/>
    <cellStyle name="Euro 4 2 2" xfId="20327" xr:uid="{00000000-0005-0000-0000-0000C42D0000}"/>
    <cellStyle name="Euro 4 2 2 2" xfId="44436" xr:uid="{00000000-0005-0000-0000-0000C52D0000}"/>
    <cellStyle name="Euro 4 2 3" xfId="38964" xr:uid="{00000000-0005-0000-0000-0000C62D0000}"/>
    <cellStyle name="Euro 4 3" xfId="16733" xr:uid="{00000000-0005-0000-0000-0000C72D0000}"/>
    <cellStyle name="Euro 4 3 2" xfId="41700" xr:uid="{00000000-0005-0000-0000-0000C82D0000}"/>
    <cellStyle name="Euro 4 4" xfId="35893" xr:uid="{00000000-0005-0000-0000-0000C92D0000}"/>
    <cellStyle name="Euro 4 5" xfId="8607" xr:uid="{00000000-0005-0000-0000-0000CA2D0000}"/>
    <cellStyle name="Euro 5" xfId="2574" xr:uid="{00000000-0005-0000-0000-0000CB2D0000}"/>
    <cellStyle name="Euro 5 2" xfId="19124" xr:uid="{00000000-0005-0000-0000-0000CC2D0000}"/>
    <cellStyle name="Euro 5 2 2" xfId="43233" xr:uid="{00000000-0005-0000-0000-0000CD2D0000}"/>
    <cellStyle name="Euro 5 3" xfId="37754" xr:uid="{00000000-0005-0000-0000-0000CE2D0000}"/>
    <cellStyle name="Euro 5 4" xfId="10471" xr:uid="{00000000-0005-0000-0000-0000CF2D0000}"/>
    <cellStyle name="Euro 6" xfId="14905" xr:uid="{00000000-0005-0000-0000-0000D02D0000}"/>
    <cellStyle name="Euro 6 2" xfId="39873" xr:uid="{00000000-0005-0000-0000-0000D12D0000}"/>
    <cellStyle name="Euro 7" xfId="6451" xr:uid="{00000000-0005-0000-0000-0000D22D0000}"/>
    <cellStyle name="Explanatory Text" xfId="5155" builtinId="53" customBuiltin="1"/>
    <cellStyle name="Good" xfId="5146" builtinId="26" customBuiltin="1"/>
    <cellStyle name="Heading 1" xfId="5142" builtinId="16" customBuiltin="1"/>
    <cellStyle name="Heading 2" xfId="5143" builtinId="17" customBuiltin="1"/>
    <cellStyle name="Heading 3" xfId="5144" builtinId="18" customBuiltin="1"/>
    <cellStyle name="Heading 4" xfId="5145" builtinId="19" customBuiltin="1"/>
    <cellStyle name="Hyperlink" xfId="45297" builtinId="8"/>
    <cellStyle name="Hyperlink 2" xfId="5854" xr:uid="{00000000-0005-0000-0000-0000D32D0000}"/>
    <cellStyle name="Hyperlink 2 2" xfId="5874" xr:uid="{00000000-0005-0000-0000-0000D42D0000}"/>
    <cellStyle name="Hyperlink 2 3" xfId="5907" xr:uid="{00000000-0005-0000-0000-0000D52D0000}"/>
    <cellStyle name="Hyperlink 3" xfId="5875" xr:uid="{00000000-0005-0000-0000-0000D62D0000}"/>
    <cellStyle name="Hyperlink 4" xfId="5878" xr:uid="{00000000-0005-0000-0000-0000D72D0000}"/>
    <cellStyle name="Input" xfId="5149" builtinId="20" customBuiltin="1"/>
    <cellStyle name="Insatisfaisant 10 2" xfId="935" xr:uid="{00000000-0005-0000-0000-0000D92D0000}"/>
    <cellStyle name="Insatisfaisant 10 3" xfId="936" xr:uid="{00000000-0005-0000-0000-0000DA2D0000}"/>
    <cellStyle name="Insatisfaisant 11 2" xfId="937" xr:uid="{00000000-0005-0000-0000-0000DB2D0000}"/>
    <cellStyle name="Insatisfaisant 11 3" xfId="938" xr:uid="{00000000-0005-0000-0000-0000DC2D0000}"/>
    <cellStyle name="Insatisfaisant 12 2" xfId="939" xr:uid="{00000000-0005-0000-0000-0000DD2D0000}"/>
    <cellStyle name="Insatisfaisant 12 3" xfId="940" xr:uid="{00000000-0005-0000-0000-0000DE2D0000}"/>
    <cellStyle name="Insatisfaisant 13 2" xfId="941" xr:uid="{00000000-0005-0000-0000-0000DF2D0000}"/>
    <cellStyle name="Insatisfaisant 13 3" xfId="942" xr:uid="{00000000-0005-0000-0000-0000E02D0000}"/>
    <cellStyle name="Insatisfaisant 14 2" xfId="943" xr:uid="{00000000-0005-0000-0000-0000E12D0000}"/>
    <cellStyle name="Insatisfaisant 14 3" xfId="944" xr:uid="{00000000-0005-0000-0000-0000E22D0000}"/>
    <cellStyle name="Insatisfaisant 15 2" xfId="945" xr:uid="{00000000-0005-0000-0000-0000E32D0000}"/>
    <cellStyle name="Insatisfaisant 15 3" xfId="946" xr:uid="{00000000-0005-0000-0000-0000E42D0000}"/>
    <cellStyle name="Insatisfaisant 16 2" xfId="947" xr:uid="{00000000-0005-0000-0000-0000E52D0000}"/>
    <cellStyle name="Insatisfaisant 16 3" xfId="948" xr:uid="{00000000-0005-0000-0000-0000E62D0000}"/>
    <cellStyle name="Insatisfaisant 17 2" xfId="949" xr:uid="{00000000-0005-0000-0000-0000E72D0000}"/>
    <cellStyle name="Insatisfaisant 17 3" xfId="950" xr:uid="{00000000-0005-0000-0000-0000E82D0000}"/>
    <cellStyle name="Insatisfaisant 2 2" xfId="951" xr:uid="{00000000-0005-0000-0000-0000E92D0000}"/>
    <cellStyle name="Insatisfaisant 2 3" xfId="952" xr:uid="{00000000-0005-0000-0000-0000EA2D0000}"/>
    <cellStyle name="Insatisfaisant 3 2" xfId="953" xr:uid="{00000000-0005-0000-0000-0000EB2D0000}"/>
    <cellStyle name="Insatisfaisant 3 3" xfId="954" xr:uid="{00000000-0005-0000-0000-0000EC2D0000}"/>
    <cellStyle name="Insatisfaisant 4 2" xfId="955" xr:uid="{00000000-0005-0000-0000-0000ED2D0000}"/>
    <cellStyle name="Insatisfaisant 4 3" xfId="956" xr:uid="{00000000-0005-0000-0000-0000EE2D0000}"/>
    <cellStyle name="Insatisfaisant 5 2" xfId="957" xr:uid="{00000000-0005-0000-0000-0000EF2D0000}"/>
    <cellStyle name="Insatisfaisant 5 3" xfId="958" xr:uid="{00000000-0005-0000-0000-0000F02D0000}"/>
    <cellStyle name="Insatisfaisant 6 2" xfId="959" xr:uid="{00000000-0005-0000-0000-0000F12D0000}"/>
    <cellStyle name="Insatisfaisant 6 3" xfId="960" xr:uid="{00000000-0005-0000-0000-0000F22D0000}"/>
    <cellStyle name="Insatisfaisant 7 2" xfId="961" xr:uid="{00000000-0005-0000-0000-0000F32D0000}"/>
    <cellStyle name="Insatisfaisant 7 3" xfId="962" xr:uid="{00000000-0005-0000-0000-0000F42D0000}"/>
    <cellStyle name="Insatisfaisant 8 2" xfId="963" xr:uid="{00000000-0005-0000-0000-0000F52D0000}"/>
    <cellStyle name="Insatisfaisant 8 3" xfId="964" xr:uid="{00000000-0005-0000-0000-0000F62D0000}"/>
    <cellStyle name="Insatisfaisant 9 2" xfId="965" xr:uid="{00000000-0005-0000-0000-0000F72D0000}"/>
    <cellStyle name="Insatisfaisant 9 3" xfId="966" xr:uid="{00000000-0005-0000-0000-0000F82D0000}"/>
    <cellStyle name="Lien hypertexte 2" xfId="1354" xr:uid="{00000000-0005-0000-0000-0000FA2D0000}"/>
    <cellStyle name="Lien hypertexte 2 2" xfId="2538" xr:uid="{00000000-0005-0000-0000-0000FB2D0000}"/>
    <cellStyle name="Lien hypertexte 2 3" xfId="10484" xr:uid="{00000000-0005-0000-0000-0000FC2D0000}"/>
    <cellStyle name="Lien hypertexte 2 4" xfId="45302" xr:uid="{00000000-0005-0000-0000-0000FD2D0000}"/>
    <cellStyle name="Lien hypertexte 3" xfId="1936" xr:uid="{00000000-0005-0000-0000-0000FE2D0000}"/>
    <cellStyle name="Lien hypertexte 3 2" xfId="2584" xr:uid="{00000000-0005-0000-0000-0000FF2D0000}"/>
    <cellStyle name="Lien hypertexte 4" xfId="2506" xr:uid="{00000000-0005-0000-0000-0000002E0000}"/>
    <cellStyle name="Lien hypertexte 4 2" xfId="5349" xr:uid="{00000000-0005-0000-0000-0000012E0000}"/>
    <cellStyle name="Lien hypertexte 5" xfId="5355" xr:uid="{00000000-0005-0000-0000-0000022E0000}"/>
    <cellStyle name="Lien hypertexte 6" xfId="18761" xr:uid="{00000000-0005-0000-0000-0000032E0000}"/>
    <cellStyle name="Linked Cell" xfId="5152" builtinId="24" customBuiltin="1"/>
    <cellStyle name="Milliers [0] 2" xfId="967" xr:uid="{00000000-0005-0000-0000-0000052E0000}"/>
    <cellStyle name="Milliers [0] 2 2" xfId="45301" xr:uid="{00000000-0005-0000-0000-0000062E0000}"/>
    <cellStyle name="Milliers [0] 3" xfId="968" xr:uid="{00000000-0005-0000-0000-0000072E0000}"/>
    <cellStyle name="Milliers 10" xfId="1419" xr:uid="{00000000-0005-0000-0000-0000082E0000}"/>
    <cellStyle name="Milliers 10 2" xfId="1960" xr:uid="{00000000-0005-0000-0000-0000092E0000}"/>
    <cellStyle name="Milliers 10 2 2" xfId="3567" xr:uid="{00000000-0005-0000-0000-00000A2E0000}"/>
    <cellStyle name="Milliers 10 2 2 2" xfId="9694" xr:uid="{00000000-0005-0000-0000-00000B2E0000}"/>
    <cellStyle name="Milliers 10 2 2 2 2" xfId="13561" xr:uid="{00000000-0005-0000-0000-00000C2E0000}"/>
    <cellStyle name="Milliers 10 2 2 2 2 2" xfId="20763" xr:uid="{00000000-0005-0000-0000-00000D2E0000}"/>
    <cellStyle name="Milliers 10 2 2 2 2 2 2" xfId="44872" xr:uid="{00000000-0005-0000-0000-00000E2E0000}"/>
    <cellStyle name="Milliers 10 2 2 2 2 3" xfId="39408" xr:uid="{00000000-0005-0000-0000-00000F2E0000}"/>
    <cellStyle name="Milliers 10 2 2 2 3" xfId="17451" xr:uid="{00000000-0005-0000-0000-0000102E0000}"/>
    <cellStyle name="Milliers 10 2 2 2 3 2" xfId="42418" xr:uid="{00000000-0005-0000-0000-0000112E0000}"/>
    <cellStyle name="Milliers 10 2 2 2 4" xfId="36978" xr:uid="{00000000-0005-0000-0000-0000122E0000}"/>
    <cellStyle name="Milliers 10 2 2 3" xfId="11275" xr:uid="{00000000-0005-0000-0000-0000132E0000}"/>
    <cellStyle name="Milliers 10 2 2 3 2" xfId="19918" xr:uid="{00000000-0005-0000-0000-0000142E0000}"/>
    <cellStyle name="Milliers 10 2 2 3 2 2" xfId="44027" xr:uid="{00000000-0005-0000-0000-0000152E0000}"/>
    <cellStyle name="Milliers 10 2 2 3 3" xfId="38549" xr:uid="{00000000-0005-0000-0000-0000162E0000}"/>
    <cellStyle name="Milliers 10 2 2 4" xfId="15983" xr:uid="{00000000-0005-0000-0000-0000172E0000}"/>
    <cellStyle name="Milliers 10 2 2 4 2" xfId="40950" xr:uid="{00000000-0005-0000-0000-0000182E0000}"/>
    <cellStyle name="Milliers 10 2 2 5" xfId="7814" xr:uid="{00000000-0005-0000-0000-0000192E0000}"/>
    <cellStyle name="Milliers 10 2 3" xfId="4459" xr:uid="{00000000-0005-0000-0000-00001A2E0000}"/>
    <cellStyle name="Milliers 10 2 3 2" xfId="13140" xr:uid="{00000000-0005-0000-0000-00001B2E0000}"/>
    <cellStyle name="Milliers 10 2 3 2 2" xfId="20351" xr:uid="{00000000-0005-0000-0000-00001C2E0000}"/>
    <cellStyle name="Milliers 10 2 3 2 2 2" xfId="44460" xr:uid="{00000000-0005-0000-0000-00001D2E0000}"/>
    <cellStyle name="Milliers 10 2 3 2 3" xfId="38996" xr:uid="{00000000-0005-0000-0000-00001E2E0000}"/>
    <cellStyle name="Milliers 10 2 3 3" xfId="16840" xr:uid="{00000000-0005-0000-0000-00001F2E0000}"/>
    <cellStyle name="Milliers 10 2 3 3 2" xfId="41807" xr:uid="{00000000-0005-0000-0000-0000202E0000}"/>
    <cellStyle name="Milliers 10 2 3 4" xfId="36367" xr:uid="{00000000-0005-0000-0000-0000212E0000}"/>
    <cellStyle name="Milliers 10 2 3 5" xfId="9083" xr:uid="{00000000-0005-0000-0000-0000222E0000}"/>
    <cellStyle name="Milliers 10 2 4" xfId="2754" xr:uid="{00000000-0005-0000-0000-0000232E0000}"/>
    <cellStyle name="Milliers 10 2 4 2" xfId="19506" xr:uid="{00000000-0005-0000-0000-0000242E0000}"/>
    <cellStyle name="Milliers 10 2 4 2 2" xfId="43615" xr:uid="{00000000-0005-0000-0000-0000252E0000}"/>
    <cellStyle name="Milliers 10 2 4 3" xfId="38137" xr:uid="{00000000-0005-0000-0000-0000262E0000}"/>
    <cellStyle name="Milliers 10 2 4 4" xfId="10862" xr:uid="{00000000-0005-0000-0000-0000272E0000}"/>
    <cellStyle name="Milliers 10 2 5" xfId="15372" xr:uid="{00000000-0005-0000-0000-0000282E0000}"/>
    <cellStyle name="Milliers 10 2 5 2" xfId="40339" xr:uid="{00000000-0005-0000-0000-0000292E0000}"/>
    <cellStyle name="Milliers 10 2 6" xfId="7187" xr:uid="{00000000-0005-0000-0000-00002A2E0000}"/>
    <cellStyle name="Milliers 10 3" xfId="3402" xr:uid="{00000000-0005-0000-0000-00002B2E0000}"/>
    <cellStyle name="Milliers 10 3 2" xfId="9601" xr:uid="{00000000-0005-0000-0000-00002C2E0000}"/>
    <cellStyle name="Milliers 10 3 2 2" xfId="13544" xr:uid="{00000000-0005-0000-0000-00002D2E0000}"/>
    <cellStyle name="Milliers 10 3 2 2 2" xfId="20746" xr:uid="{00000000-0005-0000-0000-00002E2E0000}"/>
    <cellStyle name="Milliers 10 3 2 2 2 2" xfId="44855" xr:uid="{00000000-0005-0000-0000-00002F2E0000}"/>
    <cellStyle name="Milliers 10 3 2 2 3" xfId="39391" xr:uid="{00000000-0005-0000-0000-0000302E0000}"/>
    <cellStyle name="Milliers 10 3 2 3" xfId="17358" xr:uid="{00000000-0005-0000-0000-0000312E0000}"/>
    <cellStyle name="Milliers 10 3 2 3 2" xfId="42325" xr:uid="{00000000-0005-0000-0000-0000322E0000}"/>
    <cellStyle name="Milliers 10 3 2 4" xfId="36885" xr:uid="{00000000-0005-0000-0000-0000332E0000}"/>
    <cellStyle name="Milliers 10 3 3" xfId="11258" xr:uid="{00000000-0005-0000-0000-0000342E0000}"/>
    <cellStyle name="Milliers 10 3 3 2" xfId="19901" xr:uid="{00000000-0005-0000-0000-0000352E0000}"/>
    <cellStyle name="Milliers 10 3 3 2 2" xfId="44010" xr:uid="{00000000-0005-0000-0000-0000362E0000}"/>
    <cellStyle name="Milliers 10 3 3 3" xfId="38532" xr:uid="{00000000-0005-0000-0000-0000372E0000}"/>
    <cellStyle name="Milliers 10 3 4" xfId="15890" xr:uid="{00000000-0005-0000-0000-0000382E0000}"/>
    <cellStyle name="Milliers 10 3 4 2" xfId="40857" xr:uid="{00000000-0005-0000-0000-0000392E0000}"/>
    <cellStyle name="Milliers 10 3 5" xfId="7721" xr:uid="{00000000-0005-0000-0000-00003A2E0000}"/>
    <cellStyle name="Milliers 10 4" xfId="4212" xr:uid="{00000000-0005-0000-0000-00003B2E0000}"/>
    <cellStyle name="Milliers 10 4 2" xfId="12987" xr:uid="{00000000-0005-0000-0000-00003C2E0000}"/>
    <cellStyle name="Milliers 10 4 2 2" xfId="20335" xr:uid="{00000000-0005-0000-0000-00003D2E0000}"/>
    <cellStyle name="Milliers 10 4 2 2 2" xfId="44444" xr:uid="{00000000-0005-0000-0000-00003E2E0000}"/>
    <cellStyle name="Milliers 10 4 2 3" xfId="38975" xr:uid="{00000000-0005-0000-0000-00003F2E0000}"/>
    <cellStyle name="Milliers 10 4 3" xfId="16747" xr:uid="{00000000-0005-0000-0000-0000402E0000}"/>
    <cellStyle name="Milliers 10 4 3 2" xfId="41714" xr:uid="{00000000-0005-0000-0000-0000412E0000}"/>
    <cellStyle name="Milliers 10 4 4" xfId="35920" xr:uid="{00000000-0005-0000-0000-0000422E0000}"/>
    <cellStyle name="Milliers 10 4 5" xfId="8636" xr:uid="{00000000-0005-0000-0000-0000432E0000}"/>
    <cellStyle name="Milliers 10 5" xfId="2590" xr:uid="{00000000-0005-0000-0000-0000442E0000}"/>
    <cellStyle name="Milliers 10 5 2" xfId="19135" xr:uid="{00000000-0005-0000-0000-0000452E0000}"/>
    <cellStyle name="Milliers 10 5 2 2" xfId="43244" xr:uid="{00000000-0005-0000-0000-0000462E0000}"/>
    <cellStyle name="Milliers 10 5 3" xfId="37766" xr:uid="{00000000-0005-0000-0000-0000472E0000}"/>
    <cellStyle name="Milliers 10 5 4" xfId="10490" xr:uid="{00000000-0005-0000-0000-0000482E0000}"/>
    <cellStyle name="Milliers 10 6" xfId="14925" xr:uid="{00000000-0005-0000-0000-0000492E0000}"/>
    <cellStyle name="Milliers 10 6 2" xfId="39892" xr:uid="{00000000-0005-0000-0000-00004A2E0000}"/>
    <cellStyle name="Milliers 10 7" xfId="6730" xr:uid="{00000000-0005-0000-0000-00004B2E0000}"/>
    <cellStyle name="Milliers 100" xfId="1573" xr:uid="{00000000-0005-0000-0000-00004C2E0000}"/>
    <cellStyle name="Milliers 100 2" xfId="1961" xr:uid="{00000000-0005-0000-0000-00004D2E0000}"/>
    <cellStyle name="Milliers 100 2 2" xfId="3568" xr:uid="{00000000-0005-0000-0000-00004E2E0000}"/>
    <cellStyle name="Milliers 100 2 2 2" xfId="9695" xr:uid="{00000000-0005-0000-0000-00004F2E0000}"/>
    <cellStyle name="Milliers 100 2 2 2 2" xfId="13562" xr:uid="{00000000-0005-0000-0000-0000502E0000}"/>
    <cellStyle name="Milliers 100 2 2 2 2 2" xfId="20764" xr:uid="{00000000-0005-0000-0000-0000512E0000}"/>
    <cellStyle name="Milliers 100 2 2 2 2 2 2" xfId="44873" xr:uid="{00000000-0005-0000-0000-0000522E0000}"/>
    <cellStyle name="Milliers 100 2 2 2 2 3" xfId="39409" xr:uid="{00000000-0005-0000-0000-0000532E0000}"/>
    <cellStyle name="Milliers 100 2 2 2 3" xfId="17452" xr:uid="{00000000-0005-0000-0000-0000542E0000}"/>
    <cellStyle name="Milliers 100 2 2 2 3 2" xfId="42419" xr:uid="{00000000-0005-0000-0000-0000552E0000}"/>
    <cellStyle name="Milliers 100 2 2 2 4" xfId="36979" xr:uid="{00000000-0005-0000-0000-0000562E0000}"/>
    <cellStyle name="Milliers 100 2 2 3" xfId="11276" xr:uid="{00000000-0005-0000-0000-0000572E0000}"/>
    <cellStyle name="Milliers 100 2 2 3 2" xfId="19919" xr:uid="{00000000-0005-0000-0000-0000582E0000}"/>
    <cellStyle name="Milliers 100 2 2 3 2 2" xfId="44028" xr:uid="{00000000-0005-0000-0000-0000592E0000}"/>
    <cellStyle name="Milliers 100 2 2 3 3" xfId="38550" xr:uid="{00000000-0005-0000-0000-00005A2E0000}"/>
    <cellStyle name="Milliers 100 2 2 4" xfId="15984" xr:uid="{00000000-0005-0000-0000-00005B2E0000}"/>
    <cellStyle name="Milliers 100 2 2 4 2" xfId="40951" xr:uid="{00000000-0005-0000-0000-00005C2E0000}"/>
    <cellStyle name="Milliers 100 2 2 5" xfId="7815" xr:uid="{00000000-0005-0000-0000-00005D2E0000}"/>
    <cellStyle name="Milliers 100 2 3" xfId="4460" xr:uid="{00000000-0005-0000-0000-00005E2E0000}"/>
    <cellStyle name="Milliers 100 2 3 2" xfId="13141" xr:uid="{00000000-0005-0000-0000-00005F2E0000}"/>
    <cellStyle name="Milliers 100 2 3 2 2" xfId="20352" xr:uid="{00000000-0005-0000-0000-0000602E0000}"/>
    <cellStyle name="Milliers 100 2 3 2 2 2" xfId="44461" xr:uid="{00000000-0005-0000-0000-0000612E0000}"/>
    <cellStyle name="Milliers 100 2 3 2 3" xfId="38997" xr:uid="{00000000-0005-0000-0000-0000622E0000}"/>
    <cellStyle name="Milliers 100 2 3 3" xfId="16841" xr:uid="{00000000-0005-0000-0000-0000632E0000}"/>
    <cellStyle name="Milliers 100 2 3 3 2" xfId="41808" xr:uid="{00000000-0005-0000-0000-0000642E0000}"/>
    <cellStyle name="Milliers 100 2 3 4" xfId="36368" xr:uid="{00000000-0005-0000-0000-0000652E0000}"/>
    <cellStyle name="Milliers 100 2 3 5" xfId="9084" xr:uid="{00000000-0005-0000-0000-0000662E0000}"/>
    <cellStyle name="Milliers 100 2 4" xfId="2755" xr:uid="{00000000-0005-0000-0000-0000672E0000}"/>
    <cellStyle name="Milliers 100 2 4 2" xfId="19507" xr:uid="{00000000-0005-0000-0000-0000682E0000}"/>
    <cellStyle name="Milliers 100 2 4 2 2" xfId="43616" xr:uid="{00000000-0005-0000-0000-0000692E0000}"/>
    <cellStyle name="Milliers 100 2 4 3" xfId="38138" xr:uid="{00000000-0005-0000-0000-00006A2E0000}"/>
    <cellStyle name="Milliers 100 2 4 4" xfId="10863" xr:uid="{00000000-0005-0000-0000-00006B2E0000}"/>
    <cellStyle name="Milliers 100 2 5" xfId="15373" xr:uid="{00000000-0005-0000-0000-00006C2E0000}"/>
    <cellStyle name="Milliers 100 2 5 2" xfId="40340" xr:uid="{00000000-0005-0000-0000-00006D2E0000}"/>
    <cellStyle name="Milliers 100 2 6" xfId="7188" xr:uid="{00000000-0005-0000-0000-00006E2E0000}"/>
    <cellStyle name="Milliers 100 3" xfId="8789" xr:uid="{00000000-0005-0000-0000-00006F2E0000}"/>
    <cellStyle name="Milliers 100 3 2" xfId="19228" xr:uid="{00000000-0005-0000-0000-0000702E0000}"/>
    <cellStyle name="Milliers 100 3 2 2" xfId="43337" xr:uid="{00000000-0005-0000-0000-0000712E0000}"/>
    <cellStyle name="Milliers 100 3 3" xfId="36073" xr:uid="{00000000-0005-0000-0000-0000722E0000}"/>
    <cellStyle name="Milliers 100 4" xfId="10584" xr:uid="{00000000-0005-0000-0000-0000732E0000}"/>
    <cellStyle name="Milliers 100 4 2" xfId="37859" xr:uid="{00000000-0005-0000-0000-0000742E0000}"/>
    <cellStyle name="Milliers 100 5" xfId="15078" xr:uid="{00000000-0005-0000-0000-0000752E0000}"/>
    <cellStyle name="Milliers 100 5 2" xfId="40045" xr:uid="{00000000-0005-0000-0000-0000762E0000}"/>
    <cellStyle name="Milliers 100 6" xfId="6884" xr:uid="{00000000-0005-0000-0000-0000772E0000}"/>
    <cellStyle name="Milliers 101" xfId="1574" xr:uid="{00000000-0005-0000-0000-0000782E0000}"/>
    <cellStyle name="Milliers 101 2" xfId="1962" xr:uid="{00000000-0005-0000-0000-0000792E0000}"/>
    <cellStyle name="Milliers 101 2 2" xfId="3569" xr:uid="{00000000-0005-0000-0000-00007A2E0000}"/>
    <cellStyle name="Milliers 101 2 2 2" xfId="9696" xr:uid="{00000000-0005-0000-0000-00007B2E0000}"/>
    <cellStyle name="Milliers 101 2 2 2 2" xfId="13563" xr:uid="{00000000-0005-0000-0000-00007C2E0000}"/>
    <cellStyle name="Milliers 101 2 2 2 2 2" xfId="20765" xr:uid="{00000000-0005-0000-0000-00007D2E0000}"/>
    <cellStyle name="Milliers 101 2 2 2 2 2 2" xfId="44874" xr:uid="{00000000-0005-0000-0000-00007E2E0000}"/>
    <cellStyle name="Milliers 101 2 2 2 2 3" xfId="39410" xr:uid="{00000000-0005-0000-0000-00007F2E0000}"/>
    <cellStyle name="Milliers 101 2 2 2 3" xfId="17453" xr:uid="{00000000-0005-0000-0000-0000802E0000}"/>
    <cellStyle name="Milliers 101 2 2 2 3 2" xfId="42420" xr:uid="{00000000-0005-0000-0000-0000812E0000}"/>
    <cellStyle name="Milliers 101 2 2 2 4" xfId="36980" xr:uid="{00000000-0005-0000-0000-0000822E0000}"/>
    <cellStyle name="Milliers 101 2 2 3" xfId="11277" xr:uid="{00000000-0005-0000-0000-0000832E0000}"/>
    <cellStyle name="Milliers 101 2 2 3 2" xfId="19920" xr:uid="{00000000-0005-0000-0000-0000842E0000}"/>
    <cellStyle name="Milliers 101 2 2 3 2 2" xfId="44029" xr:uid="{00000000-0005-0000-0000-0000852E0000}"/>
    <cellStyle name="Milliers 101 2 2 3 3" xfId="38551" xr:uid="{00000000-0005-0000-0000-0000862E0000}"/>
    <cellStyle name="Milliers 101 2 2 4" xfId="15985" xr:uid="{00000000-0005-0000-0000-0000872E0000}"/>
    <cellStyle name="Milliers 101 2 2 4 2" xfId="40952" xr:uid="{00000000-0005-0000-0000-0000882E0000}"/>
    <cellStyle name="Milliers 101 2 2 5" xfId="7816" xr:uid="{00000000-0005-0000-0000-0000892E0000}"/>
    <cellStyle name="Milliers 101 2 3" xfId="4461" xr:uid="{00000000-0005-0000-0000-00008A2E0000}"/>
    <cellStyle name="Milliers 101 2 3 2" xfId="13142" xr:uid="{00000000-0005-0000-0000-00008B2E0000}"/>
    <cellStyle name="Milliers 101 2 3 2 2" xfId="20353" xr:uid="{00000000-0005-0000-0000-00008C2E0000}"/>
    <cellStyle name="Milliers 101 2 3 2 2 2" xfId="44462" xr:uid="{00000000-0005-0000-0000-00008D2E0000}"/>
    <cellStyle name="Milliers 101 2 3 2 3" xfId="38998" xr:uid="{00000000-0005-0000-0000-00008E2E0000}"/>
    <cellStyle name="Milliers 101 2 3 3" xfId="16842" xr:uid="{00000000-0005-0000-0000-00008F2E0000}"/>
    <cellStyle name="Milliers 101 2 3 3 2" xfId="41809" xr:uid="{00000000-0005-0000-0000-0000902E0000}"/>
    <cellStyle name="Milliers 101 2 3 4" xfId="36369" xr:uid="{00000000-0005-0000-0000-0000912E0000}"/>
    <cellStyle name="Milliers 101 2 3 5" xfId="9085" xr:uid="{00000000-0005-0000-0000-0000922E0000}"/>
    <cellStyle name="Milliers 101 2 4" xfId="2756" xr:uid="{00000000-0005-0000-0000-0000932E0000}"/>
    <cellStyle name="Milliers 101 2 4 2" xfId="19508" xr:uid="{00000000-0005-0000-0000-0000942E0000}"/>
    <cellStyle name="Milliers 101 2 4 2 2" xfId="43617" xr:uid="{00000000-0005-0000-0000-0000952E0000}"/>
    <cellStyle name="Milliers 101 2 4 3" xfId="38139" xr:uid="{00000000-0005-0000-0000-0000962E0000}"/>
    <cellStyle name="Milliers 101 2 4 4" xfId="10864" xr:uid="{00000000-0005-0000-0000-0000972E0000}"/>
    <cellStyle name="Milliers 101 2 5" xfId="15374" xr:uid="{00000000-0005-0000-0000-0000982E0000}"/>
    <cellStyle name="Milliers 101 2 5 2" xfId="40341" xr:uid="{00000000-0005-0000-0000-0000992E0000}"/>
    <cellStyle name="Milliers 101 2 6" xfId="7189" xr:uid="{00000000-0005-0000-0000-00009A2E0000}"/>
    <cellStyle name="Milliers 101 3" xfId="8790" xr:uid="{00000000-0005-0000-0000-00009B2E0000}"/>
    <cellStyle name="Milliers 101 3 2" xfId="19229" xr:uid="{00000000-0005-0000-0000-00009C2E0000}"/>
    <cellStyle name="Milliers 101 3 2 2" xfId="43338" xr:uid="{00000000-0005-0000-0000-00009D2E0000}"/>
    <cellStyle name="Milliers 101 3 3" xfId="36074" xr:uid="{00000000-0005-0000-0000-00009E2E0000}"/>
    <cellStyle name="Milliers 101 4" xfId="10585" xr:uid="{00000000-0005-0000-0000-00009F2E0000}"/>
    <cellStyle name="Milliers 101 4 2" xfId="37860" xr:uid="{00000000-0005-0000-0000-0000A02E0000}"/>
    <cellStyle name="Milliers 101 5" xfId="15079" xr:uid="{00000000-0005-0000-0000-0000A12E0000}"/>
    <cellStyle name="Milliers 101 5 2" xfId="40046" xr:uid="{00000000-0005-0000-0000-0000A22E0000}"/>
    <cellStyle name="Milliers 101 6" xfId="6885" xr:uid="{00000000-0005-0000-0000-0000A32E0000}"/>
    <cellStyle name="Milliers 102" xfId="1575" xr:uid="{00000000-0005-0000-0000-0000A42E0000}"/>
    <cellStyle name="Milliers 102 2" xfId="1963" xr:uid="{00000000-0005-0000-0000-0000A52E0000}"/>
    <cellStyle name="Milliers 102 2 2" xfId="3570" xr:uid="{00000000-0005-0000-0000-0000A62E0000}"/>
    <cellStyle name="Milliers 102 2 2 2" xfId="9697" xr:uid="{00000000-0005-0000-0000-0000A72E0000}"/>
    <cellStyle name="Milliers 102 2 2 2 2" xfId="13564" xr:uid="{00000000-0005-0000-0000-0000A82E0000}"/>
    <cellStyle name="Milliers 102 2 2 2 2 2" xfId="20766" xr:uid="{00000000-0005-0000-0000-0000A92E0000}"/>
    <cellStyle name="Milliers 102 2 2 2 2 2 2" xfId="44875" xr:uid="{00000000-0005-0000-0000-0000AA2E0000}"/>
    <cellStyle name="Milliers 102 2 2 2 2 3" xfId="39411" xr:uid="{00000000-0005-0000-0000-0000AB2E0000}"/>
    <cellStyle name="Milliers 102 2 2 2 3" xfId="17454" xr:uid="{00000000-0005-0000-0000-0000AC2E0000}"/>
    <cellStyle name="Milliers 102 2 2 2 3 2" xfId="42421" xr:uid="{00000000-0005-0000-0000-0000AD2E0000}"/>
    <cellStyle name="Milliers 102 2 2 2 4" xfId="36981" xr:uid="{00000000-0005-0000-0000-0000AE2E0000}"/>
    <cellStyle name="Milliers 102 2 2 3" xfId="11278" xr:uid="{00000000-0005-0000-0000-0000AF2E0000}"/>
    <cellStyle name="Milliers 102 2 2 3 2" xfId="19921" xr:uid="{00000000-0005-0000-0000-0000B02E0000}"/>
    <cellStyle name="Milliers 102 2 2 3 2 2" xfId="44030" xr:uid="{00000000-0005-0000-0000-0000B12E0000}"/>
    <cellStyle name="Milliers 102 2 2 3 3" xfId="38552" xr:uid="{00000000-0005-0000-0000-0000B22E0000}"/>
    <cellStyle name="Milliers 102 2 2 4" xfId="15986" xr:uid="{00000000-0005-0000-0000-0000B32E0000}"/>
    <cellStyle name="Milliers 102 2 2 4 2" xfId="40953" xr:uid="{00000000-0005-0000-0000-0000B42E0000}"/>
    <cellStyle name="Milliers 102 2 2 5" xfId="7817" xr:uid="{00000000-0005-0000-0000-0000B52E0000}"/>
    <cellStyle name="Milliers 102 2 3" xfId="4462" xr:uid="{00000000-0005-0000-0000-0000B62E0000}"/>
    <cellStyle name="Milliers 102 2 3 2" xfId="13143" xr:uid="{00000000-0005-0000-0000-0000B72E0000}"/>
    <cellStyle name="Milliers 102 2 3 2 2" xfId="20354" xr:uid="{00000000-0005-0000-0000-0000B82E0000}"/>
    <cellStyle name="Milliers 102 2 3 2 2 2" xfId="44463" xr:uid="{00000000-0005-0000-0000-0000B92E0000}"/>
    <cellStyle name="Milliers 102 2 3 2 3" xfId="38999" xr:uid="{00000000-0005-0000-0000-0000BA2E0000}"/>
    <cellStyle name="Milliers 102 2 3 3" xfId="16843" xr:uid="{00000000-0005-0000-0000-0000BB2E0000}"/>
    <cellStyle name="Milliers 102 2 3 3 2" xfId="41810" xr:uid="{00000000-0005-0000-0000-0000BC2E0000}"/>
    <cellStyle name="Milliers 102 2 3 4" xfId="36370" xr:uid="{00000000-0005-0000-0000-0000BD2E0000}"/>
    <cellStyle name="Milliers 102 2 3 5" xfId="9086" xr:uid="{00000000-0005-0000-0000-0000BE2E0000}"/>
    <cellStyle name="Milliers 102 2 4" xfId="2757" xr:uid="{00000000-0005-0000-0000-0000BF2E0000}"/>
    <cellStyle name="Milliers 102 2 4 2" xfId="19509" xr:uid="{00000000-0005-0000-0000-0000C02E0000}"/>
    <cellStyle name="Milliers 102 2 4 2 2" xfId="43618" xr:uid="{00000000-0005-0000-0000-0000C12E0000}"/>
    <cellStyle name="Milliers 102 2 4 3" xfId="38140" xr:uid="{00000000-0005-0000-0000-0000C22E0000}"/>
    <cellStyle name="Milliers 102 2 4 4" xfId="10865" xr:uid="{00000000-0005-0000-0000-0000C32E0000}"/>
    <cellStyle name="Milliers 102 2 5" xfId="15375" xr:uid="{00000000-0005-0000-0000-0000C42E0000}"/>
    <cellStyle name="Milliers 102 2 5 2" xfId="40342" xr:uid="{00000000-0005-0000-0000-0000C52E0000}"/>
    <cellStyle name="Milliers 102 2 6" xfId="7190" xr:uid="{00000000-0005-0000-0000-0000C62E0000}"/>
    <cellStyle name="Milliers 102 3" xfId="8791" xr:uid="{00000000-0005-0000-0000-0000C72E0000}"/>
    <cellStyle name="Milliers 102 3 2" xfId="19230" xr:uid="{00000000-0005-0000-0000-0000C82E0000}"/>
    <cellStyle name="Milliers 102 3 2 2" xfId="43339" xr:uid="{00000000-0005-0000-0000-0000C92E0000}"/>
    <cellStyle name="Milliers 102 3 3" xfId="36075" xr:uid="{00000000-0005-0000-0000-0000CA2E0000}"/>
    <cellStyle name="Milliers 102 4" xfId="10586" xr:uid="{00000000-0005-0000-0000-0000CB2E0000}"/>
    <cellStyle name="Milliers 102 4 2" xfId="37861" xr:uid="{00000000-0005-0000-0000-0000CC2E0000}"/>
    <cellStyle name="Milliers 102 5" xfId="15080" xr:uid="{00000000-0005-0000-0000-0000CD2E0000}"/>
    <cellStyle name="Milliers 102 5 2" xfId="40047" xr:uid="{00000000-0005-0000-0000-0000CE2E0000}"/>
    <cellStyle name="Milliers 102 6" xfId="6886" xr:uid="{00000000-0005-0000-0000-0000CF2E0000}"/>
    <cellStyle name="Milliers 103" xfId="1576" xr:uid="{00000000-0005-0000-0000-0000D02E0000}"/>
    <cellStyle name="Milliers 103 2" xfId="1964" xr:uid="{00000000-0005-0000-0000-0000D12E0000}"/>
    <cellStyle name="Milliers 103 2 2" xfId="3571" xr:uid="{00000000-0005-0000-0000-0000D22E0000}"/>
    <cellStyle name="Milliers 103 2 2 2" xfId="9698" xr:uid="{00000000-0005-0000-0000-0000D32E0000}"/>
    <cellStyle name="Milliers 103 2 2 2 2" xfId="13565" xr:uid="{00000000-0005-0000-0000-0000D42E0000}"/>
    <cellStyle name="Milliers 103 2 2 2 2 2" xfId="20767" xr:uid="{00000000-0005-0000-0000-0000D52E0000}"/>
    <cellStyle name="Milliers 103 2 2 2 2 2 2" xfId="44876" xr:uid="{00000000-0005-0000-0000-0000D62E0000}"/>
    <cellStyle name="Milliers 103 2 2 2 2 3" xfId="39412" xr:uid="{00000000-0005-0000-0000-0000D72E0000}"/>
    <cellStyle name="Milliers 103 2 2 2 3" xfId="17455" xr:uid="{00000000-0005-0000-0000-0000D82E0000}"/>
    <cellStyle name="Milliers 103 2 2 2 3 2" xfId="42422" xr:uid="{00000000-0005-0000-0000-0000D92E0000}"/>
    <cellStyle name="Milliers 103 2 2 2 4" xfId="36982" xr:uid="{00000000-0005-0000-0000-0000DA2E0000}"/>
    <cellStyle name="Milliers 103 2 2 3" xfId="11279" xr:uid="{00000000-0005-0000-0000-0000DB2E0000}"/>
    <cellStyle name="Milliers 103 2 2 3 2" xfId="19922" xr:uid="{00000000-0005-0000-0000-0000DC2E0000}"/>
    <cellStyle name="Milliers 103 2 2 3 2 2" xfId="44031" xr:uid="{00000000-0005-0000-0000-0000DD2E0000}"/>
    <cellStyle name="Milliers 103 2 2 3 3" xfId="38553" xr:uid="{00000000-0005-0000-0000-0000DE2E0000}"/>
    <cellStyle name="Milliers 103 2 2 4" xfId="15987" xr:uid="{00000000-0005-0000-0000-0000DF2E0000}"/>
    <cellStyle name="Milliers 103 2 2 4 2" xfId="40954" xr:uid="{00000000-0005-0000-0000-0000E02E0000}"/>
    <cellStyle name="Milliers 103 2 2 5" xfId="7818" xr:uid="{00000000-0005-0000-0000-0000E12E0000}"/>
    <cellStyle name="Milliers 103 2 3" xfId="4463" xr:uid="{00000000-0005-0000-0000-0000E22E0000}"/>
    <cellStyle name="Milliers 103 2 3 2" xfId="13144" xr:uid="{00000000-0005-0000-0000-0000E32E0000}"/>
    <cellStyle name="Milliers 103 2 3 2 2" xfId="20355" xr:uid="{00000000-0005-0000-0000-0000E42E0000}"/>
    <cellStyle name="Milliers 103 2 3 2 2 2" xfId="44464" xr:uid="{00000000-0005-0000-0000-0000E52E0000}"/>
    <cellStyle name="Milliers 103 2 3 2 3" xfId="39000" xr:uid="{00000000-0005-0000-0000-0000E62E0000}"/>
    <cellStyle name="Milliers 103 2 3 3" xfId="16844" xr:uid="{00000000-0005-0000-0000-0000E72E0000}"/>
    <cellStyle name="Milliers 103 2 3 3 2" xfId="41811" xr:uid="{00000000-0005-0000-0000-0000E82E0000}"/>
    <cellStyle name="Milliers 103 2 3 4" xfId="36371" xr:uid="{00000000-0005-0000-0000-0000E92E0000}"/>
    <cellStyle name="Milliers 103 2 3 5" xfId="9087" xr:uid="{00000000-0005-0000-0000-0000EA2E0000}"/>
    <cellStyle name="Milliers 103 2 4" xfId="2758" xr:uid="{00000000-0005-0000-0000-0000EB2E0000}"/>
    <cellStyle name="Milliers 103 2 4 2" xfId="19510" xr:uid="{00000000-0005-0000-0000-0000EC2E0000}"/>
    <cellStyle name="Milliers 103 2 4 2 2" xfId="43619" xr:uid="{00000000-0005-0000-0000-0000ED2E0000}"/>
    <cellStyle name="Milliers 103 2 4 3" xfId="38141" xr:uid="{00000000-0005-0000-0000-0000EE2E0000}"/>
    <cellStyle name="Milliers 103 2 4 4" xfId="10866" xr:uid="{00000000-0005-0000-0000-0000EF2E0000}"/>
    <cellStyle name="Milliers 103 2 5" xfId="15376" xr:uid="{00000000-0005-0000-0000-0000F02E0000}"/>
    <cellStyle name="Milliers 103 2 5 2" xfId="40343" xr:uid="{00000000-0005-0000-0000-0000F12E0000}"/>
    <cellStyle name="Milliers 103 2 6" xfId="7191" xr:uid="{00000000-0005-0000-0000-0000F22E0000}"/>
    <cellStyle name="Milliers 103 3" xfId="8792" xr:uid="{00000000-0005-0000-0000-0000F32E0000}"/>
    <cellStyle name="Milliers 103 3 2" xfId="19231" xr:uid="{00000000-0005-0000-0000-0000F42E0000}"/>
    <cellStyle name="Milliers 103 3 2 2" xfId="43340" xr:uid="{00000000-0005-0000-0000-0000F52E0000}"/>
    <cellStyle name="Milliers 103 3 3" xfId="36076" xr:uid="{00000000-0005-0000-0000-0000F62E0000}"/>
    <cellStyle name="Milliers 103 4" xfId="10587" xr:uid="{00000000-0005-0000-0000-0000F72E0000}"/>
    <cellStyle name="Milliers 103 4 2" xfId="37862" xr:uid="{00000000-0005-0000-0000-0000F82E0000}"/>
    <cellStyle name="Milliers 103 5" xfId="15081" xr:uid="{00000000-0005-0000-0000-0000F92E0000}"/>
    <cellStyle name="Milliers 103 5 2" xfId="40048" xr:uid="{00000000-0005-0000-0000-0000FA2E0000}"/>
    <cellStyle name="Milliers 103 6" xfId="6887" xr:uid="{00000000-0005-0000-0000-0000FB2E0000}"/>
    <cellStyle name="Milliers 104" xfId="1577" xr:uid="{00000000-0005-0000-0000-0000FC2E0000}"/>
    <cellStyle name="Milliers 104 2" xfId="1965" xr:uid="{00000000-0005-0000-0000-0000FD2E0000}"/>
    <cellStyle name="Milliers 104 2 2" xfId="3572" xr:uid="{00000000-0005-0000-0000-0000FE2E0000}"/>
    <cellStyle name="Milliers 104 2 2 2" xfId="9699" xr:uid="{00000000-0005-0000-0000-0000FF2E0000}"/>
    <cellStyle name="Milliers 104 2 2 2 2" xfId="13566" xr:uid="{00000000-0005-0000-0000-0000002F0000}"/>
    <cellStyle name="Milliers 104 2 2 2 2 2" xfId="20768" xr:uid="{00000000-0005-0000-0000-0000012F0000}"/>
    <cellStyle name="Milliers 104 2 2 2 2 2 2" xfId="44877" xr:uid="{00000000-0005-0000-0000-0000022F0000}"/>
    <cellStyle name="Milliers 104 2 2 2 2 3" xfId="39413" xr:uid="{00000000-0005-0000-0000-0000032F0000}"/>
    <cellStyle name="Milliers 104 2 2 2 3" xfId="17456" xr:uid="{00000000-0005-0000-0000-0000042F0000}"/>
    <cellStyle name="Milliers 104 2 2 2 3 2" xfId="42423" xr:uid="{00000000-0005-0000-0000-0000052F0000}"/>
    <cellStyle name="Milliers 104 2 2 2 4" xfId="36983" xr:uid="{00000000-0005-0000-0000-0000062F0000}"/>
    <cellStyle name="Milliers 104 2 2 3" xfId="11280" xr:uid="{00000000-0005-0000-0000-0000072F0000}"/>
    <cellStyle name="Milliers 104 2 2 3 2" xfId="19923" xr:uid="{00000000-0005-0000-0000-0000082F0000}"/>
    <cellStyle name="Milliers 104 2 2 3 2 2" xfId="44032" xr:uid="{00000000-0005-0000-0000-0000092F0000}"/>
    <cellStyle name="Milliers 104 2 2 3 3" xfId="38554" xr:uid="{00000000-0005-0000-0000-00000A2F0000}"/>
    <cellStyle name="Milliers 104 2 2 4" xfId="15988" xr:uid="{00000000-0005-0000-0000-00000B2F0000}"/>
    <cellStyle name="Milliers 104 2 2 4 2" xfId="40955" xr:uid="{00000000-0005-0000-0000-00000C2F0000}"/>
    <cellStyle name="Milliers 104 2 2 5" xfId="7819" xr:uid="{00000000-0005-0000-0000-00000D2F0000}"/>
    <cellStyle name="Milliers 104 2 3" xfId="4464" xr:uid="{00000000-0005-0000-0000-00000E2F0000}"/>
    <cellStyle name="Milliers 104 2 3 2" xfId="13145" xr:uid="{00000000-0005-0000-0000-00000F2F0000}"/>
    <cellStyle name="Milliers 104 2 3 2 2" xfId="20356" xr:uid="{00000000-0005-0000-0000-0000102F0000}"/>
    <cellStyle name="Milliers 104 2 3 2 2 2" xfId="44465" xr:uid="{00000000-0005-0000-0000-0000112F0000}"/>
    <cellStyle name="Milliers 104 2 3 2 3" xfId="39001" xr:uid="{00000000-0005-0000-0000-0000122F0000}"/>
    <cellStyle name="Milliers 104 2 3 3" xfId="16845" xr:uid="{00000000-0005-0000-0000-0000132F0000}"/>
    <cellStyle name="Milliers 104 2 3 3 2" xfId="41812" xr:uid="{00000000-0005-0000-0000-0000142F0000}"/>
    <cellStyle name="Milliers 104 2 3 4" xfId="36372" xr:uid="{00000000-0005-0000-0000-0000152F0000}"/>
    <cellStyle name="Milliers 104 2 3 5" xfId="9088" xr:uid="{00000000-0005-0000-0000-0000162F0000}"/>
    <cellStyle name="Milliers 104 2 4" xfId="2759" xr:uid="{00000000-0005-0000-0000-0000172F0000}"/>
    <cellStyle name="Milliers 104 2 4 2" xfId="19511" xr:uid="{00000000-0005-0000-0000-0000182F0000}"/>
    <cellStyle name="Milliers 104 2 4 2 2" xfId="43620" xr:uid="{00000000-0005-0000-0000-0000192F0000}"/>
    <cellStyle name="Milliers 104 2 4 3" xfId="38142" xr:uid="{00000000-0005-0000-0000-00001A2F0000}"/>
    <cellStyle name="Milliers 104 2 4 4" xfId="10867" xr:uid="{00000000-0005-0000-0000-00001B2F0000}"/>
    <cellStyle name="Milliers 104 2 5" xfId="15377" xr:uid="{00000000-0005-0000-0000-00001C2F0000}"/>
    <cellStyle name="Milliers 104 2 5 2" xfId="40344" xr:uid="{00000000-0005-0000-0000-00001D2F0000}"/>
    <cellStyle name="Milliers 104 2 6" xfId="7192" xr:uid="{00000000-0005-0000-0000-00001E2F0000}"/>
    <cellStyle name="Milliers 104 3" xfId="8793" xr:uid="{00000000-0005-0000-0000-00001F2F0000}"/>
    <cellStyle name="Milliers 104 3 2" xfId="19232" xr:uid="{00000000-0005-0000-0000-0000202F0000}"/>
    <cellStyle name="Milliers 104 3 2 2" xfId="43341" xr:uid="{00000000-0005-0000-0000-0000212F0000}"/>
    <cellStyle name="Milliers 104 3 3" xfId="36077" xr:uid="{00000000-0005-0000-0000-0000222F0000}"/>
    <cellStyle name="Milliers 104 4" xfId="10588" xr:uid="{00000000-0005-0000-0000-0000232F0000}"/>
    <cellStyle name="Milliers 104 4 2" xfId="37863" xr:uid="{00000000-0005-0000-0000-0000242F0000}"/>
    <cellStyle name="Milliers 104 5" xfId="15082" xr:uid="{00000000-0005-0000-0000-0000252F0000}"/>
    <cellStyle name="Milliers 104 5 2" xfId="40049" xr:uid="{00000000-0005-0000-0000-0000262F0000}"/>
    <cellStyle name="Milliers 104 6" xfId="6888" xr:uid="{00000000-0005-0000-0000-0000272F0000}"/>
    <cellStyle name="Milliers 105" xfId="1578" xr:uid="{00000000-0005-0000-0000-0000282F0000}"/>
    <cellStyle name="Milliers 105 2" xfId="1966" xr:uid="{00000000-0005-0000-0000-0000292F0000}"/>
    <cellStyle name="Milliers 105 2 2" xfId="3573" xr:uid="{00000000-0005-0000-0000-00002A2F0000}"/>
    <cellStyle name="Milliers 105 2 2 2" xfId="9700" xr:uid="{00000000-0005-0000-0000-00002B2F0000}"/>
    <cellStyle name="Milliers 105 2 2 2 2" xfId="13567" xr:uid="{00000000-0005-0000-0000-00002C2F0000}"/>
    <cellStyle name="Milliers 105 2 2 2 2 2" xfId="20769" xr:uid="{00000000-0005-0000-0000-00002D2F0000}"/>
    <cellStyle name="Milliers 105 2 2 2 2 2 2" xfId="44878" xr:uid="{00000000-0005-0000-0000-00002E2F0000}"/>
    <cellStyle name="Milliers 105 2 2 2 2 3" xfId="39414" xr:uid="{00000000-0005-0000-0000-00002F2F0000}"/>
    <cellStyle name="Milliers 105 2 2 2 3" xfId="17457" xr:uid="{00000000-0005-0000-0000-0000302F0000}"/>
    <cellStyle name="Milliers 105 2 2 2 3 2" xfId="42424" xr:uid="{00000000-0005-0000-0000-0000312F0000}"/>
    <cellStyle name="Milliers 105 2 2 2 4" xfId="36984" xr:uid="{00000000-0005-0000-0000-0000322F0000}"/>
    <cellStyle name="Milliers 105 2 2 3" xfId="11281" xr:uid="{00000000-0005-0000-0000-0000332F0000}"/>
    <cellStyle name="Milliers 105 2 2 3 2" xfId="19924" xr:uid="{00000000-0005-0000-0000-0000342F0000}"/>
    <cellStyle name="Milliers 105 2 2 3 2 2" xfId="44033" xr:uid="{00000000-0005-0000-0000-0000352F0000}"/>
    <cellStyle name="Milliers 105 2 2 3 3" xfId="38555" xr:uid="{00000000-0005-0000-0000-0000362F0000}"/>
    <cellStyle name="Milliers 105 2 2 4" xfId="15989" xr:uid="{00000000-0005-0000-0000-0000372F0000}"/>
    <cellStyle name="Milliers 105 2 2 4 2" xfId="40956" xr:uid="{00000000-0005-0000-0000-0000382F0000}"/>
    <cellStyle name="Milliers 105 2 2 5" xfId="7820" xr:uid="{00000000-0005-0000-0000-0000392F0000}"/>
    <cellStyle name="Milliers 105 2 3" xfId="4465" xr:uid="{00000000-0005-0000-0000-00003A2F0000}"/>
    <cellStyle name="Milliers 105 2 3 2" xfId="13146" xr:uid="{00000000-0005-0000-0000-00003B2F0000}"/>
    <cellStyle name="Milliers 105 2 3 2 2" xfId="20357" xr:uid="{00000000-0005-0000-0000-00003C2F0000}"/>
    <cellStyle name="Milliers 105 2 3 2 2 2" xfId="44466" xr:uid="{00000000-0005-0000-0000-00003D2F0000}"/>
    <cellStyle name="Milliers 105 2 3 2 3" xfId="39002" xr:uid="{00000000-0005-0000-0000-00003E2F0000}"/>
    <cellStyle name="Milliers 105 2 3 3" xfId="16846" xr:uid="{00000000-0005-0000-0000-00003F2F0000}"/>
    <cellStyle name="Milliers 105 2 3 3 2" xfId="41813" xr:uid="{00000000-0005-0000-0000-0000402F0000}"/>
    <cellStyle name="Milliers 105 2 3 4" xfId="36373" xr:uid="{00000000-0005-0000-0000-0000412F0000}"/>
    <cellStyle name="Milliers 105 2 3 5" xfId="9089" xr:uid="{00000000-0005-0000-0000-0000422F0000}"/>
    <cellStyle name="Milliers 105 2 4" xfId="2760" xr:uid="{00000000-0005-0000-0000-0000432F0000}"/>
    <cellStyle name="Milliers 105 2 4 2" xfId="19512" xr:uid="{00000000-0005-0000-0000-0000442F0000}"/>
    <cellStyle name="Milliers 105 2 4 2 2" xfId="43621" xr:uid="{00000000-0005-0000-0000-0000452F0000}"/>
    <cellStyle name="Milliers 105 2 4 3" xfId="38143" xr:uid="{00000000-0005-0000-0000-0000462F0000}"/>
    <cellStyle name="Milliers 105 2 4 4" xfId="10868" xr:uid="{00000000-0005-0000-0000-0000472F0000}"/>
    <cellStyle name="Milliers 105 2 5" xfId="15378" xr:uid="{00000000-0005-0000-0000-0000482F0000}"/>
    <cellStyle name="Milliers 105 2 5 2" xfId="40345" xr:uid="{00000000-0005-0000-0000-0000492F0000}"/>
    <cellStyle name="Milliers 105 2 6" xfId="7193" xr:uid="{00000000-0005-0000-0000-00004A2F0000}"/>
    <cellStyle name="Milliers 105 3" xfId="8794" xr:uid="{00000000-0005-0000-0000-00004B2F0000}"/>
    <cellStyle name="Milliers 105 3 2" xfId="19233" xr:uid="{00000000-0005-0000-0000-00004C2F0000}"/>
    <cellStyle name="Milliers 105 3 2 2" xfId="43342" xr:uid="{00000000-0005-0000-0000-00004D2F0000}"/>
    <cellStyle name="Milliers 105 3 3" xfId="36078" xr:uid="{00000000-0005-0000-0000-00004E2F0000}"/>
    <cellStyle name="Milliers 105 4" xfId="10589" xr:uid="{00000000-0005-0000-0000-00004F2F0000}"/>
    <cellStyle name="Milliers 105 4 2" xfId="37864" xr:uid="{00000000-0005-0000-0000-0000502F0000}"/>
    <cellStyle name="Milliers 105 5" xfId="15083" xr:uid="{00000000-0005-0000-0000-0000512F0000}"/>
    <cellStyle name="Milliers 105 5 2" xfId="40050" xr:uid="{00000000-0005-0000-0000-0000522F0000}"/>
    <cellStyle name="Milliers 105 6" xfId="6889" xr:uid="{00000000-0005-0000-0000-0000532F0000}"/>
    <cellStyle name="Milliers 106" xfId="1579" xr:uid="{00000000-0005-0000-0000-0000542F0000}"/>
    <cellStyle name="Milliers 106 2" xfId="1967" xr:uid="{00000000-0005-0000-0000-0000552F0000}"/>
    <cellStyle name="Milliers 106 2 2" xfId="3574" xr:uid="{00000000-0005-0000-0000-0000562F0000}"/>
    <cellStyle name="Milliers 106 2 2 2" xfId="9701" xr:uid="{00000000-0005-0000-0000-0000572F0000}"/>
    <cellStyle name="Milliers 106 2 2 2 2" xfId="13568" xr:uid="{00000000-0005-0000-0000-0000582F0000}"/>
    <cellStyle name="Milliers 106 2 2 2 2 2" xfId="20770" xr:uid="{00000000-0005-0000-0000-0000592F0000}"/>
    <cellStyle name="Milliers 106 2 2 2 2 2 2" xfId="44879" xr:uid="{00000000-0005-0000-0000-00005A2F0000}"/>
    <cellStyle name="Milliers 106 2 2 2 2 3" xfId="39415" xr:uid="{00000000-0005-0000-0000-00005B2F0000}"/>
    <cellStyle name="Milliers 106 2 2 2 3" xfId="17458" xr:uid="{00000000-0005-0000-0000-00005C2F0000}"/>
    <cellStyle name="Milliers 106 2 2 2 3 2" xfId="42425" xr:uid="{00000000-0005-0000-0000-00005D2F0000}"/>
    <cellStyle name="Milliers 106 2 2 2 4" xfId="36985" xr:uid="{00000000-0005-0000-0000-00005E2F0000}"/>
    <cellStyle name="Milliers 106 2 2 3" xfId="11282" xr:uid="{00000000-0005-0000-0000-00005F2F0000}"/>
    <cellStyle name="Milliers 106 2 2 3 2" xfId="19925" xr:uid="{00000000-0005-0000-0000-0000602F0000}"/>
    <cellStyle name="Milliers 106 2 2 3 2 2" xfId="44034" xr:uid="{00000000-0005-0000-0000-0000612F0000}"/>
    <cellStyle name="Milliers 106 2 2 3 3" xfId="38556" xr:uid="{00000000-0005-0000-0000-0000622F0000}"/>
    <cellStyle name="Milliers 106 2 2 4" xfId="15990" xr:uid="{00000000-0005-0000-0000-0000632F0000}"/>
    <cellStyle name="Milliers 106 2 2 4 2" xfId="40957" xr:uid="{00000000-0005-0000-0000-0000642F0000}"/>
    <cellStyle name="Milliers 106 2 2 5" xfId="7821" xr:uid="{00000000-0005-0000-0000-0000652F0000}"/>
    <cellStyle name="Milliers 106 2 3" xfId="4466" xr:uid="{00000000-0005-0000-0000-0000662F0000}"/>
    <cellStyle name="Milliers 106 2 3 2" xfId="13147" xr:uid="{00000000-0005-0000-0000-0000672F0000}"/>
    <cellStyle name="Milliers 106 2 3 2 2" xfId="20358" xr:uid="{00000000-0005-0000-0000-0000682F0000}"/>
    <cellStyle name="Milliers 106 2 3 2 2 2" xfId="44467" xr:uid="{00000000-0005-0000-0000-0000692F0000}"/>
    <cellStyle name="Milliers 106 2 3 2 3" xfId="39003" xr:uid="{00000000-0005-0000-0000-00006A2F0000}"/>
    <cellStyle name="Milliers 106 2 3 3" xfId="16847" xr:uid="{00000000-0005-0000-0000-00006B2F0000}"/>
    <cellStyle name="Milliers 106 2 3 3 2" xfId="41814" xr:uid="{00000000-0005-0000-0000-00006C2F0000}"/>
    <cellStyle name="Milliers 106 2 3 4" xfId="36374" xr:uid="{00000000-0005-0000-0000-00006D2F0000}"/>
    <cellStyle name="Milliers 106 2 3 5" xfId="9090" xr:uid="{00000000-0005-0000-0000-00006E2F0000}"/>
    <cellStyle name="Milliers 106 2 4" xfId="2761" xr:uid="{00000000-0005-0000-0000-00006F2F0000}"/>
    <cellStyle name="Milliers 106 2 4 2" xfId="19513" xr:uid="{00000000-0005-0000-0000-0000702F0000}"/>
    <cellStyle name="Milliers 106 2 4 2 2" xfId="43622" xr:uid="{00000000-0005-0000-0000-0000712F0000}"/>
    <cellStyle name="Milliers 106 2 4 3" xfId="38144" xr:uid="{00000000-0005-0000-0000-0000722F0000}"/>
    <cellStyle name="Milliers 106 2 4 4" xfId="10869" xr:uid="{00000000-0005-0000-0000-0000732F0000}"/>
    <cellStyle name="Milliers 106 2 5" xfId="15379" xr:uid="{00000000-0005-0000-0000-0000742F0000}"/>
    <cellStyle name="Milliers 106 2 5 2" xfId="40346" xr:uid="{00000000-0005-0000-0000-0000752F0000}"/>
    <cellStyle name="Milliers 106 2 6" xfId="7194" xr:uid="{00000000-0005-0000-0000-0000762F0000}"/>
    <cellStyle name="Milliers 106 3" xfId="8795" xr:uid="{00000000-0005-0000-0000-0000772F0000}"/>
    <cellStyle name="Milliers 106 3 2" xfId="19234" xr:uid="{00000000-0005-0000-0000-0000782F0000}"/>
    <cellStyle name="Milliers 106 3 2 2" xfId="43343" xr:uid="{00000000-0005-0000-0000-0000792F0000}"/>
    <cellStyle name="Milliers 106 3 3" xfId="36079" xr:uid="{00000000-0005-0000-0000-00007A2F0000}"/>
    <cellStyle name="Milliers 106 4" xfId="10590" xr:uid="{00000000-0005-0000-0000-00007B2F0000}"/>
    <cellStyle name="Milliers 106 4 2" xfId="37865" xr:uid="{00000000-0005-0000-0000-00007C2F0000}"/>
    <cellStyle name="Milliers 106 5" xfId="15084" xr:uid="{00000000-0005-0000-0000-00007D2F0000}"/>
    <cellStyle name="Milliers 106 5 2" xfId="40051" xr:uid="{00000000-0005-0000-0000-00007E2F0000}"/>
    <cellStyle name="Milliers 106 6" xfId="6890" xr:uid="{00000000-0005-0000-0000-00007F2F0000}"/>
    <cellStyle name="Milliers 107" xfId="1580" xr:uid="{00000000-0005-0000-0000-0000802F0000}"/>
    <cellStyle name="Milliers 107 2" xfId="1968" xr:uid="{00000000-0005-0000-0000-0000812F0000}"/>
    <cellStyle name="Milliers 107 2 2" xfId="3575" xr:uid="{00000000-0005-0000-0000-0000822F0000}"/>
    <cellStyle name="Milliers 107 2 2 2" xfId="9702" xr:uid="{00000000-0005-0000-0000-0000832F0000}"/>
    <cellStyle name="Milliers 107 2 2 2 2" xfId="13569" xr:uid="{00000000-0005-0000-0000-0000842F0000}"/>
    <cellStyle name="Milliers 107 2 2 2 2 2" xfId="20771" xr:uid="{00000000-0005-0000-0000-0000852F0000}"/>
    <cellStyle name="Milliers 107 2 2 2 2 2 2" xfId="44880" xr:uid="{00000000-0005-0000-0000-0000862F0000}"/>
    <cellStyle name="Milliers 107 2 2 2 2 3" xfId="39416" xr:uid="{00000000-0005-0000-0000-0000872F0000}"/>
    <cellStyle name="Milliers 107 2 2 2 3" xfId="17459" xr:uid="{00000000-0005-0000-0000-0000882F0000}"/>
    <cellStyle name="Milliers 107 2 2 2 3 2" xfId="42426" xr:uid="{00000000-0005-0000-0000-0000892F0000}"/>
    <cellStyle name="Milliers 107 2 2 2 4" xfId="36986" xr:uid="{00000000-0005-0000-0000-00008A2F0000}"/>
    <cellStyle name="Milliers 107 2 2 3" xfId="11283" xr:uid="{00000000-0005-0000-0000-00008B2F0000}"/>
    <cellStyle name="Milliers 107 2 2 3 2" xfId="19926" xr:uid="{00000000-0005-0000-0000-00008C2F0000}"/>
    <cellStyle name="Milliers 107 2 2 3 2 2" xfId="44035" xr:uid="{00000000-0005-0000-0000-00008D2F0000}"/>
    <cellStyle name="Milliers 107 2 2 3 3" xfId="38557" xr:uid="{00000000-0005-0000-0000-00008E2F0000}"/>
    <cellStyle name="Milliers 107 2 2 4" xfId="15991" xr:uid="{00000000-0005-0000-0000-00008F2F0000}"/>
    <cellStyle name="Milliers 107 2 2 4 2" xfId="40958" xr:uid="{00000000-0005-0000-0000-0000902F0000}"/>
    <cellStyle name="Milliers 107 2 2 5" xfId="7822" xr:uid="{00000000-0005-0000-0000-0000912F0000}"/>
    <cellStyle name="Milliers 107 2 3" xfId="4467" xr:uid="{00000000-0005-0000-0000-0000922F0000}"/>
    <cellStyle name="Milliers 107 2 3 2" xfId="13148" xr:uid="{00000000-0005-0000-0000-0000932F0000}"/>
    <cellStyle name="Milliers 107 2 3 2 2" xfId="20359" xr:uid="{00000000-0005-0000-0000-0000942F0000}"/>
    <cellStyle name="Milliers 107 2 3 2 2 2" xfId="44468" xr:uid="{00000000-0005-0000-0000-0000952F0000}"/>
    <cellStyle name="Milliers 107 2 3 2 3" xfId="39004" xr:uid="{00000000-0005-0000-0000-0000962F0000}"/>
    <cellStyle name="Milliers 107 2 3 3" xfId="16848" xr:uid="{00000000-0005-0000-0000-0000972F0000}"/>
    <cellStyle name="Milliers 107 2 3 3 2" xfId="41815" xr:uid="{00000000-0005-0000-0000-0000982F0000}"/>
    <cellStyle name="Milliers 107 2 3 4" xfId="36375" xr:uid="{00000000-0005-0000-0000-0000992F0000}"/>
    <cellStyle name="Milliers 107 2 3 5" xfId="9091" xr:uid="{00000000-0005-0000-0000-00009A2F0000}"/>
    <cellStyle name="Milliers 107 2 4" xfId="2762" xr:uid="{00000000-0005-0000-0000-00009B2F0000}"/>
    <cellStyle name="Milliers 107 2 4 2" xfId="19514" xr:uid="{00000000-0005-0000-0000-00009C2F0000}"/>
    <cellStyle name="Milliers 107 2 4 2 2" xfId="43623" xr:uid="{00000000-0005-0000-0000-00009D2F0000}"/>
    <cellStyle name="Milliers 107 2 4 3" xfId="38145" xr:uid="{00000000-0005-0000-0000-00009E2F0000}"/>
    <cellStyle name="Milliers 107 2 4 4" xfId="10870" xr:uid="{00000000-0005-0000-0000-00009F2F0000}"/>
    <cellStyle name="Milliers 107 2 5" xfId="15380" xr:uid="{00000000-0005-0000-0000-0000A02F0000}"/>
    <cellStyle name="Milliers 107 2 5 2" xfId="40347" xr:uid="{00000000-0005-0000-0000-0000A12F0000}"/>
    <cellStyle name="Milliers 107 2 6" xfId="7195" xr:uid="{00000000-0005-0000-0000-0000A22F0000}"/>
    <cellStyle name="Milliers 107 3" xfId="8796" xr:uid="{00000000-0005-0000-0000-0000A32F0000}"/>
    <cellStyle name="Milliers 107 3 2" xfId="19235" xr:uid="{00000000-0005-0000-0000-0000A42F0000}"/>
    <cellStyle name="Milliers 107 3 2 2" xfId="43344" xr:uid="{00000000-0005-0000-0000-0000A52F0000}"/>
    <cellStyle name="Milliers 107 3 3" xfId="36080" xr:uid="{00000000-0005-0000-0000-0000A62F0000}"/>
    <cellStyle name="Milliers 107 4" xfId="10591" xr:uid="{00000000-0005-0000-0000-0000A72F0000}"/>
    <cellStyle name="Milliers 107 4 2" xfId="37866" xr:uid="{00000000-0005-0000-0000-0000A82F0000}"/>
    <cellStyle name="Milliers 107 5" xfId="15085" xr:uid="{00000000-0005-0000-0000-0000A92F0000}"/>
    <cellStyle name="Milliers 107 5 2" xfId="40052" xr:uid="{00000000-0005-0000-0000-0000AA2F0000}"/>
    <cellStyle name="Milliers 107 6" xfId="6891" xr:uid="{00000000-0005-0000-0000-0000AB2F0000}"/>
    <cellStyle name="Milliers 108" xfId="1581" xr:uid="{00000000-0005-0000-0000-0000AC2F0000}"/>
    <cellStyle name="Milliers 108 2" xfId="1969" xr:uid="{00000000-0005-0000-0000-0000AD2F0000}"/>
    <cellStyle name="Milliers 108 2 2" xfId="3576" xr:uid="{00000000-0005-0000-0000-0000AE2F0000}"/>
    <cellStyle name="Milliers 108 2 2 2" xfId="9703" xr:uid="{00000000-0005-0000-0000-0000AF2F0000}"/>
    <cellStyle name="Milliers 108 2 2 2 2" xfId="13570" xr:uid="{00000000-0005-0000-0000-0000B02F0000}"/>
    <cellStyle name="Milliers 108 2 2 2 2 2" xfId="20772" xr:uid="{00000000-0005-0000-0000-0000B12F0000}"/>
    <cellStyle name="Milliers 108 2 2 2 2 2 2" xfId="44881" xr:uid="{00000000-0005-0000-0000-0000B22F0000}"/>
    <cellStyle name="Milliers 108 2 2 2 2 3" xfId="39417" xr:uid="{00000000-0005-0000-0000-0000B32F0000}"/>
    <cellStyle name="Milliers 108 2 2 2 3" xfId="17460" xr:uid="{00000000-0005-0000-0000-0000B42F0000}"/>
    <cellStyle name="Milliers 108 2 2 2 3 2" xfId="42427" xr:uid="{00000000-0005-0000-0000-0000B52F0000}"/>
    <cellStyle name="Milliers 108 2 2 2 4" xfId="36987" xr:uid="{00000000-0005-0000-0000-0000B62F0000}"/>
    <cellStyle name="Milliers 108 2 2 3" xfId="11284" xr:uid="{00000000-0005-0000-0000-0000B72F0000}"/>
    <cellStyle name="Milliers 108 2 2 3 2" xfId="19927" xr:uid="{00000000-0005-0000-0000-0000B82F0000}"/>
    <cellStyle name="Milliers 108 2 2 3 2 2" xfId="44036" xr:uid="{00000000-0005-0000-0000-0000B92F0000}"/>
    <cellStyle name="Milliers 108 2 2 3 3" xfId="38558" xr:uid="{00000000-0005-0000-0000-0000BA2F0000}"/>
    <cellStyle name="Milliers 108 2 2 4" xfId="15992" xr:uid="{00000000-0005-0000-0000-0000BB2F0000}"/>
    <cellStyle name="Milliers 108 2 2 4 2" xfId="40959" xr:uid="{00000000-0005-0000-0000-0000BC2F0000}"/>
    <cellStyle name="Milliers 108 2 2 5" xfId="7823" xr:uid="{00000000-0005-0000-0000-0000BD2F0000}"/>
    <cellStyle name="Milliers 108 2 3" xfId="4468" xr:uid="{00000000-0005-0000-0000-0000BE2F0000}"/>
    <cellStyle name="Milliers 108 2 3 2" xfId="13149" xr:uid="{00000000-0005-0000-0000-0000BF2F0000}"/>
    <cellStyle name="Milliers 108 2 3 2 2" xfId="20360" xr:uid="{00000000-0005-0000-0000-0000C02F0000}"/>
    <cellStyle name="Milliers 108 2 3 2 2 2" xfId="44469" xr:uid="{00000000-0005-0000-0000-0000C12F0000}"/>
    <cellStyle name="Milliers 108 2 3 2 3" xfId="39005" xr:uid="{00000000-0005-0000-0000-0000C22F0000}"/>
    <cellStyle name="Milliers 108 2 3 3" xfId="16849" xr:uid="{00000000-0005-0000-0000-0000C32F0000}"/>
    <cellStyle name="Milliers 108 2 3 3 2" xfId="41816" xr:uid="{00000000-0005-0000-0000-0000C42F0000}"/>
    <cellStyle name="Milliers 108 2 3 4" xfId="36376" xr:uid="{00000000-0005-0000-0000-0000C52F0000}"/>
    <cellStyle name="Milliers 108 2 3 5" xfId="9092" xr:uid="{00000000-0005-0000-0000-0000C62F0000}"/>
    <cellStyle name="Milliers 108 2 4" xfId="2763" xr:uid="{00000000-0005-0000-0000-0000C72F0000}"/>
    <cellStyle name="Milliers 108 2 4 2" xfId="19515" xr:uid="{00000000-0005-0000-0000-0000C82F0000}"/>
    <cellStyle name="Milliers 108 2 4 2 2" xfId="43624" xr:uid="{00000000-0005-0000-0000-0000C92F0000}"/>
    <cellStyle name="Milliers 108 2 4 3" xfId="38146" xr:uid="{00000000-0005-0000-0000-0000CA2F0000}"/>
    <cellStyle name="Milliers 108 2 4 4" xfId="10871" xr:uid="{00000000-0005-0000-0000-0000CB2F0000}"/>
    <cellStyle name="Milliers 108 2 5" xfId="15381" xr:uid="{00000000-0005-0000-0000-0000CC2F0000}"/>
    <cellStyle name="Milliers 108 2 5 2" xfId="40348" xr:uid="{00000000-0005-0000-0000-0000CD2F0000}"/>
    <cellStyle name="Milliers 108 2 6" xfId="7196" xr:uid="{00000000-0005-0000-0000-0000CE2F0000}"/>
    <cellStyle name="Milliers 108 3" xfId="8797" xr:uid="{00000000-0005-0000-0000-0000CF2F0000}"/>
    <cellStyle name="Milliers 108 3 2" xfId="19236" xr:uid="{00000000-0005-0000-0000-0000D02F0000}"/>
    <cellStyle name="Milliers 108 3 2 2" xfId="43345" xr:uid="{00000000-0005-0000-0000-0000D12F0000}"/>
    <cellStyle name="Milliers 108 3 3" xfId="36081" xr:uid="{00000000-0005-0000-0000-0000D22F0000}"/>
    <cellStyle name="Milliers 108 4" xfId="10592" xr:uid="{00000000-0005-0000-0000-0000D32F0000}"/>
    <cellStyle name="Milliers 108 4 2" xfId="37867" xr:uid="{00000000-0005-0000-0000-0000D42F0000}"/>
    <cellStyle name="Milliers 108 5" xfId="15086" xr:uid="{00000000-0005-0000-0000-0000D52F0000}"/>
    <cellStyle name="Milliers 108 5 2" xfId="40053" xr:uid="{00000000-0005-0000-0000-0000D62F0000}"/>
    <cellStyle name="Milliers 108 6" xfId="6892" xr:uid="{00000000-0005-0000-0000-0000D72F0000}"/>
    <cellStyle name="Milliers 109" xfId="1582" xr:uid="{00000000-0005-0000-0000-0000D82F0000}"/>
    <cellStyle name="Milliers 109 2" xfId="1970" xr:uid="{00000000-0005-0000-0000-0000D92F0000}"/>
    <cellStyle name="Milliers 109 2 2" xfId="3577" xr:uid="{00000000-0005-0000-0000-0000DA2F0000}"/>
    <cellStyle name="Milliers 109 2 2 2" xfId="9704" xr:uid="{00000000-0005-0000-0000-0000DB2F0000}"/>
    <cellStyle name="Milliers 109 2 2 2 2" xfId="13571" xr:uid="{00000000-0005-0000-0000-0000DC2F0000}"/>
    <cellStyle name="Milliers 109 2 2 2 2 2" xfId="20773" xr:uid="{00000000-0005-0000-0000-0000DD2F0000}"/>
    <cellStyle name="Milliers 109 2 2 2 2 2 2" xfId="44882" xr:uid="{00000000-0005-0000-0000-0000DE2F0000}"/>
    <cellStyle name="Milliers 109 2 2 2 2 3" xfId="39418" xr:uid="{00000000-0005-0000-0000-0000DF2F0000}"/>
    <cellStyle name="Milliers 109 2 2 2 3" xfId="17461" xr:uid="{00000000-0005-0000-0000-0000E02F0000}"/>
    <cellStyle name="Milliers 109 2 2 2 3 2" xfId="42428" xr:uid="{00000000-0005-0000-0000-0000E12F0000}"/>
    <cellStyle name="Milliers 109 2 2 2 4" xfId="36988" xr:uid="{00000000-0005-0000-0000-0000E22F0000}"/>
    <cellStyle name="Milliers 109 2 2 3" xfId="11285" xr:uid="{00000000-0005-0000-0000-0000E32F0000}"/>
    <cellStyle name="Milliers 109 2 2 3 2" xfId="19928" xr:uid="{00000000-0005-0000-0000-0000E42F0000}"/>
    <cellStyle name="Milliers 109 2 2 3 2 2" xfId="44037" xr:uid="{00000000-0005-0000-0000-0000E52F0000}"/>
    <cellStyle name="Milliers 109 2 2 3 3" xfId="38559" xr:uid="{00000000-0005-0000-0000-0000E62F0000}"/>
    <cellStyle name="Milliers 109 2 2 4" xfId="15993" xr:uid="{00000000-0005-0000-0000-0000E72F0000}"/>
    <cellStyle name="Milliers 109 2 2 4 2" xfId="40960" xr:uid="{00000000-0005-0000-0000-0000E82F0000}"/>
    <cellStyle name="Milliers 109 2 2 5" xfId="7824" xr:uid="{00000000-0005-0000-0000-0000E92F0000}"/>
    <cellStyle name="Milliers 109 2 3" xfId="4469" xr:uid="{00000000-0005-0000-0000-0000EA2F0000}"/>
    <cellStyle name="Milliers 109 2 3 2" xfId="13150" xr:uid="{00000000-0005-0000-0000-0000EB2F0000}"/>
    <cellStyle name="Milliers 109 2 3 2 2" xfId="20361" xr:uid="{00000000-0005-0000-0000-0000EC2F0000}"/>
    <cellStyle name="Milliers 109 2 3 2 2 2" xfId="44470" xr:uid="{00000000-0005-0000-0000-0000ED2F0000}"/>
    <cellStyle name="Milliers 109 2 3 2 3" xfId="39006" xr:uid="{00000000-0005-0000-0000-0000EE2F0000}"/>
    <cellStyle name="Milliers 109 2 3 3" xfId="16850" xr:uid="{00000000-0005-0000-0000-0000EF2F0000}"/>
    <cellStyle name="Milliers 109 2 3 3 2" xfId="41817" xr:uid="{00000000-0005-0000-0000-0000F02F0000}"/>
    <cellStyle name="Milliers 109 2 3 4" xfId="36377" xr:uid="{00000000-0005-0000-0000-0000F12F0000}"/>
    <cellStyle name="Milliers 109 2 3 5" xfId="9093" xr:uid="{00000000-0005-0000-0000-0000F22F0000}"/>
    <cellStyle name="Milliers 109 2 4" xfId="2764" xr:uid="{00000000-0005-0000-0000-0000F32F0000}"/>
    <cellStyle name="Milliers 109 2 4 2" xfId="19516" xr:uid="{00000000-0005-0000-0000-0000F42F0000}"/>
    <cellStyle name="Milliers 109 2 4 2 2" xfId="43625" xr:uid="{00000000-0005-0000-0000-0000F52F0000}"/>
    <cellStyle name="Milliers 109 2 4 3" xfId="38147" xr:uid="{00000000-0005-0000-0000-0000F62F0000}"/>
    <cellStyle name="Milliers 109 2 4 4" xfId="10872" xr:uid="{00000000-0005-0000-0000-0000F72F0000}"/>
    <cellStyle name="Milliers 109 2 5" xfId="15382" xr:uid="{00000000-0005-0000-0000-0000F82F0000}"/>
    <cellStyle name="Milliers 109 2 5 2" xfId="40349" xr:uid="{00000000-0005-0000-0000-0000F92F0000}"/>
    <cellStyle name="Milliers 109 2 6" xfId="7197" xr:uid="{00000000-0005-0000-0000-0000FA2F0000}"/>
    <cellStyle name="Milliers 109 3" xfId="8798" xr:uid="{00000000-0005-0000-0000-0000FB2F0000}"/>
    <cellStyle name="Milliers 109 3 2" xfId="19237" xr:uid="{00000000-0005-0000-0000-0000FC2F0000}"/>
    <cellStyle name="Milliers 109 3 2 2" xfId="43346" xr:uid="{00000000-0005-0000-0000-0000FD2F0000}"/>
    <cellStyle name="Milliers 109 3 3" xfId="36082" xr:uid="{00000000-0005-0000-0000-0000FE2F0000}"/>
    <cellStyle name="Milliers 109 4" xfId="10593" xr:uid="{00000000-0005-0000-0000-0000FF2F0000}"/>
    <cellStyle name="Milliers 109 4 2" xfId="37868" xr:uid="{00000000-0005-0000-0000-000000300000}"/>
    <cellStyle name="Milliers 109 5" xfId="15087" xr:uid="{00000000-0005-0000-0000-000001300000}"/>
    <cellStyle name="Milliers 109 5 2" xfId="40054" xr:uid="{00000000-0005-0000-0000-000002300000}"/>
    <cellStyle name="Milliers 109 6" xfId="6893" xr:uid="{00000000-0005-0000-0000-000003300000}"/>
    <cellStyle name="Milliers 11" xfId="1422" xr:uid="{00000000-0005-0000-0000-000004300000}"/>
    <cellStyle name="Milliers 11 2" xfId="1971" xr:uid="{00000000-0005-0000-0000-000005300000}"/>
    <cellStyle name="Milliers 11 2 2" xfId="3578" xr:uid="{00000000-0005-0000-0000-000006300000}"/>
    <cellStyle name="Milliers 11 2 2 2" xfId="9705" xr:uid="{00000000-0005-0000-0000-000007300000}"/>
    <cellStyle name="Milliers 11 2 2 2 2" xfId="13572" xr:uid="{00000000-0005-0000-0000-000008300000}"/>
    <cellStyle name="Milliers 11 2 2 2 2 2" xfId="20774" xr:uid="{00000000-0005-0000-0000-000009300000}"/>
    <cellStyle name="Milliers 11 2 2 2 2 2 2" xfId="44883" xr:uid="{00000000-0005-0000-0000-00000A300000}"/>
    <cellStyle name="Milliers 11 2 2 2 2 3" xfId="39419" xr:uid="{00000000-0005-0000-0000-00000B300000}"/>
    <cellStyle name="Milliers 11 2 2 2 3" xfId="17462" xr:uid="{00000000-0005-0000-0000-00000C300000}"/>
    <cellStyle name="Milliers 11 2 2 2 3 2" xfId="42429" xr:uid="{00000000-0005-0000-0000-00000D300000}"/>
    <cellStyle name="Milliers 11 2 2 2 4" xfId="36989" xr:uid="{00000000-0005-0000-0000-00000E300000}"/>
    <cellStyle name="Milliers 11 2 2 3" xfId="11286" xr:uid="{00000000-0005-0000-0000-00000F300000}"/>
    <cellStyle name="Milliers 11 2 2 3 2" xfId="19929" xr:uid="{00000000-0005-0000-0000-000010300000}"/>
    <cellStyle name="Milliers 11 2 2 3 2 2" xfId="44038" xr:uid="{00000000-0005-0000-0000-000011300000}"/>
    <cellStyle name="Milliers 11 2 2 3 3" xfId="38560" xr:uid="{00000000-0005-0000-0000-000012300000}"/>
    <cellStyle name="Milliers 11 2 2 4" xfId="15994" xr:uid="{00000000-0005-0000-0000-000013300000}"/>
    <cellStyle name="Milliers 11 2 2 4 2" xfId="40961" xr:uid="{00000000-0005-0000-0000-000014300000}"/>
    <cellStyle name="Milliers 11 2 2 5" xfId="7825" xr:uid="{00000000-0005-0000-0000-000015300000}"/>
    <cellStyle name="Milliers 11 2 3" xfId="4470" xr:uid="{00000000-0005-0000-0000-000016300000}"/>
    <cellStyle name="Milliers 11 2 3 2" xfId="13151" xr:uid="{00000000-0005-0000-0000-000017300000}"/>
    <cellStyle name="Milliers 11 2 3 2 2" xfId="20362" xr:uid="{00000000-0005-0000-0000-000018300000}"/>
    <cellStyle name="Milliers 11 2 3 2 2 2" xfId="44471" xr:uid="{00000000-0005-0000-0000-000019300000}"/>
    <cellStyle name="Milliers 11 2 3 2 3" xfId="39007" xr:uid="{00000000-0005-0000-0000-00001A300000}"/>
    <cellStyle name="Milliers 11 2 3 3" xfId="16851" xr:uid="{00000000-0005-0000-0000-00001B300000}"/>
    <cellStyle name="Milliers 11 2 3 3 2" xfId="41818" xr:uid="{00000000-0005-0000-0000-00001C300000}"/>
    <cellStyle name="Milliers 11 2 3 4" xfId="36378" xr:uid="{00000000-0005-0000-0000-00001D300000}"/>
    <cellStyle name="Milliers 11 2 3 5" xfId="9094" xr:uid="{00000000-0005-0000-0000-00001E300000}"/>
    <cellStyle name="Milliers 11 2 4" xfId="2765" xr:uid="{00000000-0005-0000-0000-00001F300000}"/>
    <cellStyle name="Milliers 11 2 4 2" xfId="19517" xr:uid="{00000000-0005-0000-0000-000020300000}"/>
    <cellStyle name="Milliers 11 2 4 2 2" xfId="43626" xr:uid="{00000000-0005-0000-0000-000021300000}"/>
    <cellStyle name="Milliers 11 2 4 3" xfId="38148" xr:uid="{00000000-0005-0000-0000-000022300000}"/>
    <cellStyle name="Milliers 11 2 4 4" xfId="10873" xr:uid="{00000000-0005-0000-0000-000023300000}"/>
    <cellStyle name="Milliers 11 2 5" xfId="15383" xr:uid="{00000000-0005-0000-0000-000024300000}"/>
    <cellStyle name="Milliers 11 2 5 2" xfId="40350" xr:uid="{00000000-0005-0000-0000-000025300000}"/>
    <cellStyle name="Milliers 11 2 6" xfId="7198" xr:uid="{00000000-0005-0000-0000-000026300000}"/>
    <cellStyle name="Milliers 11 3" xfId="3405" xr:uid="{00000000-0005-0000-0000-000027300000}"/>
    <cellStyle name="Milliers 11 3 2" xfId="9604" xr:uid="{00000000-0005-0000-0000-000028300000}"/>
    <cellStyle name="Milliers 11 3 2 2" xfId="13545" xr:uid="{00000000-0005-0000-0000-000029300000}"/>
    <cellStyle name="Milliers 11 3 2 2 2" xfId="20747" xr:uid="{00000000-0005-0000-0000-00002A300000}"/>
    <cellStyle name="Milliers 11 3 2 2 2 2" xfId="44856" xr:uid="{00000000-0005-0000-0000-00002B300000}"/>
    <cellStyle name="Milliers 11 3 2 2 3" xfId="39392" xr:uid="{00000000-0005-0000-0000-00002C300000}"/>
    <cellStyle name="Milliers 11 3 2 3" xfId="17361" xr:uid="{00000000-0005-0000-0000-00002D300000}"/>
    <cellStyle name="Milliers 11 3 2 3 2" xfId="42328" xr:uid="{00000000-0005-0000-0000-00002E300000}"/>
    <cellStyle name="Milliers 11 3 2 4" xfId="36888" xr:uid="{00000000-0005-0000-0000-00002F300000}"/>
    <cellStyle name="Milliers 11 3 3" xfId="11259" xr:uid="{00000000-0005-0000-0000-000030300000}"/>
    <cellStyle name="Milliers 11 3 3 2" xfId="19902" xr:uid="{00000000-0005-0000-0000-000031300000}"/>
    <cellStyle name="Milliers 11 3 3 2 2" xfId="44011" xr:uid="{00000000-0005-0000-0000-000032300000}"/>
    <cellStyle name="Milliers 11 3 3 3" xfId="38533" xr:uid="{00000000-0005-0000-0000-000033300000}"/>
    <cellStyle name="Milliers 11 3 4" xfId="15893" xr:uid="{00000000-0005-0000-0000-000034300000}"/>
    <cellStyle name="Milliers 11 3 4 2" xfId="40860" xr:uid="{00000000-0005-0000-0000-000035300000}"/>
    <cellStyle name="Milliers 11 3 5" xfId="7724" xr:uid="{00000000-0005-0000-0000-000036300000}"/>
    <cellStyle name="Milliers 11 4" xfId="4215" xr:uid="{00000000-0005-0000-0000-000037300000}"/>
    <cellStyle name="Milliers 11 4 2" xfId="12988" xr:uid="{00000000-0005-0000-0000-000038300000}"/>
    <cellStyle name="Milliers 11 4 2 2" xfId="20336" xr:uid="{00000000-0005-0000-0000-000039300000}"/>
    <cellStyle name="Milliers 11 4 2 2 2" xfId="44445" xr:uid="{00000000-0005-0000-0000-00003A300000}"/>
    <cellStyle name="Milliers 11 4 2 3" xfId="38976" xr:uid="{00000000-0005-0000-0000-00003B300000}"/>
    <cellStyle name="Milliers 11 4 3" xfId="16750" xr:uid="{00000000-0005-0000-0000-00003C300000}"/>
    <cellStyle name="Milliers 11 4 3 2" xfId="41717" xr:uid="{00000000-0005-0000-0000-00003D300000}"/>
    <cellStyle name="Milliers 11 4 4" xfId="35923" xr:uid="{00000000-0005-0000-0000-00003E300000}"/>
    <cellStyle name="Milliers 11 4 5" xfId="8639" xr:uid="{00000000-0005-0000-0000-00003F300000}"/>
    <cellStyle name="Milliers 11 5" xfId="2593" xr:uid="{00000000-0005-0000-0000-000040300000}"/>
    <cellStyle name="Milliers 11 5 2" xfId="19136" xr:uid="{00000000-0005-0000-0000-000041300000}"/>
    <cellStyle name="Milliers 11 5 2 2" xfId="43245" xr:uid="{00000000-0005-0000-0000-000042300000}"/>
    <cellStyle name="Milliers 11 5 3" xfId="37767" xr:uid="{00000000-0005-0000-0000-000043300000}"/>
    <cellStyle name="Milliers 11 5 4" xfId="10491" xr:uid="{00000000-0005-0000-0000-000044300000}"/>
    <cellStyle name="Milliers 11 6" xfId="14928" xr:uid="{00000000-0005-0000-0000-000045300000}"/>
    <cellStyle name="Milliers 11 6 2" xfId="39895" xr:uid="{00000000-0005-0000-0000-000046300000}"/>
    <cellStyle name="Milliers 11 7" xfId="6733" xr:uid="{00000000-0005-0000-0000-000047300000}"/>
    <cellStyle name="Milliers 110" xfId="1583" xr:uid="{00000000-0005-0000-0000-000048300000}"/>
    <cellStyle name="Milliers 110 2" xfId="1972" xr:uid="{00000000-0005-0000-0000-000049300000}"/>
    <cellStyle name="Milliers 110 2 2" xfId="3579" xr:uid="{00000000-0005-0000-0000-00004A300000}"/>
    <cellStyle name="Milliers 110 2 2 2" xfId="9706" xr:uid="{00000000-0005-0000-0000-00004B300000}"/>
    <cellStyle name="Milliers 110 2 2 2 2" xfId="13573" xr:uid="{00000000-0005-0000-0000-00004C300000}"/>
    <cellStyle name="Milliers 110 2 2 2 2 2" xfId="20775" xr:uid="{00000000-0005-0000-0000-00004D300000}"/>
    <cellStyle name="Milliers 110 2 2 2 2 2 2" xfId="44884" xr:uid="{00000000-0005-0000-0000-00004E300000}"/>
    <cellStyle name="Milliers 110 2 2 2 2 3" xfId="39420" xr:uid="{00000000-0005-0000-0000-00004F300000}"/>
    <cellStyle name="Milliers 110 2 2 2 3" xfId="17463" xr:uid="{00000000-0005-0000-0000-000050300000}"/>
    <cellStyle name="Milliers 110 2 2 2 3 2" xfId="42430" xr:uid="{00000000-0005-0000-0000-000051300000}"/>
    <cellStyle name="Milliers 110 2 2 2 4" xfId="36990" xr:uid="{00000000-0005-0000-0000-000052300000}"/>
    <cellStyle name="Milliers 110 2 2 3" xfId="11287" xr:uid="{00000000-0005-0000-0000-000053300000}"/>
    <cellStyle name="Milliers 110 2 2 3 2" xfId="19930" xr:uid="{00000000-0005-0000-0000-000054300000}"/>
    <cellStyle name="Milliers 110 2 2 3 2 2" xfId="44039" xr:uid="{00000000-0005-0000-0000-000055300000}"/>
    <cellStyle name="Milliers 110 2 2 3 3" xfId="38561" xr:uid="{00000000-0005-0000-0000-000056300000}"/>
    <cellStyle name="Milliers 110 2 2 4" xfId="15995" xr:uid="{00000000-0005-0000-0000-000057300000}"/>
    <cellStyle name="Milliers 110 2 2 4 2" xfId="40962" xr:uid="{00000000-0005-0000-0000-000058300000}"/>
    <cellStyle name="Milliers 110 2 2 5" xfId="7826" xr:uid="{00000000-0005-0000-0000-000059300000}"/>
    <cellStyle name="Milliers 110 2 3" xfId="4471" xr:uid="{00000000-0005-0000-0000-00005A300000}"/>
    <cellStyle name="Milliers 110 2 3 2" xfId="13152" xr:uid="{00000000-0005-0000-0000-00005B300000}"/>
    <cellStyle name="Milliers 110 2 3 2 2" xfId="20363" xr:uid="{00000000-0005-0000-0000-00005C300000}"/>
    <cellStyle name="Milliers 110 2 3 2 2 2" xfId="44472" xr:uid="{00000000-0005-0000-0000-00005D300000}"/>
    <cellStyle name="Milliers 110 2 3 2 3" xfId="39008" xr:uid="{00000000-0005-0000-0000-00005E300000}"/>
    <cellStyle name="Milliers 110 2 3 3" xfId="16852" xr:uid="{00000000-0005-0000-0000-00005F300000}"/>
    <cellStyle name="Milliers 110 2 3 3 2" xfId="41819" xr:uid="{00000000-0005-0000-0000-000060300000}"/>
    <cellStyle name="Milliers 110 2 3 4" xfId="36379" xr:uid="{00000000-0005-0000-0000-000061300000}"/>
    <cellStyle name="Milliers 110 2 3 5" xfId="9095" xr:uid="{00000000-0005-0000-0000-000062300000}"/>
    <cellStyle name="Milliers 110 2 4" xfId="2766" xr:uid="{00000000-0005-0000-0000-000063300000}"/>
    <cellStyle name="Milliers 110 2 4 2" xfId="19518" xr:uid="{00000000-0005-0000-0000-000064300000}"/>
    <cellStyle name="Milliers 110 2 4 2 2" xfId="43627" xr:uid="{00000000-0005-0000-0000-000065300000}"/>
    <cellStyle name="Milliers 110 2 4 3" xfId="38149" xr:uid="{00000000-0005-0000-0000-000066300000}"/>
    <cellStyle name="Milliers 110 2 4 4" xfId="10874" xr:uid="{00000000-0005-0000-0000-000067300000}"/>
    <cellStyle name="Milliers 110 2 5" xfId="15384" xr:uid="{00000000-0005-0000-0000-000068300000}"/>
    <cellStyle name="Milliers 110 2 5 2" xfId="40351" xr:uid="{00000000-0005-0000-0000-000069300000}"/>
    <cellStyle name="Milliers 110 2 6" xfId="7199" xr:uid="{00000000-0005-0000-0000-00006A300000}"/>
    <cellStyle name="Milliers 110 3" xfId="8799" xr:uid="{00000000-0005-0000-0000-00006B300000}"/>
    <cellStyle name="Milliers 110 3 2" xfId="19238" xr:uid="{00000000-0005-0000-0000-00006C300000}"/>
    <cellStyle name="Milliers 110 3 2 2" xfId="43347" xr:uid="{00000000-0005-0000-0000-00006D300000}"/>
    <cellStyle name="Milliers 110 3 3" xfId="36083" xr:uid="{00000000-0005-0000-0000-00006E300000}"/>
    <cellStyle name="Milliers 110 4" xfId="10594" xr:uid="{00000000-0005-0000-0000-00006F300000}"/>
    <cellStyle name="Milliers 110 4 2" xfId="37869" xr:uid="{00000000-0005-0000-0000-000070300000}"/>
    <cellStyle name="Milliers 110 5" xfId="15088" xr:uid="{00000000-0005-0000-0000-000071300000}"/>
    <cellStyle name="Milliers 110 5 2" xfId="40055" xr:uid="{00000000-0005-0000-0000-000072300000}"/>
    <cellStyle name="Milliers 110 6" xfId="6894" xr:uid="{00000000-0005-0000-0000-000073300000}"/>
    <cellStyle name="Milliers 111" xfId="1584" xr:uid="{00000000-0005-0000-0000-000074300000}"/>
    <cellStyle name="Milliers 111 2" xfId="1973" xr:uid="{00000000-0005-0000-0000-000075300000}"/>
    <cellStyle name="Milliers 111 2 2" xfId="3580" xr:uid="{00000000-0005-0000-0000-000076300000}"/>
    <cellStyle name="Milliers 111 2 2 2" xfId="9707" xr:uid="{00000000-0005-0000-0000-000077300000}"/>
    <cellStyle name="Milliers 111 2 2 2 2" xfId="13574" xr:uid="{00000000-0005-0000-0000-000078300000}"/>
    <cellStyle name="Milliers 111 2 2 2 2 2" xfId="20776" xr:uid="{00000000-0005-0000-0000-000079300000}"/>
    <cellStyle name="Milliers 111 2 2 2 2 2 2" xfId="44885" xr:uid="{00000000-0005-0000-0000-00007A300000}"/>
    <cellStyle name="Milliers 111 2 2 2 2 3" xfId="39421" xr:uid="{00000000-0005-0000-0000-00007B300000}"/>
    <cellStyle name="Milliers 111 2 2 2 3" xfId="17464" xr:uid="{00000000-0005-0000-0000-00007C300000}"/>
    <cellStyle name="Milliers 111 2 2 2 3 2" xfId="42431" xr:uid="{00000000-0005-0000-0000-00007D300000}"/>
    <cellStyle name="Milliers 111 2 2 2 4" xfId="36991" xr:uid="{00000000-0005-0000-0000-00007E300000}"/>
    <cellStyle name="Milliers 111 2 2 3" xfId="11288" xr:uid="{00000000-0005-0000-0000-00007F300000}"/>
    <cellStyle name="Milliers 111 2 2 3 2" xfId="19931" xr:uid="{00000000-0005-0000-0000-000080300000}"/>
    <cellStyle name="Milliers 111 2 2 3 2 2" xfId="44040" xr:uid="{00000000-0005-0000-0000-000081300000}"/>
    <cellStyle name="Milliers 111 2 2 3 3" xfId="38562" xr:uid="{00000000-0005-0000-0000-000082300000}"/>
    <cellStyle name="Milliers 111 2 2 4" xfId="15996" xr:uid="{00000000-0005-0000-0000-000083300000}"/>
    <cellStyle name="Milliers 111 2 2 4 2" xfId="40963" xr:uid="{00000000-0005-0000-0000-000084300000}"/>
    <cellStyle name="Milliers 111 2 2 5" xfId="7827" xr:uid="{00000000-0005-0000-0000-000085300000}"/>
    <cellStyle name="Milliers 111 2 3" xfId="4472" xr:uid="{00000000-0005-0000-0000-000086300000}"/>
    <cellStyle name="Milliers 111 2 3 2" xfId="13153" xr:uid="{00000000-0005-0000-0000-000087300000}"/>
    <cellStyle name="Milliers 111 2 3 2 2" xfId="20364" xr:uid="{00000000-0005-0000-0000-000088300000}"/>
    <cellStyle name="Milliers 111 2 3 2 2 2" xfId="44473" xr:uid="{00000000-0005-0000-0000-000089300000}"/>
    <cellStyle name="Milliers 111 2 3 2 3" xfId="39009" xr:uid="{00000000-0005-0000-0000-00008A300000}"/>
    <cellStyle name="Milliers 111 2 3 3" xfId="16853" xr:uid="{00000000-0005-0000-0000-00008B300000}"/>
    <cellStyle name="Milliers 111 2 3 3 2" xfId="41820" xr:uid="{00000000-0005-0000-0000-00008C300000}"/>
    <cellStyle name="Milliers 111 2 3 4" xfId="36380" xr:uid="{00000000-0005-0000-0000-00008D300000}"/>
    <cellStyle name="Milliers 111 2 3 5" xfId="9096" xr:uid="{00000000-0005-0000-0000-00008E300000}"/>
    <cellStyle name="Milliers 111 2 4" xfId="2767" xr:uid="{00000000-0005-0000-0000-00008F300000}"/>
    <cellStyle name="Milliers 111 2 4 2" xfId="19519" xr:uid="{00000000-0005-0000-0000-000090300000}"/>
    <cellStyle name="Milliers 111 2 4 2 2" xfId="43628" xr:uid="{00000000-0005-0000-0000-000091300000}"/>
    <cellStyle name="Milliers 111 2 4 3" xfId="38150" xr:uid="{00000000-0005-0000-0000-000092300000}"/>
    <cellStyle name="Milliers 111 2 4 4" xfId="10875" xr:uid="{00000000-0005-0000-0000-000093300000}"/>
    <cellStyle name="Milliers 111 2 5" xfId="15385" xr:uid="{00000000-0005-0000-0000-000094300000}"/>
    <cellStyle name="Milliers 111 2 5 2" xfId="40352" xr:uid="{00000000-0005-0000-0000-000095300000}"/>
    <cellStyle name="Milliers 111 2 6" xfId="7200" xr:uid="{00000000-0005-0000-0000-000096300000}"/>
    <cellStyle name="Milliers 111 3" xfId="8800" xr:uid="{00000000-0005-0000-0000-000097300000}"/>
    <cellStyle name="Milliers 111 3 2" xfId="19239" xr:uid="{00000000-0005-0000-0000-000098300000}"/>
    <cellStyle name="Milliers 111 3 2 2" xfId="43348" xr:uid="{00000000-0005-0000-0000-000099300000}"/>
    <cellStyle name="Milliers 111 3 3" xfId="36084" xr:uid="{00000000-0005-0000-0000-00009A300000}"/>
    <cellStyle name="Milliers 111 4" xfId="10595" xr:uid="{00000000-0005-0000-0000-00009B300000}"/>
    <cellStyle name="Milliers 111 4 2" xfId="37870" xr:uid="{00000000-0005-0000-0000-00009C300000}"/>
    <cellStyle name="Milliers 111 5" xfId="15089" xr:uid="{00000000-0005-0000-0000-00009D300000}"/>
    <cellStyle name="Milliers 111 5 2" xfId="40056" xr:uid="{00000000-0005-0000-0000-00009E300000}"/>
    <cellStyle name="Milliers 111 6" xfId="6895" xr:uid="{00000000-0005-0000-0000-00009F300000}"/>
    <cellStyle name="Milliers 112" xfId="1585" xr:uid="{00000000-0005-0000-0000-0000A0300000}"/>
    <cellStyle name="Milliers 112 2" xfId="1974" xr:uid="{00000000-0005-0000-0000-0000A1300000}"/>
    <cellStyle name="Milliers 112 2 2" xfId="3581" xr:uid="{00000000-0005-0000-0000-0000A2300000}"/>
    <cellStyle name="Milliers 112 2 2 2" xfId="9708" xr:uid="{00000000-0005-0000-0000-0000A3300000}"/>
    <cellStyle name="Milliers 112 2 2 2 2" xfId="13575" xr:uid="{00000000-0005-0000-0000-0000A4300000}"/>
    <cellStyle name="Milliers 112 2 2 2 2 2" xfId="20777" xr:uid="{00000000-0005-0000-0000-0000A5300000}"/>
    <cellStyle name="Milliers 112 2 2 2 2 2 2" xfId="44886" xr:uid="{00000000-0005-0000-0000-0000A6300000}"/>
    <cellStyle name="Milliers 112 2 2 2 2 3" xfId="39422" xr:uid="{00000000-0005-0000-0000-0000A7300000}"/>
    <cellStyle name="Milliers 112 2 2 2 3" xfId="17465" xr:uid="{00000000-0005-0000-0000-0000A8300000}"/>
    <cellStyle name="Milliers 112 2 2 2 3 2" xfId="42432" xr:uid="{00000000-0005-0000-0000-0000A9300000}"/>
    <cellStyle name="Milliers 112 2 2 2 4" xfId="36992" xr:uid="{00000000-0005-0000-0000-0000AA300000}"/>
    <cellStyle name="Milliers 112 2 2 3" xfId="11289" xr:uid="{00000000-0005-0000-0000-0000AB300000}"/>
    <cellStyle name="Milliers 112 2 2 3 2" xfId="19932" xr:uid="{00000000-0005-0000-0000-0000AC300000}"/>
    <cellStyle name="Milliers 112 2 2 3 2 2" xfId="44041" xr:uid="{00000000-0005-0000-0000-0000AD300000}"/>
    <cellStyle name="Milliers 112 2 2 3 3" xfId="38563" xr:uid="{00000000-0005-0000-0000-0000AE300000}"/>
    <cellStyle name="Milliers 112 2 2 4" xfId="15997" xr:uid="{00000000-0005-0000-0000-0000AF300000}"/>
    <cellStyle name="Milliers 112 2 2 4 2" xfId="40964" xr:uid="{00000000-0005-0000-0000-0000B0300000}"/>
    <cellStyle name="Milliers 112 2 2 5" xfId="7828" xr:uid="{00000000-0005-0000-0000-0000B1300000}"/>
    <cellStyle name="Milliers 112 2 3" xfId="4473" xr:uid="{00000000-0005-0000-0000-0000B2300000}"/>
    <cellStyle name="Milliers 112 2 3 2" xfId="13154" xr:uid="{00000000-0005-0000-0000-0000B3300000}"/>
    <cellStyle name="Milliers 112 2 3 2 2" xfId="20365" xr:uid="{00000000-0005-0000-0000-0000B4300000}"/>
    <cellStyle name="Milliers 112 2 3 2 2 2" xfId="44474" xr:uid="{00000000-0005-0000-0000-0000B5300000}"/>
    <cellStyle name="Milliers 112 2 3 2 3" xfId="39010" xr:uid="{00000000-0005-0000-0000-0000B6300000}"/>
    <cellStyle name="Milliers 112 2 3 3" xfId="16854" xr:uid="{00000000-0005-0000-0000-0000B7300000}"/>
    <cellStyle name="Milliers 112 2 3 3 2" xfId="41821" xr:uid="{00000000-0005-0000-0000-0000B8300000}"/>
    <cellStyle name="Milliers 112 2 3 4" xfId="36381" xr:uid="{00000000-0005-0000-0000-0000B9300000}"/>
    <cellStyle name="Milliers 112 2 3 5" xfId="9097" xr:uid="{00000000-0005-0000-0000-0000BA300000}"/>
    <cellStyle name="Milliers 112 2 4" xfId="2768" xr:uid="{00000000-0005-0000-0000-0000BB300000}"/>
    <cellStyle name="Milliers 112 2 4 2" xfId="19520" xr:uid="{00000000-0005-0000-0000-0000BC300000}"/>
    <cellStyle name="Milliers 112 2 4 2 2" xfId="43629" xr:uid="{00000000-0005-0000-0000-0000BD300000}"/>
    <cellStyle name="Milliers 112 2 4 3" xfId="38151" xr:uid="{00000000-0005-0000-0000-0000BE300000}"/>
    <cellStyle name="Milliers 112 2 4 4" xfId="10876" xr:uid="{00000000-0005-0000-0000-0000BF300000}"/>
    <cellStyle name="Milliers 112 2 5" xfId="15386" xr:uid="{00000000-0005-0000-0000-0000C0300000}"/>
    <cellStyle name="Milliers 112 2 5 2" xfId="40353" xr:uid="{00000000-0005-0000-0000-0000C1300000}"/>
    <cellStyle name="Milliers 112 2 6" xfId="7201" xr:uid="{00000000-0005-0000-0000-0000C2300000}"/>
    <cellStyle name="Milliers 112 3" xfId="8801" xr:uid="{00000000-0005-0000-0000-0000C3300000}"/>
    <cellStyle name="Milliers 112 3 2" xfId="19240" xr:uid="{00000000-0005-0000-0000-0000C4300000}"/>
    <cellStyle name="Milliers 112 3 2 2" xfId="43349" xr:uid="{00000000-0005-0000-0000-0000C5300000}"/>
    <cellStyle name="Milliers 112 3 3" xfId="36085" xr:uid="{00000000-0005-0000-0000-0000C6300000}"/>
    <cellStyle name="Milliers 112 4" xfId="10596" xr:uid="{00000000-0005-0000-0000-0000C7300000}"/>
    <cellStyle name="Milliers 112 4 2" xfId="37871" xr:uid="{00000000-0005-0000-0000-0000C8300000}"/>
    <cellStyle name="Milliers 112 5" xfId="15090" xr:uid="{00000000-0005-0000-0000-0000C9300000}"/>
    <cellStyle name="Milliers 112 5 2" xfId="40057" xr:uid="{00000000-0005-0000-0000-0000CA300000}"/>
    <cellStyle name="Milliers 112 6" xfId="6896" xr:uid="{00000000-0005-0000-0000-0000CB300000}"/>
    <cellStyle name="Milliers 113" xfId="1586" xr:uid="{00000000-0005-0000-0000-0000CC300000}"/>
    <cellStyle name="Milliers 113 2" xfId="1975" xr:uid="{00000000-0005-0000-0000-0000CD300000}"/>
    <cellStyle name="Milliers 113 2 2" xfId="3582" xr:uid="{00000000-0005-0000-0000-0000CE300000}"/>
    <cellStyle name="Milliers 113 2 2 2" xfId="9709" xr:uid="{00000000-0005-0000-0000-0000CF300000}"/>
    <cellStyle name="Milliers 113 2 2 2 2" xfId="13576" xr:uid="{00000000-0005-0000-0000-0000D0300000}"/>
    <cellStyle name="Milliers 113 2 2 2 2 2" xfId="20778" xr:uid="{00000000-0005-0000-0000-0000D1300000}"/>
    <cellStyle name="Milliers 113 2 2 2 2 2 2" xfId="44887" xr:uid="{00000000-0005-0000-0000-0000D2300000}"/>
    <cellStyle name="Milliers 113 2 2 2 2 3" xfId="39423" xr:uid="{00000000-0005-0000-0000-0000D3300000}"/>
    <cellStyle name="Milliers 113 2 2 2 3" xfId="17466" xr:uid="{00000000-0005-0000-0000-0000D4300000}"/>
    <cellStyle name="Milliers 113 2 2 2 3 2" xfId="42433" xr:uid="{00000000-0005-0000-0000-0000D5300000}"/>
    <cellStyle name="Milliers 113 2 2 2 4" xfId="36993" xr:uid="{00000000-0005-0000-0000-0000D6300000}"/>
    <cellStyle name="Milliers 113 2 2 3" xfId="11290" xr:uid="{00000000-0005-0000-0000-0000D7300000}"/>
    <cellStyle name="Milliers 113 2 2 3 2" xfId="19933" xr:uid="{00000000-0005-0000-0000-0000D8300000}"/>
    <cellStyle name="Milliers 113 2 2 3 2 2" xfId="44042" xr:uid="{00000000-0005-0000-0000-0000D9300000}"/>
    <cellStyle name="Milliers 113 2 2 3 3" xfId="38564" xr:uid="{00000000-0005-0000-0000-0000DA300000}"/>
    <cellStyle name="Milliers 113 2 2 4" xfId="15998" xr:uid="{00000000-0005-0000-0000-0000DB300000}"/>
    <cellStyle name="Milliers 113 2 2 4 2" xfId="40965" xr:uid="{00000000-0005-0000-0000-0000DC300000}"/>
    <cellStyle name="Milliers 113 2 2 5" xfId="7829" xr:uid="{00000000-0005-0000-0000-0000DD300000}"/>
    <cellStyle name="Milliers 113 2 3" xfId="4474" xr:uid="{00000000-0005-0000-0000-0000DE300000}"/>
    <cellStyle name="Milliers 113 2 3 2" xfId="13155" xr:uid="{00000000-0005-0000-0000-0000DF300000}"/>
    <cellStyle name="Milliers 113 2 3 2 2" xfId="20366" xr:uid="{00000000-0005-0000-0000-0000E0300000}"/>
    <cellStyle name="Milliers 113 2 3 2 2 2" xfId="44475" xr:uid="{00000000-0005-0000-0000-0000E1300000}"/>
    <cellStyle name="Milliers 113 2 3 2 3" xfId="39011" xr:uid="{00000000-0005-0000-0000-0000E2300000}"/>
    <cellStyle name="Milliers 113 2 3 3" xfId="16855" xr:uid="{00000000-0005-0000-0000-0000E3300000}"/>
    <cellStyle name="Milliers 113 2 3 3 2" xfId="41822" xr:uid="{00000000-0005-0000-0000-0000E4300000}"/>
    <cellStyle name="Milliers 113 2 3 4" xfId="36382" xr:uid="{00000000-0005-0000-0000-0000E5300000}"/>
    <cellStyle name="Milliers 113 2 3 5" xfId="9098" xr:uid="{00000000-0005-0000-0000-0000E6300000}"/>
    <cellStyle name="Milliers 113 2 4" xfId="2769" xr:uid="{00000000-0005-0000-0000-0000E7300000}"/>
    <cellStyle name="Milliers 113 2 4 2" xfId="19521" xr:uid="{00000000-0005-0000-0000-0000E8300000}"/>
    <cellStyle name="Milliers 113 2 4 2 2" xfId="43630" xr:uid="{00000000-0005-0000-0000-0000E9300000}"/>
    <cellStyle name="Milliers 113 2 4 3" xfId="38152" xr:uid="{00000000-0005-0000-0000-0000EA300000}"/>
    <cellStyle name="Milliers 113 2 4 4" xfId="10877" xr:uid="{00000000-0005-0000-0000-0000EB300000}"/>
    <cellStyle name="Milliers 113 2 5" xfId="15387" xr:uid="{00000000-0005-0000-0000-0000EC300000}"/>
    <cellStyle name="Milliers 113 2 5 2" xfId="40354" xr:uid="{00000000-0005-0000-0000-0000ED300000}"/>
    <cellStyle name="Milliers 113 2 6" xfId="7202" xr:uid="{00000000-0005-0000-0000-0000EE300000}"/>
    <cellStyle name="Milliers 113 3" xfId="8802" xr:uid="{00000000-0005-0000-0000-0000EF300000}"/>
    <cellStyle name="Milliers 113 3 2" xfId="19241" xr:uid="{00000000-0005-0000-0000-0000F0300000}"/>
    <cellStyle name="Milliers 113 3 2 2" xfId="43350" xr:uid="{00000000-0005-0000-0000-0000F1300000}"/>
    <cellStyle name="Milliers 113 3 3" xfId="36086" xr:uid="{00000000-0005-0000-0000-0000F2300000}"/>
    <cellStyle name="Milliers 113 4" xfId="10597" xr:uid="{00000000-0005-0000-0000-0000F3300000}"/>
    <cellStyle name="Milliers 113 4 2" xfId="37872" xr:uid="{00000000-0005-0000-0000-0000F4300000}"/>
    <cellStyle name="Milliers 113 5" xfId="15091" xr:uid="{00000000-0005-0000-0000-0000F5300000}"/>
    <cellStyle name="Milliers 113 5 2" xfId="40058" xr:uid="{00000000-0005-0000-0000-0000F6300000}"/>
    <cellStyle name="Milliers 113 6" xfId="6897" xr:uid="{00000000-0005-0000-0000-0000F7300000}"/>
    <cellStyle name="Milliers 114" xfId="1587" xr:uid="{00000000-0005-0000-0000-0000F8300000}"/>
    <cellStyle name="Milliers 114 2" xfId="1976" xr:uid="{00000000-0005-0000-0000-0000F9300000}"/>
    <cellStyle name="Milliers 114 2 2" xfId="3583" xr:uid="{00000000-0005-0000-0000-0000FA300000}"/>
    <cellStyle name="Milliers 114 2 2 2" xfId="9710" xr:uid="{00000000-0005-0000-0000-0000FB300000}"/>
    <cellStyle name="Milliers 114 2 2 2 2" xfId="13577" xr:uid="{00000000-0005-0000-0000-0000FC300000}"/>
    <cellStyle name="Milliers 114 2 2 2 2 2" xfId="20779" xr:uid="{00000000-0005-0000-0000-0000FD300000}"/>
    <cellStyle name="Milliers 114 2 2 2 2 2 2" xfId="44888" xr:uid="{00000000-0005-0000-0000-0000FE300000}"/>
    <cellStyle name="Milliers 114 2 2 2 2 3" xfId="39424" xr:uid="{00000000-0005-0000-0000-0000FF300000}"/>
    <cellStyle name="Milliers 114 2 2 2 3" xfId="17467" xr:uid="{00000000-0005-0000-0000-000000310000}"/>
    <cellStyle name="Milliers 114 2 2 2 3 2" xfId="42434" xr:uid="{00000000-0005-0000-0000-000001310000}"/>
    <cellStyle name="Milliers 114 2 2 2 4" xfId="36994" xr:uid="{00000000-0005-0000-0000-000002310000}"/>
    <cellStyle name="Milliers 114 2 2 3" xfId="11291" xr:uid="{00000000-0005-0000-0000-000003310000}"/>
    <cellStyle name="Milliers 114 2 2 3 2" xfId="19934" xr:uid="{00000000-0005-0000-0000-000004310000}"/>
    <cellStyle name="Milliers 114 2 2 3 2 2" xfId="44043" xr:uid="{00000000-0005-0000-0000-000005310000}"/>
    <cellStyle name="Milliers 114 2 2 3 3" xfId="38565" xr:uid="{00000000-0005-0000-0000-000006310000}"/>
    <cellStyle name="Milliers 114 2 2 4" xfId="15999" xr:uid="{00000000-0005-0000-0000-000007310000}"/>
    <cellStyle name="Milliers 114 2 2 4 2" xfId="40966" xr:uid="{00000000-0005-0000-0000-000008310000}"/>
    <cellStyle name="Milliers 114 2 2 5" xfId="7830" xr:uid="{00000000-0005-0000-0000-000009310000}"/>
    <cellStyle name="Milliers 114 2 3" xfId="4475" xr:uid="{00000000-0005-0000-0000-00000A310000}"/>
    <cellStyle name="Milliers 114 2 3 2" xfId="13156" xr:uid="{00000000-0005-0000-0000-00000B310000}"/>
    <cellStyle name="Milliers 114 2 3 2 2" xfId="20367" xr:uid="{00000000-0005-0000-0000-00000C310000}"/>
    <cellStyle name="Milliers 114 2 3 2 2 2" xfId="44476" xr:uid="{00000000-0005-0000-0000-00000D310000}"/>
    <cellStyle name="Milliers 114 2 3 2 3" xfId="39012" xr:uid="{00000000-0005-0000-0000-00000E310000}"/>
    <cellStyle name="Milliers 114 2 3 3" xfId="16856" xr:uid="{00000000-0005-0000-0000-00000F310000}"/>
    <cellStyle name="Milliers 114 2 3 3 2" xfId="41823" xr:uid="{00000000-0005-0000-0000-000010310000}"/>
    <cellStyle name="Milliers 114 2 3 4" xfId="36383" xr:uid="{00000000-0005-0000-0000-000011310000}"/>
    <cellStyle name="Milliers 114 2 3 5" xfId="9099" xr:uid="{00000000-0005-0000-0000-000012310000}"/>
    <cellStyle name="Milliers 114 2 4" xfId="2770" xr:uid="{00000000-0005-0000-0000-000013310000}"/>
    <cellStyle name="Milliers 114 2 4 2" xfId="19522" xr:uid="{00000000-0005-0000-0000-000014310000}"/>
    <cellStyle name="Milliers 114 2 4 2 2" xfId="43631" xr:uid="{00000000-0005-0000-0000-000015310000}"/>
    <cellStyle name="Milliers 114 2 4 3" xfId="38153" xr:uid="{00000000-0005-0000-0000-000016310000}"/>
    <cellStyle name="Milliers 114 2 4 4" xfId="10878" xr:uid="{00000000-0005-0000-0000-000017310000}"/>
    <cellStyle name="Milliers 114 2 5" xfId="15388" xr:uid="{00000000-0005-0000-0000-000018310000}"/>
    <cellStyle name="Milliers 114 2 5 2" xfId="40355" xr:uid="{00000000-0005-0000-0000-000019310000}"/>
    <cellStyle name="Milliers 114 2 6" xfId="7203" xr:uid="{00000000-0005-0000-0000-00001A310000}"/>
    <cellStyle name="Milliers 114 3" xfId="8803" xr:uid="{00000000-0005-0000-0000-00001B310000}"/>
    <cellStyle name="Milliers 114 3 2" xfId="19242" xr:uid="{00000000-0005-0000-0000-00001C310000}"/>
    <cellStyle name="Milliers 114 3 2 2" xfId="43351" xr:uid="{00000000-0005-0000-0000-00001D310000}"/>
    <cellStyle name="Milliers 114 3 3" xfId="36087" xr:uid="{00000000-0005-0000-0000-00001E310000}"/>
    <cellStyle name="Milliers 114 4" xfId="10598" xr:uid="{00000000-0005-0000-0000-00001F310000}"/>
    <cellStyle name="Milliers 114 4 2" xfId="37873" xr:uid="{00000000-0005-0000-0000-000020310000}"/>
    <cellStyle name="Milliers 114 5" xfId="15092" xr:uid="{00000000-0005-0000-0000-000021310000}"/>
    <cellStyle name="Milliers 114 5 2" xfId="40059" xr:uid="{00000000-0005-0000-0000-000022310000}"/>
    <cellStyle name="Milliers 114 6" xfId="6898" xr:uid="{00000000-0005-0000-0000-000023310000}"/>
    <cellStyle name="Milliers 115" xfId="1588" xr:uid="{00000000-0005-0000-0000-000024310000}"/>
    <cellStyle name="Milliers 115 2" xfId="1977" xr:uid="{00000000-0005-0000-0000-000025310000}"/>
    <cellStyle name="Milliers 115 2 2" xfId="3584" xr:uid="{00000000-0005-0000-0000-000026310000}"/>
    <cellStyle name="Milliers 115 2 2 2" xfId="9711" xr:uid="{00000000-0005-0000-0000-000027310000}"/>
    <cellStyle name="Milliers 115 2 2 2 2" xfId="13578" xr:uid="{00000000-0005-0000-0000-000028310000}"/>
    <cellStyle name="Milliers 115 2 2 2 2 2" xfId="20780" xr:uid="{00000000-0005-0000-0000-000029310000}"/>
    <cellStyle name="Milliers 115 2 2 2 2 2 2" xfId="44889" xr:uid="{00000000-0005-0000-0000-00002A310000}"/>
    <cellStyle name="Milliers 115 2 2 2 2 3" xfId="39425" xr:uid="{00000000-0005-0000-0000-00002B310000}"/>
    <cellStyle name="Milliers 115 2 2 2 3" xfId="17468" xr:uid="{00000000-0005-0000-0000-00002C310000}"/>
    <cellStyle name="Milliers 115 2 2 2 3 2" xfId="42435" xr:uid="{00000000-0005-0000-0000-00002D310000}"/>
    <cellStyle name="Milliers 115 2 2 2 4" xfId="36995" xr:uid="{00000000-0005-0000-0000-00002E310000}"/>
    <cellStyle name="Milliers 115 2 2 3" xfId="11292" xr:uid="{00000000-0005-0000-0000-00002F310000}"/>
    <cellStyle name="Milliers 115 2 2 3 2" xfId="19935" xr:uid="{00000000-0005-0000-0000-000030310000}"/>
    <cellStyle name="Milliers 115 2 2 3 2 2" xfId="44044" xr:uid="{00000000-0005-0000-0000-000031310000}"/>
    <cellStyle name="Milliers 115 2 2 3 3" xfId="38566" xr:uid="{00000000-0005-0000-0000-000032310000}"/>
    <cellStyle name="Milliers 115 2 2 4" xfId="16000" xr:uid="{00000000-0005-0000-0000-000033310000}"/>
    <cellStyle name="Milliers 115 2 2 4 2" xfId="40967" xr:uid="{00000000-0005-0000-0000-000034310000}"/>
    <cellStyle name="Milliers 115 2 2 5" xfId="7831" xr:uid="{00000000-0005-0000-0000-000035310000}"/>
    <cellStyle name="Milliers 115 2 3" xfId="4476" xr:uid="{00000000-0005-0000-0000-000036310000}"/>
    <cellStyle name="Milliers 115 2 3 2" xfId="13157" xr:uid="{00000000-0005-0000-0000-000037310000}"/>
    <cellStyle name="Milliers 115 2 3 2 2" xfId="20368" xr:uid="{00000000-0005-0000-0000-000038310000}"/>
    <cellStyle name="Milliers 115 2 3 2 2 2" xfId="44477" xr:uid="{00000000-0005-0000-0000-000039310000}"/>
    <cellStyle name="Milliers 115 2 3 2 3" xfId="39013" xr:uid="{00000000-0005-0000-0000-00003A310000}"/>
    <cellStyle name="Milliers 115 2 3 3" xfId="16857" xr:uid="{00000000-0005-0000-0000-00003B310000}"/>
    <cellStyle name="Milliers 115 2 3 3 2" xfId="41824" xr:uid="{00000000-0005-0000-0000-00003C310000}"/>
    <cellStyle name="Milliers 115 2 3 4" xfId="36384" xr:uid="{00000000-0005-0000-0000-00003D310000}"/>
    <cellStyle name="Milliers 115 2 3 5" xfId="9100" xr:uid="{00000000-0005-0000-0000-00003E310000}"/>
    <cellStyle name="Milliers 115 2 4" xfId="2771" xr:uid="{00000000-0005-0000-0000-00003F310000}"/>
    <cellStyle name="Milliers 115 2 4 2" xfId="19523" xr:uid="{00000000-0005-0000-0000-000040310000}"/>
    <cellStyle name="Milliers 115 2 4 2 2" xfId="43632" xr:uid="{00000000-0005-0000-0000-000041310000}"/>
    <cellStyle name="Milliers 115 2 4 3" xfId="38154" xr:uid="{00000000-0005-0000-0000-000042310000}"/>
    <cellStyle name="Milliers 115 2 4 4" xfId="10879" xr:uid="{00000000-0005-0000-0000-000043310000}"/>
    <cellStyle name="Milliers 115 2 5" xfId="15389" xr:uid="{00000000-0005-0000-0000-000044310000}"/>
    <cellStyle name="Milliers 115 2 5 2" xfId="40356" xr:uid="{00000000-0005-0000-0000-000045310000}"/>
    <cellStyle name="Milliers 115 2 6" xfId="7204" xr:uid="{00000000-0005-0000-0000-000046310000}"/>
    <cellStyle name="Milliers 115 3" xfId="8804" xr:uid="{00000000-0005-0000-0000-000047310000}"/>
    <cellStyle name="Milliers 115 3 2" xfId="19243" xr:uid="{00000000-0005-0000-0000-000048310000}"/>
    <cellStyle name="Milliers 115 3 2 2" xfId="43352" xr:uid="{00000000-0005-0000-0000-000049310000}"/>
    <cellStyle name="Milliers 115 3 3" xfId="36088" xr:uid="{00000000-0005-0000-0000-00004A310000}"/>
    <cellStyle name="Milliers 115 4" xfId="10599" xr:uid="{00000000-0005-0000-0000-00004B310000}"/>
    <cellStyle name="Milliers 115 4 2" xfId="37874" xr:uid="{00000000-0005-0000-0000-00004C310000}"/>
    <cellStyle name="Milliers 115 5" xfId="15093" xr:uid="{00000000-0005-0000-0000-00004D310000}"/>
    <cellStyle name="Milliers 115 5 2" xfId="40060" xr:uid="{00000000-0005-0000-0000-00004E310000}"/>
    <cellStyle name="Milliers 115 6" xfId="6899" xr:uid="{00000000-0005-0000-0000-00004F310000}"/>
    <cellStyle name="Milliers 116" xfId="1589" xr:uid="{00000000-0005-0000-0000-000050310000}"/>
    <cellStyle name="Milliers 116 2" xfId="1978" xr:uid="{00000000-0005-0000-0000-000051310000}"/>
    <cellStyle name="Milliers 116 2 2" xfId="3585" xr:uid="{00000000-0005-0000-0000-000052310000}"/>
    <cellStyle name="Milliers 116 2 2 2" xfId="9712" xr:uid="{00000000-0005-0000-0000-000053310000}"/>
    <cellStyle name="Milliers 116 2 2 2 2" xfId="13579" xr:uid="{00000000-0005-0000-0000-000054310000}"/>
    <cellStyle name="Milliers 116 2 2 2 2 2" xfId="20781" xr:uid="{00000000-0005-0000-0000-000055310000}"/>
    <cellStyle name="Milliers 116 2 2 2 2 2 2" xfId="44890" xr:uid="{00000000-0005-0000-0000-000056310000}"/>
    <cellStyle name="Milliers 116 2 2 2 2 3" xfId="39426" xr:uid="{00000000-0005-0000-0000-000057310000}"/>
    <cellStyle name="Milliers 116 2 2 2 3" xfId="17469" xr:uid="{00000000-0005-0000-0000-000058310000}"/>
    <cellStyle name="Milliers 116 2 2 2 3 2" xfId="42436" xr:uid="{00000000-0005-0000-0000-000059310000}"/>
    <cellStyle name="Milliers 116 2 2 2 4" xfId="36996" xr:uid="{00000000-0005-0000-0000-00005A310000}"/>
    <cellStyle name="Milliers 116 2 2 3" xfId="11293" xr:uid="{00000000-0005-0000-0000-00005B310000}"/>
    <cellStyle name="Milliers 116 2 2 3 2" xfId="19936" xr:uid="{00000000-0005-0000-0000-00005C310000}"/>
    <cellStyle name="Milliers 116 2 2 3 2 2" xfId="44045" xr:uid="{00000000-0005-0000-0000-00005D310000}"/>
    <cellStyle name="Milliers 116 2 2 3 3" xfId="38567" xr:uid="{00000000-0005-0000-0000-00005E310000}"/>
    <cellStyle name="Milliers 116 2 2 4" xfId="16001" xr:uid="{00000000-0005-0000-0000-00005F310000}"/>
    <cellStyle name="Milliers 116 2 2 4 2" xfId="40968" xr:uid="{00000000-0005-0000-0000-000060310000}"/>
    <cellStyle name="Milliers 116 2 2 5" xfId="7832" xr:uid="{00000000-0005-0000-0000-000061310000}"/>
    <cellStyle name="Milliers 116 2 3" xfId="4477" xr:uid="{00000000-0005-0000-0000-000062310000}"/>
    <cellStyle name="Milliers 116 2 3 2" xfId="13158" xr:uid="{00000000-0005-0000-0000-000063310000}"/>
    <cellStyle name="Milliers 116 2 3 2 2" xfId="20369" xr:uid="{00000000-0005-0000-0000-000064310000}"/>
    <cellStyle name="Milliers 116 2 3 2 2 2" xfId="44478" xr:uid="{00000000-0005-0000-0000-000065310000}"/>
    <cellStyle name="Milliers 116 2 3 2 3" xfId="39014" xr:uid="{00000000-0005-0000-0000-000066310000}"/>
    <cellStyle name="Milliers 116 2 3 3" xfId="16858" xr:uid="{00000000-0005-0000-0000-000067310000}"/>
    <cellStyle name="Milliers 116 2 3 3 2" xfId="41825" xr:uid="{00000000-0005-0000-0000-000068310000}"/>
    <cellStyle name="Milliers 116 2 3 4" xfId="36385" xr:uid="{00000000-0005-0000-0000-000069310000}"/>
    <cellStyle name="Milliers 116 2 3 5" xfId="9101" xr:uid="{00000000-0005-0000-0000-00006A310000}"/>
    <cellStyle name="Milliers 116 2 4" xfId="2772" xr:uid="{00000000-0005-0000-0000-00006B310000}"/>
    <cellStyle name="Milliers 116 2 4 2" xfId="19524" xr:uid="{00000000-0005-0000-0000-00006C310000}"/>
    <cellStyle name="Milliers 116 2 4 2 2" xfId="43633" xr:uid="{00000000-0005-0000-0000-00006D310000}"/>
    <cellStyle name="Milliers 116 2 4 3" xfId="38155" xr:uid="{00000000-0005-0000-0000-00006E310000}"/>
    <cellStyle name="Milliers 116 2 4 4" xfId="10880" xr:uid="{00000000-0005-0000-0000-00006F310000}"/>
    <cellStyle name="Milliers 116 2 5" xfId="15390" xr:uid="{00000000-0005-0000-0000-000070310000}"/>
    <cellStyle name="Milliers 116 2 5 2" xfId="40357" xr:uid="{00000000-0005-0000-0000-000071310000}"/>
    <cellStyle name="Milliers 116 2 6" xfId="7205" xr:uid="{00000000-0005-0000-0000-000072310000}"/>
    <cellStyle name="Milliers 116 3" xfId="8805" xr:uid="{00000000-0005-0000-0000-000073310000}"/>
    <cellStyle name="Milliers 116 3 2" xfId="19244" xr:uid="{00000000-0005-0000-0000-000074310000}"/>
    <cellStyle name="Milliers 116 3 2 2" xfId="43353" xr:uid="{00000000-0005-0000-0000-000075310000}"/>
    <cellStyle name="Milliers 116 3 3" xfId="36089" xr:uid="{00000000-0005-0000-0000-000076310000}"/>
    <cellStyle name="Milliers 116 4" xfId="10600" xr:uid="{00000000-0005-0000-0000-000077310000}"/>
    <cellStyle name="Milliers 116 4 2" xfId="37875" xr:uid="{00000000-0005-0000-0000-000078310000}"/>
    <cellStyle name="Milliers 116 5" xfId="15094" xr:uid="{00000000-0005-0000-0000-000079310000}"/>
    <cellStyle name="Milliers 116 5 2" xfId="40061" xr:uid="{00000000-0005-0000-0000-00007A310000}"/>
    <cellStyle name="Milliers 116 6" xfId="6900" xr:uid="{00000000-0005-0000-0000-00007B310000}"/>
    <cellStyle name="Milliers 117" xfId="1590" xr:uid="{00000000-0005-0000-0000-00007C310000}"/>
    <cellStyle name="Milliers 117 2" xfId="1979" xr:uid="{00000000-0005-0000-0000-00007D310000}"/>
    <cellStyle name="Milliers 117 2 2" xfId="3586" xr:uid="{00000000-0005-0000-0000-00007E310000}"/>
    <cellStyle name="Milliers 117 2 2 2" xfId="9713" xr:uid="{00000000-0005-0000-0000-00007F310000}"/>
    <cellStyle name="Milliers 117 2 2 2 2" xfId="13580" xr:uid="{00000000-0005-0000-0000-000080310000}"/>
    <cellStyle name="Milliers 117 2 2 2 2 2" xfId="20782" xr:uid="{00000000-0005-0000-0000-000081310000}"/>
    <cellStyle name="Milliers 117 2 2 2 2 2 2" xfId="44891" xr:uid="{00000000-0005-0000-0000-000082310000}"/>
    <cellStyle name="Milliers 117 2 2 2 2 3" xfId="39427" xr:uid="{00000000-0005-0000-0000-000083310000}"/>
    <cellStyle name="Milliers 117 2 2 2 3" xfId="17470" xr:uid="{00000000-0005-0000-0000-000084310000}"/>
    <cellStyle name="Milliers 117 2 2 2 3 2" xfId="42437" xr:uid="{00000000-0005-0000-0000-000085310000}"/>
    <cellStyle name="Milliers 117 2 2 2 4" xfId="36997" xr:uid="{00000000-0005-0000-0000-000086310000}"/>
    <cellStyle name="Milliers 117 2 2 3" xfId="11294" xr:uid="{00000000-0005-0000-0000-000087310000}"/>
    <cellStyle name="Milliers 117 2 2 3 2" xfId="19937" xr:uid="{00000000-0005-0000-0000-000088310000}"/>
    <cellStyle name="Milliers 117 2 2 3 2 2" xfId="44046" xr:uid="{00000000-0005-0000-0000-000089310000}"/>
    <cellStyle name="Milliers 117 2 2 3 3" xfId="38568" xr:uid="{00000000-0005-0000-0000-00008A310000}"/>
    <cellStyle name="Milliers 117 2 2 4" xfId="16002" xr:uid="{00000000-0005-0000-0000-00008B310000}"/>
    <cellStyle name="Milliers 117 2 2 4 2" xfId="40969" xr:uid="{00000000-0005-0000-0000-00008C310000}"/>
    <cellStyle name="Milliers 117 2 2 5" xfId="7833" xr:uid="{00000000-0005-0000-0000-00008D310000}"/>
    <cellStyle name="Milliers 117 2 3" xfId="4478" xr:uid="{00000000-0005-0000-0000-00008E310000}"/>
    <cellStyle name="Milliers 117 2 3 2" xfId="13159" xr:uid="{00000000-0005-0000-0000-00008F310000}"/>
    <cellStyle name="Milliers 117 2 3 2 2" xfId="20370" xr:uid="{00000000-0005-0000-0000-000090310000}"/>
    <cellStyle name="Milliers 117 2 3 2 2 2" xfId="44479" xr:uid="{00000000-0005-0000-0000-000091310000}"/>
    <cellStyle name="Milliers 117 2 3 2 3" xfId="39015" xr:uid="{00000000-0005-0000-0000-000092310000}"/>
    <cellStyle name="Milliers 117 2 3 3" xfId="16859" xr:uid="{00000000-0005-0000-0000-000093310000}"/>
    <cellStyle name="Milliers 117 2 3 3 2" xfId="41826" xr:uid="{00000000-0005-0000-0000-000094310000}"/>
    <cellStyle name="Milliers 117 2 3 4" xfId="36386" xr:uid="{00000000-0005-0000-0000-000095310000}"/>
    <cellStyle name="Milliers 117 2 3 5" xfId="9102" xr:uid="{00000000-0005-0000-0000-000096310000}"/>
    <cellStyle name="Milliers 117 2 4" xfId="2773" xr:uid="{00000000-0005-0000-0000-000097310000}"/>
    <cellStyle name="Milliers 117 2 4 2" xfId="19525" xr:uid="{00000000-0005-0000-0000-000098310000}"/>
    <cellStyle name="Milliers 117 2 4 2 2" xfId="43634" xr:uid="{00000000-0005-0000-0000-000099310000}"/>
    <cellStyle name="Milliers 117 2 4 3" xfId="38156" xr:uid="{00000000-0005-0000-0000-00009A310000}"/>
    <cellStyle name="Milliers 117 2 4 4" xfId="10881" xr:uid="{00000000-0005-0000-0000-00009B310000}"/>
    <cellStyle name="Milliers 117 2 5" xfId="15391" xr:uid="{00000000-0005-0000-0000-00009C310000}"/>
    <cellStyle name="Milliers 117 2 5 2" xfId="40358" xr:uid="{00000000-0005-0000-0000-00009D310000}"/>
    <cellStyle name="Milliers 117 2 6" xfId="7206" xr:uid="{00000000-0005-0000-0000-00009E310000}"/>
    <cellStyle name="Milliers 117 3" xfId="8806" xr:uid="{00000000-0005-0000-0000-00009F310000}"/>
    <cellStyle name="Milliers 117 3 2" xfId="19245" xr:uid="{00000000-0005-0000-0000-0000A0310000}"/>
    <cellStyle name="Milliers 117 3 2 2" xfId="43354" xr:uid="{00000000-0005-0000-0000-0000A1310000}"/>
    <cellStyle name="Milliers 117 3 3" xfId="36090" xr:uid="{00000000-0005-0000-0000-0000A2310000}"/>
    <cellStyle name="Milliers 117 4" xfId="10601" xr:uid="{00000000-0005-0000-0000-0000A3310000}"/>
    <cellStyle name="Milliers 117 4 2" xfId="37876" xr:uid="{00000000-0005-0000-0000-0000A4310000}"/>
    <cellStyle name="Milliers 117 5" xfId="15095" xr:uid="{00000000-0005-0000-0000-0000A5310000}"/>
    <cellStyle name="Milliers 117 5 2" xfId="40062" xr:uid="{00000000-0005-0000-0000-0000A6310000}"/>
    <cellStyle name="Milliers 117 6" xfId="6901" xr:uid="{00000000-0005-0000-0000-0000A7310000}"/>
    <cellStyle name="Milliers 118" xfId="1591" xr:uid="{00000000-0005-0000-0000-0000A8310000}"/>
    <cellStyle name="Milliers 118 2" xfId="1980" xr:uid="{00000000-0005-0000-0000-0000A9310000}"/>
    <cellStyle name="Milliers 118 2 2" xfId="3587" xr:uid="{00000000-0005-0000-0000-0000AA310000}"/>
    <cellStyle name="Milliers 118 2 2 2" xfId="9714" xr:uid="{00000000-0005-0000-0000-0000AB310000}"/>
    <cellStyle name="Milliers 118 2 2 2 2" xfId="13581" xr:uid="{00000000-0005-0000-0000-0000AC310000}"/>
    <cellStyle name="Milliers 118 2 2 2 2 2" xfId="20783" xr:uid="{00000000-0005-0000-0000-0000AD310000}"/>
    <cellStyle name="Milliers 118 2 2 2 2 2 2" xfId="44892" xr:uid="{00000000-0005-0000-0000-0000AE310000}"/>
    <cellStyle name="Milliers 118 2 2 2 2 3" xfId="39428" xr:uid="{00000000-0005-0000-0000-0000AF310000}"/>
    <cellStyle name="Milliers 118 2 2 2 3" xfId="17471" xr:uid="{00000000-0005-0000-0000-0000B0310000}"/>
    <cellStyle name="Milliers 118 2 2 2 3 2" xfId="42438" xr:uid="{00000000-0005-0000-0000-0000B1310000}"/>
    <cellStyle name="Milliers 118 2 2 2 4" xfId="36998" xr:uid="{00000000-0005-0000-0000-0000B2310000}"/>
    <cellStyle name="Milliers 118 2 2 3" xfId="11295" xr:uid="{00000000-0005-0000-0000-0000B3310000}"/>
    <cellStyle name="Milliers 118 2 2 3 2" xfId="19938" xr:uid="{00000000-0005-0000-0000-0000B4310000}"/>
    <cellStyle name="Milliers 118 2 2 3 2 2" xfId="44047" xr:uid="{00000000-0005-0000-0000-0000B5310000}"/>
    <cellStyle name="Milliers 118 2 2 3 3" xfId="38569" xr:uid="{00000000-0005-0000-0000-0000B6310000}"/>
    <cellStyle name="Milliers 118 2 2 4" xfId="16003" xr:uid="{00000000-0005-0000-0000-0000B7310000}"/>
    <cellStyle name="Milliers 118 2 2 4 2" xfId="40970" xr:uid="{00000000-0005-0000-0000-0000B8310000}"/>
    <cellStyle name="Milliers 118 2 2 5" xfId="7834" xr:uid="{00000000-0005-0000-0000-0000B9310000}"/>
    <cellStyle name="Milliers 118 2 3" xfId="4479" xr:uid="{00000000-0005-0000-0000-0000BA310000}"/>
    <cellStyle name="Milliers 118 2 3 2" xfId="13160" xr:uid="{00000000-0005-0000-0000-0000BB310000}"/>
    <cellStyle name="Milliers 118 2 3 2 2" xfId="20371" xr:uid="{00000000-0005-0000-0000-0000BC310000}"/>
    <cellStyle name="Milliers 118 2 3 2 2 2" xfId="44480" xr:uid="{00000000-0005-0000-0000-0000BD310000}"/>
    <cellStyle name="Milliers 118 2 3 2 3" xfId="39016" xr:uid="{00000000-0005-0000-0000-0000BE310000}"/>
    <cellStyle name="Milliers 118 2 3 3" xfId="16860" xr:uid="{00000000-0005-0000-0000-0000BF310000}"/>
    <cellStyle name="Milliers 118 2 3 3 2" xfId="41827" xr:uid="{00000000-0005-0000-0000-0000C0310000}"/>
    <cellStyle name="Milliers 118 2 3 4" xfId="36387" xr:uid="{00000000-0005-0000-0000-0000C1310000}"/>
    <cellStyle name="Milliers 118 2 3 5" xfId="9103" xr:uid="{00000000-0005-0000-0000-0000C2310000}"/>
    <cellStyle name="Milliers 118 2 4" xfId="2774" xr:uid="{00000000-0005-0000-0000-0000C3310000}"/>
    <cellStyle name="Milliers 118 2 4 2" xfId="19526" xr:uid="{00000000-0005-0000-0000-0000C4310000}"/>
    <cellStyle name="Milliers 118 2 4 2 2" xfId="43635" xr:uid="{00000000-0005-0000-0000-0000C5310000}"/>
    <cellStyle name="Milliers 118 2 4 3" xfId="38157" xr:uid="{00000000-0005-0000-0000-0000C6310000}"/>
    <cellStyle name="Milliers 118 2 4 4" xfId="10882" xr:uid="{00000000-0005-0000-0000-0000C7310000}"/>
    <cellStyle name="Milliers 118 2 5" xfId="15392" xr:uid="{00000000-0005-0000-0000-0000C8310000}"/>
    <cellStyle name="Milliers 118 2 5 2" xfId="40359" xr:uid="{00000000-0005-0000-0000-0000C9310000}"/>
    <cellStyle name="Milliers 118 2 6" xfId="7207" xr:uid="{00000000-0005-0000-0000-0000CA310000}"/>
    <cellStyle name="Milliers 118 3" xfId="8807" xr:uid="{00000000-0005-0000-0000-0000CB310000}"/>
    <cellStyle name="Milliers 118 3 2" xfId="19246" xr:uid="{00000000-0005-0000-0000-0000CC310000}"/>
    <cellStyle name="Milliers 118 3 2 2" xfId="43355" xr:uid="{00000000-0005-0000-0000-0000CD310000}"/>
    <cellStyle name="Milliers 118 3 3" xfId="36091" xr:uid="{00000000-0005-0000-0000-0000CE310000}"/>
    <cellStyle name="Milliers 118 4" xfId="10602" xr:uid="{00000000-0005-0000-0000-0000CF310000}"/>
    <cellStyle name="Milliers 118 4 2" xfId="37877" xr:uid="{00000000-0005-0000-0000-0000D0310000}"/>
    <cellStyle name="Milliers 118 5" xfId="15096" xr:uid="{00000000-0005-0000-0000-0000D1310000}"/>
    <cellStyle name="Milliers 118 5 2" xfId="40063" xr:uid="{00000000-0005-0000-0000-0000D2310000}"/>
    <cellStyle name="Milliers 118 6" xfId="6902" xr:uid="{00000000-0005-0000-0000-0000D3310000}"/>
    <cellStyle name="Milliers 119" xfId="1592" xr:uid="{00000000-0005-0000-0000-0000D4310000}"/>
    <cellStyle name="Milliers 119 2" xfId="1981" xr:uid="{00000000-0005-0000-0000-0000D5310000}"/>
    <cellStyle name="Milliers 119 2 2" xfId="3588" xr:uid="{00000000-0005-0000-0000-0000D6310000}"/>
    <cellStyle name="Milliers 119 2 2 2" xfId="9715" xr:uid="{00000000-0005-0000-0000-0000D7310000}"/>
    <cellStyle name="Milliers 119 2 2 2 2" xfId="13582" xr:uid="{00000000-0005-0000-0000-0000D8310000}"/>
    <cellStyle name="Milliers 119 2 2 2 2 2" xfId="20784" xr:uid="{00000000-0005-0000-0000-0000D9310000}"/>
    <cellStyle name="Milliers 119 2 2 2 2 2 2" xfId="44893" xr:uid="{00000000-0005-0000-0000-0000DA310000}"/>
    <cellStyle name="Milliers 119 2 2 2 2 3" xfId="39429" xr:uid="{00000000-0005-0000-0000-0000DB310000}"/>
    <cellStyle name="Milliers 119 2 2 2 3" xfId="17472" xr:uid="{00000000-0005-0000-0000-0000DC310000}"/>
    <cellStyle name="Milliers 119 2 2 2 3 2" xfId="42439" xr:uid="{00000000-0005-0000-0000-0000DD310000}"/>
    <cellStyle name="Milliers 119 2 2 2 4" xfId="36999" xr:uid="{00000000-0005-0000-0000-0000DE310000}"/>
    <cellStyle name="Milliers 119 2 2 3" xfId="11296" xr:uid="{00000000-0005-0000-0000-0000DF310000}"/>
    <cellStyle name="Milliers 119 2 2 3 2" xfId="19939" xr:uid="{00000000-0005-0000-0000-0000E0310000}"/>
    <cellStyle name="Milliers 119 2 2 3 2 2" xfId="44048" xr:uid="{00000000-0005-0000-0000-0000E1310000}"/>
    <cellStyle name="Milliers 119 2 2 3 3" xfId="38570" xr:uid="{00000000-0005-0000-0000-0000E2310000}"/>
    <cellStyle name="Milliers 119 2 2 4" xfId="16004" xr:uid="{00000000-0005-0000-0000-0000E3310000}"/>
    <cellStyle name="Milliers 119 2 2 4 2" xfId="40971" xr:uid="{00000000-0005-0000-0000-0000E4310000}"/>
    <cellStyle name="Milliers 119 2 2 5" xfId="7835" xr:uid="{00000000-0005-0000-0000-0000E5310000}"/>
    <cellStyle name="Milliers 119 2 3" xfId="4480" xr:uid="{00000000-0005-0000-0000-0000E6310000}"/>
    <cellStyle name="Milliers 119 2 3 2" xfId="13161" xr:uid="{00000000-0005-0000-0000-0000E7310000}"/>
    <cellStyle name="Milliers 119 2 3 2 2" xfId="20372" xr:uid="{00000000-0005-0000-0000-0000E8310000}"/>
    <cellStyle name="Milliers 119 2 3 2 2 2" xfId="44481" xr:uid="{00000000-0005-0000-0000-0000E9310000}"/>
    <cellStyle name="Milliers 119 2 3 2 3" xfId="39017" xr:uid="{00000000-0005-0000-0000-0000EA310000}"/>
    <cellStyle name="Milliers 119 2 3 3" xfId="16861" xr:uid="{00000000-0005-0000-0000-0000EB310000}"/>
    <cellStyle name="Milliers 119 2 3 3 2" xfId="41828" xr:uid="{00000000-0005-0000-0000-0000EC310000}"/>
    <cellStyle name="Milliers 119 2 3 4" xfId="36388" xr:uid="{00000000-0005-0000-0000-0000ED310000}"/>
    <cellStyle name="Milliers 119 2 3 5" xfId="9104" xr:uid="{00000000-0005-0000-0000-0000EE310000}"/>
    <cellStyle name="Milliers 119 2 4" xfId="2775" xr:uid="{00000000-0005-0000-0000-0000EF310000}"/>
    <cellStyle name="Milliers 119 2 4 2" xfId="19527" xr:uid="{00000000-0005-0000-0000-0000F0310000}"/>
    <cellStyle name="Milliers 119 2 4 2 2" xfId="43636" xr:uid="{00000000-0005-0000-0000-0000F1310000}"/>
    <cellStyle name="Milliers 119 2 4 3" xfId="38158" xr:uid="{00000000-0005-0000-0000-0000F2310000}"/>
    <cellStyle name="Milliers 119 2 4 4" xfId="10883" xr:uid="{00000000-0005-0000-0000-0000F3310000}"/>
    <cellStyle name="Milliers 119 2 5" xfId="15393" xr:uid="{00000000-0005-0000-0000-0000F4310000}"/>
    <cellStyle name="Milliers 119 2 5 2" xfId="40360" xr:uid="{00000000-0005-0000-0000-0000F5310000}"/>
    <cellStyle name="Milliers 119 2 6" xfId="7208" xr:uid="{00000000-0005-0000-0000-0000F6310000}"/>
    <cellStyle name="Milliers 119 3" xfId="8808" xr:uid="{00000000-0005-0000-0000-0000F7310000}"/>
    <cellStyle name="Milliers 119 3 2" xfId="19247" xr:uid="{00000000-0005-0000-0000-0000F8310000}"/>
    <cellStyle name="Milliers 119 3 2 2" xfId="43356" xr:uid="{00000000-0005-0000-0000-0000F9310000}"/>
    <cellStyle name="Milliers 119 3 3" xfId="36092" xr:uid="{00000000-0005-0000-0000-0000FA310000}"/>
    <cellStyle name="Milliers 119 4" xfId="10603" xr:uid="{00000000-0005-0000-0000-0000FB310000}"/>
    <cellStyle name="Milliers 119 4 2" xfId="37878" xr:uid="{00000000-0005-0000-0000-0000FC310000}"/>
    <cellStyle name="Milliers 119 5" xfId="15097" xr:uid="{00000000-0005-0000-0000-0000FD310000}"/>
    <cellStyle name="Milliers 119 5 2" xfId="40064" xr:uid="{00000000-0005-0000-0000-0000FE310000}"/>
    <cellStyle name="Milliers 119 6" xfId="6903" xr:uid="{00000000-0005-0000-0000-0000FF310000}"/>
    <cellStyle name="Milliers 12" xfId="1431" xr:uid="{00000000-0005-0000-0000-000000320000}"/>
    <cellStyle name="Milliers 12 2" xfId="1982" xr:uid="{00000000-0005-0000-0000-000001320000}"/>
    <cellStyle name="Milliers 12 2 2" xfId="3589" xr:uid="{00000000-0005-0000-0000-000002320000}"/>
    <cellStyle name="Milliers 12 2 2 2" xfId="9716" xr:uid="{00000000-0005-0000-0000-000003320000}"/>
    <cellStyle name="Milliers 12 2 2 2 2" xfId="13583" xr:uid="{00000000-0005-0000-0000-000004320000}"/>
    <cellStyle name="Milliers 12 2 2 2 2 2" xfId="20785" xr:uid="{00000000-0005-0000-0000-000005320000}"/>
    <cellStyle name="Milliers 12 2 2 2 2 2 2" xfId="44894" xr:uid="{00000000-0005-0000-0000-000006320000}"/>
    <cellStyle name="Milliers 12 2 2 2 2 3" xfId="39430" xr:uid="{00000000-0005-0000-0000-000007320000}"/>
    <cellStyle name="Milliers 12 2 2 2 3" xfId="17473" xr:uid="{00000000-0005-0000-0000-000008320000}"/>
    <cellStyle name="Milliers 12 2 2 2 3 2" xfId="42440" xr:uid="{00000000-0005-0000-0000-000009320000}"/>
    <cellStyle name="Milliers 12 2 2 2 4" xfId="37000" xr:uid="{00000000-0005-0000-0000-00000A320000}"/>
    <cellStyle name="Milliers 12 2 2 3" xfId="11297" xr:uid="{00000000-0005-0000-0000-00000B320000}"/>
    <cellStyle name="Milliers 12 2 2 3 2" xfId="19940" xr:uid="{00000000-0005-0000-0000-00000C320000}"/>
    <cellStyle name="Milliers 12 2 2 3 2 2" xfId="44049" xr:uid="{00000000-0005-0000-0000-00000D320000}"/>
    <cellStyle name="Milliers 12 2 2 3 3" xfId="38571" xr:uid="{00000000-0005-0000-0000-00000E320000}"/>
    <cellStyle name="Milliers 12 2 2 4" xfId="16005" xr:uid="{00000000-0005-0000-0000-00000F320000}"/>
    <cellStyle name="Milliers 12 2 2 4 2" xfId="40972" xr:uid="{00000000-0005-0000-0000-000010320000}"/>
    <cellStyle name="Milliers 12 2 2 5" xfId="7836" xr:uid="{00000000-0005-0000-0000-000011320000}"/>
    <cellStyle name="Milliers 12 2 3" xfId="4481" xr:uid="{00000000-0005-0000-0000-000012320000}"/>
    <cellStyle name="Milliers 12 2 3 2" xfId="13162" xr:uid="{00000000-0005-0000-0000-000013320000}"/>
    <cellStyle name="Milliers 12 2 3 2 2" xfId="20373" xr:uid="{00000000-0005-0000-0000-000014320000}"/>
    <cellStyle name="Milliers 12 2 3 2 2 2" xfId="44482" xr:uid="{00000000-0005-0000-0000-000015320000}"/>
    <cellStyle name="Milliers 12 2 3 2 3" xfId="39018" xr:uid="{00000000-0005-0000-0000-000016320000}"/>
    <cellStyle name="Milliers 12 2 3 3" xfId="16862" xr:uid="{00000000-0005-0000-0000-000017320000}"/>
    <cellStyle name="Milliers 12 2 3 3 2" xfId="41829" xr:uid="{00000000-0005-0000-0000-000018320000}"/>
    <cellStyle name="Milliers 12 2 3 4" xfId="36389" xr:uid="{00000000-0005-0000-0000-000019320000}"/>
    <cellStyle name="Milliers 12 2 3 5" xfId="9105" xr:uid="{00000000-0005-0000-0000-00001A320000}"/>
    <cellStyle name="Milliers 12 2 4" xfId="2776" xr:uid="{00000000-0005-0000-0000-00001B320000}"/>
    <cellStyle name="Milliers 12 2 4 2" xfId="19528" xr:uid="{00000000-0005-0000-0000-00001C320000}"/>
    <cellStyle name="Milliers 12 2 4 2 2" xfId="43637" xr:uid="{00000000-0005-0000-0000-00001D320000}"/>
    <cellStyle name="Milliers 12 2 4 3" xfId="38159" xr:uid="{00000000-0005-0000-0000-00001E320000}"/>
    <cellStyle name="Milliers 12 2 4 4" xfId="10884" xr:uid="{00000000-0005-0000-0000-00001F320000}"/>
    <cellStyle name="Milliers 12 2 5" xfId="15394" xr:uid="{00000000-0005-0000-0000-000020320000}"/>
    <cellStyle name="Milliers 12 2 5 2" xfId="40361" xr:uid="{00000000-0005-0000-0000-000021320000}"/>
    <cellStyle name="Milliers 12 2 6" xfId="7209" xr:uid="{00000000-0005-0000-0000-000022320000}"/>
    <cellStyle name="Milliers 12 3" xfId="8647" xr:uid="{00000000-0005-0000-0000-000023320000}"/>
    <cellStyle name="Milliers 12 3 2" xfId="19138" xr:uid="{00000000-0005-0000-0000-000024320000}"/>
    <cellStyle name="Milliers 12 3 2 2" xfId="43247" xr:uid="{00000000-0005-0000-0000-000025320000}"/>
    <cellStyle name="Milliers 12 3 3" xfId="35931" xr:uid="{00000000-0005-0000-0000-000026320000}"/>
    <cellStyle name="Milliers 12 4" xfId="10493" xr:uid="{00000000-0005-0000-0000-000027320000}"/>
    <cellStyle name="Milliers 12 4 2" xfId="37769" xr:uid="{00000000-0005-0000-0000-000028320000}"/>
    <cellStyle name="Milliers 12 5" xfId="14936" xr:uid="{00000000-0005-0000-0000-000029320000}"/>
    <cellStyle name="Milliers 12 5 2" xfId="39903" xr:uid="{00000000-0005-0000-0000-00002A320000}"/>
    <cellStyle name="Milliers 12 6" xfId="6741" xr:uid="{00000000-0005-0000-0000-00002B320000}"/>
    <cellStyle name="Milliers 120" xfId="1593" xr:uid="{00000000-0005-0000-0000-00002C320000}"/>
    <cellStyle name="Milliers 120 2" xfId="1983" xr:uid="{00000000-0005-0000-0000-00002D320000}"/>
    <cellStyle name="Milliers 120 2 2" xfId="3590" xr:uid="{00000000-0005-0000-0000-00002E320000}"/>
    <cellStyle name="Milliers 120 2 2 2" xfId="9717" xr:uid="{00000000-0005-0000-0000-00002F320000}"/>
    <cellStyle name="Milliers 120 2 2 2 2" xfId="13584" xr:uid="{00000000-0005-0000-0000-000030320000}"/>
    <cellStyle name="Milliers 120 2 2 2 2 2" xfId="20786" xr:uid="{00000000-0005-0000-0000-000031320000}"/>
    <cellStyle name="Milliers 120 2 2 2 2 2 2" xfId="44895" xr:uid="{00000000-0005-0000-0000-000032320000}"/>
    <cellStyle name="Milliers 120 2 2 2 2 3" xfId="39431" xr:uid="{00000000-0005-0000-0000-000033320000}"/>
    <cellStyle name="Milliers 120 2 2 2 3" xfId="17474" xr:uid="{00000000-0005-0000-0000-000034320000}"/>
    <cellStyle name="Milliers 120 2 2 2 3 2" xfId="42441" xr:uid="{00000000-0005-0000-0000-000035320000}"/>
    <cellStyle name="Milliers 120 2 2 2 4" xfId="37001" xr:uid="{00000000-0005-0000-0000-000036320000}"/>
    <cellStyle name="Milliers 120 2 2 3" xfId="11298" xr:uid="{00000000-0005-0000-0000-000037320000}"/>
    <cellStyle name="Milliers 120 2 2 3 2" xfId="19941" xr:uid="{00000000-0005-0000-0000-000038320000}"/>
    <cellStyle name="Milliers 120 2 2 3 2 2" xfId="44050" xr:uid="{00000000-0005-0000-0000-000039320000}"/>
    <cellStyle name="Milliers 120 2 2 3 3" xfId="38572" xr:uid="{00000000-0005-0000-0000-00003A320000}"/>
    <cellStyle name="Milliers 120 2 2 4" xfId="16006" xr:uid="{00000000-0005-0000-0000-00003B320000}"/>
    <cellStyle name="Milliers 120 2 2 4 2" xfId="40973" xr:uid="{00000000-0005-0000-0000-00003C320000}"/>
    <cellStyle name="Milliers 120 2 2 5" xfId="7837" xr:uid="{00000000-0005-0000-0000-00003D320000}"/>
    <cellStyle name="Milliers 120 2 3" xfId="4482" xr:uid="{00000000-0005-0000-0000-00003E320000}"/>
    <cellStyle name="Milliers 120 2 3 2" xfId="13163" xr:uid="{00000000-0005-0000-0000-00003F320000}"/>
    <cellStyle name="Milliers 120 2 3 2 2" xfId="20374" xr:uid="{00000000-0005-0000-0000-000040320000}"/>
    <cellStyle name="Milliers 120 2 3 2 2 2" xfId="44483" xr:uid="{00000000-0005-0000-0000-000041320000}"/>
    <cellStyle name="Milliers 120 2 3 2 3" xfId="39019" xr:uid="{00000000-0005-0000-0000-000042320000}"/>
    <cellStyle name="Milliers 120 2 3 3" xfId="16863" xr:uid="{00000000-0005-0000-0000-000043320000}"/>
    <cellStyle name="Milliers 120 2 3 3 2" xfId="41830" xr:uid="{00000000-0005-0000-0000-000044320000}"/>
    <cellStyle name="Milliers 120 2 3 4" xfId="36390" xr:uid="{00000000-0005-0000-0000-000045320000}"/>
    <cellStyle name="Milliers 120 2 3 5" xfId="9106" xr:uid="{00000000-0005-0000-0000-000046320000}"/>
    <cellStyle name="Milliers 120 2 4" xfId="2777" xr:uid="{00000000-0005-0000-0000-000047320000}"/>
    <cellStyle name="Milliers 120 2 4 2" xfId="19529" xr:uid="{00000000-0005-0000-0000-000048320000}"/>
    <cellStyle name="Milliers 120 2 4 2 2" xfId="43638" xr:uid="{00000000-0005-0000-0000-000049320000}"/>
    <cellStyle name="Milliers 120 2 4 3" xfId="38160" xr:uid="{00000000-0005-0000-0000-00004A320000}"/>
    <cellStyle name="Milliers 120 2 4 4" xfId="10885" xr:uid="{00000000-0005-0000-0000-00004B320000}"/>
    <cellStyle name="Milliers 120 2 5" xfId="15395" xr:uid="{00000000-0005-0000-0000-00004C320000}"/>
    <cellStyle name="Milliers 120 2 5 2" xfId="40362" xr:uid="{00000000-0005-0000-0000-00004D320000}"/>
    <cellStyle name="Milliers 120 2 6" xfId="7210" xr:uid="{00000000-0005-0000-0000-00004E320000}"/>
    <cellStyle name="Milliers 120 3" xfId="8809" xr:uid="{00000000-0005-0000-0000-00004F320000}"/>
    <cellStyle name="Milliers 120 3 2" xfId="19248" xr:uid="{00000000-0005-0000-0000-000050320000}"/>
    <cellStyle name="Milliers 120 3 2 2" xfId="43357" xr:uid="{00000000-0005-0000-0000-000051320000}"/>
    <cellStyle name="Milliers 120 3 3" xfId="36093" xr:uid="{00000000-0005-0000-0000-000052320000}"/>
    <cellStyle name="Milliers 120 4" xfId="10604" xr:uid="{00000000-0005-0000-0000-000053320000}"/>
    <cellStyle name="Milliers 120 4 2" xfId="37879" xr:uid="{00000000-0005-0000-0000-000054320000}"/>
    <cellStyle name="Milliers 120 5" xfId="15098" xr:uid="{00000000-0005-0000-0000-000055320000}"/>
    <cellStyle name="Milliers 120 5 2" xfId="40065" xr:uid="{00000000-0005-0000-0000-000056320000}"/>
    <cellStyle name="Milliers 120 6" xfId="6904" xr:uid="{00000000-0005-0000-0000-000057320000}"/>
    <cellStyle name="Milliers 121" xfId="1594" xr:uid="{00000000-0005-0000-0000-000058320000}"/>
    <cellStyle name="Milliers 121 2" xfId="1984" xr:uid="{00000000-0005-0000-0000-000059320000}"/>
    <cellStyle name="Milliers 121 2 2" xfId="3591" xr:uid="{00000000-0005-0000-0000-00005A320000}"/>
    <cellStyle name="Milliers 121 2 2 2" xfId="9718" xr:uid="{00000000-0005-0000-0000-00005B320000}"/>
    <cellStyle name="Milliers 121 2 2 2 2" xfId="13585" xr:uid="{00000000-0005-0000-0000-00005C320000}"/>
    <cellStyle name="Milliers 121 2 2 2 2 2" xfId="20787" xr:uid="{00000000-0005-0000-0000-00005D320000}"/>
    <cellStyle name="Milliers 121 2 2 2 2 2 2" xfId="44896" xr:uid="{00000000-0005-0000-0000-00005E320000}"/>
    <cellStyle name="Milliers 121 2 2 2 2 3" xfId="39432" xr:uid="{00000000-0005-0000-0000-00005F320000}"/>
    <cellStyle name="Milliers 121 2 2 2 3" xfId="17475" xr:uid="{00000000-0005-0000-0000-000060320000}"/>
    <cellStyle name="Milliers 121 2 2 2 3 2" xfId="42442" xr:uid="{00000000-0005-0000-0000-000061320000}"/>
    <cellStyle name="Milliers 121 2 2 2 4" xfId="37002" xr:uid="{00000000-0005-0000-0000-000062320000}"/>
    <cellStyle name="Milliers 121 2 2 3" xfId="11299" xr:uid="{00000000-0005-0000-0000-000063320000}"/>
    <cellStyle name="Milliers 121 2 2 3 2" xfId="19942" xr:uid="{00000000-0005-0000-0000-000064320000}"/>
    <cellStyle name="Milliers 121 2 2 3 2 2" xfId="44051" xr:uid="{00000000-0005-0000-0000-000065320000}"/>
    <cellStyle name="Milliers 121 2 2 3 3" xfId="38573" xr:uid="{00000000-0005-0000-0000-000066320000}"/>
    <cellStyle name="Milliers 121 2 2 4" xfId="16007" xr:uid="{00000000-0005-0000-0000-000067320000}"/>
    <cellStyle name="Milliers 121 2 2 4 2" xfId="40974" xr:uid="{00000000-0005-0000-0000-000068320000}"/>
    <cellStyle name="Milliers 121 2 2 5" xfId="7838" xr:uid="{00000000-0005-0000-0000-000069320000}"/>
    <cellStyle name="Milliers 121 2 3" xfId="4483" xr:uid="{00000000-0005-0000-0000-00006A320000}"/>
    <cellStyle name="Milliers 121 2 3 2" xfId="13164" xr:uid="{00000000-0005-0000-0000-00006B320000}"/>
    <cellStyle name="Milliers 121 2 3 2 2" xfId="20375" xr:uid="{00000000-0005-0000-0000-00006C320000}"/>
    <cellStyle name="Milliers 121 2 3 2 2 2" xfId="44484" xr:uid="{00000000-0005-0000-0000-00006D320000}"/>
    <cellStyle name="Milliers 121 2 3 2 3" xfId="39020" xr:uid="{00000000-0005-0000-0000-00006E320000}"/>
    <cellStyle name="Milliers 121 2 3 3" xfId="16864" xr:uid="{00000000-0005-0000-0000-00006F320000}"/>
    <cellStyle name="Milliers 121 2 3 3 2" xfId="41831" xr:uid="{00000000-0005-0000-0000-000070320000}"/>
    <cellStyle name="Milliers 121 2 3 4" xfId="36391" xr:uid="{00000000-0005-0000-0000-000071320000}"/>
    <cellStyle name="Milliers 121 2 3 5" xfId="9107" xr:uid="{00000000-0005-0000-0000-000072320000}"/>
    <cellStyle name="Milliers 121 2 4" xfId="2778" xr:uid="{00000000-0005-0000-0000-000073320000}"/>
    <cellStyle name="Milliers 121 2 4 2" xfId="19530" xr:uid="{00000000-0005-0000-0000-000074320000}"/>
    <cellStyle name="Milliers 121 2 4 2 2" xfId="43639" xr:uid="{00000000-0005-0000-0000-000075320000}"/>
    <cellStyle name="Milliers 121 2 4 3" xfId="38161" xr:uid="{00000000-0005-0000-0000-000076320000}"/>
    <cellStyle name="Milliers 121 2 4 4" xfId="10886" xr:uid="{00000000-0005-0000-0000-000077320000}"/>
    <cellStyle name="Milliers 121 2 5" xfId="15396" xr:uid="{00000000-0005-0000-0000-000078320000}"/>
    <cellStyle name="Milliers 121 2 5 2" xfId="40363" xr:uid="{00000000-0005-0000-0000-000079320000}"/>
    <cellStyle name="Milliers 121 2 6" xfId="7211" xr:uid="{00000000-0005-0000-0000-00007A320000}"/>
    <cellStyle name="Milliers 121 3" xfId="8810" xr:uid="{00000000-0005-0000-0000-00007B320000}"/>
    <cellStyle name="Milliers 121 3 2" xfId="19249" xr:uid="{00000000-0005-0000-0000-00007C320000}"/>
    <cellStyle name="Milliers 121 3 2 2" xfId="43358" xr:uid="{00000000-0005-0000-0000-00007D320000}"/>
    <cellStyle name="Milliers 121 3 3" xfId="36094" xr:uid="{00000000-0005-0000-0000-00007E320000}"/>
    <cellStyle name="Milliers 121 4" xfId="10605" xr:uid="{00000000-0005-0000-0000-00007F320000}"/>
    <cellStyle name="Milliers 121 4 2" xfId="37880" xr:uid="{00000000-0005-0000-0000-000080320000}"/>
    <cellStyle name="Milliers 121 5" xfId="15099" xr:uid="{00000000-0005-0000-0000-000081320000}"/>
    <cellStyle name="Milliers 121 5 2" xfId="40066" xr:uid="{00000000-0005-0000-0000-000082320000}"/>
    <cellStyle name="Milliers 121 6" xfId="6905" xr:uid="{00000000-0005-0000-0000-000083320000}"/>
    <cellStyle name="Milliers 122" xfId="1595" xr:uid="{00000000-0005-0000-0000-000084320000}"/>
    <cellStyle name="Milliers 122 2" xfId="1985" xr:uid="{00000000-0005-0000-0000-000085320000}"/>
    <cellStyle name="Milliers 122 2 2" xfId="3592" xr:uid="{00000000-0005-0000-0000-000086320000}"/>
    <cellStyle name="Milliers 122 2 2 2" xfId="9719" xr:uid="{00000000-0005-0000-0000-000087320000}"/>
    <cellStyle name="Milliers 122 2 2 2 2" xfId="13586" xr:uid="{00000000-0005-0000-0000-000088320000}"/>
    <cellStyle name="Milliers 122 2 2 2 2 2" xfId="20788" xr:uid="{00000000-0005-0000-0000-000089320000}"/>
    <cellStyle name="Milliers 122 2 2 2 2 2 2" xfId="44897" xr:uid="{00000000-0005-0000-0000-00008A320000}"/>
    <cellStyle name="Milliers 122 2 2 2 2 3" xfId="39433" xr:uid="{00000000-0005-0000-0000-00008B320000}"/>
    <cellStyle name="Milliers 122 2 2 2 3" xfId="17476" xr:uid="{00000000-0005-0000-0000-00008C320000}"/>
    <cellStyle name="Milliers 122 2 2 2 3 2" xfId="42443" xr:uid="{00000000-0005-0000-0000-00008D320000}"/>
    <cellStyle name="Milliers 122 2 2 2 4" xfId="37003" xr:uid="{00000000-0005-0000-0000-00008E320000}"/>
    <cellStyle name="Milliers 122 2 2 3" xfId="11300" xr:uid="{00000000-0005-0000-0000-00008F320000}"/>
    <cellStyle name="Milliers 122 2 2 3 2" xfId="19943" xr:uid="{00000000-0005-0000-0000-000090320000}"/>
    <cellStyle name="Milliers 122 2 2 3 2 2" xfId="44052" xr:uid="{00000000-0005-0000-0000-000091320000}"/>
    <cellStyle name="Milliers 122 2 2 3 3" xfId="38574" xr:uid="{00000000-0005-0000-0000-000092320000}"/>
    <cellStyle name="Milliers 122 2 2 4" xfId="16008" xr:uid="{00000000-0005-0000-0000-000093320000}"/>
    <cellStyle name="Milliers 122 2 2 4 2" xfId="40975" xr:uid="{00000000-0005-0000-0000-000094320000}"/>
    <cellStyle name="Milliers 122 2 2 5" xfId="7839" xr:uid="{00000000-0005-0000-0000-000095320000}"/>
    <cellStyle name="Milliers 122 2 3" xfId="4484" xr:uid="{00000000-0005-0000-0000-000096320000}"/>
    <cellStyle name="Milliers 122 2 3 2" xfId="13165" xr:uid="{00000000-0005-0000-0000-000097320000}"/>
    <cellStyle name="Milliers 122 2 3 2 2" xfId="20376" xr:uid="{00000000-0005-0000-0000-000098320000}"/>
    <cellStyle name="Milliers 122 2 3 2 2 2" xfId="44485" xr:uid="{00000000-0005-0000-0000-000099320000}"/>
    <cellStyle name="Milliers 122 2 3 2 3" xfId="39021" xr:uid="{00000000-0005-0000-0000-00009A320000}"/>
    <cellStyle name="Milliers 122 2 3 3" xfId="16865" xr:uid="{00000000-0005-0000-0000-00009B320000}"/>
    <cellStyle name="Milliers 122 2 3 3 2" xfId="41832" xr:uid="{00000000-0005-0000-0000-00009C320000}"/>
    <cellStyle name="Milliers 122 2 3 4" xfId="36392" xr:uid="{00000000-0005-0000-0000-00009D320000}"/>
    <cellStyle name="Milliers 122 2 3 5" xfId="9108" xr:uid="{00000000-0005-0000-0000-00009E320000}"/>
    <cellStyle name="Milliers 122 2 4" xfId="2779" xr:uid="{00000000-0005-0000-0000-00009F320000}"/>
    <cellStyle name="Milliers 122 2 4 2" xfId="19531" xr:uid="{00000000-0005-0000-0000-0000A0320000}"/>
    <cellStyle name="Milliers 122 2 4 2 2" xfId="43640" xr:uid="{00000000-0005-0000-0000-0000A1320000}"/>
    <cellStyle name="Milliers 122 2 4 3" xfId="38162" xr:uid="{00000000-0005-0000-0000-0000A2320000}"/>
    <cellStyle name="Milliers 122 2 4 4" xfId="10887" xr:uid="{00000000-0005-0000-0000-0000A3320000}"/>
    <cellStyle name="Milliers 122 2 5" xfId="15397" xr:uid="{00000000-0005-0000-0000-0000A4320000}"/>
    <cellStyle name="Milliers 122 2 5 2" xfId="40364" xr:uid="{00000000-0005-0000-0000-0000A5320000}"/>
    <cellStyle name="Milliers 122 2 6" xfId="7212" xr:uid="{00000000-0005-0000-0000-0000A6320000}"/>
    <cellStyle name="Milliers 122 3" xfId="8811" xr:uid="{00000000-0005-0000-0000-0000A7320000}"/>
    <cellStyle name="Milliers 122 3 2" xfId="19250" xr:uid="{00000000-0005-0000-0000-0000A8320000}"/>
    <cellStyle name="Milliers 122 3 2 2" xfId="43359" xr:uid="{00000000-0005-0000-0000-0000A9320000}"/>
    <cellStyle name="Milliers 122 3 3" xfId="36095" xr:uid="{00000000-0005-0000-0000-0000AA320000}"/>
    <cellStyle name="Milliers 122 4" xfId="10606" xr:uid="{00000000-0005-0000-0000-0000AB320000}"/>
    <cellStyle name="Milliers 122 4 2" xfId="37881" xr:uid="{00000000-0005-0000-0000-0000AC320000}"/>
    <cellStyle name="Milliers 122 5" xfId="15100" xr:uid="{00000000-0005-0000-0000-0000AD320000}"/>
    <cellStyle name="Milliers 122 5 2" xfId="40067" xr:uid="{00000000-0005-0000-0000-0000AE320000}"/>
    <cellStyle name="Milliers 122 6" xfId="6906" xr:uid="{00000000-0005-0000-0000-0000AF320000}"/>
    <cellStyle name="Milliers 123" xfId="1596" xr:uid="{00000000-0005-0000-0000-0000B0320000}"/>
    <cellStyle name="Milliers 123 2" xfId="1986" xr:uid="{00000000-0005-0000-0000-0000B1320000}"/>
    <cellStyle name="Milliers 123 2 2" xfId="3593" xr:uid="{00000000-0005-0000-0000-0000B2320000}"/>
    <cellStyle name="Milliers 123 2 2 2" xfId="9720" xr:uid="{00000000-0005-0000-0000-0000B3320000}"/>
    <cellStyle name="Milliers 123 2 2 2 2" xfId="13587" xr:uid="{00000000-0005-0000-0000-0000B4320000}"/>
    <cellStyle name="Milliers 123 2 2 2 2 2" xfId="20789" xr:uid="{00000000-0005-0000-0000-0000B5320000}"/>
    <cellStyle name="Milliers 123 2 2 2 2 2 2" xfId="44898" xr:uid="{00000000-0005-0000-0000-0000B6320000}"/>
    <cellStyle name="Milliers 123 2 2 2 2 3" xfId="39434" xr:uid="{00000000-0005-0000-0000-0000B7320000}"/>
    <cellStyle name="Milliers 123 2 2 2 3" xfId="17477" xr:uid="{00000000-0005-0000-0000-0000B8320000}"/>
    <cellStyle name="Milliers 123 2 2 2 3 2" xfId="42444" xr:uid="{00000000-0005-0000-0000-0000B9320000}"/>
    <cellStyle name="Milliers 123 2 2 2 4" xfId="37004" xr:uid="{00000000-0005-0000-0000-0000BA320000}"/>
    <cellStyle name="Milliers 123 2 2 3" xfId="11301" xr:uid="{00000000-0005-0000-0000-0000BB320000}"/>
    <cellStyle name="Milliers 123 2 2 3 2" xfId="19944" xr:uid="{00000000-0005-0000-0000-0000BC320000}"/>
    <cellStyle name="Milliers 123 2 2 3 2 2" xfId="44053" xr:uid="{00000000-0005-0000-0000-0000BD320000}"/>
    <cellStyle name="Milliers 123 2 2 3 3" xfId="38575" xr:uid="{00000000-0005-0000-0000-0000BE320000}"/>
    <cellStyle name="Milliers 123 2 2 4" xfId="16009" xr:uid="{00000000-0005-0000-0000-0000BF320000}"/>
    <cellStyle name="Milliers 123 2 2 4 2" xfId="40976" xr:uid="{00000000-0005-0000-0000-0000C0320000}"/>
    <cellStyle name="Milliers 123 2 2 5" xfId="7840" xr:uid="{00000000-0005-0000-0000-0000C1320000}"/>
    <cellStyle name="Milliers 123 2 3" xfId="4485" xr:uid="{00000000-0005-0000-0000-0000C2320000}"/>
    <cellStyle name="Milliers 123 2 3 2" xfId="13166" xr:uid="{00000000-0005-0000-0000-0000C3320000}"/>
    <cellStyle name="Milliers 123 2 3 2 2" xfId="20377" xr:uid="{00000000-0005-0000-0000-0000C4320000}"/>
    <cellStyle name="Milliers 123 2 3 2 2 2" xfId="44486" xr:uid="{00000000-0005-0000-0000-0000C5320000}"/>
    <cellStyle name="Milliers 123 2 3 2 3" xfId="39022" xr:uid="{00000000-0005-0000-0000-0000C6320000}"/>
    <cellStyle name="Milliers 123 2 3 3" xfId="16866" xr:uid="{00000000-0005-0000-0000-0000C7320000}"/>
    <cellStyle name="Milliers 123 2 3 3 2" xfId="41833" xr:uid="{00000000-0005-0000-0000-0000C8320000}"/>
    <cellStyle name="Milliers 123 2 3 4" xfId="36393" xr:uid="{00000000-0005-0000-0000-0000C9320000}"/>
    <cellStyle name="Milliers 123 2 3 5" xfId="9109" xr:uid="{00000000-0005-0000-0000-0000CA320000}"/>
    <cellStyle name="Milliers 123 2 4" xfId="2780" xr:uid="{00000000-0005-0000-0000-0000CB320000}"/>
    <cellStyle name="Milliers 123 2 4 2" xfId="19532" xr:uid="{00000000-0005-0000-0000-0000CC320000}"/>
    <cellStyle name="Milliers 123 2 4 2 2" xfId="43641" xr:uid="{00000000-0005-0000-0000-0000CD320000}"/>
    <cellStyle name="Milliers 123 2 4 3" xfId="38163" xr:uid="{00000000-0005-0000-0000-0000CE320000}"/>
    <cellStyle name="Milliers 123 2 4 4" xfId="10888" xr:uid="{00000000-0005-0000-0000-0000CF320000}"/>
    <cellStyle name="Milliers 123 2 5" xfId="15398" xr:uid="{00000000-0005-0000-0000-0000D0320000}"/>
    <cellStyle name="Milliers 123 2 5 2" xfId="40365" xr:uid="{00000000-0005-0000-0000-0000D1320000}"/>
    <cellStyle name="Milliers 123 2 6" xfId="7213" xr:uid="{00000000-0005-0000-0000-0000D2320000}"/>
    <cellStyle name="Milliers 123 3" xfId="8812" xr:uid="{00000000-0005-0000-0000-0000D3320000}"/>
    <cellStyle name="Milliers 123 3 2" xfId="19251" xr:uid="{00000000-0005-0000-0000-0000D4320000}"/>
    <cellStyle name="Milliers 123 3 2 2" xfId="43360" xr:uid="{00000000-0005-0000-0000-0000D5320000}"/>
    <cellStyle name="Milliers 123 3 3" xfId="36096" xr:uid="{00000000-0005-0000-0000-0000D6320000}"/>
    <cellStyle name="Milliers 123 4" xfId="10607" xr:uid="{00000000-0005-0000-0000-0000D7320000}"/>
    <cellStyle name="Milliers 123 4 2" xfId="37882" xr:uid="{00000000-0005-0000-0000-0000D8320000}"/>
    <cellStyle name="Milliers 123 5" xfId="15101" xr:uid="{00000000-0005-0000-0000-0000D9320000}"/>
    <cellStyle name="Milliers 123 5 2" xfId="40068" xr:uid="{00000000-0005-0000-0000-0000DA320000}"/>
    <cellStyle name="Milliers 123 6" xfId="6907" xr:uid="{00000000-0005-0000-0000-0000DB320000}"/>
    <cellStyle name="Milliers 124" xfId="1597" xr:uid="{00000000-0005-0000-0000-0000DC320000}"/>
    <cellStyle name="Milliers 124 2" xfId="1987" xr:uid="{00000000-0005-0000-0000-0000DD320000}"/>
    <cellStyle name="Milliers 124 2 2" xfId="3594" xr:uid="{00000000-0005-0000-0000-0000DE320000}"/>
    <cellStyle name="Milliers 124 2 2 2" xfId="9721" xr:uid="{00000000-0005-0000-0000-0000DF320000}"/>
    <cellStyle name="Milliers 124 2 2 2 2" xfId="13588" xr:uid="{00000000-0005-0000-0000-0000E0320000}"/>
    <cellStyle name="Milliers 124 2 2 2 2 2" xfId="20790" xr:uid="{00000000-0005-0000-0000-0000E1320000}"/>
    <cellStyle name="Milliers 124 2 2 2 2 2 2" xfId="44899" xr:uid="{00000000-0005-0000-0000-0000E2320000}"/>
    <cellStyle name="Milliers 124 2 2 2 2 3" xfId="39435" xr:uid="{00000000-0005-0000-0000-0000E3320000}"/>
    <cellStyle name="Milliers 124 2 2 2 3" xfId="17478" xr:uid="{00000000-0005-0000-0000-0000E4320000}"/>
    <cellStyle name="Milliers 124 2 2 2 3 2" xfId="42445" xr:uid="{00000000-0005-0000-0000-0000E5320000}"/>
    <cellStyle name="Milliers 124 2 2 2 4" xfId="37005" xr:uid="{00000000-0005-0000-0000-0000E6320000}"/>
    <cellStyle name="Milliers 124 2 2 3" xfId="11302" xr:uid="{00000000-0005-0000-0000-0000E7320000}"/>
    <cellStyle name="Milliers 124 2 2 3 2" xfId="19945" xr:uid="{00000000-0005-0000-0000-0000E8320000}"/>
    <cellStyle name="Milliers 124 2 2 3 2 2" xfId="44054" xr:uid="{00000000-0005-0000-0000-0000E9320000}"/>
    <cellStyle name="Milliers 124 2 2 3 3" xfId="38576" xr:uid="{00000000-0005-0000-0000-0000EA320000}"/>
    <cellStyle name="Milliers 124 2 2 4" xfId="16010" xr:uid="{00000000-0005-0000-0000-0000EB320000}"/>
    <cellStyle name="Milliers 124 2 2 4 2" xfId="40977" xr:uid="{00000000-0005-0000-0000-0000EC320000}"/>
    <cellStyle name="Milliers 124 2 2 5" xfId="7841" xr:uid="{00000000-0005-0000-0000-0000ED320000}"/>
    <cellStyle name="Milliers 124 2 3" xfId="4486" xr:uid="{00000000-0005-0000-0000-0000EE320000}"/>
    <cellStyle name="Milliers 124 2 3 2" xfId="13167" xr:uid="{00000000-0005-0000-0000-0000EF320000}"/>
    <cellStyle name="Milliers 124 2 3 2 2" xfId="20378" xr:uid="{00000000-0005-0000-0000-0000F0320000}"/>
    <cellStyle name="Milliers 124 2 3 2 2 2" xfId="44487" xr:uid="{00000000-0005-0000-0000-0000F1320000}"/>
    <cellStyle name="Milliers 124 2 3 2 3" xfId="39023" xr:uid="{00000000-0005-0000-0000-0000F2320000}"/>
    <cellStyle name="Milliers 124 2 3 3" xfId="16867" xr:uid="{00000000-0005-0000-0000-0000F3320000}"/>
    <cellStyle name="Milliers 124 2 3 3 2" xfId="41834" xr:uid="{00000000-0005-0000-0000-0000F4320000}"/>
    <cellStyle name="Milliers 124 2 3 4" xfId="36394" xr:uid="{00000000-0005-0000-0000-0000F5320000}"/>
    <cellStyle name="Milliers 124 2 3 5" xfId="9110" xr:uid="{00000000-0005-0000-0000-0000F6320000}"/>
    <cellStyle name="Milliers 124 2 4" xfId="2781" xr:uid="{00000000-0005-0000-0000-0000F7320000}"/>
    <cellStyle name="Milliers 124 2 4 2" xfId="19533" xr:uid="{00000000-0005-0000-0000-0000F8320000}"/>
    <cellStyle name="Milliers 124 2 4 2 2" xfId="43642" xr:uid="{00000000-0005-0000-0000-0000F9320000}"/>
    <cellStyle name="Milliers 124 2 4 3" xfId="38164" xr:uid="{00000000-0005-0000-0000-0000FA320000}"/>
    <cellStyle name="Milliers 124 2 4 4" xfId="10889" xr:uid="{00000000-0005-0000-0000-0000FB320000}"/>
    <cellStyle name="Milliers 124 2 5" xfId="15399" xr:uid="{00000000-0005-0000-0000-0000FC320000}"/>
    <cellStyle name="Milliers 124 2 5 2" xfId="40366" xr:uid="{00000000-0005-0000-0000-0000FD320000}"/>
    <cellStyle name="Milliers 124 2 6" xfId="7214" xr:uid="{00000000-0005-0000-0000-0000FE320000}"/>
    <cellStyle name="Milliers 124 3" xfId="8813" xr:uid="{00000000-0005-0000-0000-0000FF320000}"/>
    <cellStyle name="Milliers 124 3 2" xfId="19252" xr:uid="{00000000-0005-0000-0000-000000330000}"/>
    <cellStyle name="Milliers 124 3 2 2" xfId="43361" xr:uid="{00000000-0005-0000-0000-000001330000}"/>
    <cellStyle name="Milliers 124 3 3" xfId="36097" xr:uid="{00000000-0005-0000-0000-000002330000}"/>
    <cellStyle name="Milliers 124 4" xfId="10608" xr:uid="{00000000-0005-0000-0000-000003330000}"/>
    <cellStyle name="Milliers 124 4 2" xfId="37883" xr:uid="{00000000-0005-0000-0000-000004330000}"/>
    <cellStyle name="Milliers 124 5" xfId="15102" xr:uid="{00000000-0005-0000-0000-000005330000}"/>
    <cellStyle name="Milliers 124 5 2" xfId="40069" xr:uid="{00000000-0005-0000-0000-000006330000}"/>
    <cellStyle name="Milliers 124 6" xfId="6908" xr:uid="{00000000-0005-0000-0000-000007330000}"/>
    <cellStyle name="Milliers 125" xfId="1598" xr:uid="{00000000-0005-0000-0000-000008330000}"/>
    <cellStyle name="Milliers 125 2" xfId="1988" xr:uid="{00000000-0005-0000-0000-000009330000}"/>
    <cellStyle name="Milliers 125 2 2" xfId="3595" xr:uid="{00000000-0005-0000-0000-00000A330000}"/>
    <cellStyle name="Milliers 125 2 2 2" xfId="9722" xr:uid="{00000000-0005-0000-0000-00000B330000}"/>
    <cellStyle name="Milliers 125 2 2 2 2" xfId="13589" xr:uid="{00000000-0005-0000-0000-00000C330000}"/>
    <cellStyle name="Milliers 125 2 2 2 2 2" xfId="20791" xr:uid="{00000000-0005-0000-0000-00000D330000}"/>
    <cellStyle name="Milliers 125 2 2 2 2 2 2" xfId="44900" xr:uid="{00000000-0005-0000-0000-00000E330000}"/>
    <cellStyle name="Milliers 125 2 2 2 2 3" xfId="39436" xr:uid="{00000000-0005-0000-0000-00000F330000}"/>
    <cellStyle name="Milliers 125 2 2 2 3" xfId="17479" xr:uid="{00000000-0005-0000-0000-000010330000}"/>
    <cellStyle name="Milliers 125 2 2 2 3 2" xfId="42446" xr:uid="{00000000-0005-0000-0000-000011330000}"/>
    <cellStyle name="Milliers 125 2 2 2 4" xfId="37006" xr:uid="{00000000-0005-0000-0000-000012330000}"/>
    <cellStyle name="Milliers 125 2 2 3" xfId="11303" xr:uid="{00000000-0005-0000-0000-000013330000}"/>
    <cellStyle name="Milliers 125 2 2 3 2" xfId="19946" xr:uid="{00000000-0005-0000-0000-000014330000}"/>
    <cellStyle name="Milliers 125 2 2 3 2 2" xfId="44055" xr:uid="{00000000-0005-0000-0000-000015330000}"/>
    <cellStyle name="Milliers 125 2 2 3 3" xfId="38577" xr:uid="{00000000-0005-0000-0000-000016330000}"/>
    <cellStyle name="Milliers 125 2 2 4" xfId="16011" xr:uid="{00000000-0005-0000-0000-000017330000}"/>
    <cellStyle name="Milliers 125 2 2 4 2" xfId="40978" xr:uid="{00000000-0005-0000-0000-000018330000}"/>
    <cellStyle name="Milliers 125 2 2 5" xfId="7842" xr:uid="{00000000-0005-0000-0000-000019330000}"/>
    <cellStyle name="Milliers 125 2 3" xfId="4487" xr:uid="{00000000-0005-0000-0000-00001A330000}"/>
    <cellStyle name="Milliers 125 2 3 2" xfId="13168" xr:uid="{00000000-0005-0000-0000-00001B330000}"/>
    <cellStyle name="Milliers 125 2 3 2 2" xfId="20379" xr:uid="{00000000-0005-0000-0000-00001C330000}"/>
    <cellStyle name="Milliers 125 2 3 2 2 2" xfId="44488" xr:uid="{00000000-0005-0000-0000-00001D330000}"/>
    <cellStyle name="Milliers 125 2 3 2 3" xfId="39024" xr:uid="{00000000-0005-0000-0000-00001E330000}"/>
    <cellStyle name="Milliers 125 2 3 3" xfId="16868" xr:uid="{00000000-0005-0000-0000-00001F330000}"/>
    <cellStyle name="Milliers 125 2 3 3 2" xfId="41835" xr:uid="{00000000-0005-0000-0000-000020330000}"/>
    <cellStyle name="Milliers 125 2 3 4" xfId="36395" xr:uid="{00000000-0005-0000-0000-000021330000}"/>
    <cellStyle name="Milliers 125 2 3 5" xfId="9111" xr:uid="{00000000-0005-0000-0000-000022330000}"/>
    <cellStyle name="Milliers 125 2 4" xfId="2782" xr:uid="{00000000-0005-0000-0000-000023330000}"/>
    <cellStyle name="Milliers 125 2 4 2" xfId="19534" xr:uid="{00000000-0005-0000-0000-000024330000}"/>
    <cellStyle name="Milliers 125 2 4 2 2" xfId="43643" xr:uid="{00000000-0005-0000-0000-000025330000}"/>
    <cellStyle name="Milliers 125 2 4 3" xfId="38165" xr:uid="{00000000-0005-0000-0000-000026330000}"/>
    <cellStyle name="Milliers 125 2 4 4" xfId="10890" xr:uid="{00000000-0005-0000-0000-000027330000}"/>
    <cellStyle name="Milliers 125 2 5" xfId="15400" xr:uid="{00000000-0005-0000-0000-000028330000}"/>
    <cellStyle name="Milliers 125 2 5 2" xfId="40367" xr:uid="{00000000-0005-0000-0000-000029330000}"/>
    <cellStyle name="Milliers 125 2 6" xfId="7215" xr:uid="{00000000-0005-0000-0000-00002A330000}"/>
    <cellStyle name="Milliers 125 3" xfId="8814" xr:uid="{00000000-0005-0000-0000-00002B330000}"/>
    <cellStyle name="Milliers 125 3 2" xfId="19253" xr:uid="{00000000-0005-0000-0000-00002C330000}"/>
    <cellStyle name="Milliers 125 3 2 2" xfId="43362" xr:uid="{00000000-0005-0000-0000-00002D330000}"/>
    <cellStyle name="Milliers 125 3 3" xfId="36098" xr:uid="{00000000-0005-0000-0000-00002E330000}"/>
    <cellStyle name="Milliers 125 4" xfId="10609" xr:uid="{00000000-0005-0000-0000-00002F330000}"/>
    <cellStyle name="Milliers 125 4 2" xfId="37884" xr:uid="{00000000-0005-0000-0000-000030330000}"/>
    <cellStyle name="Milliers 125 5" xfId="15103" xr:uid="{00000000-0005-0000-0000-000031330000}"/>
    <cellStyle name="Milliers 125 5 2" xfId="40070" xr:uid="{00000000-0005-0000-0000-000032330000}"/>
    <cellStyle name="Milliers 125 6" xfId="6909" xr:uid="{00000000-0005-0000-0000-000033330000}"/>
    <cellStyle name="Milliers 126" xfId="1599" xr:uid="{00000000-0005-0000-0000-000034330000}"/>
    <cellStyle name="Milliers 126 2" xfId="1989" xr:uid="{00000000-0005-0000-0000-000035330000}"/>
    <cellStyle name="Milliers 126 2 2" xfId="3596" xr:uid="{00000000-0005-0000-0000-000036330000}"/>
    <cellStyle name="Milliers 126 2 2 2" xfId="9723" xr:uid="{00000000-0005-0000-0000-000037330000}"/>
    <cellStyle name="Milliers 126 2 2 2 2" xfId="13590" xr:uid="{00000000-0005-0000-0000-000038330000}"/>
    <cellStyle name="Milliers 126 2 2 2 2 2" xfId="20792" xr:uid="{00000000-0005-0000-0000-000039330000}"/>
    <cellStyle name="Milliers 126 2 2 2 2 2 2" xfId="44901" xr:uid="{00000000-0005-0000-0000-00003A330000}"/>
    <cellStyle name="Milliers 126 2 2 2 2 3" xfId="39437" xr:uid="{00000000-0005-0000-0000-00003B330000}"/>
    <cellStyle name="Milliers 126 2 2 2 3" xfId="17480" xr:uid="{00000000-0005-0000-0000-00003C330000}"/>
    <cellStyle name="Milliers 126 2 2 2 3 2" xfId="42447" xr:uid="{00000000-0005-0000-0000-00003D330000}"/>
    <cellStyle name="Milliers 126 2 2 2 4" xfId="37007" xr:uid="{00000000-0005-0000-0000-00003E330000}"/>
    <cellStyle name="Milliers 126 2 2 3" xfId="11304" xr:uid="{00000000-0005-0000-0000-00003F330000}"/>
    <cellStyle name="Milliers 126 2 2 3 2" xfId="19947" xr:uid="{00000000-0005-0000-0000-000040330000}"/>
    <cellStyle name="Milliers 126 2 2 3 2 2" xfId="44056" xr:uid="{00000000-0005-0000-0000-000041330000}"/>
    <cellStyle name="Milliers 126 2 2 3 3" xfId="38578" xr:uid="{00000000-0005-0000-0000-000042330000}"/>
    <cellStyle name="Milliers 126 2 2 4" xfId="16012" xr:uid="{00000000-0005-0000-0000-000043330000}"/>
    <cellStyle name="Milliers 126 2 2 4 2" xfId="40979" xr:uid="{00000000-0005-0000-0000-000044330000}"/>
    <cellStyle name="Milliers 126 2 2 5" xfId="7843" xr:uid="{00000000-0005-0000-0000-000045330000}"/>
    <cellStyle name="Milliers 126 2 3" xfId="4488" xr:uid="{00000000-0005-0000-0000-000046330000}"/>
    <cellStyle name="Milliers 126 2 3 2" xfId="13169" xr:uid="{00000000-0005-0000-0000-000047330000}"/>
    <cellStyle name="Milliers 126 2 3 2 2" xfId="20380" xr:uid="{00000000-0005-0000-0000-000048330000}"/>
    <cellStyle name="Milliers 126 2 3 2 2 2" xfId="44489" xr:uid="{00000000-0005-0000-0000-000049330000}"/>
    <cellStyle name="Milliers 126 2 3 2 3" xfId="39025" xr:uid="{00000000-0005-0000-0000-00004A330000}"/>
    <cellStyle name="Milliers 126 2 3 3" xfId="16869" xr:uid="{00000000-0005-0000-0000-00004B330000}"/>
    <cellStyle name="Milliers 126 2 3 3 2" xfId="41836" xr:uid="{00000000-0005-0000-0000-00004C330000}"/>
    <cellStyle name="Milliers 126 2 3 4" xfId="36396" xr:uid="{00000000-0005-0000-0000-00004D330000}"/>
    <cellStyle name="Milliers 126 2 3 5" xfId="9112" xr:uid="{00000000-0005-0000-0000-00004E330000}"/>
    <cellStyle name="Milliers 126 2 4" xfId="2783" xr:uid="{00000000-0005-0000-0000-00004F330000}"/>
    <cellStyle name="Milliers 126 2 4 2" xfId="19535" xr:uid="{00000000-0005-0000-0000-000050330000}"/>
    <cellStyle name="Milliers 126 2 4 2 2" xfId="43644" xr:uid="{00000000-0005-0000-0000-000051330000}"/>
    <cellStyle name="Milliers 126 2 4 3" xfId="38166" xr:uid="{00000000-0005-0000-0000-000052330000}"/>
    <cellStyle name="Milliers 126 2 4 4" xfId="10891" xr:uid="{00000000-0005-0000-0000-000053330000}"/>
    <cellStyle name="Milliers 126 2 5" xfId="15401" xr:uid="{00000000-0005-0000-0000-000054330000}"/>
    <cellStyle name="Milliers 126 2 5 2" xfId="40368" xr:uid="{00000000-0005-0000-0000-000055330000}"/>
    <cellStyle name="Milliers 126 2 6" xfId="7216" xr:uid="{00000000-0005-0000-0000-000056330000}"/>
    <cellStyle name="Milliers 126 3" xfId="8815" xr:uid="{00000000-0005-0000-0000-000057330000}"/>
    <cellStyle name="Milliers 126 3 2" xfId="19254" xr:uid="{00000000-0005-0000-0000-000058330000}"/>
    <cellStyle name="Milliers 126 3 2 2" xfId="43363" xr:uid="{00000000-0005-0000-0000-000059330000}"/>
    <cellStyle name="Milliers 126 3 3" xfId="36099" xr:uid="{00000000-0005-0000-0000-00005A330000}"/>
    <cellStyle name="Milliers 126 4" xfId="10610" xr:uid="{00000000-0005-0000-0000-00005B330000}"/>
    <cellStyle name="Milliers 126 4 2" xfId="37885" xr:uid="{00000000-0005-0000-0000-00005C330000}"/>
    <cellStyle name="Milliers 126 5" xfId="15104" xr:uid="{00000000-0005-0000-0000-00005D330000}"/>
    <cellStyle name="Milliers 126 5 2" xfId="40071" xr:uid="{00000000-0005-0000-0000-00005E330000}"/>
    <cellStyle name="Milliers 126 6" xfId="6910" xr:uid="{00000000-0005-0000-0000-00005F330000}"/>
    <cellStyle name="Milliers 127" xfId="1600" xr:uid="{00000000-0005-0000-0000-000060330000}"/>
    <cellStyle name="Milliers 127 2" xfId="1990" xr:uid="{00000000-0005-0000-0000-000061330000}"/>
    <cellStyle name="Milliers 127 2 2" xfId="3597" xr:uid="{00000000-0005-0000-0000-000062330000}"/>
    <cellStyle name="Milliers 127 2 2 2" xfId="9724" xr:uid="{00000000-0005-0000-0000-000063330000}"/>
    <cellStyle name="Milliers 127 2 2 2 2" xfId="13591" xr:uid="{00000000-0005-0000-0000-000064330000}"/>
    <cellStyle name="Milliers 127 2 2 2 2 2" xfId="20793" xr:uid="{00000000-0005-0000-0000-000065330000}"/>
    <cellStyle name="Milliers 127 2 2 2 2 2 2" xfId="44902" xr:uid="{00000000-0005-0000-0000-000066330000}"/>
    <cellStyle name="Milliers 127 2 2 2 2 3" xfId="39438" xr:uid="{00000000-0005-0000-0000-000067330000}"/>
    <cellStyle name="Milliers 127 2 2 2 3" xfId="17481" xr:uid="{00000000-0005-0000-0000-000068330000}"/>
    <cellStyle name="Milliers 127 2 2 2 3 2" xfId="42448" xr:uid="{00000000-0005-0000-0000-000069330000}"/>
    <cellStyle name="Milliers 127 2 2 2 4" xfId="37008" xr:uid="{00000000-0005-0000-0000-00006A330000}"/>
    <cellStyle name="Milliers 127 2 2 3" xfId="11305" xr:uid="{00000000-0005-0000-0000-00006B330000}"/>
    <cellStyle name="Milliers 127 2 2 3 2" xfId="19948" xr:uid="{00000000-0005-0000-0000-00006C330000}"/>
    <cellStyle name="Milliers 127 2 2 3 2 2" xfId="44057" xr:uid="{00000000-0005-0000-0000-00006D330000}"/>
    <cellStyle name="Milliers 127 2 2 3 3" xfId="38579" xr:uid="{00000000-0005-0000-0000-00006E330000}"/>
    <cellStyle name="Milliers 127 2 2 4" xfId="16013" xr:uid="{00000000-0005-0000-0000-00006F330000}"/>
    <cellStyle name="Milliers 127 2 2 4 2" xfId="40980" xr:uid="{00000000-0005-0000-0000-000070330000}"/>
    <cellStyle name="Milliers 127 2 2 5" xfId="7844" xr:uid="{00000000-0005-0000-0000-000071330000}"/>
    <cellStyle name="Milliers 127 2 3" xfId="4489" xr:uid="{00000000-0005-0000-0000-000072330000}"/>
    <cellStyle name="Milliers 127 2 3 2" xfId="13170" xr:uid="{00000000-0005-0000-0000-000073330000}"/>
    <cellStyle name="Milliers 127 2 3 2 2" xfId="20381" xr:uid="{00000000-0005-0000-0000-000074330000}"/>
    <cellStyle name="Milliers 127 2 3 2 2 2" xfId="44490" xr:uid="{00000000-0005-0000-0000-000075330000}"/>
    <cellStyle name="Milliers 127 2 3 2 3" xfId="39026" xr:uid="{00000000-0005-0000-0000-000076330000}"/>
    <cellStyle name="Milliers 127 2 3 3" xfId="16870" xr:uid="{00000000-0005-0000-0000-000077330000}"/>
    <cellStyle name="Milliers 127 2 3 3 2" xfId="41837" xr:uid="{00000000-0005-0000-0000-000078330000}"/>
    <cellStyle name="Milliers 127 2 3 4" xfId="36397" xr:uid="{00000000-0005-0000-0000-000079330000}"/>
    <cellStyle name="Milliers 127 2 3 5" xfId="9113" xr:uid="{00000000-0005-0000-0000-00007A330000}"/>
    <cellStyle name="Milliers 127 2 4" xfId="2784" xr:uid="{00000000-0005-0000-0000-00007B330000}"/>
    <cellStyle name="Milliers 127 2 4 2" xfId="19536" xr:uid="{00000000-0005-0000-0000-00007C330000}"/>
    <cellStyle name="Milliers 127 2 4 2 2" xfId="43645" xr:uid="{00000000-0005-0000-0000-00007D330000}"/>
    <cellStyle name="Milliers 127 2 4 3" xfId="38167" xr:uid="{00000000-0005-0000-0000-00007E330000}"/>
    <cellStyle name="Milliers 127 2 4 4" xfId="10892" xr:uid="{00000000-0005-0000-0000-00007F330000}"/>
    <cellStyle name="Milliers 127 2 5" xfId="15402" xr:uid="{00000000-0005-0000-0000-000080330000}"/>
    <cellStyle name="Milliers 127 2 5 2" xfId="40369" xr:uid="{00000000-0005-0000-0000-000081330000}"/>
    <cellStyle name="Milliers 127 2 6" xfId="7217" xr:uid="{00000000-0005-0000-0000-000082330000}"/>
    <cellStyle name="Milliers 127 3" xfId="8816" xr:uid="{00000000-0005-0000-0000-000083330000}"/>
    <cellStyle name="Milliers 127 3 2" xfId="19255" xr:uid="{00000000-0005-0000-0000-000084330000}"/>
    <cellStyle name="Milliers 127 3 2 2" xfId="43364" xr:uid="{00000000-0005-0000-0000-000085330000}"/>
    <cellStyle name="Milliers 127 3 3" xfId="36100" xr:uid="{00000000-0005-0000-0000-000086330000}"/>
    <cellStyle name="Milliers 127 4" xfId="10611" xr:uid="{00000000-0005-0000-0000-000087330000}"/>
    <cellStyle name="Milliers 127 4 2" xfId="37886" xr:uid="{00000000-0005-0000-0000-000088330000}"/>
    <cellStyle name="Milliers 127 5" xfId="15105" xr:uid="{00000000-0005-0000-0000-000089330000}"/>
    <cellStyle name="Milliers 127 5 2" xfId="40072" xr:uid="{00000000-0005-0000-0000-00008A330000}"/>
    <cellStyle name="Milliers 127 6" xfId="6911" xr:uid="{00000000-0005-0000-0000-00008B330000}"/>
    <cellStyle name="Milliers 128" xfId="1601" xr:uid="{00000000-0005-0000-0000-00008C330000}"/>
    <cellStyle name="Milliers 128 2" xfId="1991" xr:uid="{00000000-0005-0000-0000-00008D330000}"/>
    <cellStyle name="Milliers 128 2 2" xfId="3598" xr:uid="{00000000-0005-0000-0000-00008E330000}"/>
    <cellStyle name="Milliers 128 2 2 2" xfId="9725" xr:uid="{00000000-0005-0000-0000-00008F330000}"/>
    <cellStyle name="Milliers 128 2 2 2 2" xfId="13592" xr:uid="{00000000-0005-0000-0000-000090330000}"/>
    <cellStyle name="Milliers 128 2 2 2 2 2" xfId="20794" xr:uid="{00000000-0005-0000-0000-000091330000}"/>
    <cellStyle name="Milliers 128 2 2 2 2 2 2" xfId="44903" xr:uid="{00000000-0005-0000-0000-000092330000}"/>
    <cellStyle name="Milliers 128 2 2 2 2 3" xfId="39439" xr:uid="{00000000-0005-0000-0000-000093330000}"/>
    <cellStyle name="Milliers 128 2 2 2 3" xfId="17482" xr:uid="{00000000-0005-0000-0000-000094330000}"/>
    <cellStyle name="Milliers 128 2 2 2 3 2" xfId="42449" xr:uid="{00000000-0005-0000-0000-000095330000}"/>
    <cellStyle name="Milliers 128 2 2 2 4" xfId="37009" xr:uid="{00000000-0005-0000-0000-000096330000}"/>
    <cellStyle name="Milliers 128 2 2 3" xfId="11306" xr:uid="{00000000-0005-0000-0000-000097330000}"/>
    <cellStyle name="Milliers 128 2 2 3 2" xfId="19949" xr:uid="{00000000-0005-0000-0000-000098330000}"/>
    <cellStyle name="Milliers 128 2 2 3 2 2" xfId="44058" xr:uid="{00000000-0005-0000-0000-000099330000}"/>
    <cellStyle name="Milliers 128 2 2 3 3" xfId="38580" xr:uid="{00000000-0005-0000-0000-00009A330000}"/>
    <cellStyle name="Milliers 128 2 2 4" xfId="16014" xr:uid="{00000000-0005-0000-0000-00009B330000}"/>
    <cellStyle name="Milliers 128 2 2 4 2" xfId="40981" xr:uid="{00000000-0005-0000-0000-00009C330000}"/>
    <cellStyle name="Milliers 128 2 2 5" xfId="7845" xr:uid="{00000000-0005-0000-0000-00009D330000}"/>
    <cellStyle name="Milliers 128 2 3" xfId="4490" xr:uid="{00000000-0005-0000-0000-00009E330000}"/>
    <cellStyle name="Milliers 128 2 3 2" xfId="13171" xr:uid="{00000000-0005-0000-0000-00009F330000}"/>
    <cellStyle name="Milliers 128 2 3 2 2" xfId="20382" xr:uid="{00000000-0005-0000-0000-0000A0330000}"/>
    <cellStyle name="Milliers 128 2 3 2 2 2" xfId="44491" xr:uid="{00000000-0005-0000-0000-0000A1330000}"/>
    <cellStyle name="Milliers 128 2 3 2 3" xfId="39027" xr:uid="{00000000-0005-0000-0000-0000A2330000}"/>
    <cellStyle name="Milliers 128 2 3 3" xfId="16871" xr:uid="{00000000-0005-0000-0000-0000A3330000}"/>
    <cellStyle name="Milliers 128 2 3 3 2" xfId="41838" xr:uid="{00000000-0005-0000-0000-0000A4330000}"/>
    <cellStyle name="Milliers 128 2 3 4" xfId="36398" xr:uid="{00000000-0005-0000-0000-0000A5330000}"/>
    <cellStyle name="Milliers 128 2 3 5" xfId="9114" xr:uid="{00000000-0005-0000-0000-0000A6330000}"/>
    <cellStyle name="Milliers 128 2 4" xfId="2785" xr:uid="{00000000-0005-0000-0000-0000A7330000}"/>
    <cellStyle name="Milliers 128 2 4 2" xfId="19537" xr:uid="{00000000-0005-0000-0000-0000A8330000}"/>
    <cellStyle name="Milliers 128 2 4 2 2" xfId="43646" xr:uid="{00000000-0005-0000-0000-0000A9330000}"/>
    <cellStyle name="Milliers 128 2 4 3" xfId="38168" xr:uid="{00000000-0005-0000-0000-0000AA330000}"/>
    <cellStyle name="Milliers 128 2 4 4" xfId="10893" xr:uid="{00000000-0005-0000-0000-0000AB330000}"/>
    <cellStyle name="Milliers 128 2 5" xfId="15403" xr:uid="{00000000-0005-0000-0000-0000AC330000}"/>
    <cellStyle name="Milliers 128 2 5 2" xfId="40370" xr:uid="{00000000-0005-0000-0000-0000AD330000}"/>
    <cellStyle name="Milliers 128 2 6" xfId="7218" xr:uid="{00000000-0005-0000-0000-0000AE330000}"/>
    <cellStyle name="Milliers 128 3" xfId="8817" xr:uid="{00000000-0005-0000-0000-0000AF330000}"/>
    <cellStyle name="Milliers 128 3 2" xfId="19256" xr:uid="{00000000-0005-0000-0000-0000B0330000}"/>
    <cellStyle name="Milliers 128 3 2 2" xfId="43365" xr:uid="{00000000-0005-0000-0000-0000B1330000}"/>
    <cellStyle name="Milliers 128 3 3" xfId="36101" xr:uid="{00000000-0005-0000-0000-0000B2330000}"/>
    <cellStyle name="Milliers 128 4" xfId="10612" xr:uid="{00000000-0005-0000-0000-0000B3330000}"/>
    <cellStyle name="Milliers 128 4 2" xfId="37887" xr:uid="{00000000-0005-0000-0000-0000B4330000}"/>
    <cellStyle name="Milliers 128 5" xfId="15106" xr:uid="{00000000-0005-0000-0000-0000B5330000}"/>
    <cellStyle name="Milliers 128 5 2" xfId="40073" xr:uid="{00000000-0005-0000-0000-0000B6330000}"/>
    <cellStyle name="Milliers 128 6" xfId="6912" xr:uid="{00000000-0005-0000-0000-0000B7330000}"/>
    <cellStyle name="Milliers 129" xfId="1602" xr:uid="{00000000-0005-0000-0000-0000B8330000}"/>
    <cellStyle name="Milliers 129 2" xfId="1992" xr:uid="{00000000-0005-0000-0000-0000B9330000}"/>
    <cellStyle name="Milliers 129 2 2" xfId="3599" xr:uid="{00000000-0005-0000-0000-0000BA330000}"/>
    <cellStyle name="Milliers 129 2 2 2" xfId="9726" xr:uid="{00000000-0005-0000-0000-0000BB330000}"/>
    <cellStyle name="Milliers 129 2 2 2 2" xfId="13593" xr:uid="{00000000-0005-0000-0000-0000BC330000}"/>
    <cellStyle name="Milliers 129 2 2 2 2 2" xfId="20795" xr:uid="{00000000-0005-0000-0000-0000BD330000}"/>
    <cellStyle name="Milliers 129 2 2 2 2 2 2" xfId="44904" xr:uid="{00000000-0005-0000-0000-0000BE330000}"/>
    <cellStyle name="Milliers 129 2 2 2 2 3" xfId="39440" xr:uid="{00000000-0005-0000-0000-0000BF330000}"/>
    <cellStyle name="Milliers 129 2 2 2 3" xfId="17483" xr:uid="{00000000-0005-0000-0000-0000C0330000}"/>
    <cellStyle name="Milliers 129 2 2 2 3 2" xfId="42450" xr:uid="{00000000-0005-0000-0000-0000C1330000}"/>
    <cellStyle name="Milliers 129 2 2 2 4" xfId="37010" xr:uid="{00000000-0005-0000-0000-0000C2330000}"/>
    <cellStyle name="Milliers 129 2 2 3" xfId="11307" xr:uid="{00000000-0005-0000-0000-0000C3330000}"/>
    <cellStyle name="Milliers 129 2 2 3 2" xfId="19950" xr:uid="{00000000-0005-0000-0000-0000C4330000}"/>
    <cellStyle name="Milliers 129 2 2 3 2 2" xfId="44059" xr:uid="{00000000-0005-0000-0000-0000C5330000}"/>
    <cellStyle name="Milliers 129 2 2 3 3" xfId="38581" xr:uid="{00000000-0005-0000-0000-0000C6330000}"/>
    <cellStyle name="Milliers 129 2 2 4" xfId="16015" xr:uid="{00000000-0005-0000-0000-0000C7330000}"/>
    <cellStyle name="Milliers 129 2 2 4 2" xfId="40982" xr:uid="{00000000-0005-0000-0000-0000C8330000}"/>
    <cellStyle name="Milliers 129 2 2 5" xfId="7846" xr:uid="{00000000-0005-0000-0000-0000C9330000}"/>
    <cellStyle name="Milliers 129 2 3" xfId="4491" xr:uid="{00000000-0005-0000-0000-0000CA330000}"/>
    <cellStyle name="Milliers 129 2 3 2" xfId="13172" xr:uid="{00000000-0005-0000-0000-0000CB330000}"/>
    <cellStyle name="Milliers 129 2 3 2 2" xfId="20383" xr:uid="{00000000-0005-0000-0000-0000CC330000}"/>
    <cellStyle name="Milliers 129 2 3 2 2 2" xfId="44492" xr:uid="{00000000-0005-0000-0000-0000CD330000}"/>
    <cellStyle name="Milliers 129 2 3 2 3" xfId="39028" xr:uid="{00000000-0005-0000-0000-0000CE330000}"/>
    <cellStyle name="Milliers 129 2 3 3" xfId="16872" xr:uid="{00000000-0005-0000-0000-0000CF330000}"/>
    <cellStyle name="Milliers 129 2 3 3 2" xfId="41839" xr:uid="{00000000-0005-0000-0000-0000D0330000}"/>
    <cellStyle name="Milliers 129 2 3 4" xfId="36399" xr:uid="{00000000-0005-0000-0000-0000D1330000}"/>
    <cellStyle name="Milliers 129 2 3 5" xfId="9115" xr:uid="{00000000-0005-0000-0000-0000D2330000}"/>
    <cellStyle name="Milliers 129 2 4" xfId="2786" xr:uid="{00000000-0005-0000-0000-0000D3330000}"/>
    <cellStyle name="Milliers 129 2 4 2" xfId="19538" xr:uid="{00000000-0005-0000-0000-0000D4330000}"/>
    <cellStyle name="Milliers 129 2 4 2 2" xfId="43647" xr:uid="{00000000-0005-0000-0000-0000D5330000}"/>
    <cellStyle name="Milliers 129 2 4 3" xfId="38169" xr:uid="{00000000-0005-0000-0000-0000D6330000}"/>
    <cellStyle name="Milliers 129 2 4 4" xfId="10894" xr:uid="{00000000-0005-0000-0000-0000D7330000}"/>
    <cellStyle name="Milliers 129 2 5" xfId="15404" xr:uid="{00000000-0005-0000-0000-0000D8330000}"/>
    <cellStyle name="Milliers 129 2 5 2" xfId="40371" xr:uid="{00000000-0005-0000-0000-0000D9330000}"/>
    <cellStyle name="Milliers 129 2 6" xfId="7219" xr:uid="{00000000-0005-0000-0000-0000DA330000}"/>
    <cellStyle name="Milliers 129 3" xfId="8818" xr:uid="{00000000-0005-0000-0000-0000DB330000}"/>
    <cellStyle name="Milliers 129 3 2" xfId="19257" xr:uid="{00000000-0005-0000-0000-0000DC330000}"/>
    <cellStyle name="Milliers 129 3 2 2" xfId="43366" xr:uid="{00000000-0005-0000-0000-0000DD330000}"/>
    <cellStyle name="Milliers 129 3 3" xfId="36102" xr:uid="{00000000-0005-0000-0000-0000DE330000}"/>
    <cellStyle name="Milliers 129 4" xfId="10613" xr:uid="{00000000-0005-0000-0000-0000DF330000}"/>
    <cellStyle name="Milliers 129 4 2" xfId="37888" xr:uid="{00000000-0005-0000-0000-0000E0330000}"/>
    <cellStyle name="Milliers 129 5" xfId="15107" xr:uid="{00000000-0005-0000-0000-0000E1330000}"/>
    <cellStyle name="Milliers 129 5 2" xfId="40074" xr:uid="{00000000-0005-0000-0000-0000E2330000}"/>
    <cellStyle name="Milliers 129 6" xfId="6913" xr:uid="{00000000-0005-0000-0000-0000E3330000}"/>
    <cellStyle name="Milliers 13" xfId="1432" xr:uid="{00000000-0005-0000-0000-0000E4330000}"/>
    <cellStyle name="Milliers 13 2" xfId="1993" xr:uid="{00000000-0005-0000-0000-0000E5330000}"/>
    <cellStyle name="Milliers 13 2 2" xfId="3600" xr:uid="{00000000-0005-0000-0000-0000E6330000}"/>
    <cellStyle name="Milliers 13 2 2 2" xfId="9727" xr:uid="{00000000-0005-0000-0000-0000E7330000}"/>
    <cellStyle name="Milliers 13 2 2 2 2" xfId="13594" xr:uid="{00000000-0005-0000-0000-0000E8330000}"/>
    <cellStyle name="Milliers 13 2 2 2 2 2" xfId="20796" xr:uid="{00000000-0005-0000-0000-0000E9330000}"/>
    <cellStyle name="Milliers 13 2 2 2 2 2 2" xfId="44905" xr:uid="{00000000-0005-0000-0000-0000EA330000}"/>
    <cellStyle name="Milliers 13 2 2 2 2 3" xfId="39441" xr:uid="{00000000-0005-0000-0000-0000EB330000}"/>
    <cellStyle name="Milliers 13 2 2 2 3" xfId="17484" xr:uid="{00000000-0005-0000-0000-0000EC330000}"/>
    <cellStyle name="Milliers 13 2 2 2 3 2" xfId="42451" xr:uid="{00000000-0005-0000-0000-0000ED330000}"/>
    <cellStyle name="Milliers 13 2 2 2 4" xfId="37011" xr:uid="{00000000-0005-0000-0000-0000EE330000}"/>
    <cellStyle name="Milliers 13 2 2 3" xfId="11308" xr:uid="{00000000-0005-0000-0000-0000EF330000}"/>
    <cellStyle name="Milliers 13 2 2 3 2" xfId="19951" xr:uid="{00000000-0005-0000-0000-0000F0330000}"/>
    <cellStyle name="Milliers 13 2 2 3 2 2" xfId="44060" xr:uid="{00000000-0005-0000-0000-0000F1330000}"/>
    <cellStyle name="Milliers 13 2 2 3 3" xfId="38582" xr:uid="{00000000-0005-0000-0000-0000F2330000}"/>
    <cellStyle name="Milliers 13 2 2 4" xfId="16016" xr:uid="{00000000-0005-0000-0000-0000F3330000}"/>
    <cellStyle name="Milliers 13 2 2 4 2" xfId="40983" xr:uid="{00000000-0005-0000-0000-0000F4330000}"/>
    <cellStyle name="Milliers 13 2 2 5" xfId="7847" xr:uid="{00000000-0005-0000-0000-0000F5330000}"/>
    <cellStyle name="Milliers 13 2 3" xfId="4492" xr:uid="{00000000-0005-0000-0000-0000F6330000}"/>
    <cellStyle name="Milliers 13 2 3 2" xfId="13173" xr:uid="{00000000-0005-0000-0000-0000F7330000}"/>
    <cellStyle name="Milliers 13 2 3 2 2" xfId="20384" xr:uid="{00000000-0005-0000-0000-0000F8330000}"/>
    <cellStyle name="Milliers 13 2 3 2 2 2" xfId="44493" xr:uid="{00000000-0005-0000-0000-0000F9330000}"/>
    <cellStyle name="Milliers 13 2 3 2 3" xfId="39029" xr:uid="{00000000-0005-0000-0000-0000FA330000}"/>
    <cellStyle name="Milliers 13 2 3 3" xfId="16873" xr:uid="{00000000-0005-0000-0000-0000FB330000}"/>
    <cellStyle name="Milliers 13 2 3 3 2" xfId="41840" xr:uid="{00000000-0005-0000-0000-0000FC330000}"/>
    <cellStyle name="Milliers 13 2 3 4" xfId="36400" xr:uid="{00000000-0005-0000-0000-0000FD330000}"/>
    <cellStyle name="Milliers 13 2 3 5" xfId="9116" xr:uid="{00000000-0005-0000-0000-0000FE330000}"/>
    <cellStyle name="Milliers 13 2 4" xfId="2787" xr:uid="{00000000-0005-0000-0000-0000FF330000}"/>
    <cellStyle name="Milliers 13 2 4 2" xfId="19539" xr:uid="{00000000-0005-0000-0000-000000340000}"/>
    <cellStyle name="Milliers 13 2 4 2 2" xfId="43648" xr:uid="{00000000-0005-0000-0000-000001340000}"/>
    <cellStyle name="Milliers 13 2 4 3" xfId="38170" xr:uid="{00000000-0005-0000-0000-000002340000}"/>
    <cellStyle name="Milliers 13 2 4 4" xfId="10895" xr:uid="{00000000-0005-0000-0000-000003340000}"/>
    <cellStyle name="Milliers 13 2 5" xfId="15405" xr:uid="{00000000-0005-0000-0000-000004340000}"/>
    <cellStyle name="Milliers 13 2 5 2" xfId="40372" xr:uid="{00000000-0005-0000-0000-000005340000}"/>
    <cellStyle name="Milliers 13 2 6" xfId="7220" xr:uid="{00000000-0005-0000-0000-000006340000}"/>
    <cellStyle name="Milliers 13 3" xfId="8648" xr:uid="{00000000-0005-0000-0000-000007340000}"/>
    <cellStyle name="Milliers 13 3 2" xfId="19139" xr:uid="{00000000-0005-0000-0000-000008340000}"/>
    <cellStyle name="Milliers 13 3 2 2" xfId="43248" xr:uid="{00000000-0005-0000-0000-000009340000}"/>
    <cellStyle name="Milliers 13 3 3" xfId="35932" xr:uid="{00000000-0005-0000-0000-00000A340000}"/>
    <cellStyle name="Milliers 13 4" xfId="10494" xr:uid="{00000000-0005-0000-0000-00000B340000}"/>
    <cellStyle name="Milliers 13 4 2" xfId="37770" xr:uid="{00000000-0005-0000-0000-00000C340000}"/>
    <cellStyle name="Milliers 13 5" xfId="14937" xr:uid="{00000000-0005-0000-0000-00000D340000}"/>
    <cellStyle name="Milliers 13 5 2" xfId="39904" xr:uid="{00000000-0005-0000-0000-00000E340000}"/>
    <cellStyle name="Milliers 13 6" xfId="6742" xr:uid="{00000000-0005-0000-0000-00000F340000}"/>
    <cellStyle name="Milliers 130" xfId="1603" xr:uid="{00000000-0005-0000-0000-000010340000}"/>
    <cellStyle name="Milliers 130 2" xfId="1994" xr:uid="{00000000-0005-0000-0000-000011340000}"/>
    <cellStyle name="Milliers 130 2 2" xfId="3601" xr:uid="{00000000-0005-0000-0000-000012340000}"/>
    <cellStyle name="Milliers 130 2 2 2" xfId="9728" xr:uid="{00000000-0005-0000-0000-000013340000}"/>
    <cellStyle name="Milliers 130 2 2 2 2" xfId="13595" xr:uid="{00000000-0005-0000-0000-000014340000}"/>
    <cellStyle name="Milliers 130 2 2 2 2 2" xfId="20797" xr:uid="{00000000-0005-0000-0000-000015340000}"/>
    <cellStyle name="Milliers 130 2 2 2 2 2 2" xfId="44906" xr:uid="{00000000-0005-0000-0000-000016340000}"/>
    <cellStyle name="Milliers 130 2 2 2 2 3" xfId="39442" xr:uid="{00000000-0005-0000-0000-000017340000}"/>
    <cellStyle name="Milliers 130 2 2 2 3" xfId="17485" xr:uid="{00000000-0005-0000-0000-000018340000}"/>
    <cellStyle name="Milliers 130 2 2 2 3 2" xfId="42452" xr:uid="{00000000-0005-0000-0000-000019340000}"/>
    <cellStyle name="Milliers 130 2 2 2 4" xfId="37012" xr:uid="{00000000-0005-0000-0000-00001A340000}"/>
    <cellStyle name="Milliers 130 2 2 3" xfId="11309" xr:uid="{00000000-0005-0000-0000-00001B340000}"/>
    <cellStyle name="Milliers 130 2 2 3 2" xfId="19952" xr:uid="{00000000-0005-0000-0000-00001C340000}"/>
    <cellStyle name="Milliers 130 2 2 3 2 2" xfId="44061" xr:uid="{00000000-0005-0000-0000-00001D340000}"/>
    <cellStyle name="Milliers 130 2 2 3 3" xfId="38583" xr:uid="{00000000-0005-0000-0000-00001E340000}"/>
    <cellStyle name="Milliers 130 2 2 4" xfId="16017" xr:uid="{00000000-0005-0000-0000-00001F340000}"/>
    <cellStyle name="Milliers 130 2 2 4 2" xfId="40984" xr:uid="{00000000-0005-0000-0000-000020340000}"/>
    <cellStyle name="Milliers 130 2 2 5" xfId="7848" xr:uid="{00000000-0005-0000-0000-000021340000}"/>
    <cellStyle name="Milliers 130 2 3" xfId="4493" xr:uid="{00000000-0005-0000-0000-000022340000}"/>
    <cellStyle name="Milliers 130 2 3 2" xfId="13174" xr:uid="{00000000-0005-0000-0000-000023340000}"/>
    <cellStyle name="Milliers 130 2 3 2 2" xfId="20385" xr:uid="{00000000-0005-0000-0000-000024340000}"/>
    <cellStyle name="Milliers 130 2 3 2 2 2" xfId="44494" xr:uid="{00000000-0005-0000-0000-000025340000}"/>
    <cellStyle name="Milliers 130 2 3 2 3" xfId="39030" xr:uid="{00000000-0005-0000-0000-000026340000}"/>
    <cellStyle name="Milliers 130 2 3 3" xfId="16874" xr:uid="{00000000-0005-0000-0000-000027340000}"/>
    <cellStyle name="Milliers 130 2 3 3 2" xfId="41841" xr:uid="{00000000-0005-0000-0000-000028340000}"/>
    <cellStyle name="Milliers 130 2 3 4" xfId="36401" xr:uid="{00000000-0005-0000-0000-000029340000}"/>
    <cellStyle name="Milliers 130 2 3 5" xfId="9117" xr:uid="{00000000-0005-0000-0000-00002A340000}"/>
    <cellStyle name="Milliers 130 2 4" xfId="2788" xr:uid="{00000000-0005-0000-0000-00002B340000}"/>
    <cellStyle name="Milliers 130 2 4 2" xfId="19540" xr:uid="{00000000-0005-0000-0000-00002C340000}"/>
    <cellStyle name="Milliers 130 2 4 2 2" xfId="43649" xr:uid="{00000000-0005-0000-0000-00002D340000}"/>
    <cellStyle name="Milliers 130 2 4 3" xfId="38171" xr:uid="{00000000-0005-0000-0000-00002E340000}"/>
    <cellStyle name="Milliers 130 2 4 4" xfId="10896" xr:uid="{00000000-0005-0000-0000-00002F340000}"/>
    <cellStyle name="Milliers 130 2 5" xfId="15406" xr:uid="{00000000-0005-0000-0000-000030340000}"/>
    <cellStyle name="Milliers 130 2 5 2" xfId="40373" xr:uid="{00000000-0005-0000-0000-000031340000}"/>
    <cellStyle name="Milliers 130 2 6" xfId="7221" xr:uid="{00000000-0005-0000-0000-000032340000}"/>
    <cellStyle name="Milliers 130 3" xfId="8819" xr:uid="{00000000-0005-0000-0000-000033340000}"/>
    <cellStyle name="Milliers 130 3 2" xfId="19258" xr:uid="{00000000-0005-0000-0000-000034340000}"/>
    <cellStyle name="Milliers 130 3 2 2" xfId="43367" xr:uid="{00000000-0005-0000-0000-000035340000}"/>
    <cellStyle name="Milliers 130 3 3" xfId="36103" xr:uid="{00000000-0005-0000-0000-000036340000}"/>
    <cellStyle name="Milliers 130 4" xfId="10614" xr:uid="{00000000-0005-0000-0000-000037340000}"/>
    <cellStyle name="Milliers 130 4 2" xfId="37889" xr:uid="{00000000-0005-0000-0000-000038340000}"/>
    <cellStyle name="Milliers 130 5" xfId="15108" xr:uid="{00000000-0005-0000-0000-000039340000}"/>
    <cellStyle name="Milliers 130 5 2" xfId="40075" xr:uid="{00000000-0005-0000-0000-00003A340000}"/>
    <cellStyle name="Milliers 130 6" xfId="6914" xr:uid="{00000000-0005-0000-0000-00003B340000}"/>
    <cellStyle name="Milliers 131" xfId="1604" xr:uid="{00000000-0005-0000-0000-00003C340000}"/>
    <cellStyle name="Milliers 131 2" xfId="1995" xr:uid="{00000000-0005-0000-0000-00003D340000}"/>
    <cellStyle name="Milliers 131 2 2" xfId="3602" xr:uid="{00000000-0005-0000-0000-00003E340000}"/>
    <cellStyle name="Milliers 131 2 2 2" xfId="9729" xr:uid="{00000000-0005-0000-0000-00003F340000}"/>
    <cellStyle name="Milliers 131 2 2 2 2" xfId="13596" xr:uid="{00000000-0005-0000-0000-000040340000}"/>
    <cellStyle name="Milliers 131 2 2 2 2 2" xfId="20798" xr:uid="{00000000-0005-0000-0000-000041340000}"/>
    <cellStyle name="Milliers 131 2 2 2 2 2 2" xfId="44907" xr:uid="{00000000-0005-0000-0000-000042340000}"/>
    <cellStyle name="Milliers 131 2 2 2 2 3" xfId="39443" xr:uid="{00000000-0005-0000-0000-000043340000}"/>
    <cellStyle name="Milliers 131 2 2 2 3" xfId="17486" xr:uid="{00000000-0005-0000-0000-000044340000}"/>
    <cellStyle name="Milliers 131 2 2 2 3 2" xfId="42453" xr:uid="{00000000-0005-0000-0000-000045340000}"/>
    <cellStyle name="Milliers 131 2 2 2 4" xfId="37013" xr:uid="{00000000-0005-0000-0000-000046340000}"/>
    <cellStyle name="Milliers 131 2 2 3" xfId="11310" xr:uid="{00000000-0005-0000-0000-000047340000}"/>
    <cellStyle name="Milliers 131 2 2 3 2" xfId="19953" xr:uid="{00000000-0005-0000-0000-000048340000}"/>
    <cellStyle name="Milliers 131 2 2 3 2 2" xfId="44062" xr:uid="{00000000-0005-0000-0000-000049340000}"/>
    <cellStyle name="Milliers 131 2 2 3 3" xfId="38584" xr:uid="{00000000-0005-0000-0000-00004A340000}"/>
    <cellStyle name="Milliers 131 2 2 4" xfId="16018" xr:uid="{00000000-0005-0000-0000-00004B340000}"/>
    <cellStyle name="Milliers 131 2 2 4 2" xfId="40985" xr:uid="{00000000-0005-0000-0000-00004C340000}"/>
    <cellStyle name="Milliers 131 2 2 5" xfId="7849" xr:uid="{00000000-0005-0000-0000-00004D340000}"/>
    <cellStyle name="Milliers 131 2 3" xfId="4494" xr:uid="{00000000-0005-0000-0000-00004E340000}"/>
    <cellStyle name="Milliers 131 2 3 2" xfId="13175" xr:uid="{00000000-0005-0000-0000-00004F340000}"/>
    <cellStyle name="Milliers 131 2 3 2 2" xfId="20386" xr:uid="{00000000-0005-0000-0000-000050340000}"/>
    <cellStyle name="Milliers 131 2 3 2 2 2" xfId="44495" xr:uid="{00000000-0005-0000-0000-000051340000}"/>
    <cellStyle name="Milliers 131 2 3 2 3" xfId="39031" xr:uid="{00000000-0005-0000-0000-000052340000}"/>
    <cellStyle name="Milliers 131 2 3 3" xfId="16875" xr:uid="{00000000-0005-0000-0000-000053340000}"/>
    <cellStyle name="Milliers 131 2 3 3 2" xfId="41842" xr:uid="{00000000-0005-0000-0000-000054340000}"/>
    <cellStyle name="Milliers 131 2 3 4" xfId="36402" xr:uid="{00000000-0005-0000-0000-000055340000}"/>
    <cellStyle name="Milliers 131 2 3 5" xfId="9118" xr:uid="{00000000-0005-0000-0000-000056340000}"/>
    <cellStyle name="Milliers 131 2 4" xfId="2789" xr:uid="{00000000-0005-0000-0000-000057340000}"/>
    <cellStyle name="Milliers 131 2 4 2" xfId="19541" xr:uid="{00000000-0005-0000-0000-000058340000}"/>
    <cellStyle name="Milliers 131 2 4 2 2" xfId="43650" xr:uid="{00000000-0005-0000-0000-000059340000}"/>
    <cellStyle name="Milliers 131 2 4 3" xfId="38172" xr:uid="{00000000-0005-0000-0000-00005A340000}"/>
    <cellStyle name="Milliers 131 2 4 4" xfId="10897" xr:uid="{00000000-0005-0000-0000-00005B340000}"/>
    <cellStyle name="Milliers 131 2 5" xfId="15407" xr:uid="{00000000-0005-0000-0000-00005C340000}"/>
    <cellStyle name="Milliers 131 2 5 2" xfId="40374" xr:uid="{00000000-0005-0000-0000-00005D340000}"/>
    <cellStyle name="Milliers 131 2 6" xfId="7222" xr:uid="{00000000-0005-0000-0000-00005E340000}"/>
    <cellStyle name="Milliers 131 3" xfId="8820" xr:uid="{00000000-0005-0000-0000-00005F340000}"/>
    <cellStyle name="Milliers 131 3 2" xfId="19259" xr:uid="{00000000-0005-0000-0000-000060340000}"/>
    <cellStyle name="Milliers 131 3 2 2" xfId="43368" xr:uid="{00000000-0005-0000-0000-000061340000}"/>
    <cellStyle name="Milliers 131 3 3" xfId="36104" xr:uid="{00000000-0005-0000-0000-000062340000}"/>
    <cellStyle name="Milliers 131 4" xfId="10615" xr:uid="{00000000-0005-0000-0000-000063340000}"/>
    <cellStyle name="Milliers 131 4 2" xfId="37890" xr:uid="{00000000-0005-0000-0000-000064340000}"/>
    <cellStyle name="Milliers 131 5" xfId="15109" xr:uid="{00000000-0005-0000-0000-000065340000}"/>
    <cellStyle name="Milliers 131 5 2" xfId="40076" xr:uid="{00000000-0005-0000-0000-000066340000}"/>
    <cellStyle name="Milliers 131 6" xfId="6915" xr:uid="{00000000-0005-0000-0000-000067340000}"/>
    <cellStyle name="Milliers 132" xfId="1605" xr:uid="{00000000-0005-0000-0000-000068340000}"/>
    <cellStyle name="Milliers 132 2" xfId="1996" xr:uid="{00000000-0005-0000-0000-000069340000}"/>
    <cellStyle name="Milliers 132 2 2" xfId="3603" xr:uid="{00000000-0005-0000-0000-00006A340000}"/>
    <cellStyle name="Milliers 132 2 2 2" xfId="9730" xr:uid="{00000000-0005-0000-0000-00006B340000}"/>
    <cellStyle name="Milliers 132 2 2 2 2" xfId="13597" xr:uid="{00000000-0005-0000-0000-00006C340000}"/>
    <cellStyle name="Milliers 132 2 2 2 2 2" xfId="20799" xr:uid="{00000000-0005-0000-0000-00006D340000}"/>
    <cellStyle name="Milliers 132 2 2 2 2 2 2" xfId="44908" xr:uid="{00000000-0005-0000-0000-00006E340000}"/>
    <cellStyle name="Milliers 132 2 2 2 2 3" xfId="39444" xr:uid="{00000000-0005-0000-0000-00006F340000}"/>
    <cellStyle name="Milliers 132 2 2 2 3" xfId="17487" xr:uid="{00000000-0005-0000-0000-000070340000}"/>
    <cellStyle name="Milliers 132 2 2 2 3 2" xfId="42454" xr:uid="{00000000-0005-0000-0000-000071340000}"/>
    <cellStyle name="Milliers 132 2 2 2 4" xfId="37014" xr:uid="{00000000-0005-0000-0000-000072340000}"/>
    <cellStyle name="Milliers 132 2 2 3" xfId="11311" xr:uid="{00000000-0005-0000-0000-000073340000}"/>
    <cellStyle name="Milliers 132 2 2 3 2" xfId="19954" xr:uid="{00000000-0005-0000-0000-000074340000}"/>
    <cellStyle name="Milliers 132 2 2 3 2 2" xfId="44063" xr:uid="{00000000-0005-0000-0000-000075340000}"/>
    <cellStyle name="Milliers 132 2 2 3 3" xfId="38585" xr:uid="{00000000-0005-0000-0000-000076340000}"/>
    <cellStyle name="Milliers 132 2 2 4" xfId="16019" xr:uid="{00000000-0005-0000-0000-000077340000}"/>
    <cellStyle name="Milliers 132 2 2 4 2" xfId="40986" xr:uid="{00000000-0005-0000-0000-000078340000}"/>
    <cellStyle name="Milliers 132 2 2 5" xfId="7850" xr:uid="{00000000-0005-0000-0000-000079340000}"/>
    <cellStyle name="Milliers 132 2 3" xfId="4495" xr:uid="{00000000-0005-0000-0000-00007A340000}"/>
    <cellStyle name="Milliers 132 2 3 2" xfId="13176" xr:uid="{00000000-0005-0000-0000-00007B340000}"/>
    <cellStyle name="Milliers 132 2 3 2 2" xfId="20387" xr:uid="{00000000-0005-0000-0000-00007C340000}"/>
    <cellStyle name="Milliers 132 2 3 2 2 2" xfId="44496" xr:uid="{00000000-0005-0000-0000-00007D340000}"/>
    <cellStyle name="Milliers 132 2 3 2 3" xfId="39032" xr:uid="{00000000-0005-0000-0000-00007E340000}"/>
    <cellStyle name="Milliers 132 2 3 3" xfId="16876" xr:uid="{00000000-0005-0000-0000-00007F340000}"/>
    <cellStyle name="Milliers 132 2 3 3 2" xfId="41843" xr:uid="{00000000-0005-0000-0000-000080340000}"/>
    <cellStyle name="Milliers 132 2 3 4" xfId="36403" xr:uid="{00000000-0005-0000-0000-000081340000}"/>
    <cellStyle name="Milliers 132 2 3 5" xfId="9119" xr:uid="{00000000-0005-0000-0000-000082340000}"/>
    <cellStyle name="Milliers 132 2 4" xfId="2790" xr:uid="{00000000-0005-0000-0000-000083340000}"/>
    <cellStyle name="Milliers 132 2 4 2" xfId="19542" xr:uid="{00000000-0005-0000-0000-000084340000}"/>
    <cellStyle name="Milliers 132 2 4 2 2" xfId="43651" xr:uid="{00000000-0005-0000-0000-000085340000}"/>
    <cellStyle name="Milliers 132 2 4 3" xfId="38173" xr:uid="{00000000-0005-0000-0000-000086340000}"/>
    <cellStyle name="Milliers 132 2 4 4" xfId="10898" xr:uid="{00000000-0005-0000-0000-000087340000}"/>
    <cellStyle name="Milliers 132 2 5" xfId="15408" xr:uid="{00000000-0005-0000-0000-000088340000}"/>
    <cellStyle name="Milliers 132 2 5 2" xfId="40375" xr:uid="{00000000-0005-0000-0000-000089340000}"/>
    <cellStyle name="Milliers 132 2 6" xfId="7223" xr:uid="{00000000-0005-0000-0000-00008A340000}"/>
    <cellStyle name="Milliers 132 3" xfId="8821" xr:uid="{00000000-0005-0000-0000-00008B340000}"/>
    <cellStyle name="Milliers 132 3 2" xfId="19260" xr:uid="{00000000-0005-0000-0000-00008C340000}"/>
    <cellStyle name="Milliers 132 3 2 2" xfId="43369" xr:uid="{00000000-0005-0000-0000-00008D340000}"/>
    <cellStyle name="Milliers 132 3 3" xfId="36105" xr:uid="{00000000-0005-0000-0000-00008E340000}"/>
    <cellStyle name="Milliers 132 4" xfId="10616" xr:uid="{00000000-0005-0000-0000-00008F340000}"/>
    <cellStyle name="Milliers 132 4 2" xfId="37891" xr:uid="{00000000-0005-0000-0000-000090340000}"/>
    <cellStyle name="Milliers 132 5" xfId="15110" xr:uid="{00000000-0005-0000-0000-000091340000}"/>
    <cellStyle name="Milliers 132 5 2" xfId="40077" xr:uid="{00000000-0005-0000-0000-000092340000}"/>
    <cellStyle name="Milliers 132 6" xfId="6916" xr:uid="{00000000-0005-0000-0000-000093340000}"/>
    <cellStyle name="Milliers 133" xfId="1606" xr:uid="{00000000-0005-0000-0000-000094340000}"/>
    <cellStyle name="Milliers 133 2" xfId="1997" xr:uid="{00000000-0005-0000-0000-000095340000}"/>
    <cellStyle name="Milliers 133 2 2" xfId="3604" xr:uid="{00000000-0005-0000-0000-000096340000}"/>
    <cellStyle name="Milliers 133 2 2 2" xfId="9731" xr:uid="{00000000-0005-0000-0000-000097340000}"/>
    <cellStyle name="Milliers 133 2 2 2 2" xfId="13598" xr:uid="{00000000-0005-0000-0000-000098340000}"/>
    <cellStyle name="Milliers 133 2 2 2 2 2" xfId="20800" xr:uid="{00000000-0005-0000-0000-000099340000}"/>
    <cellStyle name="Milliers 133 2 2 2 2 2 2" xfId="44909" xr:uid="{00000000-0005-0000-0000-00009A340000}"/>
    <cellStyle name="Milliers 133 2 2 2 2 3" xfId="39445" xr:uid="{00000000-0005-0000-0000-00009B340000}"/>
    <cellStyle name="Milliers 133 2 2 2 3" xfId="17488" xr:uid="{00000000-0005-0000-0000-00009C340000}"/>
    <cellStyle name="Milliers 133 2 2 2 3 2" xfId="42455" xr:uid="{00000000-0005-0000-0000-00009D340000}"/>
    <cellStyle name="Milliers 133 2 2 2 4" xfId="37015" xr:uid="{00000000-0005-0000-0000-00009E340000}"/>
    <cellStyle name="Milliers 133 2 2 3" xfId="11312" xr:uid="{00000000-0005-0000-0000-00009F340000}"/>
    <cellStyle name="Milliers 133 2 2 3 2" xfId="19955" xr:uid="{00000000-0005-0000-0000-0000A0340000}"/>
    <cellStyle name="Milliers 133 2 2 3 2 2" xfId="44064" xr:uid="{00000000-0005-0000-0000-0000A1340000}"/>
    <cellStyle name="Milliers 133 2 2 3 3" xfId="38586" xr:uid="{00000000-0005-0000-0000-0000A2340000}"/>
    <cellStyle name="Milliers 133 2 2 4" xfId="16020" xr:uid="{00000000-0005-0000-0000-0000A3340000}"/>
    <cellStyle name="Milliers 133 2 2 4 2" xfId="40987" xr:uid="{00000000-0005-0000-0000-0000A4340000}"/>
    <cellStyle name="Milliers 133 2 2 5" xfId="7851" xr:uid="{00000000-0005-0000-0000-0000A5340000}"/>
    <cellStyle name="Milliers 133 2 3" xfId="4496" xr:uid="{00000000-0005-0000-0000-0000A6340000}"/>
    <cellStyle name="Milliers 133 2 3 2" xfId="13177" xr:uid="{00000000-0005-0000-0000-0000A7340000}"/>
    <cellStyle name="Milliers 133 2 3 2 2" xfId="20388" xr:uid="{00000000-0005-0000-0000-0000A8340000}"/>
    <cellStyle name="Milliers 133 2 3 2 2 2" xfId="44497" xr:uid="{00000000-0005-0000-0000-0000A9340000}"/>
    <cellStyle name="Milliers 133 2 3 2 3" xfId="39033" xr:uid="{00000000-0005-0000-0000-0000AA340000}"/>
    <cellStyle name="Milliers 133 2 3 3" xfId="16877" xr:uid="{00000000-0005-0000-0000-0000AB340000}"/>
    <cellStyle name="Milliers 133 2 3 3 2" xfId="41844" xr:uid="{00000000-0005-0000-0000-0000AC340000}"/>
    <cellStyle name="Milliers 133 2 3 4" xfId="36404" xr:uid="{00000000-0005-0000-0000-0000AD340000}"/>
    <cellStyle name="Milliers 133 2 3 5" xfId="9120" xr:uid="{00000000-0005-0000-0000-0000AE340000}"/>
    <cellStyle name="Milliers 133 2 4" xfId="2791" xr:uid="{00000000-0005-0000-0000-0000AF340000}"/>
    <cellStyle name="Milliers 133 2 4 2" xfId="19543" xr:uid="{00000000-0005-0000-0000-0000B0340000}"/>
    <cellStyle name="Milliers 133 2 4 2 2" xfId="43652" xr:uid="{00000000-0005-0000-0000-0000B1340000}"/>
    <cellStyle name="Milliers 133 2 4 3" xfId="38174" xr:uid="{00000000-0005-0000-0000-0000B2340000}"/>
    <cellStyle name="Milliers 133 2 4 4" xfId="10899" xr:uid="{00000000-0005-0000-0000-0000B3340000}"/>
    <cellStyle name="Milliers 133 2 5" xfId="15409" xr:uid="{00000000-0005-0000-0000-0000B4340000}"/>
    <cellStyle name="Milliers 133 2 5 2" xfId="40376" xr:uid="{00000000-0005-0000-0000-0000B5340000}"/>
    <cellStyle name="Milliers 133 2 6" xfId="7224" xr:uid="{00000000-0005-0000-0000-0000B6340000}"/>
    <cellStyle name="Milliers 133 3" xfId="8822" xr:uid="{00000000-0005-0000-0000-0000B7340000}"/>
    <cellStyle name="Milliers 133 3 2" xfId="19261" xr:uid="{00000000-0005-0000-0000-0000B8340000}"/>
    <cellStyle name="Milliers 133 3 2 2" xfId="43370" xr:uid="{00000000-0005-0000-0000-0000B9340000}"/>
    <cellStyle name="Milliers 133 3 3" xfId="36106" xr:uid="{00000000-0005-0000-0000-0000BA340000}"/>
    <cellStyle name="Milliers 133 4" xfId="10617" xr:uid="{00000000-0005-0000-0000-0000BB340000}"/>
    <cellStyle name="Milliers 133 4 2" xfId="37892" xr:uid="{00000000-0005-0000-0000-0000BC340000}"/>
    <cellStyle name="Milliers 133 5" xfId="15111" xr:uid="{00000000-0005-0000-0000-0000BD340000}"/>
    <cellStyle name="Milliers 133 5 2" xfId="40078" xr:uid="{00000000-0005-0000-0000-0000BE340000}"/>
    <cellStyle name="Milliers 133 6" xfId="6917" xr:uid="{00000000-0005-0000-0000-0000BF340000}"/>
    <cellStyle name="Milliers 134" xfId="1607" xr:uid="{00000000-0005-0000-0000-0000C0340000}"/>
    <cellStyle name="Milliers 134 2" xfId="1998" xr:uid="{00000000-0005-0000-0000-0000C1340000}"/>
    <cellStyle name="Milliers 134 2 2" xfId="3605" xr:uid="{00000000-0005-0000-0000-0000C2340000}"/>
    <cellStyle name="Milliers 134 2 2 2" xfId="9732" xr:uid="{00000000-0005-0000-0000-0000C3340000}"/>
    <cellStyle name="Milliers 134 2 2 2 2" xfId="13599" xr:uid="{00000000-0005-0000-0000-0000C4340000}"/>
    <cellStyle name="Milliers 134 2 2 2 2 2" xfId="20801" xr:uid="{00000000-0005-0000-0000-0000C5340000}"/>
    <cellStyle name="Milliers 134 2 2 2 2 2 2" xfId="44910" xr:uid="{00000000-0005-0000-0000-0000C6340000}"/>
    <cellStyle name="Milliers 134 2 2 2 2 3" xfId="39446" xr:uid="{00000000-0005-0000-0000-0000C7340000}"/>
    <cellStyle name="Milliers 134 2 2 2 3" xfId="17489" xr:uid="{00000000-0005-0000-0000-0000C8340000}"/>
    <cellStyle name="Milliers 134 2 2 2 3 2" xfId="42456" xr:uid="{00000000-0005-0000-0000-0000C9340000}"/>
    <cellStyle name="Milliers 134 2 2 2 4" xfId="37016" xr:uid="{00000000-0005-0000-0000-0000CA340000}"/>
    <cellStyle name="Milliers 134 2 2 3" xfId="11313" xr:uid="{00000000-0005-0000-0000-0000CB340000}"/>
    <cellStyle name="Milliers 134 2 2 3 2" xfId="19956" xr:uid="{00000000-0005-0000-0000-0000CC340000}"/>
    <cellStyle name="Milliers 134 2 2 3 2 2" xfId="44065" xr:uid="{00000000-0005-0000-0000-0000CD340000}"/>
    <cellStyle name="Milliers 134 2 2 3 3" xfId="38587" xr:uid="{00000000-0005-0000-0000-0000CE340000}"/>
    <cellStyle name="Milliers 134 2 2 4" xfId="16021" xr:uid="{00000000-0005-0000-0000-0000CF340000}"/>
    <cellStyle name="Milliers 134 2 2 4 2" xfId="40988" xr:uid="{00000000-0005-0000-0000-0000D0340000}"/>
    <cellStyle name="Milliers 134 2 2 5" xfId="7852" xr:uid="{00000000-0005-0000-0000-0000D1340000}"/>
    <cellStyle name="Milliers 134 2 3" xfId="4497" xr:uid="{00000000-0005-0000-0000-0000D2340000}"/>
    <cellStyle name="Milliers 134 2 3 2" xfId="13178" xr:uid="{00000000-0005-0000-0000-0000D3340000}"/>
    <cellStyle name="Milliers 134 2 3 2 2" xfId="20389" xr:uid="{00000000-0005-0000-0000-0000D4340000}"/>
    <cellStyle name="Milliers 134 2 3 2 2 2" xfId="44498" xr:uid="{00000000-0005-0000-0000-0000D5340000}"/>
    <cellStyle name="Milliers 134 2 3 2 3" xfId="39034" xr:uid="{00000000-0005-0000-0000-0000D6340000}"/>
    <cellStyle name="Milliers 134 2 3 3" xfId="16878" xr:uid="{00000000-0005-0000-0000-0000D7340000}"/>
    <cellStyle name="Milliers 134 2 3 3 2" xfId="41845" xr:uid="{00000000-0005-0000-0000-0000D8340000}"/>
    <cellStyle name="Milliers 134 2 3 4" xfId="36405" xr:uid="{00000000-0005-0000-0000-0000D9340000}"/>
    <cellStyle name="Milliers 134 2 3 5" xfId="9121" xr:uid="{00000000-0005-0000-0000-0000DA340000}"/>
    <cellStyle name="Milliers 134 2 4" xfId="2792" xr:uid="{00000000-0005-0000-0000-0000DB340000}"/>
    <cellStyle name="Milliers 134 2 4 2" xfId="19544" xr:uid="{00000000-0005-0000-0000-0000DC340000}"/>
    <cellStyle name="Milliers 134 2 4 2 2" xfId="43653" xr:uid="{00000000-0005-0000-0000-0000DD340000}"/>
    <cellStyle name="Milliers 134 2 4 3" xfId="38175" xr:uid="{00000000-0005-0000-0000-0000DE340000}"/>
    <cellStyle name="Milliers 134 2 4 4" xfId="10900" xr:uid="{00000000-0005-0000-0000-0000DF340000}"/>
    <cellStyle name="Milliers 134 2 5" xfId="15410" xr:uid="{00000000-0005-0000-0000-0000E0340000}"/>
    <cellStyle name="Milliers 134 2 5 2" xfId="40377" xr:uid="{00000000-0005-0000-0000-0000E1340000}"/>
    <cellStyle name="Milliers 134 2 6" xfId="7225" xr:uid="{00000000-0005-0000-0000-0000E2340000}"/>
    <cellStyle name="Milliers 134 3" xfId="8823" xr:uid="{00000000-0005-0000-0000-0000E3340000}"/>
    <cellStyle name="Milliers 134 3 2" xfId="19262" xr:uid="{00000000-0005-0000-0000-0000E4340000}"/>
    <cellStyle name="Milliers 134 3 2 2" xfId="43371" xr:uid="{00000000-0005-0000-0000-0000E5340000}"/>
    <cellStyle name="Milliers 134 3 3" xfId="36107" xr:uid="{00000000-0005-0000-0000-0000E6340000}"/>
    <cellStyle name="Milliers 134 4" xfId="10618" xr:uid="{00000000-0005-0000-0000-0000E7340000}"/>
    <cellStyle name="Milliers 134 4 2" xfId="37893" xr:uid="{00000000-0005-0000-0000-0000E8340000}"/>
    <cellStyle name="Milliers 134 5" xfId="15112" xr:uid="{00000000-0005-0000-0000-0000E9340000}"/>
    <cellStyle name="Milliers 134 5 2" xfId="40079" xr:uid="{00000000-0005-0000-0000-0000EA340000}"/>
    <cellStyle name="Milliers 134 6" xfId="6918" xr:uid="{00000000-0005-0000-0000-0000EB340000}"/>
    <cellStyle name="Milliers 135" xfId="1608" xr:uid="{00000000-0005-0000-0000-0000EC340000}"/>
    <cellStyle name="Milliers 135 2" xfId="1999" xr:uid="{00000000-0005-0000-0000-0000ED340000}"/>
    <cellStyle name="Milliers 135 2 2" xfId="3606" xr:uid="{00000000-0005-0000-0000-0000EE340000}"/>
    <cellStyle name="Milliers 135 2 2 2" xfId="9733" xr:uid="{00000000-0005-0000-0000-0000EF340000}"/>
    <cellStyle name="Milliers 135 2 2 2 2" xfId="13600" xr:uid="{00000000-0005-0000-0000-0000F0340000}"/>
    <cellStyle name="Milliers 135 2 2 2 2 2" xfId="20802" xr:uid="{00000000-0005-0000-0000-0000F1340000}"/>
    <cellStyle name="Milliers 135 2 2 2 2 2 2" xfId="44911" xr:uid="{00000000-0005-0000-0000-0000F2340000}"/>
    <cellStyle name="Milliers 135 2 2 2 2 3" xfId="39447" xr:uid="{00000000-0005-0000-0000-0000F3340000}"/>
    <cellStyle name="Milliers 135 2 2 2 3" xfId="17490" xr:uid="{00000000-0005-0000-0000-0000F4340000}"/>
    <cellStyle name="Milliers 135 2 2 2 3 2" xfId="42457" xr:uid="{00000000-0005-0000-0000-0000F5340000}"/>
    <cellStyle name="Milliers 135 2 2 2 4" xfId="37017" xr:uid="{00000000-0005-0000-0000-0000F6340000}"/>
    <cellStyle name="Milliers 135 2 2 3" xfId="11314" xr:uid="{00000000-0005-0000-0000-0000F7340000}"/>
    <cellStyle name="Milliers 135 2 2 3 2" xfId="19957" xr:uid="{00000000-0005-0000-0000-0000F8340000}"/>
    <cellStyle name="Milliers 135 2 2 3 2 2" xfId="44066" xr:uid="{00000000-0005-0000-0000-0000F9340000}"/>
    <cellStyle name="Milliers 135 2 2 3 3" xfId="38588" xr:uid="{00000000-0005-0000-0000-0000FA340000}"/>
    <cellStyle name="Milliers 135 2 2 4" xfId="16022" xr:uid="{00000000-0005-0000-0000-0000FB340000}"/>
    <cellStyle name="Milliers 135 2 2 4 2" xfId="40989" xr:uid="{00000000-0005-0000-0000-0000FC340000}"/>
    <cellStyle name="Milliers 135 2 2 5" xfId="7853" xr:uid="{00000000-0005-0000-0000-0000FD340000}"/>
    <cellStyle name="Milliers 135 2 3" xfId="4498" xr:uid="{00000000-0005-0000-0000-0000FE340000}"/>
    <cellStyle name="Milliers 135 2 3 2" xfId="13179" xr:uid="{00000000-0005-0000-0000-0000FF340000}"/>
    <cellStyle name="Milliers 135 2 3 2 2" xfId="20390" xr:uid="{00000000-0005-0000-0000-000000350000}"/>
    <cellStyle name="Milliers 135 2 3 2 2 2" xfId="44499" xr:uid="{00000000-0005-0000-0000-000001350000}"/>
    <cellStyle name="Milliers 135 2 3 2 3" xfId="39035" xr:uid="{00000000-0005-0000-0000-000002350000}"/>
    <cellStyle name="Milliers 135 2 3 3" xfId="16879" xr:uid="{00000000-0005-0000-0000-000003350000}"/>
    <cellStyle name="Milliers 135 2 3 3 2" xfId="41846" xr:uid="{00000000-0005-0000-0000-000004350000}"/>
    <cellStyle name="Milliers 135 2 3 4" xfId="36406" xr:uid="{00000000-0005-0000-0000-000005350000}"/>
    <cellStyle name="Milliers 135 2 3 5" xfId="9122" xr:uid="{00000000-0005-0000-0000-000006350000}"/>
    <cellStyle name="Milliers 135 2 4" xfId="2793" xr:uid="{00000000-0005-0000-0000-000007350000}"/>
    <cellStyle name="Milliers 135 2 4 2" xfId="19545" xr:uid="{00000000-0005-0000-0000-000008350000}"/>
    <cellStyle name="Milliers 135 2 4 2 2" xfId="43654" xr:uid="{00000000-0005-0000-0000-000009350000}"/>
    <cellStyle name="Milliers 135 2 4 3" xfId="38176" xr:uid="{00000000-0005-0000-0000-00000A350000}"/>
    <cellStyle name="Milliers 135 2 4 4" xfId="10901" xr:uid="{00000000-0005-0000-0000-00000B350000}"/>
    <cellStyle name="Milliers 135 2 5" xfId="15411" xr:uid="{00000000-0005-0000-0000-00000C350000}"/>
    <cellStyle name="Milliers 135 2 5 2" xfId="40378" xr:uid="{00000000-0005-0000-0000-00000D350000}"/>
    <cellStyle name="Milliers 135 2 6" xfId="7226" xr:uid="{00000000-0005-0000-0000-00000E350000}"/>
    <cellStyle name="Milliers 135 3" xfId="8824" xr:uid="{00000000-0005-0000-0000-00000F350000}"/>
    <cellStyle name="Milliers 135 3 2" xfId="19263" xr:uid="{00000000-0005-0000-0000-000010350000}"/>
    <cellStyle name="Milliers 135 3 2 2" xfId="43372" xr:uid="{00000000-0005-0000-0000-000011350000}"/>
    <cellStyle name="Milliers 135 3 3" xfId="36108" xr:uid="{00000000-0005-0000-0000-000012350000}"/>
    <cellStyle name="Milliers 135 4" xfId="10619" xr:uid="{00000000-0005-0000-0000-000013350000}"/>
    <cellStyle name="Milliers 135 4 2" xfId="37894" xr:uid="{00000000-0005-0000-0000-000014350000}"/>
    <cellStyle name="Milliers 135 5" xfId="15113" xr:uid="{00000000-0005-0000-0000-000015350000}"/>
    <cellStyle name="Milliers 135 5 2" xfId="40080" xr:uid="{00000000-0005-0000-0000-000016350000}"/>
    <cellStyle name="Milliers 135 6" xfId="6919" xr:uid="{00000000-0005-0000-0000-000017350000}"/>
    <cellStyle name="Milliers 136" xfId="1609" xr:uid="{00000000-0005-0000-0000-000018350000}"/>
    <cellStyle name="Milliers 136 2" xfId="2000" xr:uid="{00000000-0005-0000-0000-000019350000}"/>
    <cellStyle name="Milliers 136 2 2" xfId="3607" xr:uid="{00000000-0005-0000-0000-00001A350000}"/>
    <cellStyle name="Milliers 136 2 2 2" xfId="9734" xr:uid="{00000000-0005-0000-0000-00001B350000}"/>
    <cellStyle name="Milliers 136 2 2 2 2" xfId="13601" xr:uid="{00000000-0005-0000-0000-00001C350000}"/>
    <cellStyle name="Milliers 136 2 2 2 2 2" xfId="20803" xr:uid="{00000000-0005-0000-0000-00001D350000}"/>
    <cellStyle name="Milliers 136 2 2 2 2 2 2" xfId="44912" xr:uid="{00000000-0005-0000-0000-00001E350000}"/>
    <cellStyle name="Milliers 136 2 2 2 2 3" xfId="39448" xr:uid="{00000000-0005-0000-0000-00001F350000}"/>
    <cellStyle name="Milliers 136 2 2 2 3" xfId="17491" xr:uid="{00000000-0005-0000-0000-000020350000}"/>
    <cellStyle name="Milliers 136 2 2 2 3 2" xfId="42458" xr:uid="{00000000-0005-0000-0000-000021350000}"/>
    <cellStyle name="Milliers 136 2 2 2 4" xfId="37018" xr:uid="{00000000-0005-0000-0000-000022350000}"/>
    <cellStyle name="Milliers 136 2 2 3" xfId="11315" xr:uid="{00000000-0005-0000-0000-000023350000}"/>
    <cellStyle name="Milliers 136 2 2 3 2" xfId="19958" xr:uid="{00000000-0005-0000-0000-000024350000}"/>
    <cellStyle name="Milliers 136 2 2 3 2 2" xfId="44067" xr:uid="{00000000-0005-0000-0000-000025350000}"/>
    <cellStyle name="Milliers 136 2 2 3 3" xfId="38589" xr:uid="{00000000-0005-0000-0000-000026350000}"/>
    <cellStyle name="Milliers 136 2 2 4" xfId="16023" xr:uid="{00000000-0005-0000-0000-000027350000}"/>
    <cellStyle name="Milliers 136 2 2 4 2" xfId="40990" xr:uid="{00000000-0005-0000-0000-000028350000}"/>
    <cellStyle name="Milliers 136 2 2 5" xfId="7854" xr:uid="{00000000-0005-0000-0000-000029350000}"/>
    <cellStyle name="Milliers 136 2 3" xfId="4499" xr:uid="{00000000-0005-0000-0000-00002A350000}"/>
    <cellStyle name="Milliers 136 2 3 2" xfId="13180" xr:uid="{00000000-0005-0000-0000-00002B350000}"/>
    <cellStyle name="Milliers 136 2 3 2 2" xfId="20391" xr:uid="{00000000-0005-0000-0000-00002C350000}"/>
    <cellStyle name="Milliers 136 2 3 2 2 2" xfId="44500" xr:uid="{00000000-0005-0000-0000-00002D350000}"/>
    <cellStyle name="Milliers 136 2 3 2 3" xfId="39036" xr:uid="{00000000-0005-0000-0000-00002E350000}"/>
    <cellStyle name="Milliers 136 2 3 3" xfId="16880" xr:uid="{00000000-0005-0000-0000-00002F350000}"/>
    <cellStyle name="Milliers 136 2 3 3 2" xfId="41847" xr:uid="{00000000-0005-0000-0000-000030350000}"/>
    <cellStyle name="Milliers 136 2 3 4" xfId="36407" xr:uid="{00000000-0005-0000-0000-000031350000}"/>
    <cellStyle name="Milliers 136 2 3 5" xfId="9123" xr:uid="{00000000-0005-0000-0000-000032350000}"/>
    <cellStyle name="Milliers 136 2 4" xfId="2794" xr:uid="{00000000-0005-0000-0000-000033350000}"/>
    <cellStyle name="Milliers 136 2 4 2" xfId="19546" xr:uid="{00000000-0005-0000-0000-000034350000}"/>
    <cellStyle name="Milliers 136 2 4 2 2" xfId="43655" xr:uid="{00000000-0005-0000-0000-000035350000}"/>
    <cellStyle name="Milliers 136 2 4 3" xfId="38177" xr:uid="{00000000-0005-0000-0000-000036350000}"/>
    <cellStyle name="Milliers 136 2 4 4" xfId="10902" xr:uid="{00000000-0005-0000-0000-000037350000}"/>
    <cellStyle name="Milliers 136 2 5" xfId="15412" xr:uid="{00000000-0005-0000-0000-000038350000}"/>
    <cellStyle name="Milliers 136 2 5 2" xfId="40379" xr:uid="{00000000-0005-0000-0000-000039350000}"/>
    <cellStyle name="Milliers 136 2 6" xfId="7227" xr:uid="{00000000-0005-0000-0000-00003A350000}"/>
    <cellStyle name="Milliers 136 3" xfId="8825" xr:uid="{00000000-0005-0000-0000-00003B350000}"/>
    <cellStyle name="Milliers 136 3 2" xfId="19264" xr:uid="{00000000-0005-0000-0000-00003C350000}"/>
    <cellStyle name="Milliers 136 3 2 2" xfId="43373" xr:uid="{00000000-0005-0000-0000-00003D350000}"/>
    <cellStyle name="Milliers 136 3 3" xfId="36109" xr:uid="{00000000-0005-0000-0000-00003E350000}"/>
    <cellStyle name="Milliers 136 4" xfId="10620" xr:uid="{00000000-0005-0000-0000-00003F350000}"/>
    <cellStyle name="Milliers 136 4 2" xfId="37895" xr:uid="{00000000-0005-0000-0000-000040350000}"/>
    <cellStyle name="Milliers 136 5" xfId="15114" xr:uid="{00000000-0005-0000-0000-000041350000}"/>
    <cellStyle name="Milliers 136 5 2" xfId="40081" xr:uid="{00000000-0005-0000-0000-000042350000}"/>
    <cellStyle name="Milliers 136 6" xfId="6920" xr:uid="{00000000-0005-0000-0000-000043350000}"/>
    <cellStyle name="Milliers 137" xfId="1610" xr:uid="{00000000-0005-0000-0000-000044350000}"/>
    <cellStyle name="Milliers 137 2" xfId="2001" xr:uid="{00000000-0005-0000-0000-000045350000}"/>
    <cellStyle name="Milliers 137 2 2" xfId="3608" xr:uid="{00000000-0005-0000-0000-000046350000}"/>
    <cellStyle name="Milliers 137 2 2 2" xfId="9735" xr:uid="{00000000-0005-0000-0000-000047350000}"/>
    <cellStyle name="Milliers 137 2 2 2 2" xfId="13602" xr:uid="{00000000-0005-0000-0000-000048350000}"/>
    <cellStyle name="Milliers 137 2 2 2 2 2" xfId="20804" xr:uid="{00000000-0005-0000-0000-000049350000}"/>
    <cellStyle name="Milliers 137 2 2 2 2 2 2" xfId="44913" xr:uid="{00000000-0005-0000-0000-00004A350000}"/>
    <cellStyle name="Milliers 137 2 2 2 2 3" xfId="39449" xr:uid="{00000000-0005-0000-0000-00004B350000}"/>
    <cellStyle name="Milliers 137 2 2 2 3" xfId="17492" xr:uid="{00000000-0005-0000-0000-00004C350000}"/>
    <cellStyle name="Milliers 137 2 2 2 3 2" xfId="42459" xr:uid="{00000000-0005-0000-0000-00004D350000}"/>
    <cellStyle name="Milliers 137 2 2 2 4" xfId="37019" xr:uid="{00000000-0005-0000-0000-00004E350000}"/>
    <cellStyle name="Milliers 137 2 2 3" xfId="11316" xr:uid="{00000000-0005-0000-0000-00004F350000}"/>
    <cellStyle name="Milliers 137 2 2 3 2" xfId="19959" xr:uid="{00000000-0005-0000-0000-000050350000}"/>
    <cellStyle name="Milliers 137 2 2 3 2 2" xfId="44068" xr:uid="{00000000-0005-0000-0000-000051350000}"/>
    <cellStyle name="Milliers 137 2 2 3 3" xfId="38590" xr:uid="{00000000-0005-0000-0000-000052350000}"/>
    <cellStyle name="Milliers 137 2 2 4" xfId="16024" xr:uid="{00000000-0005-0000-0000-000053350000}"/>
    <cellStyle name="Milliers 137 2 2 4 2" xfId="40991" xr:uid="{00000000-0005-0000-0000-000054350000}"/>
    <cellStyle name="Milliers 137 2 2 5" xfId="7855" xr:uid="{00000000-0005-0000-0000-000055350000}"/>
    <cellStyle name="Milliers 137 2 3" xfId="4500" xr:uid="{00000000-0005-0000-0000-000056350000}"/>
    <cellStyle name="Milliers 137 2 3 2" xfId="13181" xr:uid="{00000000-0005-0000-0000-000057350000}"/>
    <cellStyle name="Milliers 137 2 3 2 2" xfId="20392" xr:uid="{00000000-0005-0000-0000-000058350000}"/>
    <cellStyle name="Milliers 137 2 3 2 2 2" xfId="44501" xr:uid="{00000000-0005-0000-0000-000059350000}"/>
    <cellStyle name="Milliers 137 2 3 2 3" xfId="39037" xr:uid="{00000000-0005-0000-0000-00005A350000}"/>
    <cellStyle name="Milliers 137 2 3 3" xfId="16881" xr:uid="{00000000-0005-0000-0000-00005B350000}"/>
    <cellStyle name="Milliers 137 2 3 3 2" xfId="41848" xr:uid="{00000000-0005-0000-0000-00005C350000}"/>
    <cellStyle name="Milliers 137 2 3 4" xfId="36408" xr:uid="{00000000-0005-0000-0000-00005D350000}"/>
    <cellStyle name="Milliers 137 2 3 5" xfId="9124" xr:uid="{00000000-0005-0000-0000-00005E350000}"/>
    <cellStyle name="Milliers 137 2 4" xfId="2795" xr:uid="{00000000-0005-0000-0000-00005F350000}"/>
    <cellStyle name="Milliers 137 2 4 2" xfId="19547" xr:uid="{00000000-0005-0000-0000-000060350000}"/>
    <cellStyle name="Milliers 137 2 4 2 2" xfId="43656" xr:uid="{00000000-0005-0000-0000-000061350000}"/>
    <cellStyle name="Milliers 137 2 4 3" xfId="38178" xr:uid="{00000000-0005-0000-0000-000062350000}"/>
    <cellStyle name="Milliers 137 2 4 4" xfId="10903" xr:uid="{00000000-0005-0000-0000-000063350000}"/>
    <cellStyle name="Milliers 137 2 5" xfId="15413" xr:uid="{00000000-0005-0000-0000-000064350000}"/>
    <cellStyle name="Milliers 137 2 5 2" xfId="40380" xr:uid="{00000000-0005-0000-0000-000065350000}"/>
    <cellStyle name="Milliers 137 2 6" xfId="7228" xr:uid="{00000000-0005-0000-0000-000066350000}"/>
    <cellStyle name="Milliers 137 3" xfId="8826" xr:uid="{00000000-0005-0000-0000-000067350000}"/>
    <cellStyle name="Milliers 137 3 2" xfId="19265" xr:uid="{00000000-0005-0000-0000-000068350000}"/>
    <cellStyle name="Milliers 137 3 2 2" xfId="43374" xr:uid="{00000000-0005-0000-0000-000069350000}"/>
    <cellStyle name="Milliers 137 3 3" xfId="36110" xr:uid="{00000000-0005-0000-0000-00006A350000}"/>
    <cellStyle name="Milliers 137 4" xfId="10621" xr:uid="{00000000-0005-0000-0000-00006B350000}"/>
    <cellStyle name="Milliers 137 4 2" xfId="37896" xr:uid="{00000000-0005-0000-0000-00006C350000}"/>
    <cellStyle name="Milliers 137 5" xfId="15115" xr:uid="{00000000-0005-0000-0000-00006D350000}"/>
    <cellStyle name="Milliers 137 5 2" xfId="40082" xr:uid="{00000000-0005-0000-0000-00006E350000}"/>
    <cellStyle name="Milliers 137 6" xfId="6921" xr:uid="{00000000-0005-0000-0000-00006F350000}"/>
    <cellStyle name="Milliers 138" xfId="1611" xr:uid="{00000000-0005-0000-0000-000070350000}"/>
    <cellStyle name="Milliers 138 2" xfId="2002" xr:uid="{00000000-0005-0000-0000-000071350000}"/>
    <cellStyle name="Milliers 138 2 2" xfId="3609" xr:uid="{00000000-0005-0000-0000-000072350000}"/>
    <cellStyle name="Milliers 138 2 2 2" xfId="9736" xr:uid="{00000000-0005-0000-0000-000073350000}"/>
    <cellStyle name="Milliers 138 2 2 2 2" xfId="13603" xr:uid="{00000000-0005-0000-0000-000074350000}"/>
    <cellStyle name="Milliers 138 2 2 2 2 2" xfId="20805" xr:uid="{00000000-0005-0000-0000-000075350000}"/>
    <cellStyle name="Milliers 138 2 2 2 2 2 2" xfId="44914" xr:uid="{00000000-0005-0000-0000-000076350000}"/>
    <cellStyle name="Milliers 138 2 2 2 2 3" xfId="39450" xr:uid="{00000000-0005-0000-0000-000077350000}"/>
    <cellStyle name="Milliers 138 2 2 2 3" xfId="17493" xr:uid="{00000000-0005-0000-0000-000078350000}"/>
    <cellStyle name="Milliers 138 2 2 2 3 2" xfId="42460" xr:uid="{00000000-0005-0000-0000-000079350000}"/>
    <cellStyle name="Milliers 138 2 2 2 4" xfId="37020" xr:uid="{00000000-0005-0000-0000-00007A350000}"/>
    <cellStyle name="Milliers 138 2 2 3" xfId="11317" xr:uid="{00000000-0005-0000-0000-00007B350000}"/>
    <cellStyle name="Milliers 138 2 2 3 2" xfId="19960" xr:uid="{00000000-0005-0000-0000-00007C350000}"/>
    <cellStyle name="Milliers 138 2 2 3 2 2" xfId="44069" xr:uid="{00000000-0005-0000-0000-00007D350000}"/>
    <cellStyle name="Milliers 138 2 2 3 3" xfId="38591" xr:uid="{00000000-0005-0000-0000-00007E350000}"/>
    <cellStyle name="Milliers 138 2 2 4" xfId="16025" xr:uid="{00000000-0005-0000-0000-00007F350000}"/>
    <cellStyle name="Milliers 138 2 2 4 2" xfId="40992" xr:uid="{00000000-0005-0000-0000-000080350000}"/>
    <cellStyle name="Milliers 138 2 2 5" xfId="7856" xr:uid="{00000000-0005-0000-0000-000081350000}"/>
    <cellStyle name="Milliers 138 2 3" xfId="4501" xr:uid="{00000000-0005-0000-0000-000082350000}"/>
    <cellStyle name="Milliers 138 2 3 2" xfId="13182" xr:uid="{00000000-0005-0000-0000-000083350000}"/>
    <cellStyle name="Milliers 138 2 3 2 2" xfId="20393" xr:uid="{00000000-0005-0000-0000-000084350000}"/>
    <cellStyle name="Milliers 138 2 3 2 2 2" xfId="44502" xr:uid="{00000000-0005-0000-0000-000085350000}"/>
    <cellStyle name="Milliers 138 2 3 2 3" xfId="39038" xr:uid="{00000000-0005-0000-0000-000086350000}"/>
    <cellStyle name="Milliers 138 2 3 3" xfId="16882" xr:uid="{00000000-0005-0000-0000-000087350000}"/>
    <cellStyle name="Milliers 138 2 3 3 2" xfId="41849" xr:uid="{00000000-0005-0000-0000-000088350000}"/>
    <cellStyle name="Milliers 138 2 3 4" xfId="36409" xr:uid="{00000000-0005-0000-0000-000089350000}"/>
    <cellStyle name="Milliers 138 2 3 5" xfId="9125" xr:uid="{00000000-0005-0000-0000-00008A350000}"/>
    <cellStyle name="Milliers 138 2 4" xfId="2796" xr:uid="{00000000-0005-0000-0000-00008B350000}"/>
    <cellStyle name="Milliers 138 2 4 2" xfId="19548" xr:uid="{00000000-0005-0000-0000-00008C350000}"/>
    <cellStyle name="Milliers 138 2 4 2 2" xfId="43657" xr:uid="{00000000-0005-0000-0000-00008D350000}"/>
    <cellStyle name="Milliers 138 2 4 3" xfId="38179" xr:uid="{00000000-0005-0000-0000-00008E350000}"/>
    <cellStyle name="Milliers 138 2 4 4" xfId="10904" xr:uid="{00000000-0005-0000-0000-00008F350000}"/>
    <cellStyle name="Milliers 138 2 5" xfId="15414" xr:uid="{00000000-0005-0000-0000-000090350000}"/>
    <cellStyle name="Milliers 138 2 5 2" xfId="40381" xr:uid="{00000000-0005-0000-0000-000091350000}"/>
    <cellStyle name="Milliers 138 2 6" xfId="7229" xr:uid="{00000000-0005-0000-0000-000092350000}"/>
    <cellStyle name="Milliers 138 3" xfId="8827" xr:uid="{00000000-0005-0000-0000-000093350000}"/>
    <cellStyle name="Milliers 138 3 2" xfId="19266" xr:uid="{00000000-0005-0000-0000-000094350000}"/>
    <cellStyle name="Milliers 138 3 2 2" xfId="43375" xr:uid="{00000000-0005-0000-0000-000095350000}"/>
    <cellStyle name="Milliers 138 3 3" xfId="36111" xr:uid="{00000000-0005-0000-0000-000096350000}"/>
    <cellStyle name="Milliers 138 4" xfId="10622" xr:uid="{00000000-0005-0000-0000-000097350000}"/>
    <cellStyle name="Milliers 138 4 2" xfId="37897" xr:uid="{00000000-0005-0000-0000-000098350000}"/>
    <cellStyle name="Milliers 138 5" xfId="15116" xr:uid="{00000000-0005-0000-0000-000099350000}"/>
    <cellStyle name="Milliers 138 5 2" xfId="40083" xr:uid="{00000000-0005-0000-0000-00009A350000}"/>
    <cellStyle name="Milliers 138 6" xfId="6922" xr:uid="{00000000-0005-0000-0000-00009B350000}"/>
    <cellStyle name="Milliers 139" xfId="1612" xr:uid="{00000000-0005-0000-0000-00009C350000}"/>
    <cellStyle name="Milliers 139 2" xfId="2003" xr:uid="{00000000-0005-0000-0000-00009D350000}"/>
    <cellStyle name="Milliers 139 2 2" xfId="3610" xr:uid="{00000000-0005-0000-0000-00009E350000}"/>
    <cellStyle name="Milliers 139 2 2 2" xfId="9737" xr:uid="{00000000-0005-0000-0000-00009F350000}"/>
    <cellStyle name="Milliers 139 2 2 2 2" xfId="13604" xr:uid="{00000000-0005-0000-0000-0000A0350000}"/>
    <cellStyle name="Milliers 139 2 2 2 2 2" xfId="20806" xr:uid="{00000000-0005-0000-0000-0000A1350000}"/>
    <cellStyle name="Milliers 139 2 2 2 2 2 2" xfId="44915" xr:uid="{00000000-0005-0000-0000-0000A2350000}"/>
    <cellStyle name="Milliers 139 2 2 2 2 3" xfId="39451" xr:uid="{00000000-0005-0000-0000-0000A3350000}"/>
    <cellStyle name="Milliers 139 2 2 2 3" xfId="17494" xr:uid="{00000000-0005-0000-0000-0000A4350000}"/>
    <cellStyle name="Milliers 139 2 2 2 3 2" xfId="42461" xr:uid="{00000000-0005-0000-0000-0000A5350000}"/>
    <cellStyle name="Milliers 139 2 2 2 4" xfId="37021" xr:uid="{00000000-0005-0000-0000-0000A6350000}"/>
    <cellStyle name="Milliers 139 2 2 3" xfId="11318" xr:uid="{00000000-0005-0000-0000-0000A7350000}"/>
    <cellStyle name="Milliers 139 2 2 3 2" xfId="19961" xr:uid="{00000000-0005-0000-0000-0000A8350000}"/>
    <cellStyle name="Milliers 139 2 2 3 2 2" xfId="44070" xr:uid="{00000000-0005-0000-0000-0000A9350000}"/>
    <cellStyle name="Milliers 139 2 2 3 3" xfId="38592" xr:uid="{00000000-0005-0000-0000-0000AA350000}"/>
    <cellStyle name="Milliers 139 2 2 4" xfId="16026" xr:uid="{00000000-0005-0000-0000-0000AB350000}"/>
    <cellStyle name="Milliers 139 2 2 4 2" xfId="40993" xr:uid="{00000000-0005-0000-0000-0000AC350000}"/>
    <cellStyle name="Milliers 139 2 2 5" xfId="7857" xr:uid="{00000000-0005-0000-0000-0000AD350000}"/>
    <cellStyle name="Milliers 139 2 3" xfId="4502" xr:uid="{00000000-0005-0000-0000-0000AE350000}"/>
    <cellStyle name="Milliers 139 2 3 2" xfId="13183" xr:uid="{00000000-0005-0000-0000-0000AF350000}"/>
    <cellStyle name="Milliers 139 2 3 2 2" xfId="20394" xr:uid="{00000000-0005-0000-0000-0000B0350000}"/>
    <cellStyle name="Milliers 139 2 3 2 2 2" xfId="44503" xr:uid="{00000000-0005-0000-0000-0000B1350000}"/>
    <cellStyle name="Milliers 139 2 3 2 3" xfId="39039" xr:uid="{00000000-0005-0000-0000-0000B2350000}"/>
    <cellStyle name="Milliers 139 2 3 3" xfId="16883" xr:uid="{00000000-0005-0000-0000-0000B3350000}"/>
    <cellStyle name="Milliers 139 2 3 3 2" xfId="41850" xr:uid="{00000000-0005-0000-0000-0000B4350000}"/>
    <cellStyle name="Milliers 139 2 3 4" xfId="36410" xr:uid="{00000000-0005-0000-0000-0000B5350000}"/>
    <cellStyle name="Milliers 139 2 3 5" xfId="9126" xr:uid="{00000000-0005-0000-0000-0000B6350000}"/>
    <cellStyle name="Milliers 139 2 4" xfId="2797" xr:uid="{00000000-0005-0000-0000-0000B7350000}"/>
    <cellStyle name="Milliers 139 2 4 2" xfId="19549" xr:uid="{00000000-0005-0000-0000-0000B8350000}"/>
    <cellStyle name="Milliers 139 2 4 2 2" xfId="43658" xr:uid="{00000000-0005-0000-0000-0000B9350000}"/>
    <cellStyle name="Milliers 139 2 4 3" xfId="38180" xr:uid="{00000000-0005-0000-0000-0000BA350000}"/>
    <cellStyle name="Milliers 139 2 4 4" xfId="10905" xr:uid="{00000000-0005-0000-0000-0000BB350000}"/>
    <cellStyle name="Milliers 139 2 5" xfId="15415" xr:uid="{00000000-0005-0000-0000-0000BC350000}"/>
    <cellStyle name="Milliers 139 2 5 2" xfId="40382" xr:uid="{00000000-0005-0000-0000-0000BD350000}"/>
    <cellStyle name="Milliers 139 2 6" xfId="7230" xr:uid="{00000000-0005-0000-0000-0000BE350000}"/>
    <cellStyle name="Milliers 139 3" xfId="8828" xr:uid="{00000000-0005-0000-0000-0000BF350000}"/>
    <cellStyle name="Milliers 139 3 2" xfId="19267" xr:uid="{00000000-0005-0000-0000-0000C0350000}"/>
    <cellStyle name="Milliers 139 3 2 2" xfId="43376" xr:uid="{00000000-0005-0000-0000-0000C1350000}"/>
    <cellStyle name="Milliers 139 3 3" xfId="36112" xr:uid="{00000000-0005-0000-0000-0000C2350000}"/>
    <cellStyle name="Milliers 139 4" xfId="10623" xr:uid="{00000000-0005-0000-0000-0000C3350000}"/>
    <cellStyle name="Milliers 139 4 2" xfId="37898" xr:uid="{00000000-0005-0000-0000-0000C4350000}"/>
    <cellStyle name="Milliers 139 5" xfId="15117" xr:uid="{00000000-0005-0000-0000-0000C5350000}"/>
    <cellStyle name="Milliers 139 5 2" xfId="40084" xr:uid="{00000000-0005-0000-0000-0000C6350000}"/>
    <cellStyle name="Milliers 139 6" xfId="6923" xr:uid="{00000000-0005-0000-0000-0000C7350000}"/>
    <cellStyle name="Milliers 14" xfId="1433" xr:uid="{00000000-0005-0000-0000-0000C8350000}"/>
    <cellStyle name="Milliers 14 2" xfId="2004" xr:uid="{00000000-0005-0000-0000-0000C9350000}"/>
    <cellStyle name="Milliers 14 2 2" xfId="3611" xr:uid="{00000000-0005-0000-0000-0000CA350000}"/>
    <cellStyle name="Milliers 14 2 2 2" xfId="9738" xr:uid="{00000000-0005-0000-0000-0000CB350000}"/>
    <cellStyle name="Milliers 14 2 2 2 2" xfId="13605" xr:uid="{00000000-0005-0000-0000-0000CC350000}"/>
    <cellStyle name="Milliers 14 2 2 2 2 2" xfId="20807" xr:uid="{00000000-0005-0000-0000-0000CD350000}"/>
    <cellStyle name="Milliers 14 2 2 2 2 2 2" xfId="44916" xr:uid="{00000000-0005-0000-0000-0000CE350000}"/>
    <cellStyle name="Milliers 14 2 2 2 2 3" xfId="39452" xr:uid="{00000000-0005-0000-0000-0000CF350000}"/>
    <cellStyle name="Milliers 14 2 2 2 3" xfId="17495" xr:uid="{00000000-0005-0000-0000-0000D0350000}"/>
    <cellStyle name="Milliers 14 2 2 2 3 2" xfId="42462" xr:uid="{00000000-0005-0000-0000-0000D1350000}"/>
    <cellStyle name="Milliers 14 2 2 2 4" xfId="37022" xr:uid="{00000000-0005-0000-0000-0000D2350000}"/>
    <cellStyle name="Milliers 14 2 2 3" xfId="11319" xr:uid="{00000000-0005-0000-0000-0000D3350000}"/>
    <cellStyle name="Milliers 14 2 2 3 2" xfId="19962" xr:uid="{00000000-0005-0000-0000-0000D4350000}"/>
    <cellStyle name="Milliers 14 2 2 3 2 2" xfId="44071" xr:uid="{00000000-0005-0000-0000-0000D5350000}"/>
    <cellStyle name="Milliers 14 2 2 3 3" xfId="38593" xr:uid="{00000000-0005-0000-0000-0000D6350000}"/>
    <cellStyle name="Milliers 14 2 2 4" xfId="16027" xr:uid="{00000000-0005-0000-0000-0000D7350000}"/>
    <cellStyle name="Milliers 14 2 2 4 2" xfId="40994" xr:uid="{00000000-0005-0000-0000-0000D8350000}"/>
    <cellStyle name="Milliers 14 2 2 5" xfId="7858" xr:uid="{00000000-0005-0000-0000-0000D9350000}"/>
    <cellStyle name="Milliers 14 2 3" xfId="4503" xr:uid="{00000000-0005-0000-0000-0000DA350000}"/>
    <cellStyle name="Milliers 14 2 3 2" xfId="13184" xr:uid="{00000000-0005-0000-0000-0000DB350000}"/>
    <cellStyle name="Milliers 14 2 3 2 2" xfId="20395" xr:uid="{00000000-0005-0000-0000-0000DC350000}"/>
    <cellStyle name="Milliers 14 2 3 2 2 2" xfId="44504" xr:uid="{00000000-0005-0000-0000-0000DD350000}"/>
    <cellStyle name="Milliers 14 2 3 2 3" xfId="39040" xr:uid="{00000000-0005-0000-0000-0000DE350000}"/>
    <cellStyle name="Milliers 14 2 3 3" xfId="16884" xr:uid="{00000000-0005-0000-0000-0000DF350000}"/>
    <cellStyle name="Milliers 14 2 3 3 2" xfId="41851" xr:uid="{00000000-0005-0000-0000-0000E0350000}"/>
    <cellStyle name="Milliers 14 2 3 4" xfId="36411" xr:uid="{00000000-0005-0000-0000-0000E1350000}"/>
    <cellStyle name="Milliers 14 2 3 5" xfId="9127" xr:uid="{00000000-0005-0000-0000-0000E2350000}"/>
    <cellStyle name="Milliers 14 2 4" xfId="2798" xr:uid="{00000000-0005-0000-0000-0000E3350000}"/>
    <cellStyle name="Milliers 14 2 4 2" xfId="19550" xr:uid="{00000000-0005-0000-0000-0000E4350000}"/>
    <cellStyle name="Milliers 14 2 4 2 2" xfId="43659" xr:uid="{00000000-0005-0000-0000-0000E5350000}"/>
    <cellStyle name="Milliers 14 2 4 3" xfId="38181" xr:uid="{00000000-0005-0000-0000-0000E6350000}"/>
    <cellStyle name="Milliers 14 2 4 4" xfId="10906" xr:uid="{00000000-0005-0000-0000-0000E7350000}"/>
    <cellStyle name="Milliers 14 2 5" xfId="15416" xr:uid="{00000000-0005-0000-0000-0000E8350000}"/>
    <cellStyle name="Milliers 14 2 5 2" xfId="40383" xr:uid="{00000000-0005-0000-0000-0000E9350000}"/>
    <cellStyle name="Milliers 14 2 6" xfId="7231" xr:uid="{00000000-0005-0000-0000-0000EA350000}"/>
    <cellStyle name="Milliers 14 3" xfId="8649" xr:uid="{00000000-0005-0000-0000-0000EB350000}"/>
    <cellStyle name="Milliers 14 3 2" xfId="19140" xr:uid="{00000000-0005-0000-0000-0000EC350000}"/>
    <cellStyle name="Milliers 14 3 2 2" xfId="43249" xr:uid="{00000000-0005-0000-0000-0000ED350000}"/>
    <cellStyle name="Milliers 14 3 3" xfId="35933" xr:uid="{00000000-0005-0000-0000-0000EE350000}"/>
    <cellStyle name="Milliers 14 4" xfId="10495" xr:uid="{00000000-0005-0000-0000-0000EF350000}"/>
    <cellStyle name="Milliers 14 4 2" xfId="37771" xr:uid="{00000000-0005-0000-0000-0000F0350000}"/>
    <cellStyle name="Milliers 14 5" xfId="14938" xr:uid="{00000000-0005-0000-0000-0000F1350000}"/>
    <cellStyle name="Milliers 14 5 2" xfId="39905" xr:uid="{00000000-0005-0000-0000-0000F2350000}"/>
    <cellStyle name="Milliers 14 6" xfId="6743" xr:uid="{00000000-0005-0000-0000-0000F3350000}"/>
    <cellStyle name="Milliers 140" xfId="1613" xr:uid="{00000000-0005-0000-0000-0000F4350000}"/>
    <cellStyle name="Milliers 140 2" xfId="2005" xr:uid="{00000000-0005-0000-0000-0000F5350000}"/>
    <cellStyle name="Milliers 140 2 2" xfId="3612" xr:uid="{00000000-0005-0000-0000-0000F6350000}"/>
    <cellStyle name="Milliers 140 2 2 2" xfId="9739" xr:uid="{00000000-0005-0000-0000-0000F7350000}"/>
    <cellStyle name="Milliers 140 2 2 2 2" xfId="13606" xr:uid="{00000000-0005-0000-0000-0000F8350000}"/>
    <cellStyle name="Milliers 140 2 2 2 2 2" xfId="20808" xr:uid="{00000000-0005-0000-0000-0000F9350000}"/>
    <cellStyle name="Milliers 140 2 2 2 2 2 2" xfId="44917" xr:uid="{00000000-0005-0000-0000-0000FA350000}"/>
    <cellStyle name="Milliers 140 2 2 2 2 3" xfId="39453" xr:uid="{00000000-0005-0000-0000-0000FB350000}"/>
    <cellStyle name="Milliers 140 2 2 2 3" xfId="17496" xr:uid="{00000000-0005-0000-0000-0000FC350000}"/>
    <cellStyle name="Milliers 140 2 2 2 3 2" xfId="42463" xr:uid="{00000000-0005-0000-0000-0000FD350000}"/>
    <cellStyle name="Milliers 140 2 2 2 4" xfId="37023" xr:uid="{00000000-0005-0000-0000-0000FE350000}"/>
    <cellStyle name="Milliers 140 2 2 3" xfId="11320" xr:uid="{00000000-0005-0000-0000-0000FF350000}"/>
    <cellStyle name="Milliers 140 2 2 3 2" xfId="19963" xr:uid="{00000000-0005-0000-0000-000000360000}"/>
    <cellStyle name="Milliers 140 2 2 3 2 2" xfId="44072" xr:uid="{00000000-0005-0000-0000-000001360000}"/>
    <cellStyle name="Milliers 140 2 2 3 3" xfId="38594" xr:uid="{00000000-0005-0000-0000-000002360000}"/>
    <cellStyle name="Milliers 140 2 2 4" xfId="16028" xr:uid="{00000000-0005-0000-0000-000003360000}"/>
    <cellStyle name="Milliers 140 2 2 4 2" xfId="40995" xr:uid="{00000000-0005-0000-0000-000004360000}"/>
    <cellStyle name="Milliers 140 2 2 5" xfId="7859" xr:uid="{00000000-0005-0000-0000-000005360000}"/>
    <cellStyle name="Milliers 140 2 3" xfId="4504" xr:uid="{00000000-0005-0000-0000-000006360000}"/>
    <cellStyle name="Milliers 140 2 3 2" xfId="13185" xr:uid="{00000000-0005-0000-0000-000007360000}"/>
    <cellStyle name="Milliers 140 2 3 2 2" xfId="20396" xr:uid="{00000000-0005-0000-0000-000008360000}"/>
    <cellStyle name="Milliers 140 2 3 2 2 2" xfId="44505" xr:uid="{00000000-0005-0000-0000-000009360000}"/>
    <cellStyle name="Milliers 140 2 3 2 3" xfId="39041" xr:uid="{00000000-0005-0000-0000-00000A360000}"/>
    <cellStyle name="Milliers 140 2 3 3" xfId="16885" xr:uid="{00000000-0005-0000-0000-00000B360000}"/>
    <cellStyle name="Milliers 140 2 3 3 2" xfId="41852" xr:uid="{00000000-0005-0000-0000-00000C360000}"/>
    <cellStyle name="Milliers 140 2 3 4" xfId="36412" xr:uid="{00000000-0005-0000-0000-00000D360000}"/>
    <cellStyle name="Milliers 140 2 3 5" xfId="9128" xr:uid="{00000000-0005-0000-0000-00000E360000}"/>
    <cellStyle name="Milliers 140 2 4" xfId="2799" xr:uid="{00000000-0005-0000-0000-00000F360000}"/>
    <cellStyle name="Milliers 140 2 4 2" xfId="19551" xr:uid="{00000000-0005-0000-0000-000010360000}"/>
    <cellStyle name="Milliers 140 2 4 2 2" xfId="43660" xr:uid="{00000000-0005-0000-0000-000011360000}"/>
    <cellStyle name="Milliers 140 2 4 3" xfId="38182" xr:uid="{00000000-0005-0000-0000-000012360000}"/>
    <cellStyle name="Milliers 140 2 4 4" xfId="10907" xr:uid="{00000000-0005-0000-0000-000013360000}"/>
    <cellStyle name="Milliers 140 2 5" xfId="15417" xr:uid="{00000000-0005-0000-0000-000014360000}"/>
    <cellStyle name="Milliers 140 2 5 2" xfId="40384" xr:uid="{00000000-0005-0000-0000-000015360000}"/>
    <cellStyle name="Milliers 140 2 6" xfId="7232" xr:uid="{00000000-0005-0000-0000-000016360000}"/>
    <cellStyle name="Milliers 140 3" xfId="8829" xr:uid="{00000000-0005-0000-0000-000017360000}"/>
    <cellStyle name="Milliers 140 3 2" xfId="19268" xr:uid="{00000000-0005-0000-0000-000018360000}"/>
    <cellStyle name="Milliers 140 3 2 2" xfId="43377" xr:uid="{00000000-0005-0000-0000-000019360000}"/>
    <cellStyle name="Milliers 140 3 3" xfId="36113" xr:uid="{00000000-0005-0000-0000-00001A360000}"/>
    <cellStyle name="Milliers 140 4" xfId="10624" xr:uid="{00000000-0005-0000-0000-00001B360000}"/>
    <cellStyle name="Milliers 140 4 2" xfId="37899" xr:uid="{00000000-0005-0000-0000-00001C360000}"/>
    <cellStyle name="Milliers 140 5" xfId="15118" xr:uid="{00000000-0005-0000-0000-00001D360000}"/>
    <cellStyle name="Milliers 140 5 2" xfId="40085" xr:uid="{00000000-0005-0000-0000-00001E360000}"/>
    <cellStyle name="Milliers 140 6" xfId="6924" xr:uid="{00000000-0005-0000-0000-00001F360000}"/>
    <cellStyle name="Milliers 141" xfId="1614" xr:uid="{00000000-0005-0000-0000-000020360000}"/>
    <cellStyle name="Milliers 141 2" xfId="2006" xr:uid="{00000000-0005-0000-0000-000021360000}"/>
    <cellStyle name="Milliers 141 2 2" xfId="3613" xr:uid="{00000000-0005-0000-0000-000022360000}"/>
    <cellStyle name="Milliers 141 2 2 2" xfId="9740" xr:uid="{00000000-0005-0000-0000-000023360000}"/>
    <cellStyle name="Milliers 141 2 2 2 2" xfId="13607" xr:uid="{00000000-0005-0000-0000-000024360000}"/>
    <cellStyle name="Milliers 141 2 2 2 2 2" xfId="20809" xr:uid="{00000000-0005-0000-0000-000025360000}"/>
    <cellStyle name="Milliers 141 2 2 2 2 2 2" xfId="44918" xr:uid="{00000000-0005-0000-0000-000026360000}"/>
    <cellStyle name="Milliers 141 2 2 2 2 3" xfId="39454" xr:uid="{00000000-0005-0000-0000-000027360000}"/>
    <cellStyle name="Milliers 141 2 2 2 3" xfId="17497" xr:uid="{00000000-0005-0000-0000-000028360000}"/>
    <cellStyle name="Milliers 141 2 2 2 3 2" xfId="42464" xr:uid="{00000000-0005-0000-0000-000029360000}"/>
    <cellStyle name="Milliers 141 2 2 2 4" xfId="37024" xr:uid="{00000000-0005-0000-0000-00002A360000}"/>
    <cellStyle name="Milliers 141 2 2 3" xfId="11321" xr:uid="{00000000-0005-0000-0000-00002B360000}"/>
    <cellStyle name="Milliers 141 2 2 3 2" xfId="19964" xr:uid="{00000000-0005-0000-0000-00002C360000}"/>
    <cellStyle name="Milliers 141 2 2 3 2 2" xfId="44073" xr:uid="{00000000-0005-0000-0000-00002D360000}"/>
    <cellStyle name="Milliers 141 2 2 3 3" xfId="38595" xr:uid="{00000000-0005-0000-0000-00002E360000}"/>
    <cellStyle name="Milliers 141 2 2 4" xfId="16029" xr:uid="{00000000-0005-0000-0000-00002F360000}"/>
    <cellStyle name="Milliers 141 2 2 4 2" xfId="40996" xr:uid="{00000000-0005-0000-0000-000030360000}"/>
    <cellStyle name="Milliers 141 2 2 5" xfId="7860" xr:uid="{00000000-0005-0000-0000-000031360000}"/>
    <cellStyle name="Milliers 141 2 3" xfId="4505" xr:uid="{00000000-0005-0000-0000-000032360000}"/>
    <cellStyle name="Milliers 141 2 3 2" xfId="13186" xr:uid="{00000000-0005-0000-0000-000033360000}"/>
    <cellStyle name="Milliers 141 2 3 2 2" xfId="20397" xr:uid="{00000000-0005-0000-0000-000034360000}"/>
    <cellStyle name="Milliers 141 2 3 2 2 2" xfId="44506" xr:uid="{00000000-0005-0000-0000-000035360000}"/>
    <cellStyle name="Milliers 141 2 3 2 3" xfId="39042" xr:uid="{00000000-0005-0000-0000-000036360000}"/>
    <cellStyle name="Milliers 141 2 3 3" xfId="16886" xr:uid="{00000000-0005-0000-0000-000037360000}"/>
    <cellStyle name="Milliers 141 2 3 3 2" xfId="41853" xr:uid="{00000000-0005-0000-0000-000038360000}"/>
    <cellStyle name="Milliers 141 2 3 4" xfId="36413" xr:uid="{00000000-0005-0000-0000-000039360000}"/>
    <cellStyle name="Milliers 141 2 3 5" xfId="9129" xr:uid="{00000000-0005-0000-0000-00003A360000}"/>
    <cellStyle name="Milliers 141 2 4" xfId="2800" xr:uid="{00000000-0005-0000-0000-00003B360000}"/>
    <cellStyle name="Milliers 141 2 4 2" xfId="19552" xr:uid="{00000000-0005-0000-0000-00003C360000}"/>
    <cellStyle name="Milliers 141 2 4 2 2" xfId="43661" xr:uid="{00000000-0005-0000-0000-00003D360000}"/>
    <cellStyle name="Milliers 141 2 4 3" xfId="38183" xr:uid="{00000000-0005-0000-0000-00003E360000}"/>
    <cellStyle name="Milliers 141 2 4 4" xfId="10908" xr:uid="{00000000-0005-0000-0000-00003F360000}"/>
    <cellStyle name="Milliers 141 2 5" xfId="15418" xr:uid="{00000000-0005-0000-0000-000040360000}"/>
    <cellStyle name="Milliers 141 2 5 2" xfId="40385" xr:uid="{00000000-0005-0000-0000-000041360000}"/>
    <cellStyle name="Milliers 141 2 6" xfId="7233" xr:uid="{00000000-0005-0000-0000-000042360000}"/>
    <cellStyle name="Milliers 141 3" xfId="8830" xr:uid="{00000000-0005-0000-0000-000043360000}"/>
    <cellStyle name="Milliers 141 3 2" xfId="19269" xr:uid="{00000000-0005-0000-0000-000044360000}"/>
    <cellStyle name="Milliers 141 3 2 2" xfId="43378" xr:uid="{00000000-0005-0000-0000-000045360000}"/>
    <cellStyle name="Milliers 141 3 3" xfId="36114" xr:uid="{00000000-0005-0000-0000-000046360000}"/>
    <cellStyle name="Milliers 141 4" xfId="10625" xr:uid="{00000000-0005-0000-0000-000047360000}"/>
    <cellStyle name="Milliers 141 4 2" xfId="37900" xr:uid="{00000000-0005-0000-0000-000048360000}"/>
    <cellStyle name="Milliers 141 5" xfId="15119" xr:uid="{00000000-0005-0000-0000-000049360000}"/>
    <cellStyle name="Milliers 141 5 2" xfId="40086" xr:uid="{00000000-0005-0000-0000-00004A360000}"/>
    <cellStyle name="Milliers 141 6" xfId="6925" xr:uid="{00000000-0005-0000-0000-00004B360000}"/>
    <cellStyle name="Milliers 142" xfId="1615" xr:uid="{00000000-0005-0000-0000-00004C360000}"/>
    <cellStyle name="Milliers 142 2" xfId="2007" xr:uid="{00000000-0005-0000-0000-00004D360000}"/>
    <cellStyle name="Milliers 142 2 2" xfId="3614" xr:uid="{00000000-0005-0000-0000-00004E360000}"/>
    <cellStyle name="Milliers 142 2 2 2" xfId="9741" xr:uid="{00000000-0005-0000-0000-00004F360000}"/>
    <cellStyle name="Milliers 142 2 2 2 2" xfId="13608" xr:uid="{00000000-0005-0000-0000-000050360000}"/>
    <cellStyle name="Milliers 142 2 2 2 2 2" xfId="20810" xr:uid="{00000000-0005-0000-0000-000051360000}"/>
    <cellStyle name="Milliers 142 2 2 2 2 2 2" xfId="44919" xr:uid="{00000000-0005-0000-0000-000052360000}"/>
    <cellStyle name="Milliers 142 2 2 2 2 3" xfId="39455" xr:uid="{00000000-0005-0000-0000-000053360000}"/>
    <cellStyle name="Milliers 142 2 2 2 3" xfId="17498" xr:uid="{00000000-0005-0000-0000-000054360000}"/>
    <cellStyle name="Milliers 142 2 2 2 3 2" xfId="42465" xr:uid="{00000000-0005-0000-0000-000055360000}"/>
    <cellStyle name="Milliers 142 2 2 2 4" xfId="37025" xr:uid="{00000000-0005-0000-0000-000056360000}"/>
    <cellStyle name="Milliers 142 2 2 3" xfId="11322" xr:uid="{00000000-0005-0000-0000-000057360000}"/>
    <cellStyle name="Milliers 142 2 2 3 2" xfId="19965" xr:uid="{00000000-0005-0000-0000-000058360000}"/>
    <cellStyle name="Milliers 142 2 2 3 2 2" xfId="44074" xr:uid="{00000000-0005-0000-0000-000059360000}"/>
    <cellStyle name="Milliers 142 2 2 3 3" xfId="38596" xr:uid="{00000000-0005-0000-0000-00005A360000}"/>
    <cellStyle name="Milliers 142 2 2 4" xfId="16030" xr:uid="{00000000-0005-0000-0000-00005B360000}"/>
    <cellStyle name="Milliers 142 2 2 4 2" xfId="40997" xr:uid="{00000000-0005-0000-0000-00005C360000}"/>
    <cellStyle name="Milliers 142 2 2 5" xfId="7861" xr:uid="{00000000-0005-0000-0000-00005D360000}"/>
    <cellStyle name="Milliers 142 2 3" xfId="4506" xr:uid="{00000000-0005-0000-0000-00005E360000}"/>
    <cellStyle name="Milliers 142 2 3 2" xfId="13187" xr:uid="{00000000-0005-0000-0000-00005F360000}"/>
    <cellStyle name="Milliers 142 2 3 2 2" xfId="20398" xr:uid="{00000000-0005-0000-0000-000060360000}"/>
    <cellStyle name="Milliers 142 2 3 2 2 2" xfId="44507" xr:uid="{00000000-0005-0000-0000-000061360000}"/>
    <cellStyle name="Milliers 142 2 3 2 3" xfId="39043" xr:uid="{00000000-0005-0000-0000-000062360000}"/>
    <cellStyle name="Milliers 142 2 3 3" xfId="16887" xr:uid="{00000000-0005-0000-0000-000063360000}"/>
    <cellStyle name="Milliers 142 2 3 3 2" xfId="41854" xr:uid="{00000000-0005-0000-0000-000064360000}"/>
    <cellStyle name="Milliers 142 2 3 4" xfId="36414" xr:uid="{00000000-0005-0000-0000-000065360000}"/>
    <cellStyle name="Milliers 142 2 3 5" xfId="9130" xr:uid="{00000000-0005-0000-0000-000066360000}"/>
    <cellStyle name="Milliers 142 2 4" xfId="2801" xr:uid="{00000000-0005-0000-0000-000067360000}"/>
    <cellStyle name="Milliers 142 2 4 2" xfId="19553" xr:uid="{00000000-0005-0000-0000-000068360000}"/>
    <cellStyle name="Milliers 142 2 4 2 2" xfId="43662" xr:uid="{00000000-0005-0000-0000-000069360000}"/>
    <cellStyle name="Milliers 142 2 4 3" xfId="38184" xr:uid="{00000000-0005-0000-0000-00006A360000}"/>
    <cellStyle name="Milliers 142 2 4 4" xfId="10909" xr:uid="{00000000-0005-0000-0000-00006B360000}"/>
    <cellStyle name="Milliers 142 2 5" xfId="15419" xr:uid="{00000000-0005-0000-0000-00006C360000}"/>
    <cellStyle name="Milliers 142 2 5 2" xfId="40386" xr:uid="{00000000-0005-0000-0000-00006D360000}"/>
    <cellStyle name="Milliers 142 2 6" xfId="7234" xr:uid="{00000000-0005-0000-0000-00006E360000}"/>
    <cellStyle name="Milliers 142 3" xfId="8831" xr:uid="{00000000-0005-0000-0000-00006F360000}"/>
    <cellStyle name="Milliers 142 3 2" xfId="19270" xr:uid="{00000000-0005-0000-0000-000070360000}"/>
    <cellStyle name="Milliers 142 3 2 2" xfId="43379" xr:uid="{00000000-0005-0000-0000-000071360000}"/>
    <cellStyle name="Milliers 142 3 3" xfId="36115" xr:uid="{00000000-0005-0000-0000-000072360000}"/>
    <cellStyle name="Milliers 142 4" xfId="10626" xr:uid="{00000000-0005-0000-0000-000073360000}"/>
    <cellStyle name="Milliers 142 4 2" xfId="37901" xr:uid="{00000000-0005-0000-0000-000074360000}"/>
    <cellStyle name="Milliers 142 5" xfId="15120" xr:uid="{00000000-0005-0000-0000-000075360000}"/>
    <cellStyle name="Milliers 142 5 2" xfId="40087" xr:uid="{00000000-0005-0000-0000-000076360000}"/>
    <cellStyle name="Milliers 142 6" xfId="6926" xr:uid="{00000000-0005-0000-0000-000077360000}"/>
    <cellStyle name="Milliers 143" xfId="1616" xr:uid="{00000000-0005-0000-0000-000078360000}"/>
    <cellStyle name="Milliers 143 2" xfId="2008" xr:uid="{00000000-0005-0000-0000-000079360000}"/>
    <cellStyle name="Milliers 143 2 2" xfId="3615" xr:uid="{00000000-0005-0000-0000-00007A360000}"/>
    <cellStyle name="Milliers 143 2 2 2" xfId="9742" xr:uid="{00000000-0005-0000-0000-00007B360000}"/>
    <cellStyle name="Milliers 143 2 2 2 2" xfId="13609" xr:uid="{00000000-0005-0000-0000-00007C360000}"/>
    <cellStyle name="Milliers 143 2 2 2 2 2" xfId="20811" xr:uid="{00000000-0005-0000-0000-00007D360000}"/>
    <cellStyle name="Milliers 143 2 2 2 2 2 2" xfId="44920" xr:uid="{00000000-0005-0000-0000-00007E360000}"/>
    <cellStyle name="Milliers 143 2 2 2 2 3" xfId="39456" xr:uid="{00000000-0005-0000-0000-00007F360000}"/>
    <cellStyle name="Milliers 143 2 2 2 3" xfId="17499" xr:uid="{00000000-0005-0000-0000-000080360000}"/>
    <cellStyle name="Milliers 143 2 2 2 3 2" xfId="42466" xr:uid="{00000000-0005-0000-0000-000081360000}"/>
    <cellStyle name="Milliers 143 2 2 2 4" xfId="37026" xr:uid="{00000000-0005-0000-0000-000082360000}"/>
    <cellStyle name="Milliers 143 2 2 3" xfId="11323" xr:uid="{00000000-0005-0000-0000-000083360000}"/>
    <cellStyle name="Milliers 143 2 2 3 2" xfId="19966" xr:uid="{00000000-0005-0000-0000-000084360000}"/>
    <cellStyle name="Milliers 143 2 2 3 2 2" xfId="44075" xr:uid="{00000000-0005-0000-0000-000085360000}"/>
    <cellStyle name="Milliers 143 2 2 3 3" xfId="38597" xr:uid="{00000000-0005-0000-0000-000086360000}"/>
    <cellStyle name="Milliers 143 2 2 4" xfId="16031" xr:uid="{00000000-0005-0000-0000-000087360000}"/>
    <cellStyle name="Milliers 143 2 2 4 2" xfId="40998" xr:uid="{00000000-0005-0000-0000-000088360000}"/>
    <cellStyle name="Milliers 143 2 2 5" xfId="7862" xr:uid="{00000000-0005-0000-0000-000089360000}"/>
    <cellStyle name="Milliers 143 2 3" xfId="4507" xr:uid="{00000000-0005-0000-0000-00008A360000}"/>
    <cellStyle name="Milliers 143 2 3 2" xfId="13188" xr:uid="{00000000-0005-0000-0000-00008B360000}"/>
    <cellStyle name="Milliers 143 2 3 2 2" xfId="20399" xr:uid="{00000000-0005-0000-0000-00008C360000}"/>
    <cellStyle name="Milliers 143 2 3 2 2 2" xfId="44508" xr:uid="{00000000-0005-0000-0000-00008D360000}"/>
    <cellStyle name="Milliers 143 2 3 2 3" xfId="39044" xr:uid="{00000000-0005-0000-0000-00008E360000}"/>
    <cellStyle name="Milliers 143 2 3 3" xfId="16888" xr:uid="{00000000-0005-0000-0000-00008F360000}"/>
    <cellStyle name="Milliers 143 2 3 3 2" xfId="41855" xr:uid="{00000000-0005-0000-0000-000090360000}"/>
    <cellStyle name="Milliers 143 2 3 4" xfId="36415" xr:uid="{00000000-0005-0000-0000-000091360000}"/>
    <cellStyle name="Milliers 143 2 3 5" xfId="9131" xr:uid="{00000000-0005-0000-0000-000092360000}"/>
    <cellStyle name="Milliers 143 2 4" xfId="2802" xr:uid="{00000000-0005-0000-0000-000093360000}"/>
    <cellStyle name="Milliers 143 2 4 2" xfId="19554" xr:uid="{00000000-0005-0000-0000-000094360000}"/>
    <cellStyle name="Milliers 143 2 4 2 2" xfId="43663" xr:uid="{00000000-0005-0000-0000-000095360000}"/>
    <cellStyle name="Milliers 143 2 4 3" xfId="38185" xr:uid="{00000000-0005-0000-0000-000096360000}"/>
    <cellStyle name="Milliers 143 2 4 4" xfId="10910" xr:uid="{00000000-0005-0000-0000-000097360000}"/>
    <cellStyle name="Milliers 143 2 5" xfId="15420" xr:uid="{00000000-0005-0000-0000-000098360000}"/>
    <cellStyle name="Milliers 143 2 5 2" xfId="40387" xr:uid="{00000000-0005-0000-0000-000099360000}"/>
    <cellStyle name="Milliers 143 2 6" xfId="7235" xr:uid="{00000000-0005-0000-0000-00009A360000}"/>
    <cellStyle name="Milliers 143 3" xfId="8832" xr:uid="{00000000-0005-0000-0000-00009B360000}"/>
    <cellStyle name="Milliers 143 3 2" xfId="19271" xr:uid="{00000000-0005-0000-0000-00009C360000}"/>
    <cellStyle name="Milliers 143 3 2 2" xfId="43380" xr:uid="{00000000-0005-0000-0000-00009D360000}"/>
    <cellStyle name="Milliers 143 3 3" xfId="36116" xr:uid="{00000000-0005-0000-0000-00009E360000}"/>
    <cellStyle name="Milliers 143 4" xfId="10627" xr:uid="{00000000-0005-0000-0000-00009F360000}"/>
    <cellStyle name="Milliers 143 4 2" xfId="37902" xr:uid="{00000000-0005-0000-0000-0000A0360000}"/>
    <cellStyle name="Milliers 143 5" xfId="15121" xr:uid="{00000000-0005-0000-0000-0000A1360000}"/>
    <cellStyle name="Milliers 143 5 2" xfId="40088" xr:uid="{00000000-0005-0000-0000-0000A2360000}"/>
    <cellStyle name="Milliers 143 6" xfId="6927" xr:uid="{00000000-0005-0000-0000-0000A3360000}"/>
    <cellStyle name="Milliers 144" xfId="1617" xr:uid="{00000000-0005-0000-0000-0000A4360000}"/>
    <cellStyle name="Milliers 144 2" xfId="2009" xr:uid="{00000000-0005-0000-0000-0000A5360000}"/>
    <cellStyle name="Milliers 144 2 2" xfId="3616" xr:uid="{00000000-0005-0000-0000-0000A6360000}"/>
    <cellStyle name="Milliers 144 2 2 2" xfId="9743" xr:uid="{00000000-0005-0000-0000-0000A7360000}"/>
    <cellStyle name="Milliers 144 2 2 2 2" xfId="13610" xr:uid="{00000000-0005-0000-0000-0000A8360000}"/>
    <cellStyle name="Milliers 144 2 2 2 2 2" xfId="20812" xr:uid="{00000000-0005-0000-0000-0000A9360000}"/>
    <cellStyle name="Milliers 144 2 2 2 2 2 2" xfId="44921" xr:uid="{00000000-0005-0000-0000-0000AA360000}"/>
    <cellStyle name="Milliers 144 2 2 2 2 3" xfId="39457" xr:uid="{00000000-0005-0000-0000-0000AB360000}"/>
    <cellStyle name="Milliers 144 2 2 2 3" xfId="17500" xr:uid="{00000000-0005-0000-0000-0000AC360000}"/>
    <cellStyle name="Milliers 144 2 2 2 3 2" xfId="42467" xr:uid="{00000000-0005-0000-0000-0000AD360000}"/>
    <cellStyle name="Milliers 144 2 2 2 4" xfId="37027" xr:uid="{00000000-0005-0000-0000-0000AE360000}"/>
    <cellStyle name="Milliers 144 2 2 3" xfId="11324" xr:uid="{00000000-0005-0000-0000-0000AF360000}"/>
    <cellStyle name="Milliers 144 2 2 3 2" xfId="19967" xr:uid="{00000000-0005-0000-0000-0000B0360000}"/>
    <cellStyle name="Milliers 144 2 2 3 2 2" xfId="44076" xr:uid="{00000000-0005-0000-0000-0000B1360000}"/>
    <cellStyle name="Milliers 144 2 2 3 3" xfId="38598" xr:uid="{00000000-0005-0000-0000-0000B2360000}"/>
    <cellStyle name="Milliers 144 2 2 4" xfId="16032" xr:uid="{00000000-0005-0000-0000-0000B3360000}"/>
    <cellStyle name="Milliers 144 2 2 4 2" xfId="40999" xr:uid="{00000000-0005-0000-0000-0000B4360000}"/>
    <cellStyle name="Milliers 144 2 2 5" xfId="7863" xr:uid="{00000000-0005-0000-0000-0000B5360000}"/>
    <cellStyle name="Milliers 144 2 3" xfId="4508" xr:uid="{00000000-0005-0000-0000-0000B6360000}"/>
    <cellStyle name="Milliers 144 2 3 2" xfId="13189" xr:uid="{00000000-0005-0000-0000-0000B7360000}"/>
    <cellStyle name="Milliers 144 2 3 2 2" xfId="20400" xr:uid="{00000000-0005-0000-0000-0000B8360000}"/>
    <cellStyle name="Milliers 144 2 3 2 2 2" xfId="44509" xr:uid="{00000000-0005-0000-0000-0000B9360000}"/>
    <cellStyle name="Milliers 144 2 3 2 3" xfId="39045" xr:uid="{00000000-0005-0000-0000-0000BA360000}"/>
    <cellStyle name="Milliers 144 2 3 3" xfId="16889" xr:uid="{00000000-0005-0000-0000-0000BB360000}"/>
    <cellStyle name="Milliers 144 2 3 3 2" xfId="41856" xr:uid="{00000000-0005-0000-0000-0000BC360000}"/>
    <cellStyle name="Milliers 144 2 3 4" xfId="36416" xr:uid="{00000000-0005-0000-0000-0000BD360000}"/>
    <cellStyle name="Milliers 144 2 3 5" xfId="9132" xr:uid="{00000000-0005-0000-0000-0000BE360000}"/>
    <cellStyle name="Milliers 144 2 4" xfId="2803" xr:uid="{00000000-0005-0000-0000-0000BF360000}"/>
    <cellStyle name="Milliers 144 2 4 2" xfId="19555" xr:uid="{00000000-0005-0000-0000-0000C0360000}"/>
    <cellStyle name="Milliers 144 2 4 2 2" xfId="43664" xr:uid="{00000000-0005-0000-0000-0000C1360000}"/>
    <cellStyle name="Milliers 144 2 4 3" xfId="38186" xr:uid="{00000000-0005-0000-0000-0000C2360000}"/>
    <cellStyle name="Milliers 144 2 4 4" xfId="10911" xr:uid="{00000000-0005-0000-0000-0000C3360000}"/>
    <cellStyle name="Milliers 144 2 5" xfId="15421" xr:uid="{00000000-0005-0000-0000-0000C4360000}"/>
    <cellStyle name="Milliers 144 2 5 2" xfId="40388" xr:uid="{00000000-0005-0000-0000-0000C5360000}"/>
    <cellStyle name="Milliers 144 2 6" xfId="7236" xr:uid="{00000000-0005-0000-0000-0000C6360000}"/>
    <cellStyle name="Milliers 144 3" xfId="8833" xr:uid="{00000000-0005-0000-0000-0000C7360000}"/>
    <cellStyle name="Milliers 144 3 2" xfId="19272" xr:uid="{00000000-0005-0000-0000-0000C8360000}"/>
    <cellStyle name="Milliers 144 3 2 2" xfId="43381" xr:uid="{00000000-0005-0000-0000-0000C9360000}"/>
    <cellStyle name="Milliers 144 3 3" xfId="36117" xr:uid="{00000000-0005-0000-0000-0000CA360000}"/>
    <cellStyle name="Milliers 144 4" xfId="10628" xr:uid="{00000000-0005-0000-0000-0000CB360000}"/>
    <cellStyle name="Milliers 144 4 2" xfId="37903" xr:uid="{00000000-0005-0000-0000-0000CC360000}"/>
    <cellStyle name="Milliers 144 5" xfId="15122" xr:uid="{00000000-0005-0000-0000-0000CD360000}"/>
    <cellStyle name="Milliers 144 5 2" xfId="40089" xr:uid="{00000000-0005-0000-0000-0000CE360000}"/>
    <cellStyle name="Milliers 144 6" xfId="6928" xr:uid="{00000000-0005-0000-0000-0000CF360000}"/>
    <cellStyle name="Milliers 145" xfId="1618" xr:uid="{00000000-0005-0000-0000-0000D0360000}"/>
    <cellStyle name="Milliers 145 2" xfId="2010" xr:uid="{00000000-0005-0000-0000-0000D1360000}"/>
    <cellStyle name="Milliers 145 2 2" xfId="3617" xr:uid="{00000000-0005-0000-0000-0000D2360000}"/>
    <cellStyle name="Milliers 145 2 2 2" xfId="9744" xr:uid="{00000000-0005-0000-0000-0000D3360000}"/>
    <cellStyle name="Milliers 145 2 2 2 2" xfId="13611" xr:uid="{00000000-0005-0000-0000-0000D4360000}"/>
    <cellStyle name="Milliers 145 2 2 2 2 2" xfId="20813" xr:uid="{00000000-0005-0000-0000-0000D5360000}"/>
    <cellStyle name="Milliers 145 2 2 2 2 2 2" xfId="44922" xr:uid="{00000000-0005-0000-0000-0000D6360000}"/>
    <cellStyle name="Milliers 145 2 2 2 2 3" xfId="39458" xr:uid="{00000000-0005-0000-0000-0000D7360000}"/>
    <cellStyle name="Milliers 145 2 2 2 3" xfId="17501" xr:uid="{00000000-0005-0000-0000-0000D8360000}"/>
    <cellStyle name="Milliers 145 2 2 2 3 2" xfId="42468" xr:uid="{00000000-0005-0000-0000-0000D9360000}"/>
    <cellStyle name="Milliers 145 2 2 2 4" xfId="37028" xr:uid="{00000000-0005-0000-0000-0000DA360000}"/>
    <cellStyle name="Milliers 145 2 2 3" xfId="11325" xr:uid="{00000000-0005-0000-0000-0000DB360000}"/>
    <cellStyle name="Milliers 145 2 2 3 2" xfId="19968" xr:uid="{00000000-0005-0000-0000-0000DC360000}"/>
    <cellStyle name="Milliers 145 2 2 3 2 2" xfId="44077" xr:uid="{00000000-0005-0000-0000-0000DD360000}"/>
    <cellStyle name="Milliers 145 2 2 3 3" xfId="38599" xr:uid="{00000000-0005-0000-0000-0000DE360000}"/>
    <cellStyle name="Milliers 145 2 2 4" xfId="16033" xr:uid="{00000000-0005-0000-0000-0000DF360000}"/>
    <cellStyle name="Milliers 145 2 2 4 2" xfId="41000" xr:uid="{00000000-0005-0000-0000-0000E0360000}"/>
    <cellStyle name="Milliers 145 2 2 5" xfId="7864" xr:uid="{00000000-0005-0000-0000-0000E1360000}"/>
    <cellStyle name="Milliers 145 2 3" xfId="4509" xr:uid="{00000000-0005-0000-0000-0000E2360000}"/>
    <cellStyle name="Milliers 145 2 3 2" xfId="13190" xr:uid="{00000000-0005-0000-0000-0000E3360000}"/>
    <cellStyle name="Milliers 145 2 3 2 2" xfId="20401" xr:uid="{00000000-0005-0000-0000-0000E4360000}"/>
    <cellStyle name="Milliers 145 2 3 2 2 2" xfId="44510" xr:uid="{00000000-0005-0000-0000-0000E5360000}"/>
    <cellStyle name="Milliers 145 2 3 2 3" xfId="39046" xr:uid="{00000000-0005-0000-0000-0000E6360000}"/>
    <cellStyle name="Milliers 145 2 3 3" xfId="16890" xr:uid="{00000000-0005-0000-0000-0000E7360000}"/>
    <cellStyle name="Milliers 145 2 3 3 2" xfId="41857" xr:uid="{00000000-0005-0000-0000-0000E8360000}"/>
    <cellStyle name="Milliers 145 2 3 4" xfId="36417" xr:uid="{00000000-0005-0000-0000-0000E9360000}"/>
    <cellStyle name="Milliers 145 2 3 5" xfId="9133" xr:uid="{00000000-0005-0000-0000-0000EA360000}"/>
    <cellStyle name="Milliers 145 2 4" xfId="2804" xr:uid="{00000000-0005-0000-0000-0000EB360000}"/>
    <cellStyle name="Milliers 145 2 4 2" xfId="19556" xr:uid="{00000000-0005-0000-0000-0000EC360000}"/>
    <cellStyle name="Milliers 145 2 4 2 2" xfId="43665" xr:uid="{00000000-0005-0000-0000-0000ED360000}"/>
    <cellStyle name="Milliers 145 2 4 3" xfId="38187" xr:uid="{00000000-0005-0000-0000-0000EE360000}"/>
    <cellStyle name="Milliers 145 2 4 4" xfId="10912" xr:uid="{00000000-0005-0000-0000-0000EF360000}"/>
    <cellStyle name="Milliers 145 2 5" xfId="15422" xr:uid="{00000000-0005-0000-0000-0000F0360000}"/>
    <cellStyle name="Milliers 145 2 5 2" xfId="40389" xr:uid="{00000000-0005-0000-0000-0000F1360000}"/>
    <cellStyle name="Milliers 145 2 6" xfId="7237" xr:uid="{00000000-0005-0000-0000-0000F2360000}"/>
    <cellStyle name="Milliers 145 3" xfId="8834" xr:uid="{00000000-0005-0000-0000-0000F3360000}"/>
    <cellStyle name="Milliers 145 3 2" xfId="19273" xr:uid="{00000000-0005-0000-0000-0000F4360000}"/>
    <cellStyle name="Milliers 145 3 2 2" xfId="43382" xr:uid="{00000000-0005-0000-0000-0000F5360000}"/>
    <cellStyle name="Milliers 145 3 3" xfId="36118" xr:uid="{00000000-0005-0000-0000-0000F6360000}"/>
    <cellStyle name="Milliers 145 4" xfId="10629" xr:uid="{00000000-0005-0000-0000-0000F7360000}"/>
    <cellStyle name="Milliers 145 4 2" xfId="37904" xr:uid="{00000000-0005-0000-0000-0000F8360000}"/>
    <cellStyle name="Milliers 145 5" xfId="15123" xr:uid="{00000000-0005-0000-0000-0000F9360000}"/>
    <cellStyle name="Milliers 145 5 2" xfId="40090" xr:uid="{00000000-0005-0000-0000-0000FA360000}"/>
    <cellStyle name="Milliers 145 6" xfId="6929" xr:uid="{00000000-0005-0000-0000-0000FB360000}"/>
    <cellStyle name="Milliers 146" xfId="1619" xr:uid="{00000000-0005-0000-0000-0000FC360000}"/>
    <cellStyle name="Milliers 146 2" xfId="2011" xr:uid="{00000000-0005-0000-0000-0000FD360000}"/>
    <cellStyle name="Milliers 146 2 2" xfId="3618" xr:uid="{00000000-0005-0000-0000-0000FE360000}"/>
    <cellStyle name="Milliers 146 2 2 2" xfId="9745" xr:uid="{00000000-0005-0000-0000-0000FF360000}"/>
    <cellStyle name="Milliers 146 2 2 2 2" xfId="13612" xr:uid="{00000000-0005-0000-0000-000000370000}"/>
    <cellStyle name="Milliers 146 2 2 2 2 2" xfId="20814" xr:uid="{00000000-0005-0000-0000-000001370000}"/>
    <cellStyle name="Milliers 146 2 2 2 2 2 2" xfId="44923" xr:uid="{00000000-0005-0000-0000-000002370000}"/>
    <cellStyle name="Milliers 146 2 2 2 2 3" xfId="39459" xr:uid="{00000000-0005-0000-0000-000003370000}"/>
    <cellStyle name="Milliers 146 2 2 2 3" xfId="17502" xr:uid="{00000000-0005-0000-0000-000004370000}"/>
    <cellStyle name="Milliers 146 2 2 2 3 2" xfId="42469" xr:uid="{00000000-0005-0000-0000-000005370000}"/>
    <cellStyle name="Milliers 146 2 2 2 4" xfId="37029" xr:uid="{00000000-0005-0000-0000-000006370000}"/>
    <cellStyle name="Milliers 146 2 2 3" xfId="11326" xr:uid="{00000000-0005-0000-0000-000007370000}"/>
    <cellStyle name="Milliers 146 2 2 3 2" xfId="19969" xr:uid="{00000000-0005-0000-0000-000008370000}"/>
    <cellStyle name="Milliers 146 2 2 3 2 2" xfId="44078" xr:uid="{00000000-0005-0000-0000-000009370000}"/>
    <cellStyle name="Milliers 146 2 2 3 3" xfId="38600" xr:uid="{00000000-0005-0000-0000-00000A370000}"/>
    <cellStyle name="Milliers 146 2 2 4" xfId="16034" xr:uid="{00000000-0005-0000-0000-00000B370000}"/>
    <cellStyle name="Milliers 146 2 2 4 2" xfId="41001" xr:uid="{00000000-0005-0000-0000-00000C370000}"/>
    <cellStyle name="Milliers 146 2 2 5" xfId="7865" xr:uid="{00000000-0005-0000-0000-00000D370000}"/>
    <cellStyle name="Milliers 146 2 3" xfId="4510" xr:uid="{00000000-0005-0000-0000-00000E370000}"/>
    <cellStyle name="Milliers 146 2 3 2" xfId="13191" xr:uid="{00000000-0005-0000-0000-00000F370000}"/>
    <cellStyle name="Milliers 146 2 3 2 2" xfId="20402" xr:uid="{00000000-0005-0000-0000-000010370000}"/>
    <cellStyle name="Milliers 146 2 3 2 2 2" xfId="44511" xr:uid="{00000000-0005-0000-0000-000011370000}"/>
    <cellStyle name="Milliers 146 2 3 2 3" xfId="39047" xr:uid="{00000000-0005-0000-0000-000012370000}"/>
    <cellStyle name="Milliers 146 2 3 3" xfId="16891" xr:uid="{00000000-0005-0000-0000-000013370000}"/>
    <cellStyle name="Milliers 146 2 3 3 2" xfId="41858" xr:uid="{00000000-0005-0000-0000-000014370000}"/>
    <cellStyle name="Milliers 146 2 3 4" xfId="36418" xr:uid="{00000000-0005-0000-0000-000015370000}"/>
    <cellStyle name="Milliers 146 2 3 5" xfId="9134" xr:uid="{00000000-0005-0000-0000-000016370000}"/>
    <cellStyle name="Milliers 146 2 4" xfId="2805" xr:uid="{00000000-0005-0000-0000-000017370000}"/>
    <cellStyle name="Milliers 146 2 4 2" xfId="19557" xr:uid="{00000000-0005-0000-0000-000018370000}"/>
    <cellStyle name="Milliers 146 2 4 2 2" xfId="43666" xr:uid="{00000000-0005-0000-0000-000019370000}"/>
    <cellStyle name="Milliers 146 2 4 3" xfId="38188" xr:uid="{00000000-0005-0000-0000-00001A370000}"/>
    <cellStyle name="Milliers 146 2 4 4" xfId="10913" xr:uid="{00000000-0005-0000-0000-00001B370000}"/>
    <cellStyle name="Milliers 146 2 5" xfId="15423" xr:uid="{00000000-0005-0000-0000-00001C370000}"/>
    <cellStyle name="Milliers 146 2 5 2" xfId="40390" xr:uid="{00000000-0005-0000-0000-00001D370000}"/>
    <cellStyle name="Milliers 146 2 6" xfId="7238" xr:uid="{00000000-0005-0000-0000-00001E370000}"/>
    <cellStyle name="Milliers 146 3" xfId="8835" xr:uid="{00000000-0005-0000-0000-00001F370000}"/>
    <cellStyle name="Milliers 146 3 2" xfId="19274" xr:uid="{00000000-0005-0000-0000-000020370000}"/>
    <cellStyle name="Milliers 146 3 2 2" xfId="43383" xr:uid="{00000000-0005-0000-0000-000021370000}"/>
    <cellStyle name="Milliers 146 3 3" xfId="36119" xr:uid="{00000000-0005-0000-0000-000022370000}"/>
    <cellStyle name="Milliers 146 4" xfId="10630" xr:uid="{00000000-0005-0000-0000-000023370000}"/>
    <cellStyle name="Milliers 146 4 2" xfId="37905" xr:uid="{00000000-0005-0000-0000-000024370000}"/>
    <cellStyle name="Milliers 146 5" xfId="15124" xr:uid="{00000000-0005-0000-0000-000025370000}"/>
    <cellStyle name="Milliers 146 5 2" xfId="40091" xr:uid="{00000000-0005-0000-0000-000026370000}"/>
    <cellStyle name="Milliers 146 6" xfId="6930" xr:uid="{00000000-0005-0000-0000-000027370000}"/>
    <cellStyle name="Milliers 147" xfId="1620" xr:uid="{00000000-0005-0000-0000-000028370000}"/>
    <cellStyle name="Milliers 147 2" xfId="2012" xr:uid="{00000000-0005-0000-0000-000029370000}"/>
    <cellStyle name="Milliers 147 2 2" xfId="3619" xr:uid="{00000000-0005-0000-0000-00002A370000}"/>
    <cellStyle name="Milliers 147 2 2 2" xfId="9746" xr:uid="{00000000-0005-0000-0000-00002B370000}"/>
    <cellStyle name="Milliers 147 2 2 2 2" xfId="13613" xr:uid="{00000000-0005-0000-0000-00002C370000}"/>
    <cellStyle name="Milliers 147 2 2 2 2 2" xfId="20815" xr:uid="{00000000-0005-0000-0000-00002D370000}"/>
    <cellStyle name="Milliers 147 2 2 2 2 2 2" xfId="44924" xr:uid="{00000000-0005-0000-0000-00002E370000}"/>
    <cellStyle name="Milliers 147 2 2 2 2 3" xfId="39460" xr:uid="{00000000-0005-0000-0000-00002F370000}"/>
    <cellStyle name="Milliers 147 2 2 2 3" xfId="17503" xr:uid="{00000000-0005-0000-0000-000030370000}"/>
    <cellStyle name="Milliers 147 2 2 2 3 2" xfId="42470" xr:uid="{00000000-0005-0000-0000-000031370000}"/>
    <cellStyle name="Milliers 147 2 2 2 4" xfId="37030" xr:uid="{00000000-0005-0000-0000-000032370000}"/>
    <cellStyle name="Milliers 147 2 2 3" xfId="11327" xr:uid="{00000000-0005-0000-0000-000033370000}"/>
    <cellStyle name="Milliers 147 2 2 3 2" xfId="19970" xr:uid="{00000000-0005-0000-0000-000034370000}"/>
    <cellStyle name="Milliers 147 2 2 3 2 2" xfId="44079" xr:uid="{00000000-0005-0000-0000-000035370000}"/>
    <cellStyle name="Milliers 147 2 2 3 3" xfId="38601" xr:uid="{00000000-0005-0000-0000-000036370000}"/>
    <cellStyle name="Milliers 147 2 2 4" xfId="16035" xr:uid="{00000000-0005-0000-0000-000037370000}"/>
    <cellStyle name="Milliers 147 2 2 4 2" xfId="41002" xr:uid="{00000000-0005-0000-0000-000038370000}"/>
    <cellStyle name="Milliers 147 2 2 5" xfId="7866" xr:uid="{00000000-0005-0000-0000-000039370000}"/>
    <cellStyle name="Milliers 147 2 3" xfId="4511" xr:uid="{00000000-0005-0000-0000-00003A370000}"/>
    <cellStyle name="Milliers 147 2 3 2" xfId="13192" xr:uid="{00000000-0005-0000-0000-00003B370000}"/>
    <cellStyle name="Milliers 147 2 3 2 2" xfId="20403" xr:uid="{00000000-0005-0000-0000-00003C370000}"/>
    <cellStyle name="Milliers 147 2 3 2 2 2" xfId="44512" xr:uid="{00000000-0005-0000-0000-00003D370000}"/>
    <cellStyle name="Milliers 147 2 3 2 3" xfId="39048" xr:uid="{00000000-0005-0000-0000-00003E370000}"/>
    <cellStyle name="Milliers 147 2 3 3" xfId="16892" xr:uid="{00000000-0005-0000-0000-00003F370000}"/>
    <cellStyle name="Milliers 147 2 3 3 2" xfId="41859" xr:uid="{00000000-0005-0000-0000-000040370000}"/>
    <cellStyle name="Milliers 147 2 3 4" xfId="36419" xr:uid="{00000000-0005-0000-0000-000041370000}"/>
    <cellStyle name="Milliers 147 2 3 5" xfId="9135" xr:uid="{00000000-0005-0000-0000-000042370000}"/>
    <cellStyle name="Milliers 147 2 4" xfId="2806" xr:uid="{00000000-0005-0000-0000-000043370000}"/>
    <cellStyle name="Milliers 147 2 4 2" xfId="19558" xr:uid="{00000000-0005-0000-0000-000044370000}"/>
    <cellStyle name="Milliers 147 2 4 2 2" xfId="43667" xr:uid="{00000000-0005-0000-0000-000045370000}"/>
    <cellStyle name="Milliers 147 2 4 3" xfId="38189" xr:uid="{00000000-0005-0000-0000-000046370000}"/>
    <cellStyle name="Milliers 147 2 4 4" xfId="10914" xr:uid="{00000000-0005-0000-0000-000047370000}"/>
    <cellStyle name="Milliers 147 2 5" xfId="15424" xr:uid="{00000000-0005-0000-0000-000048370000}"/>
    <cellStyle name="Milliers 147 2 5 2" xfId="40391" xr:uid="{00000000-0005-0000-0000-000049370000}"/>
    <cellStyle name="Milliers 147 2 6" xfId="7239" xr:uid="{00000000-0005-0000-0000-00004A370000}"/>
    <cellStyle name="Milliers 147 3" xfId="8836" xr:uid="{00000000-0005-0000-0000-00004B370000}"/>
    <cellStyle name="Milliers 147 3 2" xfId="19275" xr:uid="{00000000-0005-0000-0000-00004C370000}"/>
    <cellStyle name="Milliers 147 3 2 2" xfId="43384" xr:uid="{00000000-0005-0000-0000-00004D370000}"/>
    <cellStyle name="Milliers 147 3 3" xfId="36120" xr:uid="{00000000-0005-0000-0000-00004E370000}"/>
    <cellStyle name="Milliers 147 4" xfId="10631" xr:uid="{00000000-0005-0000-0000-00004F370000}"/>
    <cellStyle name="Milliers 147 4 2" xfId="37906" xr:uid="{00000000-0005-0000-0000-000050370000}"/>
    <cellStyle name="Milliers 147 5" xfId="15125" xr:uid="{00000000-0005-0000-0000-000051370000}"/>
    <cellStyle name="Milliers 147 5 2" xfId="40092" xr:uid="{00000000-0005-0000-0000-000052370000}"/>
    <cellStyle name="Milliers 147 6" xfId="6931" xr:uid="{00000000-0005-0000-0000-000053370000}"/>
    <cellStyle name="Milliers 148" xfId="1621" xr:uid="{00000000-0005-0000-0000-000054370000}"/>
    <cellStyle name="Milliers 148 2" xfId="2013" xr:uid="{00000000-0005-0000-0000-000055370000}"/>
    <cellStyle name="Milliers 148 2 2" xfId="3620" xr:uid="{00000000-0005-0000-0000-000056370000}"/>
    <cellStyle name="Milliers 148 2 2 2" xfId="9747" xr:uid="{00000000-0005-0000-0000-000057370000}"/>
    <cellStyle name="Milliers 148 2 2 2 2" xfId="13614" xr:uid="{00000000-0005-0000-0000-000058370000}"/>
    <cellStyle name="Milliers 148 2 2 2 2 2" xfId="20816" xr:uid="{00000000-0005-0000-0000-000059370000}"/>
    <cellStyle name="Milliers 148 2 2 2 2 2 2" xfId="44925" xr:uid="{00000000-0005-0000-0000-00005A370000}"/>
    <cellStyle name="Milliers 148 2 2 2 2 3" xfId="39461" xr:uid="{00000000-0005-0000-0000-00005B370000}"/>
    <cellStyle name="Milliers 148 2 2 2 3" xfId="17504" xr:uid="{00000000-0005-0000-0000-00005C370000}"/>
    <cellStyle name="Milliers 148 2 2 2 3 2" xfId="42471" xr:uid="{00000000-0005-0000-0000-00005D370000}"/>
    <cellStyle name="Milliers 148 2 2 2 4" xfId="37031" xr:uid="{00000000-0005-0000-0000-00005E370000}"/>
    <cellStyle name="Milliers 148 2 2 3" xfId="11328" xr:uid="{00000000-0005-0000-0000-00005F370000}"/>
    <cellStyle name="Milliers 148 2 2 3 2" xfId="19971" xr:uid="{00000000-0005-0000-0000-000060370000}"/>
    <cellStyle name="Milliers 148 2 2 3 2 2" xfId="44080" xr:uid="{00000000-0005-0000-0000-000061370000}"/>
    <cellStyle name="Milliers 148 2 2 3 3" xfId="38602" xr:uid="{00000000-0005-0000-0000-000062370000}"/>
    <cellStyle name="Milliers 148 2 2 4" xfId="16036" xr:uid="{00000000-0005-0000-0000-000063370000}"/>
    <cellStyle name="Milliers 148 2 2 4 2" xfId="41003" xr:uid="{00000000-0005-0000-0000-000064370000}"/>
    <cellStyle name="Milliers 148 2 2 5" xfId="7867" xr:uid="{00000000-0005-0000-0000-000065370000}"/>
    <cellStyle name="Milliers 148 2 3" xfId="4512" xr:uid="{00000000-0005-0000-0000-000066370000}"/>
    <cellStyle name="Milliers 148 2 3 2" xfId="13193" xr:uid="{00000000-0005-0000-0000-000067370000}"/>
    <cellStyle name="Milliers 148 2 3 2 2" xfId="20404" xr:uid="{00000000-0005-0000-0000-000068370000}"/>
    <cellStyle name="Milliers 148 2 3 2 2 2" xfId="44513" xr:uid="{00000000-0005-0000-0000-000069370000}"/>
    <cellStyle name="Milliers 148 2 3 2 3" xfId="39049" xr:uid="{00000000-0005-0000-0000-00006A370000}"/>
    <cellStyle name="Milliers 148 2 3 3" xfId="16893" xr:uid="{00000000-0005-0000-0000-00006B370000}"/>
    <cellStyle name="Milliers 148 2 3 3 2" xfId="41860" xr:uid="{00000000-0005-0000-0000-00006C370000}"/>
    <cellStyle name="Milliers 148 2 3 4" xfId="36420" xr:uid="{00000000-0005-0000-0000-00006D370000}"/>
    <cellStyle name="Milliers 148 2 3 5" xfId="9136" xr:uid="{00000000-0005-0000-0000-00006E370000}"/>
    <cellStyle name="Milliers 148 2 4" xfId="2807" xr:uid="{00000000-0005-0000-0000-00006F370000}"/>
    <cellStyle name="Milliers 148 2 4 2" xfId="19559" xr:uid="{00000000-0005-0000-0000-000070370000}"/>
    <cellStyle name="Milliers 148 2 4 2 2" xfId="43668" xr:uid="{00000000-0005-0000-0000-000071370000}"/>
    <cellStyle name="Milliers 148 2 4 3" xfId="38190" xr:uid="{00000000-0005-0000-0000-000072370000}"/>
    <cellStyle name="Milliers 148 2 4 4" xfId="10915" xr:uid="{00000000-0005-0000-0000-000073370000}"/>
    <cellStyle name="Milliers 148 2 5" xfId="15425" xr:uid="{00000000-0005-0000-0000-000074370000}"/>
    <cellStyle name="Milliers 148 2 5 2" xfId="40392" xr:uid="{00000000-0005-0000-0000-000075370000}"/>
    <cellStyle name="Milliers 148 2 6" xfId="7240" xr:uid="{00000000-0005-0000-0000-000076370000}"/>
    <cellStyle name="Milliers 148 3" xfId="8837" xr:uid="{00000000-0005-0000-0000-000077370000}"/>
    <cellStyle name="Milliers 148 3 2" xfId="19276" xr:uid="{00000000-0005-0000-0000-000078370000}"/>
    <cellStyle name="Milliers 148 3 2 2" xfId="43385" xr:uid="{00000000-0005-0000-0000-000079370000}"/>
    <cellStyle name="Milliers 148 3 3" xfId="36121" xr:uid="{00000000-0005-0000-0000-00007A370000}"/>
    <cellStyle name="Milliers 148 4" xfId="10632" xr:uid="{00000000-0005-0000-0000-00007B370000}"/>
    <cellStyle name="Milliers 148 4 2" xfId="37907" xr:uid="{00000000-0005-0000-0000-00007C370000}"/>
    <cellStyle name="Milliers 148 5" xfId="15126" xr:uid="{00000000-0005-0000-0000-00007D370000}"/>
    <cellStyle name="Milliers 148 5 2" xfId="40093" xr:uid="{00000000-0005-0000-0000-00007E370000}"/>
    <cellStyle name="Milliers 148 6" xfId="6932" xr:uid="{00000000-0005-0000-0000-00007F370000}"/>
    <cellStyle name="Milliers 149" xfId="1622" xr:uid="{00000000-0005-0000-0000-000080370000}"/>
    <cellStyle name="Milliers 149 2" xfId="2014" xr:uid="{00000000-0005-0000-0000-000081370000}"/>
    <cellStyle name="Milliers 149 2 2" xfId="3621" xr:uid="{00000000-0005-0000-0000-000082370000}"/>
    <cellStyle name="Milliers 149 2 2 2" xfId="9748" xr:uid="{00000000-0005-0000-0000-000083370000}"/>
    <cellStyle name="Milliers 149 2 2 2 2" xfId="13615" xr:uid="{00000000-0005-0000-0000-000084370000}"/>
    <cellStyle name="Milliers 149 2 2 2 2 2" xfId="20817" xr:uid="{00000000-0005-0000-0000-000085370000}"/>
    <cellStyle name="Milliers 149 2 2 2 2 2 2" xfId="44926" xr:uid="{00000000-0005-0000-0000-000086370000}"/>
    <cellStyle name="Milliers 149 2 2 2 2 3" xfId="39462" xr:uid="{00000000-0005-0000-0000-000087370000}"/>
    <cellStyle name="Milliers 149 2 2 2 3" xfId="17505" xr:uid="{00000000-0005-0000-0000-000088370000}"/>
    <cellStyle name="Milliers 149 2 2 2 3 2" xfId="42472" xr:uid="{00000000-0005-0000-0000-000089370000}"/>
    <cellStyle name="Milliers 149 2 2 2 4" xfId="37032" xr:uid="{00000000-0005-0000-0000-00008A370000}"/>
    <cellStyle name="Milliers 149 2 2 3" xfId="11329" xr:uid="{00000000-0005-0000-0000-00008B370000}"/>
    <cellStyle name="Milliers 149 2 2 3 2" xfId="19972" xr:uid="{00000000-0005-0000-0000-00008C370000}"/>
    <cellStyle name="Milliers 149 2 2 3 2 2" xfId="44081" xr:uid="{00000000-0005-0000-0000-00008D370000}"/>
    <cellStyle name="Milliers 149 2 2 3 3" xfId="38603" xr:uid="{00000000-0005-0000-0000-00008E370000}"/>
    <cellStyle name="Milliers 149 2 2 4" xfId="16037" xr:uid="{00000000-0005-0000-0000-00008F370000}"/>
    <cellStyle name="Milliers 149 2 2 4 2" xfId="41004" xr:uid="{00000000-0005-0000-0000-000090370000}"/>
    <cellStyle name="Milliers 149 2 2 5" xfId="7868" xr:uid="{00000000-0005-0000-0000-000091370000}"/>
    <cellStyle name="Milliers 149 2 3" xfId="4513" xr:uid="{00000000-0005-0000-0000-000092370000}"/>
    <cellStyle name="Milliers 149 2 3 2" xfId="13194" xr:uid="{00000000-0005-0000-0000-000093370000}"/>
    <cellStyle name="Milliers 149 2 3 2 2" xfId="20405" xr:uid="{00000000-0005-0000-0000-000094370000}"/>
    <cellStyle name="Milliers 149 2 3 2 2 2" xfId="44514" xr:uid="{00000000-0005-0000-0000-000095370000}"/>
    <cellStyle name="Milliers 149 2 3 2 3" xfId="39050" xr:uid="{00000000-0005-0000-0000-000096370000}"/>
    <cellStyle name="Milliers 149 2 3 3" xfId="16894" xr:uid="{00000000-0005-0000-0000-000097370000}"/>
    <cellStyle name="Milliers 149 2 3 3 2" xfId="41861" xr:uid="{00000000-0005-0000-0000-000098370000}"/>
    <cellStyle name="Milliers 149 2 3 4" xfId="36421" xr:uid="{00000000-0005-0000-0000-000099370000}"/>
    <cellStyle name="Milliers 149 2 3 5" xfId="9137" xr:uid="{00000000-0005-0000-0000-00009A370000}"/>
    <cellStyle name="Milliers 149 2 4" xfId="2808" xr:uid="{00000000-0005-0000-0000-00009B370000}"/>
    <cellStyle name="Milliers 149 2 4 2" xfId="19560" xr:uid="{00000000-0005-0000-0000-00009C370000}"/>
    <cellStyle name="Milliers 149 2 4 2 2" xfId="43669" xr:uid="{00000000-0005-0000-0000-00009D370000}"/>
    <cellStyle name="Milliers 149 2 4 3" xfId="38191" xr:uid="{00000000-0005-0000-0000-00009E370000}"/>
    <cellStyle name="Milliers 149 2 4 4" xfId="10916" xr:uid="{00000000-0005-0000-0000-00009F370000}"/>
    <cellStyle name="Milliers 149 2 5" xfId="15426" xr:uid="{00000000-0005-0000-0000-0000A0370000}"/>
    <cellStyle name="Milliers 149 2 5 2" xfId="40393" xr:uid="{00000000-0005-0000-0000-0000A1370000}"/>
    <cellStyle name="Milliers 149 2 6" xfId="7241" xr:uid="{00000000-0005-0000-0000-0000A2370000}"/>
    <cellStyle name="Milliers 149 3" xfId="8838" xr:uid="{00000000-0005-0000-0000-0000A3370000}"/>
    <cellStyle name="Milliers 149 3 2" xfId="19277" xr:uid="{00000000-0005-0000-0000-0000A4370000}"/>
    <cellStyle name="Milliers 149 3 2 2" xfId="43386" xr:uid="{00000000-0005-0000-0000-0000A5370000}"/>
    <cellStyle name="Milliers 149 3 3" xfId="36122" xr:uid="{00000000-0005-0000-0000-0000A6370000}"/>
    <cellStyle name="Milliers 149 4" xfId="10633" xr:uid="{00000000-0005-0000-0000-0000A7370000}"/>
    <cellStyle name="Milliers 149 4 2" xfId="37908" xr:uid="{00000000-0005-0000-0000-0000A8370000}"/>
    <cellStyle name="Milliers 149 5" xfId="15127" xr:uid="{00000000-0005-0000-0000-0000A9370000}"/>
    <cellStyle name="Milliers 149 5 2" xfId="40094" xr:uid="{00000000-0005-0000-0000-0000AA370000}"/>
    <cellStyle name="Milliers 149 6" xfId="6933" xr:uid="{00000000-0005-0000-0000-0000AB370000}"/>
    <cellStyle name="Milliers 15" xfId="1465" xr:uid="{00000000-0005-0000-0000-0000AC370000}"/>
    <cellStyle name="Milliers 15 2" xfId="2015" xr:uid="{00000000-0005-0000-0000-0000AD370000}"/>
    <cellStyle name="Milliers 15 2 2" xfId="3622" xr:uid="{00000000-0005-0000-0000-0000AE370000}"/>
    <cellStyle name="Milliers 15 2 2 2" xfId="9749" xr:uid="{00000000-0005-0000-0000-0000AF370000}"/>
    <cellStyle name="Milliers 15 2 2 2 2" xfId="13616" xr:uid="{00000000-0005-0000-0000-0000B0370000}"/>
    <cellStyle name="Milliers 15 2 2 2 2 2" xfId="20818" xr:uid="{00000000-0005-0000-0000-0000B1370000}"/>
    <cellStyle name="Milliers 15 2 2 2 2 2 2" xfId="44927" xr:uid="{00000000-0005-0000-0000-0000B2370000}"/>
    <cellStyle name="Milliers 15 2 2 2 2 3" xfId="39463" xr:uid="{00000000-0005-0000-0000-0000B3370000}"/>
    <cellStyle name="Milliers 15 2 2 2 3" xfId="17506" xr:uid="{00000000-0005-0000-0000-0000B4370000}"/>
    <cellStyle name="Milliers 15 2 2 2 3 2" xfId="42473" xr:uid="{00000000-0005-0000-0000-0000B5370000}"/>
    <cellStyle name="Milliers 15 2 2 2 4" xfId="37033" xr:uid="{00000000-0005-0000-0000-0000B6370000}"/>
    <cellStyle name="Milliers 15 2 2 3" xfId="11330" xr:uid="{00000000-0005-0000-0000-0000B7370000}"/>
    <cellStyle name="Milliers 15 2 2 3 2" xfId="19973" xr:uid="{00000000-0005-0000-0000-0000B8370000}"/>
    <cellStyle name="Milliers 15 2 2 3 2 2" xfId="44082" xr:uid="{00000000-0005-0000-0000-0000B9370000}"/>
    <cellStyle name="Milliers 15 2 2 3 3" xfId="38604" xr:uid="{00000000-0005-0000-0000-0000BA370000}"/>
    <cellStyle name="Milliers 15 2 2 4" xfId="16038" xr:uid="{00000000-0005-0000-0000-0000BB370000}"/>
    <cellStyle name="Milliers 15 2 2 4 2" xfId="41005" xr:uid="{00000000-0005-0000-0000-0000BC370000}"/>
    <cellStyle name="Milliers 15 2 2 5" xfId="7869" xr:uid="{00000000-0005-0000-0000-0000BD370000}"/>
    <cellStyle name="Milliers 15 2 3" xfId="4514" xr:uid="{00000000-0005-0000-0000-0000BE370000}"/>
    <cellStyle name="Milliers 15 2 3 2" xfId="13195" xr:uid="{00000000-0005-0000-0000-0000BF370000}"/>
    <cellStyle name="Milliers 15 2 3 2 2" xfId="20406" xr:uid="{00000000-0005-0000-0000-0000C0370000}"/>
    <cellStyle name="Milliers 15 2 3 2 2 2" xfId="44515" xr:uid="{00000000-0005-0000-0000-0000C1370000}"/>
    <cellStyle name="Milliers 15 2 3 2 3" xfId="39051" xr:uid="{00000000-0005-0000-0000-0000C2370000}"/>
    <cellStyle name="Milliers 15 2 3 3" xfId="16895" xr:uid="{00000000-0005-0000-0000-0000C3370000}"/>
    <cellStyle name="Milliers 15 2 3 3 2" xfId="41862" xr:uid="{00000000-0005-0000-0000-0000C4370000}"/>
    <cellStyle name="Milliers 15 2 3 4" xfId="36422" xr:uid="{00000000-0005-0000-0000-0000C5370000}"/>
    <cellStyle name="Milliers 15 2 3 5" xfId="9138" xr:uid="{00000000-0005-0000-0000-0000C6370000}"/>
    <cellStyle name="Milliers 15 2 4" xfId="2809" xr:uid="{00000000-0005-0000-0000-0000C7370000}"/>
    <cellStyle name="Milliers 15 2 4 2" xfId="19561" xr:uid="{00000000-0005-0000-0000-0000C8370000}"/>
    <cellStyle name="Milliers 15 2 4 2 2" xfId="43670" xr:uid="{00000000-0005-0000-0000-0000C9370000}"/>
    <cellStyle name="Milliers 15 2 4 3" xfId="38192" xr:uid="{00000000-0005-0000-0000-0000CA370000}"/>
    <cellStyle name="Milliers 15 2 4 4" xfId="10917" xr:uid="{00000000-0005-0000-0000-0000CB370000}"/>
    <cellStyle name="Milliers 15 2 5" xfId="15427" xr:uid="{00000000-0005-0000-0000-0000CC370000}"/>
    <cellStyle name="Milliers 15 2 5 2" xfId="40394" xr:uid="{00000000-0005-0000-0000-0000CD370000}"/>
    <cellStyle name="Milliers 15 2 6" xfId="7242" xr:uid="{00000000-0005-0000-0000-0000CE370000}"/>
    <cellStyle name="Milliers 15 3" xfId="8681" xr:uid="{00000000-0005-0000-0000-0000CF370000}"/>
    <cellStyle name="Milliers 15 3 2" xfId="19142" xr:uid="{00000000-0005-0000-0000-0000D0370000}"/>
    <cellStyle name="Milliers 15 3 2 2" xfId="43251" xr:uid="{00000000-0005-0000-0000-0000D1370000}"/>
    <cellStyle name="Milliers 15 3 3" xfId="35965" xr:uid="{00000000-0005-0000-0000-0000D2370000}"/>
    <cellStyle name="Milliers 15 4" xfId="10498" xr:uid="{00000000-0005-0000-0000-0000D3370000}"/>
    <cellStyle name="Milliers 15 4 2" xfId="37773" xr:uid="{00000000-0005-0000-0000-0000D4370000}"/>
    <cellStyle name="Milliers 15 5" xfId="14970" xr:uid="{00000000-0005-0000-0000-0000D5370000}"/>
    <cellStyle name="Milliers 15 5 2" xfId="39937" xr:uid="{00000000-0005-0000-0000-0000D6370000}"/>
    <cellStyle name="Milliers 15 6" xfId="6776" xr:uid="{00000000-0005-0000-0000-0000D7370000}"/>
    <cellStyle name="Milliers 150" xfId="1623" xr:uid="{00000000-0005-0000-0000-0000D8370000}"/>
    <cellStyle name="Milliers 150 2" xfId="2016" xr:uid="{00000000-0005-0000-0000-0000D9370000}"/>
    <cellStyle name="Milliers 150 2 2" xfId="3623" xr:uid="{00000000-0005-0000-0000-0000DA370000}"/>
    <cellStyle name="Milliers 150 2 2 2" xfId="9750" xr:uid="{00000000-0005-0000-0000-0000DB370000}"/>
    <cellStyle name="Milliers 150 2 2 2 2" xfId="13617" xr:uid="{00000000-0005-0000-0000-0000DC370000}"/>
    <cellStyle name="Milliers 150 2 2 2 2 2" xfId="20819" xr:uid="{00000000-0005-0000-0000-0000DD370000}"/>
    <cellStyle name="Milliers 150 2 2 2 2 2 2" xfId="44928" xr:uid="{00000000-0005-0000-0000-0000DE370000}"/>
    <cellStyle name="Milliers 150 2 2 2 2 3" xfId="39464" xr:uid="{00000000-0005-0000-0000-0000DF370000}"/>
    <cellStyle name="Milliers 150 2 2 2 3" xfId="17507" xr:uid="{00000000-0005-0000-0000-0000E0370000}"/>
    <cellStyle name="Milliers 150 2 2 2 3 2" xfId="42474" xr:uid="{00000000-0005-0000-0000-0000E1370000}"/>
    <cellStyle name="Milliers 150 2 2 2 4" xfId="37034" xr:uid="{00000000-0005-0000-0000-0000E2370000}"/>
    <cellStyle name="Milliers 150 2 2 3" xfId="11331" xr:uid="{00000000-0005-0000-0000-0000E3370000}"/>
    <cellStyle name="Milliers 150 2 2 3 2" xfId="19974" xr:uid="{00000000-0005-0000-0000-0000E4370000}"/>
    <cellStyle name="Milliers 150 2 2 3 2 2" xfId="44083" xr:uid="{00000000-0005-0000-0000-0000E5370000}"/>
    <cellStyle name="Milliers 150 2 2 3 3" xfId="38605" xr:uid="{00000000-0005-0000-0000-0000E6370000}"/>
    <cellStyle name="Milliers 150 2 2 4" xfId="16039" xr:uid="{00000000-0005-0000-0000-0000E7370000}"/>
    <cellStyle name="Milliers 150 2 2 4 2" xfId="41006" xr:uid="{00000000-0005-0000-0000-0000E8370000}"/>
    <cellStyle name="Milliers 150 2 2 5" xfId="7870" xr:uid="{00000000-0005-0000-0000-0000E9370000}"/>
    <cellStyle name="Milliers 150 2 3" xfId="4515" xr:uid="{00000000-0005-0000-0000-0000EA370000}"/>
    <cellStyle name="Milliers 150 2 3 2" xfId="13196" xr:uid="{00000000-0005-0000-0000-0000EB370000}"/>
    <cellStyle name="Milliers 150 2 3 2 2" xfId="20407" xr:uid="{00000000-0005-0000-0000-0000EC370000}"/>
    <cellStyle name="Milliers 150 2 3 2 2 2" xfId="44516" xr:uid="{00000000-0005-0000-0000-0000ED370000}"/>
    <cellStyle name="Milliers 150 2 3 2 3" xfId="39052" xr:uid="{00000000-0005-0000-0000-0000EE370000}"/>
    <cellStyle name="Milliers 150 2 3 3" xfId="16896" xr:uid="{00000000-0005-0000-0000-0000EF370000}"/>
    <cellStyle name="Milliers 150 2 3 3 2" xfId="41863" xr:uid="{00000000-0005-0000-0000-0000F0370000}"/>
    <cellStyle name="Milliers 150 2 3 4" xfId="36423" xr:uid="{00000000-0005-0000-0000-0000F1370000}"/>
    <cellStyle name="Milliers 150 2 3 5" xfId="9139" xr:uid="{00000000-0005-0000-0000-0000F2370000}"/>
    <cellStyle name="Milliers 150 2 4" xfId="2810" xr:uid="{00000000-0005-0000-0000-0000F3370000}"/>
    <cellStyle name="Milliers 150 2 4 2" xfId="19562" xr:uid="{00000000-0005-0000-0000-0000F4370000}"/>
    <cellStyle name="Milliers 150 2 4 2 2" xfId="43671" xr:uid="{00000000-0005-0000-0000-0000F5370000}"/>
    <cellStyle name="Milliers 150 2 4 3" xfId="38193" xr:uid="{00000000-0005-0000-0000-0000F6370000}"/>
    <cellStyle name="Milliers 150 2 4 4" xfId="10918" xr:uid="{00000000-0005-0000-0000-0000F7370000}"/>
    <cellStyle name="Milliers 150 2 5" xfId="15428" xr:uid="{00000000-0005-0000-0000-0000F8370000}"/>
    <cellStyle name="Milliers 150 2 5 2" xfId="40395" xr:uid="{00000000-0005-0000-0000-0000F9370000}"/>
    <cellStyle name="Milliers 150 2 6" xfId="7243" xr:uid="{00000000-0005-0000-0000-0000FA370000}"/>
    <cellStyle name="Milliers 150 3" xfId="8839" xr:uid="{00000000-0005-0000-0000-0000FB370000}"/>
    <cellStyle name="Milliers 150 3 2" xfId="19278" xr:uid="{00000000-0005-0000-0000-0000FC370000}"/>
    <cellStyle name="Milliers 150 3 2 2" xfId="43387" xr:uid="{00000000-0005-0000-0000-0000FD370000}"/>
    <cellStyle name="Milliers 150 3 3" xfId="36123" xr:uid="{00000000-0005-0000-0000-0000FE370000}"/>
    <cellStyle name="Milliers 150 4" xfId="10634" xr:uid="{00000000-0005-0000-0000-0000FF370000}"/>
    <cellStyle name="Milliers 150 4 2" xfId="37909" xr:uid="{00000000-0005-0000-0000-000000380000}"/>
    <cellStyle name="Milliers 150 5" xfId="15128" xr:uid="{00000000-0005-0000-0000-000001380000}"/>
    <cellStyle name="Milliers 150 5 2" xfId="40095" xr:uid="{00000000-0005-0000-0000-000002380000}"/>
    <cellStyle name="Milliers 150 6" xfId="6934" xr:uid="{00000000-0005-0000-0000-000003380000}"/>
    <cellStyle name="Milliers 151" xfId="1624" xr:uid="{00000000-0005-0000-0000-000004380000}"/>
    <cellStyle name="Milliers 151 2" xfId="2017" xr:uid="{00000000-0005-0000-0000-000005380000}"/>
    <cellStyle name="Milliers 151 2 2" xfId="3624" xr:uid="{00000000-0005-0000-0000-000006380000}"/>
    <cellStyle name="Milliers 151 2 2 2" xfId="9751" xr:uid="{00000000-0005-0000-0000-000007380000}"/>
    <cellStyle name="Milliers 151 2 2 2 2" xfId="13618" xr:uid="{00000000-0005-0000-0000-000008380000}"/>
    <cellStyle name="Milliers 151 2 2 2 2 2" xfId="20820" xr:uid="{00000000-0005-0000-0000-000009380000}"/>
    <cellStyle name="Milliers 151 2 2 2 2 2 2" xfId="44929" xr:uid="{00000000-0005-0000-0000-00000A380000}"/>
    <cellStyle name="Milliers 151 2 2 2 2 3" xfId="39465" xr:uid="{00000000-0005-0000-0000-00000B380000}"/>
    <cellStyle name="Milliers 151 2 2 2 3" xfId="17508" xr:uid="{00000000-0005-0000-0000-00000C380000}"/>
    <cellStyle name="Milliers 151 2 2 2 3 2" xfId="42475" xr:uid="{00000000-0005-0000-0000-00000D380000}"/>
    <cellStyle name="Milliers 151 2 2 2 4" xfId="37035" xr:uid="{00000000-0005-0000-0000-00000E380000}"/>
    <cellStyle name="Milliers 151 2 2 3" xfId="11332" xr:uid="{00000000-0005-0000-0000-00000F380000}"/>
    <cellStyle name="Milliers 151 2 2 3 2" xfId="19975" xr:uid="{00000000-0005-0000-0000-000010380000}"/>
    <cellStyle name="Milliers 151 2 2 3 2 2" xfId="44084" xr:uid="{00000000-0005-0000-0000-000011380000}"/>
    <cellStyle name="Milliers 151 2 2 3 3" xfId="38606" xr:uid="{00000000-0005-0000-0000-000012380000}"/>
    <cellStyle name="Milliers 151 2 2 4" xfId="16040" xr:uid="{00000000-0005-0000-0000-000013380000}"/>
    <cellStyle name="Milliers 151 2 2 4 2" xfId="41007" xr:uid="{00000000-0005-0000-0000-000014380000}"/>
    <cellStyle name="Milliers 151 2 2 5" xfId="7871" xr:uid="{00000000-0005-0000-0000-000015380000}"/>
    <cellStyle name="Milliers 151 2 3" xfId="4516" xr:uid="{00000000-0005-0000-0000-000016380000}"/>
    <cellStyle name="Milliers 151 2 3 2" xfId="13197" xr:uid="{00000000-0005-0000-0000-000017380000}"/>
    <cellStyle name="Milliers 151 2 3 2 2" xfId="20408" xr:uid="{00000000-0005-0000-0000-000018380000}"/>
    <cellStyle name="Milliers 151 2 3 2 2 2" xfId="44517" xr:uid="{00000000-0005-0000-0000-000019380000}"/>
    <cellStyle name="Milliers 151 2 3 2 3" xfId="39053" xr:uid="{00000000-0005-0000-0000-00001A380000}"/>
    <cellStyle name="Milliers 151 2 3 3" xfId="16897" xr:uid="{00000000-0005-0000-0000-00001B380000}"/>
    <cellStyle name="Milliers 151 2 3 3 2" xfId="41864" xr:uid="{00000000-0005-0000-0000-00001C380000}"/>
    <cellStyle name="Milliers 151 2 3 4" xfId="36424" xr:uid="{00000000-0005-0000-0000-00001D380000}"/>
    <cellStyle name="Milliers 151 2 3 5" xfId="9140" xr:uid="{00000000-0005-0000-0000-00001E380000}"/>
    <cellStyle name="Milliers 151 2 4" xfId="2811" xr:uid="{00000000-0005-0000-0000-00001F380000}"/>
    <cellStyle name="Milliers 151 2 4 2" xfId="19563" xr:uid="{00000000-0005-0000-0000-000020380000}"/>
    <cellStyle name="Milliers 151 2 4 2 2" xfId="43672" xr:uid="{00000000-0005-0000-0000-000021380000}"/>
    <cellStyle name="Milliers 151 2 4 3" xfId="38194" xr:uid="{00000000-0005-0000-0000-000022380000}"/>
    <cellStyle name="Milliers 151 2 4 4" xfId="10919" xr:uid="{00000000-0005-0000-0000-000023380000}"/>
    <cellStyle name="Milliers 151 2 5" xfId="15429" xr:uid="{00000000-0005-0000-0000-000024380000}"/>
    <cellStyle name="Milliers 151 2 5 2" xfId="40396" xr:uid="{00000000-0005-0000-0000-000025380000}"/>
    <cellStyle name="Milliers 151 2 6" xfId="7244" xr:uid="{00000000-0005-0000-0000-000026380000}"/>
    <cellStyle name="Milliers 151 3" xfId="8840" xr:uid="{00000000-0005-0000-0000-000027380000}"/>
    <cellStyle name="Milliers 151 3 2" xfId="19279" xr:uid="{00000000-0005-0000-0000-000028380000}"/>
    <cellStyle name="Milliers 151 3 2 2" xfId="43388" xr:uid="{00000000-0005-0000-0000-000029380000}"/>
    <cellStyle name="Milliers 151 3 3" xfId="36124" xr:uid="{00000000-0005-0000-0000-00002A380000}"/>
    <cellStyle name="Milliers 151 4" xfId="10635" xr:uid="{00000000-0005-0000-0000-00002B380000}"/>
    <cellStyle name="Milliers 151 4 2" xfId="37910" xr:uid="{00000000-0005-0000-0000-00002C380000}"/>
    <cellStyle name="Milliers 151 5" xfId="15129" xr:uid="{00000000-0005-0000-0000-00002D380000}"/>
    <cellStyle name="Milliers 151 5 2" xfId="40096" xr:uid="{00000000-0005-0000-0000-00002E380000}"/>
    <cellStyle name="Milliers 151 6" xfId="6935" xr:uid="{00000000-0005-0000-0000-00002F380000}"/>
    <cellStyle name="Milliers 152" xfId="1625" xr:uid="{00000000-0005-0000-0000-000030380000}"/>
    <cellStyle name="Milliers 152 2" xfId="2018" xr:uid="{00000000-0005-0000-0000-000031380000}"/>
    <cellStyle name="Milliers 152 2 2" xfId="3625" xr:uid="{00000000-0005-0000-0000-000032380000}"/>
    <cellStyle name="Milliers 152 2 2 2" xfId="9752" xr:uid="{00000000-0005-0000-0000-000033380000}"/>
    <cellStyle name="Milliers 152 2 2 2 2" xfId="13619" xr:uid="{00000000-0005-0000-0000-000034380000}"/>
    <cellStyle name="Milliers 152 2 2 2 2 2" xfId="20821" xr:uid="{00000000-0005-0000-0000-000035380000}"/>
    <cellStyle name="Milliers 152 2 2 2 2 2 2" xfId="44930" xr:uid="{00000000-0005-0000-0000-000036380000}"/>
    <cellStyle name="Milliers 152 2 2 2 2 3" xfId="39466" xr:uid="{00000000-0005-0000-0000-000037380000}"/>
    <cellStyle name="Milliers 152 2 2 2 3" xfId="17509" xr:uid="{00000000-0005-0000-0000-000038380000}"/>
    <cellStyle name="Milliers 152 2 2 2 3 2" xfId="42476" xr:uid="{00000000-0005-0000-0000-000039380000}"/>
    <cellStyle name="Milliers 152 2 2 2 4" xfId="37036" xr:uid="{00000000-0005-0000-0000-00003A380000}"/>
    <cellStyle name="Milliers 152 2 2 3" xfId="11333" xr:uid="{00000000-0005-0000-0000-00003B380000}"/>
    <cellStyle name="Milliers 152 2 2 3 2" xfId="19976" xr:uid="{00000000-0005-0000-0000-00003C380000}"/>
    <cellStyle name="Milliers 152 2 2 3 2 2" xfId="44085" xr:uid="{00000000-0005-0000-0000-00003D380000}"/>
    <cellStyle name="Milliers 152 2 2 3 3" xfId="38607" xr:uid="{00000000-0005-0000-0000-00003E380000}"/>
    <cellStyle name="Milliers 152 2 2 4" xfId="16041" xr:uid="{00000000-0005-0000-0000-00003F380000}"/>
    <cellStyle name="Milliers 152 2 2 4 2" xfId="41008" xr:uid="{00000000-0005-0000-0000-000040380000}"/>
    <cellStyle name="Milliers 152 2 2 5" xfId="7872" xr:uid="{00000000-0005-0000-0000-000041380000}"/>
    <cellStyle name="Milliers 152 2 3" xfId="4517" xr:uid="{00000000-0005-0000-0000-000042380000}"/>
    <cellStyle name="Milliers 152 2 3 2" xfId="13198" xr:uid="{00000000-0005-0000-0000-000043380000}"/>
    <cellStyle name="Milliers 152 2 3 2 2" xfId="20409" xr:uid="{00000000-0005-0000-0000-000044380000}"/>
    <cellStyle name="Milliers 152 2 3 2 2 2" xfId="44518" xr:uid="{00000000-0005-0000-0000-000045380000}"/>
    <cellStyle name="Milliers 152 2 3 2 3" xfId="39054" xr:uid="{00000000-0005-0000-0000-000046380000}"/>
    <cellStyle name="Milliers 152 2 3 3" xfId="16898" xr:uid="{00000000-0005-0000-0000-000047380000}"/>
    <cellStyle name="Milliers 152 2 3 3 2" xfId="41865" xr:uid="{00000000-0005-0000-0000-000048380000}"/>
    <cellStyle name="Milliers 152 2 3 4" xfId="36425" xr:uid="{00000000-0005-0000-0000-000049380000}"/>
    <cellStyle name="Milliers 152 2 3 5" xfId="9141" xr:uid="{00000000-0005-0000-0000-00004A380000}"/>
    <cellStyle name="Milliers 152 2 4" xfId="2812" xr:uid="{00000000-0005-0000-0000-00004B380000}"/>
    <cellStyle name="Milliers 152 2 4 2" xfId="19564" xr:uid="{00000000-0005-0000-0000-00004C380000}"/>
    <cellStyle name="Milliers 152 2 4 2 2" xfId="43673" xr:uid="{00000000-0005-0000-0000-00004D380000}"/>
    <cellStyle name="Milliers 152 2 4 3" xfId="38195" xr:uid="{00000000-0005-0000-0000-00004E380000}"/>
    <cellStyle name="Milliers 152 2 4 4" xfId="10920" xr:uid="{00000000-0005-0000-0000-00004F380000}"/>
    <cellStyle name="Milliers 152 2 5" xfId="15430" xr:uid="{00000000-0005-0000-0000-000050380000}"/>
    <cellStyle name="Milliers 152 2 5 2" xfId="40397" xr:uid="{00000000-0005-0000-0000-000051380000}"/>
    <cellStyle name="Milliers 152 2 6" xfId="7245" xr:uid="{00000000-0005-0000-0000-000052380000}"/>
    <cellStyle name="Milliers 152 3" xfId="8841" xr:uid="{00000000-0005-0000-0000-000053380000}"/>
    <cellStyle name="Milliers 152 3 2" xfId="19280" xr:uid="{00000000-0005-0000-0000-000054380000}"/>
    <cellStyle name="Milliers 152 3 2 2" xfId="43389" xr:uid="{00000000-0005-0000-0000-000055380000}"/>
    <cellStyle name="Milliers 152 3 3" xfId="36125" xr:uid="{00000000-0005-0000-0000-000056380000}"/>
    <cellStyle name="Milliers 152 4" xfId="10636" xr:uid="{00000000-0005-0000-0000-000057380000}"/>
    <cellStyle name="Milliers 152 4 2" xfId="37911" xr:uid="{00000000-0005-0000-0000-000058380000}"/>
    <cellStyle name="Milliers 152 5" xfId="15130" xr:uid="{00000000-0005-0000-0000-000059380000}"/>
    <cellStyle name="Milliers 152 5 2" xfId="40097" xr:uid="{00000000-0005-0000-0000-00005A380000}"/>
    <cellStyle name="Milliers 152 6" xfId="6936" xr:uid="{00000000-0005-0000-0000-00005B380000}"/>
    <cellStyle name="Milliers 153" xfId="1626" xr:uid="{00000000-0005-0000-0000-00005C380000}"/>
    <cellStyle name="Milliers 153 2" xfId="2019" xr:uid="{00000000-0005-0000-0000-00005D380000}"/>
    <cellStyle name="Milliers 153 2 2" xfId="3626" xr:uid="{00000000-0005-0000-0000-00005E380000}"/>
    <cellStyle name="Milliers 153 2 2 2" xfId="9753" xr:uid="{00000000-0005-0000-0000-00005F380000}"/>
    <cellStyle name="Milliers 153 2 2 2 2" xfId="13620" xr:uid="{00000000-0005-0000-0000-000060380000}"/>
    <cellStyle name="Milliers 153 2 2 2 2 2" xfId="20822" xr:uid="{00000000-0005-0000-0000-000061380000}"/>
    <cellStyle name="Milliers 153 2 2 2 2 2 2" xfId="44931" xr:uid="{00000000-0005-0000-0000-000062380000}"/>
    <cellStyle name="Milliers 153 2 2 2 2 3" xfId="39467" xr:uid="{00000000-0005-0000-0000-000063380000}"/>
    <cellStyle name="Milliers 153 2 2 2 3" xfId="17510" xr:uid="{00000000-0005-0000-0000-000064380000}"/>
    <cellStyle name="Milliers 153 2 2 2 3 2" xfId="42477" xr:uid="{00000000-0005-0000-0000-000065380000}"/>
    <cellStyle name="Milliers 153 2 2 2 4" xfId="37037" xr:uid="{00000000-0005-0000-0000-000066380000}"/>
    <cellStyle name="Milliers 153 2 2 3" xfId="11334" xr:uid="{00000000-0005-0000-0000-000067380000}"/>
    <cellStyle name="Milliers 153 2 2 3 2" xfId="19977" xr:uid="{00000000-0005-0000-0000-000068380000}"/>
    <cellStyle name="Milliers 153 2 2 3 2 2" xfId="44086" xr:uid="{00000000-0005-0000-0000-000069380000}"/>
    <cellStyle name="Milliers 153 2 2 3 3" xfId="38608" xr:uid="{00000000-0005-0000-0000-00006A380000}"/>
    <cellStyle name="Milliers 153 2 2 4" xfId="16042" xr:uid="{00000000-0005-0000-0000-00006B380000}"/>
    <cellStyle name="Milliers 153 2 2 4 2" xfId="41009" xr:uid="{00000000-0005-0000-0000-00006C380000}"/>
    <cellStyle name="Milliers 153 2 2 5" xfId="7873" xr:uid="{00000000-0005-0000-0000-00006D380000}"/>
    <cellStyle name="Milliers 153 2 3" xfId="4518" xr:uid="{00000000-0005-0000-0000-00006E380000}"/>
    <cellStyle name="Milliers 153 2 3 2" xfId="13199" xr:uid="{00000000-0005-0000-0000-00006F380000}"/>
    <cellStyle name="Milliers 153 2 3 2 2" xfId="20410" xr:uid="{00000000-0005-0000-0000-000070380000}"/>
    <cellStyle name="Milliers 153 2 3 2 2 2" xfId="44519" xr:uid="{00000000-0005-0000-0000-000071380000}"/>
    <cellStyle name="Milliers 153 2 3 2 3" xfId="39055" xr:uid="{00000000-0005-0000-0000-000072380000}"/>
    <cellStyle name="Milliers 153 2 3 3" xfId="16899" xr:uid="{00000000-0005-0000-0000-000073380000}"/>
    <cellStyle name="Milliers 153 2 3 3 2" xfId="41866" xr:uid="{00000000-0005-0000-0000-000074380000}"/>
    <cellStyle name="Milliers 153 2 3 4" xfId="36426" xr:uid="{00000000-0005-0000-0000-000075380000}"/>
    <cellStyle name="Milliers 153 2 3 5" xfId="9142" xr:uid="{00000000-0005-0000-0000-000076380000}"/>
    <cellStyle name="Milliers 153 2 4" xfId="2813" xr:uid="{00000000-0005-0000-0000-000077380000}"/>
    <cellStyle name="Milliers 153 2 4 2" xfId="19565" xr:uid="{00000000-0005-0000-0000-000078380000}"/>
    <cellStyle name="Milliers 153 2 4 2 2" xfId="43674" xr:uid="{00000000-0005-0000-0000-000079380000}"/>
    <cellStyle name="Milliers 153 2 4 3" xfId="38196" xr:uid="{00000000-0005-0000-0000-00007A380000}"/>
    <cellStyle name="Milliers 153 2 4 4" xfId="10921" xr:uid="{00000000-0005-0000-0000-00007B380000}"/>
    <cellStyle name="Milliers 153 2 5" xfId="15431" xr:uid="{00000000-0005-0000-0000-00007C380000}"/>
    <cellStyle name="Milliers 153 2 5 2" xfId="40398" xr:uid="{00000000-0005-0000-0000-00007D380000}"/>
    <cellStyle name="Milliers 153 2 6" xfId="7246" xr:uid="{00000000-0005-0000-0000-00007E380000}"/>
    <cellStyle name="Milliers 153 3" xfId="8842" xr:uid="{00000000-0005-0000-0000-00007F380000}"/>
    <cellStyle name="Milliers 153 3 2" xfId="19281" xr:uid="{00000000-0005-0000-0000-000080380000}"/>
    <cellStyle name="Milliers 153 3 2 2" xfId="43390" xr:uid="{00000000-0005-0000-0000-000081380000}"/>
    <cellStyle name="Milliers 153 3 3" xfId="36126" xr:uid="{00000000-0005-0000-0000-000082380000}"/>
    <cellStyle name="Milliers 153 4" xfId="10637" xr:uid="{00000000-0005-0000-0000-000083380000}"/>
    <cellStyle name="Milliers 153 4 2" xfId="37912" xr:uid="{00000000-0005-0000-0000-000084380000}"/>
    <cellStyle name="Milliers 153 5" xfId="15131" xr:uid="{00000000-0005-0000-0000-000085380000}"/>
    <cellStyle name="Milliers 153 5 2" xfId="40098" xr:uid="{00000000-0005-0000-0000-000086380000}"/>
    <cellStyle name="Milliers 153 6" xfId="6937" xr:uid="{00000000-0005-0000-0000-000087380000}"/>
    <cellStyle name="Milliers 154" xfId="1627" xr:uid="{00000000-0005-0000-0000-000088380000}"/>
    <cellStyle name="Milliers 154 2" xfId="2020" xr:uid="{00000000-0005-0000-0000-000089380000}"/>
    <cellStyle name="Milliers 154 2 2" xfId="3627" xr:uid="{00000000-0005-0000-0000-00008A380000}"/>
    <cellStyle name="Milliers 154 2 2 2" xfId="9754" xr:uid="{00000000-0005-0000-0000-00008B380000}"/>
    <cellStyle name="Milliers 154 2 2 2 2" xfId="13621" xr:uid="{00000000-0005-0000-0000-00008C380000}"/>
    <cellStyle name="Milliers 154 2 2 2 2 2" xfId="20823" xr:uid="{00000000-0005-0000-0000-00008D380000}"/>
    <cellStyle name="Milliers 154 2 2 2 2 2 2" xfId="44932" xr:uid="{00000000-0005-0000-0000-00008E380000}"/>
    <cellStyle name="Milliers 154 2 2 2 2 3" xfId="39468" xr:uid="{00000000-0005-0000-0000-00008F380000}"/>
    <cellStyle name="Milliers 154 2 2 2 3" xfId="17511" xr:uid="{00000000-0005-0000-0000-000090380000}"/>
    <cellStyle name="Milliers 154 2 2 2 3 2" xfId="42478" xr:uid="{00000000-0005-0000-0000-000091380000}"/>
    <cellStyle name="Milliers 154 2 2 2 4" xfId="37038" xr:uid="{00000000-0005-0000-0000-000092380000}"/>
    <cellStyle name="Milliers 154 2 2 3" xfId="11335" xr:uid="{00000000-0005-0000-0000-000093380000}"/>
    <cellStyle name="Milliers 154 2 2 3 2" xfId="19978" xr:uid="{00000000-0005-0000-0000-000094380000}"/>
    <cellStyle name="Milliers 154 2 2 3 2 2" xfId="44087" xr:uid="{00000000-0005-0000-0000-000095380000}"/>
    <cellStyle name="Milliers 154 2 2 3 3" xfId="38609" xr:uid="{00000000-0005-0000-0000-000096380000}"/>
    <cellStyle name="Milliers 154 2 2 4" xfId="16043" xr:uid="{00000000-0005-0000-0000-000097380000}"/>
    <cellStyle name="Milliers 154 2 2 4 2" xfId="41010" xr:uid="{00000000-0005-0000-0000-000098380000}"/>
    <cellStyle name="Milliers 154 2 2 5" xfId="7874" xr:uid="{00000000-0005-0000-0000-000099380000}"/>
    <cellStyle name="Milliers 154 2 3" xfId="4519" xr:uid="{00000000-0005-0000-0000-00009A380000}"/>
    <cellStyle name="Milliers 154 2 3 2" xfId="13200" xr:uid="{00000000-0005-0000-0000-00009B380000}"/>
    <cellStyle name="Milliers 154 2 3 2 2" xfId="20411" xr:uid="{00000000-0005-0000-0000-00009C380000}"/>
    <cellStyle name="Milliers 154 2 3 2 2 2" xfId="44520" xr:uid="{00000000-0005-0000-0000-00009D380000}"/>
    <cellStyle name="Milliers 154 2 3 2 3" xfId="39056" xr:uid="{00000000-0005-0000-0000-00009E380000}"/>
    <cellStyle name="Milliers 154 2 3 3" xfId="16900" xr:uid="{00000000-0005-0000-0000-00009F380000}"/>
    <cellStyle name="Milliers 154 2 3 3 2" xfId="41867" xr:uid="{00000000-0005-0000-0000-0000A0380000}"/>
    <cellStyle name="Milliers 154 2 3 4" xfId="36427" xr:uid="{00000000-0005-0000-0000-0000A1380000}"/>
    <cellStyle name="Milliers 154 2 3 5" xfId="9143" xr:uid="{00000000-0005-0000-0000-0000A2380000}"/>
    <cellStyle name="Milliers 154 2 4" xfId="2814" xr:uid="{00000000-0005-0000-0000-0000A3380000}"/>
    <cellStyle name="Milliers 154 2 4 2" xfId="19566" xr:uid="{00000000-0005-0000-0000-0000A4380000}"/>
    <cellStyle name="Milliers 154 2 4 2 2" xfId="43675" xr:uid="{00000000-0005-0000-0000-0000A5380000}"/>
    <cellStyle name="Milliers 154 2 4 3" xfId="38197" xr:uid="{00000000-0005-0000-0000-0000A6380000}"/>
    <cellStyle name="Milliers 154 2 4 4" xfId="10922" xr:uid="{00000000-0005-0000-0000-0000A7380000}"/>
    <cellStyle name="Milliers 154 2 5" xfId="15432" xr:uid="{00000000-0005-0000-0000-0000A8380000}"/>
    <cellStyle name="Milliers 154 2 5 2" xfId="40399" xr:uid="{00000000-0005-0000-0000-0000A9380000}"/>
    <cellStyle name="Milliers 154 2 6" xfId="7247" xr:uid="{00000000-0005-0000-0000-0000AA380000}"/>
    <cellStyle name="Milliers 154 3" xfId="8843" xr:uid="{00000000-0005-0000-0000-0000AB380000}"/>
    <cellStyle name="Milliers 154 3 2" xfId="19282" xr:uid="{00000000-0005-0000-0000-0000AC380000}"/>
    <cellStyle name="Milliers 154 3 2 2" xfId="43391" xr:uid="{00000000-0005-0000-0000-0000AD380000}"/>
    <cellStyle name="Milliers 154 3 3" xfId="36127" xr:uid="{00000000-0005-0000-0000-0000AE380000}"/>
    <cellStyle name="Milliers 154 4" xfId="10638" xr:uid="{00000000-0005-0000-0000-0000AF380000}"/>
    <cellStyle name="Milliers 154 4 2" xfId="37913" xr:uid="{00000000-0005-0000-0000-0000B0380000}"/>
    <cellStyle name="Milliers 154 5" xfId="15132" xr:uid="{00000000-0005-0000-0000-0000B1380000}"/>
    <cellStyle name="Milliers 154 5 2" xfId="40099" xr:uid="{00000000-0005-0000-0000-0000B2380000}"/>
    <cellStyle name="Milliers 154 6" xfId="6938" xr:uid="{00000000-0005-0000-0000-0000B3380000}"/>
    <cellStyle name="Milliers 155" xfId="1628" xr:uid="{00000000-0005-0000-0000-0000B4380000}"/>
    <cellStyle name="Milliers 155 2" xfId="2021" xr:uid="{00000000-0005-0000-0000-0000B5380000}"/>
    <cellStyle name="Milliers 155 2 2" xfId="3628" xr:uid="{00000000-0005-0000-0000-0000B6380000}"/>
    <cellStyle name="Milliers 155 2 2 2" xfId="9755" xr:uid="{00000000-0005-0000-0000-0000B7380000}"/>
    <cellStyle name="Milliers 155 2 2 2 2" xfId="13622" xr:uid="{00000000-0005-0000-0000-0000B8380000}"/>
    <cellStyle name="Milliers 155 2 2 2 2 2" xfId="20824" xr:uid="{00000000-0005-0000-0000-0000B9380000}"/>
    <cellStyle name="Milliers 155 2 2 2 2 2 2" xfId="44933" xr:uid="{00000000-0005-0000-0000-0000BA380000}"/>
    <cellStyle name="Milliers 155 2 2 2 2 3" xfId="39469" xr:uid="{00000000-0005-0000-0000-0000BB380000}"/>
    <cellStyle name="Milliers 155 2 2 2 3" xfId="17512" xr:uid="{00000000-0005-0000-0000-0000BC380000}"/>
    <cellStyle name="Milliers 155 2 2 2 3 2" xfId="42479" xr:uid="{00000000-0005-0000-0000-0000BD380000}"/>
    <cellStyle name="Milliers 155 2 2 2 4" xfId="37039" xr:uid="{00000000-0005-0000-0000-0000BE380000}"/>
    <cellStyle name="Milliers 155 2 2 3" xfId="11336" xr:uid="{00000000-0005-0000-0000-0000BF380000}"/>
    <cellStyle name="Milliers 155 2 2 3 2" xfId="19979" xr:uid="{00000000-0005-0000-0000-0000C0380000}"/>
    <cellStyle name="Milliers 155 2 2 3 2 2" xfId="44088" xr:uid="{00000000-0005-0000-0000-0000C1380000}"/>
    <cellStyle name="Milliers 155 2 2 3 3" xfId="38610" xr:uid="{00000000-0005-0000-0000-0000C2380000}"/>
    <cellStyle name="Milliers 155 2 2 4" xfId="16044" xr:uid="{00000000-0005-0000-0000-0000C3380000}"/>
    <cellStyle name="Milliers 155 2 2 4 2" xfId="41011" xr:uid="{00000000-0005-0000-0000-0000C4380000}"/>
    <cellStyle name="Milliers 155 2 2 5" xfId="7875" xr:uid="{00000000-0005-0000-0000-0000C5380000}"/>
    <cellStyle name="Milliers 155 2 3" xfId="4520" xr:uid="{00000000-0005-0000-0000-0000C6380000}"/>
    <cellStyle name="Milliers 155 2 3 2" xfId="13201" xr:uid="{00000000-0005-0000-0000-0000C7380000}"/>
    <cellStyle name="Milliers 155 2 3 2 2" xfId="20412" xr:uid="{00000000-0005-0000-0000-0000C8380000}"/>
    <cellStyle name="Milliers 155 2 3 2 2 2" xfId="44521" xr:uid="{00000000-0005-0000-0000-0000C9380000}"/>
    <cellStyle name="Milliers 155 2 3 2 3" xfId="39057" xr:uid="{00000000-0005-0000-0000-0000CA380000}"/>
    <cellStyle name="Milliers 155 2 3 3" xfId="16901" xr:uid="{00000000-0005-0000-0000-0000CB380000}"/>
    <cellStyle name="Milliers 155 2 3 3 2" xfId="41868" xr:uid="{00000000-0005-0000-0000-0000CC380000}"/>
    <cellStyle name="Milliers 155 2 3 4" xfId="36428" xr:uid="{00000000-0005-0000-0000-0000CD380000}"/>
    <cellStyle name="Milliers 155 2 3 5" xfId="9144" xr:uid="{00000000-0005-0000-0000-0000CE380000}"/>
    <cellStyle name="Milliers 155 2 4" xfId="2815" xr:uid="{00000000-0005-0000-0000-0000CF380000}"/>
    <cellStyle name="Milliers 155 2 4 2" xfId="19567" xr:uid="{00000000-0005-0000-0000-0000D0380000}"/>
    <cellStyle name="Milliers 155 2 4 2 2" xfId="43676" xr:uid="{00000000-0005-0000-0000-0000D1380000}"/>
    <cellStyle name="Milliers 155 2 4 3" xfId="38198" xr:uid="{00000000-0005-0000-0000-0000D2380000}"/>
    <cellStyle name="Milliers 155 2 4 4" xfId="10923" xr:uid="{00000000-0005-0000-0000-0000D3380000}"/>
    <cellStyle name="Milliers 155 2 5" xfId="15433" xr:uid="{00000000-0005-0000-0000-0000D4380000}"/>
    <cellStyle name="Milliers 155 2 5 2" xfId="40400" xr:uid="{00000000-0005-0000-0000-0000D5380000}"/>
    <cellStyle name="Milliers 155 2 6" xfId="7248" xr:uid="{00000000-0005-0000-0000-0000D6380000}"/>
    <cellStyle name="Milliers 155 3" xfId="8844" xr:uid="{00000000-0005-0000-0000-0000D7380000}"/>
    <cellStyle name="Milliers 155 3 2" xfId="19283" xr:uid="{00000000-0005-0000-0000-0000D8380000}"/>
    <cellStyle name="Milliers 155 3 2 2" xfId="43392" xr:uid="{00000000-0005-0000-0000-0000D9380000}"/>
    <cellStyle name="Milliers 155 3 3" xfId="36128" xr:uid="{00000000-0005-0000-0000-0000DA380000}"/>
    <cellStyle name="Milliers 155 4" xfId="10639" xr:uid="{00000000-0005-0000-0000-0000DB380000}"/>
    <cellStyle name="Milliers 155 4 2" xfId="37914" xr:uid="{00000000-0005-0000-0000-0000DC380000}"/>
    <cellStyle name="Milliers 155 5" xfId="15133" xr:uid="{00000000-0005-0000-0000-0000DD380000}"/>
    <cellStyle name="Milliers 155 5 2" xfId="40100" xr:uid="{00000000-0005-0000-0000-0000DE380000}"/>
    <cellStyle name="Milliers 155 6" xfId="6939" xr:uid="{00000000-0005-0000-0000-0000DF380000}"/>
    <cellStyle name="Milliers 156" xfId="1629" xr:uid="{00000000-0005-0000-0000-0000E0380000}"/>
    <cellStyle name="Milliers 156 2" xfId="2022" xr:uid="{00000000-0005-0000-0000-0000E1380000}"/>
    <cellStyle name="Milliers 156 2 2" xfId="3629" xr:uid="{00000000-0005-0000-0000-0000E2380000}"/>
    <cellStyle name="Milliers 156 2 2 2" xfId="9756" xr:uid="{00000000-0005-0000-0000-0000E3380000}"/>
    <cellStyle name="Milliers 156 2 2 2 2" xfId="13623" xr:uid="{00000000-0005-0000-0000-0000E4380000}"/>
    <cellStyle name="Milliers 156 2 2 2 2 2" xfId="20825" xr:uid="{00000000-0005-0000-0000-0000E5380000}"/>
    <cellStyle name="Milliers 156 2 2 2 2 2 2" xfId="44934" xr:uid="{00000000-0005-0000-0000-0000E6380000}"/>
    <cellStyle name="Milliers 156 2 2 2 2 3" xfId="39470" xr:uid="{00000000-0005-0000-0000-0000E7380000}"/>
    <cellStyle name="Milliers 156 2 2 2 3" xfId="17513" xr:uid="{00000000-0005-0000-0000-0000E8380000}"/>
    <cellStyle name="Milliers 156 2 2 2 3 2" xfId="42480" xr:uid="{00000000-0005-0000-0000-0000E9380000}"/>
    <cellStyle name="Milliers 156 2 2 2 4" xfId="37040" xr:uid="{00000000-0005-0000-0000-0000EA380000}"/>
    <cellStyle name="Milliers 156 2 2 3" xfId="11337" xr:uid="{00000000-0005-0000-0000-0000EB380000}"/>
    <cellStyle name="Milliers 156 2 2 3 2" xfId="19980" xr:uid="{00000000-0005-0000-0000-0000EC380000}"/>
    <cellStyle name="Milliers 156 2 2 3 2 2" xfId="44089" xr:uid="{00000000-0005-0000-0000-0000ED380000}"/>
    <cellStyle name="Milliers 156 2 2 3 3" xfId="38611" xr:uid="{00000000-0005-0000-0000-0000EE380000}"/>
    <cellStyle name="Milliers 156 2 2 4" xfId="16045" xr:uid="{00000000-0005-0000-0000-0000EF380000}"/>
    <cellStyle name="Milliers 156 2 2 4 2" xfId="41012" xr:uid="{00000000-0005-0000-0000-0000F0380000}"/>
    <cellStyle name="Milliers 156 2 2 5" xfId="7876" xr:uid="{00000000-0005-0000-0000-0000F1380000}"/>
    <cellStyle name="Milliers 156 2 3" xfId="4521" xr:uid="{00000000-0005-0000-0000-0000F2380000}"/>
    <cellStyle name="Milliers 156 2 3 2" xfId="13202" xr:uid="{00000000-0005-0000-0000-0000F3380000}"/>
    <cellStyle name="Milliers 156 2 3 2 2" xfId="20413" xr:uid="{00000000-0005-0000-0000-0000F4380000}"/>
    <cellStyle name="Milliers 156 2 3 2 2 2" xfId="44522" xr:uid="{00000000-0005-0000-0000-0000F5380000}"/>
    <cellStyle name="Milliers 156 2 3 2 3" xfId="39058" xr:uid="{00000000-0005-0000-0000-0000F6380000}"/>
    <cellStyle name="Milliers 156 2 3 3" xfId="16902" xr:uid="{00000000-0005-0000-0000-0000F7380000}"/>
    <cellStyle name="Milliers 156 2 3 3 2" xfId="41869" xr:uid="{00000000-0005-0000-0000-0000F8380000}"/>
    <cellStyle name="Milliers 156 2 3 4" xfId="36429" xr:uid="{00000000-0005-0000-0000-0000F9380000}"/>
    <cellStyle name="Milliers 156 2 3 5" xfId="9145" xr:uid="{00000000-0005-0000-0000-0000FA380000}"/>
    <cellStyle name="Milliers 156 2 4" xfId="2816" xr:uid="{00000000-0005-0000-0000-0000FB380000}"/>
    <cellStyle name="Milliers 156 2 4 2" xfId="19568" xr:uid="{00000000-0005-0000-0000-0000FC380000}"/>
    <cellStyle name="Milliers 156 2 4 2 2" xfId="43677" xr:uid="{00000000-0005-0000-0000-0000FD380000}"/>
    <cellStyle name="Milliers 156 2 4 3" xfId="38199" xr:uid="{00000000-0005-0000-0000-0000FE380000}"/>
    <cellStyle name="Milliers 156 2 4 4" xfId="10924" xr:uid="{00000000-0005-0000-0000-0000FF380000}"/>
    <cellStyle name="Milliers 156 2 5" xfId="15434" xr:uid="{00000000-0005-0000-0000-000000390000}"/>
    <cellStyle name="Milliers 156 2 5 2" xfId="40401" xr:uid="{00000000-0005-0000-0000-000001390000}"/>
    <cellStyle name="Milliers 156 2 6" xfId="7249" xr:uid="{00000000-0005-0000-0000-000002390000}"/>
    <cellStyle name="Milliers 156 3" xfId="8845" xr:uid="{00000000-0005-0000-0000-000003390000}"/>
    <cellStyle name="Milliers 156 3 2" xfId="19284" xr:uid="{00000000-0005-0000-0000-000004390000}"/>
    <cellStyle name="Milliers 156 3 2 2" xfId="43393" xr:uid="{00000000-0005-0000-0000-000005390000}"/>
    <cellStyle name="Milliers 156 3 3" xfId="36129" xr:uid="{00000000-0005-0000-0000-000006390000}"/>
    <cellStyle name="Milliers 156 4" xfId="10640" xr:uid="{00000000-0005-0000-0000-000007390000}"/>
    <cellStyle name="Milliers 156 4 2" xfId="37915" xr:uid="{00000000-0005-0000-0000-000008390000}"/>
    <cellStyle name="Milliers 156 5" xfId="15134" xr:uid="{00000000-0005-0000-0000-000009390000}"/>
    <cellStyle name="Milliers 156 5 2" xfId="40101" xr:uid="{00000000-0005-0000-0000-00000A390000}"/>
    <cellStyle name="Milliers 156 6" xfId="6940" xr:uid="{00000000-0005-0000-0000-00000B390000}"/>
    <cellStyle name="Milliers 157" xfId="1630" xr:uid="{00000000-0005-0000-0000-00000C390000}"/>
    <cellStyle name="Milliers 157 2" xfId="2023" xr:uid="{00000000-0005-0000-0000-00000D390000}"/>
    <cellStyle name="Milliers 157 2 2" xfId="3630" xr:uid="{00000000-0005-0000-0000-00000E390000}"/>
    <cellStyle name="Milliers 157 2 2 2" xfId="9757" xr:uid="{00000000-0005-0000-0000-00000F390000}"/>
    <cellStyle name="Milliers 157 2 2 2 2" xfId="13624" xr:uid="{00000000-0005-0000-0000-000010390000}"/>
    <cellStyle name="Milliers 157 2 2 2 2 2" xfId="20826" xr:uid="{00000000-0005-0000-0000-000011390000}"/>
    <cellStyle name="Milliers 157 2 2 2 2 2 2" xfId="44935" xr:uid="{00000000-0005-0000-0000-000012390000}"/>
    <cellStyle name="Milliers 157 2 2 2 2 3" xfId="39471" xr:uid="{00000000-0005-0000-0000-000013390000}"/>
    <cellStyle name="Milliers 157 2 2 2 3" xfId="17514" xr:uid="{00000000-0005-0000-0000-000014390000}"/>
    <cellStyle name="Milliers 157 2 2 2 3 2" xfId="42481" xr:uid="{00000000-0005-0000-0000-000015390000}"/>
    <cellStyle name="Milliers 157 2 2 2 4" xfId="37041" xr:uid="{00000000-0005-0000-0000-000016390000}"/>
    <cellStyle name="Milliers 157 2 2 3" xfId="11338" xr:uid="{00000000-0005-0000-0000-000017390000}"/>
    <cellStyle name="Milliers 157 2 2 3 2" xfId="19981" xr:uid="{00000000-0005-0000-0000-000018390000}"/>
    <cellStyle name="Milliers 157 2 2 3 2 2" xfId="44090" xr:uid="{00000000-0005-0000-0000-000019390000}"/>
    <cellStyle name="Milliers 157 2 2 3 3" xfId="38612" xr:uid="{00000000-0005-0000-0000-00001A390000}"/>
    <cellStyle name="Milliers 157 2 2 4" xfId="16046" xr:uid="{00000000-0005-0000-0000-00001B390000}"/>
    <cellStyle name="Milliers 157 2 2 4 2" xfId="41013" xr:uid="{00000000-0005-0000-0000-00001C390000}"/>
    <cellStyle name="Milliers 157 2 2 5" xfId="7877" xr:uid="{00000000-0005-0000-0000-00001D390000}"/>
    <cellStyle name="Milliers 157 2 3" xfId="4522" xr:uid="{00000000-0005-0000-0000-00001E390000}"/>
    <cellStyle name="Milliers 157 2 3 2" xfId="13203" xr:uid="{00000000-0005-0000-0000-00001F390000}"/>
    <cellStyle name="Milliers 157 2 3 2 2" xfId="20414" xr:uid="{00000000-0005-0000-0000-000020390000}"/>
    <cellStyle name="Milliers 157 2 3 2 2 2" xfId="44523" xr:uid="{00000000-0005-0000-0000-000021390000}"/>
    <cellStyle name="Milliers 157 2 3 2 3" xfId="39059" xr:uid="{00000000-0005-0000-0000-000022390000}"/>
    <cellStyle name="Milliers 157 2 3 3" xfId="16903" xr:uid="{00000000-0005-0000-0000-000023390000}"/>
    <cellStyle name="Milliers 157 2 3 3 2" xfId="41870" xr:uid="{00000000-0005-0000-0000-000024390000}"/>
    <cellStyle name="Milliers 157 2 3 4" xfId="36430" xr:uid="{00000000-0005-0000-0000-000025390000}"/>
    <cellStyle name="Milliers 157 2 3 5" xfId="9146" xr:uid="{00000000-0005-0000-0000-000026390000}"/>
    <cellStyle name="Milliers 157 2 4" xfId="2817" xr:uid="{00000000-0005-0000-0000-000027390000}"/>
    <cellStyle name="Milliers 157 2 4 2" xfId="19569" xr:uid="{00000000-0005-0000-0000-000028390000}"/>
    <cellStyle name="Milliers 157 2 4 2 2" xfId="43678" xr:uid="{00000000-0005-0000-0000-000029390000}"/>
    <cellStyle name="Milliers 157 2 4 3" xfId="38200" xr:uid="{00000000-0005-0000-0000-00002A390000}"/>
    <cellStyle name="Milliers 157 2 4 4" xfId="10925" xr:uid="{00000000-0005-0000-0000-00002B390000}"/>
    <cellStyle name="Milliers 157 2 5" xfId="15435" xr:uid="{00000000-0005-0000-0000-00002C390000}"/>
    <cellStyle name="Milliers 157 2 5 2" xfId="40402" xr:uid="{00000000-0005-0000-0000-00002D390000}"/>
    <cellStyle name="Milliers 157 2 6" xfId="7250" xr:uid="{00000000-0005-0000-0000-00002E390000}"/>
    <cellStyle name="Milliers 157 3" xfId="8846" xr:uid="{00000000-0005-0000-0000-00002F390000}"/>
    <cellStyle name="Milliers 157 3 2" xfId="19285" xr:uid="{00000000-0005-0000-0000-000030390000}"/>
    <cellStyle name="Milliers 157 3 2 2" xfId="43394" xr:uid="{00000000-0005-0000-0000-000031390000}"/>
    <cellStyle name="Milliers 157 3 3" xfId="36130" xr:uid="{00000000-0005-0000-0000-000032390000}"/>
    <cellStyle name="Milliers 157 4" xfId="10641" xr:uid="{00000000-0005-0000-0000-000033390000}"/>
    <cellStyle name="Milliers 157 4 2" xfId="37916" xr:uid="{00000000-0005-0000-0000-000034390000}"/>
    <cellStyle name="Milliers 157 5" xfId="15135" xr:uid="{00000000-0005-0000-0000-000035390000}"/>
    <cellStyle name="Milliers 157 5 2" xfId="40102" xr:uid="{00000000-0005-0000-0000-000036390000}"/>
    <cellStyle name="Milliers 157 6" xfId="6941" xr:uid="{00000000-0005-0000-0000-000037390000}"/>
    <cellStyle name="Milliers 158" xfId="1631" xr:uid="{00000000-0005-0000-0000-000038390000}"/>
    <cellStyle name="Milliers 158 2" xfId="2024" xr:uid="{00000000-0005-0000-0000-000039390000}"/>
    <cellStyle name="Milliers 158 2 2" xfId="3631" xr:uid="{00000000-0005-0000-0000-00003A390000}"/>
    <cellStyle name="Milliers 158 2 2 2" xfId="9758" xr:uid="{00000000-0005-0000-0000-00003B390000}"/>
    <cellStyle name="Milliers 158 2 2 2 2" xfId="13625" xr:uid="{00000000-0005-0000-0000-00003C390000}"/>
    <cellStyle name="Milliers 158 2 2 2 2 2" xfId="20827" xr:uid="{00000000-0005-0000-0000-00003D390000}"/>
    <cellStyle name="Milliers 158 2 2 2 2 2 2" xfId="44936" xr:uid="{00000000-0005-0000-0000-00003E390000}"/>
    <cellStyle name="Milliers 158 2 2 2 2 3" xfId="39472" xr:uid="{00000000-0005-0000-0000-00003F390000}"/>
    <cellStyle name="Milliers 158 2 2 2 3" xfId="17515" xr:uid="{00000000-0005-0000-0000-000040390000}"/>
    <cellStyle name="Milliers 158 2 2 2 3 2" xfId="42482" xr:uid="{00000000-0005-0000-0000-000041390000}"/>
    <cellStyle name="Milliers 158 2 2 2 4" xfId="37042" xr:uid="{00000000-0005-0000-0000-000042390000}"/>
    <cellStyle name="Milliers 158 2 2 3" xfId="11339" xr:uid="{00000000-0005-0000-0000-000043390000}"/>
    <cellStyle name="Milliers 158 2 2 3 2" xfId="19982" xr:uid="{00000000-0005-0000-0000-000044390000}"/>
    <cellStyle name="Milliers 158 2 2 3 2 2" xfId="44091" xr:uid="{00000000-0005-0000-0000-000045390000}"/>
    <cellStyle name="Milliers 158 2 2 3 3" xfId="38613" xr:uid="{00000000-0005-0000-0000-000046390000}"/>
    <cellStyle name="Milliers 158 2 2 4" xfId="16047" xr:uid="{00000000-0005-0000-0000-000047390000}"/>
    <cellStyle name="Milliers 158 2 2 4 2" xfId="41014" xr:uid="{00000000-0005-0000-0000-000048390000}"/>
    <cellStyle name="Milliers 158 2 2 5" xfId="7878" xr:uid="{00000000-0005-0000-0000-000049390000}"/>
    <cellStyle name="Milliers 158 2 3" xfId="4523" xr:uid="{00000000-0005-0000-0000-00004A390000}"/>
    <cellStyle name="Milliers 158 2 3 2" xfId="13204" xr:uid="{00000000-0005-0000-0000-00004B390000}"/>
    <cellStyle name="Milliers 158 2 3 2 2" xfId="20415" xr:uid="{00000000-0005-0000-0000-00004C390000}"/>
    <cellStyle name="Milliers 158 2 3 2 2 2" xfId="44524" xr:uid="{00000000-0005-0000-0000-00004D390000}"/>
    <cellStyle name="Milliers 158 2 3 2 3" xfId="39060" xr:uid="{00000000-0005-0000-0000-00004E390000}"/>
    <cellStyle name="Milliers 158 2 3 3" xfId="16904" xr:uid="{00000000-0005-0000-0000-00004F390000}"/>
    <cellStyle name="Milliers 158 2 3 3 2" xfId="41871" xr:uid="{00000000-0005-0000-0000-000050390000}"/>
    <cellStyle name="Milliers 158 2 3 4" xfId="36431" xr:uid="{00000000-0005-0000-0000-000051390000}"/>
    <cellStyle name="Milliers 158 2 3 5" xfId="9147" xr:uid="{00000000-0005-0000-0000-000052390000}"/>
    <cellStyle name="Milliers 158 2 4" xfId="2818" xr:uid="{00000000-0005-0000-0000-000053390000}"/>
    <cellStyle name="Milliers 158 2 4 2" xfId="19570" xr:uid="{00000000-0005-0000-0000-000054390000}"/>
    <cellStyle name="Milliers 158 2 4 2 2" xfId="43679" xr:uid="{00000000-0005-0000-0000-000055390000}"/>
    <cellStyle name="Milliers 158 2 4 3" xfId="38201" xr:uid="{00000000-0005-0000-0000-000056390000}"/>
    <cellStyle name="Milliers 158 2 4 4" xfId="10926" xr:uid="{00000000-0005-0000-0000-000057390000}"/>
    <cellStyle name="Milliers 158 2 5" xfId="15436" xr:uid="{00000000-0005-0000-0000-000058390000}"/>
    <cellStyle name="Milliers 158 2 5 2" xfId="40403" xr:uid="{00000000-0005-0000-0000-000059390000}"/>
    <cellStyle name="Milliers 158 2 6" xfId="7251" xr:uid="{00000000-0005-0000-0000-00005A390000}"/>
    <cellStyle name="Milliers 158 3" xfId="8847" xr:uid="{00000000-0005-0000-0000-00005B390000}"/>
    <cellStyle name="Milliers 158 3 2" xfId="19286" xr:uid="{00000000-0005-0000-0000-00005C390000}"/>
    <cellStyle name="Milliers 158 3 2 2" xfId="43395" xr:uid="{00000000-0005-0000-0000-00005D390000}"/>
    <cellStyle name="Milliers 158 3 3" xfId="36131" xr:uid="{00000000-0005-0000-0000-00005E390000}"/>
    <cellStyle name="Milliers 158 4" xfId="10642" xr:uid="{00000000-0005-0000-0000-00005F390000}"/>
    <cellStyle name="Milliers 158 4 2" xfId="37917" xr:uid="{00000000-0005-0000-0000-000060390000}"/>
    <cellStyle name="Milliers 158 5" xfId="15136" xr:uid="{00000000-0005-0000-0000-000061390000}"/>
    <cellStyle name="Milliers 158 5 2" xfId="40103" xr:uid="{00000000-0005-0000-0000-000062390000}"/>
    <cellStyle name="Milliers 158 6" xfId="6942" xr:uid="{00000000-0005-0000-0000-000063390000}"/>
    <cellStyle name="Milliers 159" xfId="1632" xr:uid="{00000000-0005-0000-0000-000064390000}"/>
    <cellStyle name="Milliers 159 2" xfId="2025" xr:uid="{00000000-0005-0000-0000-000065390000}"/>
    <cellStyle name="Milliers 159 2 2" xfId="3632" xr:uid="{00000000-0005-0000-0000-000066390000}"/>
    <cellStyle name="Milliers 159 2 2 2" xfId="9759" xr:uid="{00000000-0005-0000-0000-000067390000}"/>
    <cellStyle name="Milliers 159 2 2 2 2" xfId="13626" xr:uid="{00000000-0005-0000-0000-000068390000}"/>
    <cellStyle name="Milliers 159 2 2 2 2 2" xfId="20828" xr:uid="{00000000-0005-0000-0000-000069390000}"/>
    <cellStyle name="Milliers 159 2 2 2 2 2 2" xfId="44937" xr:uid="{00000000-0005-0000-0000-00006A390000}"/>
    <cellStyle name="Milliers 159 2 2 2 2 3" xfId="39473" xr:uid="{00000000-0005-0000-0000-00006B390000}"/>
    <cellStyle name="Milliers 159 2 2 2 3" xfId="17516" xr:uid="{00000000-0005-0000-0000-00006C390000}"/>
    <cellStyle name="Milliers 159 2 2 2 3 2" xfId="42483" xr:uid="{00000000-0005-0000-0000-00006D390000}"/>
    <cellStyle name="Milliers 159 2 2 2 4" xfId="37043" xr:uid="{00000000-0005-0000-0000-00006E390000}"/>
    <cellStyle name="Milliers 159 2 2 3" xfId="11340" xr:uid="{00000000-0005-0000-0000-00006F390000}"/>
    <cellStyle name="Milliers 159 2 2 3 2" xfId="19983" xr:uid="{00000000-0005-0000-0000-000070390000}"/>
    <cellStyle name="Milliers 159 2 2 3 2 2" xfId="44092" xr:uid="{00000000-0005-0000-0000-000071390000}"/>
    <cellStyle name="Milliers 159 2 2 3 3" xfId="38614" xr:uid="{00000000-0005-0000-0000-000072390000}"/>
    <cellStyle name="Milliers 159 2 2 4" xfId="16048" xr:uid="{00000000-0005-0000-0000-000073390000}"/>
    <cellStyle name="Milliers 159 2 2 4 2" xfId="41015" xr:uid="{00000000-0005-0000-0000-000074390000}"/>
    <cellStyle name="Milliers 159 2 2 5" xfId="7879" xr:uid="{00000000-0005-0000-0000-000075390000}"/>
    <cellStyle name="Milliers 159 2 3" xfId="4524" xr:uid="{00000000-0005-0000-0000-000076390000}"/>
    <cellStyle name="Milliers 159 2 3 2" xfId="13205" xr:uid="{00000000-0005-0000-0000-000077390000}"/>
    <cellStyle name="Milliers 159 2 3 2 2" xfId="20416" xr:uid="{00000000-0005-0000-0000-000078390000}"/>
    <cellStyle name="Milliers 159 2 3 2 2 2" xfId="44525" xr:uid="{00000000-0005-0000-0000-000079390000}"/>
    <cellStyle name="Milliers 159 2 3 2 3" xfId="39061" xr:uid="{00000000-0005-0000-0000-00007A390000}"/>
    <cellStyle name="Milliers 159 2 3 3" xfId="16905" xr:uid="{00000000-0005-0000-0000-00007B390000}"/>
    <cellStyle name="Milliers 159 2 3 3 2" xfId="41872" xr:uid="{00000000-0005-0000-0000-00007C390000}"/>
    <cellStyle name="Milliers 159 2 3 4" xfId="36432" xr:uid="{00000000-0005-0000-0000-00007D390000}"/>
    <cellStyle name="Milliers 159 2 3 5" xfId="9148" xr:uid="{00000000-0005-0000-0000-00007E390000}"/>
    <cellStyle name="Milliers 159 2 4" xfId="2819" xr:uid="{00000000-0005-0000-0000-00007F390000}"/>
    <cellStyle name="Milliers 159 2 4 2" xfId="19571" xr:uid="{00000000-0005-0000-0000-000080390000}"/>
    <cellStyle name="Milliers 159 2 4 2 2" xfId="43680" xr:uid="{00000000-0005-0000-0000-000081390000}"/>
    <cellStyle name="Milliers 159 2 4 3" xfId="38202" xr:uid="{00000000-0005-0000-0000-000082390000}"/>
    <cellStyle name="Milliers 159 2 4 4" xfId="10927" xr:uid="{00000000-0005-0000-0000-000083390000}"/>
    <cellStyle name="Milliers 159 2 5" xfId="15437" xr:uid="{00000000-0005-0000-0000-000084390000}"/>
    <cellStyle name="Milliers 159 2 5 2" xfId="40404" xr:uid="{00000000-0005-0000-0000-000085390000}"/>
    <cellStyle name="Milliers 159 2 6" xfId="7252" xr:uid="{00000000-0005-0000-0000-000086390000}"/>
    <cellStyle name="Milliers 159 3" xfId="8848" xr:uid="{00000000-0005-0000-0000-000087390000}"/>
    <cellStyle name="Milliers 159 3 2" xfId="19287" xr:uid="{00000000-0005-0000-0000-000088390000}"/>
    <cellStyle name="Milliers 159 3 2 2" xfId="43396" xr:uid="{00000000-0005-0000-0000-000089390000}"/>
    <cellStyle name="Milliers 159 3 3" xfId="36132" xr:uid="{00000000-0005-0000-0000-00008A390000}"/>
    <cellStyle name="Milliers 159 4" xfId="10643" xr:uid="{00000000-0005-0000-0000-00008B390000}"/>
    <cellStyle name="Milliers 159 4 2" xfId="37918" xr:uid="{00000000-0005-0000-0000-00008C390000}"/>
    <cellStyle name="Milliers 159 5" xfId="15137" xr:uid="{00000000-0005-0000-0000-00008D390000}"/>
    <cellStyle name="Milliers 159 5 2" xfId="40104" xr:uid="{00000000-0005-0000-0000-00008E390000}"/>
    <cellStyle name="Milliers 159 6" xfId="6943" xr:uid="{00000000-0005-0000-0000-00008F390000}"/>
    <cellStyle name="Milliers 16" xfId="1467" xr:uid="{00000000-0005-0000-0000-000090390000}"/>
    <cellStyle name="Milliers 16 2" xfId="2026" xr:uid="{00000000-0005-0000-0000-000091390000}"/>
    <cellStyle name="Milliers 16 2 2" xfId="3633" xr:uid="{00000000-0005-0000-0000-000092390000}"/>
    <cellStyle name="Milliers 16 2 2 2" xfId="9760" xr:uid="{00000000-0005-0000-0000-000093390000}"/>
    <cellStyle name="Milliers 16 2 2 2 2" xfId="13627" xr:uid="{00000000-0005-0000-0000-000094390000}"/>
    <cellStyle name="Milliers 16 2 2 2 2 2" xfId="20829" xr:uid="{00000000-0005-0000-0000-000095390000}"/>
    <cellStyle name="Milliers 16 2 2 2 2 2 2" xfId="44938" xr:uid="{00000000-0005-0000-0000-000096390000}"/>
    <cellStyle name="Milliers 16 2 2 2 2 3" xfId="39474" xr:uid="{00000000-0005-0000-0000-000097390000}"/>
    <cellStyle name="Milliers 16 2 2 2 3" xfId="17517" xr:uid="{00000000-0005-0000-0000-000098390000}"/>
    <cellStyle name="Milliers 16 2 2 2 3 2" xfId="42484" xr:uid="{00000000-0005-0000-0000-000099390000}"/>
    <cellStyle name="Milliers 16 2 2 2 4" xfId="37044" xr:uid="{00000000-0005-0000-0000-00009A390000}"/>
    <cellStyle name="Milliers 16 2 2 3" xfId="11341" xr:uid="{00000000-0005-0000-0000-00009B390000}"/>
    <cellStyle name="Milliers 16 2 2 3 2" xfId="19984" xr:uid="{00000000-0005-0000-0000-00009C390000}"/>
    <cellStyle name="Milliers 16 2 2 3 2 2" xfId="44093" xr:uid="{00000000-0005-0000-0000-00009D390000}"/>
    <cellStyle name="Milliers 16 2 2 3 3" xfId="38615" xr:uid="{00000000-0005-0000-0000-00009E390000}"/>
    <cellStyle name="Milliers 16 2 2 4" xfId="16049" xr:uid="{00000000-0005-0000-0000-00009F390000}"/>
    <cellStyle name="Milliers 16 2 2 4 2" xfId="41016" xr:uid="{00000000-0005-0000-0000-0000A0390000}"/>
    <cellStyle name="Milliers 16 2 2 5" xfId="7880" xr:uid="{00000000-0005-0000-0000-0000A1390000}"/>
    <cellStyle name="Milliers 16 2 3" xfId="4525" xr:uid="{00000000-0005-0000-0000-0000A2390000}"/>
    <cellStyle name="Milliers 16 2 3 2" xfId="13206" xr:uid="{00000000-0005-0000-0000-0000A3390000}"/>
    <cellStyle name="Milliers 16 2 3 2 2" xfId="20417" xr:uid="{00000000-0005-0000-0000-0000A4390000}"/>
    <cellStyle name="Milliers 16 2 3 2 2 2" xfId="44526" xr:uid="{00000000-0005-0000-0000-0000A5390000}"/>
    <cellStyle name="Milliers 16 2 3 2 3" xfId="39062" xr:uid="{00000000-0005-0000-0000-0000A6390000}"/>
    <cellStyle name="Milliers 16 2 3 3" xfId="16906" xr:uid="{00000000-0005-0000-0000-0000A7390000}"/>
    <cellStyle name="Milliers 16 2 3 3 2" xfId="41873" xr:uid="{00000000-0005-0000-0000-0000A8390000}"/>
    <cellStyle name="Milliers 16 2 3 4" xfId="36433" xr:uid="{00000000-0005-0000-0000-0000A9390000}"/>
    <cellStyle name="Milliers 16 2 3 5" xfId="9149" xr:uid="{00000000-0005-0000-0000-0000AA390000}"/>
    <cellStyle name="Milliers 16 2 4" xfId="2820" xr:uid="{00000000-0005-0000-0000-0000AB390000}"/>
    <cellStyle name="Milliers 16 2 4 2" xfId="19572" xr:uid="{00000000-0005-0000-0000-0000AC390000}"/>
    <cellStyle name="Milliers 16 2 4 2 2" xfId="43681" xr:uid="{00000000-0005-0000-0000-0000AD390000}"/>
    <cellStyle name="Milliers 16 2 4 3" xfId="38203" xr:uid="{00000000-0005-0000-0000-0000AE390000}"/>
    <cellStyle name="Milliers 16 2 4 4" xfId="10928" xr:uid="{00000000-0005-0000-0000-0000AF390000}"/>
    <cellStyle name="Milliers 16 2 5" xfId="15438" xr:uid="{00000000-0005-0000-0000-0000B0390000}"/>
    <cellStyle name="Milliers 16 2 5 2" xfId="40405" xr:uid="{00000000-0005-0000-0000-0000B1390000}"/>
    <cellStyle name="Milliers 16 2 6" xfId="7253" xr:uid="{00000000-0005-0000-0000-0000B2390000}"/>
    <cellStyle name="Milliers 16 3" xfId="8683" xr:uid="{00000000-0005-0000-0000-0000B3390000}"/>
    <cellStyle name="Milliers 16 3 2" xfId="19144" xr:uid="{00000000-0005-0000-0000-0000B4390000}"/>
    <cellStyle name="Milliers 16 3 2 2" xfId="43253" xr:uid="{00000000-0005-0000-0000-0000B5390000}"/>
    <cellStyle name="Milliers 16 3 3" xfId="35967" xr:uid="{00000000-0005-0000-0000-0000B6390000}"/>
    <cellStyle name="Milliers 16 4" xfId="10500" xr:uid="{00000000-0005-0000-0000-0000B7390000}"/>
    <cellStyle name="Milliers 16 4 2" xfId="37775" xr:uid="{00000000-0005-0000-0000-0000B8390000}"/>
    <cellStyle name="Milliers 16 5" xfId="14972" xr:uid="{00000000-0005-0000-0000-0000B9390000}"/>
    <cellStyle name="Milliers 16 5 2" xfId="39939" xr:uid="{00000000-0005-0000-0000-0000BA390000}"/>
    <cellStyle name="Milliers 16 6" xfId="6778" xr:uid="{00000000-0005-0000-0000-0000BB390000}"/>
    <cellStyle name="Milliers 160" xfId="1633" xr:uid="{00000000-0005-0000-0000-0000BC390000}"/>
    <cellStyle name="Milliers 160 2" xfId="2027" xr:uid="{00000000-0005-0000-0000-0000BD390000}"/>
    <cellStyle name="Milliers 160 2 2" xfId="3634" xr:uid="{00000000-0005-0000-0000-0000BE390000}"/>
    <cellStyle name="Milliers 160 2 2 2" xfId="9761" xr:uid="{00000000-0005-0000-0000-0000BF390000}"/>
    <cellStyle name="Milliers 160 2 2 2 2" xfId="13628" xr:uid="{00000000-0005-0000-0000-0000C0390000}"/>
    <cellStyle name="Milliers 160 2 2 2 2 2" xfId="20830" xr:uid="{00000000-0005-0000-0000-0000C1390000}"/>
    <cellStyle name="Milliers 160 2 2 2 2 2 2" xfId="44939" xr:uid="{00000000-0005-0000-0000-0000C2390000}"/>
    <cellStyle name="Milliers 160 2 2 2 2 3" xfId="39475" xr:uid="{00000000-0005-0000-0000-0000C3390000}"/>
    <cellStyle name="Milliers 160 2 2 2 3" xfId="17518" xr:uid="{00000000-0005-0000-0000-0000C4390000}"/>
    <cellStyle name="Milliers 160 2 2 2 3 2" xfId="42485" xr:uid="{00000000-0005-0000-0000-0000C5390000}"/>
    <cellStyle name="Milliers 160 2 2 2 4" xfId="37045" xr:uid="{00000000-0005-0000-0000-0000C6390000}"/>
    <cellStyle name="Milliers 160 2 2 3" xfId="11342" xr:uid="{00000000-0005-0000-0000-0000C7390000}"/>
    <cellStyle name="Milliers 160 2 2 3 2" xfId="19985" xr:uid="{00000000-0005-0000-0000-0000C8390000}"/>
    <cellStyle name="Milliers 160 2 2 3 2 2" xfId="44094" xr:uid="{00000000-0005-0000-0000-0000C9390000}"/>
    <cellStyle name="Milliers 160 2 2 3 3" xfId="38616" xr:uid="{00000000-0005-0000-0000-0000CA390000}"/>
    <cellStyle name="Milliers 160 2 2 4" xfId="16050" xr:uid="{00000000-0005-0000-0000-0000CB390000}"/>
    <cellStyle name="Milliers 160 2 2 4 2" xfId="41017" xr:uid="{00000000-0005-0000-0000-0000CC390000}"/>
    <cellStyle name="Milliers 160 2 2 5" xfId="7881" xr:uid="{00000000-0005-0000-0000-0000CD390000}"/>
    <cellStyle name="Milliers 160 2 3" xfId="4526" xr:uid="{00000000-0005-0000-0000-0000CE390000}"/>
    <cellStyle name="Milliers 160 2 3 2" xfId="13207" xr:uid="{00000000-0005-0000-0000-0000CF390000}"/>
    <cellStyle name="Milliers 160 2 3 2 2" xfId="20418" xr:uid="{00000000-0005-0000-0000-0000D0390000}"/>
    <cellStyle name="Milliers 160 2 3 2 2 2" xfId="44527" xr:uid="{00000000-0005-0000-0000-0000D1390000}"/>
    <cellStyle name="Milliers 160 2 3 2 3" xfId="39063" xr:uid="{00000000-0005-0000-0000-0000D2390000}"/>
    <cellStyle name="Milliers 160 2 3 3" xfId="16907" xr:uid="{00000000-0005-0000-0000-0000D3390000}"/>
    <cellStyle name="Milliers 160 2 3 3 2" xfId="41874" xr:uid="{00000000-0005-0000-0000-0000D4390000}"/>
    <cellStyle name="Milliers 160 2 3 4" xfId="36434" xr:uid="{00000000-0005-0000-0000-0000D5390000}"/>
    <cellStyle name="Milliers 160 2 3 5" xfId="9150" xr:uid="{00000000-0005-0000-0000-0000D6390000}"/>
    <cellStyle name="Milliers 160 2 4" xfId="2821" xr:uid="{00000000-0005-0000-0000-0000D7390000}"/>
    <cellStyle name="Milliers 160 2 4 2" xfId="19573" xr:uid="{00000000-0005-0000-0000-0000D8390000}"/>
    <cellStyle name="Milliers 160 2 4 2 2" xfId="43682" xr:uid="{00000000-0005-0000-0000-0000D9390000}"/>
    <cellStyle name="Milliers 160 2 4 3" xfId="38204" xr:uid="{00000000-0005-0000-0000-0000DA390000}"/>
    <cellStyle name="Milliers 160 2 4 4" xfId="10929" xr:uid="{00000000-0005-0000-0000-0000DB390000}"/>
    <cellStyle name="Milliers 160 2 5" xfId="15439" xr:uid="{00000000-0005-0000-0000-0000DC390000}"/>
    <cellStyle name="Milliers 160 2 5 2" xfId="40406" xr:uid="{00000000-0005-0000-0000-0000DD390000}"/>
    <cellStyle name="Milliers 160 2 6" xfId="7254" xr:uid="{00000000-0005-0000-0000-0000DE390000}"/>
    <cellStyle name="Milliers 160 3" xfId="8849" xr:uid="{00000000-0005-0000-0000-0000DF390000}"/>
    <cellStyle name="Milliers 160 3 2" xfId="19288" xr:uid="{00000000-0005-0000-0000-0000E0390000}"/>
    <cellStyle name="Milliers 160 3 2 2" xfId="43397" xr:uid="{00000000-0005-0000-0000-0000E1390000}"/>
    <cellStyle name="Milliers 160 3 3" xfId="36133" xr:uid="{00000000-0005-0000-0000-0000E2390000}"/>
    <cellStyle name="Milliers 160 4" xfId="10644" xr:uid="{00000000-0005-0000-0000-0000E3390000}"/>
    <cellStyle name="Milliers 160 4 2" xfId="37919" xr:uid="{00000000-0005-0000-0000-0000E4390000}"/>
    <cellStyle name="Milliers 160 5" xfId="15138" xr:uid="{00000000-0005-0000-0000-0000E5390000}"/>
    <cellStyle name="Milliers 160 5 2" xfId="40105" xr:uid="{00000000-0005-0000-0000-0000E6390000}"/>
    <cellStyle name="Milliers 160 6" xfId="6944" xr:uid="{00000000-0005-0000-0000-0000E7390000}"/>
    <cellStyle name="Milliers 161" xfId="1634" xr:uid="{00000000-0005-0000-0000-0000E8390000}"/>
    <cellStyle name="Milliers 161 2" xfId="2028" xr:uid="{00000000-0005-0000-0000-0000E9390000}"/>
    <cellStyle name="Milliers 161 2 2" xfId="3635" xr:uid="{00000000-0005-0000-0000-0000EA390000}"/>
    <cellStyle name="Milliers 161 2 2 2" xfId="9762" xr:uid="{00000000-0005-0000-0000-0000EB390000}"/>
    <cellStyle name="Milliers 161 2 2 2 2" xfId="13629" xr:uid="{00000000-0005-0000-0000-0000EC390000}"/>
    <cellStyle name="Milliers 161 2 2 2 2 2" xfId="20831" xr:uid="{00000000-0005-0000-0000-0000ED390000}"/>
    <cellStyle name="Milliers 161 2 2 2 2 2 2" xfId="44940" xr:uid="{00000000-0005-0000-0000-0000EE390000}"/>
    <cellStyle name="Milliers 161 2 2 2 2 3" xfId="39476" xr:uid="{00000000-0005-0000-0000-0000EF390000}"/>
    <cellStyle name="Milliers 161 2 2 2 3" xfId="17519" xr:uid="{00000000-0005-0000-0000-0000F0390000}"/>
    <cellStyle name="Milliers 161 2 2 2 3 2" xfId="42486" xr:uid="{00000000-0005-0000-0000-0000F1390000}"/>
    <cellStyle name="Milliers 161 2 2 2 4" xfId="37046" xr:uid="{00000000-0005-0000-0000-0000F2390000}"/>
    <cellStyle name="Milliers 161 2 2 3" xfId="11343" xr:uid="{00000000-0005-0000-0000-0000F3390000}"/>
    <cellStyle name="Milliers 161 2 2 3 2" xfId="19986" xr:uid="{00000000-0005-0000-0000-0000F4390000}"/>
    <cellStyle name="Milliers 161 2 2 3 2 2" xfId="44095" xr:uid="{00000000-0005-0000-0000-0000F5390000}"/>
    <cellStyle name="Milliers 161 2 2 3 3" xfId="38617" xr:uid="{00000000-0005-0000-0000-0000F6390000}"/>
    <cellStyle name="Milliers 161 2 2 4" xfId="16051" xr:uid="{00000000-0005-0000-0000-0000F7390000}"/>
    <cellStyle name="Milliers 161 2 2 4 2" xfId="41018" xr:uid="{00000000-0005-0000-0000-0000F8390000}"/>
    <cellStyle name="Milliers 161 2 2 5" xfId="7882" xr:uid="{00000000-0005-0000-0000-0000F9390000}"/>
    <cellStyle name="Milliers 161 2 3" xfId="4527" xr:uid="{00000000-0005-0000-0000-0000FA390000}"/>
    <cellStyle name="Milliers 161 2 3 2" xfId="13208" xr:uid="{00000000-0005-0000-0000-0000FB390000}"/>
    <cellStyle name="Milliers 161 2 3 2 2" xfId="20419" xr:uid="{00000000-0005-0000-0000-0000FC390000}"/>
    <cellStyle name="Milliers 161 2 3 2 2 2" xfId="44528" xr:uid="{00000000-0005-0000-0000-0000FD390000}"/>
    <cellStyle name="Milliers 161 2 3 2 3" xfId="39064" xr:uid="{00000000-0005-0000-0000-0000FE390000}"/>
    <cellStyle name="Milliers 161 2 3 3" xfId="16908" xr:uid="{00000000-0005-0000-0000-0000FF390000}"/>
    <cellStyle name="Milliers 161 2 3 3 2" xfId="41875" xr:uid="{00000000-0005-0000-0000-0000003A0000}"/>
    <cellStyle name="Milliers 161 2 3 4" xfId="36435" xr:uid="{00000000-0005-0000-0000-0000013A0000}"/>
    <cellStyle name="Milliers 161 2 3 5" xfId="9151" xr:uid="{00000000-0005-0000-0000-0000023A0000}"/>
    <cellStyle name="Milliers 161 2 4" xfId="2822" xr:uid="{00000000-0005-0000-0000-0000033A0000}"/>
    <cellStyle name="Milliers 161 2 4 2" xfId="19574" xr:uid="{00000000-0005-0000-0000-0000043A0000}"/>
    <cellStyle name="Milliers 161 2 4 2 2" xfId="43683" xr:uid="{00000000-0005-0000-0000-0000053A0000}"/>
    <cellStyle name="Milliers 161 2 4 3" xfId="38205" xr:uid="{00000000-0005-0000-0000-0000063A0000}"/>
    <cellStyle name="Milliers 161 2 4 4" xfId="10930" xr:uid="{00000000-0005-0000-0000-0000073A0000}"/>
    <cellStyle name="Milliers 161 2 5" xfId="15440" xr:uid="{00000000-0005-0000-0000-0000083A0000}"/>
    <cellStyle name="Milliers 161 2 5 2" xfId="40407" xr:uid="{00000000-0005-0000-0000-0000093A0000}"/>
    <cellStyle name="Milliers 161 2 6" xfId="7255" xr:uid="{00000000-0005-0000-0000-00000A3A0000}"/>
    <cellStyle name="Milliers 161 3" xfId="8850" xr:uid="{00000000-0005-0000-0000-00000B3A0000}"/>
    <cellStyle name="Milliers 161 3 2" xfId="19289" xr:uid="{00000000-0005-0000-0000-00000C3A0000}"/>
    <cellStyle name="Milliers 161 3 2 2" xfId="43398" xr:uid="{00000000-0005-0000-0000-00000D3A0000}"/>
    <cellStyle name="Milliers 161 3 3" xfId="36134" xr:uid="{00000000-0005-0000-0000-00000E3A0000}"/>
    <cellStyle name="Milliers 161 4" xfId="10645" xr:uid="{00000000-0005-0000-0000-00000F3A0000}"/>
    <cellStyle name="Milliers 161 4 2" xfId="37920" xr:uid="{00000000-0005-0000-0000-0000103A0000}"/>
    <cellStyle name="Milliers 161 5" xfId="15139" xr:uid="{00000000-0005-0000-0000-0000113A0000}"/>
    <cellStyle name="Milliers 161 5 2" xfId="40106" xr:uid="{00000000-0005-0000-0000-0000123A0000}"/>
    <cellStyle name="Milliers 161 6" xfId="6945" xr:uid="{00000000-0005-0000-0000-0000133A0000}"/>
    <cellStyle name="Milliers 162" xfId="1635" xr:uid="{00000000-0005-0000-0000-0000143A0000}"/>
    <cellStyle name="Milliers 162 2" xfId="2029" xr:uid="{00000000-0005-0000-0000-0000153A0000}"/>
    <cellStyle name="Milliers 162 2 2" xfId="3636" xr:uid="{00000000-0005-0000-0000-0000163A0000}"/>
    <cellStyle name="Milliers 162 2 2 2" xfId="9763" xr:uid="{00000000-0005-0000-0000-0000173A0000}"/>
    <cellStyle name="Milliers 162 2 2 2 2" xfId="13630" xr:uid="{00000000-0005-0000-0000-0000183A0000}"/>
    <cellStyle name="Milliers 162 2 2 2 2 2" xfId="20832" xr:uid="{00000000-0005-0000-0000-0000193A0000}"/>
    <cellStyle name="Milliers 162 2 2 2 2 2 2" xfId="44941" xr:uid="{00000000-0005-0000-0000-00001A3A0000}"/>
    <cellStyle name="Milliers 162 2 2 2 2 3" xfId="39477" xr:uid="{00000000-0005-0000-0000-00001B3A0000}"/>
    <cellStyle name="Milliers 162 2 2 2 3" xfId="17520" xr:uid="{00000000-0005-0000-0000-00001C3A0000}"/>
    <cellStyle name="Milliers 162 2 2 2 3 2" xfId="42487" xr:uid="{00000000-0005-0000-0000-00001D3A0000}"/>
    <cellStyle name="Milliers 162 2 2 2 4" xfId="37047" xr:uid="{00000000-0005-0000-0000-00001E3A0000}"/>
    <cellStyle name="Milliers 162 2 2 3" xfId="11344" xr:uid="{00000000-0005-0000-0000-00001F3A0000}"/>
    <cellStyle name="Milliers 162 2 2 3 2" xfId="19987" xr:uid="{00000000-0005-0000-0000-0000203A0000}"/>
    <cellStyle name="Milliers 162 2 2 3 2 2" xfId="44096" xr:uid="{00000000-0005-0000-0000-0000213A0000}"/>
    <cellStyle name="Milliers 162 2 2 3 3" xfId="38618" xr:uid="{00000000-0005-0000-0000-0000223A0000}"/>
    <cellStyle name="Milliers 162 2 2 4" xfId="16052" xr:uid="{00000000-0005-0000-0000-0000233A0000}"/>
    <cellStyle name="Milliers 162 2 2 4 2" xfId="41019" xr:uid="{00000000-0005-0000-0000-0000243A0000}"/>
    <cellStyle name="Milliers 162 2 2 5" xfId="7883" xr:uid="{00000000-0005-0000-0000-0000253A0000}"/>
    <cellStyle name="Milliers 162 2 3" xfId="4528" xr:uid="{00000000-0005-0000-0000-0000263A0000}"/>
    <cellStyle name="Milliers 162 2 3 2" xfId="13209" xr:uid="{00000000-0005-0000-0000-0000273A0000}"/>
    <cellStyle name="Milliers 162 2 3 2 2" xfId="20420" xr:uid="{00000000-0005-0000-0000-0000283A0000}"/>
    <cellStyle name="Milliers 162 2 3 2 2 2" xfId="44529" xr:uid="{00000000-0005-0000-0000-0000293A0000}"/>
    <cellStyle name="Milliers 162 2 3 2 3" xfId="39065" xr:uid="{00000000-0005-0000-0000-00002A3A0000}"/>
    <cellStyle name="Milliers 162 2 3 3" xfId="16909" xr:uid="{00000000-0005-0000-0000-00002B3A0000}"/>
    <cellStyle name="Milliers 162 2 3 3 2" xfId="41876" xr:uid="{00000000-0005-0000-0000-00002C3A0000}"/>
    <cellStyle name="Milliers 162 2 3 4" xfId="36436" xr:uid="{00000000-0005-0000-0000-00002D3A0000}"/>
    <cellStyle name="Milliers 162 2 3 5" xfId="9152" xr:uid="{00000000-0005-0000-0000-00002E3A0000}"/>
    <cellStyle name="Milliers 162 2 4" xfId="2823" xr:uid="{00000000-0005-0000-0000-00002F3A0000}"/>
    <cellStyle name="Milliers 162 2 4 2" xfId="19575" xr:uid="{00000000-0005-0000-0000-0000303A0000}"/>
    <cellStyle name="Milliers 162 2 4 2 2" xfId="43684" xr:uid="{00000000-0005-0000-0000-0000313A0000}"/>
    <cellStyle name="Milliers 162 2 4 3" xfId="38206" xr:uid="{00000000-0005-0000-0000-0000323A0000}"/>
    <cellStyle name="Milliers 162 2 4 4" xfId="10931" xr:uid="{00000000-0005-0000-0000-0000333A0000}"/>
    <cellStyle name="Milliers 162 2 5" xfId="15441" xr:uid="{00000000-0005-0000-0000-0000343A0000}"/>
    <cellStyle name="Milliers 162 2 5 2" xfId="40408" xr:uid="{00000000-0005-0000-0000-0000353A0000}"/>
    <cellStyle name="Milliers 162 2 6" xfId="7256" xr:uid="{00000000-0005-0000-0000-0000363A0000}"/>
    <cellStyle name="Milliers 162 3" xfId="8851" xr:uid="{00000000-0005-0000-0000-0000373A0000}"/>
    <cellStyle name="Milliers 162 3 2" xfId="19290" xr:uid="{00000000-0005-0000-0000-0000383A0000}"/>
    <cellStyle name="Milliers 162 3 2 2" xfId="43399" xr:uid="{00000000-0005-0000-0000-0000393A0000}"/>
    <cellStyle name="Milliers 162 3 3" xfId="36135" xr:uid="{00000000-0005-0000-0000-00003A3A0000}"/>
    <cellStyle name="Milliers 162 4" xfId="10646" xr:uid="{00000000-0005-0000-0000-00003B3A0000}"/>
    <cellStyle name="Milliers 162 4 2" xfId="37921" xr:uid="{00000000-0005-0000-0000-00003C3A0000}"/>
    <cellStyle name="Milliers 162 5" xfId="15140" xr:uid="{00000000-0005-0000-0000-00003D3A0000}"/>
    <cellStyle name="Milliers 162 5 2" xfId="40107" xr:uid="{00000000-0005-0000-0000-00003E3A0000}"/>
    <cellStyle name="Milliers 162 6" xfId="6946" xr:uid="{00000000-0005-0000-0000-00003F3A0000}"/>
    <cellStyle name="Milliers 163" xfId="1636" xr:uid="{00000000-0005-0000-0000-0000403A0000}"/>
    <cellStyle name="Milliers 163 2" xfId="2030" xr:uid="{00000000-0005-0000-0000-0000413A0000}"/>
    <cellStyle name="Milliers 163 2 2" xfId="3637" xr:uid="{00000000-0005-0000-0000-0000423A0000}"/>
    <cellStyle name="Milliers 163 2 2 2" xfId="9764" xr:uid="{00000000-0005-0000-0000-0000433A0000}"/>
    <cellStyle name="Milliers 163 2 2 2 2" xfId="13631" xr:uid="{00000000-0005-0000-0000-0000443A0000}"/>
    <cellStyle name="Milliers 163 2 2 2 2 2" xfId="20833" xr:uid="{00000000-0005-0000-0000-0000453A0000}"/>
    <cellStyle name="Milliers 163 2 2 2 2 2 2" xfId="44942" xr:uid="{00000000-0005-0000-0000-0000463A0000}"/>
    <cellStyle name="Milliers 163 2 2 2 2 3" xfId="39478" xr:uid="{00000000-0005-0000-0000-0000473A0000}"/>
    <cellStyle name="Milliers 163 2 2 2 3" xfId="17521" xr:uid="{00000000-0005-0000-0000-0000483A0000}"/>
    <cellStyle name="Milliers 163 2 2 2 3 2" xfId="42488" xr:uid="{00000000-0005-0000-0000-0000493A0000}"/>
    <cellStyle name="Milliers 163 2 2 2 4" xfId="37048" xr:uid="{00000000-0005-0000-0000-00004A3A0000}"/>
    <cellStyle name="Milliers 163 2 2 3" xfId="11345" xr:uid="{00000000-0005-0000-0000-00004B3A0000}"/>
    <cellStyle name="Milliers 163 2 2 3 2" xfId="19988" xr:uid="{00000000-0005-0000-0000-00004C3A0000}"/>
    <cellStyle name="Milliers 163 2 2 3 2 2" xfId="44097" xr:uid="{00000000-0005-0000-0000-00004D3A0000}"/>
    <cellStyle name="Milliers 163 2 2 3 3" xfId="38619" xr:uid="{00000000-0005-0000-0000-00004E3A0000}"/>
    <cellStyle name="Milliers 163 2 2 4" xfId="16053" xr:uid="{00000000-0005-0000-0000-00004F3A0000}"/>
    <cellStyle name="Milliers 163 2 2 4 2" xfId="41020" xr:uid="{00000000-0005-0000-0000-0000503A0000}"/>
    <cellStyle name="Milliers 163 2 2 5" xfId="7884" xr:uid="{00000000-0005-0000-0000-0000513A0000}"/>
    <cellStyle name="Milliers 163 2 3" xfId="4529" xr:uid="{00000000-0005-0000-0000-0000523A0000}"/>
    <cellStyle name="Milliers 163 2 3 2" xfId="13210" xr:uid="{00000000-0005-0000-0000-0000533A0000}"/>
    <cellStyle name="Milliers 163 2 3 2 2" xfId="20421" xr:uid="{00000000-0005-0000-0000-0000543A0000}"/>
    <cellStyle name="Milliers 163 2 3 2 2 2" xfId="44530" xr:uid="{00000000-0005-0000-0000-0000553A0000}"/>
    <cellStyle name="Milliers 163 2 3 2 3" xfId="39066" xr:uid="{00000000-0005-0000-0000-0000563A0000}"/>
    <cellStyle name="Milliers 163 2 3 3" xfId="16910" xr:uid="{00000000-0005-0000-0000-0000573A0000}"/>
    <cellStyle name="Milliers 163 2 3 3 2" xfId="41877" xr:uid="{00000000-0005-0000-0000-0000583A0000}"/>
    <cellStyle name="Milliers 163 2 3 4" xfId="36437" xr:uid="{00000000-0005-0000-0000-0000593A0000}"/>
    <cellStyle name="Milliers 163 2 3 5" xfId="9153" xr:uid="{00000000-0005-0000-0000-00005A3A0000}"/>
    <cellStyle name="Milliers 163 2 4" xfId="2824" xr:uid="{00000000-0005-0000-0000-00005B3A0000}"/>
    <cellStyle name="Milliers 163 2 4 2" xfId="19576" xr:uid="{00000000-0005-0000-0000-00005C3A0000}"/>
    <cellStyle name="Milliers 163 2 4 2 2" xfId="43685" xr:uid="{00000000-0005-0000-0000-00005D3A0000}"/>
    <cellStyle name="Milliers 163 2 4 3" xfId="38207" xr:uid="{00000000-0005-0000-0000-00005E3A0000}"/>
    <cellStyle name="Milliers 163 2 4 4" xfId="10932" xr:uid="{00000000-0005-0000-0000-00005F3A0000}"/>
    <cellStyle name="Milliers 163 2 5" xfId="15442" xr:uid="{00000000-0005-0000-0000-0000603A0000}"/>
    <cellStyle name="Milliers 163 2 5 2" xfId="40409" xr:uid="{00000000-0005-0000-0000-0000613A0000}"/>
    <cellStyle name="Milliers 163 2 6" xfId="7257" xr:uid="{00000000-0005-0000-0000-0000623A0000}"/>
    <cellStyle name="Milliers 163 3" xfId="8852" xr:uid="{00000000-0005-0000-0000-0000633A0000}"/>
    <cellStyle name="Milliers 163 3 2" xfId="19291" xr:uid="{00000000-0005-0000-0000-0000643A0000}"/>
    <cellStyle name="Milliers 163 3 2 2" xfId="43400" xr:uid="{00000000-0005-0000-0000-0000653A0000}"/>
    <cellStyle name="Milliers 163 3 3" xfId="36136" xr:uid="{00000000-0005-0000-0000-0000663A0000}"/>
    <cellStyle name="Milliers 163 4" xfId="10647" xr:uid="{00000000-0005-0000-0000-0000673A0000}"/>
    <cellStyle name="Milliers 163 4 2" xfId="37922" xr:uid="{00000000-0005-0000-0000-0000683A0000}"/>
    <cellStyle name="Milliers 163 5" xfId="15141" xr:uid="{00000000-0005-0000-0000-0000693A0000}"/>
    <cellStyle name="Milliers 163 5 2" xfId="40108" xr:uid="{00000000-0005-0000-0000-00006A3A0000}"/>
    <cellStyle name="Milliers 163 6" xfId="6947" xr:uid="{00000000-0005-0000-0000-00006B3A0000}"/>
    <cellStyle name="Milliers 164" xfId="1637" xr:uid="{00000000-0005-0000-0000-00006C3A0000}"/>
    <cellStyle name="Milliers 164 2" xfId="2031" xr:uid="{00000000-0005-0000-0000-00006D3A0000}"/>
    <cellStyle name="Milliers 164 2 2" xfId="3638" xr:uid="{00000000-0005-0000-0000-00006E3A0000}"/>
    <cellStyle name="Milliers 164 2 2 2" xfId="9765" xr:uid="{00000000-0005-0000-0000-00006F3A0000}"/>
    <cellStyle name="Milliers 164 2 2 2 2" xfId="13632" xr:uid="{00000000-0005-0000-0000-0000703A0000}"/>
    <cellStyle name="Milliers 164 2 2 2 2 2" xfId="20834" xr:uid="{00000000-0005-0000-0000-0000713A0000}"/>
    <cellStyle name="Milliers 164 2 2 2 2 2 2" xfId="44943" xr:uid="{00000000-0005-0000-0000-0000723A0000}"/>
    <cellStyle name="Milliers 164 2 2 2 2 3" xfId="39479" xr:uid="{00000000-0005-0000-0000-0000733A0000}"/>
    <cellStyle name="Milliers 164 2 2 2 3" xfId="17522" xr:uid="{00000000-0005-0000-0000-0000743A0000}"/>
    <cellStyle name="Milliers 164 2 2 2 3 2" xfId="42489" xr:uid="{00000000-0005-0000-0000-0000753A0000}"/>
    <cellStyle name="Milliers 164 2 2 2 4" xfId="37049" xr:uid="{00000000-0005-0000-0000-0000763A0000}"/>
    <cellStyle name="Milliers 164 2 2 3" xfId="11346" xr:uid="{00000000-0005-0000-0000-0000773A0000}"/>
    <cellStyle name="Milliers 164 2 2 3 2" xfId="19989" xr:uid="{00000000-0005-0000-0000-0000783A0000}"/>
    <cellStyle name="Milliers 164 2 2 3 2 2" xfId="44098" xr:uid="{00000000-0005-0000-0000-0000793A0000}"/>
    <cellStyle name="Milliers 164 2 2 3 3" xfId="38620" xr:uid="{00000000-0005-0000-0000-00007A3A0000}"/>
    <cellStyle name="Milliers 164 2 2 4" xfId="16054" xr:uid="{00000000-0005-0000-0000-00007B3A0000}"/>
    <cellStyle name="Milliers 164 2 2 4 2" xfId="41021" xr:uid="{00000000-0005-0000-0000-00007C3A0000}"/>
    <cellStyle name="Milliers 164 2 2 5" xfId="7885" xr:uid="{00000000-0005-0000-0000-00007D3A0000}"/>
    <cellStyle name="Milliers 164 2 3" xfId="4530" xr:uid="{00000000-0005-0000-0000-00007E3A0000}"/>
    <cellStyle name="Milliers 164 2 3 2" xfId="13211" xr:uid="{00000000-0005-0000-0000-00007F3A0000}"/>
    <cellStyle name="Milliers 164 2 3 2 2" xfId="20422" xr:uid="{00000000-0005-0000-0000-0000803A0000}"/>
    <cellStyle name="Milliers 164 2 3 2 2 2" xfId="44531" xr:uid="{00000000-0005-0000-0000-0000813A0000}"/>
    <cellStyle name="Milliers 164 2 3 2 3" xfId="39067" xr:uid="{00000000-0005-0000-0000-0000823A0000}"/>
    <cellStyle name="Milliers 164 2 3 3" xfId="16911" xr:uid="{00000000-0005-0000-0000-0000833A0000}"/>
    <cellStyle name="Milliers 164 2 3 3 2" xfId="41878" xr:uid="{00000000-0005-0000-0000-0000843A0000}"/>
    <cellStyle name="Milliers 164 2 3 4" xfId="36438" xr:uid="{00000000-0005-0000-0000-0000853A0000}"/>
    <cellStyle name="Milliers 164 2 3 5" xfId="9154" xr:uid="{00000000-0005-0000-0000-0000863A0000}"/>
    <cellStyle name="Milliers 164 2 4" xfId="2825" xr:uid="{00000000-0005-0000-0000-0000873A0000}"/>
    <cellStyle name="Milliers 164 2 4 2" xfId="19577" xr:uid="{00000000-0005-0000-0000-0000883A0000}"/>
    <cellStyle name="Milliers 164 2 4 2 2" xfId="43686" xr:uid="{00000000-0005-0000-0000-0000893A0000}"/>
    <cellStyle name="Milliers 164 2 4 3" xfId="38208" xr:uid="{00000000-0005-0000-0000-00008A3A0000}"/>
    <cellStyle name="Milliers 164 2 4 4" xfId="10933" xr:uid="{00000000-0005-0000-0000-00008B3A0000}"/>
    <cellStyle name="Milliers 164 2 5" xfId="15443" xr:uid="{00000000-0005-0000-0000-00008C3A0000}"/>
    <cellStyle name="Milliers 164 2 5 2" xfId="40410" xr:uid="{00000000-0005-0000-0000-00008D3A0000}"/>
    <cellStyle name="Milliers 164 2 6" xfId="7258" xr:uid="{00000000-0005-0000-0000-00008E3A0000}"/>
    <cellStyle name="Milliers 164 3" xfId="8853" xr:uid="{00000000-0005-0000-0000-00008F3A0000}"/>
    <cellStyle name="Milliers 164 3 2" xfId="19292" xr:uid="{00000000-0005-0000-0000-0000903A0000}"/>
    <cellStyle name="Milliers 164 3 2 2" xfId="43401" xr:uid="{00000000-0005-0000-0000-0000913A0000}"/>
    <cellStyle name="Milliers 164 3 3" xfId="36137" xr:uid="{00000000-0005-0000-0000-0000923A0000}"/>
    <cellStyle name="Milliers 164 4" xfId="10648" xr:uid="{00000000-0005-0000-0000-0000933A0000}"/>
    <cellStyle name="Milliers 164 4 2" xfId="37923" xr:uid="{00000000-0005-0000-0000-0000943A0000}"/>
    <cellStyle name="Milliers 164 5" xfId="15142" xr:uid="{00000000-0005-0000-0000-0000953A0000}"/>
    <cellStyle name="Milliers 164 5 2" xfId="40109" xr:uid="{00000000-0005-0000-0000-0000963A0000}"/>
    <cellStyle name="Milliers 164 6" xfId="6948" xr:uid="{00000000-0005-0000-0000-0000973A0000}"/>
    <cellStyle name="Milliers 165" xfId="1638" xr:uid="{00000000-0005-0000-0000-0000983A0000}"/>
    <cellStyle name="Milliers 165 2" xfId="2032" xr:uid="{00000000-0005-0000-0000-0000993A0000}"/>
    <cellStyle name="Milliers 165 2 2" xfId="3639" xr:uid="{00000000-0005-0000-0000-00009A3A0000}"/>
    <cellStyle name="Milliers 165 2 2 2" xfId="9766" xr:uid="{00000000-0005-0000-0000-00009B3A0000}"/>
    <cellStyle name="Milliers 165 2 2 2 2" xfId="13633" xr:uid="{00000000-0005-0000-0000-00009C3A0000}"/>
    <cellStyle name="Milliers 165 2 2 2 2 2" xfId="20835" xr:uid="{00000000-0005-0000-0000-00009D3A0000}"/>
    <cellStyle name="Milliers 165 2 2 2 2 2 2" xfId="44944" xr:uid="{00000000-0005-0000-0000-00009E3A0000}"/>
    <cellStyle name="Milliers 165 2 2 2 2 3" xfId="39480" xr:uid="{00000000-0005-0000-0000-00009F3A0000}"/>
    <cellStyle name="Milliers 165 2 2 2 3" xfId="17523" xr:uid="{00000000-0005-0000-0000-0000A03A0000}"/>
    <cellStyle name="Milliers 165 2 2 2 3 2" xfId="42490" xr:uid="{00000000-0005-0000-0000-0000A13A0000}"/>
    <cellStyle name="Milliers 165 2 2 2 4" xfId="37050" xr:uid="{00000000-0005-0000-0000-0000A23A0000}"/>
    <cellStyle name="Milliers 165 2 2 3" xfId="11347" xr:uid="{00000000-0005-0000-0000-0000A33A0000}"/>
    <cellStyle name="Milliers 165 2 2 3 2" xfId="19990" xr:uid="{00000000-0005-0000-0000-0000A43A0000}"/>
    <cellStyle name="Milliers 165 2 2 3 2 2" xfId="44099" xr:uid="{00000000-0005-0000-0000-0000A53A0000}"/>
    <cellStyle name="Milliers 165 2 2 3 3" xfId="38621" xr:uid="{00000000-0005-0000-0000-0000A63A0000}"/>
    <cellStyle name="Milliers 165 2 2 4" xfId="16055" xr:uid="{00000000-0005-0000-0000-0000A73A0000}"/>
    <cellStyle name="Milliers 165 2 2 4 2" xfId="41022" xr:uid="{00000000-0005-0000-0000-0000A83A0000}"/>
    <cellStyle name="Milliers 165 2 2 5" xfId="7886" xr:uid="{00000000-0005-0000-0000-0000A93A0000}"/>
    <cellStyle name="Milliers 165 2 3" xfId="4531" xr:uid="{00000000-0005-0000-0000-0000AA3A0000}"/>
    <cellStyle name="Milliers 165 2 3 2" xfId="13212" xr:uid="{00000000-0005-0000-0000-0000AB3A0000}"/>
    <cellStyle name="Milliers 165 2 3 2 2" xfId="20423" xr:uid="{00000000-0005-0000-0000-0000AC3A0000}"/>
    <cellStyle name="Milliers 165 2 3 2 2 2" xfId="44532" xr:uid="{00000000-0005-0000-0000-0000AD3A0000}"/>
    <cellStyle name="Milliers 165 2 3 2 3" xfId="39068" xr:uid="{00000000-0005-0000-0000-0000AE3A0000}"/>
    <cellStyle name="Milliers 165 2 3 3" xfId="16912" xr:uid="{00000000-0005-0000-0000-0000AF3A0000}"/>
    <cellStyle name="Milliers 165 2 3 3 2" xfId="41879" xr:uid="{00000000-0005-0000-0000-0000B03A0000}"/>
    <cellStyle name="Milliers 165 2 3 4" xfId="36439" xr:uid="{00000000-0005-0000-0000-0000B13A0000}"/>
    <cellStyle name="Milliers 165 2 3 5" xfId="9155" xr:uid="{00000000-0005-0000-0000-0000B23A0000}"/>
    <cellStyle name="Milliers 165 2 4" xfId="2826" xr:uid="{00000000-0005-0000-0000-0000B33A0000}"/>
    <cellStyle name="Milliers 165 2 4 2" xfId="19578" xr:uid="{00000000-0005-0000-0000-0000B43A0000}"/>
    <cellStyle name="Milliers 165 2 4 2 2" xfId="43687" xr:uid="{00000000-0005-0000-0000-0000B53A0000}"/>
    <cellStyle name="Milliers 165 2 4 3" xfId="38209" xr:uid="{00000000-0005-0000-0000-0000B63A0000}"/>
    <cellStyle name="Milliers 165 2 4 4" xfId="10934" xr:uid="{00000000-0005-0000-0000-0000B73A0000}"/>
    <cellStyle name="Milliers 165 2 5" xfId="15444" xr:uid="{00000000-0005-0000-0000-0000B83A0000}"/>
    <cellStyle name="Milliers 165 2 5 2" xfId="40411" xr:uid="{00000000-0005-0000-0000-0000B93A0000}"/>
    <cellStyle name="Milliers 165 2 6" xfId="7259" xr:uid="{00000000-0005-0000-0000-0000BA3A0000}"/>
    <cellStyle name="Milliers 165 3" xfId="8854" xr:uid="{00000000-0005-0000-0000-0000BB3A0000}"/>
    <cellStyle name="Milliers 165 3 2" xfId="19293" xr:uid="{00000000-0005-0000-0000-0000BC3A0000}"/>
    <cellStyle name="Milliers 165 3 2 2" xfId="43402" xr:uid="{00000000-0005-0000-0000-0000BD3A0000}"/>
    <cellStyle name="Milliers 165 3 3" xfId="36138" xr:uid="{00000000-0005-0000-0000-0000BE3A0000}"/>
    <cellStyle name="Milliers 165 4" xfId="10649" xr:uid="{00000000-0005-0000-0000-0000BF3A0000}"/>
    <cellStyle name="Milliers 165 4 2" xfId="37924" xr:uid="{00000000-0005-0000-0000-0000C03A0000}"/>
    <cellStyle name="Milliers 165 5" xfId="15143" xr:uid="{00000000-0005-0000-0000-0000C13A0000}"/>
    <cellStyle name="Milliers 165 5 2" xfId="40110" xr:uid="{00000000-0005-0000-0000-0000C23A0000}"/>
    <cellStyle name="Milliers 165 6" xfId="6949" xr:uid="{00000000-0005-0000-0000-0000C33A0000}"/>
    <cellStyle name="Milliers 166" xfId="1639" xr:uid="{00000000-0005-0000-0000-0000C43A0000}"/>
    <cellStyle name="Milliers 166 2" xfId="2033" xr:uid="{00000000-0005-0000-0000-0000C53A0000}"/>
    <cellStyle name="Milliers 166 2 2" xfId="3640" xr:uid="{00000000-0005-0000-0000-0000C63A0000}"/>
    <cellStyle name="Milliers 166 2 2 2" xfId="9767" xr:uid="{00000000-0005-0000-0000-0000C73A0000}"/>
    <cellStyle name="Milliers 166 2 2 2 2" xfId="13634" xr:uid="{00000000-0005-0000-0000-0000C83A0000}"/>
    <cellStyle name="Milliers 166 2 2 2 2 2" xfId="20836" xr:uid="{00000000-0005-0000-0000-0000C93A0000}"/>
    <cellStyle name="Milliers 166 2 2 2 2 2 2" xfId="44945" xr:uid="{00000000-0005-0000-0000-0000CA3A0000}"/>
    <cellStyle name="Milliers 166 2 2 2 2 3" xfId="39481" xr:uid="{00000000-0005-0000-0000-0000CB3A0000}"/>
    <cellStyle name="Milliers 166 2 2 2 3" xfId="17524" xr:uid="{00000000-0005-0000-0000-0000CC3A0000}"/>
    <cellStyle name="Milliers 166 2 2 2 3 2" xfId="42491" xr:uid="{00000000-0005-0000-0000-0000CD3A0000}"/>
    <cellStyle name="Milliers 166 2 2 2 4" xfId="37051" xr:uid="{00000000-0005-0000-0000-0000CE3A0000}"/>
    <cellStyle name="Milliers 166 2 2 3" xfId="11348" xr:uid="{00000000-0005-0000-0000-0000CF3A0000}"/>
    <cellStyle name="Milliers 166 2 2 3 2" xfId="19991" xr:uid="{00000000-0005-0000-0000-0000D03A0000}"/>
    <cellStyle name="Milliers 166 2 2 3 2 2" xfId="44100" xr:uid="{00000000-0005-0000-0000-0000D13A0000}"/>
    <cellStyle name="Milliers 166 2 2 3 3" xfId="38622" xr:uid="{00000000-0005-0000-0000-0000D23A0000}"/>
    <cellStyle name="Milliers 166 2 2 4" xfId="16056" xr:uid="{00000000-0005-0000-0000-0000D33A0000}"/>
    <cellStyle name="Milliers 166 2 2 4 2" xfId="41023" xr:uid="{00000000-0005-0000-0000-0000D43A0000}"/>
    <cellStyle name="Milliers 166 2 2 5" xfId="7887" xr:uid="{00000000-0005-0000-0000-0000D53A0000}"/>
    <cellStyle name="Milliers 166 2 3" xfId="4532" xr:uid="{00000000-0005-0000-0000-0000D63A0000}"/>
    <cellStyle name="Milliers 166 2 3 2" xfId="13213" xr:uid="{00000000-0005-0000-0000-0000D73A0000}"/>
    <cellStyle name="Milliers 166 2 3 2 2" xfId="20424" xr:uid="{00000000-0005-0000-0000-0000D83A0000}"/>
    <cellStyle name="Milliers 166 2 3 2 2 2" xfId="44533" xr:uid="{00000000-0005-0000-0000-0000D93A0000}"/>
    <cellStyle name="Milliers 166 2 3 2 3" xfId="39069" xr:uid="{00000000-0005-0000-0000-0000DA3A0000}"/>
    <cellStyle name="Milliers 166 2 3 3" xfId="16913" xr:uid="{00000000-0005-0000-0000-0000DB3A0000}"/>
    <cellStyle name="Milliers 166 2 3 3 2" xfId="41880" xr:uid="{00000000-0005-0000-0000-0000DC3A0000}"/>
    <cellStyle name="Milliers 166 2 3 4" xfId="36440" xr:uid="{00000000-0005-0000-0000-0000DD3A0000}"/>
    <cellStyle name="Milliers 166 2 3 5" xfId="9156" xr:uid="{00000000-0005-0000-0000-0000DE3A0000}"/>
    <cellStyle name="Milliers 166 2 4" xfId="2827" xr:uid="{00000000-0005-0000-0000-0000DF3A0000}"/>
    <cellStyle name="Milliers 166 2 4 2" xfId="19579" xr:uid="{00000000-0005-0000-0000-0000E03A0000}"/>
    <cellStyle name="Milliers 166 2 4 2 2" xfId="43688" xr:uid="{00000000-0005-0000-0000-0000E13A0000}"/>
    <cellStyle name="Milliers 166 2 4 3" xfId="38210" xr:uid="{00000000-0005-0000-0000-0000E23A0000}"/>
    <cellStyle name="Milliers 166 2 4 4" xfId="10935" xr:uid="{00000000-0005-0000-0000-0000E33A0000}"/>
    <cellStyle name="Milliers 166 2 5" xfId="15445" xr:uid="{00000000-0005-0000-0000-0000E43A0000}"/>
    <cellStyle name="Milliers 166 2 5 2" xfId="40412" xr:uid="{00000000-0005-0000-0000-0000E53A0000}"/>
    <cellStyle name="Milliers 166 2 6" xfId="7260" xr:uid="{00000000-0005-0000-0000-0000E63A0000}"/>
    <cellStyle name="Milliers 166 3" xfId="8855" xr:uid="{00000000-0005-0000-0000-0000E73A0000}"/>
    <cellStyle name="Milliers 166 3 2" xfId="19294" xr:uid="{00000000-0005-0000-0000-0000E83A0000}"/>
    <cellStyle name="Milliers 166 3 2 2" xfId="43403" xr:uid="{00000000-0005-0000-0000-0000E93A0000}"/>
    <cellStyle name="Milliers 166 3 3" xfId="36139" xr:uid="{00000000-0005-0000-0000-0000EA3A0000}"/>
    <cellStyle name="Milliers 166 4" xfId="10650" xr:uid="{00000000-0005-0000-0000-0000EB3A0000}"/>
    <cellStyle name="Milliers 166 4 2" xfId="37925" xr:uid="{00000000-0005-0000-0000-0000EC3A0000}"/>
    <cellStyle name="Milliers 166 5" xfId="15144" xr:uid="{00000000-0005-0000-0000-0000ED3A0000}"/>
    <cellStyle name="Milliers 166 5 2" xfId="40111" xr:uid="{00000000-0005-0000-0000-0000EE3A0000}"/>
    <cellStyle name="Milliers 166 6" xfId="6950" xr:uid="{00000000-0005-0000-0000-0000EF3A0000}"/>
    <cellStyle name="Milliers 167" xfId="1640" xr:uid="{00000000-0005-0000-0000-0000F03A0000}"/>
    <cellStyle name="Milliers 167 2" xfId="2034" xr:uid="{00000000-0005-0000-0000-0000F13A0000}"/>
    <cellStyle name="Milliers 167 2 2" xfId="3641" xr:uid="{00000000-0005-0000-0000-0000F23A0000}"/>
    <cellStyle name="Milliers 167 2 2 2" xfId="9768" xr:uid="{00000000-0005-0000-0000-0000F33A0000}"/>
    <cellStyle name="Milliers 167 2 2 2 2" xfId="13635" xr:uid="{00000000-0005-0000-0000-0000F43A0000}"/>
    <cellStyle name="Milliers 167 2 2 2 2 2" xfId="20837" xr:uid="{00000000-0005-0000-0000-0000F53A0000}"/>
    <cellStyle name="Milliers 167 2 2 2 2 2 2" xfId="44946" xr:uid="{00000000-0005-0000-0000-0000F63A0000}"/>
    <cellStyle name="Milliers 167 2 2 2 2 3" xfId="39482" xr:uid="{00000000-0005-0000-0000-0000F73A0000}"/>
    <cellStyle name="Milliers 167 2 2 2 3" xfId="17525" xr:uid="{00000000-0005-0000-0000-0000F83A0000}"/>
    <cellStyle name="Milliers 167 2 2 2 3 2" xfId="42492" xr:uid="{00000000-0005-0000-0000-0000F93A0000}"/>
    <cellStyle name="Milliers 167 2 2 2 4" xfId="37052" xr:uid="{00000000-0005-0000-0000-0000FA3A0000}"/>
    <cellStyle name="Milliers 167 2 2 3" xfId="11349" xr:uid="{00000000-0005-0000-0000-0000FB3A0000}"/>
    <cellStyle name="Milliers 167 2 2 3 2" xfId="19992" xr:uid="{00000000-0005-0000-0000-0000FC3A0000}"/>
    <cellStyle name="Milliers 167 2 2 3 2 2" xfId="44101" xr:uid="{00000000-0005-0000-0000-0000FD3A0000}"/>
    <cellStyle name="Milliers 167 2 2 3 3" xfId="38623" xr:uid="{00000000-0005-0000-0000-0000FE3A0000}"/>
    <cellStyle name="Milliers 167 2 2 4" xfId="16057" xr:uid="{00000000-0005-0000-0000-0000FF3A0000}"/>
    <cellStyle name="Milliers 167 2 2 4 2" xfId="41024" xr:uid="{00000000-0005-0000-0000-0000003B0000}"/>
    <cellStyle name="Milliers 167 2 2 5" xfId="7888" xr:uid="{00000000-0005-0000-0000-0000013B0000}"/>
    <cellStyle name="Milliers 167 2 3" xfId="4533" xr:uid="{00000000-0005-0000-0000-0000023B0000}"/>
    <cellStyle name="Milliers 167 2 3 2" xfId="13214" xr:uid="{00000000-0005-0000-0000-0000033B0000}"/>
    <cellStyle name="Milliers 167 2 3 2 2" xfId="20425" xr:uid="{00000000-0005-0000-0000-0000043B0000}"/>
    <cellStyle name="Milliers 167 2 3 2 2 2" xfId="44534" xr:uid="{00000000-0005-0000-0000-0000053B0000}"/>
    <cellStyle name="Milliers 167 2 3 2 3" xfId="39070" xr:uid="{00000000-0005-0000-0000-0000063B0000}"/>
    <cellStyle name="Milliers 167 2 3 3" xfId="16914" xr:uid="{00000000-0005-0000-0000-0000073B0000}"/>
    <cellStyle name="Milliers 167 2 3 3 2" xfId="41881" xr:uid="{00000000-0005-0000-0000-0000083B0000}"/>
    <cellStyle name="Milliers 167 2 3 4" xfId="36441" xr:uid="{00000000-0005-0000-0000-0000093B0000}"/>
    <cellStyle name="Milliers 167 2 3 5" xfId="9157" xr:uid="{00000000-0005-0000-0000-00000A3B0000}"/>
    <cellStyle name="Milliers 167 2 4" xfId="2828" xr:uid="{00000000-0005-0000-0000-00000B3B0000}"/>
    <cellStyle name="Milliers 167 2 4 2" xfId="19580" xr:uid="{00000000-0005-0000-0000-00000C3B0000}"/>
    <cellStyle name="Milliers 167 2 4 2 2" xfId="43689" xr:uid="{00000000-0005-0000-0000-00000D3B0000}"/>
    <cellStyle name="Milliers 167 2 4 3" xfId="38211" xr:uid="{00000000-0005-0000-0000-00000E3B0000}"/>
    <cellStyle name="Milliers 167 2 4 4" xfId="10936" xr:uid="{00000000-0005-0000-0000-00000F3B0000}"/>
    <cellStyle name="Milliers 167 2 5" xfId="15446" xr:uid="{00000000-0005-0000-0000-0000103B0000}"/>
    <cellStyle name="Milliers 167 2 5 2" xfId="40413" xr:uid="{00000000-0005-0000-0000-0000113B0000}"/>
    <cellStyle name="Milliers 167 2 6" xfId="7261" xr:uid="{00000000-0005-0000-0000-0000123B0000}"/>
    <cellStyle name="Milliers 167 3" xfId="8856" xr:uid="{00000000-0005-0000-0000-0000133B0000}"/>
    <cellStyle name="Milliers 167 3 2" xfId="19295" xr:uid="{00000000-0005-0000-0000-0000143B0000}"/>
    <cellStyle name="Milliers 167 3 2 2" xfId="43404" xr:uid="{00000000-0005-0000-0000-0000153B0000}"/>
    <cellStyle name="Milliers 167 3 3" xfId="36140" xr:uid="{00000000-0005-0000-0000-0000163B0000}"/>
    <cellStyle name="Milliers 167 4" xfId="10651" xr:uid="{00000000-0005-0000-0000-0000173B0000}"/>
    <cellStyle name="Milliers 167 4 2" xfId="37926" xr:uid="{00000000-0005-0000-0000-0000183B0000}"/>
    <cellStyle name="Milliers 167 5" xfId="15145" xr:uid="{00000000-0005-0000-0000-0000193B0000}"/>
    <cellStyle name="Milliers 167 5 2" xfId="40112" xr:uid="{00000000-0005-0000-0000-00001A3B0000}"/>
    <cellStyle name="Milliers 167 6" xfId="6951" xr:uid="{00000000-0005-0000-0000-00001B3B0000}"/>
    <cellStyle name="Milliers 168" xfId="1641" xr:uid="{00000000-0005-0000-0000-00001C3B0000}"/>
    <cellStyle name="Milliers 168 2" xfId="2035" xr:uid="{00000000-0005-0000-0000-00001D3B0000}"/>
    <cellStyle name="Milliers 168 2 2" xfId="3642" xr:uid="{00000000-0005-0000-0000-00001E3B0000}"/>
    <cellStyle name="Milliers 168 2 2 2" xfId="9769" xr:uid="{00000000-0005-0000-0000-00001F3B0000}"/>
    <cellStyle name="Milliers 168 2 2 2 2" xfId="13636" xr:uid="{00000000-0005-0000-0000-0000203B0000}"/>
    <cellStyle name="Milliers 168 2 2 2 2 2" xfId="20838" xr:uid="{00000000-0005-0000-0000-0000213B0000}"/>
    <cellStyle name="Milliers 168 2 2 2 2 2 2" xfId="44947" xr:uid="{00000000-0005-0000-0000-0000223B0000}"/>
    <cellStyle name="Milliers 168 2 2 2 2 3" xfId="39483" xr:uid="{00000000-0005-0000-0000-0000233B0000}"/>
    <cellStyle name="Milliers 168 2 2 2 3" xfId="17526" xr:uid="{00000000-0005-0000-0000-0000243B0000}"/>
    <cellStyle name="Milliers 168 2 2 2 3 2" xfId="42493" xr:uid="{00000000-0005-0000-0000-0000253B0000}"/>
    <cellStyle name="Milliers 168 2 2 2 4" xfId="37053" xr:uid="{00000000-0005-0000-0000-0000263B0000}"/>
    <cellStyle name="Milliers 168 2 2 3" xfId="11350" xr:uid="{00000000-0005-0000-0000-0000273B0000}"/>
    <cellStyle name="Milliers 168 2 2 3 2" xfId="19993" xr:uid="{00000000-0005-0000-0000-0000283B0000}"/>
    <cellStyle name="Milliers 168 2 2 3 2 2" xfId="44102" xr:uid="{00000000-0005-0000-0000-0000293B0000}"/>
    <cellStyle name="Milliers 168 2 2 3 3" xfId="38624" xr:uid="{00000000-0005-0000-0000-00002A3B0000}"/>
    <cellStyle name="Milliers 168 2 2 4" xfId="16058" xr:uid="{00000000-0005-0000-0000-00002B3B0000}"/>
    <cellStyle name="Milliers 168 2 2 4 2" xfId="41025" xr:uid="{00000000-0005-0000-0000-00002C3B0000}"/>
    <cellStyle name="Milliers 168 2 2 5" xfId="7889" xr:uid="{00000000-0005-0000-0000-00002D3B0000}"/>
    <cellStyle name="Milliers 168 2 3" xfId="4534" xr:uid="{00000000-0005-0000-0000-00002E3B0000}"/>
    <cellStyle name="Milliers 168 2 3 2" xfId="13215" xr:uid="{00000000-0005-0000-0000-00002F3B0000}"/>
    <cellStyle name="Milliers 168 2 3 2 2" xfId="20426" xr:uid="{00000000-0005-0000-0000-0000303B0000}"/>
    <cellStyle name="Milliers 168 2 3 2 2 2" xfId="44535" xr:uid="{00000000-0005-0000-0000-0000313B0000}"/>
    <cellStyle name="Milliers 168 2 3 2 3" xfId="39071" xr:uid="{00000000-0005-0000-0000-0000323B0000}"/>
    <cellStyle name="Milliers 168 2 3 3" xfId="16915" xr:uid="{00000000-0005-0000-0000-0000333B0000}"/>
    <cellStyle name="Milliers 168 2 3 3 2" xfId="41882" xr:uid="{00000000-0005-0000-0000-0000343B0000}"/>
    <cellStyle name="Milliers 168 2 3 4" xfId="36442" xr:uid="{00000000-0005-0000-0000-0000353B0000}"/>
    <cellStyle name="Milliers 168 2 3 5" xfId="9158" xr:uid="{00000000-0005-0000-0000-0000363B0000}"/>
    <cellStyle name="Milliers 168 2 4" xfId="2829" xr:uid="{00000000-0005-0000-0000-0000373B0000}"/>
    <cellStyle name="Milliers 168 2 4 2" xfId="19581" xr:uid="{00000000-0005-0000-0000-0000383B0000}"/>
    <cellStyle name="Milliers 168 2 4 2 2" xfId="43690" xr:uid="{00000000-0005-0000-0000-0000393B0000}"/>
    <cellStyle name="Milliers 168 2 4 3" xfId="38212" xr:uid="{00000000-0005-0000-0000-00003A3B0000}"/>
    <cellStyle name="Milliers 168 2 4 4" xfId="10937" xr:uid="{00000000-0005-0000-0000-00003B3B0000}"/>
    <cellStyle name="Milliers 168 2 5" xfId="15447" xr:uid="{00000000-0005-0000-0000-00003C3B0000}"/>
    <cellStyle name="Milliers 168 2 5 2" xfId="40414" xr:uid="{00000000-0005-0000-0000-00003D3B0000}"/>
    <cellStyle name="Milliers 168 2 6" xfId="7262" xr:uid="{00000000-0005-0000-0000-00003E3B0000}"/>
    <cellStyle name="Milliers 168 3" xfId="8857" xr:uid="{00000000-0005-0000-0000-00003F3B0000}"/>
    <cellStyle name="Milliers 168 3 2" xfId="19296" xr:uid="{00000000-0005-0000-0000-0000403B0000}"/>
    <cellStyle name="Milliers 168 3 2 2" xfId="43405" xr:uid="{00000000-0005-0000-0000-0000413B0000}"/>
    <cellStyle name="Milliers 168 3 3" xfId="36141" xr:uid="{00000000-0005-0000-0000-0000423B0000}"/>
    <cellStyle name="Milliers 168 4" xfId="10652" xr:uid="{00000000-0005-0000-0000-0000433B0000}"/>
    <cellStyle name="Milliers 168 4 2" xfId="37927" xr:uid="{00000000-0005-0000-0000-0000443B0000}"/>
    <cellStyle name="Milliers 168 5" xfId="15146" xr:uid="{00000000-0005-0000-0000-0000453B0000}"/>
    <cellStyle name="Milliers 168 5 2" xfId="40113" xr:uid="{00000000-0005-0000-0000-0000463B0000}"/>
    <cellStyle name="Milliers 168 6" xfId="6952" xr:uid="{00000000-0005-0000-0000-0000473B0000}"/>
    <cellStyle name="Milliers 169" xfId="1642" xr:uid="{00000000-0005-0000-0000-0000483B0000}"/>
    <cellStyle name="Milliers 169 2" xfId="2036" xr:uid="{00000000-0005-0000-0000-0000493B0000}"/>
    <cellStyle name="Milliers 169 2 2" xfId="3643" xr:uid="{00000000-0005-0000-0000-00004A3B0000}"/>
    <cellStyle name="Milliers 169 2 2 2" xfId="9770" xr:uid="{00000000-0005-0000-0000-00004B3B0000}"/>
    <cellStyle name="Milliers 169 2 2 2 2" xfId="13637" xr:uid="{00000000-0005-0000-0000-00004C3B0000}"/>
    <cellStyle name="Milliers 169 2 2 2 2 2" xfId="20839" xr:uid="{00000000-0005-0000-0000-00004D3B0000}"/>
    <cellStyle name="Milliers 169 2 2 2 2 2 2" xfId="44948" xr:uid="{00000000-0005-0000-0000-00004E3B0000}"/>
    <cellStyle name="Milliers 169 2 2 2 2 3" xfId="39484" xr:uid="{00000000-0005-0000-0000-00004F3B0000}"/>
    <cellStyle name="Milliers 169 2 2 2 3" xfId="17527" xr:uid="{00000000-0005-0000-0000-0000503B0000}"/>
    <cellStyle name="Milliers 169 2 2 2 3 2" xfId="42494" xr:uid="{00000000-0005-0000-0000-0000513B0000}"/>
    <cellStyle name="Milliers 169 2 2 2 4" xfId="37054" xr:uid="{00000000-0005-0000-0000-0000523B0000}"/>
    <cellStyle name="Milliers 169 2 2 3" xfId="11351" xr:uid="{00000000-0005-0000-0000-0000533B0000}"/>
    <cellStyle name="Milliers 169 2 2 3 2" xfId="19994" xr:uid="{00000000-0005-0000-0000-0000543B0000}"/>
    <cellStyle name="Milliers 169 2 2 3 2 2" xfId="44103" xr:uid="{00000000-0005-0000-0000-0000553B0000}"/>
    <cellStyle name="Milliers 169 2 2 3 3" xfId="38625" xr:uid="{00000000-0005-0000-0000-0000563B0000}"/>
    <cellStyle name="Milliers 169 2 2 4" xfId="16059" xr:uid="{00000000-0005-0000-0000-0000573B0000}"/>
    <cellStyle name="Milliers 169 2 2 4 2" xfId="41026" xr:uid="{00000000-0005-0000-0000-0000583B0000}"/>
    <cellStyle name="Milliers 169 2 2 5" xfId="7890" xr:uid="{00000000-0005-0000-0000-0000593B0000}"/>
    <cellStyle name="Milliers 169 2 3" xfId="4535" xr:uid="{00000000-0005-0000-0000-00005A3B0000}"/>
    <cellStyle name="Milliers 169 2 3 2" xfId="13216" xr:uid="{00000000-0005-0000-0000-00005B3B0000}"/>
    <cellStyle name="Milliers 169 2 3 2 2" xfId="20427" xr:uid="{00000000-0005-0000-0000-00005C3B0000}"/>
    <cellStyle name="Milliers 169 2 3 2 2 2" xfId="44536" xr:uid="{00000000-0005-0000-0000-00005D3B0000}"/>
    <cellStyle name="Milliers 169 2 3 2 3" xfId="39072" xr:uid="{00000000-0005-0000-0000-00005E3B0000}"/>
    <cellStyle name="Milliers 169 2 3 3" xfId="16916" xr:uid="{00000000-0005-0000-0000-00005F3B0000}"/>
    <cellStyle name="Milliers 169 2 3 3 2" xfId="41883" xr:uid="{00000000-0005-0000-0000-0000603B0000}"/>
    <cellStyle name="Milliers 169 2 3 4" xfId="36443" xr:uid="{00000000-0005-0000-0000-0000613B0000}"/>
    <cellStyle name="Milliers 169 2 3 5" xfId="9159" xr:uid="{00000000-0005-0000-0000-0000623B0000}"/>
    <cellStyle name="Milliers 169 2 4" xfId="2830" xr:uid="{00000000-0005-0000-0000-0000633B0000}"/>
    <cellStyle name="Milliers 169 2 4 2" xfId="19582" xr:uid="{00000000-0005-0000-0000-0000643B0000}"/>
    <cellStyle name="Milliers 169 2 4 2 2" xfId="43691" xr:uid="{00000000-0005-0000-0000-0000653B0000}"/>
    <cellStyle name="Milliers 169 2 4 3" xfId="38213" xr:uid="{00000000-0005-0000-0000-0000663B0000}"/>
    <cellStyle name="Milliers 169 2 4 4" xfId="10938" xr:uid="{00000000-0005-0000-0000-0000673B0000}"/>
    <cellStyle name="Milliers 169 2 5" xfId="15448" xr:uid="{00000000-0005-0000-0000-0000683B0000}"/>
    <cellStyle name="Milliers 169 2 5 2" xfId="40415" xr:uid="{00000000-0005-0000-0000-0000693B0000}"/>
    <cellStyle name="Milliers 169 2 6" xfId="7263" xr:uid="{00000000-0005-0000-0000-00006A3B0000}"/>
    <cellStyle name="Milliers 169 3" xfId="8858" xr:uid="{00000000-0005-0000-0000-00006B3B0000}"/>
    <cellStyle name="Milliers 169 3 2" xfId="19297" xr:uid="{00000000-0005-0000-0000-00006C3B0000}"/>
    <cellStyle name="Milliers 169 3 2 2" xfId="43406" xr:uid="{00000000-0005-0000-0000-00006D3B0000}"/>
    <cellStyle name="Milliers 169 3 3" xfId="36142" xr:uid="{00000000-0005-0000-0000-00006E3B0000}"/>
    <cellStyle name="Milliers 169 4" xfId="10653" xr:uid="{00000000-0005-0000-0000-00006F3B0000}"/>
    <cellStyle name="Milliers 169 4 2" xfId="37928" xr:uid="{00000000-0005-0000-0000-0000703B0000}"/>
    <cellStyle name="Milliers 169 5" xfId="15147" xr:uid="{00000000-0005-0000-0000-0000713B0000}"/>
    <cellStyle name="Milliers 169 5 2" xfId="40114" xr:uid="{00000000-0005-0000-0000-0000723B0000}"/>
    <cellStyle name="Milliers 169 6" xfId="6953" xr:uid="{00000000-0005-0000-0000-0000733B0000}"/>
    <cellStyle name="Milliers 17" xfId="1468" xr:uid="{00000000-0005-0000-0000-0000743B0000}"/>
    <cellStyle name="Milliers 17 2" xfId="2037" xr:uid="{00000000-0005-0000-0000-0000753B0000}"/>
    <cellStyle name="Milliers 17 2 2" xfId="3644" xr:uid="{00000000-0005-0000-0000-0000763B0000}"/>
    <cellStyle name="Milliers 17 2 2 2" xfId="9771" xr:uid="{00000000-0005-0000-0000-0000773B0000}"/>
    <cellStyle name="Milliers 17 2 2 2 2" xfId="13638" xr:uid="{00000000-0005-0000-0000-0000783B0000}"/>
    <cellStyle name="Milliers 17 2 2 2 2 2" xfId="20840" xr:uid="{00000000-0005-0000-0000-0000793B0000}"/>
    <cellStyle name="Milliers 17 2 2 2 2 2 2" xfId="44949" xr:uid="{00000000-0005-0000-0000-00007A3B0000}"/>
    <cellStyle name="Milliers 17 2 2 2 2 3" xfId="39485" xr:uid="{00000000-0005-0000-0000-00007B3B0000}"/>
    <cellStyle name="Milliers 17 2 2 2 3" xfId="17528" xr:uid="{00000000-0005-0000-0000-00007C3B0000}"/>
    <cellStyle name="Milliers 17 2 2 2 3 2" xfId="42495" xr:uid="{00000000-0005-0000-0000-00007D3B0000}"/>
    <cellStyle name="Milliers 17 2 2 2 4" xfId="37055" xr:uid="{00000000-0005-0000-0000-00007E3B0000}"/>
    <cellStyle name="Milliers 17 2 2 3" xfId="11352" xr:uid="{00000000-0005-0000-0000-00007F3B0000}"/>
    <cellStyle name="Milliers 17 2 2 3 2" xfId="19995" xr:uid="{00000000-0005-0000-0000-0000803B0000}"/>
    <cellStyle name="Milliers 17 2 2 3 2 2" xfId="44104" xr:uid="{00000000-0005-0000-0000-0000813B0000}"/>
    <cellStyle name="Milliers 17 2 2 3 3" xfId="38626" xr:uid="{00000000-0005-0000-0000-0000823B0000}"/>
    <cellStyle name="Milliers 17 2 2 4" xfId="16060" xr:uid="{00000000-0005-0000-0000-0000833B0000}"/>
    <cellStyle name="Milliers 17 2 2 4 2" xfId="41027" xr:uid="{00000000-0005-0000-0000-0000843B0000}"/>
    <cellStyle name="Milliers 17 2 2 5" xfId="7891" xr:uid="{00000000-0005-0000-0000-0000853B0000}"/>
    <cellStyle name="Milliers 17 2 3" xfId="4536" xr:uid="{00000000-0005-0000-0000-0000863B0000}"/>
    <cellStyle name="Milliers 17 2 3 2" xfId="13217" xr:uid="{00000000-0005-0000-0000-0000873B0000}"/>
    <cellStyle name="Milliers 17 2 3 2 2" xfId="20428" xr:uid="{00000000-0005-0000-0000-0000883B0000}"/>
    <cellStyle name="Milliers 17 2 3 2 2 2" xfId="44537" xr:uid="{00000000-0005-0000-0000-0000893B0000}"/>
    <cellStyle name="Milliers 17 2 3 2 3" xfId="39073" xr:uid="{00000000-0005-0000-0000-00008A3B0000}"/>
    <cellStyle name="Milliers 17 2 3 3" xfId="16917" xr:uid="{00000000-0005-0000-0000-00008B3B0000}"/>
    <cellStyle name="Milliers 17 2 3 3 2" xfId="41884" xr:uid="{00000000-0005-0000-0000-00008C3B0000}"/>
    <cellStyle name="Milliers 17 2 3 4" xfId="36444" xr:uid="{00000000-0005-0000-0000-00008D3B0000}"/>
    <cellStyle name="Milliers 17 2 3 5" xfId="9160" xr:uid="{00000000-0005-0000-0000-00008E3B0000}"/>
    <cellStyle name="Milliers 17 2 4" xfId="2831" xr:uid="{00000000-0005-0000-0000-00008F3B0000}"/>
    <cellStyle name="Milliers 17 2 4 2" xfId="19583" xr:uid="{00000000-0005-0000-0000-0000903B0000}"/>
    <cellStyle name="Milliers 17 2 4 2 2" xfId="43692" xr:uid="{00000000-0005-0000-0000-0000913B0000}"/>
    <cellStyle name="Milliers 17 2 4 3" xfId="38214" xr:uid="{00000000-0005-0000-0000-0000923B0000}"/>
    <cellStyle name="Milliers 17 2 4 4" xfId="10939" xr:uid="{00000000-0005-0000-0000-0000933B0000}"/>
    <cellStyle name="Milliers 17 2 5" xfId="15449" xr:uid="{00000000-0005-0000-0000-0000943B0000}"/>
    <cellStyle name="Milliers 17 2 5 2" xfId="40416" xr:uid="{00000000-0005-0000-0000-0000953B0000}"/>
    <cellStyle name="Milliers 17 2 6" xfId="7264" xr:uid="{00000000-0005-0000-0000-0000963B0000}"/>
    <cellStyle name="Milliers 17 3" xfId="8684" xr:uid="{00000000-0005-0000-0000-0000973B0000}"/>
    <cellStyle name="Milliers 17 3 2" xfId="19145" xr:uid="{00000000-0005-0000-0000-0000983B0000}"/>
    <cellStyle name="Milliers 17 3 2 2" xfId="43254" xr:uid="{00000000-0005-0000-0000-0000993B0000}"/>
    <cellStyle name="Milliers 17 3 3" xfId="35968" xr:uid="{00000000-0005-0000-0000-00009A3B0000}"/>
    <cellStyle name="Milliers 17 4" xfId="10501" xr:uid="{00000000-0005-0000-0000-00009B3B0000}"/>
    <cellStyle name="Milliers 17 4 2" xfId="37776" xr:uid="{00000000-0005-0000-0000-00009C3B0000}"/>
    <cellStyle name="Milliers 17 5" xfId="14973" xr:uid="{00000000-0005-0000-0000-00009D3B0000}"/>
    <cellStyle name="Milliers 17 5 2" xfId="39940" xr:uid="{00000000-0005-0000-0000-00009E3B0000}"/>
    <cellStyle name="Milliers 17 6" xfId="6779" xr:uid="{00000000-0005-0000-0000-00009F3B0000}"/>
    <cellStyle name="Milliers 170" xfId="1643" xr:uid="{00000000-0005-0000-0000-0000A03B0000}"/>
    <cellStyle name="Milliers 170 2" xfId="2038" xr:uid="{00000000-0005-0000-0000-0000A13B0000}"/>
    <cellStyle name="Milliers 170 2 2" xfId="3645" xr:uid="{00000000-0005-0000-0000-0000A23B0000}"/>
    <cellStyle name="Milliers 170 2 2 2" xfId="9772" xr:uid="{00000000-0005-0000-0000-0000A33B0000}"/>
    <cellStyle name="Milliers 170 2 2 2 2" xfId="13639" xr:uid="{00000000-0005-0000-0000-0000A43B0000}"/>
    <cellStyle name="Milliers 170 2 2 2 2 2" xfId="20841" xr:uid="{00000000-0005-0000-0000-0000A53B0000}"/>
    <cellStyle name="Milliers 170 2 2 2 2 2 2" xfId="44950" xr:uid="{00000000-0005-0000-0000-0000A63B0000}"/>
    <cellStyle name="Milliers 170 2 2 2 2 3" xfId="39486" xr:uid="{00000000-0005-0000-0000-0000A73B0000}"/>
    <cellStyle name="Milliers 170 2 2 2 3" xfId="17529" xr:uid="{00000000-0005-0000-0000-0000A83B0000}"/>
    <cellStyle name="Milliers 170 2 2 2 3 2" xfId="42496" xr:uid="{00000000-0005-0000-0000-0000A93B0000}"/>
    <cellStyle name="Milliers 170 2 2 2 4" xfId="37056" xr:uid="{00000000-0005-0000-0000-0000AA3B0000}"/>
    <cellStyle name="Milliers 170 2 2 3" xfId="11353" xr:uid="{00000000-0005-0000-0000-0000AB3B0000}"/>
    <cellStyle name="Milliers 170 2 2 3 2" xfId="19996" xr:uid="{00000000-0005-0000-0000-0000AC3B0000}"/>
    <cellStyle name="Milliers 170 2 2 3 2 2" xfId="44105" xr:uid="{00000000-0005-0000-0000-0000AD3B0000}"/>
    <cellStyle name="Milliers 170 2 2 3 3" xfId="38627" xr:uid="{00000000-0005-0000-0000-0000AE3B0000}"/>
    <cellStyle name="Milliers 170 2 2 4" xfId="16061" xr:uid="{00000000-0005-0000-0000-0000AF3B0000}"/>
    <cellStyle name="Milliers 170 2 2 4 2" xfId="41028" xr:uid="{00000000-0005-0000-0000-0000B03B0000}"/>
    <cellStyle name="Milliers 170 2 2 5" xfId="7892" xr:uid="{00000000-0005-0000-0000-0000B13B0000}"/>
    <cellStyle name="Milliers 170 2 3" xfId="4537" xr:uid="{00000000-0005-0000-0000-0000B23B0000}"/>
    <cellStyle name="Milliers 170 2 3 2" xfId="13218" xr:uid="{00000000-0005-0000-0000-0000B33B0000}"/>
    <cellStyle name="Milliers 170 2 3 2 2" xfId="20429" xr:uid="{00000000-0005-0000-0000-0000B43B0000}"/>
    <cellStyle name="Milliers 170 2 3 2 2 2" xfId="44538" xr:uid="{00000000-0005-0000-0000-0000B53B0000}"/>
    <cellStyle name="Milliers 170 2 3 2 3" xfId="39074" xr:uid="{00000000-0005-0000-0000-0000B63B0000}"/>
    <cellStyle name="Milliers 170 2 3 3" xfId="16918" xr:uid="{00000000-0005-0000-0000-0000B73B0000}"/>
    <cellStyle name="Milliers 170 2 3 3 2" xfId="41885" xr:uid="{00000000-0005-0000-0000-0000B83B0000}"/>
    <cellStyle name="Milliers 170 2 3 4" xfId="36445" xr:uid="{00000000-0005-0000-0000-0000B93B0000}"/>
    <cellStyle name="Milliers 170 2 3 5" xfId="9161" xr:uid="{00000000-0005-0000-0000-0000BA3B0000}"/>
    <cellStyle name="Milliers 170 2 4" xfId="2832" xr:uid="{00000000-0005-0000-0000-0000BB3B0000}"/>
    <cellStyle name="Milliers 170 2 4 2" xfId="19584" xr:uid="{00000000-0005-0000-0000-0000BC3B0000}"/>
    <cellStyle name="Milliers 170 2 4 2 2" xfId="43693" xr:uid="{00000000-0005-0000-0000-0000BD3B0000}"/>
    <cellStyle name="Milliers 170 2 4 3" xfId="38215" xr:uid="{00000000-0005-0000-0000-0000BE3B0000}"/>
    <cellStyle name="Milliers 170 2 4 4" xfId="10940" xr:uid="{00000000-0005-0000-0000-0000BF3B0000}"/>
    <cellStyle name="Milliers 170 2 5" xfId="15450" xr:uid="{00000000-0005-0000-0000-0000C03B0000}"/>
    <cellStyle name="Milliers 170 2 5 2" xfId="40417" xr:uid="{00000000-0005-0000-0000-0000C13B0000}"/>
    <cellStyle name="Milliers 170 2 6" xfId="7265" xr:uid="{00000000-0005-0000-0000-0000C23B0000}"/>
    <cellStyle name="Milliers 170 3" xfId="8859" xr:uid="{00000000-0005-0000-0000-0000C33B0000}"/>
    <cellStyle name="Milliers 170 3 2" xfId="19298" xr:uid="{00000000-0005-0000-0000-0000C43B0000}"/>
    <cellStyle name="Milliers 170 3 2 2" xfId="43407" xr:uid="{00000000-0005-0000-0000-0000C53B0000}"/>
    <cellStyle name="Milliers 170 3 3" xfId="36143" xr:uid="{00000000-0005-0000-0000-0000C63B0000}"/>
    <cellStyle name="Milliers 170 4" xfId="10654" xr:uid="{00000000-0005-0000-0000-0000C73B0000}"/>
    <cellStyle name="Milliers 170 4 2" xfId="37929" xr:uid="{00000000-0005-0000-0000-0000C83B0000}"/>
    <cellStyle name="Milliers 170 5" xfId="15148" xr:uid="{00000000-0005-0000-0000-0000C93B0000}"/>
    <cellStyle name="Milliers 170 5 2" xfId="40115" xr:uid="{00000000-0005-0000-0000-0000CA3B0000}"/>
    <cellStyle name="Milliers 170 6" xfId="6954" xr:uid="{00000000-0005-0000-0000-0000CB3B0000}"/>
    <cellStyle name="Milliers 171" xfId="1644" xr:uid="{00000000-0005-0000-0000-0000CC3B0000}"/>
    <cellStyle name="Milliers 171 2" xfId="2039" xr:uid="{00000000-0005-0000-0000-0000CD3B0000}"/>
    <cellStyle name="Milliers 171 2 2" xfId="3646" xr:uid="{00000000-0005-0000-0000-0000CE3B0000}"/>
    <cellStyle name="Milliers 171 2 2 2" xfId="9773" xr:uid="{00000000-0005-0000-0000-0000CF3B0000}"/>
    <cellStyle name="Milliers 171 2 2 2 2" xfId="13640" xr:uid="{00000000-0005-0000-0000-0000D03B0000}"/>
    <cellStyle name="Milliers 171 2 2 2 2 2" xfId="20842" xr:uid="{00000000-0005-0000-0000-0000D13B0000}"/>
    <cellStyle name="Milliers 171 2 2 2 2 2 2" xfId="44951" xr:uid="{00000000-0005-0000-0000-0000D23B0000}"/>
    <cellStyle name="Milliers 171 2 2 2 2 3" xfId="39487" xr:uid="{00000000-0005-0000-0000-0000D33B0000}"/>
    <cellStyle name="Milliers 171 2 2 2 3" xfId="17530" xr:uid="{00000000-0005-0000-0000-0000D43B0000}"/>
    <cellStyle name="Milliers 171 2 2 2 3 2" xfId="42497" xr:uid="{00000000-0005-0000-0000-0000D53B0000}"/>
    <cellStyle name="Milliers 171 2 2 2 4" xfId="37057" xr:uid="{00000000-0005-0000-0000-0000D63B0000}"/>
    <cellStyle name="Milliers 171 2 2 3" xfId="11354" xr:uid="{00000000-0005-0000-0000-0000D73B0000}"/>
    <cellStyle name="Milliers 171 2 2 3 2" xfId="19997" xr:uid="{00000000-0005-0000-0000-0000D83B0000}"/>
    <cellStyle name="Milliers 171 2 2 3 2 2" xfId="44106" xr:uid="{00000000-0005-0000-0000-0000D93B0000}"/>
    <cellStyle name="Milliers 171 2 2 3 3" xfId="38628" xr:uid="{00000000-0005-0000-0000-0000DA3B0000}"/>
    <cellStyle name="Milliers 171 2 2 4" xfId="16062" xr:uid="{00000000-0005-0000-0000-0000DB3B0000}"/>
    <cellStyle name="Milliers 171 2 2 4 2" xfId="41029" xr:uid="{00000000-0005-0000-0000-0000DC3B0000}"/>
    <cellStyle name="Milliers 171 2 2 5" xfId="7893" xr:uid="{00000000-0005-0000-0000-0000DD3B0000}"/>
    <cellStyle name="Milliers 171 2 3" xfId="4538" xr:uid="{00000000-0005-0000-0000-0000DE3B0000}"/>
    <cellStyle name="Milliers 171 2 3 2" xfId="13219" xr:uid="{00000000-0005-0000-0000-0000DF3B0000}"/>
    <cellStyle name="Milliers 171 2 3 2 2" xfId="20430" xr:uid="{00000000-0005-0000-0000-0000E03B0000}"/>
    <cellStyle name="Milliers 171 2 3 2 2 2" xfId="44539" xr:uid="{00000000-0005-0000-0000-0000E13B0000}"/>
    <cellStyle name="Milliers 171 2 3 2 3" xfId="39075" xr:uid="{00000000-0005-0000-0000-0000E23B0000}"/>
    <cellStyle name="Milliers 171 2 3 3" xfId="16919" xr:uid="{00000000-0005-0000-0000-0000E33B0000}"/>
    <cellStyle name="Milliers 171 2 3 3 2" xfId="41886" xr:uid="{00000000-0005-0000-0000-0000E43B0000}"/>
    <cellStyle name="Milliers 171 2 3 4" xfId="36446" xr:uid="{00000000-0005-0000-0000-0000E53B0000}"/>
    <cellStyle name="Milliers 171 2 3 5" xfId="9162" xr:uid="{00000000-0005-0000-0000-0000E63B0000}"/>
    <cellStyle name="Milliers 171 2 4" xfId="2833" xr:uid="{00000000-0005-0000-0000-0000E73B0000}"/>
    <cellStyle name="Milliers 171 2 4 2" xfId="19585" xr:uid="{00000000-0005-0000-0000-0000E83B0000}"/>
    <cellStyle name="Milliers 171 2 4 2 2" xfId="43694" xr:uid="{00000000-0005-0000-0000-0000E93B0000}"/>
    <cellStyle name="Milliers 171 2 4 3" xfId="38216" xr:uid="{00000000-0005-0000-0000-0000EA3B0000}"/>
    <cellStyle name="Milliers 171 2 4 4" xfId="10941" xr:uid="{00000000-0005-0000-0000-0000EB3B0000}"/>
    <cellStyle name="Milliers 171 2 5" xfId="15451" xr:uid="{00000000-0005-0000-0000-0000EC3B0000}"/>
    <cellStyle name="Milliers 171 2 5 2" xfId="40418" xr:uid="{00000000-0005-0000-0000-0000ED3B0000}"/>
    <cellStyle name="Milliers 171 2 6" xfId="7266" xr:uid="{00000000-0005-0000-0000-0000EE3B0000}"/>
    <cellStyle name="Milliers 171 3" xfId="8860" xr:uid="{00000000-0005-0000-0000-0000EF3B0000}"/>
    <cellStyle name="Milliers 171 3 2" xfId="19299" xr:uid="{00000000-0005-0000-0000-0000F03B0000}"/>
    <cellStyle name="Milliers 171 3 2 2" xfId="43408" xr:uid="{00000000-0005-0000-0000-0000F13B0000}"/>
    <cellStyle name="Milliers 171 3 3" xfId="36144" xr:uid="{00000000-0005-0000-0000-0000F23B0000}"/>
    <cellStyle name="Milliers 171 4" xfId="10655" xr:uid="{00000000-0005-0000-0000-0000F33B0000}"/>
    <cellStyle name="Milliers 171 4 2" xfId="37930" xr:uid="{00000000-0005-0000-0000-0000F43B0000}"/>
    <cellStyle name="Milliers 171 5" xfId="15149" xr:uid="{00000000-0005-0000-0000-0000F53B0000}"/>
    <cellStyle name="Milliers 171 5 2" xfId="40116" xr:uid="{00000000-0005-0000-0000-0000F63B0000}"/>
    <cellStyle name="Milliers 171 6" xfId="6955" xr:uid="{00000000-0005-0000-0000-0000F73B0000}"/>
    <cellStyle name="Milliers 172" xfId="1645" xr:uid="{00000000-0005-0000-0000-0000F83B0000}"/>
    <cellStyle name="Milliers 172 2" xfId="2040" xr:uid="{00000000-0005-0000-0000-0000F93B0000}"/>
    <cellStyle name="Milliers 172 2 2" xfId="3647" xr:uid="{00000000-0005-0000-0000-0000FA3B0000}"/>
    <cellStyle name="Milliers 172 2 2 2" xfId="9774" xr:uid="{00000000-0005-0000-0000-0000FB3B0000}"/>
    <cellStyle name="Milliers 172 2 2 2 2" xfId="13641" xr:uid="{00000000-0005-0000-0000-0000FC3B0000}"/>
    <cellStyle name="Milliers 172 2 2 2 2 2" xfId="20843" xr:uid="{00000000-0005-0000-0000-0000FD3B0000}"/>
    <cellStyle name="Milliers 172 2 2 2 2 2 2" xfId="44952" xr:uid="{00000000-0005-0000-0000-0000FE3B0000}"/>
    <cellStyle name="Milliers 172 2 2 2 2 3" xfId="39488" xr:uid="{00000000-0005-0000-0000-0000FF3B0000}"/>
    <cellStyle name="Milliers 172 2 2 2 3" xfId="17531" xr:uid="{00000000-0005-0000-0000-0000003C0000}"/>
    <cellStyle name="Milliers 172 2 2 2 3 2" xfId="42498" xr:uid="{00000000-0005-0000-0000-0000013C0000}"/>
    <cellStyle name="Milliers 172 2 2 2 4" xfId="37058" xr:uid="{00000000-0005-0000-0000-0000023C0000}"/>
    <cellStyle name="Milliers 172 2 2 3" xfId="11355" xr:uid="{00000000-0005-0000-0000-0000033C0000}"/>
    <cellStyle name="Milliers 172 2 2 3 2" xfId="19998" xr:uid="{00000000-0005-0000-0000-0000043C0000}"/>
    <cellStyle name="Milliers 172 2 2 3 2 2" xfId="44107" xr:uid="{00000000-0005-0000-0000-0000053C0000}"/>
    <cellStyle name="Milliers 172 2 2 3 3" xfId="38629" xr:uid="{00000000-0005-0000-0000-0000063C0000}"/>
    <cellStyle name="Milliers 172 2 2 4" xfId="16063" xr:uid="{00000000-0005-0000-0000-0000073C0000}"/>
    <cellStyle name="Milliers 172 2 2 4 2" xfId="41030" xr:uid="{00000000-0005-0000-0000-0000083C0000}"/>
    <cellStyle name="Milliers 172 2 2 5" xfId="7894" xr:uid="{00000000-0005-0000-0000-0000093C0000}"/>
    <cellStyle name="Milliers 172 2 3" xfId="4539" xr:uid="{00000000-0005-0000-0000-00000A3C0000}"/>
    <cellStyle name="Milliers 172 2 3 2" xfId="13220" xr:uid="{00000000-0005-0000-0000-00000B3C0000}"/>
    <cellStyle name="Milliers 172 2 3 2 2" xfId="20431" xr:uid="{00000000-0005-0000-0000-00000C3C0000}"/>
    <cellStyle name="Milliers 172 2 3 2 2 2" xfId="44540" xr:uid="{00000000-0005-0000-0000-00000D3C0000}"/>
    <cellStyle name="Milliers 172 2 3 2 3" xfId="39076" xr:uid="{00000000-0005-0000-0000-00000E3C0000}"/>
    <cellStyle name="Milliers 172 2 3 3" xfId="16920" xr:uid="{00000000-0005-0000-0000-00000F3C0000}"/>
    <cellStyle name="Milliers 172 2 3 3 2" xfId="41887" xr:uid="{00000000-0005-0000-0000-0000103C0000}"/>
    <cellStyle name="Milliers 172 2 3 4" xfId="36447" xr:uid="{00000000-0005-0000-0000-0000113C0000}"/>
    <cellStyle name="Milliers 172 2 3 5" xfId="9163" xr:uid="{00000000-0005-0000-0000-0000123C0000}"/>
    <cellStyle name="Milliers 172 2 4" xfId="2834" xr:uid="{00000000-0005-0000-0000-0000133C0000}"/>
    <cellStyle name="Milliers 172 2 4 2" xfId="19586" xr:uid="{00000000-0005-0000-0000-0000143C0000}"/>
    <cellStyle name="Milliers 172 2 4 2 2" xfId="43695" xr:uid="{00000000-0005-0000-0000-0000153C0000}"/>
    <cellStyle name="Milliers 172 2 4 3" xfId="38217" xr:uid="{00000000-0005-0000-0000-0000163C0000}"/>
    <cellStyle name="Milliers 172 2 4 4" xfId="10942" xr:uid="{00000000-0005-0000-0000-0000173C0000}"/>
    <cellStyle name="Milliers 172 2 5" xfId="15452" xr:uid="{00000000-0005-0000-0000-0000183C0000}"/>
    <cellStyle name="Milliers 172 2 5 2" xfId="40419" xr:uid="{00000000-0005-0000-0000-0000193C0000}"/>
    <cellStyle name="Milliers 172 2 6" xfId="7267" xr:uid="{00000000-0005-0000-0000-00001A3C0000}"/>
    <cellStyle name="Milliers 172 3" xfId="8861" xr:uid="{00000000-0005-0000-0000-00001B3C0000}"/>
    <cellStyle name="Milliers 172 3 2" xfId="19300" xr:uid="{00000000-0005-0000-0000-00001C3C0000}"/>
    <cellStyle name="Milliers 172 3 2 2" xfId="43409" xr:uid="{00000000-0005-0000-0000-00001D3C0000}"/>
    <cellStyle name="Milliers 172 3 3" xfId="36145" xr:uid="{00000000-0005-0000-0000-00001E3C0000}"/>
    <cellStyle name="Milliers 172 4" xfId="10656" xr:uid="{00000000-0005-0000-0000-00001F3C0000}"/>
    <cellStyle name="Milliers 172 4 2" xfId="37931" xr:uid="{00000000-0005-0000-0000-0000203C0000}"/>
    <cellStyle name="Milliers 172 5" xfId="15150" xr:uid="{00000000-0005-0000-0000-0000213C0000}"/>
    <cellStyle name="Milliers 172 5 2" xfId="40117" xr:uid="{00000000-0005-0000-0000-0000223C0000}"/>
    <cellStyle name="Milliers 172 6" xfId="6956" xr:uid="{00000000-0005-0000-0000-0000233C0000}"/>
    <cellStyle name="Milliers 173" xfId="1646" xr:uid="{00000000-0005-0000-0000-0000243C0000}"/>
    <cellStyle name="Milliers 173 2" xfId="2041" xr:uid="{00000000-0005-0000-0000-0000253C0000}"/>
    <cellStyle name="Milliers 173 2 2" xfId="3648" xr:uid="{00000000-0005-0000-0000-0000263C0000}"/>
    <cellStyle name="Milliers 173 2 2 2" xfId="9775" xr:uid="{00000000-0005-0000-0000-0000273C0000}"/>
    <cellStyle name="Milliers 173 2 2 2 2" xfId="13642" xr:uid="{00000000-0005-0000-0000-0000283C0000}"/>
    <cellStyle name="Milliers 173 2 2 2 2 2" xfId="20844" xr:uid="{00000000-0005-0000-0000-0000293C0000}"/>
    <cellStyle name="Milliers 173 2 2 2 2 2 2" xfId="44953" xr:uid="{00000000-0005-0000-0000-00002A3C0000}"/>
    <cellStyle name="Milliers 173 2 2 2 2 3" xfId="39489" xr:uid="{00000000-0005-0000-0000-00002B3C0000}"/>
    <cellStyle name="Milliers 173 2 2 2 3" xfId="17532" xr:uid="{00000000-0005-0000-0000-00002C3C0000}"/>
    <cellStyle name="Milliers 173 2 2 2 3 2" xfId="42499" xr:uid="{00000000-0005-0000-0000-00002D3C0000}"/>
    <cellStyle name="Milliers 173 2 2 2 4" xfId="37059" xr:uid="{00000000-0005-0000-0000-00002E3C0000}"/>
    <cellStyle name="Milliers 173 2 2 3" xfId="11356" xr:uid="{00000000-0005-0000-0000-00002F3C0000}"/>
    <cellStyle name="Milliers 173 2 2 3 2" xfId="19999" xr:uid="{00000000-0005-0000-0000-0000303C0000}"/>
    <cellStyle name="Milliers 173 2 2 3 2 2" xfId="44108" xr:uid="{00000000-0005-0000-0000-0000313C0000}"/>
    <cellStyle name="Milliers 173 2 2 3 3" xfId="38630" xr:uid="{00000000-0005-0000-0000-0000323C0000}"/>
    <cellStyle name="Milliers 173 2 2 4" xfId="16064" xr:uid="{00000000-0005-0000-0000-0000333C0000}"/>
    <cellStyle name="Milliers 173 2 2 4 2" xfId="41031" xr:uid="{00000000-0005-0000-0000-0000343C0000}"/>
    <cellStyle name="Milliers 173 2 2 5" xfId="7895" xr:uid="{00000000-0005-0000-0000-0000353C0000}"/>
    <cellStyle name="Milliers 173 2 3" xfId="4540" xr:uid="{00000000-0005-0000-0000-0000363C0000}"/>
    <cellStyle name="Milliers 173 2 3 2" xfId="13221" xr:uid="{00000000-0005-0000-0000-0000373C0000}"/>
    <cellStyle name="Milliers 173 2 3 2 2" xfId="20432" xr:uid="{00000000-0005-0000-0000-0000383C0000}"/>
    <cellStyle name="Milliers 173 2 3 2 2 2" xfId="44541" xr:uid="{00000000-0005-0000-0000-0000393C0000}"/>
    <cellStyle name="Milliers 173 2 3 2 3" xfId="39077" xr:uid="{00000000-0005-0000-0000-00003A3C0000}"/>
    <cellStyle name="Milliers 173 2 3 3" xfId="16921" xr:uid="{00000000-0005-0000-0000-00003B3C0000}"/>
    <cellStyle name="Milliers 173 2 3 3 2" xfId="41888" xr:uid="{00000000-0005-0000-0000-00003C3C0000}"/>
    <cellStyle name="Milliers 173 2 3 4" xfId="36448" xr:uid="{00000000-0005-0000-0000-00003D3C0000}"/>
    <cellStyle name="Milliers 173 2 3 5" xfId="9164" xr:uid="{00000000-0005-0000-0000-00003E3C0000}"/>
    <cellStyle name="Milliers 173 2 4" xfId="2835" xr:uid="{00000000-0005-0000-0000-00003F3C0000}"/>
    <cellStyle name="Milliers 173 2 4 2" xfId="19587" xr:uid="{00000000-0005-0000-0000-0000403C0000}"/>
    <cellStyle name="Milliers 173 2 4 2 2" xfId="43696" xr:uid="{00000000-0005-0000-0000-0000413C0000}"/>
    <cellStyle name="Milliers 173 2 4 3" xfId="38218" xr:uid="{00000000-0005-0000-0000-0000423C0000}"/>
    <cellStyle name="Milliers 173 2 4 4" xfId="10943" xr:uid="{00000000-0005-0000-0000-0000433C0000}"/>
    <cellStyle name="Milliers 173 2 5" xfId="15453" xr:uid="{00000000-0005-0000-0000-0000443C0000}"/>
    <cellStyle name="Milliers 173 2 5 2" xfId="40420" xr:uid="{00000000-0005-0000-0000-0000453C0000}"/>
    <cellStyle name="Milliers 173 2 6" xfId="7268" xr:uid="{00000000-0005-0000-0000-0000463C0000}"/>
    <cellStyle name="Milliers 173 3" xfId="8862" xr:uid="{00000000-0005-0000-0000-0000473C0000}"/>
    <cellStyle name="Milliers 173 3 2" xfId="19301" xr:uid="{00000000-0005-0000-0000-0000483C0000}"/>
    <cellStyle name="Milliers 173 3 2 2" xfId="43410" xr:uid="{00000000-0005-0000-0000-0000493C0000}"/>
    <cellStyle name="Milliers 173 3 3" xfId="36146" xr:uid="{00000000-0005-0000-0000-00004A3C0000}"/>
    <cellStyle name="Milliers 173 4" xfId="10657" xr:uid="{00000000-0005-0000-0000-00004B3C0000}"/>
    <cellStyle name="Milliers 173 4 2" xfId="37932" xr:uid="{00000000-0005-0000-0000-00004C3C0000}"/>
    <cellStyle name="Milliers 173 5" xfId="15151" xr:uid="{00000000-0005-0000-0000-00004D3C0000}"/>
    <cellStyle name="Milliers 173 5 2" xfId="40118" xr:uid="{00000000-0005-0000-0000-00004E3C0000}"/>
    <cellStyle name="Milliers 173 6" xfId="6957" xr:uid="{00000000-0005-0000-0000-00004F3C0000}"/>
    <cellStyle name="Milliers 174" xfId="1647" xr:uid="{00000000-0005-0000-0000-0000503C0000}"/>
    <cellStyle name="Milliers 174 2" xfId="2042" xr:uid="{00000000-0005-0000-0000-0000513C0000}"/>
    <cellStyle name="Milliers 174 2 2" xfId="3649" xr:uid="{00000000-0005-0000-0000-0000523C0000}"/>
    <cellStyle name="Milliers 174 2 2 2" xfId="9776" xr:uid="{00000000-0005-0000-0000-0000533C0000}"/>
    <cellStyle name="Milliers 174 2 2 2 2" xfId="13643" xr:uid="{00000000-0005-0000-0000-0000543C0000}"/>
    <cellStyle name="Milliers 174 2 2 2 2 2" xfId="20845" xr:uid="{00000000-0005-0000-0000-0000553C0000}"/>
    <cellStyle name="Milliers 174 2 2 2 2 2 2" xfId="44954" xr:uid="{00000000-0005-0000-0000-0000563C0000}"/>
    <cellStyle name="Milliers 174 2 2 2 2 3" xfId="39490" xr:uid="{00000000-0005-0000-0000-0000573C0000}"/>
    <cellStyle name="Milliers 174 2 2 2 3" xfId="17533" xr:uid="{00000000-0005-0000-0000-0000583C0000}"/>
    <cellStyle name="Milliers 174 2 2 2 3 2" xfId="42500" xr:uid="{00000000-0005-0000-0000-0000593C0000}"/>
    <cellStyle name="Milliers 174 2 2 2 4" xfId="37060" xr:uid="{00000000-0005-0000-0000-00005A3C0000}"/>
    <cellStyle name="Milliers 174 2 2 3" xfId="11357" xr:uid="{00000000-0005-0000-0000-00005B3C0000}"/>
    <cellStyle name="Milliers 174 2 2 3 2" xfId="20000" xr:uid="{00000000-0005-0000-0000-00005C3C0000}"/>
    <cellStyle name="Milliers 174 2 2 3 2 2" xfId="44109" xr:uid="{00000000-0005-0000-0000-00005D3C0000}"/>
    <cellStyle name="Milliers 174 2 2 3 3" xfId="38631" xr:uid="{00000000-0005-0000-0000-00005E3C0000}"/>
    <cellStyle name="Milliers 174 2 2 4" xfId="16065" xr:uid="{00000000-0005-0000-0000-00005F3C0000}"/>
    <cellStyle name="Milliers 174 2 2 4 2" xfId="41032" xr:uid="{00000000-0005-0000-0000-0000603C0000}"/>
    <cellStyle name="Milliers 174 2 2 5" xfId="7896" xr:uid="{00000000-0005-0000-0000-0000613C0000}"/>
    <cellStyle name="Milliers 174 2 3" xfId="4541" xr:uid="{00000000-0005-0000-0000-0000623C0000}"/>
    <cellStyle name="Milliers 174 2 3 2" xfId="13222" xr:uid="{00000000-0005-0000-0000-0000633C0000}"/>
    <cellStyle name="Milliers 174 2 3 2 2" xfId="20433" xr:uid="{00000000-0005-0000-0000-0000643C0000}"/>
    <cellStyle name="Milliers 174 2 3 2 2 2" xfId="44542" xr:uid="{00000000-0005-0000-0000-0000653C0000}"/>
    <cellStyle name="Milliers 174 2 3 2 3" xfId="39078" xr:uid="{00000000-0005-0000-0000-0000663C0000}"/>
    <cellStyle name="Milliers 174 2 3 3" xfId="16922" xr:uid="{00000000-0005-0000-0000-0000673C0000}"/>
    <cellStyle name="Milliers 174 2 3 3 2" xfId="41889" xr:uid="{00000000-0005-0000-0000-0000683C0000}"/>
    <cellStyle name="Milliers 174 2 3 4" xfId="36449" xr:uid="{00000000-0005-0000-0000-0000693C0000}"/>
    <cellStyle name="Milliers 174 2 3 5" xfId="9165" xr:uid="{00000000-0005-0000-0000-00006A3C0000}"/>
    <cellStyle name="Milliers 174 2 4" xfId="2836" xr:uid="{00000000-0005-0000-0000-00006B3C0000}"/>
    <cellStyle name="Milliers 174 2 4 2" xfId="19588" xr:uid="{00000000-0005-0000-0000-00006C3C0000}"/>
    <cellStyle name="Milliers 174 2 4 2 2" xfId="43697" xr:uid="{00000000-0005-0000-0000-00006D3C0000}"/>
    <cellStyle name="Milliers 174 2 4 3" xfId="38219" xr:uid="{00000000-0005-0000-0000-00006E3C0000}"/>
    <cellStyle name="Milliers 174 2 4 4" xfId="10944" xr:uid="{00000000-0005-0000-0000-00006F3C0000}"/>
    <cellStyle name="Milliers 174 2 5" xfId="15454" xr:uid="{00000000-0005-0000-0000-0000703C0000}"/>
    <cellStyle name="Milliers 174 2 5 2" xfId="40421" xr:uid="{00000000-0005-0000-0000-0000713C0000}"/>
    <cellStyle name="Milliers 174 2 6" xfId="7269" xr:uid="{00000000-0005-0000-0000-0000723C0000}"/>
    <cellStyle name="Milliers 174 3" xfId="8863" xr:uid="{00000000-0005-0000-0000-0000733C0000}"/>
    <cellStyle name="Milliers 174 3 2" xfId="19302" xr:uid="{00000000-0005-0000-0000-0000743C0000}"/>
    <cellStyle name="Milliers 174 3 2 2" xfId="43411" xr:uid="{00000000-0005-0000-0000-0000753C0000}"/>
    <cellStyle name="Milliers 174 3 3" xfId="36147" xr:uid="{00000000-0005-0000-0000-0000763C0000}"/>
    <cellStyle name="Milliers 174 4" xfId="10658" xr:uid="{00000000-0005-0000-0000-0000773C0000}"/>
    <cellStyle name="Milliers 174 4 2" xfId="37933" xr:uid="{00000000-0005-0000-0000-0000783C0000}"/>
    <cellStyle name="Milliers 174 5" xfId="15152" xr:uid="{00000000-0005-0000-0000-0000793C0000}"/>
    <cellStyle name="Milliers 174 5 2" xfId="40119" xr:uid="{00000000-0005-0000-0000-00007A3C0000}"/>
    <cellStyle name="Milliers 174 6" xfId="6958" xr:uid="{00000000-0005-0000-0000-00007B3C0000}"/>
    <cellStyle name="Milliers 175" xfId="1648" xr:uid="{00000000-0005-0000-0000-00007C3C0000}"/>
    <cellStyle name="Milliers 175 2" xfId="2043" xr:uid="{00000000-0005-0000-0000-00007D3C0000}"/>
    <cellStyle name="Milliers 175 2 2" xfId="3650" xr:uid="{00000000-0005-0000-0000-00007E3C0000}"/>
    <cellStyle name="Milliers 175 2 2 2" xfId="9777" xr:uid="{00000000-0005-0000-0000-00007F3C0000}"/>
    <cellStyle name="Milliers 175 2 2 2 2" xfId="13644" xr:uid="{00000000-0005-0000-0000-0000803C0000}"/>
    <cellStyle name="Milliers 175 2 2 2 2 2" xfId="20846" xr:uid="{00000000-0005-0000-0000-0000813C0000}"/>
    <cellStyle name="Milliers 175 2 2 2 2 2 2" xfId="44955" xr:uid="{00000000-0005-0000-0000-0000823C0000}"/>
    <cellStyle name="Milliers 175 2 2 2 2 3" xfId="39491" xr:uid="{00000000-0005-0000-0000-0000833C0000}"/>
    <cellStyle name="Milliers 175 2 2 2 3" xfId="17534" xr:uid="{00000000-0005-0000-0000-0000843C0000}"/>
    <cellStyle name="Milliers 175 2 2 2 3 2" xfId="42501" xr:uid="{00000000-0005-0000-0000-0000853C0000}"/>
    <cellStyle name="Milliers 175 2 2 2 4" xfId="37061" xr:uid="{00000000-0005-0000-0000-0000863C0000}"/>
    <cellStyle name="Milliers 175 2 2 3" xfId="11358" xr:uid="{00000000-0005-0000-0000-0000873C0000}"/>
    <cellStyle name="Milliers 175 2 2 3 2" xfId="20001" xr:uid="{00000000-0005-0000-0000-0000883C0000}"/>
    <cellStyle name="Milliers 175 2 2 3 2 2" xfId="44110" xr:uid="{00000000-0005-0000-0000-0000893C0000}"/>
    <cellStyle name="Milliers 175 2 2 3 3" xfId="38632" xr:uid="{00000000-0005-0000-0000-00008A3C0000}"/>
    <cellStyle name="Milliers 175 2 2 4" xfId="16066" xr:uid="{00000000-0005-0000-0000-00008B3C0000}"/>
    <cellStyle name="Milliers 175 2 2 4 2" xfId="41033" xr:uid="{00000000-0005-0000-0000-00008C3C0000}"/>
    <cellStyle name="Milliers 175 2 2 5" xfId="7897" xr:uid="{00000000-0005-0000-0000-00008D3C0000}"/>
    <cellStyle name="Milliers 175 2 3" xfId="4542" xr:uid="{00000000-0005-0000-0000-00008E3C0000}"/>
    <cellStyle name="Milliers 175 2 3 2" xfId="13223" xr:uid="{00000000-0005-0000-0000-00008F3C0000}"/>
    <cellStyle name="Milliers 175 2 3 2 2" xfId="20434" xr:uid="{00000000-0005-0000-0000-0000903C0000}"/>
    <cellStyle name="Milliers 175 2 3 2 2 2" xfId="44543" xr:uid="{00000000-0005-0000-0000-0000913C0000}"/>
    <cellStyle name="Milliers 175 2 3 2 3" xfId="39079" xr:uid="{00000000-0005-0000-0000-0000923C0000}"/>
    <cellStyle name="Milliers 175 2 3 3" xfId="16923" xr:uid="{00000000-0005-0000-0000-0000933C0000}"/>
    <cellStyle name="Milliers 175 2 3 3 2" xfId="41890" xr:uid="{00000000-0005-0000-0000-0000943C0000}"/>
    <cellStyle name="Milliers 175 2 3 4" xfId="36450" xr:uid="{00000000-0005-0000-0000-0000953C0000}"/>
    <cellStyle name="Milliers 175 2 3 5" xfId="9166" xr:uid="{00000000-0005-0000-0000-0000963C0000}"/>
    <cellStyle name="Milliers 175 2 4" xfId="2837" xr:uid="{00000000-0005-0000-0000-0000973C0000}"/>
    <cellStyle name="Milliers 175 2 4 2" xfId="19589" xr:uid="{00000000-0005-0000-0000-0000983C0000}"/>
    <cellStyle name="Milliers 175 2 4 2 2" xfId="43698" xr:uid="{00000000-0005-0000-0000-0000993C0000}"/>
    <cellStyle name="Milliers 175 2 4 3" xfId="38220" xr:uid="{00000000-0005-0000-0000-00009A3C0000}"/>
    <cellStyle name="Milliers 175 2 4 4" xfId="10945" xr:uid="{00000000-0005-0000-0000-00009B3C0000}"/>
    <cellStyle name="Milliers 175 2 5" xfId="15455" xr:uid="{00000000-0005-0000-0000-00009C3C0000}"/>
    <cellStyle name="Milliers 175 2 5 2" xfId="40422" xr:uid="{00000000-0005-0000-0000-00009D3C0000}"/>
    <cellStyle name="Milliers 175 2 6" xfId="7270" xr:uid="{00000000-0005-0000-0000-00009E3C0000}"/>
    <cellStyle name="Milliers 175 3" xfId="8864" xr:uid="{00000000-0005-0000-0000-00009F3C0000}"/>
    <cellStyle name="Milliers 175 3 2" xfId="19303" xr:uid="{00000000-0005-0000-0000-0000A03C0000}"/>
    <cellStyle name="Milliers 175 3 2 2" xfId="43412" xr:uid="{00000000-0005-0000-0000-0000A13C0000}"/>
    <cellStyle name="Milliers 175 3 3" xfId="36148" xr:uid="{00000000-0005-0000-0000-0000A23C0000}"/>
    <cellStyle name="Milliers 175 4" xfId="10659" xr:uid="{00000000-0005-0000-0000-0000A33C0000}"/>
    <cellStyle name="Milliers 175 4 2" xfId="37934" xr:uid="{00000000-0005-0000-0000-0000A43C0000}"/>
    <cellStyle name="Milliers 175 5" xfId="15153" xr:uid="{00000000-0005-0000-0000-0000A53C0000}"/>
    <cellStyle name="Milliers 175 5 2" xfId="40120" xr:uid="{00000000-0005-0000-0000-0000A63C0000}"/>
    <cellStyle name="Milliers 175 6" xfId="6959" xr:uid="{00000000-0005-0000-0000-0000A73C0000}"/>
    <cellStyle name="Milliers 176" xfId="1649" xr:uid="{00000000-0005-0000-0000-0000A83C0000}"/>
    <cellStyle name="Milliers 176 2" xfId="2044" xr:uid="{00000000-0005-0000-0000-0000A93C0000}"/>
    <cellStyle name="Milliers 176 2 2" xfId="3651" xr:uid="{00000000-0005-0000-0000-0000AA3C0000}"/>
    <cellStyle name="Milliers 176 2 2 2" xfId="9778" xr:uid="{00000000-0005-0000-0000-0000AB3C0000}"/>
    <cellStyle name="Milliers 176 2 2 2 2" xfId="13645" xr:uid="{00000000-0005-0000-0000-0000AC3C0000}"/>
    <cellStyle name="Milliers 176 2 2 2 2 2" xfId="20847" xr:uid="{00000000-0005-0000-0000-0000AD3C0000}"/>
    <cellStyle name="Milliers 176 2 2 2 2 2 2" xfId="44956" xr:uid="{00000000-0005-0000-0000-0000AE3C0000}"/>
    <cellStyle name="Milliers 176 2 2 2 2 3" xfId="39492" xr:uid="{00000000-0005-0000-0000-0000AF3C0000}"/>
    <cellStyle name="Milliers 176 2 2 2 3" xfId="17535" xr:uid="{00000000-0005-0000-0000-0000B03C0000}"/>
    <cellStyle name="Milliers 176 2 2 2 3 2" xfId="42502" xr:uid="{00000000-0005-0000-0000-0000B13C0000}"/>
    <cellStyle name="Milliers 176 2 2 2 4" xfId="37062" xr:uid="{00000000-0005-0000-0000-0000B23C0000}"/>
    <cellStyle name="Milliers 176 2 2 3" xfId="11359" xr:uid="{00000000-0005-0000-0000-0000B33C0000}"/>
    <cellStyle name="Milliers 176 2 2 3 2" xfId="20002" xr:uid="{00000000-0005-0000-0000-0000B43C0000}"/>
    <cellStyle name="Milliers 176 2 2 3 2 2" xfId="44111" xr:uid="{00000000-0005-0000-0000-0000B53C0000}"/>
    <cellStyle name="Milliers 176 2 2 3 3" xfId="38633" xr:uid="{00000000-0005-0000-0000-0000B63C0000}"/>
    <cellStyle name="Milliers 176 2 2 4" xfId="16067" xr:uid="{00000000-0005-0000-0000-0000B73C0000}"/>
    <cellStyle name="Milliers 176 2 2 4 2" xfId="41034" xr:uid="{00000000-0005-0000-0000-0000B83C0000}"/>
    <cellStyle name="Milliers 176 2 2 5" xfId="7898" xr:uid="{00000000-0005-0000-0000-0000B93C0000}"/>
    <cellStyle name="Milliers 176 2 3" xfId="4543" xr:uid="{00000000-0005-0000-0000-0000BA3C0000}"/>
    <cellStyle name="Milliers 176 2 3 2" xfId="13224" xr:uid="{00000000-0005-0000-0000-0000BB3C0000}"/>
    <cellStyle name="Milliers 176 2 3 2 2" xfId="20435" xr:uid="{00000000-0005-0000-0000-0000BC3C0000}"/>
    <cellStyle name="Milliers 176 2 3 2 2 2" xfId="44544" xr:uid="{00000000-0005-0000-0000-0000BD3C0000}"/>
    <cellStyle name="Milliers 176 2 3 2 3" xfId="39080" xr:uid="{00000000-0005-0000-0000-0000BE3C0000}"/>
    <cellStyle name="Milliers 176 2 3 3" xfId="16924" xr:uid="{00000000-0005-0000-0000-0000BF3C0000}"/>
    <cellStyle name="Milliers 176 2 3 3 2" xfId="41891" xr:uid="{00000000-0005-0000-0000-0000C03C0000}"/>
    <cellStyle name="Milliers 176 2 3 4" xfId="36451" xr:uid="{00000000-0005-0000-0000-0000C13C0000}"/>
    <cellStyle name="Milliers 176 2 3 5" xfId="9167" xr:uid="{00000000-0005-0000-0000-0000C23C0000}"/>
    <cellStyle name="Milliers 176 2 4" xfId="2838" xr:uid="{00000000-0005-0000-0000-0000C33C0000}"/>
    <cellStyle name="Milliers 176 2 4 2" xfId="19590" xr:uid="{00000000-0005-0000-0000-0000C43C0000}"/>
    <cellStyle name="Milliers 176 2 4 2 2" xfId="43699" xr:uid="{00000000-0005-0000-0000-0000C53C0000}"/>
    <cellStyle name="Milliers 176 2 4 3" xfId="38221" xr:uid="{00000000-0005-0000-0000-0000C63C0000}"/>
    <cellStyle name="Milliers 176 2 4 4" xfId="10946" xr:uid="{00000000-0005-0000-0000-0000C73C0000}"/>
    <cellStyle name="Milliers 176 2 5" xfId="15456" xr:uid="{00000000-0005-0000-0000-0000C83C0000}"/>
    <cellStyle name="Milliers 176 2 5 2" xfId="40423" xr:uid="{00000000-0005-0000-0000-0000C93C0000}"/>
    <cellStyle name="Milliers 176 2 6" xfId="7271" xr:uid="{00000000-0005-0000-0000-0000CA3C0000}"/>
    <cellStyle name="Milliers 176 3" xfId="8865" xr:uid="{00000000-0005-0000-0000-0000CB3C0000}"/>
    <cellStyle name="Milliers 176 3 2" xfId="19304" xr:uid="{00000000-0005-0000-0000-0000CC3C0000}"/>
    <cellStyle name="Milliers 176 3 2 2" xfId="43413" xr:uid="{00000000-0005-0000-0000-0000CD3C0000}"/>
    <cellStyle name="Milliers 176 3 3" xfId="36149" xr:uid="{00000000-0005-0000-0000-0000CE3C0000}"/>
    <cellStyle name="Milliers 176 4" xfId="10660" xr:uid="{00000000-0005-0000-0000-0000CF3C0000}"/>
    <cellStyle name="Milliers 176 4 2" xfId="37935" xr:uid="{00000000-0005-0000-0000-0000D03C0000}"/>
    <cellStyle name="Milliers 176 5" xfId="15154" xr:uid="{00000000-0005-0000-0000-0000D13C0000}"/>
    <cellStyle name="Milliers 176 5 2" xfId="40121" xr:uid="{00000000-0005-0000-0000-0000D23C0000}"/>
    <cellStyle name="Milliers 176 6" xfId="6960" xr:uid="{00000000-0005-0000-0000-0000D33C0000}"/>
    <cellStyle name="Milliers 177" xfId="1650" xr:uid="{00000000-0005-0000-0000-0000D43C0000}"/>
    <cellStyle name="Milliers 177 2" xfId="2045" xr:uid="{00000000-0005-0000-0000-0000D53C0000}"/>
    <cellStyle name="Milliers 177 2 2" xfId="3652" xr:uid="{00000000-0005-0000-0000-0000D63C0000}"/>
    <cellStyle name="Milliers 177 2 2 2" xfId="9779" xr:uid="{00000000-0005-0000-0000-0000D73C0000}"/>
    <cellStyle name="Milliers 177 2 2 2 2" xfId="13646" xr:uid="{00000000-0005-0000-0000-0000D83C0000}"/>
    <cellStyle name="Milliers 177 2 2 2 2 2" xfId="20848" xr:uid="{00000000-0005-0000-0000-0000D93C0000}"/>
    <cellStyle name="Milliers 177 2 2 2 2 2 2" xfId="44957" xr:uid="{00000000-0005-0000-0000-0000DA3C0000}"/>
    <cellStyle name="Milliers 177 2 2 2 2 3" xfId="39493" xr:uid="{00000000-0005-0000-0000-0000DB3C0000}"/>
    <cellStyle name="Milliers 177 2 2 2 3" xfId="17536" xr:uid="{00000000-0005-0000-0000-0000DC3C0000}"/>
    <cellStyle name="Milliers 177 2 2 2 3 2" xfId="42503" xr:uid="{00000000-0005-0000-0000-0000DD3C0000}"/>
    <cellStyle name="Milliers 177 2 2 2 4" xfId="37063" xr:uid="{00000000-0005-0000-0000-0000DE3C0000}"/>
    <cellStyle name="Milliers 177 2 2 3" xfId="11360" xr:uid="{00000000-0005-0000-0000-0000DF3C0000}"/>
    <cellStyle name="Milliers 177 2 2 3 2" xfId="20003" xr:uid="{00000000-0005-0000-0000-0000E03C0000}"/>
    <cellStyle name="Milliers 177 2 2 3 2 2" xfId="44112" xr:uid="{00000000-0005-0000-0000-0000E13C0000}"/>
    <cellStyle name="Milliers 177 2 2 3 3" xfId="38634" xr:uid="{00000000-0005-0000-0000-0000E23C0000}"/>
    <cellStyle name="Milliers 177 2 2 4" xfId="16068" xr:uid="{00000000-0005-0000-0000-0000E33C0000}"/>
    <cellStyle name="Milliers 177 2 2 4 2" xfId="41035" xr:uid="{00000000-0005-0000-0000-0000E43C0000}"/>
    <cellStyle name="Milliers 177 2 2 5" xfId="7899" xr:uid="{00000000-0005-0000-0000-0000E53C0000}"/>
    <cellStyle name="Milliers 177 2 3" xfId="4544" xr:uid="{00000000-0005-0000-0000-0000E63C0000}"/>
    <cellStyle name="Milliers 177 2 3 2" xfId="13225" xr:uid="{00000000-0005-0000-0000-0000E73C0000}"/>
    <cellStyle name="Milliers 177 2 3 2 2" xfId="20436" xr:uid="{00000000-0005-0000-0000-0000E83C0000}"/>
    <cellStyle name="Milliers 177 2 3 2 2 2" xfId="44545" xr:uid="{00000000-0005-0000-0000-0000E93C0000}"/>
    <cellStyle name="Milliers 177 2 3 2 3" xfId="39081" xr:uid="{00000000-0005-0000-0000-0000EA3C0000}"/>
    <cellStyle name="Milliers 177 2 3 3" xfId="16925" xr:uid="{00000000-0005-0000-0000-0000EB3C0000}"/>
    <cellStyle name="Milliers 177 2 3 3 2" xfId="41892" xr:uid="{00000000-0005-0000-0000-0000EC3C0000}"/>
    <cellStyle name="Milliers 177 2 3 4" xfId="36452" xr:uid="{00000000-0005-0000-0000-0000ED3C0000}"/>
    <cellStyle name="Milliers 177 2 3 5" xfId="9168" xr:uid="{00000000-0005-0000-0000-0000EE3C0000}"/>
    <cellStyle name="Milliers 177 2 4" xfId="2839" xr:uid="{00000000-0005-0000-0000-0000EF3C0000}"/>
    <cellStyle name="Milliers 177 2 4 2" xfId="19591" xr:uid="{00000000-0005-0000-0000-0000F03C0000}"/>
    <cellStyle name="Milliers 177 2 4 2 2" xfId="43700" xr:uid="{00000000-0005-0000-0000-0000F13C0000}"/>
    <cellStyle name="Milliers 177 2 4 3" xfId="38222" xr:uid="{00000000-0005-0000-0000-0000F23C0000}"/>
    <cellStyle name="Milliers 177 2 4 4" xfId="10947" xr:uid="{00000000-0005-0000-0000-0000F33C0000}"/>
    <cellStyle name="Milliers 177 2 5" xfId="15457" xr:uid="{00000000-0005-0000-0000-0000F43C0000}"/>
    <cellStyle name="Milliers 177 2 5 2" xfId="40424" xr:uid="{00000000-0005-0000-0000-0000F53C0000}"/>
    <cellStyle name="Milliers 177 2 6" xfId="7272" xr:uid="{00000000-0005-0000-0000-0000F63C0000}"/>
    <cellStyle name="Milliers 177 3" xfId="8866" xr:uid="{00000000-0005-0000-0000-0000F73C0000}"/>
    <cellStyle name="Milliers 177 3 2" xfId="19305" xr:uid="{00000000-0005-0000-0000-0000F83C0000}"/>
    <cellStyle name="Milliers 177 3 2 2" xfId="43414" xr:uid="{00000000-0005-0000-0000-0000F93C0000}"/>
    <cellStyle name="Milliers 177 3 3" xfId="36150" xr:uid="{00000000-0005-0000-0000-0000FA3C0000}"/>
    <cellStyle name="Milliers 177 4" xfId="10661" xr:uid="{00000000-0005-0000-0000-0000FB3C0000}"/>
    <cellStyle name="Milliers 177 4 2" xfId="37936" xr:uid="{00000000-0005-0000-0000-0000FC3C0000}"/>
    <cellStyle name="Milliers 177 5" xfId="15155" xr:uid="{00000000-0005-0000-0000-0000FD3C0000}"/>
    <cellStyle name="Milliers 177 5 2" xfId="40122" xr:uid="{00000000-0005-0000-0000-0000FE3C0000}"/>
    <cellStyle name="Milliers 177 6" xfId="6961" xr:uid="{00000000-0005-0000-0000-0000FF3C0000}"/>
    <cellStyle name="Milliers 178" xfId="1651" xr:uid="{00000000-0005-0000-0000-0000003D0000}"/>
    <cellStyle name="Milliers 178 2" xfId="2046" xr:uid="{00000000-0005-0000-0000-0000013D0000}"/>
    <cellStyle name="Milliers 178 2 2" xfId="3653" xr:uid="{00000000-0005-0000-0000-0000023D0000}"/>
    <cellStyle name="Milliers 178 2 2 2" xfId="9780" xr:uid="{00000000-0005-0000-0000-0000033D0000}"/>
    <cellStyle name="Milliers 178 2 2 2 2" xfId="13647" xr:uid="{00000000-0005-0000-0000-0000043D0000}"/>
    <cellStyle name="Milliers 178 2 2 2 2 2" xfId="20849" xr:uid="{00000000-0005-0000-0000-0000053D0000}"/>
    <cellStyle name="Milliers 178 2 2 2 2 2 2" xfId="44958" xr:uid="{00000000-0005-0000-0000-0000063D0000}"/>
    <cellStyle name="Milliers 178 2 2 2 2 3" xfId="39494" xr:uid="{00000000-0005-0000-0000-0000073D0000}"/>
    <cellStyle name="Milliers 178 2 2 2 3" xfId="17537" xr:uid="{00000000-0005-0000-0000-0000083D0000}"/>
    <cellStyle name="Milliers 178 2 2 2 3 2" xfId="42504" xr:uid="{00000000-0005-0000-0000-0000093D0000}"/>
    <cellStyle name="Milliers 178 2 2 2 4" xfId="37064" xr:uid="{00000000-0005-0000-0000-00000A3D0000}"/>
    <cellStyle name="Milliers 178 2 2 3" xfId="11361" xr:uid="{00000000-0005-0000-0000-00000B3D0000}"/>
    <cellStyle name="Milliers 178 2 2 3 2" xfId="20004" xr:uid="{00000000-0005-0000-0000-00000C3D0000}"/>
    <cellStyle name="Milliers 178 2 2 3 2 2" xfId="44113" xr:uid="{00000000-0005-0000-0000-00000D3D0000}"/>
    <cellStyle name="Milliers 178 2 2 3 3" xfId="38635" xr:uid="{00000000-0005-0000-0000-00000E3D0000}"/>
    <cellStyle name="Milliers 178 2 2 4" xfId="16069" xr:uid="{00000000-0005-0000-0000-00000F3D0000}"/>
    <cellStyle name="Milliers 178 2 2 4 2" xfId="41036" xr:uid="{00000000-0005-0000-0000-0000103D0000}"/>
    <cellStyle name="Milliers 178 2 2 5" xfId="7900" xr:uid="{00000000-0005-0000-0000-0000113D0000}"/>
    <cellStyle name="Milliers 178 2 3" xfId="4545" xr:uid="{00000000-0005-0000-0000-0000123D0000}"/>
    <cellStyle name="Milliers 178 2 3 2" xfId="13226" xr:uid="{00000000-0005-0000-0000-0000133D0000}"/>
    <cellStyle name="Milliers 178 2 3 2 2" xfId="20437" xr:uid="{00000000-0005-0000-0000-0000143D0000}"/>
    <cellStyle name="Milliers 178 2 3 2 2 2" xfId="44546" xr:uid="{00000000-0005-0000-0000-0000153D0000}"/>
    <cellStyle name="Milliers 178 2 3 2 3" xfId="39082" xr:uid="{00000000-0005-0000-0000-0000163D0000}"/>
    <cellStyle name="Milliers 178 2 3 3" xfId="16926" xr:uid="{00000000-0005-0000-0000-0000173D0000}"/>
    <cellStyle name="Milliers 178 2 3 3 2" xfId="41893" xr:uid="{00000000-0005-0000-0000-0000183D0000}"/>
    <cellStyle name="Milliers 178 2 3 4" xfId="36453" xr:uid="{00000000-0005-0000-0000-0000193D0000}"/>
    <cellStyle name="Milliers 178 2 3 5" xfId="9169" xr:uid="{00000000-0005-0000-0000-00001A3D0000}"/>
    <cellStyle name="Milliers 178 2 4" xfId="2840" xr:uid="{00000000-0005-0000-0000-00001B3D0000}"/>
    <cellStyle name="Milliers 178 2 4 2" xfId="19592" xr:uid="{00000000-0005-0000-0000-00001C3D0000}"/>
    <cellStyle name="Milliers 178 2 4 2 2" xfId="43701" xr:uid="{00000000-0005-0000-0000-00001D3D0000}"/>
    <cellStyle name="Milliers 178 2 4 3" xfId="38223" xr:uid="{00000000-0005-0000-0000-00001E3D0000}"/>
    <cellStyle name="Milliers 178 2 4 4" xfId="10948" xr:uid="{00000000-0005-0000-0000-00001F3D0000}"/>
    <cellStyle name="Milliers 178 2 5" xfId="15458" xr:uid="{00000000-0005-0000-0000-0000203D0000}"/>
    <cellStyle name="Milliers 178 2 5 2" xfId="40425" xr:uid="{00000000-0005-0000-0000-0000213D0000}"/>
    <cellStyle name="Milliers 178 2 6" xfId="7273" xr:uid="{00000000-0005-0000-0000-0000223D0000}"/>
    <cellStyle name="Milliers 178 3" xfId="8867" xr:uid="{00000000-0005-0000-0000-0000233D0000}"/>
    <cellStyle name="Milliers 178 3 2" xfId="19306" xr:uid="{00000000-0005-0000-0000-0000243D0000}"/>
    <cellStyle name="Milliers 178 3 2 2" xfId="43415" xr:uid="{00000000-0005-0000-0000-0000253D0000}"/>
    <cellStyle name="Milliers 178 3 3" xfId="36151" xr:uid="{00000000-0005-0000-0000-0000263D0000}"/>
    <cellStyle name="Milliers 178 4" xfId="10662" xr:uid="{00000000-0005-0000-0000-0000273D0000}"/>
    <cellStyle name="Milliers 178 4 2" xfId="37937" xr:uid="{00000000-0005-0000-0000-0000283D0000}"/>
    <cellStyle name="Milliers 178 5" xfId="15156" xr:uid="{00000000-0005-0000-0000-0000293D0000}"/>
    <cellStyle name="Milliers 178 5 2" xfId="40123" xr:uid="{00000000-0005-0000-0000-00002A3D0000}"/>
    <cellStyle name="Milliers 178 6" xfId="6962" xr:uid="{00000000-0005-0000-0000-00002B3D0000}"/>
    <cellStyle name="Milliers 179" xfId="1652" xr:uid="{00000000-0005-0000-0000-00002C3D0000}"/>
    <cellStyle name="Milliers 179 2" xfId="2047" xr:uid="{00000000-0005-0000-0000-00002D3D0000}"/>
    <cellStyle name="Milliers 179 2 2" xfId="3654" xr:uid="{00000000-0005-0000-0000-00002E3D0000}"/>
    <cellStyle name="Milliers 179 2 2 2" xfId="9781" xr:uid="{00000000-0005-0000-0000-00002F3D0000}"/>
    <cellStyle name="Milliers 179 2 2 2 2" xfId="13648" xr:uid="{00000000-0005-0000-0000-0000303D0000}"/>
    <cellStyle name="Milliers 179 2 2 2 2 2" xfId="20850" xr:uid="{00000000-0005-0000-0000-0000313D0000}"/>
    <cellStyle name="Milliers 179 2 2 2 2 2 2" xfId="44959" xr:uid="{00000000-0005-0000-0000-0000323D0000}"/>
    <cellStyle name="Milliers 179 2 2 2 2 3" xfId="39495" xr:uid="{00000000-0005-0000-0000-0000333D0000}"/>
    <cellStyle name="Milliers 179 2 2 2 3" xfId="17538" xr:uid="{00000000-0005-0000-0000-0000343D0000}"/>
    <cellStyle name="Milliers 179 2 2 2 3 2" xfId="42505" xr:uid="{00000000-0005-0000-0000-0000353D0000}"/>
    <cellStyle name="Milliers 179 2 2 2 4" xfId="37065" xr:uid="{00000000-0005-0000-0000-0000363D0000}"/>
    <cellStyle name="Milliers 179 2 2 3" xfId="11362" xr:uid="{00000000-0005-0000-0000-0000373D0000}"/>
    <cellStyle name="Milliers 179 2 2 3 2" xfId="20005" xr:uid="{00000000-0005-0000-0000-0000383D0000}"/>
    <cellStyle name="Milliers 179 2 2 3 2 2" xfId="44114" xr:uid="{00000000-0005-0000-0000-0000393D0000}"/>
    <cellStyle name="Milliers 179 2 2 3 3" xfId="38636" xr:uid="{00000000-0005-0000-0000-00003A3D0000}"/>
    <cellStyle name="Milliers 179 2 2 4" xfId="16070" xr:uid="{00000000-0005-0000-0000-00003B3D0000}"/>
    <cellStyle name="Milliers 179 2 2 4 2" xfId="41037" xr:uid="{00000000-0005-0000-0000-00003C3D0000}"/>
    <cellStyle name="Milliers 179 2 2 5" xfId="7901" xr:uid="{00000000-0005-0000-0000-00003D3D0000}"/>
    <cellStyle name="Milliers 179 2 3" xfId="4546" xr:uid="{00000000-0005-0000-0000-00003E3D0000}"/>
    <cellStyle name="Milliers 179 2 3 2" xfId="13227" xr:uid="{00000000-0005-0000-0000-00003F3D0000}"/>
    <cellStyle name="Milliers 179 2 3 2 2" xfId="20438" xr:uid="{00000000-0005-0000-0000-0000403D0000}"/>
    <cellStyle name="Milliers 179 2 3 2 2 2" xfId="44547" xr:uid="{00000000-0005-0000-0000-0000413D0000}"/>
    <cellStyle name="Milliers 179 2 3 2 3" xfId="39083" xr:uid="{00000000-0005-0000-0000-0000423D0000}"/>
    <cellStyle name="Milliers 179 2 3 3" xfId="16927" xr:uid="{00000000-0005-0000-0000-0000433D0000}"/>
    <cellStyle name="Milliers 179 2 3 3 2" xfId="41894" xr:uid="{00000000-0005-0000-0000-0000443D0000}"/>
    <cellStyle name="Milliers 179 2 3 4" xfId="36454" xr:uid="{00000000-0005-0000-0000-0000453D0000}"/>
    <cellStyle name="Milliers 179 2 3 5" xfId="9170" xr:uid="{00000000-0005-0000-0000-0000463D0000}"/>
    <cellStyle name="Milliers 179 2 4" xfId="2841" xr:uid="{00000000-0005-0000-0000-0000473D0000}"/>
    <cellStyle name="Milliers 179 2 4 2" xfId="19593" xr:uid="{00000000-0005-0000-0000-0000483D0000}"/>
    <cellStyle name="Milliers 179 2 4 2 2" xfId="43702" xr:uid="{00000000-0005-0000-0000-0000493D0000}"/>
    <cellStyle name="Milliers 179 2 4 3" xfId="38224" xr:uid="{00000000-0005-0000-0000-00004A3D0000}"/>
    <cellStyle name="Milliers 179 2 4 4" xfId="10949" xr:uid="{00000000-0005-0000-0000-00004B3D0000}"/>
    <cellStyle name="Milliers 179 2 5" xfId="15459" xr:uid="{00000000-0005-0000-0000-00004C3D0000}"/>
    <cellStyle name="Milliers 179 2 5 2" xfId="40426" xr:uid="{00000000-0005-0000-0000-00004D3D0000}"/>
    <cellStyle name="Milliers 179 2 6" xfId="7274" xr:uid="{00000000-0005-0000-0000-00004E3D0000}"/>
    <cellStyle name="Milliers 179 3" xfId="8868" xr:uid="{00000000-0005-0000-0000-00004F3D0000}"/>
    <cellStyle name="Milliers 179 3 2" xfId="19307" xr:uid="{00000000-0005-0000-0000-0000503D0000}"/>
    <cellStyle name="Milliers 179 3 2 2" xfId="43416" xr:uid="{00000000-0005-0000-0000-0000513D0000}"/>
    <cellStyle name="Milliers 179 3 3" xfId="36152" xr:uid="{00000000-0005-0000-0000-0000523D0000}"/>
    <cellStyle name="Milliers 179 4" xfId="10663" xr:uid="{00000000-0005-0000-0000-0000533D0000}"/>
    <cellStyle name="Milliers 179 4 2" xfId="37938" xr:uid="{00000000-0005-0000-0000-0000543D0000}"/>
    <cellStyle name="Milliers 179 5" xfId="15157" xr:uid="{00000000-0005-0000-0000-0000553D0000}"/>
    <cellStyle name="Milliers 179 5 2" xfId="40124" xr:uid="{00000000-0005-0000-0000-0000563D0000}"/>
    <cellStyle name="Milliers 179 6" xfId="6963" xr:uid="{00000000-0005-0000-0000-0000573D0000}"/>
    <cellStyle name="Milliers 18" xfId="1469" xr:uid="{00000000-0005-0000-0000-0000583D0000}"/>
    <cellStyle name="Milliers 18 2" xfId="2048" xr:uid="{00000000-0005-0000-0000-0000593D0000}"/>
    <cellStyle name="Milliers 18 2 2" xfId="3655" xr:uid="{00000000-0005-0000-0000-00005A3D0000}"/>
    <cellStyle name="Milliers 18 2 2 2" xfId="9782" xr:uid="{00000000-0005-0000-0000-00005B3D0000}"/>
    <cellStyle name="Milliers 18 2 2 2 2" xfId="13649" xr:uid="{00000000-0005-0000-0000-00005C3D0000}"/>
    <cellStyle name="Milliers 18 2 2 2 2 2" xfId="20851" xr:uid="{00000000-0005-0000-0000-00005D3D0000}"/>
    <cellStyle name="Milliers 18 2 2 2 2 2 2" xfId="44960" xr:uid="{00000000-0005-0000-0000-00005E3D0000}"/>
    <cellStyle name="Milliers 18 2 2 2 2 3" xfId="39496" xr:uid="{00000000-0005-0000-0000-00005F3D0000}"/>
    <cellStyle name="Milliers 18 2 2 2 3" xfId="17539" xr:uid="{00000000-0005-0000-0000-0000603D0000}"/>
    <cellStyle name="Milliers 18 2 2 2 3 2" xfId="42506" xr:uid="{00000000-0005-0000-0000-0000613D0000}"/>
    <cellStyle name="Milliers 18 2 2 2 4" xfId="37066" xr:uid="{00000000-0005-0000-0000-0000623D0000}"/>
    <cellStyle name="Milliers 18 2 2 3" xfId="11363" xr:uid="{00000000-0005-0000-0000-0000633D0000}"/>
    <cellStyle name="Milliers 18 2 2 3 2" xfId="20006" xr:uid="{00000000-0005-0000-0000-0000643D0000}"/>
    <cellStyle name="Milliers 18 2 2 3 2 2" xfId="44115" xr:uid="{00000000-0005-0000-0000-0000653D0000}"/>
    <cellStyle name="Milliers 18 2 2 3 3" xfId="38637" xr:uid="{00000000-0005-0000-0000-0000663D0000}"/>
    <cellStyle name="Milliers 18 2 2 4" xfId="16071" xr:uid="{00000000-0005-0000-0000-0000673D0000}"/>
    <cellStyle name="Milliers 18 2 2 4 2" xfId="41038" xr:uid="{00000000-0005-0000-0000-0000683D0000}"/>
    <cellStyle name="Milliers 18 2 2 5" xfId="7902" xr:uid="{00000000-0005-0000-0000-0000693D0000}"/>
    <cellStyle name="Milliers 18 2 3" xfId="4547" xr:uid="{00000000-0005-0000-0000-00006A3D0000}"/>
    <cellStyle name="Milliers 18 2 3 2" xfId="13228" xr:uid="{00000000-0005-0000-0000-00006B3D0000}"/>
    <cellStyle name="Milliers 18 2 3 2 2" xfId="20439" xr:uid="{00000000-0005-0000-0000-00006C3D0000}"/>
    <cellStyle name="Milliers 18 2 3 2 2 2" xfId="44548" xr:uid="{00000000-0005-0000-0000-00006D3D0000}"/>
    <cellStyle name="Milliers 18 2 3 2 3" xfId="39084" xr:uid="{00000000-0005-0000-0000-00006E3D0000}"/>
    <cellStyle name="Milliers 18 2 3 3" xfId="16928" xr:uid="{00000000-0005-0000-0000-00006F3D0000}"/>
    <cellStyle name="Milliers 18 2 3 3 2" xfId="41895" xr:uid="{00000000-0005-0000-0000-0000703D0000}"/>
    <cellStyle name="Milliers 18 2 3 4" xfId="36455" xr:uid="{00000000-0005-0000-0000-0000713D0000}"/>
    <cellStyle name="Milliers 18 2 3 5" xfId="9171" xr:uid="{00000000-0005-0000-0000-0000723D0000}"/>
    <cellStyle name="Milliers 18 2 4" xfId="2842" xr:uid="{00000000-0005-0000-0000-0000733D0000}"/>
    <cellStyle name="Milliers 18 2 4 2" xfId="19594" xr:uid="{00000000-0005-0000-0000-0000743D0000}"/>
    <cellStyle name="Milliers 18 2 4 2 2" xfId="43703" xr:uid="{00000000-0005-0000-0000-0000753D0000}"/>
    <cellStyle name="Milliers 18 2 4 3" xfId="38225" xr:uid="{00000000-0005-0000-0000-0000763D0000}"/>
    <cellStyle name="Milliers 18 2 4 4" xfId="10950" xr:uid="{00000000-0005-0000-0000-0000773D0000}"/>
    <cellStyle name="Milliers 18 2 5" xfId="15460" xr:uid="{00000000-0005-0000-0000-0000783D0000}"/>
    <cellStyle name="Milliers 18 2 5 2" xfId="40427" xr:uid="{00000000-0005-0000-0000-0000793D0000}"/>
    <cellStyle name="Milliers 18 2 6" xfId="7275" xr:uid="{00000000-0005-0000-0000-00007A3D0000}"/>
    <cellStyle name="Milliers 18 3" xfId="8685" xr:uid="{00000000-0005-0000-0000-00007B3D0000}"/>
    <cellStyle name="Milliers 18 3 2" xfId="19146" xr:uid="{00000000-0005-0000-0000-00007C3D0000}"/>
    <cellStyle name="Milliers 18 3 2 2" xfId="43255" xr:uid="{00000000-0005-0000-0000-00007D3D0000}"/>
    <cellStyle name="Milliers 18 3 3" xfId="35969" xr:uid="{00000000-0005-0000-0000-00007E3D0000}"/>
    <cellStyle name="Milliers 18 4" xfId="10502" xr:uid="{00000000-0005-0000-0000-00007F3D0000}"/>
    <cellStyle name="Milliers 18 4 2" xfId="37777" xr:uid="{00000000-0005-0000-0000-0000803D0000}"/>
    <cellStyle name="Milliers 18 5" xfId="14974" xr:uid="{00000000-0005-0000-0000-0000813D0000}"/>
    <cellStyle name="Milliers 18 5 2" xfId="39941" xr:uid="{00000000-0005-0000-0000-0000823D0000}"/>
    <cellStyle name="Milliers 18 6" xfId="6780" xr:uid="{00000000-0005-0000-0000-0000833D0000}"/>
    <cellStyle name="Milliers 180" xfId="1653" xr:uid="{00000000-0005-0000-0000-0000843D0000}"/>
    <cellStyle name="Milliers 180 2" xfId="2049" xr:uid="{00000000-0005-0000-0000-0000853D0000}"/>
    <cellStyle name="Milliers 180 2 2" xfId="3656" xr:uid="{00000000-0005-0000-0000-0000863D0000}"/>
    <cellStyle name="Milliers 180 2 2 2" xfId="9783" xr:uid="{00000000-0005-0000-0000-0000873D0000}"/>
    <cellStyle name="Milliers 180 2 2 2 2" xfId="13650" xr:uid="{00000000-0005-0000-0000-0000883D0000}"/>
    <cellStyle name="Milliers 180 2 2 2 2 2" xfId="20852" xr:uid="{00000000-0005-0000-0000-0000893D0000}"/>
    <cellStyle name="Milliers 180 2 2 2 2 2 2" xfId="44961" xr:uid="{00000000-0005-0000-0000-00008A3D0000}"/>
    <cellStyle name="Milliers 180 2 2 2 2 3" xfId="39497" xr:uid="{00000000-0005-0000-0000-00008B3D0000}"/>
    <cellStyle name="Milliers 180 2 2 2 3" xfId="17540" xr:uid="{00000000-0005-0000-0000-00008C3D0000}"/>
    <cellStyle name="Milliers 180 2 2 2 3 2" xfId="42507" xr:uid="{00000000-0005-0000-0000-00008D3D0000}"/>
    <cellStyle name="Milliers 180 2 2 2 4" xfId="37067" xr:uid="{00000000-0005-0000-0000-00008E3D0000}"/>
    <cellStyle name="Milliers 180 2 2 3" xfId="11364" xr:uid="{00000000-0005-0000-0000-00008F3D0000}"/>
    <cellStyle name="Milliers 180 2 2 3 2" xfId="20007" xr:uid="{00000000-0005-0000-0000-0000903D0000}"/>
    <cellStyle name="Milliers 180 2 2 3 2 2" xfId="44116" xr:uid="{00000000-0005-0000-0000-0000913D0000}"/>
    <cellStyle name="Milliers 180 2 2 3 3" xfId="38638" xr:uid="{00000000-0005-0000-0000-0000923D0000}"/>
    <cellStyle name="Milliers 180 2 2 4" xfId="16072" xr:uid="{00000000-0005-0000-0000-0000933D0000}"/>
    <cellStyle name="Milliers 180 2 2 4 2" xfId="41039" xr:uid="{00000000-0005-0000-0000-0000943D0000}"/>
    <cellStyle name="Milliers 180 2 2 5" xfId="7903" xr:uid="{00000000-0005-0000-0000-0000953D0000}"/>
    <cellStyle name="Milliers 180 2 3" xfId="4548" xr:uid="{00000000-0005-0000-0000-0000963D0000}"/>
    <cellStyle name="Milliers 180 2 3 2" xfId="13229" xr:uid="{00000000-0005-0000-0000-0000973D0000}"/>
    <cellStyle name="Milliers 180 2 3 2 2" xfId="20440" xr:uid="{00000000-0005-0000-0000-0000983D0000}"/>
    <cellStyle name="Milliers 180 2 3 2 2 2" xfId="44549" xr:uid="{00000000-0005-0000-0000-0000993D0000}"/>
    <cellStyle name="Milliers 180 2 3 2 3" xfId="39085" xr:uid="{00000000-0005-0000-0000-00009A3D0000}"/>
    <cellStyle name="Milliers 180 2 3 3" xfId="16929" xr:uid="{00000000-0005-0000-0000-00009B3D0000}"/>
    <cellStyle name="Milliers 180 2 3 3 2" xfId="41896" xr:uid="{00000000-0005-0000-0000-00009C3D0000}"/>
    <cellStyle name="Milliers 180 2 3 4" xfId="36456" xr:uid="{00000000-0005-0000-0000-00009D3D0000}"/>
    <cellStyle name="Milliers 180 2 3 5" xfId="9172" xr:uid="{00000000-0005-0000-0000-00009E3D0000}"/>
    <cellStyle name="Milliers 180 2 4" xfId="2843" xr:uid="{00000000-0005-0000-0000-00009F3D0000}"/>
    <cellStyle name="Milliers 180 2 4 2" xfId="19595" xr:uid="{00000000-0005-0000-0000-0000A03D0000}"/>
    <cellStyle name="Milliers 180 2 4 2 2" xfId="43704" xr:uid="{00000000-0005-0000-0000-0000A13D0000}"/>
    <cellStyle name="Milliers 180 2 4 3" xfId="38226" xr:uid="{00000000-0005-0000-0000-0000A23D0000}"/>
    <cellStyle name="Milliers 180 2 4 4" xfId="10951" xr:uid="{00000000-0005-0000-0000-0000A33D0000}"/>
    <cellStyle name="Milliers 180 2 5" xfId="15461" xr:uid="{00000000-0005-0000-0000-0000A43D0000}"/>
    <cellStyle name="Milliers 180 2 5 2" xfId="40428" xr:uid="{00000000-0005-0000-0000-0000A53D0000}"/>
    <cellStyle name="Milliers 180 2 6" xfId="7276" xr:uid="{00000000-0005-0000-0000-0000A63D0000}"/>
    <cellStyle name="Milliers 180 3" xfId="8869" xr:uid="{00000000-0005-0000-0000-0000A73D0000}"/>
    <cellStyle name="Milliers 180 3 2" xfId="19308" xr:uid="{00000000-0005-0000-0000-0000A83D0000}"/>
    <cellStyle name="Milliers 180 3 2 2" xfId="43417" xr:uid="{00000000-0005-0000-0000-0000A93D0000}"/>
    <cellStyle name="Milliers 180 3 3" xfId="36153" xr:uid="{00000000-0005-0000-0000-0000AA3D0000}"/>
    <cellStyle name="Milliers 180 4" xfId="10664" xr:uid="{00000000-0005-0000-0000-0000AB3D0000}"/>
    <cellStyle name="Milliers 180 4 2" xfId="37939" xr:uid="{00000000-0005-0000-0000-0000AC3D0000}"/>
    <cellStyle name="Milliers 180 5" xfId="15158" xr:uid="{00000000-0005-0000-0000-0000AD3D0000}"/>
    <cellStyle name="Milliers 180 5 2" xfId="40125" xr:uid="{00000000-0005-0000-0000-0000AE3D0000}"/>
    <cellStyle name="Milliers 180 6" xfId="6964" xr:uid="{00000000-0005-0000-0000-0000AF3D0000}"/>
    <cellStyle name="Milliers 181" xfId="1654" xr:uid="{00000000-0005-0000-0000-0000B03D0000}"/>
    <cellStyle name="Milliers 181 2" xfId="2050" xr:uid="{00000000-0005-0000-0000-0000B13D0000}"/>
    <cellStyle name="Milliers 181 2 2" xfId="3657" xr:uid="{00000000-0005-0000-0000-0000B23D0000}"/>
    <cellStyle name="Milliers 181 2 2 2" xfId="9784" xr:uid="{00000000-0005-0000-0000-0000B33D0000}"/>
    <cellStyle name="Milliers 181 2 2 2 2" xfId="13651" xr:uid="{00000000-0005-0000-0000-0000B43D0000}"/>
    <cellStyle name="Milliers 181 2 2 2 2 2" xfId="20853" xr:uid="{00000000-0005-0000-0000-0000B53D0000}"/>
    <cellStyle name="Milliers 181 2 2 2 2 2 2" xfId="44962" xr:uid="{00000000-0005-0000-0000-0000B63D0000}"/>
    <cellStyle name="Milliers 181 2 2 2 2 3" xfId="39498" xr:uid="{00000000-0005-0000-0000-0000B73D0000}"/>
    <cellStyle name="Milliers 181 2 2 2 3" xfId="17541" xr:uid="{00000000-0005-0000-0000-0000B83D0000}"/>
    <cellStyle name="Milliers 181 2 2 2 3 2" xfId="42508" xr:uid="{00000000-0005-0000-0000-0000B93D0000}"/>
    <cellStyle name="Milliers 181 2 2 2 4" xfId="37068" xr:uid="{00000000-0005-0000-0000-0000BA3D0000}"/>
    <cellStyle name="Milliers 181 2 2 3" xfId="11365" xr:uid="{00000000-0005-0000-0000-0000BB3D0000}"/>
    <cellStyle name="Milliers 181 2 2 3 2" xfId="20008" xr:uid="{00000000-0005-0000-0000-0000BC3D0000}"/>
    <cellStyle name="Milliers 181 2 2 3 2 2" xfId="44117" xr:uid="{00000000-0005-0000-0000-0000BD3D0000}"/>
    <cellStyle name="Milliers 181 2 2 3 3" xfId="38639" xr:uid="{00000000-0005-0000-0000-0000BE3D0000}"/>
    <cellStyle name="Milliers 181 2 2 4" xfId="16073" xr:uid="{00000000-0005-0000-0000-0000BF3D0000}"/>
    <cellStyle name="Milliers 181 2 2 4 2" xfId="41040" xr:uid="{00000000-0005-0000-0000-0000C03D0000}"/>
    <cellStyle name="Milliers 181 2 2 5" xfId="7904" xr:uid="{00000000-0005-0000-0000-0000C13D0000}"/>
    <cellStyle name="Milliers 181 2 3" xfId="4549" xr:uid="{00000000-0005-0000-0000-0000C23D0000}"/>
    <cellStyle name="Milliers 181 2 3 2" xfId="13230" xr:uid="{00000000-0005-0000-0000-0000C33D0000}"/>
    <cellStyle name="Milliers 181 2 3 2 2" xfId="20441" xr:uid="{00000000-0005-0000-0000-0000C43D0000}"/>
    <cellStyle name="Milliers 181 2 3 2 2 2" xfId="44550" xr:uid="{00000000-0005-0000-0000-0000C53D0000}"/>
    <cellStyle name="Milliers 181 2 3 2 3" xfId="39086" xr:uid="{00000000-0005-0000-0000-0000C63D0000}"/>
    <cellStyle name="Milliers 181 2 3 3" xfId="16930" xr:uid="{00000000-0005-0000-0000-0000C73D0000}"/>
    <cellStyle name="Milliers 181 2 3 3 2" xfId="41897" xr:uid="{00000000-0005-0000-0000-0000C83D0000}"/>
    <cellStyle name="Milliers 181 2 3 4" xfId="36457" xr:uid="{00000000-0005-0000-0000-0000C93D0000}"/>
    <cellStyle name="Milliers 181 2 3 5" xfId="9173" xr:uid="{00000000-0005-0000-0000-0000CA3D0000}"/>
    <cellStyle name="Milliers 181 2 4" xfId="2844" xr:uid="{00000000-0005-0000-0000-0000CB3D0000}"/>
    <cellStyle name="Milliers 181 2 4 2" xfId="19596" xr:uid="{00000000-0005-0000-0000-0000CC3D0000}"/>
    <cellStyle name="Milliers 181 2 4 2 2" xfId="43705" xr:uid="{00000000-0005-0000-0000-0000CD3D0000}"/>
    <cellStyle name="Milliers 181 2 4 3" xfId="38227" xr:uid="{00000000-0005-0000-0000-0000CE3D0000}"/>
    <cellStyle name="Milliers 181 2 4 4" xfId="10952" xr:uid="{00000000-0005-0000-0000-0000CF3D0000}"/>
    <cellStyle name="Milliers 181 2 5" xfId="15462" xr:uid="{00000000-0005-0000-0000-0000D03D0000}"/>
    <cellStyle name="Milliers 181 2 5 2" xfId="40429" xr:uid="{00000000-0005-0000-0000-0000D13D0000}"/>
    <cellStyle name="Milliers 181 2 6" xfId="7277" xr:uid="{00000000-0005-0000-0000-0000D23D0000}"/>
    <cellStyle name="Milliers 181 3" xfId="8870" xr:uid="{00000000-0005-0000-0000-0000D33D0000}"/>
    <cellStyle name="Milliers 181 3 2" xfId="19309" xr:uid="{00000000-0005-0000-0000-0000D43D0000}"/>
    <cellStyle name="Milliers 181 3 2 2" xfId="43418" xr:uid="{00000000-0005-0000-0000-0000D53D0000}"/>
    <cellStyle name="Milliers 181 3 3" xfId="36154" xr:uid="{00000000-0005-0000-0000-0000D63D0000}"/>
    <cellStyle name="Milliers 181 4" xfId="10665" xr:uid="{00000000-0005-0000-0000-0000D73D0000}"/>
    <cellStyle name="Milliers 181 4 2" xfId="37940" xr:uid="{00000000-0005-0000-0000-0000D83D0000}"/>
    <cellStyle name="Milliers 181 5" xfId="15159" xr:uid="{00000000-0005-0000-0000-0000D93D0000}"/>
    <cellStyle name="Milliers 181 5 2" xfId="40126" xr:uid="{00000000-0005-0000-0000-0000DA3D0000}"/>
    <cellStyle name="Milliers 181 6" xfId="6965" xr:uid="{00000000-0005-0000-0000-0000DB3D0000}"/>
    <cellStyle name="Milliers 182" xfId="1655" xr:uid="{00000000-0005-0000-0000-0000DC3D0000}"/>
    <cellStyle name="Milliers 182 2" xfId="2051" xr:uid="{00000000-0005-0000-0000-0000DD3D0000}"/>
    <cellStyle name="Milliers 182 2 2" xfId="3658" xr:uid="{00000000-0005-0000-0000-0000DE3D0000}"/>
    <cellStyle name="Milliers 182 2 2 2" xfId="9785" xr:uid="{00000000-0005-0000-0000-0000DF3D0000}"/>
    <cellStyle name="Milliers 182 2 2 2 2" xfId="13652" xr:uid="{00000000-0005-0000-0000-0000E03D0000}"/>
    <cellStyle name="Milliers 182 2 2 2 2 2" xfId="20854" xr:uid="{00000000-0005-0000-0000-0000E13D0000}"/>
    <cellStyle name="Milliers 182 2 2 2 2 2 2" xfId="44963" xr:uid="{00000000-0005-0000-0000-0000E23D0000}"/>
    <cellStyle name="Milliers 182 2 2 2 2 3" xfId="39499" xr:uid="{00000000-0005-0000-0000-0000E33D0000}"/>
    <cellStyle name="Milliers 182 2 2 2 3" xfId="17542" xr:uid="{00000000-0005-0000-0000-0000E43D0000}"/>
    <cellStyle name="Milliers 182 2 2 2 3 2" xfId="42509" xr:uid="{00000000-0005-0000-0000-0000E53D0000}"/>
    <cellStyle name="Milliers 182 2 2 2 4" xfId="37069" xr:uid="{00000000-0005-0000-0000-0000E63D0000}"/>
    <cellStyle name="Milliers 182 2 2 3" xfId="11366" xr:uid="{00000000-0005-0000-0000-0000E73D0000}"/>
    <cellStyle name="Milliers 182 2 2 3 2" xfId="20009" xr:uid="{00000000-0005-0000-0000-0000E83D0000}"/>
    <cellStyle name="Milliers 182 2 2 3 2 2" xfId="44118" xr:uid="{00000000-0005-0000-0000-0000E93D0000}"/>
    <cellStyle name="Milliers 182 2 2 3 3" xfId="38640" xr:uid="{00000000-0005-0000-0000-0000EA3D0000}"/>
    <cellStyle name="Milliers 182 2 2 4" xfId="16074" xr:uid="{00000000-0005-0000-0000-0000EB3D0000}"/>
    <cellStyle name="Milliers 182 2 2 4 2" xfId="41041" xr:uid="{00000000-0005-0000-0000-0000EC3D0000}"/>
    <cellStyle name="Milliers 182 2 2 5" xfId="7905" xr:uid="{00000000-0005-0000-0000-0000ED3D0000}"/>
    <cellStyle name="Milliers 182 2 3" xfId="4550" xr:uid="{00000000-0005-0000-0000-0000EE3D0000}"/>
    <cellStyle name="Milliers 182 2 3 2" xfId="13231" xr:uid="{00000000-0005-0000-0000-0000EF3D0000}"/>
    <cellStyle name="Milliers 182 2 3 2 2" xfId="20442" xr:uid="{00000000-0005-0000-0000-0000F03D0000}"/>
    <cellStyle name="Milliers 182 2 3 2 2 2" xfId="44551" xr:uid="{00000000-0005-0000-0000-0000F13D0000}"/>
    <cellStyle name="Milliers 182 2 3 2 3" xfId="39087" xr:uid="{00000000-0005-0000-0000-0000F23D0000}"/>
    <cellStyle name="Milliers 182 2 3 3" xfId="16931" xr:uid="{00000000-0005-0000-0000-0000F33D0000}"/>
    <cellStyle name="Milliers 182 2 3 3 2" xfId="41898" xr:uid="{00000000-0005-0000-0000-0000F43D0000}"/>
    <cellStyle name="Milliers 182 2 3 4" xfId="36458" xr:uid="{00000000-0005-0000-0000-0000F53D0000}"/>
    <cellStyle name="Milliers 182 2 3 5" xfId="9174" xr:uid="{00000000-0005-0000-0000-0000F63D0000}"/>
    <cellStyle name="Milliers 182 2 4" xfId="2845" xr:uid="{00000000-0005-0000-0000-0000F73D0000}"/>
    <cellStyle name="Milliers 182 2 4 2" xfId="19597" xr:uid="{00000000-0005-0000-0000-0000F83D0000}"/>
    <cellStyle name="Milliers 182 2 4 2 2" xfId="43706" xr:uid="{00000000-0005-0000-0000-0000F93D0000}"/>
    <cellStyle name="Milliers 182 2 4 3" xfId="38228" xr:uid="{00000000-0005-0000-0000-0000FA3D0000}"/>
    <cellStyle name="Milliers 182 2 4 4" xfId="10953" xr:uid="{00000000-0005-0000-0000-0000FB3D0000}"/>
    <cellStyle name="Milliers 182 2 5" xfId="15463" xr:uid="{00000000-0005-0000-0000-0000FC3D0000}"/>
    <cellStyle name="Milliers 182 2 5 2" xfId="40430" xr:uid="{00000000-0005-0000-0000-0000FD3D0000}"/>
    <cellStyle name="Milliers 182 2 6" xfId="7278" xr:uid="{00000000-0005-0000-0000-0000FE3D0000}"/>
    <cellStyle name="Milliers 182 3" xfId="8871" xr:uid="{00000000-0005-0000-0000-0000FF3D0000}"/>
    <cellStyle name="Milliers 182 3 2" xfId="19310" xr:uid="{00000000-0005-0000-0000-0000003E0000}"/>
    <cellStyle name="Milliers 182 3 2 2" xfId="43419" xr:uid="{00000000-0005-0000-0000-0000013E0000}"/>
    <cellStyle name="Milliers 182 3 3" xfId="36155" xr:uid="{00000000-0005-0000-0000-0000023E0000}"/>
    <cellStyle name="Milliers 182 4" xfId="10666" xr:uid="{00000000-0005-0000-0000-0000033E0000}"/>
    <cellStyle name="Milliers 182 4 2" xfId="37941" xr:uid="{00000000-0005-0000-0000-0000043E0000}"/>
    <cellStyle name="Milliers 182 5" xfId="15160" xr:uid="{00000000-0005-0000-0000-0000053E0000}"/>
    <cellStyle name="Milliers 182 5 2" xfId="40127" xr:uid="{00000000-0005-0000-0000-0000063E0000}"/>
    <cellStyle name="Milliers 182 6" xfId="6966" xr:uid="{00000000-0005-0000-0000-0000073E0000}"/>
    <cellStyle name="Milliers 183" xfId="1656" xr:uid="{00000000-0005-0000-0000-0000083E0000}"/>
    <cellStyle name="Milliers 183 2" xfId="2052" xr:uid="{00000000-0005-0000-0000-0000093E0000}"/>
    <cellStyle name="Milliers 183 2 2" xfId="3659" xr:uid="{00000000-0005-0000-0000-00000A3E0000}"/>
    <cellStyle name="Milliers 183 2 2 2" xfId="9786" xr:uid="{00000000-0005-0000-0000-00000B3E0000}"/>
    <cellStyle name="Milliers 183 2 2 2 2" xfId="13653" xr:uid="{00000000-0005-0000-0000-00000C3E0000}"/>
    <cellStyle name="Milliers 183 2 2 2 2 2" xfId="20855" xr:uid="{00000000-0005-0000-0000-00000D3E0000}"/>
    <cellStyle name="Milliers 183 2 2 2 2 2 2" xfId="44964" xr:uid="{00000000-0005-0000-0000-00000E3E0000}"/>
    <cellStyle name="Milliers 183 2 2 2 2 3" xfId="39500" xr:uid="{00000000-0005-0000-0000-00000F3E0000}"/>
    <cellStyle name="Milliers 183 2 2 2 3" xfId="17543" xr:uid="{00000000-0005-0000-0000-0000103E0000}"/>
    <cellStyle name="Milliers 183 2 2 2 3 2" xfId="42510" xr:uid="{00000000-0005-0000-0000-0000113E0000}"/>
    <cellStyle name="Milliers 183 2 2 2 4" xfId="37070" xr:uid="{00000000-0005-0000-0000-0000123E0000}"/>
    <cellStyle name="Milliers 183 2 2 3" xfId="11367" xr:uid="{00000000-0005-0000-0000-0000133E0000}"/>
    <cellStyle name="Milliers 183 2 2 3 2" xfId="20010" xr:uid="{00000000-0005-0000-0000-0000143E0000}"/>
    <cellStyle name="Milliers 183 2 2 3 2 2" xfId="44119" xr:uid="{00000000-0005-0000-0000-0000153E0000}"/>
    <cellStyle name="Milliers 183 2 2 3 3" xfId="38641" xr:uid="{00000000-0005-0000-0000-0000163E0000}"/>
    <cellStyle name="Milliers 183 2 2 4" xfId="16075" xr:uid="{00000000-0005-0000-0000-0000173E0000}"/>
    <cellStyle name="Milliers 183 2 2 4 2" xfId="41042" xr:uid="{00000000-0005-0000-0000-0000183E0000}"/>
    <cellStyle name="Milliers 183 2 2 5" xfId="7906" xr:uid="{00000000-0005-0000-0000-0000193E0000}"/>
    <cellStyle name="Milliers 183 2 3" xfId="4551" xr:uid="{00000000-0005-0000-0000-00001A3E0000}"/>
    <cellStyle name="Milliers 183 2 3 2" xfId="13232" xr:uid="{00000000-0005-0000-0000-00001B3E0000}"/>
    <cellStyle name="Milliers 183 2 3 2 2" xfId="20443" xr:uid="{00000000-0005-0000-0000-00001C3E0000}"/>
    <cellStyle name="Milliers 183 2 3 2 2 2" xfId="44552" xr:uid="{00000000-0005-0000-0000-00001D3E0000}"/>
    <cellStyle name="Milliers 183 2 3 2 3" xfId="39088" xr:uid="{00000000-0005-0000-0000-00001E3E0000}"/>
    <cellStyle name="Milliers 183 2 3 3" xfId="16932" xr:uid="{00000000-0005-0000-0000-00001F3E0000}"/>
    <cellStyle name="Milliers 183 2 3 3 2" xfId="41899" xr:uid="{00000000-0005-0000-0000-0000203E0000}"/>
    <cellStyle name="Milliers 183 2 3 4" xfId="36459" xr:uid="{00000000-0005-0000-0000-0000213E0000}"/>
    <cellStyle name="Milliers 183 2 3 5" xfId="9175" xr:uid="{00000000-0005-0000-0000-0000223E0000}"/>
    <cellStyle name="Milliers 183 2 4" xfId="2846" xr:uid="{00000000-0005-0000-0000-0000233E0000}"/>
    <cellStyle name="Milliers 183 2 4 2" xfId="19598" xr:uid="{00000000-0005-0000-0000-0000243E0000}"/>
    <cellStyle name="Milliers 183 2 4 2 2" xfId="43707" xr:uid="{00000000-0005-0000-0000-0000253E0000}"/>
    <cellStyle name="Milliers 183 2 4 3" xfId="38229" xr:uid="{00000000-0005-0000-0000-0000263E0000}"/>
    <cellStyle name="Milliers 183 2 4 4" xfId="10954" xr:uid="{00000000-0005-0000-0000-0000273E0000}"/>
    <cellStyle name="Milliers 183 2 5" xfId="15464" xr:uid="{00000000-0005-0000-0000-0000283E0000}"/>
    <cellStyle name="Milliers 183 2 5 2" xfId="40431" xr:uid="{00000000-0005-0000-0000-0000293E0000}"/>
    <cellStyle name="Milliers 183 2 6" xfId="7279" xr:uid="{00000000-0005-0000-0000-00002A3E0000}"/>
    <cellStyle name="Milliers 183 3" xfId="8872" xr:uid="{00000000-0005-0000-0000-00002B3E0000}"/>
    <cellStyle name="Milliers 183 3 2" xfId="19311" xr:uid="{00000000-0005-0000-0000-00002C3E0000}"/>
    <cellStyle name="Milliers 183 3 2 2" xfId="43420" xr:uid="{00000000-0005-0000-0000-00002D3E0000}"/>
    <cellStyle name="Milliers 183 3 3" xfId="36156" xr:uid="{00000000-0005-0000-0000-00002E3E0000}"/>
    <cellStyle name="Milliers 183 4" xfId="10667" xr:uid="{00000000-0005-0000-0000-00002F3E0000}"/>
    <cellStyle name="Milliers 183 4 2" xfId="37942" xr:uid="{00000000-0005-0000-0000-0000303E0000}"/>
    <cellStyle name="Milliers 183 5" xfId="15161" xr:uid="{00000000-0005-0000-0000-0000313E0000}"/>
    <cellStyle name="Milliers 183 5 2" xfId="40128" xr:uid="{00000000-0005-0000-0000-0000323E0000}"/>
    <cellStyle name="Milliers 183 6" xfId="6967" xr:uid="{00000000-0005-0000-0000-0000333E0000}"/>
    <cellStyle name="Milliers 184" xfId="1657" xr:uid="{00000000-0005-0000-0000-0000343E0000}"/>
    <cellStyle name="Milliers 184 2" xfId="2053" xr:uid="{00000000-0005-0000-0000-0000353E0000}"/>
    <cellStyle name="Milliers 184 2 2" xfId="3660" xr:uid="{00000000-0005-0000-0000-0000363E0000}"/>
    <cellStyle name="Milliers 184 2 2 2" xfId="9787" xr:uid="{00000000-0005-0000-0000-0000373E0000}"/>
    <cellStyle name="Milliers 184 2 2 2 2" xfId="13654" xr:uid="{00000000-0005-0000-0000-0000383E0000}"/>
    <cellStyle name="Milliers 184 2 2 2 2 2" xfId="20856" xr:uid="{00000000-0005-0000-0000-0000393E0000}"/>
    <cellStyle name="Milliers 184 2 2 2 2 2 2" xfId="44965" xr:uid="{00000000-0005-0000-0000-00003A3E0000}"/>
    <cellStyle name="Milliers 184 2 2 2 2 3" xfId="39501" xr:uid="{00000000-0005-0000-0000-00003B3E0000}"/>
    <cellStyle name="Milliers 184 2 2 2 3" xfId="17544" xr:uid="{00000000-0005-0000-0000-00003C3E0000}"/>
    <cellStyle name="Milliers 184 2 2 2 3 2" xfId="42511" xr:uid="{00000000-0005-0000-0000-00003D3E0000}"/>
    <cellStyle name="Milliers 184 2 2 2 4" xfId="37071" xr:uid="{00000000-0005-0000-0000-00003E3E0000}"/>
    <cellStyle name="Milliers 184 2 2 3" xfId="11368" xr:uid="{00000000-0005-0000-0000-00003F3E0000}"/>
    <cellStyle name="Milliers 184 2 2 3 2" xfId="20011" xr:uid="{00000000-0005-0000-0000-0000403E0000}"/>
    <cellStyle name="Milliers 184 2 2 3 2 2" xfId="44120" xr:uid="{00000000-0005-0000-0000-0000413E0000}"/>
    <cellStyle name="Milliers 184 2 2 3 3" xfId="38642" xr:uid="{00000000-0005-0000-0000-0000423E0000}"/>
    <cellStyle name="Milliers 184 2 2 4" xfId="16076" xr:uid="{00000000-0005-0000-0000-0000433E0000}"/>
    <cellStyle name="Milliers 184 2 2 4 2" xfId="41043" xr:uid="{00000000-0005-0000-0000-0000443E0000}"/>
    <cellStyle name="Milliers 184 2 2 5" xfId="7907" xr:uid="{00000000-0005-0000-0000-0000453E0000}"/>
    <cellStyle name="Milliers 184 2 3" xfId="4552" xr:uid="{00000000-0005-0000-0000-0000463E0000}"/>
    <cellStyle name="Milliers 184 2 3 2" xfId="13233" xr:uid="{00000000-0005-0000-0000-0000473E0000}"/>
    <cellStyle name="Milliers 184 2 3 2 2" xfId="20444" xr:uid="{00000000-0005-0000-0000-0000483E0000}"/>
    <cellStyle name="Milliers 184 2 3 2 2 2" xfId="44553" xr:uid="{00000000-0005-0000-0000-0000493E0000}"/>
    <cellStyle name="Milliers 184 2 3 2 3" xfId="39089" xr:uid="{00000000-0005-0000-0000-00004A3E0000}"/>
    <cellStyle name="Milliers 184 2 3 3" xfId="16933" xr:uid="{00000000-0005-0000-0000-00004B3E0000}"/>
    <cellStyle name="Milliers 184 2 3 3 2" xfId="41900" xr:uid="{00000000-0005-0000-0000-00004C3E0000}"/>
    <cellStyle name="Milliers 184 2 3 4" xfId="36460" xr:uid="{00000000-0005-0000-0000-00004D3E0000}"/>
    <cellStyle name="Milliers 184 2 3 5" xfId="9176" xr:uid="{00000000-0005-0000-0000-00004E3E0000}"/>
    <cellStyle name="Milliers 184 2 4" xfId="2847" xr:uid="{00000000-0005-0000-0000-00004F3E0000}"/>
    <cellStyle name="Milliers 184 2 4 2" xfId="19599" xr:uid="{00000000-0005-0000-0000-0000503E0000}"/>
    <cellStyle name="Milliers 184 2 4 2 2" xfId="43708" xr:uid="{00000000-0005-0000-0000-0000513E0000}"/>
    <cellStyle name="Milliers 184 2 4 3" xfId="38230" xr:uid="{00000000-0005-0000-0000-0000523E0000}"/>
    <cellStyle name="Milliers 184 2 4 4" xfId="10955" xr:uid="{00000000-0005-0000-0000-0000533E0000}"/>
    <cellStyle name="Milliers 184 2 5" xfId="15465" xr:uid="{00000000-0005-0000-0000-0000543E0000}"/>
    <cellStyle name="Milliers 184 2 5 2" xfId="40432" xr:uid="{00000000-0005-0000-0000-0000553E0000}"/>
    <cellStyle name="Milliers 184 2 6" xfId="7280" xr:uid="{00000000-0005-0000-0000-0000563E0000}"/>
    <cellStyle name="Milliers 184 3" xfId="8873" xr:uid="{00000000-0005-0000-0000-0000573E0000}"/>
    <cellStyle name="Milliers 184 3 2" xfId="19312" xr:uid="{00000000-0005-0000-0000-0000583E0000}"/>
    <cellStyle name="Milliers 184 3 2 2" xfId="43421" xr:uid="{00000000-0005-0000-0000-0000593E0000}"/>
    <cellStyle name="Milliers 184 3 3" xfId="36157" xr:uid="{00000000-0005-0000-0000-00005A3E0000}"/>
    <cellStyle name="Milliers 184 4" xfId="10668" xr:uid="{00000000-0005-0000-0000-00005B3E0000}"/>
    <cellStyle name="Milliers 184 4 2" xfId="37943" xr:uid="{00000000-0005-0000-0000-00005C3E0000}"/>
    <cellStyle name="Milliers 184 5" xfId="15162" xr:uid="{00000000-0005-0000-0000-00005D3E0000}"/>
    <cellStyle name="Milliers 184 5 2" xfId="40129" xr:uid="{00000000-0005-0000-0000-00005E3E0000}"/>
    <cellStyle name="Milliers 184 6" xfId="6968" xr:uid="{00000000-0005-0000-0000-00005F3E0000}"/>
    <cellStyle name="Milliers 185" xfId="1658" xr:uid="{00000000-0005-0000-0000-0000603E0000}"/>
    <cellStyle name="Milliers 185 2" xfId="2054" xr:uid="{00000000-0005-0000-0000-0000613E0000}"/>
    <cellStyle name="Milliers 185 2 2" xfId="3661" xr:uid="{00000000-0005-0000-0000-0000623E0000}"/>
    <cellStyle name="Milliers 185 2 2 2" xfId="9788" xr:uid="{00000000-0005-0000-0000-0000633E0000}"/>
    <cellStyle name="Milliers 185 2 2 2 2" xfId="13655" xr:uid="{00000000-0005-0000-0000-0000643E0000}"/>
    <cellStyle name="Milliers 185 2 2 2 2 2" xfId="20857" xr:uid="{00000000-0005-0000-0000-0000653E0000}"/>
    <cellStyle name="Milliers 185 2 2 2 2 2 2" xfId="44966" xr:uid="{00000000-0005-0000-0000-0000663E0000}"/>
    <cellStyle name="Milliers 185 2 2 2 2 3" xfId="39502" xr:uid="{00000000-0005-0000-0000-0000673E0000}"/>
    <cellStyle name="Milliers 185 2 2 2 3" xfId="17545" xr:uid="{00000000-0005-0000-0000-0000683E0000}"/>
    <cellStyle name="Milliers 185 2 2 2 3 2" xfId="42512" xr:uid="{00000000-0005-0000-0000-0000693E0000}"/>
    <cellStyle name="Milliers 185 2 2 2 4" xfId="37072" xr:uid="{00000000-0005-0000-0000-00006A3E0000}"/>
    <cellStyle name="Milliers 185 2 2 3" xfId="11369" xr:uid="{00000000-0005-0000-0000-00006B3E0000}"/>
    <cellStyle name="Milliers 185 2 2 3 2" xfId="20012" xr:uid="{00000000-0005-0000-0000-00006C3E0000}"/>
    <cellStyle name="Milliers 185 2 2 3 2 2" xfId="44121" xr:uid="{00000000-0005-0000-0000-00006D3E0000}"/>
    <cellStyle name="Milliers 185 2 2 3 3" xfId="38643" xr:uid="{00000000-0005-0000-0000-00006E3E0000}"/>
    <cellStyle name="Milliers 185 2 2 4" xfId="16077" xr:uid="{00000000-0005-0000-0000-00006F3E0000}"/>
    <cellStyle name="Milliers 185 2 2 4 2" xfId="41044" xr:uid="{00000000-0005-0000-0000-0000703E0000}"/>
    <cellStyle name="Milliers 185 2 2 5" xfId="7908" xr:uid="{00000000-0005-0000-0000-0000713E0000}"/>
    <cellStyle name="Milliers 185 2 3" xfId="4553" xr:uid="{00000000-0005-0000-0000-0000723E0000}"/>
    <cellStyle name="Milliers 185 2 3 2" xfId="13234" xr:uid="{00000000-0005-0000-0000-0000733E0000}"/>
    <cellStyle name="Milliers 185 2 3 2 2" xfId="20445" xr:uid="{00000000-0005-0000-0000-0000743E0000}"/>
    <cellStyle name="Milliers 185 2 3 2 2 2" xfId="44554" xr:uid="{00000000-0005-0000-0000-0000753E0000}"/>
    <cellStyle name="Milliers 185 2 3 2 3" xfId="39090" xr:uid="{00000000-0005-0000-0000-0000763E0000}"/>
    <cellStyle name="Milliers 185 2 3 3" xfId="16934" xr:uid="{00000000-0005-0000-0000-0000773E0000}"/>
    <cellStyle name="Milliers 185 2 3 3 2" xfId="41901" xr:uid="{00000000-0005-0000-0000-0000783E0000}"/>
    <cellStyle name="Milliers 185 2 3 4" xfId="36461" xr:uid="{00000000-0005-0000-0000-0000793E0000}"/>
    <cellStyle name="Milliers 185 2 3 5" xfId="9177" xr:uid="{00000000-0005-0000-0000-00007A3E0000}"/>
    <cellStyle name="Milliers 185 2 4" xfId="2848" xr:uid="{00000000-0005-0000-0000-00007B3E0000}"/>
    <cellStyle name="Milliers 185 2 4 2" xfId="19600" xr:uid="{00000000-0005-0000-0000-00007C3E0000}"/>
    <cellStyle name="Milliers 185 2 4 2 2" xfId="43709" xr:uid="{00000000-0005-0000-0000-00007D3E0000}"/>
    <cellStyle name="Milliers 185 2 4 3" xfId="38231" xr:uid="{00000000-0005-0000-0000-00007E3E0000}"/>
    <cellStyle name="Milliers 185 2 4 4" xfId="10956" xr:uid="{00000000-0005-0000-0000-00007F3E0000}"/>
    <cellStyle name="Milliers 185 2 5" xfId="15466" xr:uid="{00000000-0005-0000-0000-0000803E0000}"/>
    <cellStyle name="Milliers 185 2 5 2" xfId="40433" xr:uid="{00000000-0005-0000-0000-0000813E0000}"/>
    <cellStyle name="Milliers 185 2 6" xfId="7281" xr:uid="{00000000-0005-0000-0000-0000823E0000}"/>
    <cellStyle name="Milliers 185 3" xfId="8874" xr:uid="{00000000-0005-0000-0000-0000833E0000}"/>
    <cellStyle name="Milliers 185 3 2" xfId="19313" xr:uid="{00000000-0005-0000-0000-0000843E0000}"/>
    <cellStyle name="Milliers 185 3 2 2" xfId="43422" xr:uid="{00000000-0005-0000-0000-0000853E0000}"/>
    <cellStyle name="Milliers 185 3 3" xfId="36158" xr:uid="{00000000-0005-0000-0000-0000863E0000}"/>
    <cellStyle name="Milliers 185 4" xfId="10669" xr:uid="{00000000-0005-0000-0000-0000873E0000}"/>
    <cellStyle name="Milliers 185 4 2" xfId="37944" xr:uid="{00000000-0005-0000-0000-0000883E0000}"/>
    <cellStyle name="Milliers 185 5" xfId="15163" xr:uid="{00000000-0005-0000-0000-0000893E0000}"/>
    <cellStyle name="Milliers 185 5 2" xfId="40130" xr:uid="{00000000-0005-0000-0000-00008A3E0000}"/>
    <cellStyle name="Milliers 185 6" xfId="6969" xr:uid="{00000000-0005-0000-0000-00008B3E0000}"/>
    <cellStyle name="Milliers 186" xfId="1659" xr:uid="{00000000-0005-0000-0000-00008C3E0000}"/>
    <cellStyle name="Milliers 186 2" xfId="2055" xr:uid="{00000000-0005-0000-0000-00008D3E0000}"/>
    <cellStyle name="Milliers 186 2 2" xfId="3662" xr:uid="{00000000-0005-0000-0000-00008E3E0000}"/>
    <cellStyle name="Milliers 186 2 2 2" xfId="9789" xr:uid="{00000000-0005-0000-0000-00008F3E0000}"/>
    <cellStyle name="Milliers 186 2 2 2 2" xfId="13656" xr:uid="{00000000-0005-0000-0000-0000903E0000}"/>
    <cellStyle name="Milliers 186 2 2 2 2 2" xfId="20858" xr:uid="{00000000-0005-0000-0000-0000913E0000}"/>
    <cellStyle name="Milliers 186 2 2 2 2 2 2" xfId="44967" xr:uid="{00000000-0005-0000-0000-0000923E0000}"/>
    <cellStyle name="Milliers 186 2 2 2 2 3" xfId="39503" xr:uid="{00000000-0005-0000-0000-0000933E0000}"/>
    <cellStyle name="Milliers 186 2 2 2 3" xfId="17546" xr:uid="{00000000-0005-0000-0000-0000943E0000}"/>
    <cellStyle name="Milliers 186 2 2 2 3 2" xfId="42513" xr:uid="{00000000-0005-0000-0000-0000953E0000}"/>
    <cellStyle name="Milliers 186 2 2 2 4" xfId="37073" xr:uid="{00000000-0005-0000-0000-0000963E0000}"/>
    <cellStyle name="Milliers 186 2 2 3" xfId="11370" xr:uid="{00000000-0005-0000-0000-0000973E0000}"/>
    <cellStyle name="Milliers 186 2 2 3 2" xfId="20013" xr:uid="{00000000-0005-0000-0000-0000983E0000}"/>
    <cellStyle name="Milliers 186 2 2 3 2 2" xfId="44122" xr:uid="{00000000-0005-0000-0000-0000993E0000}"/>
    <cellStyle name="Milliers 186 2 2 3 3" xfId="38644" xr:uid="{00000000-0005-0000-0000-00009A3E0000}"/>
    <cellStyle name="Milliers 186 2 2 4" xfId="16078" xr:uid="{00000000-0005-0000-0000-00009B3E0000}"/>
    <cellStyle name="Milliers 186 2 2 4 2" xfId="41045" xr:uid="{00000000-0005-0000-0000-00009C3E0000}"/>
    <cellStyle name="Milliers 186 2 2 5" xfId="7909" xr:uid="{00000000-0005-0000-0000-00009D3E0000}"/>
    <cellStyle name="Milliers 186 2 3" xfId="4554" xr:uid="{00000000-0005-0000-0000-00009E3E0000}"/>
    <cellStyle name="Milliers 186 2 3 2" xfId="13235" xr:uid="{00000000-0005-0000-0000-00009F3E0000}"/>
    <cellStyle name="Milliers 186 2 3 2 2" xfId="20446" xr:uid="{00000000-0005-0000-0000-0000A03E0000}"/>
    <cellStyle name="Milliers 186 2 3 2 2 2" xfId="44555" xr:uid="{00000000-0005-0000-0000-0000A13E0000}"/>
    <cellStyle name="Milliers 186 2 3 2 3" xfId="39091" xr:uid="{00000000-0005-0000-0000-0000A23E0000}"/>
    <cellStyle name="Milliers 186 2 3 3" xfId="16935" xr:uid="{00000000-0005-0000-0000-0000A33E0000}"/>
    <cellStyle name="Milliers 186 2 3 3 2" xfId="41902" xr:uid="{00000000-0005-0000-0000-0000A43E0000}"/>
    <cellStyle name="Milliers 186 2 3 4" xfId="36462" xr:uid="{00000000-0005-0000-0000-0000A53E0000}"/>
    <cellStyle name="Milliers 186 2 3 5" xfId="9178" xr:uid="{00000000-0005-0000-0000-0000A63E0000}"/>
    <cellStyle name="Milliers 186 2 4" xfId="2849" xr:uid="{00000000-0005-0000-0000-0000A73E0000}"/>
    <cellStyle name="Milliers 186 2 4 2" xfId="19601" xr:uid="{00000000-0005-0000-0000-0000A83E0000}"/>
    <cellStyle name="Milliers 186 2 4 2 2" xfId="43710" xr:uid="{00000000-0005-0000-0000-0000A93E0000}"/>
    <cellStyle name="Milliers 186 2 4 3" xfId="38232" xr:uid="{00000000-0005-0000-0000-0000AA3E0000}"/>
    <cellStyle name="Milliers 186 2 4 4" xfId="10957" xr:uid="{00000000-0005-0000-0000-0000AB3E0000}"/>
    <cellStyle name="Milliers 186 2 5" xfId="15467" xr:uid="{00000000-0005-0000-0000-0000AC3E0000}"/>
    <cellStyle name="Milliers 186 2 5 2" xfId="40434" xr:uid="{00000000-0005-0000-0000-0000AD3E0000}"/>
    <cellStyle name="Milliers 186 2 6" xfId="7282" xr:uid="{00000000-0005-0000-0000-0000AE3E0000}"/>
    <cellStyle name="Milliers 186 3" xfId="8875" xr:uid="{00000000-0005-0000-0000-0000AF3E0000}"/>
    <cellStyle name="Milliers 186 3 2" xfId="19314" xr:uid="{00000000-0005-0000-0000-0000B03E0000}"/>
    <cellStyle name="Milliers 186 3 2 2" xfId="43423" xr:uid="{00000000-0005-0000-0000-0000B13E0000}"/>
    <cellStyle name="Milliers 186 3 3" xfId="36159" xr:uid="{00000000-0005-0000-0000-0000B23E0000}"/>
    <cellStyle name="Milliers 186 4" xfId="10670" xr:uid="{00000000-0005-0000-0000-0000B33E0000}"/>
    <cellStyle name="Milliers 186 4 2" xfId="37945" xr:uid="{00000000-0005-0000-0000-0000B43E0000}"/>
    <cellStyle name="Milliers 186 5" xfId="15164" xr:uid="{00000000-0005-0000-0000-0000B53E0000}"/>
    <cellStyle name="Milliers 186 5 2" xfId="40131" xr:uid="{00000000-0005-0000-0000-0000B63E0000}"/>
    <cellStyle name="Milliers 186 6" xfId="6970" xr:uid="{00000000-0005-0000-0000-0000B73E0000}"/>
    <cellStyle name="Milliers 187" xfId="1660" xr:uid="{00000000-0005-0000-0000-0000B83E0000}"/>
    <cellStyle name="Milliers 187 2" xfId="2056" xr:uid="{00000000-0005-0000-0000-0000B93E0000}"/>
    <cellStyle name="Milliers 187 2 2" xfId="3663" xr:uid="{00000000-0005-0000-0000-0000BA3E0000}"/>
    <cellStyle name="Milliers 187 2 2 2" xfId="9790" xr:uid="{00000000-0005-0000-0000-0000BB3E0000}"/>
    <cellStyle name="Milliers 187 2 2 2 2" xfId="13657" xr:uid="{00000000-0005-0000-0000-0000BC3E0000}"/>
    <cellStyle name="Milliers 187 2 2 2 2 2" xfId="20859" xr:uid="{00000000-0005-0000-0000-0000BD3E0000}"/>
    <cellStyle name="Milliers 187 2 2 2 2 2 2" xfId="44968" xr:uid="{00000000-0005-0000-0000-0000BE3E0000}"/>
    <cellStyle name="Milliers 187 2 2 2 2 3" xfId="39504" xr:uid="{00000000-0005-0000-0000-0000BF3E0000}"/>
    <cellStyle name="Milliers 187 2 2 2 3" xfId="17547" xr:uid="{00000000-0005-0000-0000-0000C03E0000}"/>
    <cellStyle name="Milliers 187 2 2 2 3 2" xfId="42514" xr:uid="{00000000-0005-0000-0000-0000C13E0000}"/>
    <cellStyle name="Milliers 187 2 2 2 4" xfId="37074" xr:uid="{00000000-0005-0000-0000-0000C23E0000}"/>
    <cellStyle name="Milliers 187 2 2 3" xfId="11371" xr:uid="{00000000-0005-0000-0000-0000C33E0000}"/>
    <cellStyle name="Milliers 187 2 2 3 2" xfId="20014" xr:uid="{00000000-0005-0000-0000-0000C43E0000}"/>
    <cellStyle name="Milliers 187 2 2 3 2 2" xfId="44123" xr:uid="{00000000-0005-0000-0000-0000C53E0000}"/>
    <cellStyle name="Milliers 187 2 2 3 3" xfId="38645" xr:uid="{00000000-0005-0000-0000-0000C63E0000}"/>
    <cellStyle name="Milliers 187 2 2 4" xfId="16079" xr:uid="{00000000-0005-0000-0000-0000C73E0000}"/>
    <cellStyle name="Milliers 187 2 2 4 2" xfId="41046" xr:uid="{00000000-0005-0000-0000-0000C83E0000}"/>
    <cellStyle name="Milliers 187 2 2 5" xfId="7910" xr:uid="{00000000-0005-0000-0000-0000C93E0000}"/>
    <cellStyle name="Milliers 187 2 3" xfId="4555" xr:uid="{00000000-0005-0000-0000-0000CA3E0000}"/>
    <cellStyle name="Milliers 187 2 3 2" xfId="13236" xr:uid="{00000000-0005-0000-0000-0000CB3E0000}"/>
    <cellStyle name="Milliers 187 2 3 2 2" xfId="20447" xr:uid="{00000000-0005-0000-0000-0000CC3E0000}"/>
    <cellStyle name="Milliers 187 2 3 2 2 2" xfId="44556" xr:uid="{00000000-0005-0000-0000-0000CD3E0000}"/>
    <cellStyle name="Milliers 187 2 3 2 3" xfId="39092" xr:uid="{00000000-0005-0000-0000-0000CE3E0000}"/>
    <cellStyle name="Milliers 187 2 3 3" xfId="16936" xr:uid="{00000000-0005-0000-0000-0000CF3E0000}"/>
    <cellStyle name="Milliers 187 2 3 3 2" xfId="41903" xr:uid="{00000000-0005-0000-0000-0000D03E0000}"/>
    <cellStyle name="Milliers 187 2 3 4" xfId="36463" xr:uid="{00000000-0005-0000-0000-0000D13E0000}"/>
    <cellStyle name="Milliers 187 2 3 5" xfId="9179" xr:uid="{00000000-0005-0000-0000-0000D23E0000}"/>
    <cellStyle name="Milliers 187 2 4" xfId="2850" xr:uid="{00000000-0005-0000-0000-0000D33E0000}"/>
    <cellStyle name="Milliers 187 2 4 2" xfId="19602" xr:uid="{00000000-0005-0000-0000-0000D43E0000}"/>
    <cellStyle name="Milliers 187 2 4 2 2" xfId="43711" xr:uid="{00000000-0005-0000-0000-0000D53E0000}"/>
    <cellStyle name="Milliers 187 2 4 3" xfId="38233" xr:uid="{00000000-0005-0000-0000-0000D63E0000}"/>
    <cellStyle name="Milliers 187 2 4 4" xfId="10958" xr:uid="{00000000-0005-0000-0000-0000D73E0000}"/>
    <cellStyle name="Milliers 187 2 5" xfId="15468" xr:uid="{00000000-0005-0000-0000-0000D83E0000}"/>
    <cellStyle name="Milliers 187 2 5 2" xfId="40435" xr:uid="{00000000-0005-0000-0000-0000D93E0000}"/>
    <cellStyle name="Milliers 187 2 6" xfId="7283" xr:uid="{00000000-0005-0000-0000-0000DA3E0000}"/>
    <cellStyle name="Milliers 187 3" xfId="8876" xr:uid="{00000000-0005-0000-0000-0000DB3E0000}"/>
    <cellStyle name="Milliers 187 3 2" xfId="19315" xr:uid="{00000000-0005-0000-0000-0000DC3E0000}"/>
    <cellStyle name="Milliers 187 3 2 2" xfId="43424" xr:uid="{00000000-0005-0000-0000-0000DD3E0000}"/>
    <cellStyle name="Milliers 187 3 3" xfId="36160" xr:uid="{00000000-0005-0000-0000-0000DE3E0000}"/>
    <cellStyle name="Milliers 187 4" xfId="10671" xr:uid="{00000000-0005-0000-0000-0000DF3E0000}"/>
    <cellStyle name="Milliers 187 4 2" xfId="37946" xr:uid="{00000000-0005-0000-0000-0000E03E0000}"/>
    <cellStyle name="Milliers 187 5" xfId="15165" xr:uid="{00000000-0005-0000-0000-0000E13E0000}"/>
    <cellStyle name="Milliers 187 5 2" xfId="40132" xr:uid="{00000000-0005-0000-0000-0000E23E0000}"/>
    <cellStyle name="Milliers 187 6" xfId="6971" xr:uid="{00000000-0005-0000-0000-0000E33E0000}"/>
    <cellStyle name="Milliers 188" xfId="1661" xr:uid="{00000000-0005-0000-0000-0000E43E0000}"/>
    <cellStyle name="Milliers 188 2" xfId="2057" xr:uid="{00000000-0005-0000-0000-0000E53E0000}"/>
    <cellStyle name="Milliers 188 2 2" xfId="3664" xr:uid="{00000000-0005-0000-0000-0000E63E0000}"/>
    <cellStyle name="Milliers 188 2 2 2" xfId="9791" xr:uid="{00000000-0005-0000-0000-0000E73E0000}"/>
    <cellStyle name="Milliers 188 2 2 2 2" xfId="13658" xr:uid="{00000000-0005-0000-0000-0000E83E0000}"/>
    <cellStyle name="Milliers 188 2 2 2 2 2" xfId="20860" xr:uid="{00000000-0005-0000-0000-0000E93E0000}"/>
    <cellStyle name="Milliers 188 2 2 2 2 2 2" xfId="44969" xr:uid="{00000000-0005-0000-0000-0000EA3E0000}"/>
    <cellStyle name="Milliers 188 2 2 2 2 3" xfId="39505" xr:uid="{00000000-0005-0000-0000-0000EB3E0000}"/>
    <cellStyle name="Milliers 188 2 2 2 3" xfId="17548" xr:uid="{00000000-0005-0000-0000-0000EC3E0000}"/>
    <cellStyle name="Milliers 188 2 2 2 3 2" xfId="42515" xr:uid="{00000000-0005-0000-0000-0000ED3E0000}"/>
    <cellStyle name="Milliers 188 2 2 2 4" xfId="37075" xr:uid="{00000000-0005-0000-0000-0000EE3E0000}"/>
    <cellStyle name="Milliers 188 2 2 3" xfId="11372" xr:uid="{00000000-0005-0000-0000-0000EF3E0000}"/>
    <cellStyle name="Milliers 188 2 2 3 2" xfId="20015" xr:uid="{00000000-0005-0000-0000-0000F03E0000}"/>
    <cellStyle name="Milliers 188 2 2 3 2 2" xfId="44124" xr:uid="{00000000-0005-0000-0000-0000F13E0000}"/>
    <cellStyle name="Milliers 188 2 2 3 3" xfId="38646" xr:uid="{00000000-0005-0000-0000-0000F23E0000}"/>
    <cellStyle name="Milliers 188 2 2 4" xfId="16080" xr:uid="{00000000-0005-0000-0000-0000F33E0000}"/>
    <cellStyle name="Milliers 188 2 2 4 2" xfId="41047" xr:uid="{00000000-0005-0000-0000-0000F43E0000}"/>
    <cellStyle name="Milliers 188 2 2 5" xfId="7911" xr:uid="{00000000-0005-0000-0000-0000F53E0000}"/>
    <cellStyle name="Milliers 188 2 3" xfId="4556" xr:uid="{00000000-0005-0000-0000-0000F63E0000}"/>
    <cellStyle name="Milliers 188 2 3 2" xfId="13237" xr:uid="{00000000-0005-0000-0000-0000F73E0000}"/>
    <cellStyle name="Milliers 188 2 3 2 2" xfId="20448" xr:uid="{00000000-0005-0000-0000-0000F83E0000}"/>
    <cellStyle name="Milliers 188 2 3 2 2 2" xfId="44557" xr:uid="{00000000-0005-0000-0000-0000F93E0000}"/>
    <cellStyle name="Milliers 188 2 3 2 3" xfId="39093" xr:uid="{00000000-0005-0000-0000-0000FA3E0000}"/>
    <cellStyle name="Milliers 188 2 3 3" xfId="16937" xr:uid="{00000000-0005-0000-0000-0000FB3E0000}"/>
    <cellStyle name="Milliers 188 2 3 3 2" xfId="41904" xr:uid="{00000000-0005-0000-0000-0000FC3E0000}"/>
    <cellStyle name="Milliers 188 2 3 4" xfId="36464" xr:uid="{00000000-0005-0000-0000-0000FD3E0000}"/>
    <cellStyle name="Milliers 188 2 3 5" xfId="9180" xr:uid="{00000000-0005-0000-0000-0000FE3E0000}"/>
    <cellStyle name="Milliers 188 2 4" xfId="2851" xr:uid="{00000000-0005-0000-0000-0000FF3E0000}"/>
    <cellStyle name="Milliers 188 2 4 2" xfId="19603" xr:uid="{00000000-0005-0000-0000-0000003F0000}"/>
    <cellStyle name="Milliers 188 2 4 2 2" xfId="43712" xr:uid="{00000000-0005-0000-0000-0000013F0000}"/>
    <cellStyle name="Milliers 188 2 4 3" xfId="38234" xr:uid="{00000000-0005-0000-0000-0000023F0000}"/>
    <cellStyle name="Milliers 188 2 4 4" xfId="10959" xr:uid="{00000000-0005-0000-0000-0000033F0000}"/>
    <cellStyle name="Milliers 188 2 5" xfId="15469" xr:uid="{00000000-0005-0000-0000-0000043F0000}"/>
    <cellStyle name="Milliers 188 2 5 2" xfId="40436" xr:uid="{00000000-0005-0000-0000-0000053F0000}"/>
    <cellStyle name="Milliers 188 2 6" xfId="7284" xr:uid="{00000000-0005-0000-0000-0000063F0000}"/>
    <cellStyle name="Milliers 188 3" xfId="8877" xr:uid="{00000000-0005-0000-0000-0000073F0000}"/>
    <cellStyle name="Milliers 188 3 2" xfId="19316" xr:uid="{00000000-0005-0000-0000-0000083F0000}"/>
    <cellStyle name="Milliers 188 3 2 2" xfId="43425" xr:uid="{00000000-0005-0000-0000-0000093F0000}"/>
    <cellStyle name="Milliers 188 3 3" xfId="36161" xr:uid="{00000000-0005-0000-0000-00000A3F0000}"/>
    <cellStyle name="Milliers 188 4" xfId="10672" xr:uid="{00000000-0005-0000-0000-00000B3F0000}"/>
    <cellStyle name="Milliers 188 4 2" xfId="37947" xr:uid="{00000000-0005-0000-0000-00000C3F0000}"/>
    <cellStyle name="Milliers 188 5" xfId="15166" xr:uid="{00000000-0005-0000-0000-00000D3F0000}"/>
    <cellStyle name="Milliers 188 5 2" xfId="40133" xr:uid="{00000000-0005-0000-0000-00000E3F0000}"/>
    <cellStyle name="Milliers 188 6" xfId="6972" xr:uid="{00000000-0005-0000-0000-00000F3F0000}"/>
    <cellStyle name="Milliers 189" xfId="1662" xr:uid="{00000000-0005-0000-0000-0000103F0000}"/>
    <cellStyle name="Milliers 189 2" xfId="2058" xr:uid="{00000000-0005-0000-0000-0000113F0000}"/>
    <cellStyle name="Milliers 189 2 2" xfId="3665" xr:uid="{00000000-0005-0000-0000-0000123F0000}"/>
    <cellStyle name="Milliers 189 2 2 2" xfId="9792" xr:uid="{00000000-0005-0000-0000-0000133F0000}"/>
    <cellStyle name="Milliers 189 2 2 2 2" xfId="13659" xr:uid="{00000000-0005-0000-0000-0000143F0000}"/>
    <cellStyle name="Milliers 189 2 2 2 2 2" xfId="20861" xr:uid="{00000000-0005-0000-0000-0000153F0000}"/>
    <cellStyle name="Milliers 189 2 2 2 2 2 2" xfId="44970" xr:uid="{00000000-0005-0000-0000-0000163F0000}"/>
    <cellStyle name="Milliers 189 2 2 2 2 3" xfId="39506" xr:uid="{00000000-0005-0000-0000-0000173F0000}"/>
    <cellStyle name="Milliers 189 2 2 2 3" xfId="17549" xr:uid="{00000000-0005-0000-0000-0000183F0000}"/>
    <cellStyle name="Milliers 189 2 2 2 3 2" xfId="42516" xr:uid="{00000000-0005-0000-0000-0000193F0000}"/>
    <cellStyle name="Milliers 189 2 2 2 4" xfId="37076" xr:uid="{00000000-0005-0000-0000-00001A3F0000}"/>
    <cellStyle name="Milliers 189 2 2 3" xfId="11373" xr:uid="{00000000-0005-0000-0000-00001B3F0000}"/>
    <cellStyle name="Milliers 189 2 2 3 2" xfId="20016" xr:uid="{00000000-0005-0000-0000-00001C3F0000}"/>
    <cellStyle name="Milliers 189 2 2 3 2 2" xfId="44125" xr:uid="{00000000-0005-0000-0000-00001D3F0000}"/>
    <cellStyle name="Milliers 189 2 2 3 3" xfId="38647" xr:uid="{00000000-0005-0000-0000-00001E3F0000}"/>
    <cellStyle name="Milliers 189 2 2 4" xfId="16081" xr:uid="{00000000-0005-0000-0000-00001F3F0000}"/>
    <cellStyle name="Milliers 189 2 2 4 2" xfId="41048" xr:uid="{00000000-0005-0000-0000-0000203F0000}"/>
    <cellStyle name="Milliers 189 2 2 5" xfId="7912" xr:uid="{00000000-0005-0000-0000-0000213F0000}"/>
    <cellStyle name="Milliers 189 2 3" xfId="4557" xr:uid="{00000000-0005-0000-0000-0000223F0000}"/>
    <cellStyle name="Milliers 189 2 3 2" xfId="13238" xr:uid="{00000000-0005-0000-0000-0000233F0000}"/>
    <cellStyle name="Milliers 189 2 3 2 2" xfId="20449" xr:uid="{00000000-0005-0000-0000-0000243F0000}"/>
    <cellStyle name="Milliers 189 2 3 2 2 2" xfId="44558" xr:uid="{00000000-0005-0000-0000-0000253F0000}"/>
    <cellStyle name="Milliers 189 2 3 2 3" xfId="39094" xr:uid="{00000000-0005-0000-0000-0000263F0000}"/>
    <cellStyle name="Milliers 189 2 3 3" xfId="16938" xr:uid="{00000000-0005-0000-0000-0000273F0000}"/>
    <cellStyle name="Milliers 189 2 3 3 2" xfId="41905" xr:uid="{00000000-0005-0000-0000-0000283F0000}"/>
    <cellStyle name="Milliers 189 2 3 4" xfId="36465" xr:uid="{00000000-0005-0000-0000-0000293F0000}"/>
    <cellStyle name="Milliers 189 2 3 5" xfId="9181" xr:uid="{00000000-0005-0000-0000-00002A3F0000}"/>
    <cellStyle name="Milliers 189 2 4" xfId="2852" xr:uid="{00000000-0005-0000-0000-00002B3F0000}"/>
    <cellStyle name="Milliers 189 2 4 2" xfId="19604" xr:uid="{00000000-0005-0000-0000-00002C3F0000}"/>
    <cellStyle name="Milliers 189 2 4 2 2" xfId="43713" xr:uid="{00000000-0005-0000-0000-00002D3F0000}"/>
    <cellStyle name="Milliers 189 2 4 3" xfId="38235" xr:uid="{00000000-0005-0000-0000-00002E3F0000}"/>
    <cellStyle name="Milliers 189 2 4 4" xfId="10960" xr:uid="{00000000-0005-0000-0000-00002F3F0000}"/>
    <cellStyle name="Milliers 189 2 5" xfId="15470" xr:uid="{00000000-0005-0000-0000-0000303F0000}"/>
    <cellStyle name="Milliers 189 2 5 2" xfId="40437" xr:uid="{00000000-0005-0000-0000-0000313F0000}"/>
    <cellStyle name="Milliers 189 2 6" xfId="7285" xr:uid="{00000000-0005-0000-0000-0000323F0000}"/>
    <cellStyle name="Milliers 189 3" xfId="8878" xr:uid="{00000000-0005-0000-0000-0000333F0000}"/>
    <cellStyle name="Milliers 189 3 2" xfId="19317" xr:uid="{00000000-0005-0000-0000-0000343F0000}"/>
    <cellStyle name="Milliers 189 3 2 2" xfId="43426" xr:uid="{00000000-0005-0000-0000-0000353F0000}"/>
    <cellStyle name="Milliers 189 3 3" xfId="36162" xr:uid="{00000000-0005-0000-0000-0000363F0000}"/>
    <cellStyle name="Milliers 189 4" xfId="10673" xr:uid="{00000000-0005-0000-0000-0000373F0000}"/>
    <cellStyle name="Milliers 189 4 2" xfId="37948" xr:uid="{00000000-0005-0000-0000-0000383F0000}"/>
    <cellStyle name="Milliers 189 5" xfId="15167" xr:uid="{00000000-0005-0000-0000-0000393F0000}"/>
    <cellStyle name="Milliers 189 5 2" xfId="40134" xr:uid="{00000000-0005-0000-0000-00003A3F0000}"/>
    <cellStyle name="Milliers 189 6" xfId="6973" xr:uid="{00000000-0005-0000-0000-00003B3F0000}"/>
    <cellStyle name="Milliers 19" xfId="1470" xr:uid="{00000000-0005-0000-0000-00003C3F0000}"/>
    <cellStyle name="Milliers 19 2" xfId="2059" xr:uid="{00000000-0005-0000-0000-00003D3F0000}"/>
    <cellStyle name="Milliers 19 2 2" xfId="3666" xr:uid="{00000000-0005-0000-0000-00003E3F0000}"/>
    <cellStyle name="Milliers 19 2 2 2" xfId="9793" xr:uid="{00000000-0005-0000-0000-00003F3F0000}"/>
    <cellStyle name="Milliers 19 2 2 2 2" xfId="13660" xr:uid="{00000000-0005-0000-0000-0000403F0000}"/>
    <cellStyle name="Milliers 19 2 2 2 2 2" xfId="20862" xr:uid="{00000000-0005-0000-0000-0000413F0000}"/>
    <cellStyle name="Milliers 19 2 2 2 2 2 2" xfId="44971" xr:uid="{00000000-0005-0000-0000-0000423F0000}"/>
    <cellStyle name="Milliers 19 2 2 2 2 3" xfId="39507" xr:uid="{00000000-0005-0000-0000-0000433F0000}"/>
    <cellStyle name="Milliers 19 2 2 2 3" xfId="17550" xr:uid="{00000000-0005-0000-0000-0000443F0000}"/>
    <cellStyle name="Milliers 19 2 2 2 3 2" xfId="42517" xr:uid="{00000000-0005-0000-0000-0000453F0000}"/>
    <cellStyle name="Milliers 19 2 2 2 4" xfId="37077" xr:uid="{00000000-0005-0000-0000-0000463F0000}"/>
    <cellStyle name="Milliers 19 2 2 3" xfId="11374" xr:uid="{00000000-0005-0000-0000-0000473F0000}"/>
    <cellStyle name="Milliers 19 2 2 3 2" xfId="20017" xr:uid="{00000000-0005-0000-0000-0000483F0000}"/>
    <cellStyle name="Milliers 19 2 2 3 2 2" xfId="44126" xr:uid="{00000000-0005-0000-0000-0000493F0000}"/>
    <cellStyle name="Milliers 19 2 2 3 3" xfId="38648" xr:uid="{00000000-0005-0000-0000-00004A3F0000}"/>
    <cellStyle name="Milliers 19 2 2 4" xfId="16082" xr:uid="{00000000-0005-0000-0000-00004B3F0000}"/>
    <cellStyle name="Milliers 19 2 2 4 2" xfId="41049" xr:uid="{00000000-0005-0000-0000-00004C3F0000}"/>
    <cellStyle name="Milliers 19 2 2 5" xfId="7913" xr:uid="{00000000-0005-0000-0000-00004D3F0000}"/>
    <cellStyle name="Milliers 19 2 3" xfId="4558" xr:uid="{00000000-0005-0000-0000-00004E3F0000}"/>
    <cellStyle name="Milliers 19 2 3 2" xfId="13239" xr:uid="{00000000-0005-0000-0000-00004F3F0000}"/>
    <cellStyle name="Milliers 19 2 3 2 2" xfId="20450" xr:uid="{00000000-0005-0000-0000-0000503F0000}"/>
    <cellStyle name="Milliers 19 2 3 2 2 2" xfId="44559" xr:uid="{00000000-0005-0000-0000-0000513F0000}"/>
    <cellStyle name="Milliers 19 2 3 2 3" xfId="39095" xr:uid="{00000000-0005-0000-0000-0000523F0000}"/>
    <cellStyle name="Milliers 19 2 3 3" xfId="16939" xr:uid="{00000000-0005-0000-0000-0000533F0000}"/>
    <cellStyle name="Milliers 19 2 3 3 2" xfId="41906" xr:uid="{00000000-0005-0000-0000-0000543F0000}"/>
    <cellStyle name="Milliers 19 2 3 4" xfId="36466" xr:uid="{00000000-0005-0000-0000-0000553F0000}"/>
    <cellStyle name="Milliers 19 2 3 5" xfId="9182" xr:uid="{00000000-0005-0000-0000-0000563F0000}"/>
    <cellStyle name="Milliers 19 2 4" xfId="2853" xr:uid="{00000000-0005-0000-0000-0000573F0000}"/>
    <cellStyle name="Milliers 19 2 4 2" xfId="19605" xr:uid="{00000000-0005-0000-0000-0000583F0000}"/>
    <cellStyle name="Milliers 19 2 4 2 2" xfId="43714" xr:uid="{00000000-0005-0000-0000-0000593F0000}"/>
    <cellStyle name="Milliers 19 2 4 3" xfId="38236" xr:uid="{00000000-0005-0000-0000-00005A3F0000}"/>
    <cellStyle name="Milliers 19 2 4 4" xfId="10961" xr:uid="{00000000-0005-0000-0000-00005B3F0000}"/>
    <cellStyle name="Milliers 19 2 5" xfId="15471" xr:uid="{00000000-0005-0000-0000-00005C3F0000}"/>
    <cellStyle name="Milliers 19 2 5 2" xfId="40438" xr:uid="{00000000-0005-0000-0000-00005D3F0000}"/>
    <cellStyle name="Milliers 19 2 6" xfId="7286" xr:uid="{00000000-0005-0000-0000-00005E3F0000}"/>
    <cellStyle name="Milliers 19 3" xfId="8686" xr:uid="{00000000-0005-0000-0000-00005F3F0000}"/>
    <cellStyle name="Milliers 19 3 2" xfId="19147" xr:uid="{00000000-0005-0000-0000-0000603F0000}"/>
    <cellStyle name="Milliers 19 3 2 2" xfId="43256" xr:uid="{00000000-0005-0000-0000-0000613F0000}"/>
    <cellStyle name="Milliers 19 3 3" xfId="35970" xr:uid="{00000000-0005-0000-0000-0000623F0000}"/>
    <cellStyle name="Milliers 19 4" xfId="10503" xr:uid="{00000000-0005-0000-0000-0000633F0000}"/>
    <cellStyle name="Milliers 19 4 2" xfId="37778" xr:uid="{00000000-0005-0000-0000-0000643F0000}"/>
    <cellStyle name="Milliers 19 5" xfId="14975" xr:uid="{00000000-0005-0000-0000-0000653F0000}"/>
    <cellStyle name="Milliers 19 5 2" xfId="39942" xr:uid="{00000000-0005-0000-0000-0000663F0000}"/>
    <cellStyle name="Milliers 19 6" xfId="6781" xr:uid="{00000000-0005-0000-0000-0000673F0000}"/>
    <cellStyle name="Milliers 190" xfId="1663" xr:uid="{00000000-0005-0000-0000-0000683F0000}"/>
    <cellStyle name="Milliers 190 2" xfId="2060" xr:uid="{00000000-0005-0000-0000-0000693F0000}"/>
    <cellStyle name="Milliers 190 2 2" xfId="3667" xr:uid="{00000000-0005-0000-0000-00006A3F0000}"/>
    <cellStyle name="Milliers 190 2 2 2" xfId="9794" xr:uid="{00000000-0005-0000-0000-00006B3F0000}"/>
    <cellStyle name="Milliers 190 2 2 2 2" xfId="13661" xr:uid="{00000000-0005-0000-0000-00006C3F0000}"/>
    <cellStyle name="Milliers 190 2 2 2 2 2" xfId="20863" xr:uid="{00000000-0005-0000-0000-00006D3F0000}"/>
    <cellStyle name="Milliers 190 2 2 2 2 2 2" xfId="44972" xr:uid="{00000000-0005-0000-0000-00006E3F0000}"/>
    <cellStyle name="Milliers 190 2 2 2 2 3" xfId="39508" xr:uid="{00000000-0005-0000-0000-00006F3F0000}"/>
    <cellStyle name="Milliers 190 2 2 2 3" xfId="17551" xr:uid="{00000000-0005-0000-0000-0000703F0000}"/>
    <cellStyle name="Milliers 190 2 2 2 3 2" xfId="42518" xr:uid="{00000000-0005-0000-0000-0000713F0000}"/>
    <cellStyle name="Milliers 190 2 2 2 4" xfId="37078" xr:uid="{00000000-0005-0000-0000-0000723F0000}"/>
    <cellStyle name="Milliers 190 2 2 3" xfId="11375" xr:uid="{00000000-0005-0000-0000-0000733F0000}"/>
    <cellStyle name="Milliers 190 2 2 3 2" xfId="20018" xr:uid="{00000000-0005-0000-0000-0000743F0000}"/>
    <cellStyle name="Milliers 190 2 2 3 2 2" xfId="44127" xr:uid="{00000000-0005-0000-0000-0000753F0000}"/>
    <cellStyle name="Milliers 190 2 2 3 3" xfId="38649" xr:uid="{00000000-0005-0000-0000-0000763F0000}"/>
    <cellStyle name="Milliers 190 2 2 4" xfId="16083" xr:uid="{00000000-0005-0000-0000-0000773F0000}"/>
    <cellStyle name="Milliers 190 2 2 4 2" xfId="41050" xr:uid="{00000000-0005-0000-0000-0000783F0000}"/>
    <cellStyle name="Milliers 190 2 2 5" xfId="7914" xr:uid="{00000000-0005-0000-0000-0000793F0000}"/>
    <cellStyle name="Milliers 190 2 3" xfId="4559" xr:uid="{00000000-0005-0000-0000-00007A3F0000}"/>
    <cellStyle name="Milliers 190 2 3 2" xfId="13240" xr:uid="{00000000-0005-0000-0000-00007B3F0000}"/>
    <cellStyle name="Milliers 190 2 3 2 2" xfId="20451" xr:uid="{00000000-0005-0000-0000-00007C3F0000}"/>
    <cellStyle name="Milliers 190 2 3 2 2 2" xfId="44560" xr:uid="{00000000-0005-0000-0000-00007D3F0000}"/>
    <cellStyle name="Milliers 190 2 3 2 3" xfId="39096" xr:uid="{00000000-0005-0000-0000-00007E3F0000}"/>
    <cellStyle name="Milliers 190 2 3 3" xfId="16940" xr:uid="{00000000-0005-0000-0000-00007F3F0000}"/>
    <cellStyle name="Milliers 190 2 3 3 2" xfId="41907" xr:uid="{00000000-0005-0000-0000-0000803F0000}"/>
    <cellStyle name="Milliers 190 2 3 4" xfId="36467" xr:uid="{00000000-0005-0000-0000-0000813F0000}"/>
    <cellStyle name="Milliers 190 2 3 5" xfId="9183" xr:uid="{00000000-0005-0000-0000-0000823F0000}"/>
    <cellStyle name="Milliers 190 2 4" xfId="2854" xr:uid="{00000000-0005-0000-0000-0000833F0000}"/>
    <cellStyle name="Milliers 190 2 4 2" xfId="19606" xr:uid="{00000000-0005-0000-0000-0000843F0000}"/>
    <cellStyle name="Milliers 190 2 4 2 2" xfId="43715" xr:uid="{00000000-0005-0000-0000-0000853F0000}"/>
    <cellStyle name="Milliers 190 2 4 3" xfId="38237" xr:uid="{00000000-0005-0000-0000-0000863F0000}"/>
    <cellStyle name="Milliers 190 2 4 4" xfId="10962" xr:uid="{00000000-0005-0000-0000-0000873F0000}"/>
    <cellStyle name="Milliers 190 2 5" xfId="15472" xr:uid="{00000000-0005-0000-0000-0000883F0000}"/>
    <cellStyle name="Milliers 190 2 5 2" xfId="40439" xr:uid="{00000000-0005-0000-0000-0000893F0000}"/>
    <cellStyle name="Milliers 190 2 6" xfId="7287" xr:uid="{00000000-0005-0000-0000-00008A3F0000}"/>
    <cellStyle name="Milliers 190 3" xfId="8879" xr:uid="{00000000-0005-0000-0000-00008B3F0000}"/>
    <cellStyle name="Milliers 190 3 2" xfId="19318" xr:uid="{00000000-0005-0000-0000-00008C3F0000}"/>
    <cellStyle name="Milliers 190 3 2 2" xfId="43427" xr:uid="{00000000-0005-0000-0000-00008D3F0000}"/>
    <cellStyle name="Milliers 190 3 3" xfId="36163" xr:uid="{00000000-0005-0000-0000-00008E3F0000}"/>
    <cellStyle name="Milliers 190 4" xfId="10674" xr:uid="{00000000-0005-0000-0000-00008F3F0000}"/>
    <cellStyle name="Milliers 190 4 2" xfId="37949" xr:uid="{00000000-0005-0000-0000-0000903F0000}"/>
    <cellStyle name="Milliers 190 5" xfId="15168" xr:uid="{00000000-0005-0000-0000-0000913F0000}"/>
    <cellStyle name="Milliers 190 5 2" xfId="40135" xr:uid="{00000000-0005-0000-0000-0000923F0000}"/>
    <cellStyle name="Milliers 190 6" xfId="6974" xr:uid="{00000000-0005-0000-0000-0000933F0000}"/>
    <cellStyle name="Milliers 191" xfId="1664" xr:uid="{00000000-0005-0000-0000-0000943F0000}"/>
    <cellStyle name="Milliers 191 2" xfId="2061" xr:uid="{00000000-0005-0000-0000-0000953F0000}"/>
    <cellStyle name="Milliers 191 2 2" xfId="3668" xr:uid="{00000000-0005-0000-0000-0000963F0000}"/>
    <cellStyle name="Milliers 191 2 2 2" xfId="9795" xr:uid="{00000000-0005-0000-0000-0000973F0000}"/>
    <cellStyle name="Milliers 191 2 2 2 2" xfId="13662" xr:uid="{00000000-0005-0000-0000-0000983F0000}"/>
    <cellStyle name="Milliers 191 2 2 2 2 2" xfId="20864" xr:uid="{00000000-0005-0000-0000-0000993F0000}"/>
    <cellStyle name="Milliers 191 2 2 2 2 2 2" xfId="44973" xr:uid="{00000000-0005-0000-0000-00009A3F0000}"/>
    <cellStyle name="Milliers 191 2 2 2 2 3" xfId="39509" xr:uid="{00000000-0005-0000-0000-00009B3F0000}"/>
    <cellStyle name="Milliers 191 2 2 2 3" xfId="17552" xr:uid="{00000000-0005-0000-0000-00009C3F0000}"/>
    <cellStyle name="Milliers 191 2 2 2 3 2" xfId="42519" xr:uid="{00000000-0005-0000-0000-00009D3F0000}"/>
    <cellStyle name="Milliers 191 2 2 2 4" xfId="37079" xr:uid="{00000000-0005-0000-0000-00009E3F0000}"/>
    <cellStyle name="Milliers 191 2 2 3" xfId="11376" xr:uid="{00000000-0005-0000-0000-00009F3F0000}"/>
    <cellStyle name="Milliers 191 2 2 3 2" xfId="20019" xr:uid="{00000000-0005-0000-0000-0000A03F0000}"/>
    <cellStyle name="Milliers 191 2 2 3 2 2" xfId="44128" xr:uid="{00000000-0005-0000-0000-0000A13F0000}"/>
    <cellStyle name="Milliers 191 2 2 3 3" xfId="38650" xr:uid="{00000000-0005-0000-0000-0000A23F0000}"/>
    <cellStyle name="Milliers 191 2 2 4" xfId="16084" xr:uid="{00000000-0005-0000-0000-0000A33F0000}"/>
    <cellStyle name="Milliers 191 2 2 4 2" xfId="41051" xr:uid="{00000000-0005-0000-0000-0000A43F0000}"/>
    <cellStyle name="Milliers 191 2 2 5" xfId="7915" xr:uid="{00000000-0005-0000-0000-0000A53F0000}"/>
    <cellStyle name="Milliers 191 2 3" xfId="4560" xr:uid="{00000000-0005-0000-0000-0000A63F0000}"/>
    <cellStyle name="Milliers 191 2 3 2" xfId="13241" xr:uid="{00000000-0005-0000-0000-0000A73F0000}"/>
    <cellStyle name="Milliers 191 2 3 2 2" xfId="20452" xr:uid="{00000000-0005-0000-0000-0000A83F0000}"/>
    <cellStyle name="Milliers 191 2 3 2 2 2" xfId="44561" xr:uid="{00000000-0005-0000-0000-0000A93F0000}"/>
    <cellStyle name="Milliers 191 2 3 2 3" xfId="39097" xr:uid="{00000000-0005-0000-0000-0000AA3F0000}"/>
    <cellStyle name="Milliers 191 2 3 3" xfId="16941" xr:uid="{00000000-0005-0000-0000-0000AB3F0000}"/>
    <cellStyle name="Milliers 191 2 3 3 2" xfId="41908" xr:uid="{00000000-0005-0000-0000-0000AC3F0000}"/>
    <cellStyle name="Milliers 191 2 3 4" xfId="36468" xr:uid="{00000000-0005-0000-0000-0000AD3F0000}"/>
    <cellStyle name="Milliers 191 2 3 5" xfId="9184" xr:uid="{00000000-0005-0000-0000-0000AE3F0000}"/>
    <cellStyle name="Milliers 191 2 4" xfId="2855" xr:uid="{00000000-0005-0000-0000-0000AF3F0000}"/>
    <cellStyle name="Milliers 191 2 4 2" xfId="19607" xr:uid="{00000000-0005-0000-0000-0000B03F0000}"/>
    <cellStyle name="Milliers 191 2 4 2 2" xfId="43716" xr:uid="{00000000-0005-0000-0000-0000B13F0000}"/>
    <cellStyle name="Milliers 191 2 4 3" xfId="38238" xr:uid="{00000000-0005-0000-0000-0000B23F0000}"/>
    <cellStyle name="Milliers 191 2 4 4" xfId="10963" xr:uid="{00000000-0005-0000-0000-0000B33F0000}"/>
    <cellStyle name="Milliers 191 2 5" xfId="15473" xr:uid="{00000000-0005-0000-0000-0000B43F0000}"/>
    <cellStyle name="Milliers 191 2 5 2" xfId="40440" xr:uid="{00000000-0005-0000-0000-0000B53F0000}"/>
    <cellStyle name="Milliers 191 2 6" xfId="7288" xr:uid="{00000000-0005-0000-0000-0000B63F0000}"/>
    <cellStyle name="Milliers 191 3" xfId="8880" xr:uid="{00000000-0005-0000-0000-0000B73F0000}"/>
    <cellStyle name="Milliers 191 3 2" xfId="19319" xr:uid="{00000000-0005-0000-0000-0000B83F0000}"/>
    <cellStyle name="Milliers 191 3 2 2" xfId="43428" xr:uid="{00000000-0005-0000-0000-0000B93F0000}"/>
    <cellStyle name="Milliers 191 3 3" xfId="36164" xr:uid="{00000000-0005-0000-0000-0000BA3F0000}"/>
    <cellStyle name="Milliers 191 4" xfId="10675" xr:uid="{00000000-0005-0000-0000-0000BB3F0000}"/>
    <cellStyle name="Milliers 191 4 2" xfId="37950" xr:uid="{00000000-0005-0000-0000-0000BC3F0000}"/>
    <cellStyle name="Milliers 191 5" xfId="15169" xr:uid="{00000000-0005-0000-0000-0000BD3F0000}"/>
    <cellStyle name="Milliers 191 5 2" xfId="40136" xr:uid="{00000000-0005-0000-0000-0000BE3F0000}"/>
    <cellStyle name="Milliers 191 6" xfId="6975" xr:uid="{00000000-0005-0000-0000-0000BF3F0000}"/>
    <cellStyle name="Milliers 192" xfId="1665" xr:uid="{00000000-0005-0000-0000-0000C03F0000}"/>
    <cellStyle name="Milliers 192 2" xfId="2062" xr:uid="{00000000-0005-0000-0000-0000C13F0000}"/>
    <cellStyle name="Milliers 192 2 2" xfId="3669" xr:uid="{00000000-0005-0000-0000-0000C23F0000}"/>
    <cellStyle name="Milliers 192 2 2 2" xfId="9796" xr:uid="{00000000-0005-0000-0000-0000C33F0000}"/>
    <cellStyle name="Milliers 192 2 2 2 2" xfId="13663" xr:uid="{00000000-0005-0000-0000-0000C43F0000}"/>
    <cellStyle name="Milliers 192 2 2 2 2 2" xfId="20865" xr:uid="{00000000-0005-0000-0000-0000C53F0000}"/>
    <cellStyle name="Milliers 192 2 2 2 2 2 2" xfId="44974" xr:uid="{00000000-0005-0000-0000-0000C63F0000}"/>
    <cellStyle name="Milliers 192 2 2 2 2 3" xfId="39510" xr:uid="{00000000-0005-0000-0000-0000C73F0000}"/>
    <cellStyle name="Milliers 192 2 2 2 3" xfId="17553" xr:uid="{00000000-0005-0000-0000-0000C83F0000}"/>
    <cellStyle name="Milliers 192 2 2 2 3 2" xfId="42520" xr:uid="{00000000-0005-0000-0000-0000C93F0000}"/>
    <cellStyle name="Milliers 192 2 2 2 4" xfId="37080" xr:uid="{00000000-0005-0000-0000-0000CA3F0000}"/>
    <cellStyle name="Milliers 192 2 2 3" xfId="11377" xr:uid="{00000000-0005-0000-0000-0000CB3F0000}"/>
    <cellStyle name="Milliers 192 2 2 3 2" xfId="20020" xr:uid="{00000000-0005-0000-0000-0000CC3F0000}"/>
    <cellStyle name="Milliers 192 2 2 3 2 2" xfId="44129" xr:uid="{00000000-0005-0000-0000-0000CD3F0000}"/>
    <cellStyle name="Milliers 192 2 2 3 3" xfId="38651" xr:uid="{00000000-0005-0000-0000-0000CE3F0000}"/>
    <cellStyle name="Milliers 192 2 2 4" xfId="16085" xr:uid="{00000000-0005-0000-0000-0000CF3F0000}"/>
    <cellStyle name="Milliers 192 2 2 4 2" xfId="41052" xr:uid="{00000000-0005-0000-0000-0000D03F0000}"/>
    <cellStyle name="Milliers 192 2 2 5" xfId="7916" xr:uid="{00000000-0005-0000-0000-0000D13F0000}"/>
    <cellStyle name="Milliers 192 2 3" xfId="4561" xr:uid="{00000000-0005-0000-0000-0000D23F0000}"/>
    <cellStyle name="Milliers 192 2 3 2" xfId="13242" xr:uid="{00000000-0005-0000-0000-0000D33F0000}"/>
    <cellStyle name="Milliers 192 2 3 2 2" xfId="20453" xr:uid="{00000000-0005-0000-0000-0000D43F0000}"/>
    <cellStyle name="Milliers 192 2 3 2 2 2" xfId="44562" xr:uid="{00000000-0005-0000-0000-0000D53F0000}"/>
    <cellStyle name="Milliers 192 2 3 2 3" xfId="39098" xr:uid="{00000000-0005-0000-0000-0000D63F0000}"/>
    <cellStyle name="Milliers 192 2 3 3" xfId="16942" xr:uid="{00000000-0005-0000-0000-0000D73F0000}"/>
    <cellStyle name="Milliers 192 2 3 3 2" xfId="41909" xr:uid="{00000000-0005-0000-0000-0000D83F0000}"/>
    <cellStyle name="Milliers 192 2 3 4" xfId="36469" xr:uid="{00000000-0005-0000-0000-0000D93F0000}"/>
    <cellStyle name="Milliers 192 2 3 5" xfId="9185" xr:uid="{00000000-0005-0000-0000-0000DA3F0000}"/>
    <cellStyle name="Milliers 192 2 4" xfId="2856" xr:uid="{00000000-0005-0000-0000-0000DB3F0000}"/>
    <cellStyle name="Milliers 192 2 4 2" xfId="19608" xr:uid="{00000000-0005-0000-0000-0000DC3F0000}"/>
    <cellStyle name="Milliers 192 2 4 2 2" xfId="43717" xr:uid="{00000000-0005-0000-0000-0000DD3F0000}"/>
    <cellStyle name="Milliers 192 2 4 3" xfId="38239" xr:uid="{00000000-0005-0000-0000-0000DE3F0000}"/>
    <cellStyle name="Milliers 192 2 4 4" xfId="10964" xr:uid="{00000000-0005-0000-0000-0000DF3F0000}"/>
    <cellStyle name="Milliers 192 2 5" xfId="15474" xr:uid="{00000000-0005-0000-0000-0000E03F0000}"/>
    <cellStyle name="Milliers 192 2 5 2" xfId="40441" xr:uid="{00000000-0005-0000-0000-0000E13F0000}"/>
    <cellStyle name="Milliers 192 2 6" xfId="7289" xr:uid="{00000000-0005-0000-0000-0000E23F0000}"/>
    <cellStyle name="Milliers 192 3" xfId="8881" xr:uid="{00000000-0005-0000-0000-0000E33F0000}"/>
    <cellStyle name="Milliers 192 3 2" xfId="19320" xr:uid="{00000000-0005-0000-0000-0000E43F0000}"/>
    <cellStyle name="Milliers 192 3 2 2" xfId="43429" xr:uid="{00000000-0005-0000-0000-0000E53F0000}"/>
    <cellStyle name="Milliers 192 3 3" xfId="36165" xr:uid="{00000000-0005-0000-0000-0000E63F0000}"/>
    <cellStyle name="Milliers 192 4" xfId="10676" xr:uid="{00000000-0005-0000-0000-0000E73F0000}"/>
    <cellStyle name="Milliers 192 4 2" xfId="37951" xr:uid="{00000000-0005-0000-0000-0000E83F0000}"/>
    <cellStyle name="Milliers 192 5" xfId="15170" xr:uid="{00000000-0005-0000-0000-0000E93F0000}"/>
    <cellStyle name="Milliers 192 5 2" xfId="40137" xr:uid="{00000000-0005-0000-0000-0000EA3F0000}"/>
    <cellStyle name="Milliers 192 6" xfId="6976" xr:uid="{00000000-0005-0000-0000-0000EB3F0000}"/>
    <cellStyle name="Milliers 193" xfId="1666" xr:uid="{00000000-0005-0000-0000-0000EC3F0000}"/>
    <cellStyle name="Milliers 193 2" xfId="2063" xr:uid="{00000000-0005-0000-0000-0000ED3F0000}"/>
    <cellStyle name="Milliers 193 2 2" xfId="3670" xr:uid="{00000000-0005-0000-0000-0000EE3F0000}"/>
    <cellStyle name="Milliers 193 2 2 2" xfId="9797" xr:uid="{00000000-0005-0000-0000-0000EF3F0000}"/>
    <cellStyle name="Milliers 193 2 2 2 2" xfId="13664" xr:uid="{00000000-0005-0000-0000-0000F03F0000}"/>
    <cellStyle name="Milliers 193 2 2 2 2 2" xfId="20866" xr:uid="{00000000-0005-0000-0000-0000F13F0000}"/>
    <cellStyle name="Milliers 193 2 2 2 2 2 2" xfId="44975" xr:uid="{00000000-0005-0000-0000-0000F23F0000}"/>
    <cellStyle name="Milliers 193 2 2 2 2 3" xfId="39511" xr:uid="{00000000-0005-0000-0000-0000F33F0000}"/>
    <cellStyle name="Milliers 193 2 2 2 3" xfId="17554" xr:uid="{00000000-0005-0000-0000-0000F43F0000}"/>
    <cellStyle name="Milliers 193 2 2 2 3 2" xfId="42521" xr:uid="{00000000-0005-0000-0000-0000F53F0000}"/>
    <cellStyle name="Milliers 193 2 2 2 4" xfId="37081" xr:uid="{00000000-0005-0000-0000-0000F63F0000}"/>
    <cellStyle name="Milliers 193 2 2 3" xfId="11378" xr:uid="{00000000-0005-0000-0000-0000F73F0000}"/>
    <cellStyle name="Milliers 193 2 2 3 2" xfId="20021" xr:uid="{00000000-0005-0000-0000-0000F83F0000}"/>
    <cellStyle name="Milliers 193 2 2 3 2 2" xfId="44130" xr:uid="{00000000-0005-0000-0000-0000F93F0000}"/>
    <cellStyle name="Milliers 193 2 2 3 3" xfId="38652" xr:uid="{00000000-0005-0000-0000-0000FA3F0000}"/>
    <cellStyle name="Milliers 193 2 2 4" xfId="16086" xr:uid="{00000000-0005-0000-0000-0000FB3F0000}"/>
    <cellStyle name="Milliers 193 2 2 4 2" xfId="41053" xr:uid="{00000000-0005-0000-0000-0000FC3F0000}"/>
    <cellStyle name="Milliers 193 2 2 5" xfId="7917" xr:uid="{00000000-0005-0000-0000-0000FD3F0000}"/>
    <cellStyle name="Milliers 193 2 3" xfId="4562" xr:uid="{00000000-0005-0000-0000-0000FE3F0000}"/>
    <cellStyle name="Milliers 193 2 3 2" xfId="13243" xr:uid="{00000000-0005-0000-0000-0000FF3F0000}"/>
    <cellStyle name="Milliers 193 2 3 2 2" xfId="20454" xr:uid="{00000000-0005-0000-0000-000000400000}"/>
    <cellStyle name="Milliers 193 2 3 2 2 2" xfId="44563" xr:uid="{00000000-0005-0000-0000-000001400000}"/>
    <cellStyle name="Milliers 193 2 3 2 3" xfId="39099" xr:uid="{00000000-0005-0000-0000-000002400000}"/>
    <cellStyle name="Milliers 193 2 3 3" xfId="16943" xr:uid="{00000000-0005-0000-0000-000003400000}"/>
    <cellStyle name="Milliers 193 2 3 3 2" xfId="41910" xr:uid="{00000000-0005-0000-0000-000004400000}"/>
    <cellStyle name="Milliers 193 2 3 4" xfId="36470" xr:uid="{00000000-0005-0000-0000-000005400000}"/>
    <cellStyle name="Milliers 193 2 3 5" xfId="9186" xr:uid="{00000000-0005-0000-0000-000006400000}"/>
    <cellStyle name="Milliers 193 2 4" xfId="2857" xr:uid="{00000000-0005-0000-0000-000007400000}"/>
    <cellStyle name="Milliers 193 2 4 2" xfId="19609" xr:uid="{00000000-0005-0000-0000-000008400000}"/>
    <cellStyle name="Milliers 193 2 4 2 2" xfId="43718" xr:uid="{00000000-0005-0000-0000-000009400000}"/>
    <cellStyle name="Milliers 193 2 4 3" xfId="38240" xr:uid="{00000000-0005-0000-0000-00000A400000}"/>
    <cellStyle name="Milliers 193 2 4 4" xfId="10965" xr:uid="{00000000-0005-0000-0000-00000B400000}"/>
    <cellStyle name="Milliers 193 2 5" xfId="15475" xr:uid="{00000000-0005-0000-0000-00000C400000}"/>
    <cellStyle name="Milliers 193 2 5 2" xfId="40442" xr:uid="{00000000-0005-0000-0000-00000D400000}"/>
    <cellStyle name="Milliers 193 2 6" xfId="7290" xr:uid="{00000000-0005-0000-0000-00000E400000}"/>
    <cellStyle name="Milliers 193 3" xfId="8882" xr:uid="{00000000-0005-0000-0000-00000F400000}"/>
    <cellStyle name="Milliers 193 3 2" xfId="19321" xr:uid="{00000000-0005-0000-0000-000010400000}"/>
    <cellStyle name="Milliers 193 3 2 2" xfId="43430" xr:uid="{00000000-0005-0000-0000-000011400000}"/>
    <cellStyle name="Milliers 193 3 3" xfId="36166" xr:uid="{00000000-0005-0000-0000-000012400000}"/>
    <cellStyle name="Milliers 193 4" xfId="10677" xr:uid="{00000000-0005-0000-0000-000013400000}"/>
    <cellStyle name="Milliers 193 4 2" xfId="37952" xr:uid="{00000000-0005-0000-0000-000014400000}"/>
    <cellStyle name="Milliers 193 5" xfId="15171" xr:uid="{00000000-0005-0000-0000-000015400000}"/>
    <cellStyle name="Milliers 193 5 2" xfId="40138" xr:uid="{00000000-0005-0000-0000-000016400000}"/>
    <cellStyle name="Milliers 193 6" xfId="6977" xr:uid="{00000000-0005-0000-0000-000017400000}"/>
    <cellStyle name="Milliers 194" xfId="1667" xr:uid="{00000000-0005-0000-0000-000018400000}"/>
    <cellStyle name="Milliers 194 2" xfId="2064" xr:uid="{00000000-0005-0000-0000-000019400000}"/>
    <cellStyle name="Milliers 194 2 2" xfId="3671" xr:uid="{00000000-0005-0000-0000-00001A400000}"/>
    <cellStyle name="Milliers 194 2 2 2" xfId="9798" xr:uid="{00000000-0005-0000-0000-00001B400000}"/>
    <cellStyle name="Milliers 194 2 2 2 2" xfId="13665" xr:uid="{00000000-0005-0000-0000-00001C400000}"/>
    <cellStyle name="Milliers 194 2 2 2 2 2" xfId="20867" xr:uid="{00000000-0005-0000-0000-00001D400000}"/>
    <cellStyle name="Milliers 194 2 2 2 2 2 2" xfId="44976" xr:uid="{00000000-0005-0000-0000-00001E400000}"/>
    <cellStyle name="Milliers 194 2 2 2 2 3" xfId="39512" xr:uid="{00000000-0005-0000-0000-00001F400000}"/>
    <cellStyle name="Milliers 194 2 2 2 3" xfId="17555" xr:uid="{00000000-0005-0000-0000-000020400000}"/>
    <cellStyle name="Milliers 194 2 2 2 3 2" xfId="42522" xr:uid="{00000000-0005-0000-0000-000021400000}"/>
    <cellStyle name="Milliers 194 2 2 2 4" xfId="37082" xr:uid="{00000000-0005-0000-0000-000022400000}"/>
    <cellStyle name="Milliers 194 2 2 3" xfId="11379" xr:uid="{00000000-0005-0000-0000-000023400000}"/>
    <cellStyle name="Milliers 194 2 2 3 2" xfId="20022" xr:uid="{00000000-0005-0000-0000-000024400000}"/>
    <cellStyle name="Milliers 194 2 2 3 2 2" xfId="44131" xr:uid="{00000000-0005-0000-0000-000025400000}"/>
    <cellStyle name="Milliers 194 2 2 3 3" xfId="38653" xr:uid="{00000000-0005-0000-0000-000026400000}"/>
    <cellStyle name="Milliers 194 2 2 4" xfId="16087" xr:uid="{00000000-0005-0000-0000-000027400000}"/>
    <cellStyle name="Milliers 194 2 2 4 2" xfId="41054" xr:uid="{00000000-0005-0000-0000-000028400000}"/>
    <cellStyle name="Milliers 194 2 2 5" xfId="7918" xr:uid="{00000000-0005-0000-0000-000029400000}"/>
    <cellStyle name="Milliers 194 2 3" xfId="4563" xr:uid="{00000000-0005-0000-0000-00002A400000}"/>
    <cellStyle name="Milliers 194 2 3 2" xfId="13244" xr:uid="{00000000-0005-0000-0000-00002B400000}"/>
    <cellStyle name="Milliers 194 2 3 2 2" xfId="20455" xr:uid="{00000000-0005-0000-0000-00002C400000}"/>
    <cellStyle name="Milliers 194 2 3 2 2 2" xfId="44564" xr:uid="{00000000-0005-0000-0000-00002D400000}"/>
    <cellStyle name="Milliers 194 2 3 2 3" xfId="39100" xr:uid="{00000000-0005-0000-0000-00002E400000}"/>
    <cellStyle name="Milliers 194 2 3 3" xfId="16944" xr:uid="{00000000-0005-0000-0000-00002F400000}"/>
    <cellStyle name="Milliers 194 2 3 3 2" xfId="41911" xr:uid="{00000000-0005-0000-0000-000030400000}"/>
    <cellStyle name="Milliers 194 2 3 4" xfId="36471" xr:uid="{00000000-0005-0000-0000-000031400000}"/>
    <cellStyle name="Milliers 194 2 3 5" xfId="9187" xr:uid="{00000000-0005-0000-0000-000032400000}"/>
    <cellStyle name="Milliers 194 2 4" xfId="2858" xr:uid="{00000000-0005-0000-0000-000033400000}"/>
    <cellStyle name="Milliers 194 2 4 2" xfId="19610" xr:uid="{00000000-0005-0000-0000-000034400000}"/>
    <cellStyle name="Milliers 194 2 4 2 2" xfId="43719" xr:uid="{00000000-0005-0000-0000-000035400000}"/>
    <cellStyle name="Milliers 194 2 4 3" xfId="38241" xr:uid="{00000000-0005-0000-0000-000036400000}"/>
    <cellStyle name="Milliers 194 2 4 4" xfId="10966" xr:uid="{00000000-0005-0000-0000-000037400000}"/>
    <cellStyle name="Milliers 194 2 5" xfId="15476" xr:uid="{00000000-0005-0000-0000-000038400000}"/>
    <cellStyle name="Milliers 194 2 5 2" xfId="40443" xr:uid="{00000000-0005-0000-0000-000039400000}"/>
    <cellStyle name="Milliers 194 2 6" xfId="7291" xr:uid="{00000000-0005-0000-0000-00003A400000}"/>
    <cellStyle name="Milliers 194 3" xfId="8883" xr:uid="{00000000-0005-0000-0000-00003B400000}"/>
    <cellStyle name="Milliers 194 3 2" xfId="19322" xr:uid="{00000000-0005-0000-0000-00003C400000}"/>
    <cellStyle name="Milliers 194 3 2 2" xfId="43431" xr:uid="{00000000-0005-0000-0000-00003D400000}"/>
    <cellStyle name="Milliers 194 3 3" xfId="36167" xr:uid="{00000000-0005-0000-0000-00003E400000}"/>
    <cellStyle name="Milliers 194 4" xfId="10678" xr:uid="{00000000-0005-0000-0000-00003F400000}"/>
    <cellStyle name="Milliers 194 4 2" xfId="37953" xr:uid="{00000000-0005-0000-0000-000040400000}"/>
    <cellStyle name="Milliers 194 5" xfId="15172" xr:uid="{00000000-0005-0000-0000-000041400000}"/>
    <cellStyle name="Milliers 194 5 2" xfId="40139" xr:uid="{00000000-0005-0000-0000-000042400000}"/>
    <cellStyle name="Milliers 194 6" xfId="6978" xr:uid="{00000000-0005-0000-0000-000043400000}"/>
    <cellStyle name="Milliers 195" xfId="1668" xr:uid="{00000000-0005-0000-0000-000044400000}"/>
    <cellStyle name="Milliers 195 2" xfId="2065" xr:uid="{00000000-0005-0000-0000-000045400000}"/>
    <cellStyle name="Milliers 195 2 2" xfId="3672" xr:uid="{00000000-0005-0000-0000-000046400000}"/>
    <cellStyle name="Milliers 195 2 2 2" xfId="9799" xr:uid="{00000000-0005-0000-0000-000047400000}"/>
    <cellStyle name="Milliers 195 2 2 2 2" xfId="13666" xr:uid="{00000000-0005-0000-0000-000048400000}"/>
    <cellStyle name="Milliers 195 2 2 2 2 2" xfId="20868" xr:uid="{00000000-0005-0000-0000-000049400000}"/>
    <cellStyle name="Milliers 195 2 2 2 2 2 2" xfId="44977" xr:uid="{00000000-0005-0000-0000-00004A400000}"/>
    <cellStyle name="Milliers 195 2 2 2 2 3" xfId="39513" xr:uid="{00000000-0005-0000-0000-00004B400000}"/>
    <cellStyle name="Milliers 195 2 2 2 3" xfId="17556" xr:uid="{00000000-0005-0000-0000-00004C400000}"/>
    <cellStyle name="Milliers 195 2 2 2 3 2" xfId="42523" xr:uid="{00000000-0005-0000-0000-00004D400000}"/>
    <cellStyle name="Milliers 195 2 2 2 4" xfId="37083" xr:uid="{00000000-0005-0000-0000-00004E400000}"/>
    <cellStyle name="Milliers 195 2 2 3" xfId="11380" xr:uid="{00000000-0005-0000-0000-00004F400000}"/>
    <cellStyle name="Milliers 195 2 2 3 2" xfId="20023" xr:uid="{00000000-0005-0000-0000-000050400000}"/>
    <cellStyle name="Milliers 195 2 2 3 2 2" xfId="44132" xr:uid="{00000000-0005-0000-0000-000051400000}"/>
    <cellStyle name="Milliers 195 2 2 3 3" xfId="38654" xr:uid="{00000000-0005-0000-0000-000052400000}"/>
    <cellStyle name="Milliers 195 2 2 4" xfId="16088" xr:uid="{00000000-0005-0000-0000-000053400000}"/>
    <cellStyle name="Milliers 195 2 2 4 2" xfId="41055" xr:uid="{00000000-0005-0000-0000-000054400000}"/>
    <cellStyle name="Milliers 195 2 2 5" xfId="7919" xr:uid="{00000000-0005-0000-0000-000055400000}"/>
    <cellStyle name="Milliers 195 2 3" xfId="4564" xr:uid="{00000000-0005-0000-0000-000056400000}"/>
    <cellStyle name="Milliers 195 2 3 2" xfId="13245" xr:uid="{00000000-0005-0000-0000-000057400000}"/>
    <cellStyle name="Milliers 195 2 3 2 2" xfId="20456" xr:uid="{00000000-0005-0000-0000-000058400000}"/>
    <cellStyle name="Milliers 195 2 3 2 2 2" xfId="44565" xr:uid="{00000000-0005-0000-0000-000059400000}"/>
    <cellStyle name="Milliers 195 2 3 2 3" xfId="39101" xr:uid="{00000000-0005-0000-0000-00005A400000}"/>
    <cellStyle name="Milliers 195 2 3 3" xfId="16945" xr:uid="{00000000-0005-0000-0000-00005B400000}"/>
    <cellStyle name="Milliers 195 2 3 3 2" xfId="41912" xr:uid="{00000000-0005-0000-0000-00005C400000}"/>
    <cellStyle name="Milliers 195 2 3 4" xfId="36472" xr:uid="{00000000-0005-0000-0000-00005D400000}"/>
    <cellStyle name="Milliers 195 2 3 5" xfId="9188" xr:uid="{00000000-0005-0000-0000-00005E400000}"/>
    <cellStyle name="Milliers 195 2 4" xfId="2859" xr:uid="{00000000-0005-0000-0000-00005F400000}"/>
    <cellStyle name="Milliers 195 2 4 2" xfId="19611" xr:uid="{00000000-0005-0000-0000-000060400000}"/>
    <cellStyle name="Milliers 195 2 4 2 2" xfId="43720" xr:uid="{00000000-0005-0000-0000-000061400000}"/>
    <cellStyle name="Milliers 195 2 4 3" xfId="38242" xr:uid="{00000000-0005-0000-0000-000062400000}"/>
    <cellStyle name="Milliers 195 2 4 4" xfId="10967" xr:uid="{00000000-0005-0000-0000-000063400000}"/>
    <cellStyle name="Milliers 195 2 5" xfId="15477" xr:uid="{00000000-0005-0000-0000-000064400000}"/>
    <cellStyle name="Milliers 195 2 5 2" xfId="40444" xr:uid="{00000000-0005-0000-0000-000065400000}"/>
    <cellStyle name="Milliers 195 2 6" xfId="7292" xr:uid="{00000000-0005-0000-0000-000066400000}"/>
    <cellStyle name="Milliers 195 3" xfId="8884" xr:uid="{00000000-0005-0000-0000-000067400000}"/>
    <cellStyle name="Milliers 195 3 2" xfId="19323" xr:uid="{00000000-0005-0000-0000-000068400000}"/>
    <cellStyle name="Milliers 195 3 2 2" xfId="43432" xr:uid="{00000000-0005-0000-0000-000069400000}"/>
    <cellStyle name="Milliers 195 3 3" xfId="36168" xr:uid="{00000000-0005-0000-0000-00006A400000}"/>
    <cellStyle name="Milliers 195 4" xfId="10679" xr:uid="{00000000-0005-0000-0000-00006B400000}"/>
    <cellStyle name="Milliers 195 4 2" xfId="37954" xr:uid="{00000000-0005-0000-0000-00006C400000}"/>
    <cellStyle name="Milliers 195 5" xfId="15173" xr:uid="{00000000-0005-0000-0000-00006D400000}"/>
    <cellStyle name="Milliers 195 5 2" xfId="40140" xr:uid="{00000000-0005-0000-0000-00006E400000}"/>
    <cellStyle name="Milliers 195 6" xfId="6979" xr:uid="{00000000-0005-0000-0000-00006F400000}"/>
    <cellStyle name="Milliers 196" xfId="1669" xr:uid="{00000000-0005-0000-0000-000070400000}"/>
    <cellStyle name="Milliers 196 2" xfId="2066" xr:uid="{00000000-0005-0000-0000-000071400000}"/>
    <cellStyle name="Milliers 196 2 2" xfId="3673" xr:uid="{00000000-0005-0000-0000-000072400000}"/>
    <cellStyle name="Milliers 196 2 2 2" xfId="9800" xr:uid="{00000000-0005-0000-0000-000073400000}"/>
    <cellStyle name="Milliers 196 2 2 2 2" xfId="13667" xr:uid="{00000000-0005-0000-0000-000074400000}"/>
    <cellStyle name="Milliers 196 2 2 2 2 2" xfId="20869" xr:uid="{00000000-0005-0000-0000-000075400000}"/>
    <cellStyle name="Milliers 196 2 2 2 2 2 2" xfId="44978" xr:uid="{00000000-0005-0000-0000-000076400000}"/>
    <cellStyle name="Milliers 196 2 2 2 2 3" xfId="39514" xr:uid="{00000000-0005-0000-0000-000077400000}"/>
    <cellStyle name="Milliers 196 2 2 2 3" xfId="17557" xr:uid="{00000000-0005-0000-0000-000078400000}"/>
    <cellStyle name="Milliers 196 2 2 2 3 2" xfId="42524" xr:uid="{00000000-0005-0000-0000-000079400000}"/>
    <cellStyle name="Milliers 196 2 2 2 4" xfId="37084" xr:uid="{00000000-0005-0000-0000-00007A400000}"/>
    <cellStyle name="Milliers 196 2 2 3" xfId="11381" xr:uid="{00000000-0005-0000-0000-00007B400000}"/>
    <cellStyle name="Milliers 196 2 2 3 2" xfId="20024" xr:uid="{00000000-0005-0000-0000-00007C400000}"/>
    <cellStyle name="Milliers 196 2 2 3 2 2" xfId="44133" xr:uid="{00000000-0005-0000-0000-00007D400000}"/>
    <cellStyle name="Milliers 196 2 2 3 3" xfId="38655" xr:uid="{00000000-0005-0000-0000-00007E400000}"/>
    <cellStyle name="Milliers 196 2 2 4" xfId="16089" xr:uid="{00000000-0005-0000-0000-00007F400000}"/>
    <cellStyle name="Milliers 196 2 2 4 2" xfId="41056" xr:uid="{00000000-0005-0000-0000-000080400000}"/>
    <cellStyle name="Milliers 196 2 2 5" xfId="7920" xr:uid="{00000000-0005-0000-0000-000081400000}"/>
    <cellStyle name="Milliers 196 2 3" xfId="4565" xr:uid="{00000000-0005-0000-0000-000082400000}"/>
    <cellStyle name="Milliers 196 2 3 2" xfId="13246" xr:uid="{00000000-0005-0000-0000-000083400000}"/>
    <cellStyle name="Milliers 196 2 3 2 2" xfId="20457" xr:uid="{00000000-0005-0000-0000-000084400000}"/>
    <cellStyle name="Milliers 196 2 3 2 2 2" xfId="44566" xr:uid="{00000000-0005-0000-0000-000085400000}"/>
    <cellStyle name="Milliers 196 2 3 2 3" xfId="39102" xr:uid="{00000000-0005-0000-0000-000086400000}"/>
    <cellStyle name="Milliers 196 2 3 3" xfId="16946" xr:uid="{00000000-0005-0000-0000-000087400000}"/>
    <cellStyle name="Milliers 196 2 3 3 2" xfId="41913" xr:uid="{00000000-0005-0000-0000-000088400000}"/>
    <cellStyle name="Milliers 196 2 3 4" xfId="36473" xr:uid="{00000000-0005-0000-0000-000089400000}"/>
    <cellStyle name="Milliers 196 2 3 5" xfId="9189" xr:uid="{00000000-0005-0000-0000-00008A400000}"/>
    <cellStyle name="Milliers 196 2 4" xfId="2860" xr:uid="{00000000-0005-0000-0000-00008B400000}"/>
    <cellStyle name="Milliers 196 2 4 2" xfId="19612" xr:uid="{00000000-0005-0000-0000-00008C400000}"/>
    <cellStyle name="Milliers 196 2 4 2 2" xfId="43721" xr:uid="{00000000-0005-0000-0000-00008D400000}"/>
    <cellStyle name="Milliers 196 2 4 3" xfId="38243" xr:uid="{00000000-0005-0000-0000-00008E400000}"/>
    <cellStyle name="Milliers 196 2 4 4" xfId="10968" xr:uid="{00000000-0005-0000-0000-00008F400000}"/>
    <cellStyle name="Milliers 196 2 5" xfId="15478" xr:uid="{00000000-0005-0000-0000-000090400000}"/>
    <cellStyle name="Milliers 196 2 5 2" xfId="40445" xr:uid="{00000000-0005-0000-0000-000091400000}"/>
    <cellStyle name="Milliers 196 2 6" xfId="7293" xr:uid="{00000000-0005-0000-0000-000092400000}"/>
    <cellStyle name="Milliers 196 3" xfId="8885" xr:uid="{00000000-0005-0000-0000-000093400000}"/>
    <cellStyle name="Milliers 196 3 2" xfId="19324" xr:uid="{00000000-0005-0000-0000-000094400000}"/>
    <cellStyle name="Milliers 196 3 2 2" xfId="43433" xr:uid="{00000000-0005-0000-0000-000095400000}"/>
    <cellStyle name="Milliers 196 3 3" xfId="36169" xr:uid="{00000000-0005-0000-0000-000096400000}"/>
    <cellStyle name="Milliers 196 4" xfId="10680" xr:uid="{00000000-0005-0000-0000-000097400000}"/>
    <cellStyle name="Milliers 196 4 2" xfId="37955" xr:uid="{00000000-0005-0000-0000-000098400000}"/>
    <cellStyle name="Milliers 196 5" xfId="15174" xr:uid="{00000000-0005-0000-0000-000099400000}"/>
    <cellStyle name="Milliers 196 5 2" xfId="40141" xr:uid="{00000000-0005-0000-0000-00009A400000}"/>
    <cellStyle name="Milliers 196 6" xfId="6980" xr:uid="{00000000-0005-0000-0000-00009B400000}"/>
    <cellStyle name="Milliers 197" xfId="1670" xr:uid="{00000000-0005-0000-0000-00009C400000}"/>
    <cellStyle name="Milliers 197 2" xfId="2067" xr:uid="{00000000-0005-0000-0000-00009D400000}"/>
    <cellStyle name="Milliers 197 2 2" xfId="3674" xr:uid="{00000000-0005-0000-0000-00009E400000}"/>
    <cellStyle name="Milliers 197 2 2 2" xfId="9801" xr:uid="{00000000-0005-0000-0000-00009F400000}"/>
    <cellStyle name="Milliers 197 2 2 2 2" xfId="13668" xr:uid="{00000000-0005-0000-0000-0000A0400000}"/>
    <cellStyle name="Milliers 197 2 2 2 2 2" xfId="20870" xr:uid="{00000000-0005-0000-0000-0000A1400000}"/>
    <cellStyle name="Milliers 197 2 2 2 2 2 2" xfId="44979" xr:uid="{00000000-0005-0000-0000-0000A2400000}"/>
    <cellStyle name="Milliers 197 2 2 2 2 3" xfId="39515" xr:uid="{00000000-0005-0000-0000-0000A3400000}"/>
    <cellStyle name="Milliers 197 2 2 2 3" xfId="17558" xr:uid="{00000000-0005-0000-0000-0000A4400000}"/>
    <cellStyle name="Milliers 197 2 2 2 3 2" xfId="42525" xr:uid="{00000000-0005-0000-0000-0000A5400000}"/>
    <cellStyle name="Milliers 197 2 2 2 4" xfId="37085" xr:uid="{00000000-0005-0000-0000-0000A6400000}"/>
    <cellStyle name="Milliers 197 2 2 3" xfId="11382" xr:uid="{00000000-0005-0000-0000-0000A7400000}"/>
    <cellStyle name="Milliers 197 2 2 3 2" xfId="20025" xr:uid="{00000000-0005-0000-0000-0000A8400000}"/>
    <cellStyle name="Milliers 197 2 2 3 2 2" xfId="44134" xr:uid="{00000000-0005-0000-0000-0000A9400000}"/>
    <cellStyle name="Milliers 197 2 2 3 3" xfId="38656" xr:uid="{00000000-0005-0000-0000-0000AA400000}"/>
    <cellStyle name="Milliers 197 2 2 4" xfId="16090" xr:uid="{00000000-0005-0000-0000-0000AB400000}"/>
    <cellStyle name="Milliers 197 2 2 4 2" xfId="41057" xr:uid="{00000000-0005-0000-0000-0000AC400000}"/>
    <cellStyle name="Milliers 197 2 2 5" xfId="7921" xr:uid="{00000000-0005-0000-0000-0000AD400000}"/>
    <cellStyle name="Milliers 197 2 3" xfId="4566" xr:uid="{00000000-0005-0000-0000-0000AE400000}"/>
    <cellStyle name="Milliers 197 2 3 2" xfId="13247" xr:uid="{00000000-0005-0000-0000-0000AF400000}"/>
    <cellStyle name="Milliers 197 2 3 2 2" xfId="20458" xr:uid="{00000000-0005-0000-0000-0000B0400000}"/>
    <cellStyle name="Milliers 197 2 3 2 2 2" xfId="44567" xr:uid="{00000000-0005-0000-0000-0000B1400000}"/>
    <cellStyle name="Milliers 197 2 3 2 3" xfId="39103" xr:uid="{00000000-0005-0000-0000-0000B2400000}"/>
    <cellStyle name="Milliers 197 2 3 3" xfId="16947" xr:uid="{00000000-0005-0000-0000-0000B3400000}"/>
    <cellStyle name="Milliers 197 2 3 3 2" xfId="41914" xr:uid="{00000000-0005-0000-0000-0000B4400000}"/>
    <cellStyle name="Milliers 197 2 3 4" xfId="36474" xr:uid="{00000000-0005-0000-0000-0000B5400000}"/>
    <cellStyle name="Milliers 197 2 3 5" xfId="9190" xr:uid="{00000000-0005-0000-0000-0000B6400000}"/>
    <cellStyle name="Milliers 197 2 4" xfId="2861" xr:uid="{00000000-0005-0000-0000-0000B7400000}"/>
    <cellStyle name="Milliers 197 2 4 2" xfId="19613" xr:uid="{00000000-0005-0000-0000-0000B8400000}"/>
    <cellStyle name="Milliers 197 2 4 2 2" xfId="43722" xr:uid="{00000000-0005-0000-0000-0000B9400000}"/>
    <cellStyle name="Milliers 197 2 4 3" xfId="38244" xr:uid="{00000000-0005-0000-0000-0000BA400000}"/>
    <cellStyle name="Milliers 197 2 4 4" xfId="10969" xr:uid="{00000000-0005-0000-0000-0000BB400000}"/>
    <cellStyle name="Milliers 197 2 5" xfId="15479" xr:uid="{00000000-0005-0000-0000-0000BC400000}"/>
    <cellStyle name="Milliers 197 2 5 2" xfId="40446" xr:uid="{00000000-0005-0000-0000-0000BD400000}"/>
    <cellStyle name="Milliers 197 2 6" xfId="7294" xr:uid="{00000000-0005-0000-0000-0000BE400000}"/>
    <cellStyle name="Milliers 197 3" xfId="8886" xr:uid="{00000000-0005-0000-0000-0000BF400000}"/>
    <cellStyle name="Milliers 197 3 2" xfId="19325" xr:uid="{00000000-0005-0000-0000-0000C0400000}"/>
    <cellStyle name="Milliers 197 3 2 2" xfId="43434" xr:uid="{00000000-0005-0000-0000-0000C1400000}"/>
    <cellStyle name="Milliers 197 3 3" xfId="36170" xr:uid="{00000000-0005-0000-0000-0000C2400000}"/>
    <cellStyle name="Milliers 197 4" xfId="10681" xr:uid="{00000000-0005-0000-0000-0000C3400000}"/>
    <cellStyle name="Milliers 197 4 2" xfId="37956" xr:uid="{00000000-0005-0000-0000-0000C4400000}"/>
    <cellStyle name="Milliers 197 5" xfId="15175" xr:uid="{00000000-0005-0000-0000-0000C5400000}"/>
    <cellStyle name="Milliers 197 5 2" xfId="40142" xr:uid="{00000000-0005-0000-0000-0000C6400000}"/>
    <cellStyle name="Milliers 197 6" xfId="6981" xr:uid="{00000000-0005-0000-0000-0000C7400000}"/>
    <cellStyle name="Milliers 198" xfId="1671" xr:uid="{00000000-0005-0000-0000-0000C8400000}"/>
    <cellStyle name="Milliers 198 2" xfId="2068" xr:uid="{00000000-0005-0000-0000-0000C9400000}"/>
    <cellStyle name="Milliers 198 2 2" xfId="3675" xr:uid="{00000000-0005-0000-0000-0000CA400000}"/>
    <cellStyle name="Milliers 198 2 2 2" xfId="9802" xr:uid="{00000000-0005-0000-0000-0000CB400000}"/>
    <cellStyle name="Milliers 198 2 2 2 2" xfId="13669" xr:uid="{00000000-0005-0000-0000-0000CC400000}"/>
    <cellStyle name="Milliers 198 2 2 2 2 2" xfId="20871" xr:uid="{00000000-0005-0000-0000-0000CD400000}"/>
    <cellStyle name="Milliers 198 2 2 2 2 2 2" xfId="44980" xr:uid="{00000000-0005-0000-0000-0000CE400000}"/>
    <cellStyle name="Milliers 198 2 2 2 2 3" xfId="39516" xr:uid="{00000000-0005-0000-0000-0000CF400000}"/>
    <cellStyle name="Milliers 198 2 2 2 3" xfId="17559" xr:uid="{00000000-0005-0000-0000-0000D0400000}"/>
    <cellStyle name="Milliers 198 2 2 2 3 2" xfId="42526" xr:uid="{00000000-0005-0000-0000-0000D1400000}"/>
    <cellStyle name="Milliers 198 2 2 2 4" xfId="37086" xr:uid="{00000000-0005-0000-0000-0000D2400000}"/>
    <cellStyle name="Milliers 198 2 2 3" xfId="11383" xr:uid="{00000000-0005-0000-0000-0000D3400000}"/>
    <cellStyle name="Milliers 198 2 2 3 2" xfId="20026" xr:uid="{00000000-0005-0000-0000-0000D4400000}"/>
    <cellStyle name="Milliers 198 2 2 3 2 2" xfId="44135" xr:uid="{00000000-0005-0000-0000-0000D5400000}"/>
    <cellStyle name="Milliers 198 2 2 3 3" xfId="38657" xr:uid="{00000000-0005-0000-0000-0000D6400000}"/>
    <cellStyle name="Milliers 198 2 2 4" xfId="16091" xr:uid="{00000000-0005-0000-0000-0000D7400000}"/>
    <cellStyle name="Milliers 198 2 2 4 2" xfId="41058" xr:uid="{00000000-0005-0000-0000-0000D8400000}"/>
    <cellStyle name="Milliers 198 2 2 5" xfId="7922" xr:uid="{00000000-0005-0000-0000-0000D9400000}"/>
    <cellStyle name="Milliers 198 2 3" xfId="4567" xr:uid="{00000000-0005-0000-0000-0000DA400000}"/>
    <cellStyle name="Milliers 198 2 3 2" xfId="13248" xr:uid="{00000000-0005-0000-0000-0000DB400000}"/>
    <cellStyle name="Milliers 198 2 3 2 2" xfId="20459" xr:uid="{00000000-0005-0000-0000-0000DC400000}"/>
    <cellStyle name="Milliers 198 2 3 2 2 2" xfId="44568" xr:uid="{00000000-0005-0000-0000-0000DD400000}"/>
    <cellStyle name="Milliers 198 2 3 2 3" xfId="39104" xr:uid="{00000000-0005-0000-0000-0000DE400000}"/>
    <cellStyle name="Milliers 198 2 3 3" xfId="16948" xr:uid="{00000000-0005-0000-0000-0000DF400000}"/>
    <cellStyle name="Milliers 198 2 3 3 2" xfId="41915" xr:uid="{00000000-0005-0000-0000-0000E0400000}"/>
    <cellStyle name="Milliers 198 2 3 4" xfId="36475" xr:uid="{00000000-0005-0000-0000-0000E1400000}"/>
    <cellStyle name="Milliers 198 2 3 5" xfId="9191" xr:uid="{00000000-0005-0000-0000-0000E2400000}"/>
    <cellStyle name="Milliers 198 2 4" xfId="2862" xr:uid="{00000000-0005-0000-0000-0000E3400000}"/>
    <cellStyle name="Milliers 198 2 4 2" xfId="19614" xr:uid="{00000000-0005-0000-0000-0000E4400000}"/>
    <cellStyle name="Milliers 198 2 4 2 2" xfId="43723" xr:uid="{00000000-0005-0000-0000-0000E5400000}"/>
    <cellStyle name="Milliers 198 2 4 3" xfId="38245" xr:uid="{00000000-0005-0000-0000-0000E6400000}"/>
    <cellStyle name="Milliers 198 2 4 4" xfId="10970" xr:uid="{00000000-0005-0000-0000-0000E7400000}"/>
    <cellStyle name="Milliers 198 2 5" xfId="15480" xr:uid="{00000000-0005-0000-0000-0000E8400000}"/>
    <cellStyle name="Milliers 198 2 5 2" xfId="40447" xr:uid="{00000000-0005-0000-0000-0000E9400000}"/>
    <cellStyle name="Milliers 198 2 6" xfId="7295" xr:uid="{00000000-0005-0000-0000-0000EA400000}"/>
    <cellStyle name="Milliers 198 3" xfId="8887" xr:uid="{00000000-0005-0000-0000-0000EB400000}"/>
    <cellStyle name="Milliers 198 3 2" xfId="19326" xr:uid="{00000000-0005-0000-0000-0000EC400000}"/>
    <cellStyle name="Milliers 198 3 2 2" xfId="43435" xr:uid="{00000000-0005-0000-0000-0000ED400000}"/>
    <cellStyle name="Milliers 198 3 3" xfId="36171" xr:uid="{00000000-0005-0000-0000-0000EE400000}"/>
    <cellStyle name="Milliers 198 4" xfId="10682" xr:uid="{00000000-0005-0000-0000-0000EF400000}"/>
    <cellStyle name="Milliers 198 4 2" xfId="37957" xr:uid="{00000000-0005-0000-0000-0000F0400000}"/>
    <cellStyle name="Milliers 198 5" xfId="15176" xr:uid="{00000000-0005-0000-0000-0000F1400000}"/>
    <cellStyle name="Milliers 198 5 2" xfId="40143" xr:uid="{00000000-0005-0000-0000-0000F2400000}"/>
    <cellStyle name="Milliers 198 6" xfId="6982" xr:uid="{00000000-0005-0000-0000-0000F3400000}"/>
    <cellStyle name="Milliers 199" xfId="1672" xr:uid="{00000000-0005-0000-0000-0000F4400000}"/>
    <cellStyle name="Milliers 199 2" xfId="2069" xr:uid="{00000000-0005-0000-0000-0000F5400000}"/>
    <cellStyle name="Milliers 199 2 2" xfId="3676" xr:uid="{00000000-0005-0000-0000-0000F6400000}"/>
    <cellStyle name="Milliers 199 2 2 2" xfId="9803" xr:uid="{00000000-0005-0000-0000-0000F7400000}"/>
    <cellStyle name="Milliers 199 2 2 2 2" xfId="13670" xr:uid="{00000000-0005-0000-0000-0000F8400000}"/>
    <cellStyle name="Milliers 199 2 2 2 2 2" xfId="20872" xr:uid="{00000000-0005-0000-0000-0000F9400000}"/>
    <cellStyle name="Milliers 199 2 2 2 2 2 2" xfId="44981" xr:uid="{00000000-0005-0000-0000-0000FA400000}"/>
    <cellStyle name="Milliers 199 2 2 2 2 3" xfId="39517" xr:uid="{00000000-0005-0000-0000-0000FB400000}"/>
    <cellStyle name="Milliers 199 2 2 2 3" xfId="17560" xr:uid="{00000000-0005-0000-0000-0000FC400000}"/>
    <cellStyle name="Milliers 199 2 2 2 3 2" xfId="42527" xr:uid="{00000000-0005-0000-0000-0000FD400000}"/>
    <cellStyle name="Milliers 199 2 2 2 4" xfId="37087" xr:uid="{00000000-0005-0000-0000-0000FE400000}"/>
    <cellStyle name="Milliers 199 2 2 3" xfId="11384" xr:uid="{00000000-0005-0000-0000-0000FF400000}"/>
    <cellStyle name="Milliers 199 2 2 3 2" xfId="20027" xr:uid="{00000000-0005-0000-0000-000000410000}"/>
    <cellStyle name="Milliers 199 2 2 3 2 2" xfId="44136" xr:uid="{00000000-0005-0000-0000-000001410000}"/>
    <cellStyle name="Milliers 199 2 2 3 3" xfId="38658" xr:uid="{00000000-0005-0000-0000-000002410000}"/>
    <cellStyle name="Milliers 199 2 2 4" xfId="16092" xr:uid="{00000000-0005-0000-0000-000003410000}"/>
    <cellStyle name="Milliers 199 2 2 4 2" xfId="41059" xr:uid="{00000000-0005-0000-0000-000004410000}"/>
    <cellStyle name="Milliers 199 2 2 5" xfId="7923" xr:uid="{00000000-0005-0000-0000-000005410000}"/>
    <cellStyle name="Milliers 199 2 3" xfId="4568" xr:uid="{00000000-0005-0000-0000-000006410000}"/>
    <cellStyle name="Milliers 199 2 3 2" xfId="13249" xr:uid="{00000000-0005-0000-0000-000007410000}"/>
    <cellStyle name="Milliers 199 2 3 2 2" xfId="20460" xr:uid="{00000000-0005-0000-0000-000008410000}"/>
    <cellStyle name="Milliers 199 2 3 2 2 2" xfId="44569" xr:uid="{00000000-0005-0000-0000-000009410000}"/>
    <cellStyle name="Milliers 199 2 3 2 3" xfId="39105" xr:uid="{00000000-0005-0000-0000-00000A410000}"/>
    <cellStyle name="Milliers 199 2 3 3" xfId="16949" xr:uid="{00000000-0005-0000-0000-00000B410000}"/>
    <cellStyle name="Milliers 199 2 3 3 2" xfId="41916" xr:uid="{00000000-0005-0000-0000-00000C410000}"/>
    <cellStyle name="Milliers 199 2 3 4" xfId="36476" xr:uid="{00000000-0005-0000-0000-00000D410000}"/>
    <cellStyle name="Milliers 199 2 3 5" xfId="9192" xr:uid="{00000000-0005-0000-0000-00000E410000}"/>
    <cellStyle name="Milliers 199 2 4" xfId="2863" xr:uid="{00000000-0005-0000-0000-00000F410000}"/>
    <cellStyle name="Milliers 199 2 4 2" xfId="19615" xr:uid="{00000000-0005-0000-0000-000010410000}"/>
    <cellStyle name="Milliers 199 2 4 2 2" xfId="43724" xr:uid="{00000000-0005-0000-0000-000011410000}"/>
    <cellStyle name="Milliers 199 2 4 3" xfId="38246" xr:uid="{00000000-0005-0000-0000-000012410000}"/>
    <cellStyle name="Milliers 199 2 4 4" xfId="10971" xr:uid="{00000000-0005-0000-0000-000013410000}"/>
    <cellStyle name="Milliers 199 2 5" xfId="15481" xr:uid="{00000000-0005-0000-0000-000014410000}"/>
    <cellStyle name="Milliers 199 2 5 2" xfId="40448" xr:uid="{00000000-0005-0000-0000-000015410000}"/>
    <cellStyle name="Milliers 199 2 6" xfId="7296" xr:uid="{00000000-0005-0000-0000-000016410000}"/>
    <cellStyle name="Milliers 199 3" xfId="8888" xr:uid="{00000000-0005-0000-0000-000017410000}"/>
    <cellStyle name="Milliers 199 3 2" xfId="19327" xr:uid="{00000000-0005-0000-0000-000018410000}"/>
    <cellStyle name="Milliers 199 3 2 2" xfId="43436" xr:uid="{00000000-0005-0000-0000-000019410000}"/>
    <cellStyle name="Milliers 199 3 3" xfId="36172" xr:uid="{00000000-0005-0000-0000-00001A410000}"/>
    <cellStyle name="Milliers 199 4" xfId="10683" xr:uid="{00000000-0005-0000-0000-00001B410000}"/>
    <cellStyle name="Milliers 199 4 2" xfId="37958" xr:uid="{00000000-0005-0000-0000-00001C410000}"/>
    <cellStyle name="Milliers 199 5" xfId="15177" xr:uid="{00000000-0005-0000-0000-00001D410000}"/>
    <cellStyle name="Milliers 199 5 2" xfId="40144" xr:uid="{00000000-0005-0000-0000-00001E410000}"/>
    <cellStyle name="Milliers 199 6" xfId="6983" xr:uid="{00000000-0005-0000-0000-00001F410000}"/>
    <cellStyle name="Milliers 2" xfId="969" xr:uid="{00000000-0005-0000-0000-000020410000}"/>
    <cellStyle name="Milliers 2 10" xfId="5408" xr:uid="{00000000-0005-0000-0000-000021410000}"/>
    <cellStyle name="Milliers 2 10 2" xfId="9588" xr:uid="{00000000-0005-0000-0000-000022410000}"/>
    <cellStyle name="Milliers 2 10 2 2" xfId="13537" xr:uid="{00000000-0005-0000-0000-000023410000}"/>
    <cellStyle name="Milliers 2 10 2 2 2" xfId="20739" xr:uid="{00000000-0005-0000-0000-000024410000}"/>
    <cellStyle name="Milliers 2 10 2 2 2 2" xfId="44848" xr:uid="{00000000-0005-0000-0000-000025410000}"/>
    <cellStyle name="Milliers 2 10 2 2 3" xfId="39384" xr:uid="{00000000-0005-0000-0000-000026410000}"/>
    <cellStyle name="Milliers 2 10 2 3" xfId="17345" xr:uid="{00000000-0005-0000-0000-000027410000}"/>
    <cellStyle name="Milliers 2 10 2 3 2" xfId="42312" xr:uid="{00000000-0005-0000-0000-000028410000}"/>
    <cellStyle name="Milliers 2 10 2 4" xfId="36872" xr:uid="{00000000-0005-0000-0000-000029410000}"/>
    <cellStyle name="Milliers 2 10 3" xfId="11251" xr:uid="{00000000-0005-0000-0000-00002A410000}"/>
    <cellStyle name="Milliers 2 10 3 2" xfId="19894" xr:uid="{00000000-0005-0000-0000-00002B410000}"/>
    <cellStyle name="Milliers 2 10 3 2 2" xfId="44003" xr:uid="{00000000-0005-0000-0000-00002C410000}"/>
    <cellStyle name="Milliers 2 10 3 3" xfId="38525" xr:uid="{00000000-0005-0000-0000-00002D410000}"/>
    <cellStyle name="Milliers 2 10 4" xfId="15877" xr:uid="{00000000-0005-0000-0000-00002E410000}"/>
    <cellStyle name="Milliers 2 10 4 2" xfId="40844" xr:uid="{00000000-0005-0000-0000-00002F410000}"/>
    <cellStyle name="Milliers 2 10 5" xfId="7708" xr:uid="{00000000-0005-0000-0000-000030410000}"/>
    <cellStyle name="Milliers 2 11" xfId="8608" xr:uid="{00000000-0005-0000-0000-000031410000}"/>
    <cellStyle name="Milliers 2 11 2" xfId="12788" xr:uid="{00000000-0005-0000-0000-000032410000}"/>
    <cellStyle name="Milliers 2 11 2 2" xfId="20328" xr:uid="{00000000-0005-0000-0000-000033410000}"/>
    <cellStyle name="Milliers 2 11 2 2 2" xfId="44437" xr:uid="{00000000-0005-0000-0000-000034410000}"/>
    <cellStyle name="Milliers 2 11 2 3" xfId="38965" xr:uid="{00000000-0005-0000-0000-000035410000}"/>
    <cellStyle name="Milliers 2 11 3" xfId="16734" xr:uid="{00000000-0005-0000-0000-000036410000}"/>
    <cellStyle name="Milliers 2 11 3 2" xfId="41701" xr:uid="{00000000-0005-0000-0000-000037410000}"/>
    <cellStyle name="Milliers 2 11 4" xfId="35894" xr:uid="{00000000-0005-0000-0000-000038410000}"/>
    <cellStyle name="Milliers 2 12" xfId="10472" xr:uid="{00000000-0005-0000-0000-000039410000}"/>
    <cellStyle name="Milliers 2 12 2" xfId="19125" xr:uid="{00000000-0005-0000-0000-00003A410000}"/>
    <cellStyle name="Milliers 2 12 2 2" xfId="43234" xr:uid="{00000000-0005-0000-0000-00003B410000}"/>
    <cellStyle name="Milliers 2 12 3" xfId="37755" xr:uid="{00000000-0005-0000-0000-00003C410000}"/>
    <cellStyle name="Milliers 2 13" xfId="14906" xr:uid="{00000000-0005-0000-0000-00003D410000}"/>
    <cellStyle name="Milliers 2 13 2" xfId="39874" xr:uid="{00000000-0005-0000-0000-00003E410000}"/>
    <cellStyle name="Milliers 2 14" xfId="6469" xr:uid="{00000000-0005-0000-0000-00003F410000}"/>
    <cellStyle name="Milliers 2 2" xfId="1360" xr:uid="{00000000-0005-0000-0000-000040410000}"/>
    <cellStyle name="Milliers 2 2 2" xfId="2071" xr:uid="{00000000-0005-0000-0000-000041410000}"/>
    <cellStyle name="Milliers 2 2 2 2" xfId="3678" xr:uid="{00000000-0005-0000-0000-000042410000}"/>
    <cellStyle name="Milliers 2 2 2 2 2" xfId="9805" xr:uid="{00000000-0005-0000-0000-000043410000}"/>
    <cellStyle name="Milliers 2 2 2 2 2 2" xfId="13672" xr:uid="{00000000-0005-0000-0000-000044410000}"/>
    <cellStyle name="Milliers 2 2 2 2 2 2 2" xfId="20874" xr:uid="{00000000-0005-0000-0000-000045410000}"/>
    <cellStyle name="Milliers 2 2 2 2 2 2 2 2" xfId="44983" xr:uid="{00000000-0005-0000-0000-000046410000}"/>
    <cellStyle name="Milliers 2 2 2 2 2 2 3" xfId="39519" xr:uid="{00000000-0005-0000-0000-000047410000}"/>
    <cellStyle name="Milliers 2 2 2 2 2 3" xfId="17562" xr:uid="{00000000-0005-0000-0000-000048410000}"/>
    <cellStyle name="Milliers 2 2 2 2 2 3 2" xfId="42529" xr:uid="{00000000-0005-0000-0000-000049410000}"/>
    <cellStyle name="Milliers 2 2 2 2 2 4" xfId="37089" xr:uid="{00000000-0005-0000-0000-00004A410000}"/>
    <cellStyle name="Milliers 2 2 2 2 3" xfId="11386" xr:uid="{00000000-0005-0000-0000-00004B410000}"/>
    <cellStyle name="Milliers 2 2 2 2 3 2" xfId="20029" xr:uid="{00000000-0005-0000-0000-00004C410000}"/>
    <cellStyle name="Milliers 2 2 2 2 3 2 2" xfId="44138" xr:uid="{00000000-0005-0000-0000-00004D410000}"/>
    <cellStyle name="Milliers 2 2 2 2 3 3" xfId="38660" xr:uid="{00000000-0005-0000-0000-00004E410000}"/>
    <cellStyle name="Milliers 2 2 2 2 4" xfId="16094" xr:uid="{00000000-0005-0000-0000-00004F410000}"/>
    <cellStyle name="Milliers 2 2 2 2 4 2" xfId="41061" xr:uid="{00000000-0005-0000-0000-000050410000}"/>
    <cellStyle name="Milliers 2 2 2 2 5" xfId="7925" xr:uid="{00000000-0005-0000-0000-000051410000}"/>
    <cellStyle name="Milliers 2 2 2 3" xfId="4570" xr:uid="{00000000-0005-0000-0000-000052410000}"/>
    <cellStyle name="Milliers 2 2 2 3 2" xfId="13251" xr:uid="{00000000-0005-0000-0000-000053410000}"/>
    <cellStyle name="Milliers 2 2 2 3 2 2" xfId="20462" xr:uid="{00000000-0005-0000-0000-000054410000}"/>
    <cellStyle name="Milliers 2 2 2 3 2 2 2" xfId="44571" xr:uid="{00000000-0005-0000-0000-000055410000}"/>
    <cellStyle name="Milliers 2 2 2 3 2 3" xfId="39107" xr:uid="{00000000-0005-0000-0000-000056410000}"/>
    <cellStyle name="Milliers 2 2 2 3 3" xfId="16951" xr:uid="{00000000-0005-0000-0000-000057410000}"/>
    <cellStyle name="Milliers 2 2 2 3 3 2" xfId="41918" xr:uid="{00000000-0005-0000-0000-000058410000}"/>
    <cellStyle name="Milliers 2 2 2 3 4" xfId="36478" xr:uid="{00000000-0005-0000-0000-000059410000}"/>
    <cellStyle name="Milliers 2 2 2 3 5" xfId="9194" xr:uid="{00000000-0005-0000-0000-00005A410000}"/>
    <cellStyle name="Milliers 2 2 2 4" xfId="2865" xr:uid="{00000000-0005-0000-0000-00005B410000}"/>
    <cellStyle name="Milliers 2 2 2 4 2" xfId="19617" xr:uid="{00000000-0005-0000-0000-00005C410000}"/>
    <cellStyle name="Milliers 2 2 2 4 2 2" xfId="43726" xr:uid="{00000000-0005-0000-0000-00005D410000}"/>
    <cellStyle name="Milliers 2 2 2 4 3" xfId="38248" xr:uid="{00000000-0005-0000-0000-00005E410000}"/>
    <cellStyle name="Milliers 2 2 2 4 4" xfId="10973" xr:uid="{00000000-0005-0000-0000-00005F410000}"/>
    <cellStyle name="Milliers 2 2 2 5" xfId="15483" xr:uid="{00000000-0005-0000-0000-000060410000}"/>
    <cellStyle name="Milliers 2 2 2 5 2" xfId="40450" xr:uid="{00000000-0005-0000-0000-000061410000}"/>
    <cellStyle name="Milliers 2 2 2 6" xfId="7298" xr:uid="{00000000-0005-0000-0000-000062410000}"/>
    <cellStyle name="Milliers 2 2 3" xfId="5377" xr:uid="{00000000-0005-0000-0000-000063410000}"/>
    <cellStyle name="Milliers 2 2 3 2" xfId="5826" xr:uid="{00000000-0005-0000-0000-000064410000}"/>
    <cellStyle name="Milliers 2 2 3 2 2" xfId="10394" xr:uid="{00000000-0005-0000-0000-000065410000}"/>
    <cellStyle name="Milliers 2 2 3 2 2 2" xfId="13961" xr:uid="{00000000-0005-0000-0000-000066410000}"/>
    <cellStyle name="Milliers 2 2 3 2 2 2 2" xfId="21162" xr:uid="{00000000-0005-0000-0000-000067410000}"/>
    <cellStyle name="Milliers 2 2 3 2 2 2 2 2" xfId="45271" xr:uid="{00000000-0005-0000-0000-000068410000}"/>
    <cellStyle name="Milliers 2 2 3 2 2 2 3" xfId="39807" xr:uid="{00000000-0005-0000-0000-000069410000}"/>
    <cellStyle name="Milliers 2 2 3 2 2 3" xfId="18151" xr:uid="{00000000-0005-0000-0000-00006A410000}"/>
    <cellStyle name="Milliers 2 2 3 2 2 3 2" xfId="43118" xr:uid="{00000000-0005-0000-0000-00006B410000}"/>
    <cellStyle name="Milliers 2 2 3 2 2 4" xfId="37678" xr:uid="{00000000-0005-0000-0000-00006C410000}"/>
    <cellStyle name="Milliers 2 2 3 2 3" xfId="11675" xr:uid="{00000000-0005-0000-0000-00006D410000}"/>
    <cellStyle name="Milliers 2 2 3 2 3 2" xfId="20317" xr:uid="{00000000-0005-0000-0000-00006E410000}"/>
    <cellStyle name="Milliers 2 2 3 2 3 2 2" xfId="44426" xr:uid="{00000000-0005-0000-0000-00006F410000}"/>
    <cellStyle name="Milliers 2 2 3 2 3 3" xfId="38949" xr:uid="{00000000-0005-0000-0000-000070410000}"/>
    <cellStyle name="Milliers 2 2 3 2 4" xfId="16683" xr:uid="{00000000-0005-0000-0000-000071410000}"/>
    <cellStyle name="Milliers 2 2 3 2 4 2" xfId="41650" xr:uid="{00000000-0005-0000-0000-000072410000}"/>
    <cellStyle name="Milliers 2 2 3 2 5" xfId="8517" xr:uid="{00000000-0005-0000-0000-000073410000}"/>
    <cellStyle name="Milliers 2 2 3 2 6" xfId="35816" xr:uid="{00000000-0005-0000-0000-000074410000}"/>
    <cellStyle name="Milliers 2 2 3 3" xfId="5597" xr:uid="{00000000-0005-0000-0000-000075410000}"/>
    <cellStyle name="Milliers 2 2 3 3 2" xfId="10166" xr:uid="{00000000-0005-0000-0000-000076410000}"/>
    <cellStyle name="Milliers 2 2 3 3 2 2" xfId="13940" xr:uid="{00000000-0005-0000-0000-000077410000}"/>
    <cellStyle name="Milliers 2 2 3 3 2 2 2" xfId="21142" xr:uid="{00000000-0005-0000-0000-000078410000}"/>
    <cellStyle name="Milliers 2 2 3 3 2 2 2 2" xfId="45251" xr:uid="{00000000-0005-0000-0000-000079410000}"/>
    <cellStyle name="Milliers 2 2 3 3 2 2 3" xfId="39787" xr:uid="{00000000-0005-0000-0000-00007A410000}"/>
    <cellStyle name="Milliers 2 2 3 3 2 3" xfId="17923" xr:uid="{00000000-0005-0000-0000-00007B410000}"/>
    <cellStyle name="Milliers 2 2 3 3 2 3 2" xfId="42890" xr:uid="{00000000-0005-0000-0000-00007C410000}"/>
    <cellStyle name="Milliers 2 2 3 3 2 4" xfId="37450" xr:uid="{00000000-0005-0000-0000-00007D410000}"/>
    <cellStyle name="Milliers 2 2 3 3 3" xfId="11655" xr:uid="{00000000-0005-0000-0000-00007E410000}"/>
    <cellStyle name="Milliers 2 2 3 3 3 2" xfId="20297" xr:uid="{00000000-0005-0000-0000-00007F410000}"/>
    <cellStyle name="Milliers 2 2 3 3 3 2 2" xfId="44406" xr:uid="{00000000-0005-0000-0000-000080410000}"/>
    <cellStyle name="Milliers 2 2 3 3 3 3" xfId="38929" xr:uid="{00000000-0005-0000-0000-000081410000}"/>
    <cellStyle name="Milliers 2 2 3 3 4" xfId="16455" xr:uid="{00000000-0005-0000-0000-000082410000}"/>
    <cellStyle name="Milliers 2 2 3 3 4 2" xfId="41422" xr:uid="{00000000-0005-0000-0000-000083410000}"/>
    <cellStyle name="Milliers 2 2 3 3 5" xfId="8286" xr:uid="{00000000-0005-0000-0000-000084410000}"/>
    <cellStyle name="Milliers 2 2 3 3 6" xfId="35590" xr:uid="{00000000-0005-0000-0000-000085410000}"/>
    <cellStyle name="Milliers 2 2 3 4" xfId="9555" xr:uid="{00000000-0005-0000-0000-000086410000}"/>
    <cellStyle name="Milliers 2 2 3 4 2" xfId="13528" xr:uid="{00000000-0005-0000-0000-000087410000}"/>
    <cellStyle name="Milliers 2 2 3 4 2 2" xfId="20730" xr:uid="{00000000-0005-0000-0000-000088410000}"/>
    <cellStyle name="Milliers 2 2 3 4 2 2 2" xfId="44839" xr:uid="{00000000-0005-0000-0000-000089410000}"/>
    <cellStyle name="Milliers 2 2 3 4 2 3" xfId="39375" xr:uid="{00000000-0005-0000-0000-00008A410000}"/>
    <cellStyle name="Milliers 2 2 3 4 3" xfId="17312" xr:uid="{00000000-0005-0000-0000-00008B410000}"/>
    <cellStyle name="Milliers 2 2 3 4 3 2" xfId="42279" xr:uid="{00000000-0005-0000-0000-00008C410000}"/>
    <cellStyle name="Milliers 2 2 3 4 4" xfId="36839" xr:uid="{00000000-0005-0000-0000-00008D410000}"/>
    <cellStyle name="Milliers 2 2 3 5" xfId="11242" xr:uid="{00000000-0005-0000-0000-00008E410000}"/>
    <cellStyle name="Milliers 2 2 3 5 2" xfId="19885" xr:uid="{00000000-0005-0000-0000-00008F410000}"/>
    <cellStyle name="Milliers 2 2 3 5 2 2" xfId="43994" xr:uid="{00000000-0005-0000-0000-000090410000}"/>
    <cellStyle name="Milliers 2 2 3 5 3" xfId="38516" xr:uid="{00000000-0005-0000-0000-000091410000}"/>
    <cellStyle name="Milliers 2 2 3 6" xfId="15844" xr:uid="{00000000-0005-0000-0000-000092410000}"/>
    <cellStyle name="Milliers 2 2 3 6 2" xfId="40811" xr:uid="{00000000-0005-0000-0000-000093410000}"/>
    <cellStyle name="Milliers 2 2 3 7" xfId="7675" xr:uid="{00000000-0005-0000-0000-000094410000}"/>
    <cellStyle name="Milliers 2 2 3 8" xfId="35375" xr:uid="{00000000-0005-0000-0000-000095410000}"/>
    <cellStyle name="Milliers 2 2 4" xfId="5401" xr:uid="{00000000-0005-0000-0000-000096410000}"/>
    <cellStyle name="Milliers 2 2 4 2" xfId="5849" xr:uid="{00000000-0005-0000-0000-000097410000}"/>
    <cellStyle name="Milliers 2 2 4 2 2" xfId="10417" xr:uid="{00000000-0005-0000-0000-000098410000}"/>
    <cellStyle name="Milliers 2 2 4 2 2 2" xfId="13965" xr:uid="{00000000-0005-0000-0000-000099410000}"/>
    <cellStyle name="Milliers 2 2 4 2 2 2 2" xfId="21166" xr:uid="{00000000-0005-0000-0000-00009A410000}"/>
    <cellStyle name="Milliers 2 2 4 2 2 2 2 2" xfId="45275" xr:uid="{00000000-0005-0000-0000-00009B410000}"/>
    <cellStyle name="Milliers 2 2 4 2 2 2 3" xfId="39811" xr:uid="{00000000-0005-0000-0000-00009C410000}"/>
    <cellStyle name="Milliers 2 2 4 2 2 3" xfId="18174" xr:uid="{00000000-0005-0000-0000-00009D410000}"/>
    <cellStyle name="Milliers 2 2 4 2 2 3 2" xfId="43141" xr:uid="{00000000-0005-0000-0000-00009E410000}"/>
    <cellStyle name="Milliers 2 2 4 2 2 4" xfId="37701" xr:uid="{00000000-0005-0000-0000-00009F410000}"/>
    <cellStyle name="Milliers 2 2 4 2 3" xfId="11679" xr:uid="{00000000-0005-0000-0000-0000A0410000}"/>
    <cellStyle name="Milliers 2 2 4 2 3 2" xfId="20321" xr:uid="{00000000-0005-0000-0000-0000A1410000}"/>
    <cellStyle name="Milliers 2 2 4 2 3 2 2" xfId="44430" xr:uid="{00000000-0005-0000-0000-0000A2410000}"/>
    <cellStyle name="Milliers 2 2 4 2 3 3" xfId="38953" xr:uid="{00000000-0005-0000-0000-0000A3410000}"/>
    <cellStyle name="Milliers 2 2 4 2 4" xfId="16706" xr:uid="{00000000-0005-0000-0000-0000A4410000}"/>
    <cellStyle name="Milliers 2 2 4 2 4 2" xfId="41673" xr:uid="{00000000-0005-0000-0000-0000A5410000}"/>
    <cellStyle name="Milliers 2 2 4 2 5" xfId="8540" xr:uid="{00000000-0005-0000-0000-0000A6410000}"/>
    <cellStyle name="Milliers 2 2 4 2 6" xfId="35839" xr:uid="{00000000-0005-0000-0000-0000A7410000}"/>
    <cellStyle name="Milliers 2 2 4 3" xfId="5621" xr:uid="{00000000-0005-0000-0000-0000A8410000}"/>
    <cellStyle name="Milliers 2 2 4 3 2" xfId="10191" xr:uid="{00000000-0005-0000-0000-0000A9410000}"/>
    <cellStyle name="Milliers 2 2 4 3 2 2" xfId="13946" xr:uid="{00000000-0005-0000-0000-0000AA410000}"/>
    <cellStyle name="Milliers 2 2 4 3 2 2 2" xfId="21148" xr:uid="{00000000-0005-0000-0000-0000AB410000}"/>
    <cellStyle name="Milliers 2 2 4 3 2 2 2 2" xfId="45257" xr:uid="{00000000-0005-0000-0000-0000AC410000}"/>
    <cellStyle name="Milliers 2 2 4 3 2 2 3" xfId="39793" xr:uid="{00000000-0005-0000-0000-0000AD410000}"/>
    <cellStyle name="Milliers 2 2 4 3 2 3" xfId="17948" xr:uid="{00000000-0005-0000-0000-0000AE410000}"/>
    <cellStyle name="Milliers 2 2 4 3 2 3 2" xfId="42915" xr:uid="{00000000-0005-0000-0000-0000AF410000}"/>
    <cellStyle name="Milliers 2 2 4 3 2 4" xfId="37475" xr:uid="{00000000-0005-0000-0000-0000B0410000}"/>
    <cellStyle name="Milliers 2 2 4 3 3" xfId="11661" xr:uid="{00000000-0005-0000-0000-0000B1410000}"/>
    <cellStyle name="Milliers 2 2 4 3 3 2" xfId="20303" xr:uid="{00000000-0005-0000-0000-0000B2410000}"/>
    <cellStyle name="Milliers 2 2 4 3 3 2 2" xfId="44412" xr:uid="{00000000-0005-0000-0000-0000B3410000}"/>
    <cellStyle name="Milliers 2 2 4 3 3 3" xfId="38935" xr:uid="{00000000-0005-0000-0000-0000B4410000}"/>
    <cellStyle name="Milliers 2 2 4 3 4" xfId="16480" xr:uid="{00000000-0005-0000-0000-0000B5410000}"/>
    <cellStyle name="Milliers 2 2 4 3 4 2" xfId="41447" xr:uid="{00000000-0005-0000-0000-0000B6410000}"/>
    <cellStyle name="Milliers 2 2 4 3 5" xfId="8311" xr:uid="{00000000-0005-0000-0000-0000B7410000}"/>
    <cellStyle name="Milliers 2 2 4 3 6" xfId="35613" xr:uid="{00000000-0005-0000-0000-0000B8410000}"/>
    <cellStyle name="Milliers 2 2 4 4" xfId="9580" xr:uid="{00000000-0005-0000-0000-0000B9410000}"/>
    <cellStyle name="Milliers 2 2 4 4 2" xfId="13534" xr:uid="{00000000-0005-0000-0000-0000BA410000}"/>
    <cellStyle name="Milliers 2 2 4 4 2 2" xfId="20736" xr:uid="{00000000-0005-0000-0000-0000BB410000}"/>
    <cellStyle name="Milliers 2 2 4 4 2 2 2" xfId="44845" xr:uid="{00000000-0005-0000-0000-0000BC410000}"/>
    <cellStyle name="Milliers 2 2 4 4 2 3" xfId="39381" xr:uid="{00000000-0005-0000-0000-0000BD410000}"/>
    <cellStyle name="Milliers 2 2 4 4 3" xfId="17337" xr:uid="{00000000-0005-0000-0000-0000BE410000}"/>
    <cellStyle name="Milliers 2 2 4 4 3 2" xfId="42304" xr:uid="{00000000-0005-0000-0000-0000BF410000}"/>
    <cellStyle name="Milliers 2 2 4 4 4" xfId="36864" xr:uid="{00000000-0005-0000-0000-0000C0410000}"/>
    <cellStyle name="Milliers 2 2 4 5" xfId="11248" xr:uid="{00000000-0005-0000-0000-0000C1410000}"/>
    <cellStyle name="Milliers 2 2 4 5 2" xfId="19891" xr:uid="{00000000-0005-0000-0000-0000C2410000}"/>
    <cellStyle name="Milliers 2 2 4 5 2 2" xfId="44000" xr:uid="{00000000-0005-0000-0000-0000C3410000}"/>
    <cellStyle name="Milliers 2 2 4 5 3" xfId="38522" xr:uid="{00000000-0005-0000-0000-0000C4410000}"/>
    <cellStyle name="Milliers 2 2 4 6" xfId="15869" xr:uid="{00000000-0005-0000-0000-0000C5410000}"/>
    <cellStyle name="Milliers 2 2 4 6 2" xfId="40836" xr:uid="{00000000-0005-0000-0000-0000C6410000}"/>
    <cellStyle name="Milliers 2 2 4 7" xfId="7700" xr:uid="{00000000-0005-0000-0000-0000C7410000}"/>
    <cellStyle name="Milliers 2 2 4 8" xfId="35398" xr:uid="{00000000-0005-0000-0000-0000C8410000}"/>
    <cellStyle name="Milliers 2 2 5" xfId="8622" xr:uid="{00000000-0005-0000-0000-0000C9410000}"/>
    <cellStyle name="Milliers 2 2 5 2" xfId="19131" xr:uid="{00000000-0005-0000-0000-0000CA410000}"/>
    <cellStyle name="Milliers 2 2 5 2 2" xfId="43240" xr:uid="{00000000-0005-0000-0000-0000CB410000}"/>
    <cellStyle name="Milliers 2 2 5 3" xfId="35908" xr:uid="{00000000-0005-0000-0000-0000CC410000}"/>
    <cellStyle name="Milliers 2 2 6" xfId="10485" xr:uid="{00000000-0005-0000-0000-0000CD410000}"/>
    <cellStyle name="Milliers 2 2 6 2" xfId="37761" xr:uid="{00000000-0005-0000-0000-0000CE410000}"/>
    <cellStyle name="Milliers 2 2 7" xfId="14918" xr:uid="{00000000-0005-0000-0000-0000CF410000}"/>
    <cellStyle name="Milliers 2 2 7 2" xfId="39885" xr:uid="{00000000-0005-0000-0000-0000D0410000}"/>
    <cellStyle name="Milliers 2 2 8" xfId="6691" xr:uid="{00000000-0005-0000-0000-0000D1410000}"/>
    <cellStyle name="Milliers 2 3" xfId="1423" xr:uid="{00000000-0005-0000-0000-0000D2410000}"/>
    <cellStyle name="Milliers 2 3 2" xfId="2072" xr:uid="{00000000-0005-0000-0000-0000D3410000}"/>
    <cellStyle name="Milliers 2 3 2 2" xfId="3679" xr:uid="{00000000-0005-0000-0000-0000D4410000}"/>
    <cellStyle name="Milliers 2 3 2 2 2" xfId="9806" xr:uid="{00000000-0005-0000-0000-0000D5410000}"/>
    <cellStyle name="Milliers 2 3 2 2 2 2" xfId="13673" xr:uid="{00000000-0005-0000-0000-0000D6410000}"/>
    <cellStyle name="Milliers 2 3 2 2 2 2 2" xfId="20875" xr:uid="{00000000-0005-0000-0000-0000D7410000}"/>
    <cellStyle name="Milliers 2 3 2 2 2 2 2 2" xfId="44984" xr:uid="{00000000-0005-0000-0000-0000D8410000}"/>
    <cellStyle name="Milliers 2 3 2 2 2 2 3" xfId="39520" xr:uid="{00000000-0005-0000-0000-0000D9410000}"/>
    <cellStyle name="Milliers 2 3 2 2 2 3" xfId="17563" xr:uid="{00000000-0005-0000-0000-0000DA410000}"/>
    <cellStyle name="Milliers 2 3 2 2 2 3 2" xfId="42530" xr:uid="{00000000-0005-0000-0000-0000DB410000}"/>
    <cellStyle name="Milliers 2 3 2 2 2 4" xfId="37090" xr:uid="{00000000-0005-0000-0000-0000DC410000}"/>
    <cellStyle name="Milliers 2 3 2 2 3" xfId="11387" xr:uid="{00000000-0005-0000-0000-0000DD410000}"/>
    <cellStyle name="Milliers 2 3 2 2 3 2" xfId="20030" xr:uid="{00000000-0005-0000-0000-0000DE410000}"/>
    <cellStyle name="Milliers 2 3 2 2 3 2 2" xfId="44139" xr:uid="{00000000-0005-0000-0000-0000DF410000}"/>
    <cellStyle name="Milliers 2 3 2 2 3 3" xfId="38661" xr:uid="{00000000-0005-0000-0000-0000E0410000}"/>
    <cellStyle name="Milliers 2 3 2 2 4" xfId="16095" xr:uid="{00000000-0005-0000-0000-0000E1410000}"/>
    <cellStyle name="Milliers 2 3 2 2 4 2" xfId="41062" xr:uid="{00000000-0005-0000-0000-0000E2410000}"/>
    <cellStyle name="Milliers 2 3 2 2 5" xfId="7926" xr:uid="{00000000-0005-0000-0000-0000E3410000}"/>
    <cellStyle name="Milliers 2 3 2 3" xfId="4571" xr:uid="{00000000-0005-0000-0000-0000E4410000}"/>
    <cellStyle name="Milliers 2 3 2 3 2" xfId="13252" xr:uid="{00000000-0005-0000-0000-0000E5410000}"/>
    <cellStyle name="Milliers 2 3 2 3 2 2" xfId="20463" xr:uid="{00000000-0005-0000-0000-0000E6410000}"/>
    <cellStyle name="Milliers 2 3 2 3 2 2 2" xfId="44572" xr:uid="{00000000-0005-0000-0000-0000E7410000}"/>
    <cellStyle name="Milliers 2 3 2 3 2 3" xfId="39108" xr:uid="{00000000-0005-0000-0000-0000E8410000}"/>
    <cellStyle name="Milliers 2 3 2 3 3" xfId="16952" xr:uid="{00000000-0005-0000-0000-0000E9410000}"/>
    <cellStyle name="Milliers 2 3 2 3 3 2" xfId="41919" xr:uid="{00000000-0005-0000-0000-0000EA410000}"/>
    <cellStyle name="Milliers 2 3 2 3 4" xfId="36479" xr:uid="{00000000-0005-0000-0000-0000EB410000}"/>
    <cellStyle name="Milliers 2 3 2 3 5" xfId="9195" xr:uid="{00000000-0005-0000-0000-0000EC410000}"/>
    <cellStyle name="Milliers 2 3 2 4" xfId="2866" xr:uid="{00000000-0005-0000-0000-0000ED410000}"/>
    <cellStyle name="Milliers 2 3 2 4 2" xfId="19618" xr:uid="{00000000-0005-0000-0000-0000EE410000}"/>
    <cellStyle name="Milliers 2 3 2 4 2 2" xfId="43727" xr:uid="{00000000-0005-0000-0000-0000EF410000}"/>
    <cellStyle name="Milliers 2 3 2 4 3" xfId="38249" xr:uid="{00000000-0005-0000-0000-0000F0410000}"/>
    <cellStyle name="Milliers 2 3 2 4 4" xfId="10974" xr:uid="{00000000-0005-0000-0000-0000F1410000}"/>
    <cellStyle name="Milliers 2 3 2 5" xfId="15484" xr:uid="{00000000-0005-0000-0000-0000F2410000}"/>
    <cellStyle name="Milliers 2 3 2 5 2" xfId="40451" xr:uid="{00000000-0005-0000-0000-0000F3410000}"/>
    <cellStyle name="Milliers 2 3 2 6" xfId="7299" xr:uid="{00000000-0005-0000-0000-0000F4410000}"/>
    <cellStyle name="Milliers 2 3 3" xfId="3406" xr:uid="{00000000-0005-0000-0000-0000F5410000}"/>
    <cellStyle name="Milliers 2 3 3 2" xfId="9605" xr:uid="{00000000-0005-0000-0000-0000F6410000}"/>
    <cellStyle name="Milliers 2 3 3 2 2" xfId="13546" xr:uid="{00000000-0005-0000-0000-0000F7410000}"/>
    <cellStyle name="Milliers 2 3 3 2 2 2" xfId="20748" xr:uid="{00000000-0005-0000-0000-0000F8410000}"/>
    <cellStyle name="Milliers 2 3 3 2 2 2 2" xfId="44857" xr:uid="{00000000-0005-0000-0000-0000F9410000}"/>
    <cellStyle name="Milliers 2 3 3 2 2 3" xfId="39393" xr:uid="{00000000-0005-0000-0000-0000FA410000}"/>
    <cellStyle name="Milliers 2 3 3 2 3" xfId="17362" xr:uid="{00000000-0005-0000-0000-0000FB410000}"/>
    <cellStyle name="Milliers 2 3 3 2 3 2" xfId="42329" xr:uid="{00000000-0005-0000-0000-0000FC410000}"/>
    <cellStyle name="Milliers 2 3 3 2 4" xfId="36889" xr:uid="{00000000-0005-0000-0000-0000FD410000}"/>
    <cellStyle name="Milliers 2 3 3 3" xfId="11260" xr:uid="{00000000-0005-0000-0000-0000FE410000}"/>
    <cellStyle name="Milliers 2 3 3 3 2" xfId="19903" xr:uid="{00000000-0005-0000-0000-0000FF410000}"/>
    <cellStyle name="Milliers 2 3 3 3 2 2" xfId="44012" xr:uid="{00000000-0005-0000-0000-000000420000}"/>
    <cellStyle name="Milliers 2 3 3 3 3" xfId="38534" xr:uid="{00000000-0005-0000-0000-000001420000}"/>
    <cellStyle name="Milliers 2 3 3 4" xfId="15894" xr:uid="{00000000-0005-0000-0000-000002420000}"/>
    <cellStyle name="Milliers 2 3 3 4 2" xfId="40861" xr:uid="{00000000-0005-0000-0000-000003420000}"/>
    <cellStyle name="Milliers 2 3 3 5" xfId="7725" xr:uid="{00000000-0005-0000-0000-000004420000}"/>
    <cellStyle name="Milliers 2 3 4" xfId="4216" xr:uid="{00000000-0005-0000-0000-000005420000}"/>
    <cellStyle name="Milliers 2 3 4 2" xfId="12989" xr:uid="{00000000-0005-0000-0000-000006420000}"/>
    <cellStyle name="Milliers 2 3 4 2 2" xfId="20337" xr:uid="{00000000-0005-0000-0000-000007420000}"/>
    <cellStyle name="Milliers 2 3 4 2 2 2" xfId="44446" xr:uid="{00000000-0005-0000-0000-000008420000}"/>
    <cellStyle name="Milliers 2 3 4 2 3" xfId="38977" xr:uid="{00000000-0005-0000-0000-000009420000}"/>
    <cellStyle name="Milliers 2 3 4 3" xfId="16751" xr:uid="{00000000-0005-0000-0000-00000A420000}"/>
    <cellStyle name="Milliers 2 3 4 3 2" xfId="41718" xr:uid="{00000000-0005-0000-0000-00000B420000}"/>
    <cellStyle name="Milliers 2 3 4 4" xfId="35924" xr:uid="{00000000-0005-0000-0000-00000C420000}"/>
    <cellStyle name="Milliers 2 3 4 5" xfId="8640" xr:uid="{00000000-0005-0000-0000-00000D420000}"/>
    <cellStyle name="Milliers 2 3 5" xfId="2594" xr:uid="{00000000-0005-0000-0000-00000E420000}"/>
    <cellStyle name="Milliers 2 3 5 2" xfId="19137" xr:uid="{00000000-0005-0000-0000-00000F420000}"/>
    <cellStyle name="Milliers 2 3 5 2 2" xfId="43246" xr:uid="{00000000-0005-0000-0000-000010420000}"/>
    <cellStyle name="Milliers 2 3 5 3" xfId="37768" xr:uid="{00000000-0005-0000-0000-000011420000}"/>
    <cellStyle name="Milliers 2 3 5 4" xfId="10492" xr:uid="{00000000-0005-0000-0000-000012420000}"/>
    <cellStyle name="Milliers 2 3 6" xfId="14929" xr:uid="{00000000-0005-0000-0000-000013420000}"/>
    <cellStyle name="Milliers 2 3 6 2" xfId="39896" xr:uid="{00000000-0005-0000-0000-000014420000}"/>
    <cellStyle name="Milliers 2 3 7" xfId="6734" xr:uid="{00000000-0005-0000-0000-000015420000}"/>
    <cellStyle name="Milliers 2 4" xfId="2070" xr:uid="{00000000-0005-0000-0000-000016420000}"/>
    <cellStyle name="Milliers 2 4 2" xfId="3677" xr:uid="{00000000-0005-0000-0000-000017420000}"/>
    <cellStyle name="Milliers 2 4 2 2" xfId="9804" xr:uid="{00000000-0005-0000-0000-000018420000}"/>
    <cellStyle name="Milliers 2 4 2 2 2" xfId="13671" xr:uid="{00000000-0005-0000-0000-000019420000}"/>
    <cellStyle name="Milliers 2 4 2 2 2 2" xfId="20873" xr:uid="{00000000-0005-0000-0000-00001A420000}"/>
    <cellStyle name="Milliers 2 4 2 2 2 2 2" xfId="44982" xr:uid="{00000000-0005-0000-0000-00001B420000}"/>
    <cellStyle name="Milliers 2 4 2 2 2 3" xfId="39518" xr:uid="{00000000-0005-0000-0000-00001C420000}"/>
    <cellStyle name="Milliers 2 4 2 2 3" xfId="17561" xr:uid="{00000000-0005-0000-0000-00001D420000}"/>
    <cellStyle name="Milliers 2 4 2 2 3 2" xfId="42528" xr:uid="{00000000-0005-0000-0000-00001E420000}"/>
    <cellStyle name="Milliers 2 4 2 2 4" xfId="37088" xr:uid="{00000000-0005-0000-0000-00001F420000}"/>
    <cellStyle name="Milliers 2 4 2 3" xfId="11385" xr:uid="{00000000-0005-0000-0000-000020420000}"/>
    <cellStyle name="Milliers 2 4 2 3 2" xfId="20028" xr:uid="{00000000-0005-0000-0000-000021420000}"/>
    <cellStyle name="Milliers 2 4 2 3 2 2" xfId="44137" xr:uid="{00000000-0005-0000-0000-000022420000}"/>
    <cellStyle name="Milliers 2 4 2 3 3" xfId="38659" xr:uid="{00000000-0005-0000-0000-000023420000}"/>
    <cellStyle name="Milliers 2 4 2 4" xfId="16093" xr:uid="{00000000-0005-0000-0000-000024420000}"/>
    <cellStyle name="Milliers 2 4 2 4 2" xfId="41060" xr:uid="{00000000-0005-0000-0000-000025420000}"/>
    <cellStyle name="Milliers 2 4 2 5" xfId="7924" xr:uid="{00000000-0005-0000-0000-000026420000}"/>
    <cellStyle name="Milliers 2 4 3" xfId="4569" xr:uid="{00000000-0005-0000-0000-000027420000}"/>
    <cellStyle name="Milliers 2 4 3 2" xfId="13250" xr:uid="{00000000-0005-0000-0000-000028420000}"/>
    <cellStyle name="Milliers 2 4 3 2 2" xfId="20461" xr:uid="{00000000-0005-0000-0000-000029420000}"/>
    <cellStyle name="Milliers 2 4 3 2 2 2" xfId="44570" xr:uid="{00000000-0005-0000-0000-00002A420000}"/>
    <cellStyle name="Milliers 2 4 3 2 3" xfId="39106" xr:uid="{00000000-0005-0000-0000-00002B420000}"/>
    <cellStyle name="Milliers 2 4 3 3" xfId="16950" xr:uid="{00000000-0005-0000-0000-00002C420000}"/>
    <cellStyle name="Milliers 2 4 3 3 2" xfId="41917" xr:uid="{00000000-0005-0000-0000-00002D420000}"/>
    <cellStyle name="Milliers 2 4 3 4" xfId="36477" xr:uid="{00000000-0005-0000-0000-00002E420000}"/>
    <cellStyle name="Milliers 2 4 3 5" xfId="9193" xr:uid="{00000000-0005-0000-0000-00002F420000}"/>
    <cellStyle name="Milliers 2 4 4" xfId="2864" xr:uid="{00000000-0005-0000-0000-000030420000}"/>
    <cellStyle name="Milliers 2 4 4 2" xfId="19616" xr:uid="{00000000-0005-0000-0000-000031420000}"/>
    <cellStyle name="Milliers 2 4 4 2 2" xfId="43725" xr:uid="{00000000-0005-0000-0000-000032420000}"/>
    <cellStyle name="Milliers 2 4 4 3" xfId="38247" xr:uid="{00000000-0005-0000-0000-000033420000}"/>
    <cellStyle name="Milliers 2 4 4 4" xfId="10972" xr:uid="{00000000-0005-0000-0000-000034420000}"/>
    <cellStyle name="Milliers 2 4 5" xfId="15482" xr:uid="{00000000-0005-0000-0000-000035420000}"/>
    <cellStyle name="Milliers 2 4 5 2" xfId="40449" xr:uid="{00000000-0005-0000-0000-000036420000}"/>
    <cellStyle name="Milliers 2 4 6" xfId="7297" xr:uid="{00000000-0005-0000-0000-000037420000}"/>
    <cellStyle name="Milliers 2 5" xfId="2446" xr:uid="{00000000-0005-0000-0000-000038420000}"/>
    <cellStyle name="Milliers 2 5 2" xfId="4033" xr:uid="{00000000-0005-0000-0000-000039420000}"/>
    <cellStyle name="Milliers 2 5 2 2" xfId="10154" xr:uid="{00000000-0005-0000-0000-00003A420000}"/>
    <cellStyle name="Milliers 2 5 2 2 2" xfId="13936" xr:uid="{00000000-0005-0000-0000-00003B420000}"/>
    <cellStyle name="Milliers 2 5 2 2 2 2" xfId="21138" xr:uid="{00000000-0005-0000-0000-00003C420000}"/>
    <cellStyle name="Milliers 2 5 2 2 2 2 2" xfId="45247" xr:uid="{00000000-0005-0000-0000-00003D420000}"/>
    <cellStyle name="Milliers 2 5 2 2 2 3" xfId="39783" xr:uid="{00000000-0005-0000-0000-00003E420000}"/>
    <cellStyle name="Milliers 2 5 2 2 3" xfId="17911" xr:uid="{00000000-0005-0000-0000-00003F420000}"/>
    <cellStyle name="Milliers 2 5 2 2 3 2" xfId="42878" xr:uid="{00000000-0005-0000-0000-000040420000}"/>
    <cellStyle name="Milliers 2 5 2 2 4" xfId="37438" xr:uid="{00000000-0005-0000-0000-000041420000}"/>
    <cellStyle name="Milliers 2 5 2 3" xfId="11651" xr:uid="{00000000-0005-0000-0000-000042420000}"/>
    <cellStyle name="Milliers 2 5 2 3 2" xfId="20293" xr:uid="{00000000-0005-0000-0000-000043420000}"/>
    <cellStyle name="Milliers 2 5 2 3 2 2" xfId="44402" xr:uid="{00000000-0005-0000-0000-000044420000}"/>
    <cellStyle name="Milliers 2 5 2 3 3" xfId="38925" xr:uid="{00000000-0005-0000-0000-000045420000}"/>
    <cellStyle name="Milliers 2 5 2 4" xfId="16443" xr:uid="{00000000-0005-0000-0000-000046420000}"/>
    <cellStyle name="Milliers 2 5 2 4 2" xfId="41410" xr:uid="{00000000-0005-0000-0000-000047420000}"/>
    <cellStyle name="Milliers 2 5 2 5" xfId="8274" xr:uid="{00000000-0005-0000-0000-000048420000}"/>
    <cellStyle name="Milliers 2 5 2 6" xfId="5586" xr:uid="{00000000-0005-0000-0000-000049420000}"/>
    <cellStyle name="Milliers 2 5 3" xfId="4937" xr:uid="{00000000-0005-0000-0000-00004A420000}"/>
    <cellStyle name="Milliers 2 5 3 2" xfId="13523" xr:uid="{00000000-0005-0000-0000-00004B420000}"/>
    <cellStyle name="Milliers 2 5 3 2 2" xfId="20726" xr:uid="{00000000-0005-0000-0000-00004C420000}"/>
    <cellStyle name="Milliers 2 5 3 2 2 2" xfId="44835" xr:uid="{00000000-0005-0000-0000-00004D420000}"/>
    <cellStyle name="Milliers 2 5 3 2 3" xfId="39371" xr:uid="{00000000-0005-0000-0000-00004E420000}"/>
    <cellStyle name="Milliers 2 5 3 3" xfId="17300" xr:uid="{00000000-0005-0000-0000-00004F420000}"/>
    <cellStyle name="Milliers 2 5 3 3 2" xfId="42267" xr:uid="{00000000-0005-0000-0000-000050420000}"/>
    <cellStyle name="Milliers 2 5 3 4" xfId="36827" xr:uid="{00000000-0005-0000-0000-000051420000}"/>
    <cellStyle name="Milliers 2 5 3 5" xfId="9543" xr:uid="{00000000-0005-0000-0000-000052420000}"/>
    <cellStyle name="Milliers 2 5 4" xfId="3220" xr:uid="{00000000-0005-0000-0000-000053420000}"/>
    <cellStyle name="Milliers 2 5 4 2" xfId="19881" xr:uid="{00000000-0005-0000-0000-000054420000}"/>
    <cellStyle name="Milliers 2 5 4 2 2" xfId="43990" xr:uid="{00000000-0005-0000-0000-000055420000}"/>
    <cellStyle name="Milliers 2 5 4 3" xfId="38512" xr:uid="{00000000-0005-0000-0000-000056420000}"/>
    <cellStyle name="Milliers 2 5 4 4" xfId="11238" xr:uid="{00000000-0005-0000-0000-000057420000}"/>
    <cellStyle name="Milliers 2 5 5" xfId="15832" xr:uid="{00000000-0005-0000-0000-000058420000}"/>
    <cellStyle name="Milliers 2 5 5 2" xfId="40799" xr:uid="{00000000-0005-0000-0000-000059420000}"/>
    <cellStyle name="Milliers 2 5 6" xfId="7661" xr:uid="{00000000-0005-0000-0000-00005A420000}"/>
    <cellStyle name="Milliers 2 5 7" xfId="5363" xr:uid="{00000000-0005-0000-0000-00005B420000}"/>
    <cellStyle name="Milliers 2 6" xfId="2561" xr:uid="{00000000-0005-0000-0000-00005C420000}"/>
    <cellStyle name="Milliers 2 6 2" xfId="5037" xr:uid="{00000000-0005-0000-0000-00005D420000}"/>
    <cellStyle name="Milliers 2 6 2 2" xfId="10389" xr:uid="{00000000-0005-0000-0000-00005E420000}"/>
    <cellStyle name="Milliers 2 6 2 2 2" xfId="13960" xr:uid="{00000000-0005-0000-0000-00005F420000}"/>
    <cellStyle name="Milliers 2 6 2 2 2 2" xfId="21161" xr:uid="{00000000-0005-0000-0000-000060420000}"/>
    <cellStyle name="Milliers 2 6 2 2 2 2 2" xfId="45270" xr:uid="{00000000-0005-0000-0000-000061420000}"/>
    <cellStyle name="Milliers 2 6 2 2 2 3" xfId="39806" xr:uid="{00000000-0005-0000-0000-000062420000}"/>
    <cellStyle name="Milliers 2 6 2 2 3" xfId="18146" xr:uid="{00000000-0005-0000-0000-000063420000}"/>
    <cellStyle name="Milliers 2 6 2 2 3 2" xfId="43113" xr:uid="{00000000-0005-0000-0000-000064420000}"/>
    <cellStyle name="Milliers 2 6 2 2 4" xfId="37673" xr:uid="{00000000-0005-0000-0000-000065420000}"/>
    <cellStyle name="Milliers 2 6 2 3" xfId="11674" xr:uid="{00000000-0005-0000-0000-000066420000}"/>
    <cellStyle name="Milliers 2 6 2 3 2" xfId="20316" xr:uid="{00000000-0005-0000-0000-000067420000}"/>
    <cellStyle name="Milliers 2 6 2 3 2 2" xfId="44425" xr:uid="{00000000-0005-0000-0000-000068420000}"/>
    <cellStyle name="Milliers 2 6 2 3 3" xfId="38948" xr:uid="{00000000-0005-0000-0000-000069420000}"/>
    <cellStyle name="Milliers 2 6 2 4" xfId="16678" xr:uid="{00000000-0005-0000-0000-00006A420000}"/>
    <cellStyle name="Milliers 2 6 2 4 2" xfId="41645" xr:uid="{00000000-0005-0000-0000-00006B420000}"/>
    <cellStyle name="Milliers 2 6 2 5" xfId="8512" xr:uid="{00000000-0005-0000-0000-00006C420000}"/>
    <cellStyle name="Milliers 2 6 2 6" xfId="35811" xr:uid="{00000000-0005-0000-0000-00006D420000}"/>
    <cellStyle name="Milliers 2 6 2 7" xfId="5821" xr:uid="{00000000-0005-0000-0000-00006E420000}"/>
    <cellStyle name="Milliers 2 6 3" xfId="3386" xr:uid="{00000000-0005-0000-0000-00006F420000}"/>
    <cellStyle name="Milliers 2 6 3 2" xfId="10161" xr:uid="{00000000-0005-0000-0000-000070420000}"/>
    <cellStyle name="Milliers 2 6 3 2 2" xfId="13939" xr:uid="{00000000-0005-0000-0000-000071420000}"/>
    <cellStyle name="Milliers 2 6 3 2 2 2" xfId="21141" xr:uid="{00000000-0005-0000-0000-000072420000}"/>
    <cellStyle name="Milliers 2 6 3 2 2 2 2" xfId="45250" xr:uid="{00000000-0005-0000-0000-000073420000}"/>
    <cellStyle name="Milliers 2 6 3 2 2 3" xfId="39786" xr:uid="{00000000-0005-0000-0000-000074420000}"/>
    <cellStyle name="Milliers 2 6 3 2 3" xfId="17918" xr:uid="{00000000-0005-0000-0000-000075420000}"/>
    <cellStyle name="Milliers 2 6 3 2 3 2" xfId="42885" xr:uid="{00000000-0005-0000-0000-000076420000}"/>
    <cellStyle name="Milliers 2 6 3 2 4" xfId="37445" xr:uid="{00000000-0005-0000-0000-000077420000}"/>
    <cellStyle name="Milliers 2 6 3 3" xfId="11654" xr:uid="{00000000-0005-0000-0000-000078420000}"/>
    <cellStyle name="Milliers 2 6 3 3 2" xfId="20296" xr:uid="{00000000-0005-0000-0000-000079420000}"/>
    <cellStyle name="Milliers 2 6 3 3 2 2" xfId="44405" xr:uid="{00000000-0005-0000-0000-00007A420000}"/>
    <cellStyle name="Milliers 2 6 3 3 3" xfId="38928" xr:uid="{00000000-0005-0000-0000-00007B420000}"/>
    <cellStyle name="Milliers 2 6 3 4" xfId="16450" xr:uid="{00000000-0005-0000-0000-00007C420000}"/>
    <cellStyle name="Milliers 2 6 3 4 2" xfId="41417" xr:uid="{00000000-0005-0000-0000-00007D420000}"/>
    <cellStyle name="Milliers 2 6 3 5" xfId="8281" xr:uid="{00000000-0005-0000-0000-00007E420000}"/>
    <cellStyle name="Milliers 2 6 3 6" xfId="35585" xr:uid="{00000000-0005-0000-0000-00007F420000}"/>
    <cellStyle name="Milliers 2 6 3 7" xfId="5592" xr:uid="{00000000-0005-0000-0000-000080420000}"/>
    <cellStyle name="Milliers 2 6 4" xfId="9550" xr:uid="{00000000-0005-0000-0000-000081420000}"/>
    <cellStyle name="Milliers 2 6 4 2" xfId="13527" xr:uid="{00000000-0005-0000-0000-000082420000}"/>
    <cellStyle name="Milliers 2 6 4 2 2" xfId="20729" xr:uid="{00000000-0005-0000-0000-000083420000}"/>
    <cellStyle name="Milliers 2 6 4 2 2 2" xfId="44838" xr:uid="{00000000-0005-0000-0000-000084420000}"/>
    <cellStyle name="Milliers 2 6 4 2 3" xfId="39374" xr:uid="{00000000-0005-0000-0000-000085420000}"/>
    <cellStyle name="Milliers 2 6 4 3" xfId="17307" xr:uid="{00000000-0005-0000-0000-000086420000}"/>
    <cellStyle name="Milliers 2 6 4 3 2" xfId="42274" xr:uid="{00000000-0005-0000-0000-000087420000}"/>
    <cellStyle name="Milliers 2 6 4 4" xfId="36834" xr:uid="{00000000-0005-0000-0000-000088420000}"/>
    <cellStyle name="Milliers 2 6 5" xfId="11241" xr:uid="{00000000-0005-0000-0000-000089420000}"/>
    <cellStyle name="Milliers 2 6 5 2" xfId="19884" xr:uid="{00000000-0005-0000-0000-00008A420000}"/>
    <cellStyle name="Milliers 2 6 5 2 2" xfId="43993" xr:uid="{00000000-0005-0000-0000-00008B420000}"/>
    <cellStyle name="Milliers 2 6 5 3" xfId="38515" xr:uid="{00000000-0005-0000-0000-00008C420000}"/>
    <cellStyle name="Milliers 2 6 6" xfId="15839" xr:uid="{00000000-0005-0000-0000-00008D420000}"/>
    <cellStyle name="Milliers 2 6 6 2" xfId="40806" xr:uid="{00000000-0005-0000-0000-00008E420000}"/>
    <cellStyle name="Milliers 2 6 7" xfId="7669" xr:uid="{00000000-0005-0000-0000-00008F420000}"/>
    <cellStyle name="Milliers 2 6 8" xfId="35370" xr:uid="{00000000-0005-0000-0000-000090420000}"/>
    <cellStyle name="Milliers 2 6 9" xfId="5371" xr:uid="{00000000-0005-0000-0000-000091420000}"/>
    <cellStyle name="Milliers 2 7" xfId="3389" xr:uid="{00000000-0005-0000-0000-000092420000}"/>
    <cellStyle name="Milliers 2 7 2" xfId="5611" xr:uid="{00000000-0005-0000-0000-000093420000}"/>
    <cellStyle name="Milliers 2 7 2 2" xfId="10180" xr:uid="{00000000-0005-0000-0000-000094420000}"/>
    <cellStyle name="Milliers 2 7 2 2 2" xfId="13943" xr:uid="{00000000-0005-0000-0000-000095420000}"/>
    <cellStyle name="Milliers 2 7 2 2 2 2" xfId="21145" xr:uid="{00000000-0005-0000-0000-000096420000}"/>
    <cellStyle name="Milliers 2 7 2 2 2 2 2" xfId="45254" xr:uid="{00000000-0005-0000-0000-000097420000}"/>
    <cellStyle name="Milliers 2 7 2 2 2 3" xfId="39790" xr:uid="{00000000-0005-0000-0000-000098420000}"/>
    <cellStyle name="Milliers 2 7 2 2 3" xfId="17937" xr:uid="{00000000-0005-0000-0000-000099420000}"/>
    <cellStyle name="Milliers 2 7 2 2 3 2" xfId="42904" xr:uid="{00000000-0005-0000-0000-00009A420000}"/>
    <cellStyle name="Milliers 2 7 2 2 4" xfId="37464" xr:uid="{00000000-0005-0000-0000-00009B420000}"/>
    <cellStyle name="Milliers 2 7 2 3" xfId="11658" xr:uid="{00000000-0005-0000-0000-00009C420000}"/>
    <cellStyle name="Milliers 2 7 2 3 2" xfId="20300" xr:uid="{00000000-0005-0000-0000-00009D420000}"/>
    <cellStyle name="Milliers 2 7 2 3 2 2" xfId="44409" xr:uid="{00000000-0005-0000-0000-00009E420000}"/>
    <cellStyle name="Milliers 2 7 2 3 3" xfId="38932" xr:uid="{00000000-0005-0000-0000-00009F420000}"/>
    <cellStyle name="Milliers 2 7 2 4" xfId="16469" xr:uid="{00000000-0005-0000-0000-0000A0420000}"/>
    <cellStyle name="Milliers 2 7 2 4 2" xfId="41436" xr:uid="{00000000-0005-0000-0000-0000A1420000}"/>
    <cellStyle name="Milliers 2 7 2 5" xfId="8300" xr:uid="{00000000-0005-0000-0000-0000A2420000}"/>
    <cellStyle name="Milliers 2 7 3" xfId="9569" xr:uid="{00000000-0005-0000-0000-0000A3420000}"/>
    <cellStyle name="Milliers 2 7 3 2" xfId="13531" xr:uid="{00000000-0005-0000-0000-0000A4420000}"/>
    <cellStyle name="Milliers 2 7 3 2 2" xfId="20733" xr:uid="{00000000-0005-0000-0000-0000A5420000}"/>
    <cellStyle name="Milliers 2 7 3 2 2 2" xfId="44842" xr:uid="{00000000-0005-0000-0000-0000A6420000}"/>
    <cellStyle name="Milliers 2 7 3 2 3" xfId="39378" xr:uid="{00000000-0005-0000-0000-0000A7420000}"/>
    <cellStyle name="Milliers 2 7 3 3" xfId="17326" xr:uid="{00000000-0005-0000-0000-0000A8420000}"/>
    <cellStyle name="Milliers 2 7 3 3 2" xfId="42293" xr:uid="{00000000-0005-0000-0000-0000A9420000}"/>
    <cellStyle name="Milliers 2 7 3 4" xfId="36853" xr:uid="{00000000-0005-0000-0000-0000AA420000}"/>
    <cellStyle name="Milliers 2 7 4" xfId="11245" xr:uid="{00000000-0005-0000-0000-0000AB420000}"/>
    <cellStyle name="Milliers 2 7 4 2" xfId="19888" xr:uid="{00000000-0005-0000-0000-0000AC420000}"/>
    <cellStyle name="Milliers 2 7 4 2 2" xfId="43997" xr:uid="{00000000-0005-0000-0000-0000AD420000}"/>
    <cellStyle name="Milliers 2 7 4 3" xfId="38519" xr:uid="{00000000-0005-0000-0000-0000AE420000}"/>
    <cellStyle name="Milliers 2 7 5" xfId="15858" xr:uid="{00000000-0005-0000-0000-0000AF420000}"/>
    <cellStyle name="Milliers 2 7 5 2" xfId="40825" xr:uid="{00000000-0005-0000-0000-0000B0420000}"/>
    <cellStyle name="Milliers 2 7 6" xfId="7689" xr:uid="{00000000-0005-0000-0000-0000B1420000}"/>
    <cellStyle name="Milliers 2 7 7" xfId="5391" xr:uid="{00000000-0005-0000-0000-0000B2420000}"/>
    <cellStyle name="Milliers 2 8" xfId="4189" xr:uid="{00000000-0005-0000-0000-0000B3420000}"/>
    <cellStyle name="Milliers 2 8 2" xfId="5844" xr:uid="{00000000-0005-0000-0000-0000B4420000}"/>
    <cellStyle name="Milliers 2 8 2 2" xfId="10412" xr:uid="{00000000-0005-0000-0000-0000B5420000}"/>
    <cellStyle name="Milliers 2 8 2 2 2" xfId="13964" xr:uid="{00000000-0005-0000-0000-0000B6420000}"/>
    <cellStyle name="Milliers 2 8 2 2 2 2" xfId="21165" xr:uid="{00000000-0005-0000-0000-0000B7420000}"/>
    <cellStyle name="Milliers 2 8 2 2 2 2 2" xfId="45274" xr:uid="{00000000-0005-0000-0000-0000B8420000}"/>
    <cellStyle name="Milliers 2 8 2 2 2 3" xfId="39810" xr:uid="{00000000-0005-0000-0000-0000B9420000}"/>
    <cellStyle name="Milliers 2 8 2 2 3" xfId="18169" xr:uid="{00000000-0005-0000-0000-0000BA420000}"/>
    <cellStyle name="Milliers 2 8 2 2 3 2" xfId="43136" xr:uid="{00000000-0005-0000-0000-0000BB420000}"/>
    <cellStyle name="Milliers 2 8 2 2 4" xfId="37696" xr:uid="{00000000-0005-0000-0000-0000BC420000}"/>
    <cellStyle name="Milliers 2 8 2 3" xfId="11678" xr:uid="{00000000-0005-0000-0000-0000BD420000}"/>
    <cellStyle name="Milliers 2 8 2 3 2" xfId="20320" xr:uid="{00000000-0005-0000-0000-0000BE420000}"/>
    <cellStyle name="Milliers 2 8 2 3 2 2" xfId="44429" xr:uid="{00000000-0005-0000-0000-0000BF420000}"/>
    <cellStyle name="Milliers 2 8 2 3 3" xfId="38952" xr:uid="{00000000-0005-0000-0000-0000C0420000}"/>
    <cellStyle name="Milliers 2 8 2 4" xfId="16701" xr:uid="{00000000-0005-0000-0000-0000C1420000}"/>
    <cellStyle name="Milliers 2 8 2 4 2" xfId="41668" xr:uid="{00000000-0005-0000-0000-0000C2420000}"/>
    <cellStyle name="Milliers 2 8 2 5" xfId="8535" xr:uid="{00000000-0005-0000-0000-0000C3420000}"/>
    <cellStyle name="Milliers 2 8 2 6" xfId="35834" xr:uid="{00000000-0005-0000-0000-0000C4420000}"/>
    <cellStyle name="Milliers 2 8 3" xfId="5616" xr:uid="{00000000-0005-0000-0000-0000C5420000}"/>
    <cellStyle name="Milliers 2 8 3 2" xfId="10186" xr:uid="{00000000-0005-0000-0000-0000C6420000}"/>
    <cellStyle name="Milliers 2 8 3 2 2" xfId="13945" xr:uid="{00000000-0005-0000-0000-0000C7420000}"/>
    <cellStyle name="Milliers 2 8 3 2 2 2" xfId="21147" xr:uid="{00000000-0005-0000-0000-0000C8420000}"/>
    <cellStyle name="Milliers 2 8 3 2 2 2 2" xfId="45256" xr:uid="{00000000-0005-0000-0000-0000C9420000}"/>
    <cellStyle name="Milliers 2 8 3 2 2 3" xfId="39792" xr:uid="{00000000-0005-0000-0000-0000CA420000}"/>
    <cellStyle name="Milliers 2 8 3 2 3" xfId="17943" xr:uid="{00000000-0005-0000-0000-0000CB420000}"/>
    <cellStyle name="Milliers 2 8 3 2 3 2" xfId="42910" xr:uid="{00000000-0005-0000-0000-0000CC420000}"/>
    <cellStyle name="Milliers 2 8 3 2 4" xfId="37470" xr:uid="{00000000-0005-0000-0000-0000CD420000}"/>
    <cellStyle name="Milliers 2 8 3 3" xfId="11660" xr:uid="{00000000-0005-0000-0000-0000CE420000}"/>
    <cellStyle name="Milliers 2 8 3 3 2" xfId="20302" xr:uid="{00000000-0005-0000-0000-0000CF420000}"/>
    <cellStyle name="Milliers 2 8 3 3 2 2" xfId="44411" xr:uid="{00000000-0005-0000-0000-0000D0420000}"/>
    <cellStyle name="Milliers 2 8 3 3 3" xfId="38934" xr:uid="{00000000-0005-0000-0000-0000D1420000}"/>
    <cellStyle name="Milliers 2 8 3 4" xfId="16475" xr:uid="{00000000-0005-0000-0000-0000D2420000}"/>
    <cellStyle name="Milliers 2 8 3 4 2" xfId="41442" xr:uid="{00000000-0005-0000-0000-0000D3420000}"/>
    <cellStyle name="Milliers 2 8 3 5" xfId="8306" xr:uid="{00000000-0005-0000-0000-0000D4420000}"/>
    <cellStyle name="Milliers 2 8 3 6" xfId="35608" xr:uid="{00000000-0005-0000-0000-0000D5420000}"/>
    <cellStyle name="Milliers 2 8 4" xfId="9575" xr:uid="{00000000-0005-0000-0000-0000D6420000}"/>
    <cellStyle name="Milliers 2 8 4 2" xfId="13533" xr:uid="{00000000-0005-0000-0000-0000D7420000}"/>
    <cellStyle name="Milliers 2 8 4 2 2" xfId="20735" xr:uid="{00000000-0005-0000-0000-0000D8420000}"/>
    <cellStyle name="Milliers 2 8 4 2 2 2" xfId="44844" xr:uid="{00000000-0005-0000-0000-0000D9420000}"/>
    <cellStyle name="Milliers 2 8 4 2 3" xfId="39380" xr:uid="{00000000-0005-0000-0000-0000DA420000}"/>
    <cellStyle name="Milliers 2 8 4 3" xfId="17332" xr:uid="{00000000-0005-0000-0000-0000DB420000}"/>
    <cellStyle name="Milliers 2 8 4 3 2" xfId="42299" xr:uid="{00000000-0005-0000-0000-0000DC420000}"/>
    <cellStyle name="Milliers 2 8 4 4" xfId="36859" xr:uid="{00000000-0005-0000-0000-0000DD420000}"/>
    <cellStyle name="Milliers 2 8 5" xfId="11247" xr:uid="{00000000-0005-0000-0000-0000DE420000}"/>
    <cellStyle name="Milliers 2 8 5 2" xfId="19890" xr:uid="{00000000-0005-0000-0000-0000DF420000}"/>
    <cellStyle name="Milliers 2 8 5 2 2" xfId="43999" xr:uid="{00000000-0005-0000-0000-0000E0420000}"/>
    <cellStyle name="Milliers 2 8 5 3" xfId="38521" xr:uid="{00000000-0005-0000-0000-0000E1420000}"/>
    <cellStyle name="Milliers 2 8 6" xfId="15864" xr:uid="{00000000-0005-0000-0000-0000E2420000}"/>
    <cellStyle name="Milliers 2 8 6 2" xfId="40831" xr:uid="{00000000-0005-0000-0000-0000E3420000}"/>
    <cellStyle name="Milliers 2 8 7" xfId="7695" xr:uid="{00000000-0005-0000-0000-0000E4420000}"/>
    <cellStyle name="Milliers 2 8 8" xfId="35393" xr:uid="{00000000-0005-0000-0000-0000E5420000}"/>
    <cellStyle name="Milliers 2 8 9" xfId="5396" xr:uid="{00000000-0005-0000-0000-0000E6420000}"/>
    <cellStyle name="Milliers 2 9" xfId="2575" xr:uid="{00000000-0005-0000-0000-0000E7420000}"/>
    <cellStyle name="Milliers 2 9 2" xfId="9583" xr:uid="{00000000-0005-0000-0000-0000E8420000}"/>
    <cellStyle name="Milliers 2 9 2 2" xfId="13535" xr:uid="{00000000-0005-0000-0000-0000E9420000}"/>
    <cellStyle name="Milliers 2 9 2 2 2" xfId="20737" xr:uid="{00000000-0005-0000-0000-0000EA420000}"/>
    <cellStyle name="Milliers 2 9 2 2 2 2" xfId="44846" xr:uid="{00000000-0005-0000-0000-0000EB420000}"/>
    <cellStyle name="Milliers 2 9 2 2 3" xfId="39382" xr:uid="{00000000-0005-0000-0000-0000EC420000}"/>
    <cellStyle name="Milliers 2 9 2 3" xfId="17340" xr:uid="{00000000-0005-0000-0000-0000ED420000}"/>
    <cellStyle name="Milliers 2 9 2 3 2" xfId="42307" xr:uid="{00000000-0005-0000-0000-0000EE420000}"/>
    <cellStyle name="Milliers 2 9 2 4" xfId="36867" xr:uid="{00000000-0005-0000-0000-0000EF420000}"/>
    <cellStyle name="Milliers 2 9 3" xfId="11249" xr:uid="{00000000-0005-0000-0000-0000F0420000}"/>
    <cellStyle name="Milliers 2 9 3 2" xfId="19892" xr:uid="{00000000-0005-0000-0000-0000F1420000}"/>
    <cellStyle name="Milliers 2 9 3 2 2" xfId="44001" xr:uid="{00000000-0005-0000-0000-0000F2420000}"/>
    <cellStyle name="Milliers 2 9 3 3" xfId="38523" xr:uid="{00000000-0005-0000-0000-0000F3420000}"/>
    <cellStyle name="Milliers 2 9 4" xfId="15872" xr:uid="{00000000-0005-0000-0000-0000F4420000}"/>
    <cellStyle name="Milliers 2 9 4 2" xfId="40839" xr:uid="{00000000-0005-0000-0000-0000F5420000}"/>
    <cellStyle name="Milliers 2 9 5" xfId="7703" xr:uid="{00000000-0005-0000-0000-0000F6420000}"/>
    <cellStyle name="Milliers 2 9 6" xfId="5404" xr:uid="{00000000-0005-0000-0000-0000F7420000}"/>
    <cellStyle name="Milliers 20" xfId="1471" xr:uid="{00000000-0005-0000-0000-0000F8420000}"/>
    <cellStyle name="Milliers 20 2" xfId="2073" xr:uid="{00000000-0005-0000-0000-0000F9420000}"/>
    <cellStyle name="Milliers 20 2 2" xfId="3680" xr:uid="{00000000-0005-0000-0000-0000FA420000}"/>
    <cellStyle name="Milliers 20 2 2 2" xfId="9807" xr:uid="{00000000-0005-0000-0000-0000FB420000}"/>
    <cellStyle name="Milliers 20 2 2 2 2" xfId="13674" xr:uid="{00000000-0005-0000-0000-0000FC420000}"/>
    <cellStyle name="Milliers 20 2 2 2 2 2" xfId="20876" xr:uid="{00000000-0005-0000-0000-0000FD420000}"/>
    <cellStyle name="Milliers 20 2 2 2 2 2 2" xfId="44985" xr:uid="{00000000-0005-0000-0000-0000FE420000}"/>
    <cellStyle name="Milliers 20 2 2 2 2 3" xfId="39521" xr:uid="{00000000-0005-0000-0000-0000FF420000}"/>
    <cellStyle name="Milliers 20 2 2 2 3" xfId="17564" xr:uid="{00000000-0005-0000-0000-000000430000}"/>
    <cellStyle name="Milliers 20 2 2 2 3 2" xfId="42531" xr:uid="{00000000-0005-0000-0000-000001430000}"/>
    <cellStyle name="Milliers 20 2 2 2 4" xfId="37091" xr:uid="{00000000-0005-0000-0000-000002430000}"/>
    <cellStyle name="Milliers 20 2 2 3" xfId="11388" xr:uid="{00000000-0005-0000-0000-000003430000}"/>
    <cellStyle name="Milliers 20 2 2 3 2" xfId="20031" xr:uid="{00000000-0005-0000-0000-000004430000}"/>
    <cellStyle name="Milliers 20 2 2 3 2 2" xfId="44140" xr:uid="{00000000-0005-0000-0000-000005430000}"/>
    <cellStyle name="Milliers 20 2 2 3 3" xfId="38662" xr:uid="{00000000-0005-0000-0000-000006430000}"/>
    <cellStyle name="Milliers 20 2 2 4" xfId="16096" xr:uid="{00000000-0005-0000-0000-000007430000}"/>
    <cellStyle name="Milliers 20 2 2 4 2" xfId="41063" xr:uid="{00000000-0005-0000-0000-000008430000}"/>
    <cellStyle name="Milliers 20 2 2 5" xfId="7927" xr:uid="{00000000-0005-0000-0000-000009430000}"/>
    <cellStyle name="Milliers 20 2 3" xfId="4572" xr:uid="{00000000-0005-0000-0000-00000A430000}"/>
    <cellStyle name="Milliers 20 2 3 2" xfId="13253" xr:uid="{00000000-0005-0000-0000-00000B430000}"/>
    <cellStyle name="Milliers 20 2 3 2 2" xfId="20464" xr:uid="{00000000-0005-0000-0000-00000C430000}"/>
    <cellStyle name="Milliers 20 2 3 2 2 2" xfId="44573" xr:uid="{00000000-0005-0000-0000-00000D430000}"/>
    <cellStyle name="Milliers 20 2 3 2 3" xfId="39109" xr:uid="{00000000-0005-0000-0000-00000E430000}"/>
    <cellStyle name="Milliers 20 2 3 3" xfId="16953" xr:uid="{00000000-0005-0000-0000-00000F430000}"/>
    <cellStyle name="Milliers 20 2 3 3 2" xfId="41920" xr:uid="{00000000-0005-0000-0000-000010430000}"/>
    <cellStyle name="Milliers 20 2 3 4" xfId="36480" xr:uid="{00000000-0005-0000-0000-000011430000}"/>
    <cellStyle name="Milliers 20 2 3 5" xfId="9196" xr:uid="{00000000-0005-0000-0000-000012430000}"/>
    <cellStyle name="Milliers 20 2 4" xfId="2867" xr:uid="{00000000-0005-0000-0000-000013430000}"/>
    <cellStyle name="Milliers 20 2 4 2" xfId="19619" xr:uid="{00000000-0005-0000-0000-000014430000}"/>
    <cellStyle name="Milliers 20 2 4 2 2" xfId="43728" xr:uid="{00000000-0005-0000-0000-000015430000}"/>
    <cellStyle name="Milliers 20 2 4 3" xfId="38250" xr:uid="{00000000-0005-0000-0000-000016430000}"/>
    <cellStyle name="Milliers 20 2 4 4" xfId="10975" xr:uid="{00000000-0005-0000-0000-000017430000}"/>
    <cellStyle name="Milliers 20 2 5" xfId="15485" xr:uid="{00000000-0005-0000-0000-000018430000}"/>
    <cellStyle name="Milliers 20 2 5 2" xfId="40452" xr:uid="{00000000-0005-0000-0000-000019430000}"/>
    <cellStyle name="Milliers 20 2 6" xfId="7300" xr:uid="{00000000-0005-0000-0000-00001A430000}"/>
    <cellStyle name="Milliers 20 3" xfId="8687" xr:uid="{00000000-0005-0000-0000-00001B430000}"/>
    <cellStyle name="Milliers 20 3 2" xfId="19148" xr:uid="{00000000-0005-0000-0000-00001C430000}"/>
    <cellStyle name="Milliers 20 3 2 2" xfId="43257" xr:uid="{00000000-0005-0000-0000-00001D430000}"/>
    <cellStyle name="Milliers 20 3 3" xfId="35971" xr:uid="{00000000-0005-0000-0000-00001E430000}"/>
    <cellStyle name="Milliers 20 4" xfId="10504" xr:uid="{00000000-0005-0000-0000-00001F430000}"/>
    <cellStyle name="Milliers 20 4 2" xfId="37779" xr:uid="{00000000-0005-0000-0000-000020430000}"/>
    <cellStyle name="Milliers 20 5" xfId="14976" xr:uid="{00000000-0005-0000-0000-000021430000}"/>
    <cellStyle name="Milliers 20 5 2" xfId="39943" xr:uid="{00000000-0005-0000-0000-000022430000}"/>
    <cellStyle name="Milliers 20 6" xfId="6782" xr:uid="{00000000-0005-0000-0000-000023430000}"/>
    <cellStyle name="Milliers 200" xfId="1673" xr:uid="{00000000-0005-0000-0000-000024430000}"/>
    <cellStyle name="Milliers 200 2" xfId="2074" xr:uid="{00000000-0005-0000-0000-000025430000}"/>
    <cellStyle name="Milliers 200 2 2" xfId="3681" xr:uid="{00000000-0005-0000-0000-000026430000}"/>
    <cellStyle name="Milliers 200 2 2 2" xfId="9808" xr:uid="{00000000-0005-0000-0000-000027430000}"/>
    <cellStyle name="Milliers 200 2 2 2 2" xfId="13675" xr:uid="{00000000-0005-0000-0000-000028430000}"/>
    <cellStyle name="Milliers 200 2 2 2 2 2" xfId="20877" xr:uid="{00000000-0005-0000-0000-000029430000}"/>
    <cellStyle name="Milliers 200 2 2 2 2 2 2" xfId="44986" xr:uid="{00000000-0005-0000-0000-00002A430000}"/>
    <cellStyle name="Milliers 200 2 2 2 2 3" xfId="39522" xr:uid="{00000000-0005-0000-0000-00002B430000}"/>
    <cellStyle name="Milliers 200 2 2 2 3" xfId="17565" xr:uid="{00000000-0005-0000-0000-00002C430000}"/>
    <cellStyle name="Milliers 200 2 2 2 3 2" xfId="42532" xr:uid="{00000000-0005-0000-0000-00002D430000}"/>
    <cellStyle name="Milliers 200 2 2 2 4" xfId="37092" xr:uid="{00000000-0005-0000-0000-00002E430000}"/>
    <cellStyle name="Milliers 200 2 2 3" xfId="11389" xr:uid="{00000000-0005-0000-0000-00002F430000}"/>
    <cellStyle name="Milliers 200 2 2 3 2" xfId="20032" xr:uid="{00000000-0005-0000-0000-000030430000}"/>
    <cellStyle name="Milliers 200 2 2 3 2 2" xfId="44141" xr:uid="{00000000-0005-0000-0000-000031430000}"/>
    <cellStyle name="Milliers 200 2 2 3 3" xfId="38663" xr:uid="{00000000-0005-0000-0000-000032430000}"/>
    <cellStyle name="Milliers 200 2 2 4" xfId="16097" xr:uid="{00000000-0005-0000-0000-000033430000}"/>
    <cellStyle name="Milliers 200 2 2 4 2" xfId="41064" xr:uid="{00000000-0005-0000-0000-000034430000}"/>
    <cellStyle name="Milliers 200 2 2 5" xfId="7928" xr:uid="{00000000-0005-0000-0000-000035430000}"/>
    <cellStyle name="Milliers 200 2 3" xfId="4573" xr:uid="{00000000-0005-0000-0000-000036430000}"/>
    <cellStyle name="Milliers 200 2 3 2" xfId="13254" xr:uid="{00000000-0005-0000-0000-000037430000}"/>
    <cellStyle name="Milliers 200 2 3 2 2" xfId="20465" xr:uid="{00000000-0005-0000-0000-000038430000}"/>
    <cellStyle name="Milliers 200 2 3 2 2 2" xfId="44574" xr:uid="{00000000-0005-0000-0000-000039430000}"/>
    <cellStyle name="Milliers 200 2 3 2 3" xfId="39110" xr:uid="{00000000-0005-0000-0000-00003A430000}"/>
    <cellStyle name="Milliers 200 2 3 3" xfId="16954" xr:uid="{00000000-0005-0000-0000-00003B430000}"/>
    <cellStyle name="Milliers 200 2 3 3 2" xfId="41921" xr:uid="{00000000-0005-0000-0000-00003C430000}"/>
    <cellStyle name="Milliers 200 2 3 4" xfId="36481" xr:uid="{00000000-0005-0000-0000-00003D430000}"/>
    <cellStyle name="Milliers 200 2 3 5" xfId="9197" xr:uid="{00000000-0005-0000-0000-00003E430000}"/>
    <cellStyle name="Milliers 200 2 4" xfId="2868" xr:uid="{00000000-0005-0000-0000-00003F430000}"/>
    <cellStyle name="Milliers 200 2 4 2" xfId="19620" xr:uid="{00000000-0005-0000-0000-000040430000}"/>
    <cellStyle name="Milliers 200 2 4 2 2" xfId="43729" xr:uid="{00000000-0005-0000-0000-000041430000}"/>
    <cellStyle name="Milliers 200 2 4 3" xfId="38251" xr:uid="{00000000-0005-0000-0000-000042430000}"/>
    <cellStyle name="Milliers 200 2 4 4" xfId="10976" xr:uid="{00000000-0005-0000-0000-000043430000}"/>
    <cellStyle name="Milliers 200 2 5" xfId="15486" xr:uid="{00000000-0005-0000-0000-000044430000}"/>
    <cellStyle name="Milliers 200 2 5 2" xfId="40453" xr:uid="{00000000-0005-0000-0000-000045430000}"/>
    <cellStyle name="Milliers 200 2 6" xfId="7301" xr:uid="{00000000-0005-0000-0000-000046430000}"/>
    <cellStyle name="Milliers 200 3" xfId="8889" xr:uid="{00000000-0005-0000-0000-000047430000}"/>
    <cellStyle name="Milliers 200 3 2" xfId="19328" xr:uid="{00000000-0005-0000-0000-000048430000}"/>
    <cellStyle name="Milliers 200 3 2 2" xfId="43437" xr:uid="{00000000-0005-0000-0000-000049430000}"/>
    <cellStyle name="Milliers 200 3 3" xfId="36173" xr:uid="{00000000-0005-0000-0000-00004A430000}"/>
    <cellStyle name="Milliers 200 4" xfId="10684" xr:uid="{00000000-0005-0000-0000-00004B430000}"/>
    <cellStyle name="Milliers 200 4 2" xfId="37959" xr:uid="{00000000-0005-0000-0000-00004C430000}"/>
    <cellStyle name="Milliers 200 5" xfId="15178" xr:uid="{00000000-0005-0000-0000-00004D430000}"/>
    <cellStyle name="Milliers 200 5 2" xfId="40145" xr:uid="{00000000-0005-0000-0000-00004E430000}"/>
    <cellStyle name="Milliers 200 6" xfId="6984" xr:uid="{00000000-0005-0000-0000-00004F430000}"/>
    <cellStyle name="Milliers 201" xfId="1674" xr:uid="{00000000-0005-0000-0000-000050430000}"/>
    <cellStyle name="Milliers 201 2" xfId="2075" xr:uid="{00000000-0005-0000-0000-000051430000}"/>
    <cellStyle name="Milliers 201 2 2" xfId="3682" xr:uid="{00000000-0005-0000-0000-000052430000}"/>
    <cellStyle name="Milliers 201 2 2 2" xfId="9809" xr:uid="{00000000-0005-0000-0000-000053430000}"/>
    <cellStyle name="Milliers 201 2 2 2 2" xfId="13676" xr:uid="{00000000-0005-0000-0000-000054430000}"/>
    <cellStyle name="Milliers 201 2 2 2 2 2" xfId="20878" xr:uid="{00000000-0005-0000-0000-000055430000}"/>
    <cellStyle name="Milliers 201 2 2 2 2 2 2" xfId="44987" xr:uid="{00000000-0005-0000-0000-000056430000}"/>
    <cellStyle name="Milliers 201 2 2 2 2 3" xfId="39523" xr:uid="{00000000-0005-0000-0000-000057430000}"/>
    <cellStyle name="Milliers 201 2 2 2 3" xfId="17566" xr:uid="{00000000-0005-0000-0000-000058430000}"/>
    <cellStyle name="Milliers 201 2 2 2 3 2" xfId="42533" xr:uid="{00000000-0005-0000-0000-000059430000}"/>
    <cellStyle name="Milliers 201 2 2 2 4" xfId="37093" xr:uid="{00000000-0005-0000-0000-00005A430000}"/>
    <cellStyle name="Milliers 201 2 2 3" xfId="11390" xr:uid="{00000000-0005-0000-0000-00005B430000}"/>
    <cellStyle name="Milliers 201 2 2 3 2" xfId="20033" xr:uid="{00000000-0005-0000-0000-00005C430000}"/>
    <cellStyle name="Milliers 201 2 2 3 2 2" xfId="44142" xr:uid="{00000000-0005-0000-0000-00005D430000}"/>
    <cellStyle name="Milliers 201 2 2 3 3" xfId="38664" xr:uid="{00000000-0005-0000-0000-00005E430000}"/>
    <cellStyle name="Milliers 201 2 2 4" xfId="16098" xr:uid="{00000000-0005-0000-0000-00005F430000}"/>
    <cellStyle name="Milliers 201 2 2 4 2" xfId="41065" xr:uid="{00000000-0005-0000-0000-000060430000}"/>
    <cellStyle name="Milliers 201 2 2 5" xfId="7929" xr:uid="{00000000-0005-0000-0000-000061430000}"/>
    <cellStyle name="Milliers 201 2 3" xfId="4574" xr:uid="{00000000-0005-0000-0000-000062430000}"/>
    <cellStyle name="Milliers 201 2 3 2" xfId="13255" xr:uid="{00000000-0005-0000-0000-000063430000}"/>
    <cellStyle name="Milliers 201 2 3 2 2" xfId="20466" xr:uid="{00000000-0005-0000-0000-000064430000}"/>
    <cellStyle name="Milliers 201 2 3 2 2 2" xfId="44575" xr:uid="{00000000-0005-0000-0000-000065430000}"/>
    <cellStyle name="Milliers 201 2 3 2 3" xfId="39111" xr:uid="{00000000-0005-0000-0000-000066430000}"/>
    <cellStyle name="Milliers 201 2 3 3" xfId="16955" xr:uid="{00000000-0005-0000-0000-000067430000}"/>
    <cellStyle name="Milliers 201 2 3 3 2" xfId="41922" xr:uid="{00000000-0005-0000-0000-000068430000}"/>
    <cellStyle name="Milliers 201 2 3 4" xfId="36482" xr:uid="{00000000-0005-0000-0000-000069430000}"/>
    <cellStyle name="Milliers 201 2 3 5" xfId="9198" xr:uid="{00000000-0005-0000-0000-00006A430000}"/>
    <cellStyle name="Milliers 201 2 4" xfId="2869" xr:uid="{00000000-0005-0000-0000-00006B430000}"/>
    <cellStyle name="Milliers 201 2 4 2" xfId="19621" xr:uid="{00000000-0005-0000-0000-00006C430000}"/>
    <cellStyle name="Milliers 201 2 4 2 2" xfId="43730" xr:uid="{00000000-0005-0000-0000-00006D430000}"/>
    <cellStyle name="Milliers 201 2 4 3" xfId="38252" xr:uid="{00000000-0005-0000-0000-00006E430000}"/>
    <cellStyle name="Milliers 201 2 4 4" xfId="10977" xr:uid="{00000000-0005-0000-0000-00006F430000}"/>
    <cellStyle name="Milliers 201 2 5" xfId="15487" xr:uid="{00000000-0005-0000-0000-000070430000}"/>
    <cellStyle name="Milliers 201 2 5 2" xfId="40454" xr:uid="{00000000-0005-0000-0000-000071430000}"/>
    <cellStyle name="Milliers 201 2 6" xfId="7302" xr:uid="{00000000-0005-0000-0000-000072430000}"/>
    <cellStyle name="Milliers 201 3" xfId="8890" xr:uid="{00000000-0005-0000-0000-000073430000}"/>
    <cellStyle name="Milliers 201 3 2" xfId="19329" xr:uid="{00000000-0005-0000-0000-000074430000}"/>
    <cellStyle name="Milliers 201 3 2 2" xfId="43438" xr:uid="{00000000-0005-0000-0000-000075430000}"/>
    <cellStyle name="Milliers 201 3 3" xfId="36174" xr:uid="{00000000-0005-0000-0000-000076430000}"/>
    <cellStyle name="Milliers 201 4" xfId="10685" xr:uid="{00000000-0005-0000-0000-000077430000}"/>
    <cellStyle name="Milliers 201 4 2" xfId="37960" xr:uid="{00000000-0005-0000-0000-000078430000}"/>
    <cellStyle name="Milliers 201 5" xfId="15179" xr:uid="{00000000-0005-0000-0000-000079430000}"/>
    <cellStyle name="Milliers 201 5 2" xfId="40146" xr:uid="{00000000-0005-0000-0000-00007A430000}"/>
    <cellStyle name="Milliers 201 6" xfId="6985" xr:uid="{00000000-0005-0000-0000-00007B430000}"/>
    <cellStyle name="Milliers 202" xfId="1675" xr:uid="{00000000-0005-0000-0000-00007C430000}"/>
    <cellStyle name="Milliers 202 2" xfId="2076" xr:uid="{00000000-0005-0000-0000-00007D430000}"/>
    <cellStyle name="Milliers 202 2 2" xfId="3683" xr:uid="{00000000-0005-0000-0000-00007E430000}"/>
    <cellStyle name="Milliers 202 2 2 2" xfId="9810" xr:uid="{00000000-0005-0000-0000-00007F430000}"/>
    <cellStyle name="Milliers 202 2 2 2 2" xfId="13677" xr:uid="{00000000-0005-0000-0000-000080430000}"/>
    <cellStyle name="Milliers 202 2 2 2 2 2" xfId="20879" xr:uid="{00000000-0005-0000-0000-000081430000}"/>
    <cellStyle name="Milliers 202 2 2 2 2 2 2" xfId="44988" xr:uid="{00000000-0005-0000-0000-000082430000}"/>
    <cellStyle name="Milliers 202 2 2 2 2 3" xfId="39524" xr:uid="{00000000-0005-0000-0000-000083430000}"/>
    <cellStyle name="Milliers 202 2 2 2 3" xfId="17567" xr:uid="{00000000-0005-0000-0000-000084430000}"/>
    <cellStyle name="Milliers 202 2 2 2 3 2" xfId="42534" xr:uid="{00000000-0005-0000-0000-000085430000}"/>
    <cellStyle name="Milliers 202 2 2 2 4" xfId="37094" xr:uid="{00000000-0005-0000-0000-000086430000}"/>
    <cellStyle name="Milliers 202 2 2 3" xfId="11391" xr:uid="{00000000-0005-0000-0000-000087430000}"/>
    <cellStyle name="Milliers 202 2 2 3 2" xfId="20034" xr:uid="{00000000-0005-0000-0000-000088430000}"/>
    <cellStyle name="Milliers 202 2 2 3 2 2" xfId="44143" xr:uid="{00000000-0005-0000-0000-000089430000}"/>
    <cellStyle name="Milliers 202 2 2 3 3" xfId="38665" xr:uid="{00000000-0005-0000-0000-00008A430000}"/>
    <cellStyle name="Milliers 202 2 2 4" xfId="16099" xr:uid="{00000000-0005-0000-0000-00008B430000}"/>
    <cellStyle name="Milliers 202 2 2 4 2" xfId="41066" xr:uid="{00000000-0005-0000-0000-00008C430000}"/>
    <cellStyle name="Milliers 202 2 2 5" xfId="7930" xr:uid="{00000000-0005-0000-0000-00008D430000}"/>
    <cellStyle name="Milliers 202 2 3" xfId="4575" xr:uid="{00000000-0005-0000-0000-00008E430000}"/>
    <cellStyle name="Milliers 202 2 3 2" xfId="13256" xr:uid="{00000000-0005-0000-0000-00008F430000}"/>
    <cellStyle name="Milliers 202 2 3 2 2" xfId="20467" xr:uid="{00000000-0005-0000-0000-000090430000}"/>
    <cellStyle name="Milliers 202 2 3 2 2 2" xfId="44576" xr:uid="{00000000-0005-0000-0000-000091430000}"/>
    <cellStyle name="Milliers 202 2 3 2 3" xfId="39112" xr:uid="{00000000-0005-0000-0000-000092430000}"/>
    <cellStyle name="Milliers 202 2 3 3" xfId="16956" xr:uid="{00000000-0005-0000-0000-000093430000}"/>
    <cellStyle name="Milliers 202 2 3 3 2" xfId="41923" xr:uid="{00000000-0005-0000-0000-000094430000}"/>
    <cellStyle name="Milliers 202 2 3 4" xfId="36483" xr:uid="{00000000-0005-0000-0000-000095430000}"/>
    <cellStyle name="Milliers 202 2 3 5" xfId="9199" xr:uid="{00000000-0005-0000-0000-000096430000}"/>
    <cellStyle name="Milliers 202 2 4" xfId="2870" xr:uid="{00000000-0005-0000-0000-000097430000}"/>
    <cellStyle name="Milliers 202 2 4 2" xfId="19622" xr:uid="{00000000-0005-0000-0000-000098430000}"/>
    <cellStyle name="Milliers 202 2 4 2 2" xfId="43731" xr:uid="{00000000-0005-0000-0000-000099430000}"/>
    <cellStyle name="Milliers 202 2 4 3" xfId="38253" xr:uid="{00000000-0005-0000-0000-00009A430000}"/>
    <cellStyle name="Milliers 202 2 4 4" xfId="10978" xr:uid="{00000000-0005-0000-0000-00009B430000}"/>
    <cellStyle name="Milliers 202 2 5" xfId="15488" xr:uid="{00000000-0005-0000-0000-00009C430000}"/>
    <cellStyle name="Milliers 202 2 5 2" xfId="40455" xr:uid="{00000000-0005-0000-0000-00009D430000}"/>
    <cellStyle name="Milliers 202 2 6" xfId="7303" xr:uid="{00000000-0005-0000-0000-00009E430000}"/>
    <cellStyle name="Milliers 202 3" xfId="8891" xr:uid="{00000000-0005-0000-0000-00009F430000}"/>
    <cellStyle name="Milliers 202 3 2" xfId="19330" xr:uid="{00000000-0005-0000-0000-0000A0430000}"/>
    <cellStyle name="Milliers 202 3 2 2" xfId="43439" xr:uid="{00000000-0005-0000-0000-0000A1430000}"/>
    <cellStyle name="Milliers 202 3 3" xfId="36175" xr:uid="{00000000-0005-0000-0000-0000A2430000}"/>
    <cellStyle name="Milliers 202 4" xfId="10686" xr:uid="{00000000-0005-0000-0000-0000A3430000}"/>
    <cellStyle name="Milliers 202 4 2" xfId="37961" xr:uid="{00000000-0005-0000-0000-0000A4430000}"/>
    <cellStyle name="Milliers 202 5" xfId="15180" xr:uid="{00000000-0005-0000-0000-0000A5430000}"/>
    <cellStyle name="Milliers 202 5 2" xfId="40147" xr:uid="{00000000-0005-0000-0000-0000A6430000}"/>
    <cellStyle name="Milliers 202 6" xfId="6986" xr:uid="{00000000-0005-0000-0000-0000A7430000}"/>
    <cellStyle name="Milliers 203" xfId="1676" xr:uid="{00000000-0005-0000-0000-0000A8430000}"/>
    <cellStyle name="Milliers 203 2" xfId="2077" xr:uid="{00000000-0005-0000-0000-0000A9430000}"/>
    <cellStyle name="Milliers 203 2 2" xfId="3684" xr:uid="{00000000-0005-0000-0000-0000AA430000}"/>
    <cellStyle name="Milliers 203 2 2 2" xfId="9811" xr:uid="{00000000-0005-0000-0000-0000AB430000}"/>
    <cellStyle name="Milliers 203 2 2 2 2" xfId="13678" xr:uid="{00000000-0005-0000-0000-0000AC430000}"/>
    <cellStyle name="Milliers 203 2 2 2 2 2" xfId="20880" xr:uid="{00000000-0005-0000-0000-0000AD430000}"/>
    <cellStyle name="Milliers 203 2 2 2 2 2 2" xfId="44989" xr:uid="{00000000-0005-0000-0000-0000AE430000}"/>
    <cellStyle name="Milliers 203 2 2 2 2 3" xfId="39525" xr:uid="{00000000-0005-0000-0000-0000AF430000}"/>
    <cellStyle name="Milliers 203 2 2 2 3" xfId="17568" xr:uid="{00000000-0005-0000-0000-0000B0430000}"/>
    <cellStyle name="Milliers 203 2 2 2 3 2" xfId="42535" xr:uid="{00000000-0005-0000-0000-0000B1430000}"/>
    <cellStyle name="Milliers 203 2 2 2 4" xfId="37095" xr:uid="{00000000-0005-0000-0000-0000B2430000}"/>
    <cellStyle name="Milliers 203 2 2 3" xfId="11392" xr:uid="{00000000-0005-0000-0000-0000B3430000}"/>
    <cellStyle name="Milliers 203 2 2 3 2" xfId="20035" xr:uid="{00000000-0005-0000-0000-0000B4430000}"/>
    <cellStyle name="Milliers 203 2 2 3 2 2" xfId="44144" xr:uid="{00000000-0005-0000-0000-0000B5430000}"/>
    <cellStyle name="Milliers 203 2 2 3 3" xfId="38666" xr:uid="{00000000-0005-0000-0000-0000B6430000}"/>
    <cellStyle name="Milliers 203 2 2 4" xfId="16100" xr:uid="{00000000-0005-0000-0000-0000B7430000}"/>
    <cellStyle name="Milliers 203 2 2 4 2" xfId="41067" xr:uid="{00000000-0005-0000-0000-0000B8430000}"/>
    <cellStyle name="Milliers 203 2 2 5" xfId="7931" xr:uid="{00000000-0005-0000-0000-0000B9430000}"/>
    <cellStyle name="Milliers 203 2 3" xfId="4576" xr:uid="{00000000-0005-0000-0000-0000BA430000}"/>
    <cellStyle name="Milliers 203 2 3 2" xfId="13257" xr:uid="{00000000-0005-0000-0000-0000BB430000}"/>
    <cellStyle name="Milliers 203 2 3 2 2" xfId="20468" xr:uid="{00000000-0005-0000-0000-0000BC430000}"/>
    <cellStyle name="Milliers 203 2 3 2 2 2" xfId="44577" xr:uid="{00000000-0005-0000-0000-0000BD430000}"/>
    <cellStyle name="Milliers 203 2 3 2 3" xfId="39113" xr:uid="{00000000-0005-0000-0000-0000BE430000}"/>
    <cellStyle name="Milliers 203 2 3 3" xfId="16957" xr:uid="{00000000-0005-0000-0000-0000BF430000}"/>
    <cellStyle name="Milliers 203 2 3 3 2" xfId="41924" xr:uid="{00000000-0005-0000-0000-0000C0430000}"/>
    <cellStyle name="Milliers 203 2 3 4" xfId="36484" xr:uid="{00000000-0005-0000-0000-0000C1430000}"/>
    <cellStyle name="Milliers 203 2 3 5" xfId="9200" xr:uid="{00000000-0005-0000-0000-0000C2430000}"/>
    <cellStyle name="Milliers 203 2 4" xfId="2871" xr:uid="{00000000-0005-0000-0000-0000C3430000}"/>
    <cellStyle name="Milliers 203 2 4 2" xfId="19623" xr:uid="{00000000-0005-0000-0000-0000C4430000}"/>
    <cellStyle name="Milliers 203 2 4 2 2" xfId="43732" xr:uid="{00000000-0005-0000-0000-0000C5430000}"/>
    <cellStyle name="Milliers 203 2 4 3" xfId="38254" xr:uid="{00000000-0005-0000-0000-0000C6430000}"/>
    <cellStyle name="Milliers 203 2 4 4" xfId="10979" xr:uid="{00000000-0005-0000-0000-0000C7430000}"/>
    <cellStyle name="Milliers 203 2 5" xfId="15489" xr:uid="{00000000-0005-0000-0000-0000C8430000}"/>
    <cellStyle name="Milliers 203 2 5 2" xfId="40456" xr:uid="{00000000-0005-0000-0000-0000C9430000}"/>
    <cellStyle name="Milliers 203 2 6" xfId="7304" xr:uid="{00000000-0005-0000-0000-0000CA430000}"/>
    <cellStyle name="Milliers 203 3" xfId="8892" xr:uid="{00000000-0005-0000-0000-0000CB430000}"/>
    <cellStyle name="Milliers 203 3 2" xfId="19331" xr:uid="{00000000-0005-0000-0000-0000CC430000}"/>
    <cellStyle name="Milliers 203 3 2 2" xfId="43440" xr:uid="{00000000-0005-0000-0000-0000CD430000}"/>
    <cellStyle name="Milliers 203 3 3" xfId="36176" xr:uid="{00000000-0005-0000-0000-0000CE430000}"/>
    <cellStyle name="Milliers 203 4" xfId="10687" xr:uid="{00000000-0005-0000-0000-0000CF430000}"/>
    <cellStyle name="Milliers 203 4 2" xfId="37962" xr:uid="{00000000-0005-0000-0000-0000D0430000}"/>
    <cellStyle name="Milliers 203 5" xfId="15181" xr:uid="{00000000-0005-0000-0000-0000D1430000}"/>
    <cellStyle name="Milliers 203 5 2" xfId="40148" xr:uid="{00000000-0005-0000-0000-0000D2430000}"/>
    <cellStyle name="Milliers 203 6" xfId="6987" xr:uid="{00000000-0005-0000-0000-0000D3430000}"/>
    <cellStyle name="Milliers 204" xfId="1677" xr:uid="{00000000-0005-0000-0000-0000D4430000}"/>
    <cellStyle name="Milliers 204 2" xfId="2078" xr:uid="{00000000-0005-0000-0000-0000D5430000}"/>
    <cellStyle name="Milliers 204 2 2" xfId="3685" xr:uid="{00000000-0005-0000-0000-0000D6430000}"/>
    <cellStyle name="Milliers 204 2 2 2" xfId="9812" xr:uid="{00000000-0005-0000-0000-0000D7430000}"/>
    <cellStyle name="Milliers 204 2 2 2 2" xfId="13679" xr:uid="{00000000-0005-0000-0000-0000D8430000}"/>
    <cellStyle name="Milliers 204 2 2 2 2 2" xfId="20881" xr:uid="{00000000-0005-0000-0000-0000D9430000}"/>
    <cellStyle name="Milliers 204 2 2 2 2 2 2" xfId="44990" xr:uid="{00000000-0005-0000-0000-0000DA430000}"/>
    <cellStyle name="Milliers 204 2 2 2 2 3" xfId="39526" xr:uid="{00000000-0005-0000-0000-0000DB430000}"/>
    <cellStyle name="Milliers 204 2 2 2 3" xfId="17569" xr:uid="{00000000-0005-0000-0000-0000DC430000}"/>
    <cellStyle name="Milliers 204 2 2 2 3 2" xfId="42536" xr:uid="{00000000-0005-0000-0000-0000DD430000}"/>
    <cellStyle name="Milliers 204 2 2 2 4" xfId="37096" xr:uid="{00000000-0005-0000-0000-0000DE430000}"/>
    <cellStyle name="Milliers 204 2 2 3" xfId="11393" xr:uid="{00000000-0005-0000-0000-0000DF430000}"/>
    <cellStyle name="Milliers 204 2 2 3 2" xfId="20036" xr:uid="{00000000-0005-0000-0000-0000E0430000}"/>
    <cellStyle name="Milliers 204 2 2 3 2 2" xfId="44145" xr:uid="{00000000-0005-0000-0000-0000E1430000}"/>
    <cellStyle name="Milliers 204 2 2 3 3" xfId="38667" xr:uid="{00000000-0005-0000-0000-0000E2430000}"/>
    <cellStyle name="Milliers 204 2 2 4" xfId="16101" xr:uid="{00000000-0005-0000-0000-0000E3430000}"/>
    <cellStyle name="Milliers 204 2 2 4 2" xfId="41068" xr:uid="{00000000-0005-0000-0000-0000E4430000}"/>
    <cellStyle name="Milliers 204 2 2 5" xfId="7932" xr:uid="{00000000-0005-0000-0000-0000E5430000}"/>
    <cellStyle name="Milliers 204 2 3" xfId="4577" xr:uid="{00000000-0005-0000-0000-0000E6430000}"/>
    <cellStyle name="Milliers 204 2 3 2" xfId="13258" xr:uid="{00000000-0005-0000-0000-0000E7430000}"/>
    <cellStyle name="Milliers 204 2 3 2 2" xfId="20469" xr:uid="{00000000-0005-0000-0000-0000E8430000}"/>
    <cellStyle name="Milliers 204 2 3 2 2 2" xfId="44578" xr:uid="{00000000-0005-0000-0000-0000E9430000}"/>
    <cellStyle name="Milliers 204 2 3 2 3" xfId="39114" xr:uid="{00000000-0005-0000-0000-0000EA430000}"/>
    <cellStyle name="Milliers 204 2 3 3" xfId="16958" xr:uid="{00000000-0005-0000-0000-0000EB430000}"/>
    <cellStyle name="Milliers 204 2 3 3 2" xfId="41925" xr:uid="{00000000-0005-0000-0000-0000EC430000}"/>
    <cellStyle name="Milliers 204 2 3 4" xfId="36485" xr:uid="{00000000-0005-0000-0000-0000ED430000}"/>
    <cellStyle name="Milliers 204 2 3 5" xfId="9201" xr:uid="{00000000-0005-0000-0000-0000EE430000}"/>
    <cellStyle name="Milliers 204 2 4" xfId="2872" xr:uid="{00000000-0005-0000-0000-0000EF430000}"/>
    <cellStyle name="Milliers 204 2 4 2" xfId="19624" xr:uid="{00000000-0005-0000-0000-0000F0430000}"/>
    <cellStyle name="Milliers 204 2 4 2 2" xfId="43733" xr:uid="{00000000-0005-0000-0000-0000F1430000}"/>
    <cellStyle name="Milliers 204 2 4 3" xfId="38255" xr:uid="{00000000-0005-0000-0000-0000F2430000}"/>
    <cellStyle name="Milliers 204 2 4 4" xfId="10980" xr:uid="{00000000-0005-0000-0000-0000F3430000}"/>
    <cellStyle name="Milliers 204 2 5" xfId="15490" xr:uid="{00000000-0005-0000-0000-0000F4430000}"/>
    <cellStyle name="Milliers 204 2 5 2" xfId="40457" xr:uid="{00000000-0005-0000-0000-0000F5430000}"/>
    <cellStyle name="Milliers 204 2 6" xfId="7305" xr:uid="{00000000-0005-0000-0000-0000F6430000}"/>
    <cellStyle name="Milliers 204 3" xfId="8893" xr:uid="{00000000-0005-0000-0000-0000F7430000}"/>
    <cellStyle name="Milliers 204 3 2" xfId="19332" xr:uid="{00000000-0005-0000-0000-0000F8430000}"/>
    <cellStyle name="Milliers 204 3 2 2" xfId="43441" xr:uid="{00000000-0005-0000-0000-0000F9430000}"/>
    <cellStyle name="Milliers 204 3 3" xfId="36177" xr:uid="{00000000-0005-0000-0000-0000FA430000}"/>
    <cellStyle name="Milliers 204 4" xfId="10688" xr:uid="{00000000-0005-0000-0000-0000FB430000}"/>
    <cellStyle name="Milliers 204 4 2" xfId="37963" xr:uid="{00000000-0005-0000-0000-0000FC430000}"/>
    <cellStyle name="Milliers 204 5" xfId="15182" xr:uid="{00000000-0005-0000-0000-0000FD430000}"/>
    <cellStyle name="Milliers 204 5 2" xfId="40149" xr:uid="{00000000-0005-0000-0000-0000FE430000}"/>
    <cellStyle name="Milliers 204 6" xfId="6988" xr:uid="{00000000-0005-0000-0000-0000FF430000}"/>
    <cellStyle name="Milliers 205" xfId="1678" xr:uid="{00000000-0005-0000-0000-000000440000}"/>
    <cellStyle name="Milliers 205 2" xfId="2079" xr:uid="{00000000-0005-0000-0000-000001440000}"/>
    <cellStyle name="Milliers 205 2 2" xfId="3686" xr:uid="{00000000-0005-0000-0000-000002440000}"/>
    <cellStyle name="Milliers 205 2 2 2" xfId="9813" xr:uid="{00000000-0005-0000-0000-000003440000}"/>
    <cellStyle name="Milliers 205 2 2 2 2" xfId="13680" xr:uid="{00000000-0005-0000-0000-000004440000}"/>
    <cellStyle name="Milliers 205 2 2 2 2 2" xfId="20882" xr:uid="{00000000-0005-0000-0000-000005440000}"/>
    <cellStyle name="Milliers 205 2 2 2 2 2 2" xfId="44991" xr:uid="{00000000-0005-0000-0000-000006440000}"/>
    <cellStyle name="Milliers 205 2 2 2 2 3" xfId="39527" xr:uid="{00000000-0005-0000-0000-000007440000}"/>
    <cellStyle name="Milliers 205 2 2 2 3" xfId="17570" xr:uid="{00000000-0005-0000-0000-000008440000}"/>
    <cellStyle name="Milliers 205 2 2 2 3 2" xfId="42537" xr:uid="{00000000-0005-0000-0000-000009440000}"/>
    <cellStyle name="Milliers 205 2 2 2 4" xfId="37097" xr:uid="{00000000-0005-0000-0000-00000A440000}"/>
    <cellStyle name="Milliers 205 2 2 3" xfId="11394" xr:uid="{00000000-0005-0000-0000-00000B440000}"/>
    <cellStyle name="Milliers 205 2 2 3 2" xfId="20037" xr:uid="{00000000-0005-0000-0000-00000C440000}"/>
    <cellStyle name="Milliers 205 2 2 3 2 2" xfId="44146" xr:uid="{00000000-0005-0000-0000-00000D440000}"/>
    <cellStyle name="Milliers 205 2 2 3 3" xfId="38668" xr:uid="{00000000-0005-0000-0000-00000E440000}"/>
    <cellStyle name="Milliers 205 2 2 4" xfId="16102" xr:uid="{00000000-0005-0000-0000-00000F440000}"/>
    <cellStyle name="Milliers 205 2 2 4 2" xfId="41069" xr:uid="{00000000-0005-0000-0000-000010440000}"/>
    <cellStyle name="Milliers 205 2 2 5" xfId="7933" xr:uid="{00000000-0005-0000-0000-000011440000}"/>
    <cellStyle name="Milliers 205 2 3" xfId="4578" xr:uid="{00000000-0005-0000-0000-000012440000}"/>
    <cellStyle name="Milliers 205 2 3 2" xfId="13259" xr:uid="{00000000-0005-0000-0000-000013440000}"/>
    <cellStyle name="Milliers 205 2 3 2 2" xfId="20470" xr:uid="{00000000-0005-0000-0000-000014440000}"/>
    <cellStyle name="Milliers 205 2 3 2 2 2" xfId="44579" xr:uid="{00000000-0005-0000-0000-000015440000}"/>
    <cellStyle name="Milliers 205 2 3 2 3" xfId="39115" xr:uid="{00000000-0005-0000-0000-000016440000}"/>
    <cellStyle name="Milliers 205 2 3 3" xfId="16959" xr:uid="{00000000-0005-0000-0000-000017440000}"/>
    <cellStyle name="Milliers 205 2 3 3 2" xfId="41926" xr:uid="{00000000-0005-0000-0000-000018440000}"/>
    <cellStyle name="Milliers 205 2 3 4" xfId="36486" xr:uid="{00000000-0005-0000-0000-000019440000}"/>
    <cellStyle name="Milliers 205 2 3 5" xfId="9202" xr:uid="{00000000-0005-0000-0000-00001A440000}"/>
    <cellStyle name="Milliers 205 2 4" xfId="2873" xr:uid="{00000000-0005-0000-0000-00001B440000}"/>
    <cellStyle name="Milliers 205 2 4 2" xfId="19625" xr:uid="{00000000-0005-0000-0000-00001C440000}"/>
    <cellStyle name="Milliers 205 2 4 2 2" xfId="43734" xr:uid="{00000000-0005-0000-0000-00001D440000}"/>
    <cellStyle name="Milliers 205 2 4 3" xfId="38256" xr:uid="{00000000-0005-0000-0000-00001E440000}"/>
    <cellStyle name="Milliers 205 2 4 4" xfId="10981" xr:uid="{00000000-0005-0000-0000-00001F440000}"/>
    <cellStyle name="Milliers 205 2 5" xfId="15491" xr:uid="{00000000-0005-0000-0000-000020440000}"/>
    <cellStyle name="Milliers 205 2 5 2" xfId="40458" xr:uid="{00000000-0005-0000-0000-000021440000}"/>
    <cellStyle name="Milliers 205 2 6" xfId="7306" xr:uid="{00000000-0005-0000-0000-000022440000}"/>
    <cellStyle name="Milliers 205 3" xfId="8894" xr:uid="{00000000-0005-0000-0000-000023440000}"/>
    <cellStyle name="Milliers 205 3 2" xfId="19333" xr:uid="{00000000-0005-0000-0000-000024440000}"/>
    <cellStyle name="Milliers 205 3 2 2" xfId="43442" xr:uid="{00000000-0005-0000-0000-000025440000}"/>
    <cellStyle name="Milliers 205 3 3" xfId="36178" xr:uid="{00000000-0005-0000-0000-000026440000}"/>
    <cellStyle name="Milliers 205 4" xfId="10689" xr:uid="{00000000-0005-0000-0000-000027440000}"/>
    <cellStyle name="Milliers 205 4 2" xfId="37964" xr:uid="{00000000-0005-0000-0000-000028440000}"/>
    <cellStyle name="Milliers 205 5" xfId="15183" xr:uid="{00000000-0005-0000-0000-000029440000}"/>
    <cellStyle name="Milliers 205 5 2" xfId="40150" xr:uid="{00000000-0005-0000-0000-00002A440000}"/>
    <cellStyle name="Milliers 205 6" xfId="6989" xr:uid="{00000000-0005-0000-0000-00002B440000}"/>
    <cellStyle name="Milliers 206" xfId="1679" xr:uid="{00000000-0005-0000-0000-00002C440000}"/>
    <cellStyle name="Milliers 206 2" xfId="2080" xr:uid="{00000000-0005-0000-0000-00002D440000}"/>
    <cellStyle name="Milliers 206 2 2" xfId="3687" xr:uid="{00000000-0005-0000-0000-00002E440000}"/>
    <cellStyle name="Milliers 206 2 2 2" xfId="9814" xr:uid="{00000000-0005-0000-0000-00002F440000}"/>
    <cellStyle name="Milliers 206 2 2 2 2" xfId="13681" xr:uid="{00000000-0005-0000-0000-000030440000}"/>
    <cellStyle name="Milliers 206 2 2 2 2 2" xfId="20883" xr:uid="{00000000-0005-0000-0000-000031440000}"/>
    <cellStyle name="Milliers 206 2 2 2 2 2 2" xfId="44992" xr:uid="{00000000-0005-0000-0000-000032440000}"/>
    <cellStyle name="Milliers 206 2 2 2 2 3" xfId="39528" xr:uid="{00000000-0005-0000-0000-000033440000}"/>
    <cellStyle name="Milliers 206 2 2 2 3" xfId="17571" xr:uid="{00000000-0005-0000-0000-000034440000}"/>
    <cellStyle name="Milliers 206 2 2 2 3 2" xfId="42538" xr:uid="{00000000-0005-0000-0000-000035440000}"/>
    <cellStyle name="Milliers 206 2 2 2 4" xfId="37098" xr:uid="{00000000-0005-0000-0000-000036440000}"/>
    <cellStyle name="Milliers 206 2 2 3" xfId="11395" xr:uid="{00000000-0005-0000-0000-000037440000}"/>
    <cellStyle name="Milliers 206 2 2 3 2" xfId="20038" xr:uid="{00000000-0005-0000-0000-000038440000}"/>
    <cellStyle name="Milliers 206 2 2 3 2 2" xfId="44147" xr:uid="{00000000-0005-0000-0000-000039440000}"/>
    <cellStyle name="Milliers 206 2 2 3 3" xfId="38669" xr:uid="{00000000-0005-0000-0000-00003A440000}"/>
    <cellStyle name="Milliers 206 2 2 4" xfId="16103" xr:uid="{00000000-0005-0000-0000-00003B440000}"/>
    <cellStyle name="Milliers 206 2 2 4 2" xfId="41070" xr:uid="{00000000-0005-0000-0000-00003C440000}"/>
    <cellStyle name="Milliers 206 2 2 5" xfId="7934" xr:uid="{00000000-0005-0000-0000-00003D440000}"/>
    <cellStyle name="Milliers 206 2 3" xfId="4579" xr:uid="{00000000-0005-0000-0000-00003E440000}"/>
    <cellStyle name="Milliers 206 2 3 2" xfId="13260" xr:uid="{00000000-0005-0000-0000-00003F440000}"/>
    <cellStyle name="Milliers 206 2 3 2 2" xfId="20471" xr:uid="{00000000-0005-0000-0000-000040440000}"/>
    <cellStyle name="Milliers 206 2 3 2 2 2" xfId="44580" xr:uid="{00000000-0005-0000-0000-000041440000}"/>
    <cellStyle name="Milliers 206 2 3 2 3" xfId="39116" xr:uid="{00000000-0005-0000-0000-000042440000}"/>
    <cellStyle name="Milliers 206 2 3 3" xfId="16960" xr:uid="{00000000-0005-0000-0000-000043440000}"/>
    <cellStyle name="Milliers 206 2 3 3 2" xfId="41927" xr:uid="{00000000-0005-0000-0000-000044440000}"/>
    <cellStyle name="Milliers 206 2 3 4" xfId="36487" xr:uid="{00000000-0005-0000-0000-000045440000}"/>
    <cellStyle name="Milliers 206 2 3 5" xfId="9203" xr:uid="{00000000-0005-0000-0000-000046440000}"/>
    <cellStyle name="Milliers 206 2 4" xfId="2874" xr:uid="{00000000-0005-0000-0000-000047440000}"/>
    <cellStyle name="Milliers 206 2 4 2" xfId="19626" xr:uid="{00000000-0005-0000-0000-000048440000}"/>
    <cellStyle name="Milliers 206 2 4 2 2" xfId="43735" xr:uid="{00000000-0005-0000-0000-000049440000}"/>
    <cellStyle name="Milliers 206 2 4 3" xfId="38257" xr:uid="{00000000-0005-0000-0000-00004A440000}"/>
    <cellStyle name="Milliers 206 2 4 4" xfId="10982" xr:uid="{00000000-0005-0000-0000-00004B440000}"/>
    <cellStyle name="Milliers 206 2 5" xfId="15492" xr:uid="{00000000-0005-0000-0000-00004C440000}"/>
    <cellStyle name="Milliers 206 2 5 2" xfId="40459" xr:uid="{00000000-0005-0000-0000-00004D440000}"/>
    <cellStyle name="Milliers 206 2 6" xfId="7307" xr:uid="{00000000-0005-0000-0000-00004E440000}"/>
    <cellStyle name="Milliers 206 3" xfId="8895" xr:uid="{00000000-0005-0000-0000-00004F440000}"/>
    <cellStyle name="Milliers 206 3 2" xfId="19334" xr:uid="{00000000-0005-0000-0000-000050440000}"/>
    <cellStyle name="Milliers 206 3 2 2" xfId="43443" xr:uid="{00000000-0005-0000-0000-000051440000}"/>
    <cellStyle name="Milliers 206 3 3" xfId="36179" xr:uid="{00000000-0005-0000-0000-000052440000}"/>
    <cellStyle name="Milliers 206 4" xfId="10690" xr:uid="{00000000-0005-0000-0000-000053440000}"/>
    <cellStyle name="Milliers 206 4 2" xfId="37965" xr:uid="{00000000-0005-0000-0000-000054440000}"/>
    <cellStyle name="Milliers 206 5" xfId="15184" xr:uid="{00000000-0005-0000-0000-000055440000}"/>
    <cellStyle name="Milliers 206 5 2" xfId="40151" xr:uid="{00000000-0005-0000-0000-000056440000}"/>
    <cellStyle name="Milliers 206 6" xfId="6990" xr:uid="{00000000-0005-0000-0000-000057440000}"/>
    <cellStyle name="Milliers 207" xfId="1680" xr:uid="{00000000-0005-0000-0000-000058440000}"/>
    <cellStyle name="Milliers 207 2" xfId="2081" xr:uid="{00000000-0005-0000-0000-000059440000}"/>
    <cellStyle name="Milliers 207 2 2" xfId="3688" xr:uid="{00000000-0005-0000-0000-00005A440000}"/>
    <cellStyle name="Milliers 207 2 2 2" xfId="9815" xr:uid="{00000000-0005-0000-0000-00005B440000}"/>
    <cellStyle name="Milliers 207 2 2 2 2" xfId="13682" xr:uid="{00000000-0005-0000-0000-00005C440000}"/>
    <cellStyle name="Milliers 207 2 2 2 2 2" xfId="20884" xr:uid="{00000000-0005-0000-0000-00005D440000}"/>
    <cellStyle name="Milliers 207 2 2 2 2 2 2" xfId="44993" xr:uid="{00000000-0005-0000-0000-00005E440000}"/>
    <cellStyle name="Milliers 207 2 2 2 2 3" xfId="39529" xr:uid="{00000000-0005-0000-0000-00005F440000}"/>
    <cellStyle name="Milliers 207 2 2 2 3" xfId="17572" xr:uid="{00000000-0005-0000-0000-000060440000}"/>
    <cellStyle name="Milliers 207 2 2 2 3 2" xfId="42539" xr:uid="{00000000-0005-0000-0000-000061440000}"/>
    <cellStyle name="Milliers 207 2 2 2 4" xfId="37099" xr:uid="{00000000-0005-0000-0000-000062440000}"/>
    <cellStyle name="Milliers 207 2 2 3" xfId="11396" xr:uid="{00000000-0005-0000-0000-000063440000}"/>
    <cellStyle name="Milliers 207 2 2 3 2" xfId="20039" xr:uid="{00000000-0005-0000-0000-000064440000}"/>
    <cellStyle name="Milliers 207 2 2 3 2 2" xfId="44148" xr:uid="{00000000-0005-0000-0000-000065440000}"/>
    <cellStyle name="Milliers 207 2 2 3 3" xfId="38670" xr:uid="{00000000-0005-0000-0000-000066440000}"/>
    <cellStyle name="Milliers 207 2 2 4" xfId="16104" xr:uid="{00000000-0005-0000-0000-000067440000}"/>
    <cellStyle name="Milliers 207 2 2 4 2" xfId="41071" xr:uid="{00000000-0005-0000-0000-000068440000}"/>
    <cellStyle name="Milliers 207 2 2 5" xfId="7935" xr:uid="{00000000-0005-0000-0000-000069440000}"/>
    <cellStyle name="Milliers 207 2 3" xfId="4580" xr:uid="{00000000-0005-0000-0000-00006A440000}"/>
    <cellStyle name="Milliers 207 2 3 2" xfId="13261" xr:uid="{00000000-0005-0000-0000-00006B440000}"/>
    <cellStyle name="Milliers 207 2 3 2 2" xfId="20472" xr:uid="{00000000-0005-0000-0000-00006C440000}"/>
    <cellStyle name="Milliers 207 2 3 2 2 2" xfId="44581" xr:uid="{00000000-0005-0000-0000-00006D440000}"/>
    <cellStyle name="Milliers 207 2 3 2 3" xfId="39117" xr:uid="{00000000-0005-0000-0000-00006E440000}"/>
    <cellStyle name="Milliers 207 2 3 3" xfId="16961" xr:uid="{00000000-0005-0000-0000-00006F440000}"/>
    <cellStyle name="Milliers 207 2 3 3 2" xfId="41928" xr:uid="{00000000-0005-0000-0000-000070440000}"/>
    <cellStyle name="Milliers 207 2 3 4" xfId="36488" xr:uid="{00000000-0005-0000-0000-000071440000}"/>
    <cellStyle name="Milliers 207 2 3 5" xfId="9204" xr:uid="{00000000-0005-0000-0000-000072440000}"/>
    <cellStyle name="Milliers 207 2 4" xfId="2875" xr:uid="{00000000-0005-0000-0000-000073440000}"/>
    <cellStyle name="Milliers 207 2 4 2" xfId="19627" xr:uid="{00000000-0005-0000-0000-000074440000}"/>
    <cellStyle name="Milliers 207 2 4 2 2" xfId="43736" xr:uid="{00000000-0005-0000-0000-000075440000}"/>
    <cellStyle name="Milliers 207 2 4 3" xfId="38258" xr:uid="{00000000-0005-0000-0000-000076440000}"/>
    <cellStyle name="Milliers 207 2 4 4" xfId="10983" xr:uid="{00000000-0005-0000-0000-000077440000}"/>
    <cellStyle name="Milliers 207 2 5" xfId="15493" xr:uid="{00000000-0005-0000-0000-000078440000}"/>
    <cellStyle name="Milliers 207 2 5 2" xfId="40460" xr:uid="{00000000-0005-0000-0000-000079440000}"/>
    <cellStyle name="Milliers 207 2 6" xfId="7308" xr:uid="{00000000-0005-0000-0000-00007A440000}"/>
    <cellStyle name="Milliers 207 3" xfId="8896" xr:uid="{00000000-0005-0000-0000-00007B440000}"/>
    <cellStyle name="Milliers 207 3 2" xfId="19335" xr:uid="{00000000-0005-0000-0000-00007C440000}"/>
    <cellStyle name="Milliers 207 3 2 2" xfId="43444" xr:uid="{00000000-0005-0000-0000-00007D440000}"/>
    <cellStyle name="Milliers 207 3 3" xfId="36180" xr:uid="{00000000-0005-0000-0000-00007E440000}"/>
    <cellStyle name="Milliers 207 4" xfId="10691" xr:uid="{00000000-0005-0000-0000-00007F440000}"/>
    <cellStyle name="Milliers 207 4 2" xfId="37966" xr:uid="{00000000-0005-0000-0000-000080440000}"/>
    <cellStyle name="Milliers 207 5" xfId="15185" xr:uid="{00000000-0005-0000-0000-000081440000}"/>
    <cellStyle name="Milliers 207 5 2" xfId="40152" xr:uid="{00000000-0005-0000-0000-000082440000}"/>
    <cellStyle name="Milliers 207 6" xfId="6991" xr:uid="{00000000-0005-0000-0000-000083440000}"/>
    <cellStyle name="Milliers 208" xfId="1681" xr:uid="{00000000-0005-0000-0000-000084440000}"/>
    <cellStyle name="Milliers 208 2" xfId="2082" xr:uid="{00000000-0005-0000-0000-000085440000}"/>
    <cellStyle name="Milliers 208 2 2" xfId="3689" xr:uid="{00000000-0005-0000-0000-000086440000}"/>
    <cellStyle name="Milliers 208 2 2 2" xfId="9816" xr:uid="{00000000-0005-0000-0000-000087440000}"/>
    <cellStyle name="Milliers 208 2 2 2 2" xfId="13683" xr:uid="{00000000-0005-0000-0000-000088440000}"/>
    <cellStyle name="Milliers 208 2 2 2 2 2" xfId="20885" xr:uid="{00000000-0005-0000-0000-000089440000}"/>
    <cellStyle name="Milliers 208 2 2 2 2 2 2" xfId="44994" xr:uid="{00000000-0005-0000-0000-00008A440000}"/>
    <cellStyle name="Milliers 208 2 2 2 2 3" xfId="39530" xr:uid="{00000000-0005-0000-0000-00008B440000}"/>
    <cellStyle name="Milliers 208 2 2 2 3" xfId="17573" xr:uid="{00000000-0005-0000-0000-00008C440000}"/>
    <cellStyle name="Milliers 208 2 2 2 3 2" xfId="42540" xr:uid="{00000000-0005-0000-0000-00008D440000}"/>
    <cellStyle name="Milliers 208 2 2 2 4" xfId="37100" xr:uid="{00000000-0005-0000-0000-00008E440000}"/>
    <cellStyle name="Milliers 208 2 2 3" xfId="11397" xr:uid="{00000000-0005-0000-0000-00008F440000}"/>
    <cellStyle name="Milliers 208 2 2 3 2" xfId="20040" xr:uid="{00000000-0005-0000-0000-000090440000}"/>
    <cellStyle name="Milliers 208 2 2 3 2 2" xfId="44149" xr:uid="{00000000-0005-0000-0000-000091440000}"/>
    <cellStyle name="Milliers 208 2 2 3 3" xfId="38671" xr:uid="{00000000-0005-0000-0000-000092440000}"/>
    <cellStyle name="Milliers 208 2 2 4" xfId="16105" xr:uid="{00000000-0005-0000-0000-000093440000}"/>
    <cellStyle name="Milliers 208 2 2 4 2" xfId="41072" xr:uid="{00000000-0005-0000-0000-000094440000}"/>
    <cellStyle name="Milliers 208 2 2 5" xfId="7936" xr:uid="{00000000-0005-0000-0000-000095440000}"/>
    <cellStyle name="Milliers 208 2 3" xfId="4581" xr:uid="{00000000-0005-0000-0000-000096440000}"/>
    <cellStyle name="Milliers 208 2 3 2" xfId="13262" xr:uid="{00000000-0005-0000-0000-000097440000}"/>
    <cellStyle name="Milliers 208 2 3 2 2" xfId="20473" xr:uid="{00000000-0005-0000-0000-000098440000}"/>
    <cellStyle name="Milliers 208 2 3 2 2 2" xfId="44582" xr:uid="{00000000-0005-0000-0000-000099440000}"/>
    <cellStyle name="Milliers 208 2 3 2 3" xfId="39118" xr:uid="{00000000-0005-0000-0000-00009A440000}"/>
    <cellStyle name="Milliers 208 2 3 3" xfId="16962" xr:uid="{00000000-0005-0000-0000-00009B440000}"/>
    <cellStyle name="Milliers 208 2 3 3 2" xfId="41929" xr:uid="{00000000-0005-0000-0000-00009C440000}"/>
    <cellStyle name="Milliers 208 2 3 4" xfId="36489" xr:uid="{00000000-0005-0000-0000-00009D440000}"/>
    <cellStyle name="Milliers 208 2 3 5" xfId="9205" xr:uid="{00000000-0005-0000-0000-00009E440000}"/>
    <cellStyle name="Milliers 208 2 4" xfId="2876" xr:uid="{00000000-0005-0000-0000-00009F440000}"/>
    <cellStyle name="Milliers 208 2 4 2" xfId="19628" xr:uid="{00000000-0005-0000-0000-0000A0440000}"/>
    <cellStyle name="Milliers 208 2 4 2 2" xfId="43737" xr:uid="{00000000-0005-0000-0000-0000A1440000}"/>
    <cellStyle name="Milliers 208 2 4 3" xfId="38259" xr:uid="{00000000-0005-0000-0000-0000A2440000}"/>
    <cellStyle name="Milliers 208 2 4 4" xfId="10984" xr:uid="{00000000-0005-0000-0000-0000A3440000}"/>
    <cellStyle name="Milliers 208 2 5" xfId="15494" xr:uid="{00000000-0005-0000-0000-0000A4440000}"/>
    <cellStyle name="Milliers 208 2 5 2" xfId="40461" xr:uid="{00000000-0005-0000-0000-0000A5440000}"/>
    <cellStyle name="Milliers 208 2 6" xfId="7309" xr:uid="{00000000-0005-0000-0000-0000A6440000}"/>
    <cellStyle name="Milliers 208 3" xfId="8897" xr:uid="{00000000-0005-0000-0000-0000A7440000}"/>
    <cellStyle name="Milliers 208 3 2" xfId="19336" xr:uid="{00000000-0005-0000-0000-0000A8440000}"/>
    <cellStyle name="Milliers 208 3 2 2" xfId="43445" xr:uid="{00000000-0005-0000-0000-0000A9440000}"/>
    <cellStyle name="Milliers 208 3 3" xfId="36181" xr:uid="{00000000-0005-0000-0000-0000AA440000}"/>
    <cellStyle name="Milliers 208 4" xfId="10692" xr:uid="{00000000-0005-0000-0000-0000AB440000}"/>
    <cellStyle name="Milliers 208 4 2" xfId="37967" xr:uid="{00000000-0005-0000-0000-0000AC440000}"/>
    <cellStyle name="Milliers 208 5" xfId="15186" xr:uid="{00000000-0005-0000-0000-0000AD440000}"/>
    <cellStyle name="Milliers 208 5 2" xfId="40153" xr:uid="{00000000-0005-0000-0000-0000AE440000}"/>
    <cellStyle name="Milliers 208 6" xfId="6992" xr:uid="{00000000-0005-0000-0000-0000AF440000}"/>
    <cellStyle name="Milliers 209" xfId="1682" xr:uid="{00000000-0005-0000-0000-0000B0440000}"/>
    <cellStyle name="Milliers 209 2" xfId="2083" xr:uid="{00000000-0005-0000-0000-0000B1440000}"/>
    <cellStyle name="Milliers 209 2 2" xfId="3690" xr:uid="{00000000-0005-0000-0000-0000B2440000}"/>
    <cellStyle name="Milliers 209 2 2 2" xfId="9817" xr:uid="{00000000-0005-0000-0000-0000B3440000}"/>
    <cellStyle name="Milliers 209 2 2 2 2" xfId="13684" xr:uid="{00000000-0005-0000-0000-0000B4440000}"/>
    <cellStyle name="Milliers 209 2 2 2 2 2" xfId="20886" xr:uid="{00000000-0005-0000-0000-0000B5440000}"/>
    <cellStyle name="Milliers 209 2 2 2 2 2 2" xfId="44995" xr:uid="{00000000-0005-0000-0000-0000B6440000}"/>
    <cellStyle name="Milliers 209 2 2 2 2 3" xfId="39531" xr:uid="{00000000-0005-0000-0000-0000B7440000}"/>
    <cellStyle name="Milliers 209 2 2 2 3" xfId="17574" xr:uid="{00000000-0005-0000-0000-0000B8440000}"/>
    <cellStyle name="Milliers 209 2 2 2 3 2" xfId="42541" xr:uid="{00000000-0005-0000-0000-0000B9440000}"/>
    <cellStyle name="Milliers 209 2 2 2 4" xfId="37101" xr:uid="{00000000-0005-0000-0000-0000BA440000}"/>
    <cellStyle name="Milliers 209 2 2 3" xfId="11398" xr:uid="{00000000-0005-0000-0000-0000BB440000}"/>
    <cellStyle name="Milliers 209 2 2 3 2" xfId="20041" xr:uid="{00000000-0005-0000-0000-0000BC440000}"/>
    <cellStyle name="Milliers 209 2 2 3 2 2" xfId="44150" xr:uid="{00000000-0005-0000-0000-0000BD440000}"/>
    <cellStyle name="Milliers 209 2 2 3 3" xfId="38672" xr:uid="{00000000-0005-0000-0000-0000BE440000}"/>
    <cellStyle name="Milliers 209 2 2 4" xfId="16106" xr:uid="{00000000-0005-0000-0000-0000BF440000}"/>
    <cellStyle name="Milliers 209 2 2 4 2" xfId="41073" xr:uid="{00000000-0005-0000-0000-0000C0440000}"/>
    <cellStyle name="Milliers 209 2 2 5" xfId="7937" xr:uid="{00000000-0005-0000-0000-0000C1440000}"/>
    <cellStyle name="Milliers 209 2 3" xfId="4582" xr:uid="{00000000-0005-0000-0000-0000C2440000}"/>
    <cellStyle name="Milliers 209 2 3 2" xfId="13263" xr:uid="{00000000-0005-0000-0000-0000C3440000}"/>
    <cellStyle name="Milliers 209 2 3 2 2" xfId="20474" xr:uid="{00000000-0005-0000-0000-0000C4440000}"/>
    <cellStyle name="Milliers 209 2 3 2 2 2" xfId="44583" xr:uid="{00000000-0005-0000-0000-0000C5440000}"/>
    <cellStyle name="Milliers 209 2 3 2 3" xfId="39119" xr:uid="{00000000-0005-0000-0000-0000C6440000}"/>
    <cellStyle name="Milliers 209 2 3 3" xfId="16963" xr:uid="{00000000-0005-0000-0000-0000C7440000}"/>
    <cellStyle name="Milliers 209 2 3 3 2" xfId="41930" xr:uid="{00000000-0005-0000-0000-0000C8440000}"/>
    <cellStyle name="Milliers 209 2 3 4" xfId="36490" xr:uid="{00000000-0005-0000-0000-0000C9440000}"/>
    <cellStyle name="Milliers 209 2 3 5" xfId="9206" xr:uid="{00000000-0005-0000-0000-0000CA440000}"/>
    <cellStyle name="Milliers 209 2 4" xfId="2877" xr:uid="{00000000-0005-0000-0000-0000CB440000}"/>
    <cellStyle name="Milliers 209 2 4 2" xfId="19629" xr:uid="{00000000-0005-0000-0000-0000CC440000}"/>
    <cellStyle name="Milliers 209 2 4 2 2" xfId="43738" xr:uid="{00000000-0005-0000-0000-0000CD440000}"/>
    <cellStyle name="Milliers 209 2 4 3" xfId="38260" xr:uid="{00000000-0005-0000-0000-0000CE440000}"/>
    <cellStyle name="Milliers 209 2 4 4" xfId="10985" xr:uid="{00000000-0005-0000-0000-0000CF440000}"/>
    <cellStyle name="Milliers 209 2 5" xfId="15495" xr:uid="{00000000-0005-0000-0000-0000D0440000}"/>
    <cellStyle name="Milliers 209 2 5 2" xfId="40462" xr:uid="{00000000-0005-0000-0000-0000D1440000}"/>
    <cellStyle name="Milliers 209 2 6" xfId="7310" xr:uid="{00000000-0005-0000-0000-0000D2440000}"/>
    <cellStyle name="Milliers 209 3" xfId="8898" xr:uid="{00000000-0005-0000-0000-0000D3440000}"/>
    <cellStyle name="Milliers 209 3 2" xfId="19337" xr:uid="{00000000-0005-0000-0000-0000D4440000}"/>
    <cellStyle name="Milliers 209 3 2 2" xfId="43446" xr:uid="{00000000-0005-0000-0000-0000D5440000}"/>
    <cellStyle name="Milliers 209 3 3" xfId="36182" xr:uid="{00000000-0005-0000-0000-0000D6440000}"/>
    <cellStyle name="Milliers 209 4" xfId="10693" xr:uid="{00000000-0005-0000-0000-0000D7440000}"/>
    <cellStyle name="Milliers 209 4 2" xfId="37968" xr:uid="{00000000-0005-0000-0000-0000D8440000}"/>
    <cellStyle name="Milliers 209 5" xfId="15187" xr:uid="{00000000-0005-0000-0000-0000D9440000}"/>
    <cellStyle name="Milliers 209 5 2" xfId="40154" xr:uid="{00000000-0005-0000-0000-0000DA440000}"/>
    <cellStyle name="Milliers 209 6" xfId="6993" xr:uid="{00000000-0005-0000-0000-0000DB440000}"/>
    <cellStyle name="Milliers 21" xfId="1472" xr:uid="{00000000-0005-0000-0000-0000DC440000}"/>
    <cellStyle name="Milliers 21 2" xfId="2084" xr:uid="{00000000-0005-0000-0000-0000DD440000}"/>
    <cellStyle name="Milliers 21 2 2" xfId="3691" xr:uid="{00000000-0005-0000-0000-0000DE440000}"/>
    <cellStyle name="Milliers 21 2 2 2" xfId="9818" xr:uid="{00000000-0005-0000-0000-0000DF440000}"/>
    <cellStyle name="Milliers 21 2 2 2 2" xfId="13685" xr:uid="{00000000-0005-0000-0000-0000E0440000}"/>
    <cellStyle name="Milliers 21 2 2 2 2 2" xfId="20887" xr:uid="{00000000-0005-0000-0000-0000E1440000}"/>
    <cellStyle name="Milliers 21 2 2 2 2 2 2" xfId="44996" xr:uid="{00000000-0005-0000-0000-0000E2440000}"/>
    <cellStyle name="Milliers 21 2 2 2 2 3" xfId="39532" xr:uid="{00000000-0005-0000-0000-0000E3440000}"/>
    <cellStyle name="Milliers 21 2 2 2 3" xfId="17575" xr:uid="{00000000-0005-0000-0000-0000E4440000}"/>
    <cellStyle name="Milliers 21 2 2 2 3 2" xfId="42542" xr:uid="{00000000-0005-0000-0000-0000E5440000}"/>
    <cellStyle name="Milliers 21 2 2 2 4" xfId="37102" xr:uid="{00000000-0005-0000-0000-0000E6440000}"/>
    <cellStyle name="Milliers 21 2 2 3" xfId="11399" xr:uid="{00000000-0005-0000-0000-0000E7440000}"/>
    <cellStyle name="Milliers 21 2 2 3 2" xfId="20042" xr:uid="{00000000-0005-0000-0000-0000E8440000}"/>
    <cellStyle name="Milliers 21 2 2 3 2 2" xfId="44151" xr:uid="{00000000-0005-0000-0000-0000E9440000}"/>
    <cellStyle name="Milliers 21 2 2 3 3" xfId="38673" xr:uid="{00000000-0005-0000-0000-0000EA440000}"/>
    <cellStyle name="Milliers 21 2 2 4" xfId="16107" xr:uid="{00000000-0005-0000-0000-0000EB440000}"/>
    <cellStyle name="Milliers 21 2 2 4 2" xfId="41074" xr:uid="{00000000-0005-0000-0000-0000EC440000}"/>
    <cellStyle name="Milliers 21 2 2 5" xfId="7938" xr:uid="{00000000-0005-0000-0000-0000ED440000}"/>
    <cellStyle name="Milliers 21 2 3" xfId="4583" xr:uid="{00000000-0005-0000-0000-0000EE440000}"/>
    <cellStyle name="Milliers 21 2 3 2" xfId="13264" xr:uid="{00000000-0005-0000-0000-0000EF440000}"/>
    <cellStyle name="Milliers 21 2 3 2 2" xfId="20475" xr:uid="{00000000-0005-0000-0000-0000F0440000}"/>
    <cellStyle name="Milliers 21 2 3 2 2 2" xfId="44584" xr:uid="{00000000-0005-0000-0000-0000F1440000}"/>
    <cellStyle name="Milliers 21 2 3 2 3" xfId="39120" xr:uid="{00000000-0005-0000-0000-0000F2440000}"/>
    <cellStyle name="Milliers 21 2 3 3" xfId="16964" xr:uid="{00000000-0005-0000-0000-0000F3440000}"/>
    <cellStyle name="Milliers 21 2 3 3 2" xfId="41931" xr:uid="{00000000-0005-0000-0000-0000F4440000}"/>
    <cellStyle name="Milliers 21 2 3 4" xfId="36491" xr:uid="{00000000-0005-0000-0000-0000F5440000}"/>
    <cellStyle name="Milliers 21 2 3 5" xfId="9207" xr:uid="{00000000-0005-0000-0000-0000F6440000}"/>
    <cellStyle name="Milliers 21 2 4" xfId="2878" xr:uid="{00000000-0005-0000-0000-0000F7440000}"/>
    <cellStyle name="Milliers 21 2 4 2" xfId="19630" xr:uid="{00000000-0005-0000-0000-0000F8440000}"/>
    <cellStyle name="Milliers 21 2 4 2 2" xfId="43739" xr:uid="{00000000-0005-0000-0000-0000F9440000}"/>
    <cellStyle name="Milliers 21 2 4 3" xfId="38261" xr:uid="{00000000-0005-0000-0000-0000FA440000}"/>
    <cellStyle name="Milliers 21 2 4 4" xfId="10986" xr:uid="{00000000-0005-0000-0000-0000FB440000}"/>
    <cellStyle name="Milliers 21 2 5" xfId="15496" xr:uid="{00000000-0005-0000-0000-0000FC440000}"/>
    <cellStyle name="Milliers 21 2 5 2" xfId="40463" xr:uid="{00000000-0005-0000-0000-0000FD440000}"/>
    <cellStyle name="Milliers 21 2 6" xfId="7311" xr:uid="{00000000-0005-0000-0000-0000FE440000}"/>
    <cellStyle name="Milliers 21 3" xfId="8688" xr:uid="{00000000-0005-0000-0000-0000FF440000}"/>
    <cellStyle name="Milliers 21 3 2" xfId="19149" xr:uid="{00000000-0005-0000-0000-000000450000}"/>
    <cellStyle name="Milliers 21 3 2 2" xfId="43258" xr:uid="{00000000-0005-0000-0000-000001450000}"/>
    <cellStyle name="Milliers 21 3 3" xfId="35972" xr:uid="{00000000-0005-0000-0000-000002450000}"/>
    <cellStyle name="Milliers 21 4" xfId="10505" xr:uid="{00000000-0005-0000-0000-000003450000}"/>
    <cellStyle name="Milliers 21 4 2" xfId="37780" xr:uid="{00000000-0005-0000-0000-000004450000}"/>
    <cellStyle name="Milliers 21 5" xfId="14977" xr:uid="{00000000-0005-0000-0000-000005450000}"/>
    <cellStyle name="Milliers 21 5 2" xfId="39944" xr:uid="{00000000-0005-0000-0000-000006450000}"/>
    <cellStyle name="Milliers 21 6" xfId="6783" xr:uid="{00000000-0005-0000-0000-000007450000}"/>
    <cellStyle name="Milliers 210" xfId="1683" xr:uid="{00000000-0005-0000-0000-000008450000}"/>
    <cellStyle name="Milliers 210 2" xfId="2085" xr:uid="{00000000-0005-0000-0000-000009450000}"/>
    <cellStyle name="Milliers 210 2 2" xfId="3692" xr:uid="{00000000-0005-0000-0000-00000A450000}"/>
    <cellStyle name="Milliers 210 2 2 2" xfId="9819" xr:uid="{00000000-0005-0000-0000-00000B450000}"/>
    <cellStyle name="Milliers 210 2 2 2 2" xfId="13686" xr:uid="{00000000-0005-0000-0000-00000C450000}"/>
    <cellStyle name="Milliers 210 2 2 2 2 2" xfId="20888" xr:uid="{00000000-0005-0000-0000-00000D450000}"/>
    <cellStyle name="Milliers 210 2 2 2 2 2 2" xfId="44997" xr:uid="{00000000-0005-0000-0000-00000E450000}"/>
    <cellStyle name="Milliers 210 2 2 2 2 3" xfId="39533" xr:uid="{00000000-0005-0000-0000-00000F450000}"/>
    <cellStyle name="Milliers 210 2 2 2 3" xfId="17576" xr:uid="{00000000-0005-0000-0000-000010450000}"/>
    <cellStyle name="Milliers 210 2 2 2 3 2" xfId="42543" xr:uid="{00000000-0005-0000-0000-000011450000}"/>
    <cellStyle name="Milliers 210 2 2 2 4" xfId="37103" xr:uid="{00000000-0005-0000-0000-000012450000}"/>
    <cellStyle name="Milliers 210 2 2 3" xfId="11400" xr:uid="{00000000-0005-0000-0000-000013450000}"/>
    <cellStyle name="Milliers 210 2 2 3 2" xfId="20043" xr:uid="{00000000-0005-0000-0000-000014450000}"/>
    <cellStyle name="Milliers 210 2 2 3 2 2" xfId="44152" xr:uid="{00000000-0005-0000-0000-000015450000}"/>
    <cellStyle name="Milliers 210 2 2 3 3" xfId="38674" xr:uid="{00000000-0005-0000-0000-000016450000}"/>
    <cellStyle name="Milliers 210 2 2 4" xfId="16108" xr:uid="{00000000-0005-0000-0000-000017450000}"/>
    <cellStyle name="Milliers 210 2 2 4 2" xfId="41075" xr:uid="{00000000-0005-0000-0000-000018450000}"/>
    <cellStyle name="Milliers 210 2 2 5" xfId="7939" xr:uid="{00000000-0005-0000-0000-000019450000}"/>
    <cellStyle name="Milliers 210 2 3" xfId="4584" xr:uid="{00000000-0005-0000-0000-00001A450000}"/>
    <cellStyle name="Milliers 210 2 3 2" xfId="13265" xr:uid="{00000000-0005-0000-0000-00001B450000}"/>
    <cellStyle name="Milliers 210 2 3 2 2" xfId="20476" xr:uid="{00000000-0005-0000-0000-00001C450000}"/>
    <cellStyle name="Milliers 210 2 3 2 2 2" xfId="44585" xr:uid="{00000000-0005-0000-0000-00001D450000}"/>
    <cellStyle name="Milliers 210 2 3 2 3" xfId="39121" xr:uid="{00000000-0005-0000-0000-00001E450000}"/>
    <cellStyle name="Milliers 210 2 3 3" xfId="16965" xr:uid="{00000000-0005-0000-0000-00001F450000}"/>
    <cellStyle name="Milliers 210 2 3 3 2" xfId="41932" xr:uid="{00000000-0005-0000-0000-000020450000}"/>
    <cellStyle name="Milliers 210 2 3 4" xfId="36492" xr:uid="{00000000-0005-0000-0000-000021450000}"/>
    <cellStyle name="Milliers 210 2 3 5" xfId="9208" xr:uid="{00000000-0005-0000-0000-000022450000}"/>
    <cellStyle name="Milliers 210 2 4" xfId="2879" xr:uid="{00000000-0005-0000-0000-000023450000}"/>
    <cellStyle name="Milliers 210 2 4 2" xfId="19631" xr:uid="{00000000-0005-0000-0000-000024450000}"/>
    <cellStyle name="Milliers 210 2 4 2 2" xfId="43740" xr:uid="{00000000-0005-0000-0000-000025450000}"/>
    <cellStyle name="Milliers 210 2 4 3" xfId="38262" xr:uid="{00000000-0005-0000-0000-000026450000}"/>
    <cellStyle name="Milliers 210 2 4 4" xfId="10987" xr:uid="{00000000-0005-0000-0000-000027450000}"/>
    <cellStyle name="Milliers 210 2 5" xfId="15497" xr:uid="{00000000-0005-0000-0000-000028450000}"/>
    <cellStyle name="Milliers 210 2 5 2" xfId="40464" xr:uid="{00000000-0005-0000-0000-000029450000}"/>
    <cellStyle name="Milliers 210 2 6" xfId="7312" xr:uid="{00000000-0005-0000-0000-00002A450000}"/>
    <cellStyle name="Milliers 210 3" xfId="8899" xr:uid="{00000000-0005-0000-0000-00002B450000}"/>
    <cellStyle name="Milliers 210 3 2" xfId="19338" xr:uid="{00000000-0005-0000-0000-00002C450000}"/>
    <cellStyle name="Milliers 210 3 2 2" xfId="43447" xr:uid="{00000000-0005-0000-0000-00002D450000}"/>
    <cellStyle name="Milliers 210 3 3" xfId="36183" xr:uid="{00000000-0005-0000-0000-00002E450000}"/>
    <cellStyle name="Milliers 210 4" xfId="10694" xr:uid="{00000000-0005-0000-0000-00002F450000}"/>
    <cellStyle name="Milliers 210 4 2" xfId="37969" xr:uid="{00000000-0005-0000-0000-000030450000}"/>
    <cellStyle name="Milliers 210 5" xfId="15188" xr:uid="{00000000-0005-0000-0000-000031450000}"/>
    <cellStyle name="Milliers 210 5 2" xfId="40155" xr:uid="{00000000-0005-0000-0000-000032450000}"/>
    <cellStyle name="Milliers 210 6" xfId="6994" xr:uid="{00000000-0005-0000-0000-000033450000}"/>
    <cellStyle name="Milliers 211" xfId="1684" xr:uid="{00000000-0005-0000-0000-000034450000}"/>
    <cellStyle name="Milliers 211 2" xfId="2086" xr:uid="{00000000-0005-0000-0000-000035450000}"/>
    <cellStyle name="Milliers 211 2 2" xfId="3693" xr:uid="{00000000-0005-0000-0000-000036450000}"/>
    <cellStyle name="Milliers 211 2 2 2" xfId="9820" xr:uid="{00000000-0005-0000-0000-000037450000}"/>
    <cellStyle name="Milliers 211 2 2 2 2" xfId="13687" xr:uid="{00000000-0005-0000-0000-000038450000}"/>
    <cellStyle name="Milliers 211 2 2 2 2 2" xfId="20889" xr:uid="{00000000-0005-0000-0000-000039450000}"/>
    <cellStyle name="Milliers 211 2 2 2 2 2 2" xfId="44998" xr:uid="{00000000-0005-0000-0000-00003A450000}"/>
    <cellStyle name="Milliers 211 2 2 2 2 3" xfId="39534" xr:uid="{00000000-0005-0000-0000-00003B450000}"/>
    <cellStyle name="Milliers 211 2 2 2 3" xfId="17577" xr:uid="{00000000-0005-0000-0000-00003C450000}"/>
    <cellStyle name="Milliers 211 2 2 2 3 2" xfId="42544" xr:uid="{00000000-0005-0000-0000-00003D450000}"/>
    <cellStyle name="Milliers 211 2 2 2 4" xfId="37104" xr:uid="{00000000-0005-0000-0000-00003E450000}"/>
    <cellStyle name="Milliers 211 2 2 3" xfId="11401" xr:uid="{00000000-0005-0000-0000-00003F450000}"/>
    <cellStyle name="Milliers 211 2 2 3 2" xfId="20044" xr:uid="{00000000-0005-0000-0000-000040450000}"/>
    <cellStyle name="Milliers 211 2 2 3 2 2" xfId="44153" xr:uid="{00000000-0005-0000-0000-000041450000}"/>
    <cellStyle name="Milliers 211 2 2 3 3" xfId="38675" xr:uid="{00000000-0005-0000-0000-000042450000}"/>
    <cellStyle name="Milliers 211 2 2 4" xfId="16109" xr:uid="{00000000-0005-0000-0000-000043450000}"/>
    <cellStyle name="Milliers 211 2 2 4 2" xfId="41076" xr:uid="{00000000-0005-0000-0000-000044450000}"/>
    <cellStyle name="Milliers 211 2 2 5" xfId="7940" xr:uid="{00000000-0005-0000-0000-000045450000}"/>
    <cellStyle name="Milliers 211 2 3" xfId="4585" xr:uid="{00000000-0005-0000-0000-000046450000}"/>
    <cellStyle name="Milliers 211 2 3 2" xfId="13266" xr:uid="{00000000-0005-0000-0000-000047450000}"/>
    <cellStyle name="Milliers 211 2 3 2 2" xfId="20477" xr:uid="{00000000-0005-0000-0000-000048450000}"/>
    <cellStyle name="Milliers 211 2 3 2 2 2" xfId="44586" xr:uid="{00000000-0005-0000-0000-000049450000}"/>
    <cellStyle name="Milliers 211 2 3 2 3" xfId="39122" xr:uid="{00000000-0005-0000-0000-00004A450000}"/>
    <cellStyle name="Milliers 211 2 3 3" xfId="16966" xr:uid="{00000000-0005-0000-0000-00004B450000}"/>
    <cellStyle name="Milliers 211 2 3 3 2" xfId="41933" xr:uid="{00000000-0005-0000-0000-00004C450000}"/>
    <cellStyle name="Milliers 211 2 3 4" xfId="36493" xr:uid="{00000000-0005-0000-0000-00004D450000}"/>
    <cellStyle name="Milliers 211 2 3 5" xfId="9209" xr:uid="{00000000-0005-0000-0000-00004E450000}"/>
    <cellStyle name="Milliers 211 2 4" xfId="2880" xr:uid="{00000000-0005-0000-0000-00004F450000}"/>
    <cellStyle name="Milliers 211 2 4 2" xfId="19632" xr:uid="{00000000-0005-0000-0000-000050450000}"/>
    <cellStyle name="Milliers 211 2 4 2 2" xfId="43741" xr:uid="{00000000-0005-0000-0000-000051450000}"/>
    <cellStyle name="Milliers 211 2 4 3" xfId="38263" xr:uid="{00000000-0005-0000-0000-000052450000}"/>
    <cellStyle name="Milliers 211 2 4 4" xfId="10988" xr:uid="{00000000-0005-0000-0000-000053450000}"/>
    <cellStyle name="Milliers 211 2 5" xfId="15498" xr:uid="{00000000-0005-0000-0000-000054450000}"/>
    <cellStyle name="Milliers 211 2 5 2" xfId="40465" xr:uid="{00000000-0005-0000-0000-000055450000}"/>
    <cellStyle name="Milliers 211 2 6" xfId="7313" xr:uid="{00000000-0005-0000-0000-000056450000}"/>
    <cellStyle name="Milliers 211 3" xfId="8900" xr:uid="{00000000-0005-0000-0000-000057450000}"/>
    <cellStyle name="Milliers 211 3 2" xfId="19339" xr:uid="{00000000-0005-0000-0000-000058450000}"/>
    <cellStyle name="Milliers 211 3 2 2" xfId="43448" xr:uid="{00000000-0005-0000-0000-000059450000}"/>
    <cellStyle name="Milliers 211 3 3" xfId="36184" xr:uid="{00000000-0005-0000-0000-00005A450000}"/>
    <cellStyle name="Milliers 211 4" xfId="10695" xr:uid="{00000000-0005-0000-0000-00005B450000}"/>
    <cellStyle name="Milliers 211 4 2" xfId="37970" xr:uid="{00000000-0005-0000-0000-00005C450000}"/>
    <cellStyle name="Milliers 211 5" xfId="15189" xr:uid="{00000000-0005-0000-0000-00005D450000}"/>
    <cellStyle name="Milliers 211 5 2" xfId="40156" xr:uid="{00000000-0005-0000-0000-00005E450000}"/>
    <cellStyle name="Milliers 211 6" xfId="6995" xr:uid="{00000000-0005-0000-0000-00005F450000}"/>
    <cellStyle name="Milliers 212" xfId="1685" xr:uid="{00000000-0005-0000-0000-000060450000}"/>
    <cellStyle name="Milliers 212 2" xfId="2087" xr:uid="{00000000-0005-0000-0000-000061450000}"/>
    <cellStyle name="Milliers 212 2 2" xfId="3694" xr:uid="{00000000-0005-0000-0000-000062450000}"/>
    <cellStyle name="Milliers 212 2 2 2" xfId="9821" xr:uid="{00000000-0005-0000-0000-000063450000}"/>
    <cellStyle name="Milliers 212 2 2 2 2" xfId="13688" xr:uid="{00000000-0005-0000-0000-000064450000}"/>
    <cellStyle name="Milliers 212 2 2 2 2 2" xfId="20890" xr:uid="{00000000-0005-0000-0000-000065450000}"/>
    <cellStyle name="Milliers 212 2 2 2 2 2 2" xfId="44999" xr:uid="{00000000-0005-0000-0000-000066450000}"/>
    <cellStyle name="Milliers 212 2 2 2 2 3" xfId="39535" xr:uid="{00000000-0005-0000-0000-000067450000}"/>
    <cellStyle name="Milliers 212 2 2 2 3" xfId="17578" xr:uid="{00000000-0005-0000-0000-000068450000}"/>
    <cellStyle name="Milliers 212 2 2 2 3 2" xfId="42545" xr:uid="{00000000-0005-0000-0000-000069450000}"/>
    <cellStyle name="Milliers 212 2 2 2 4" xfId="37105" xr:uid="{00000000-0005-0000-0000-00006A450000}"/>
    <cellStyle name="Milliers 212 2 2 3" xfId="11402" xr:uid="{00000000-0005-0000-0000-00006B450000}"/>
    <cellStyle name="Milliers 212 2 2 3 2" xfId="20045" xr:uid="{00000000-0005-0000-0000-00006C450000}"/>
    <cellStyle name="Milliers 212 2 2 3 2 2" xfId="44154" xr:uid="{00000000-0005-0000-0000-00006D450000}"/>
    <cellStyle name="Milliers 212 2 2 3 3" xfId="38676" xr:uid="{00000000-0005-0000-0000-00006E450000}"/>
    <cellStyle name="Milliers 212 2 2 4" xfId="16110" xr:uid="{00000000-0005-0000-0000-00006F450000}"/>
    <cellStyle name="Milliers 212 2 2 4 2" xfId="41077" xr:uid="{00000000-0005-0000-0000-000070450000}"/>
    <cellStyle name="Milliers 212 2 2 5" xfId="7941" xr:uid="{00000000-0005-0000-0000-000071450000}"/>
    <cellStyle name="Milliers 212 2 3" xfId="4586" xr:uid="{00000000-0005-0000-0000-000072450000}"/>
    <cellStyle name="Milliers 212 2 3 2" xfId="13267" xr:uid="{00000000-0005-0000-0000-000073450000}"/>
    <cellStyle name="Milliers 212 2 3 2 2" xfId="20478" xr:uid="{00000000-0005-0000-0000-000074450000}"/>
    <cellStyle name="Milliers 212 2 3 2 2 2" xfId="44587" xr:uid="{00000000-0005-0000-0000-000075450000}"/>
    <cellStyle name="Milliers 212 2 3 2 3" xfId="39123" xr:uid="{00000000-0005-0000-0000-000076450000}"/>
    <cellStyle name="Milliers 212 2 3 3" xfId="16967" xr:uid="{00000000-0005-0000-0000-000077450000}"/>
    <cellStyle name="Milliers 212 2 3 3 2" xfId="41934" xr:uid="{00000000-0005-0000-0000-000078450000}"/>
    <cellStyle name="Milliers 212 2 3 4" xfId="36494" xr:uid="{00000000-0005-0000-0000-000079450000}"/>
    <cellStyle name="Milliers 212 2 3 5" xfId="9210" xr:uid="{00000000-0005-0000-0000-00007A450000}"/>
    <cellStyle name="Milliers 212 2 4" xfId="2881" xr:uid="{00000000-0005-0000-0000-00007B450000}"/>
    <cellStyle name="Milliers 212 2 4 2" xfId="19633" xr:uid="{00000000-0005-0000-0000-00007C450000}"/>
    <cellStyle name="Milliers 212 2 4 2 2" xfId="43742" xr:uid="{00000000-0005-0000-0000-00007D450000}"/>
    <cellStyle name="Milliers 212 2 4 3" xfId="38264" xr:uid="{00000000-0005-0000-0000-00007E450000}"/>
    <cellStyle name="Milliers 212 2 4 4" xfId="10989" xr:uid="{00000000-0005-0000-0000-00007F450000}"/>
    <cellStyle name="Milliers 212 2 5" xfId="15499" xr:uid="{00000000-0005-0000-0000-000080450000}"/>
    <cellStyle name="Milliers 212 2 5 2" xfId="40466" xr:uid="{00000000-0005-0000-0000-000081450000}"/>
    <cellStyle name="Milliers 212 2 6" xfId="7314" xr:uid="{00000000-0005-0000-0000-000082450000}"/>
    <cellStyle name="Milliers 212 3" xfId="8901" xr:uid="{00000000-0005-0000-0000-000083450000}"/>
    <cellStyle name="Milliers 212 3 2" xfId="19340" xr:uid="{00000000-0005-0000-0000-000084450000}"/>
    <cellStyle name="Milliers 212 3 2 2" xfId="43449" xr:uid="{00000000-0005-0000-0000-000085450000}"/>
    <cellStyle name="Milliers 212 3 3" xfId="36185" xr:uid="{00000000-0005-0000-0000-000086450000}"/>
    <cellStyle name="Milliers 212 4" xfId="10696" xr:uid="{00000000-0005-0000-0000-000087450000}"/>
    <cellStyle name="Milliers 212 4 2" xfId="37971" xr:uid="{00000000-0005-0000-0000-000088450000}"/>
    <cellStyle name="Milliers 212 5" xfId="15190" xr:uid="{00000000-0005-0000-0000-000089450000}"/>
    <cellStyle name="Milliers 212 5 2" xfId="40157" xr:uid="{00000000-0005-0000-0000-00008A450000}"/>
    <cellStyle name="Milliers 212 6" xfId="6996" xr:uid="{00000000-0005-0000-0000-00008B450000}"/>
    <cellStyle name="Milliers 213" xfId="1686" xr:uid="{00000000-0005-0000-0000-00008C450000}"/>
    <cellStyle name="Milliers 213 2" xfId="2088" xr:uid="{00000000-0005-0000-0000-00008D450000}"/>
    <cellStyle name="Milliers 213 2 2" xfId="3695" xr:uid="{00000000-0005-0000-0000-00008E450000}"/>
    <cellStyle name="Milliers 213 2 2 2" xfId="9822" xr:uid="{00000000-0005-0000-0000-00008F450000}"/>
    <cellStyle name="Milliers 213 2 2 2 2" xfId="13689" xr:uid="{00000000-0005-0000-0000-000090450000}"/>
    <cellStyle name="Milliers 213 2 2 2 2 2" xfId="20891" xr:uid="{00000000-0005-0000-0000-000091450000}"/>
    <cellStyle name="Milliers 213 2 2 2 2 2 2" xfId="45000" xr:uid="{00000000-0005-0000-0000-000092450000}"/>
    <cellStyle name="Milliers 213 2 2 2 2 3" xfId="39536" xr:uid="{00000000-0005-0000-0000-000093450000}"/>
    <cellStyle name="Milliers 213 2 2 2 3" xfId="17579" xr:uid="{00000000-0005-0000-0000-000094450000}"/>
    <cellStyle name="Milliers 213 2 2 2 3 2" xfId="42546" xr:uid="{00000000-0005-0000-0000-000095450000}"/>
    <cellStyle name="Milliers 213 2 2 2 4" xfId="37106" xr:uid="{00000000-0005-0000-0000-000096450000}"/>
    <cellStyle name="Milliers 213 2 2 3" xfId="11403" xr:uid="{00000000-0005-0000-0000-000097450000}"/>
    <cellStyle name="Milliers 213 2 2 3 2" xfId="20046" xr:uid="{00000000-0005-0000-0000-000098450000}"/>
    <cellStyle name="Milliers 213 2 2 3 2 2" xfId="44155" xr:uid="{00000000-0005-0000-0000-000099450000}"/>
    <cellStyle name="Milliers 213 2 2 3 3" xfId="38677" xr:uid="{00000000-0005-0000-0000-00009A450000}"/>
    <cellStyle name="Milliers 213 2 2 4" xfId="16111" xr:uid="{00000000-0005-0000-0000-00009B450000}"/>
    <cellStyle name="Milliers 213 2 2 4 2" xfId="41078" xr:uid="{00000000-0005-0000-0000-00009C450000}"/>
    <cellStyle name="Milliers 213 2 2 5" xfId="7942" xr:uid="{00000000-0005-0000-0000-00009D450000}"/>
    <cellStyle name="Milliers 213 2 3" xfId="4587" xr:uid="{00000000-0005-0000-0000-00009E450000}"/>
    <cellStyle name="Milliers 213 2 3 2" xfId="13268" xr:uid="{00000000-0005-0000-0000-00009F450000}"/>
    <cellStyle name="Milliers 213 2 3 2 2" xfId="20479" xr:uid="{00000000-0005-0000-0000-0000A0450000}"/>
    <cellStyle name="Milliers 213 2 3 2 2 2" xfId="44588" xr:uid="{00000000-0005-0000-0000-0000A1450000}"/>
    <cellStyle name="Milliers 213 2 3 2 3" xfId="39124" xr:uid="{00000000-0005-0000-0000-0000A2450000}"/>
    <cellStyle name="Milliers 213 2 3 3" xfId="16968" xr:uid="{00000000-0005-0000-0000-0000A3450000}"/>
    <cellStyle name="Milliers 213 2 3 3 2" xfId="41935" xr:uid="{00000000-0005-0000-0000-0000A4450000}"/>
    <cellStyle name="Milliers 213 2 3 4" xfId="36495" xr:uid="{00000000-0005-0000-0000-0000A5450000}"/>
    <cellStyle name="Milliers 213 2 3 5" xfId="9211" xr:uid="{00000000-0005-0000-0000-0000A6450000}"/>
    <cellStyle name="Milliers 213 2 4" xfId="2882" xr:uid="{00000000-0005-0000-0000-0000A7450000}"/>
    <cellStyle name="Milliers 213 2 4 2" xfId="19634" xr:uid="{00000000-0005-0000-0000-0000A8450000}"/>
    <cellStyle name="Milliers 213 2 4 2 2" xfId="43743" xr:uid="{00000000-0005-0000-0000-0000A9450000}"/>
    <cellStyle name="Milliers 213 2 4 3" xfId="38265" xr:uid="{00000000-0005-0000-0000-0000AA450000}"/>
    <cellStyle name="Milliers 213 2 4 4" xfId="10990" xr:uid="{00000000-0005-0000-0000-0000AB450000}"/>
    <cellStyle name="Milliers 213 2 5" xfId="15500" xr:uid="{00000000-0005-0000-0000-0000AC450000}"/>
    <cellStyle name="Milliers 213 2 5 2" xfId="40467" xr:uid="{00000000-0005-0000-0000-0000AD450000}"/>
    <cellStyle name="Milliers 213 2 6" xfId="7315" xr:uid="{00000000-0005-0000-0000-0000AE450000}"/>
    <cellStyle name="Milliers 213 3" xfId="8902" xr:uid="{00000000-0005-0000-0000-0000AF450000}"/>
    <cellStyle name="Milliers 213 3 2" xfId="19341" xr:uid="{00000000-0005-0000-0000-0000B0450000}"/>
    <cellStyle name="Milliers 213 3 2 2" xfId="43450" xr:uid="{00000000-0005-0000-0000-0000B1450000}"/>
    <cellStyle name="Milliers 213 3 3" xfId="36186" xr:uid="{00000000-0005-0000-0000-0000B2450000}"/>
    <cellStyle name="Milliers 213 4" xfId="10697" xr:uid="{00000000-0005-0000-0000-0000B3450000}"/>
    <cellStyle name="Milliers 213 4 2" xfId="37972" xr:uid="{00000000-0005-0000-0000-0000B4450000}"/>
    <cellStyle name="Milliers 213 5" xfId="15191" xr:uid="{00000000-0005-0000-0000-0000B5450000}"/>
    <cellStyle name="Milliers 213 5 2" xfId="40158" xr:uid="{00000000-0005-0000-0000-0000B6450000}"/>
    <cellStyle name="Milliers 213 6" xfId="6997" xr:uid="{00000000-0005-0000-0000-0000B7450000}"/>
    <cellStyle name="Milliers 214" xfId="1687" xr:uid="{00000000-0005-0000-0000-0000B8450000}"/>
    <cellStyle name="Milliers 214 2" xfId="2089" xr:uid="{00000000-0005-0000-0000-0000B9450000}"/>
    <cellStyle name="Milliers 214 2 2" xfId="3696" xr:uid="{00000000-0005-0000-0000-0000BA450000}"/>
    <cellStyle name="Milliers 214 2 2 2" xfId="9823" xr:uid="{00000000-0005-0000-0000-0000BB450000}"/>
    <cellStyle name="Milliers 214 2 2 2 2" xfId="13690" xr:uid="{00000000-0005-0000-0000-0000BC450000}"/>
    <cellStyle name="Milliers 214 2 2 2 2 2" xfId="20892" xr:uid="{00000000-0005-0000-0000-0000BD450000}"/>
    <cellStyle name="Milliers 214 2 2 2 2 2 2" xfId="45001" xr:uid="{00000000-0005-0000-0000-0000BE450000}"/>
    <cellStyle name="Milliers 214 2 2 2 2 3" xfId="39537" xr:uid="{00000000-0005-0000-0000-0000BF450000}"/>
    <cellStyle name="Milliers 214 2 2 2 3" xfId="17580" xr:uid="{00000000-0005-0000-0000-0000C0450000}"/>
    <cellStyle name="Milliers 214 2 2 2 3 2" xfId="42547" xr:uid="{00000000-0005-0000-0000-0000C1450000}"/>
    <cellStyle name="Milliers 214 2 2 2 4" xfId="37107" xr:uid="{00000000-0005-0000-0000-0000C2450000}"/>
    <cellStyle name="Milliers 214 2 2 3" xfId="11404" xr:uid="{00000000-0005-0000-0000-0000C3450000}"/>
    <cellStyle name="Milliers 214 2 2 3 2" xfId="20047" xr:uid="{00000000-0005-0000-0000-0000C4450000}"/>
    <cellStyle name="Milliers 214 2 2 3 2 2" xfId="44156" xr:uid="{00000000-0005-0000-0000-0000C5450000}"/>
    <cellStyle name="Milliers 214 2 2 3 3" xfId="38678" xr:uid="{00000000-0005-0000-0000-0000C6450000}"/>
    <cellStyle name="Milliers 214 2 2 4" xfId="16112" xr:uid="{00000000-0005-0000-0000-0000C7450000}"/>
    <cellStyle name="Milliers 214 2 2 4 2" xfId="41079" xr:uid="{00000000-0005-0000-0000-0000C8450000}"/>
    <cellStyle name="Milliers 214 2 2 5" xfId="7943" xr:uid="{00000000-0005-0000-0000-0000C9450000}"/>
    <cellStyle name="Milliers 214 2 3" xfId="4588" xr:uid="{00000000-0005-0000-0000-0000CA450000}"/>
    <cellStyle name="Milliers 214 2 3 2" xfId="13269" xr:uid="{00000000-0005-0000-0000-0000CB450000}"/>
    <cellStyle name="Milliers 214 2 3 2 2" xfId="20480" xr:uid="{00000000-0005-0000-0000-0000CC450000}"/>
    <cellStyle name="Milliers 214 2 3 2 2 2" xfId="44589" xr:uid="{00000000-0005-0000-0000-0000CD450000}"/>
    <cellStyle name="Milliers 214 2 3 2 3" xfId="39125" xr:uid="{00000000-0005-0000-0000-0000CE450000}"/>
    <cellStyle name="Milliers 214 2 3 3" xfId="16969" xr:uid="{00000000-0005-0000-0000-0000CF450000}"/>
    <cellStyle name="Milliers 214 2 3 3 2" xfId="41936" xr:uid="{00000000-0005-0000-0000-0000D0450000}"/>
    <cellStyle name="Milliers 214 2 3 4" xfId="36496" xr:uid="{00000000-0005-0000-0000-0000D1450000}"/>
    <cellStyle name="Milliers 214 2 3 5" xfId="9212" xr:uid="{00000000-0005-0000-0000-0000D2450000}"/>
    <cellStyle name="Milliers 214 2 4" xfId="2883" xr:uid="{00000000-0005-0000-0000-0000D3450000}"/>
    <cellStyle name="Milliers 214 2 4 2" xfId="19635" xr:uid="{00000000-0005-0000-0000-0000D4450000}"/>
    <cellStyle name="Milliers 214 2 4 2 2" xfId="43744" xr:uid="{00000000-0005-0000-0000-0000D5450000}"/>
    <cellStyle name="Milliers 214 2 4 3" xfId="38266" xr:uid="{00000000-0005-0000-0000-0000D6450000}"/>
    <cellStyle name="Milliers 214 2 4 4" xfId="10991" xr:uid="{00000000-0005-0000-0000-0000D7450000}"/>
    <cellStyle name="Milliers 214 2 5" xfId="15501" xr:uid="{00000000-0005-0000-0000-0000D8450000}"/>
    <cellStyle name="Milliers 214 2 5 2" xfId="40468" xr:uid="{00000000-0005-0000-0000-0000D9450000}"/>
    <cellStyle name="Milliers 214 2 6" xfId="7316" xr:uid="{00000000-0005-0000-0000-0000DA450000}"/>
    <cellStyle name="Milliers 214 3" xfId="8903" xr:uid="{00000000-0005-0000-0000-0000DB450000}"/>
    <cellStyle name="Milliers 214 3 2" xfId="19342" xr:uid="{00000000-0005-0000-0000-0000DC450000}"/>
    <cellStyle name="Milliers 214 3 2 2" xfId="43451" xr:uid="{00000000-0005-0000-0000-0000DD450000}"/>
    <cellStyle name="Milliers 214 3 3" xfId="36187" xr:uid="{00000000-0005-0000-0000-0000DE450000}"/>
    <cellStyle name="Milliers 214 4" xfId="10698" xr:uid="{00000000-0005-0000-0000-0000DF450000}"/>
    <cellStyle name="Milliers 214 4 2" xfId="37973" xr:uid="{00000000-0005-0000-0000-0000E0450000}"/>
    <cellStyle name="Milliers 214 5" xfId="15192" xr:uid="{00000000-0005-0000-0000-0000E1450000}"/>
    <cellStyle name="Milliers 214 5 2" xfId="40159" xr:uid="{00000000-0005-0000-0000-0000E2450000}"/>
    <cellStyle name="Milliers 214 6" xfId="6998" xr:uid="{00000000-0005-0000-0000-0000E3450000}"/>
    <cellStyle name="Milliers 215" xfId="1688" xr:uid="{00000000-0005-0000-0000-0000E4450000}"/>
    <cellStyle name="Milliers 215 2" xfId="2090" xr:uid="{00000000-0005-0000-0000-0000E5450000}"/>
    <cellStyle name="Milliers 215 2 2" xfId="3697" xr:uid="{00000000-0005-0000-0000-0000E6450000}"/>
    <cellStyle name="Milliers 215 2 2 2" xfId="9824" xr:uid="{00000000-0005-0000-0000-0000E7450000}"/>
    <cellStyle name="Milliers 215 2 2 2 2" xfId="13691" xr:uid="{00000000-0005-0000-0000-0000E8450000}"/>
    <cellStyle name="Milliers 215 2 2 2 2 2" xfId="20893" xr:uid="{00000000-0005-0000-0000-0000E9450000}"/>
    <cellStyle name="Milliers 215 2 2 2 2 2 2" xfId="45002" xr:uid="{00000000-0005-0000-0000-0000EA450000}"/>
    <cellStyle name="Milliers 215 2 2 2 2 3" xfId="39538" xr:uid="{00000000-0005-0000-0000-0000EB450000}"/>
    <cellStyle name="Milliers 215 2 2 2 3" xfId="17581" xr:uid="{00000000-0005-0000-0000-0000EC450000}"/>
    <cellStyle name="Milliers 215 2 2 2 3 2" xfId="42548" xr:uid="{00000000-0005-0000-0000-0000ED450000}"/>
    <cellStyle name="Milliers 215 2 2 2 4" xfId="37108" xr:uid="{00000000-0005-0000-0000-0000EE450000}"/>
    <cellStyle name="Milliers 215 2 2 3" xfId="11405" xr:uid="{00000000-0005-0000-0000-0000EF450000}"/>
    <cellStyle name="Milliers 215 2 2 3 2" xfId="20048" xr:uid="{00000000-0005-0000-0000-0000F0450000}"/>
    <cellStyle name="Milliers 215 2 2 3 2 2" xfId="44157" xr:uid="{00000000-0005-0000-0000-0000F1450000}"/>
    <cellStyle name="Milliers 215 2 2 3 3" xfId="38679" xr:uid="{00000000-0005-0000-0000-0000F2450000}"/>
    <cellStyle name="Milliers 215 2 2 4" xfId="16113" xr:uid="{00000000-0005-0000-0000-0000F3450000}"/>
    <cellStyle name="Milliers 215 2 2 4 2" xfId="41080" xr:uid="{00000000-0005-0000-0000-0000F4450000}"/>
    <cellStyle name="Milliers 215 2 2 5" xfId="7944" xr:uid="{00000000-0005-0000-0000-0000F5450000}"/>
    <cellStyle name="Milliers 215 2 3" xfId="4589" xr:uid="{00000000-0005-0000-0000-0000F6450000}"/>
    <cellStyle name="Milliers 215 2 3 2" xfId="13270" xr:uid="{00000000-0005-0000-0000-0000F7450000}"/>
    <cellStyle name="Milliers 215 2 3 2 2" xfId="20481" xr:uid="{00000000-0005-0000-0000-0000F8450000}"/>
    <cellStyle name="Milliers 215 2 3 2 2 2" xfId="44590" xr:uid="{00000000-0005-0000-0000-0000F9450000}"/>
    <cellStyle name="Milliers 215 2 3 2 3" xfId="39126" xr:uid="{00000000-0005-0000-0000-0000FA450000}"/>
    <cellStyle name="Milliers 215 2 3 3" xfId="16970" xr:uid="{00000000-0005-0000-0000-0000FB450000}"/>
    <cellStyle name="Milliers 215 2 3 3 2" xfId="41937" xr:uid="{00000000-0005-0000-0000-0000FC450000}"/>
    <cellStyle name="Milliers 215 2 3 4" xfId="36497" xr:uid="{00000000-0005-0000-0000-0000FD450000}"/>
    <cellStyle name="Milliers 215 2 3 5" xfId="9213" xr:uid="{00000000-0005-0000-0000-0000FE450000}"/>
    <cellStyle name="Milliers 215 2 4" xfId="2884" xr:uid="{00000000-0005-0000-0000-0000FF450000}"/>
    <cellStyle name="Milliers 215 2 4 2" xfId="19636" xr:uid="{00000000-0005-0000-0000-000000460000}"/>
    <cellStyle name="Milliers 215 2 4 2 2" xfId="43745" xr:uid="{00000000-0005-0000-0000-000001460000}"/>
    <cellStyle name="Milliers 215 2 4 3" xfId="38267" xr:uid="{00000000-0005-0000-0000-000002460000}"/>
    <cellStyle name="Milliers 215 2 4 4" xfId="10992" xr:uid="{00000000-0005-0000-0000-000003460000}"/>
    <cellStyle name="Milliers 215 2 5" xfId="15502" xr:uid="{00000000-0005-0000-0000-000004460000}"/>
    <cellStyle name="Milliers 215 2 5 2" xfId="40469" xr:uid="{00000000-0005-0000-0000-000005460000}"/>
    <cellStyle name="Milliers 215 2 6" xfId="7317" xr:uid="{00000000-0005-0000-0000-000006460000}"/>
    <cellStyle name="Milliers 215 3" xfId="8904" xr:uid="{00000000-0005-0000-0000-000007460000}"/>
    <cellStyle name="Milliers 215 3 2" xfId="19343" xr:uid="{00000000-0005-0000-0000-000008460000}"/>
    <cellStyle name="Milliers 215 3 2 2" xfId="43452" xr:uid="{00000000-0005-0000-0000-000009460000}"/>
    <cellStyle name="Milliers 215 3 3" xfId="36188" xr:uid="{00000000-0005-0000-0000-00000A460000}"/>
    <cellStyle name="Milliers 215 4" xfId="10699" xr:uid="{00000000-0005-0000-0000-00000B460000}"/>
    <cellStyle name="Milliers 215 4 2" xfId="37974" xr:uid="{00000000-0005-0000-0000-00000C460000}"/>
    <cellStyle name="Milliers 215 5" xfId="15193" xr:uid="{00000000-0005-0000-0000-00000D460000}"/>
    <cellStyle name="Milliers 215 5 2" xfId="40160" xr:uid="{00000000-0005-0000-0000-00000E460000}"/>
    <cellStyle name="Milliers 215 6" xfId="6999" xr:uid="{00000000-0005-0000-0000-00000F460000}"/>
    <cellStyle name="Milliers 216" xfId="1689" xr:uid="{00000000-0005-0000-0000-000010460000}"/>
    <cellStyle name="Milliers 216 2" xfId="2091" xr:uid="{00000000-0005-0000-0000-000011460000}"/>
    <cellStyle name="Milliers 216 2 2" xfId="3698" xr:uid="{00000000-0005-0000-0000-000012460000}"/>
    <cellStyle name="Milliers 216 2 2 2" xfId="9825" xr:uid="{00000000-0005-0000-0000-000013460000}"/>
    <cellStyle name="Milliers 216 2 2 2 2" xfId="13692" xr:uid="{00000000-0005-0000-0000-000014460000}"/>
    <cellStyle name="Milliers 216 2 2 2 2 2" xfId="20894" xr:uid="{00000000-0005-0000-0000-000015460000}"/>
    <cellStyle name="Milliers 216 2 2 2 2 2 2" xfId="45003" xr:uid="{00000000-0005-0000-0000-000016460000}"/>
    <cellStyle name="Milliers 216 2 2 2 2 3" xfId="39539" xr:uid="{00000000-0005-0000-0000-000017460000}"/>
    <cellStyle name="Milliers 216 2 2 2 3" xfId="17582" xr:uid="{00000000-0005-0000-0000-000018460000}"/>
    <cellStyle name="Milliers 216 2 2 2 3 2" xfId="42549" xr:uid="{00000000-0005-0000-0000-000019460000}"/>
    <cellStyle name="Milliers 216 2 2 2 4" xfId="37109" xr:uid="{00000000-0005-0000-0000-00001A460000}"/>
    <cellStyle name="Milliers 216 2 2 3" xfId="11406" xr:uid="{00000000-0005-0000-0000-00001B460000}"/>
    <cellStyle name="Milliers 216 2 2 3 2" xfId="20049" xr:uid="{00000000-0005-0000-0000-00001C460000}"/>
    <cellStyle name="Milliers 216 2 2 3 2 2" xfId="44158" xr:uid="{00000000-0005-0000-0000-00001D460000}"/>
    <cellStyle name="Milliers 216 2 2 3 3" xfId="38680" xr:uid="{00000000-0005-0000-0000-00001E460000}"/>
    <cellStyle name="Milliers 216 2 2 4" xfId="16114" xr:uid="{00000000-0005-0000-0000-00001F460000}"/>
    <cellStyle name="Milliers 216 2 2 4 2" xfId="41081" xr:uid="{00000000-0005-0000-0000-000020460000}"/>
    <cellStyle name="Milliers 216 2 2 5" xfId="7945" xr:uid="{00000000-0005-0000-0000-000021460000}"/>
    <cellStyle name="Milliers 216 2 3" xfId="4590" xr:uid="{00000000-0005-0000-0000-000022460000}"/>
    <cellStyle name="Milliers 216 2 3 2" xfId="13271" xr:uid="{00000000-0005-0000-0000-000023460000}"/>
    <cellStyle name="Milliers 216 2 3 2 2" xfId="20482" xr:uid="{00000000-0005-0000-0000-000024460000}"/>
    <cellStyle name="Milliers 216 2 3 2 2 2" xfId="44591" xr:uid="{00000000-0005-0000-0000-000025460000}"/>
    <cellStyle name="Milliers 216 2 3 2 3" xfId="39127" xr:uid="{00000000-0005-0000-0000-000026460000}"/>
    <cellStyle name="Milliers 216 2 3 3" xfId="16971" xr:uid="{00000000-0005-0000-0000-000027460000}"/>
    <cellStyle name="Milliers 216 2 3 3 2" xfId="41938" xr:uid="{00000000-0005-0000-0000-000028460000}"/>
    <cellStyle name="Milliers 216 2 3 4" xfId="36498" xr:uid="{00000000-0005-0000-0000-000029460000}"/>
    <cellStyle name="Milliers 216 2 3 5" xfId="9214" xr:uid="{00000000-0005-0000-0000-00002A460000}"/>
    <cellStyle name="Milliers 216 2 4" xfId="2885" xr:uid="{00000000-0005-0000-0000-00002B460000}"/>
    <cellStyle name="Milliers 216 2 4 2" xfId="19637" xr:uid="{00000000-0005-0000-0000-00002C460000}"/>
    <cellStyle name="Milliers 216 2 4 2 2" xfId="43746" xr:uid="{00000000-0005-0000-0000-00002D460000}"/>
    <cellStyle name="Milliers 216 2 4 3" xfId="38268" xr:uid="{00000000-0005-0000-0000-00002E460000}"/>
    <cellStyle name="Milliers 216 2 4 4" xfId="10993" xr:uid="{00000000-0005-0000-0000-00002F460000}"/>
    <cellStyle name="Milliers 216 2 5" xfId="15503" xr:uid="{00000000-0005-0000-0000-000030460000}"/>
    <cellStyle name="Milliers 216 2 5 2" xfId="40470" xr:uid="{00000000-0005-0000-0000-000031460000}"/>
    <cellStyle name="Milliers 216 2 6" xfId="7318" xr:uid="{00000000-0005-0000-0000-000032460000}"/>
    <cellStyle name="Milliers 216 3" xfId="8905" xr:uid="{00000000-0005-0000-0000-000033460000}"/>
    <cellStyle name="Milliers 216 3 2" xfId="19344" xr:uid="{00000000-0005-0000-0000-000034460000}"/>
    <cellStyle name="Milliers 216 3 2 2" xfId="43453" xr:uid="{00000000-0005-0000-0000-000035460000}"/>
    <cellStyle name="Milliers 216 3 3" xfId="36189" xr:uid="{00000000-0005-0000-0000-000036460000}"/>
    <cellStyle name="Milliers 216 4" xfId="10700" xr:uid="{00000000-0005-0000-0000-000037460000}"/>
    <cellStyle name="Milliers 216 4 2" xfId="37975" xr:uid="{00000000-0005-0000-0000-000038460000}"/>
    <cellStyle name="Milliers 216 5" xfId="15194" xr:uid="{00000000-0005-0000-0000-000039460000}"/>
    <cellStyle name="Milliers 216 5 2" xfId="40161" xr:uid="{00000000-0005-0000-0000-00003A460000}"/>
    <cellStyle name="Milliers 216 6" xfId="7000" xr:uid="{00000000-0005-0000-0000-00003B460000}"/>
    <cellStyle name="Milliers 217" xfId="1690" xr:uid="{00000000-0005-0000-0000-00003C460000}"/>
    <cellStyle name="Milliers 217 2" xfId="2092" xr:uid="{00000000-0005-0000-0000-00003D460000}"/>
    <cellStyle name="Milliers 217 2 2" xfId="3699" xr:uid="{00000000-0005-0000-0000-00003E460000}"/>
    <cellStyle name="Milliers 217 2 2 2" xfId="9826" xr:uid="{00000000-0005-0000-0000-00003F460000}"/>
    <cellStyle name="Milliers 217 2 2 2 2" xfId="13693" xr:uid="{00000000-0005-0000-0000-000040460000}"/>
    <cellStyle name="Milliers 217 2 2 2 2 2" xfId="20895" xr:uid="{00000000-0005-0000-0000-000041460000}"/>
    <cellStyle name="Milliers 217 2 2 2 2 2 2" xfId="45004" xr:uid="{00000000-0005-0000-0000-000042460000}"/>
    <cellStyle name="Milliers 217 2 2 2 2 3" xfId="39540" xr:uid="{00000000-0005-0000-0000-000043460000}"/>
    <cellStyle name="Milliers 217 2 2 2 3" xfId="17583" xr:uid="{00000000-0005-0000-0000-000044460000}"/>
    <cellStyle name="Milliers 217 2 2 2 3 2" xfId="42550" xr:uid="{00000000-0005-0000-0000-000045460000}"/>
    <cellStyle name="Milliers 217 2 2 2 4" xfId="37110" xr:uid="{00000000-0005-0000-0000-000046460000}"/>
    <cellStyle name="Milliers 217 2 2 3" xfId="11407" xr:uid="{00000000-0005-0000-0000-000047460000}"/>
    <cellStyle name="Milliers 217 2 2 3 2" xfId="20050" xr:uid="{00000000-0005-0000-0000-000048460000}"/>
    <cellStyle name="Milliers 217 2 2 3 2 2" xfId="44159" xr:uid="{00000000-0005-0000-0000-000049460000}"/>
    <cellStyle name="Milliers 217 2 2 3 3" xfId="38681" xr:uid="{00000000-0005-0000-0000-00004A460000}"/>
    <cellStyle name="Milliers 217 2 2 4" xfId="16115" xr:uid="{00000000-0005-0000-0000-00004B460000}"/>
    <cellStyle name="Milliers 217 2 2 4 2" xfId="41082" xr:uid="{00000000-0005-0000-0000-00004C460000}"/>
    <cellStyle name="Milliers 217 2 2 5" xfId="7946" xr:uid="{00000000-0005-0000-0000-00004D460000}"/>
    <cellStyle name="Milliers 217 2 3" xfId="4591" xr:uid="{00000000-0005-0000-0000-00004E460000}"/>
    <cellStyle name="Milliers 217 2 3 2" xfId="13272" xr:uid="{00000000-0005-0000-0000-00004F460000}"/>
    <cellStyle name="Milliers 217 2 3 2 2" xfId="20483" xr:uid="{00000000-0005-0000-0000-000050460000}"/>
    <cellStyle name="Milliers 217 2 3 2 2 2" xfId="44592" xr:uid="{00000000-0005-0000-0000-000051460000}"/>
    <cellStyle name="Milliers 217 2 3 2 3" xfId="39128" xr:uid="{00000000-0005-0000-0000-000052460000}"/>
    <cellStyle name="Milliers 217 2 3 3" xfId="16972" xr:uid="{00000000-0005-0000-0000-000053460000}"/>
    <cellStyle name="Milliers 217 2 3 3 2" xfId="41939" xr:uid="{00000000-0005-0000-0000-000054460000}"/>
    <cellStyle name="Milliers 217 2 3 4" xfId="36499" xr:uid="{00000000-0005-0000-0000-000055460000}"/>
    <cellStyle name="Milliers 217 2 3 5" xfId="9215" xr:uid="{00000000-0005-0000-0000-000056460000}"/>
    <cellStyle name="Milliers 217 2 4" xfId="2886" xr:uid="{00000000-0005-0000-0000-000057460000}"/>
    <cellStyle name="Milliers 217 2 4 2" xfId="19638" xr:uid="{00000000-0005-0000-0000-000058460000}"/>
    <cellStyle name="Milliers 217 2 4 2 2" xfId="43747" xr:uid="{00000000-0005-0000-0000-000059460000}"/>
    <cellStyle name="Milliers 217 2 4 3" xfId="38269" xr:uid="{00000000-0005-0000-0000-00005A460000}"/>
    <cellStyle name="Milliers 217 2 4 4" xfId="10994" xr:uid="{00000000-0005-0000-0000-00005B460000}"/>
    <cellStyle name="Milliers 217 2 5" xfId="15504" xr:uid="{00000000-0005-0000-0000-00005C460000}"/>
    <cellStyle name="Milliers 217 2 5 2" xfId="40471" xr:uid="{00000000-0005-0000-0000-00005D460000}"/>
    <cellStyle name="Milliers 217 2 6" xfId="7319" xr:uid="{00000000-0005-0000-0000-00005E460000}"/>
    <cellStyle name="Milliers 217 3" xfId="8906" xr:uid="{00000000-0005-0000-0000-00005F460000}"/>
    <cellStyle name="Milliers 217 3 2" xfId="19345" xr:uid="{00000000-0005-0000-0000-000060460000}"/>
    <cellStyle name="Milliers 217 3 2 2" xfId="43454" xr:uid="{00000000-0005-0000-0000-000061460000}"/>
    <cellStyle name="Milliers 217 3 3" xfId="36190" xr:uid="{00000000-0005-0000-0000-000062460000}"/>
    <cellStyle name="Milliers 217 4" xfId="10701" xr:uid="{00000000-0005-0000-0000-000063460000}"/>
    <cellStyle name="Milliers 217 4 2" xfId="37976" xr:uid="{00000000-0005-0000-0000-000064460000}"/>
    <cellStyle name="Milliers 217 5" xfId="15195" xr:uid="{00000000-0005-0000-0000-000065460000}"/>
    <cellStyle name="Milliers 217 5 2" xfId="40162" xr:uid="{00000000-0005-0000-0000-000066460000}"/>
    <cellStyle name="Milliers 217 6" xfId="7001" xr:uid="{00000000-0005-0000-0000-000067460000}"/>
    <cellStyle name="Milliers 218" xfId="1691" xr:uid="{00000000-0005-0000-0000-000068460000}"/>
    <cellStyle name="Milliers 218 2" xfId="2093" xr:uid="{00000000-0005-0000-0000-000069460000}"/>
    <cellStyle name="Milliers 218 2 2" xfId="3700" xr:uid="{00000000-0005-0000-0000-00006A460000}"/>
    <cellStyle name="Milliers 218 2 2 2" xfId="9827" xr:uid="{00000000-0005-0000-0000-00006B460000}"/>
    <cellStyle name="Milliers 218 2 2 2 2" xfId="13694" xr:uid="{00000000-0005-0000-0000-00006C460000}"/>
    <cellStyle name="Milliers 218 2 2 2 2 2" xfId="20896" xr:uid="{00000000-0005-0000-0000-00006D460000}"/>
    <cellStyle name="Milliers 218 2 2 2 2 2 2" xfId="45005" xr:uid="{00000000-0005-0000-0000-00006E460000}"/>
    <cellStyle name="Milliers 218 2 2 2 2 3" xfId="39541" xr:uid="{00000000-0005-0000-0000-00006F460000}"/>
    <cellStyle name="Milliers 218 2 2 2 3" xfId="17584" xr:uid="{00000000-0005-0000-0000-000070460000}"/>
    <cellStyle name="Milliers 218 2 2 2 3 2" xfId="42551" xr:uid="{00000000-0005-0000-0000-000071460000}"/>
    <cellStyle name="Milliers 218 2 2 2 4" xfId="37111" xr:uid="{00000000-0005-0000-0000-000072460000}"/>
    <cellStyle name="Milliers 218 2 2 3" xfId="11408" xr:uid="{00000000-0005-0000-0000-000073460000}"/>
    <cellStyle name="Milliers 218 2 2 3 2" xfId="20051" xr:uid="{00000000-0005-0000-0000-000074460000}"/>
    <cellStyle name="Milliers 218 2 2 3 2 2" xfId="44160" xr:uid="{00000000-0005-0000-0000-000075460000}"/>
    <cellStyle name="Milliers 218 2 2 3 3" xfId="38682" xr:uid="{00000000-0005-0000-0000-000076460000}"/>
    <cellStyle name="Milliers 218 2 2 4" xfId="16116" xr:uid="{00000000-0005-0000-0000-000077460000}"/>
    <cellStyle name="Milliers 218 2 2 4 2" xfId="41083" xr:uid="{00000000-0005-0000-0000-000078460000}"/>
    <cellStyle name="Milliers 218 2 2 5" xfId="7947" xr:uid="{00000000-0005-0000-0000-000079460000}"/>
    <cellStyle name="Milliers 218 2 3" xfId="4592" xr:uid="{00000000-0005-0000-0000-00007A460000}"/>
    <cellStyle name="Milliers 218 2 3 2" xfId="13273" xr:uid="{00000000-0005-0000-0000-00007B460000}"/>
    <cellStyle name="Milliers 218 2 3 2 2" xfId="20484" xr:uid="{00000000-0005-0000-0000-00007C460000}"/>
    <cellStyle name="Milliers 218 2 3 2 2 2" xfId="44593" xr:uid="{00000000-0005-0000-0000-00007D460000}"/>
    <cellStyle name="Milliers 218 2 3 2 3" xfId="39129" xr:uid="{00000000-0005-0000-0000-00007E460000}"/>
    <cellStyle name="Milliers 218 2 3 3" xfId="16973" xr:uid="{00000000-0005-0000-0000-00007F460000}"/>
    <cellStyle name="Milliers 218 2 3 3 2" xfId="41940" xr:uid="{00000000-0005-0000-0000-000080460000}"/>
    <cellStyle name="Milliers 218 2 3 4" xfId="36500" xr:uid="{00000000-0005-0000-0000-000081460000}"/>
    <cellStyle name="Milliers 218 2 3 5" xfId="9216" xr:uid="{00000000-0005-0000-0000-000082460000}"/>
    <cellStyle name="Milliers 218 2 4" xfId="2887" xr:uid="{00000000-0005-0000-0000-000083460000}"/>
    <cellStyle name="Milliers 218 2 4 2" xfId="19639" xr:uid="{00000000-0005-0000-0000-000084460000}"/>
    <cellStyle name="Milliers 218 2 4 2 2" xfId="43748" xr:uid="{00000000-0005-0000-0000-000085460000}"/>
    <cellStyle name="Milliers 218 2 4 3" xfId="38270" xr:uid="{00000000-0005-0000-0000-000086460000}"/>
    <cellStyle name="Milliers 218 2 4 4" xfId="10995" xr:uid="{00000000-0005-0000-0000-000087460000}"/>
    <cellStyle name="Milliers 218 2 5" xfId="15505" xr:uid="{00000000-0005-0000-0000-000088460000}"/>
    <cellStyle name="Milliers 218 2 5 2" xfId="40472" xr:uid="{00000000-0005-0000-0000-000089460000}"/>
    <cellStyle name="Milliers 218 2 6" xfId="7320" xr:uid="{00000000-0005-0000-0000-00008A460000}"/>
    <cellStyle name="Milliers 218 3" xfId="8907" xr:uid="{00000000-0005-0000-0000-00008B460000}"/>
    <cellStyle name="Milliers 218 3 2" xfId="19346" xr:uid="{00000000-0005-0000-0000-00008C460000}"/>
    <cellStyle name="Milliers 218 3 2 2" xfId="43455" xr:uid="{00000000-0005-0000-0000-00008D460000}"/>
    <cellStyle name="Milliers 218 3 3" xfId="36191" xr:uid="{00000000-0005-0000-0000-00008E460000}"/>
    <cellStyle name="Milliers 218 4" xfId="10702" xr:uid="{00000000-0005-0000-0000-00008F460000}"/>
    <cellStyle name="Milliers 218 4 2" xfId="37977" xr:uid="{00000000-0005-0000-0000-000090460000}"/>
    <cellStyle name="Milliers 218 5" xfId="15196" xr:uid="{00000000-0005-0000-0000-000091460000}"/>
    <cellStyle name="Milliers 218 5 2" xfId="40163" xr:uid="{00000000-0005-0000-0000-000092460000}"/>
    <cellStyle name="Milliers 218 6" xfId="7002" xr:uid="{00000000-0005-0000-0000-000093460000}"/>
    <cellStyle name="Milliers 219" xfId="1692" xr:uid="{00000000-0005-0000-0000-000094460000}"/>
    <cellStyle name="Milliers 219 2" xfId="2094" xr:uid="{00000000-0005-0000-0000-000095460000}"/>
    <cellStyle name="Milliers 219 2 2" xfId="3701" xr:uid="{00000000-0005-0000-0000-000096460000}"/>
    <cellStyle name="Milliers 219 2 2 2" xfId="9828" xr:uid="{00000000-0005-0000-0000-000097460000}"/>
    <cellStyle name="Milliers 219 2 2 2 2" xfId="13695" xr:uid="{00000000-0005-0000-0000-000098460000}"/>
    <cellStyle name="Milliers 219 2 2 2 2 2" xfId="20897" xr:uid="{00000000-0005-0000-0000-000099460000}"/>
    <cellStyle name="Milliers 219 2 2 2 2 2 2" xfId="45006" xr:uid="{00000000-0005-0000-0000-00009A460000}"/>
    <cellStyle name="Milliers 219 2 2 2 2 3" xfId="39542" xr:uid="{00000000-0005-0000-0000-00009B460000}"/>
    <cellStyle name="Milliers 219 2 2 2 3" xfId="17585" xr:uid="{00000000-0005-0000-0000-00009C460000}"/>
    <cellStyle name="Milliers 219 2 2 2 3 2" xfId="42552" xr:uid="{00000000-0005-0000-0000-00009D460000}"/>
    <cellStyle name="Milliers 219 2 2 2 4" xfId="37112" xr:uid="{00000000-0005-0000-0000-00009E460000}"/>
    <cellStyle name="Milliers 219 2 2 3" xfId="11409" xr:uid="{00000000-0005-0000-0000-00009F460000}"/>
    <cellStyle name="Milliers 219 2 2 3 2" xfId="20052" xr:uid="{00000000-0005-0000-0000-0000A0460000}"/>
    <cellStyle name="Milliers 219 2 2 3 2 2" xfId="44161" xr:uid="{00000000-0005-0000-0000-0000A1460000}"/>
    <cellStyle name="Milliers 219 2 2 3 3" xfId="38683" xr:uid="{00000000-0005-0000-0000-0000A2460000}"/>
    <cellStyle name="Milliers 219 2 2 4" xfId="16117" xr:uid="{00000000-0005-0000-0000-0000A3460000}"/>
    <cellStyle name="Milliers 219 2 2 4 2" xfId="41084" xr:uid="{00000000-0005-0000-0000-0000A4460000}"/>
    <cellStyle name="Milliers 219 2 2 5" xfId="7948" xr:uid="{00000000-0005-0000-0000-0000A5460000}"/>
    <cellStyle name="Milliers 219 2 3" xfId="4593" xr:uid="{00000000-0005-0000-0000-0000A6460000}"/>
    <cellStyle name="Milliers 219 2 3 2" xfId="13274" xr:uid="{00000000-0005-0000-0000-0000A7460000}"/>
    <cellStyle name="Milliers 219 2 3 2 2" xfId="20485" xr:uid="{00000000-0005-0000-0000-0000A8460000}"/>
    <cellStyle name="Milliers 219 2 3 2 2 2" xfId="44594" xr:uid="{00000000-0005-0000-0000-0000A9460000}"/>
    <cellStyle name="Milliers 219 2 3 2 3" xfId="39130" xr:uid="{00000000-0005-0000-0000-0000AA460000}"/>
    <cellStyle name="Milliers 219 2 3 3" xfId="16974" xr:uid="{00000000-0005-0000-0000-0000AB460000}"/>
    <cellStyle name="Milliers 219 2 3 3 2" xfId="41941" xr:uid="{00000000-0005-0000-0000-0000AC460000}"/>
    <cellStyle name="Milliers 219 2 3 4" xfId="36501" xr:uid="{00000000-0005-0000-0000-0000AD460000}"/>
    <cellStyle name="Milliers 219 2 3 5" xfId="9217" xr:uid="{00000000-0005-0000-0000-0000AE460000}"/>
    <cellStyle name="Milliers 219 2 4" xfId="2888" xr:uid="{00000000-0005-0000-0000-0000AF460000}"/>
    <cellStyle name="Milliers 219 2 4 2" xfId="19640" xr:uid="{00000000-0005-0000-0000-0000B0460000}"/>
    <cellStyle name="Milliers 219 2 4 2 2" xfId="43749" xr:uid="{00000000-0005-0000-0000-0000B1460000}"/>
    <cellStyle name="Milliers 219 2 4 3" xfId="38271" xr:uid="{00000000-0005-0000-0000-0000B2460000}"/>
    <cellStyle name="Milliers 219 2 4 4" xfId="10996" xr:uid="{00000000-0005-0000-0000-0000B3460000}"/>
    <cellStyle name="Milliers 219 2 5" xfId="15506" xr:uid="{00000000-0005-0000-0000-0000B4460000}"/>
    <cellStyle name="Milliers 219 2 5 2" xfId="40473" xr:uid="{00000000-0005-0000-0000-0000B5460000}"/>
    <cellStyle name="Milliers 219 2 6" xfId="7321" xr:uid="{00000000-0005-0000-0000-0000B6460000}"/>
    <cellStyle name="Milliers 219 3" xfId="8908" xr:uid="{00000000-0005-0000-0000-0000B7460000}"/>
    <cellStyle name="Milliers 219 3 2" xfId="19347" xr:uid="{00000000-0005-0000-0000-0000B8460000}"/>
    <cellStyle name="Milliers 219 3 2 2" xfId="43456" xr:uid="{00000000-0005-0000-0000-0000B9460000}"/>
    <cellStyle name="Milliers 219 3 3" xfId="36192" xr:uid="{00000000-0005-0000-0000-0000BA460000}"/>
    <cellStyle name="Milliers 219 4" xfId="10703" xr:uid="{00000000-0005-0000-0000-0000BB460000}"/>
    <cellStyle name="Milliers 219 4 2" xfId="37978" xr:uid="{00000000-0005-0000-0000-0000BC460000}"/>
    <cellStyle name="Milliers 219 5" xfId="15197" xr:uid="{00000000-0005-0000-0000-0000BD460000}"/>
    <cellStyle name="Milliers 219 5 2" xfId="40164" xr:uid="{00000000-0005-0000-0000-0000BE460000}"/>
    <cellStyle name="Milliers 219 6" xfId="7003" xr:uid="{00000000-0005-0000-0000-0000BF460000}"/>
    <cellStyle name="Milliers 22" xfId="1473" xr:uid="{00000000-0005-0000-0000-0000C0460000}"/>
    <cellStyle name="Milliers 22 2" xfId="2095" xr:uid="{00000000-0005-0000-0000-0000C1460000}"/>
    <cellStyle name="Milliers 22 2 2" xfId="3702" xr:uid="{00000000-0005-0000-0000-0000C2460000}"/>
    <cellStyle name="Milliers 22 2 2 2" xfId="9829" xr:uid="{00000000-0005-0000-0000-0000C3460000}"/>
    <cellStyle name="Milliers 22 2 2 2 2" xfId="13696" xr:uid="{00000000-0005-0000-0000-0000C4460000}"/>
    <cellStyle name="Milliers 22 2 2 2 2 2" xfId="20898" xr:uid="{00000000-0005-0000-0000-0000C5460000}"/>
    <cellStyle name="Milliers 22 2 2 2 2 2 2" xfId="45007" xr:uid="{00000000-0005-0000-0000-0000C6460000}"/>
    <cellStyle name="Milliers 22 2 2 2 2 3" xfId="39543" xr:uid="{00000000-0005-0000-0000-0000C7460000}"/>
    <cellStyle name="Milliers 22 2 2 2 3" xfId="17586" xr:uid="{00000000-0005-0000-0000-0000C8460000}"/>
    <cellStyle name="Milliers 22 2 2 2 3 2" xfId="42553" xr:uid="{00000000-0005-0000-0000-0000C9460000}"/>
    <cellStyle name="Milliers 22 2 2 2 4" xfId="37113" xr:uid="{00000000-0005-0000-0000-0000CA460000}"/>
    <cellStyle name="Milliers 22 2 2 3" xfId="11410" xr:uid="{00000000-0005-0000-0000-0000CB460000}"/>
    <cellStyle name="Milliers 22 2 2 3 2" xfId="20053" xr:uid="{00000000-0005-0000-0000-0000CC460000}"/>
    <cellStyle name="Milliers 22 2 2 3 2 2" xfId="44162" xr:uid="{00000000-0005-0000-0000-0000CD460000}"/>
    <cellStyle name="Milliers 22 2 2 3 3" xfId="38684" xr:uid="{00000000-0005-0000-0000-0000CE460000}"/>
    <cellStyle name="Milliers 22 2 2 4" xfId="16118" xr:uid="{00000000-0005-0000-0000-0000CF460000}"/>
    <cellStyle name="Milliers 22 2 2 4 2" xfId="41085" xr:uid="{00000000-0005-0000-0000-0000D0460000}"/>
    <cellStyle name="Milliers 22 2 2 5" xfId="7949" xr:uid="{00000000-0005-0000-0000-0000D1460000}"/>
    <cellStyle name="Milliers 22 2 3" xfId="4594" xr:uid="{00000000-0005-0000-0000-0000D2460000}"/>
    <cellStyle name="Milliers 22 2 3 2" xfId="13275" xr:uid="{00000000-0005-0000-0000-0000D3460000}"/>
    <cellStyle name="Milliers 22 2 3 2 2" xfId="20486" xr:uid="{00000000-0005-0000-0000-0000D4460000}"/>
    <cellStyle name="Milliers 22 2 3 2 2 2" xfId="44595" xr:uid="{00000000-0005-0000-0000-0000D5460000}"/>
    <cellStyle name="Milliers 22 2 3 2 3" xfId="39131" xr:uid="{00000000-0005-0000-0000-0000D6460000}"/>
    <cellStyle name="Milliers 22 2 3 3" xfId="16975" xr:uid="{00000000-0005-0000-0000-0000D7460000}"/>
    <cellStyle name="Milliers 22 2 3 3 2" xfId="41942" xr:uid="{00000000-0005-0000-0000-0000D8460000}"/>
    <cellStyle name="Milliers 22 2 3 4" xfId="36502" xr:uid="{00000000-0005-0000-0000-0000D9460000}"/>
    <cellStyle name="Milliers 22 2 3 5" xfId="9218" xr:uid="{00000000-0005-0000-0000-0000DA460000}"/>
    <cellStyle name="Milliers 22 2 4" xfId="2889" xr:uid="{00000000-0005-0000-0000-0000DB460000}"/>
    <cellStyle name="Milliers 22 2 4 2" xfId="19641" xr:uid="{00000000-0005-0000-0000-0000DC460000}"/>
    <cellStyle name="Milliers 22 2 4 2 2" xfId="43750" xr:uid="{00000000-0005-0000-0000-0000DD460000}"/>
    <cellStyle name="Milliers 22 2 4 3" xfId="38272" xr:uid="{00000000-0005-0000-0000-0000DE460000}"/>
    <cellStyle name="Milliers 22 2 4 4" xfId="10997" xr:uid="{00000000-0005-0000-0000-0000DF460000}"/>
    <cellStyle name="Milliers 22 2 5" xfId="15507" xr:uid="{00000000-0005-0000-0000-0000E0460000}"/>
    <cellStyle name="Milliers 22 2 5 2" xfId="40474" xr:uid="{00000000-0005-0000-0000-0000E1460000}"/>
    <cellStyle name="Milliers 22 2 6" xfId="7322" xr:uid="{00000000-0005-0000-0000-0000E2460000}"/>
    <cellStyle name="Milliers 22 3" xfId="8689" xr:uid="{00000000-0005-0000-0000-0000E3460000}"/>
    <cellStyle name="Milliers 22 3 2" xfId="19150" xr:uid="{00000000-0005-0000-0000-0000E4460000}"/>
    <cellStyle name="Milliers 22 3 2 2" xfId="43259" xr:uid="{00000000-0005-0000-0000-0000E5460000}"/>
    <cellStyle name="Milliers 22 3 3" xfId="35973" xr:uid="{00000000-0005-0000-0000-0000E6460000}"/>
    <cellStyle name="Milliers 22 4" xfId="10506" xr:uid="{00000000-0005-0000-0000-0000E7460000}"/>
    <cellStyle name="Milliers 22 4 2" xfId="37781" xr:uid="{00000000-0005-0000-0000-0000E8460000}"/>
    <cellStyle name="Milliers 22 5" xfId="14978" xr:uid="{00000000-0005-0000-0000-0000E9460000}"/>
    <cellStyle name="Milliers 22 5 2" xfId="39945" xr:uid="{00000000-0005-0000-0000-0000EA460000}"/>
    <cellStyle name="Milliers 22 6" xfId="6784" xr:uid="{00000000-0005-0000-0000-0000EB460000}"/>
    <cellStyle name="Milliers 220" xfId="1693" xr:uid="{00000000-0005-0000-0000-0000EC460000}"/>
    <cellStyle name="Milliers 220 2" xfId="2096" xr:uid="{00000000-0005-0000-0000-0000ED460000}"/>
    <cellStyle name="Milliers 220 2 2" xfId="3703" xr:uid="{00000000-0005-0000-0000-0000EE460000}"/>
    <cellStyle name="Milliers 220 2 2 2" xfId="9830" xr:uid="{00000000-0005-0000-0000-0000EF460000}"/>
    <cellStyle name="Milliers 220 2 2 2 2" xfId="13697" xr:uid="{00000000-0005-0000-0000-0000F0460000}"/>
    <cellStyle name="Milliers 220 2 2 2 2 2" xfId="20899" xr:uid="{00000000-0005-0000-0000-0000F1460000}"/>
    <cellStyle name="Milliers 220 2 2 2 2 2 2" xfId="45008" xr:uid="{00000000-0005-0000-0000-0000F2460000}"/>
    <cellStyle name="Milliers 220 2 2 2 2 3" xfId="39544" xr:uid="{00000000-0005-0000-0000-0000F3460000}"/>
    <cellStyle name="Milliers 220 2 2 2 3" xfId="17587" xr:uid="{00000000-0005-0000-0000-0000F4460000}"/>
    <cellStyle name="Milliers 220 2 2 2 3 2" xfId="42554" xr:uid="{00000000-0005-0000-0000-0000F5460000}"/>
    <cellStyle name="Milliers 220 2 2 2 4" xfId="37114" xr:uid="{00000000-0005-0000-0000-0000F6460000}"/>
    <cellStyle name="Milliers 220 2 2 3" xfId="11411" xr:uid="{00000000-0005-0000-0000-0000F7460000}"/>
    <cellStyle name="Milliers 220 2 2 3 2" xfId="20054" xr:uid="{00000000-0005-0000-0000-0000F8460000}"/>
    <cellStyle name="Milliers 220 2 2 3 2 2" xfId="44163" xr:uid="{00000000-0005-0000-0000-0000F9460000}"/>
    <cellStyle name="Milliers 220 2 2 3 3" xfId="38685" xr:uid="{00000000-0005-0000-0000-0000FA460000}"/>
    <cellStyle name="Milliers 220 2 2 4" xfId="16119" xr:uid="{00000000-0005-0000-0000-0000FB460000}"/>
    <cellStyle name="Milliers 220 2 2 4 2" xfId="41086" xr:uid="{00000000-0005-0000-0000-0000FC460000}"/>
    <cellStyle name="Milliers 220 2 2 5" xfId="7950" xr:uid="{00000000-0005-0000-0000-0000FD460000}"/>
    <cellStyle name="Milliers 220 2 3" xfId="4595" xr:uid="{00000000-0005-0000-0000-0000FE460000}"/>
    <cellStyle name="Milliers 220 2 3 2" xfId="13276" xr:uid="{00000000-0005-0000-0000-0000FF460000}"/>
    <cellStyle name="Milliers 220 2 3 2 2" xfId="20487" xr:uid="{00000000-0005-0000-0000-000000470000}"/>
    <cellStyle name="Milliers 220 2 3 2 2 2" xfId="44596" xr:uid="{00000000-0005-0000-0000-000001470000}"/>
    <cellStyle name="Milliers 220 2 3 2 3" xfId="39132" xr:uid="{00000000-0005-0000-0000-000002470000}"/>
    <cellStyle name="Milliers 220 2 3 3" xfId="16976" xr:uid="{00000000-0005-0000-0000-000003470000}"/>
    <cellStyle name="Milliers 220 2 3 3 2" xfId="41943" xr:uid="{00000000-0005-0000-0000-000004470000}"/>
    <cellStyle name="Milliers 220 2 3 4" xfId="36503" xr:uid="{00000000-0005-0000-0000-000005470000}"/>
    <cellStyle name="Milliers 220 2 3 5" xfId="9219" xr:uid="{00000000-0005-0000-0000-000006470000}"/>
    <cellStyle name="Milliers 220 2 4" xfId="2890" xr:uid="{00000000-0005-0000-0000-000007470000}"/>
    <cellStyle name="Milliers 220 2 4 2" xfId="19642" xr:uid="{00000000-0005-0000-0000-000008470000}"/>
    <cellStyle name="Milliers 220 2 4 2 2" xfId="43751" xr:uid="{00000000-0005-0000-0000-000009470000}"/>
    <cellStyle name="Milliers 220 2 4 3" xfId="38273" xr:uid="{00000000-0005-0000-0000-00000A470000}"/>
    <cellStyle name="Milliers 220 2 4 4" xfId="10998" xr:uid="{00000000-0005-0000-0000-00000B470000}"/>
    <cellStyle name="Milliers 220 2 5" xfId="15508" xr:uid="{00000000-0005-0000-0000-00000C470000}"/>
    <cellStyle name="Milliers 220 2 5 2" xfId="40475" xr:uid="{00000000-0005-0000-0000-00000D470000}"/>
    <cellStyle name="Milliers 220 2 6" xfId="7323" xr:uid="{00000000-0005-0000-0000-00000E470000}"/>
    <cellStyle name="Milliers 220 3" xfId="8909" xr:uid="{00000000-0005-0000-0000-00000F470000}"/>
    <cellStyle name="Milliers 220 3 2" xfId="19348" xr:uid="{00000000-0005-0000-0000-000010470000}"/>
    <cellStyle name="Milliers 220 3 2 2" xfId="43457" xr:uid="{00000000-0005-0000-0000-000011470000}"/>
    <cellStyle name="Milliers 220 3 3" xfId="36193" xr:uid="{00000000-0005-0000-0000-000012470000}"/>
    <cellStyle name="Milliers 220 4" xfId="10704" xr:uid="{00000000-0005-0000-0000-000013470000}"/>
    <cellStyle name="Milliers 220 4 2" xfId="37979" xr:uid="{00000000-0005-0000-0000-000014470000}"/>
    <cellStyle name="Milliers 220 5" xfId="15198" xr:uid="{00000000-0005-0000-0000-000015470000}"/>
    <cellStyle name="Milliers 220 5 2" xfId="40165" xr:uid="{00000000-0005-0000-0000-000016470000}"/>
    <cellStyle name="Milliers 220 6" xfId="7004" xr:uid="{00000000-0005-0000-0000-000017470000}"/>
    <cellStyle name="Milliers 221" xfId="1694" xr:uid="{00000000-0005-0000-0000-000018470000}"/>
    <cellStyle name="Milliers 221 2" xfId="2097" xr:uid="{00000000-0005-0000-0000-000019470000}"/>
    <cellStyle name="Milliers 221 2 2" xfId="3704" xr:uid="{00000000-0005-0000-0000-00001A470000}"/>
    <cellStyle name="Milliers 221 2 2 2" xfId="9831" xr:uid="{00000000-0005-0000-0000-00001B470000}"/>
    <cellStyle name="Milliers 221 2 2 2 2" xfId="13698" xr:uid="{00000000-0005-0000-0000-00001C470000}"/>
    <cellStyle name="Milliers 221 2 2 2 2 2" xfId="20900" xr:uid="{00000000-0005-0000-0000-00001D470000}"/>
    <cellStyle name="Milliers 221 2 2 2 2 2 2" xfId="45009" xr:uid="{00000000-0005-0000-0000-00001E470000}"/>
    <cellStyle name="Milliers 221 2 2 2 2 3" xfId="39545" xr:uid="{00000000-0005-0000-0000-00001F470000}"/>
    <cellStyle name="Milliers 221 2 2 2 3" xfId="17588" xr:uid="{00000000-0005-0000-0000-000020470000}"/>
    <cellStyle name="Milliers 221 2 2 2 3 2" xfId="42555" xr:uid="{00000000-0005-0000-0000-000021470000}"/>
    <cellStyle name="Milliers 221 2 2 2 4" xfId="37115" xr:uid="{00000000-0005-0000-0000-000022470000}"/>
    <cellStyle name="Milliers 221 2 2 3" xfId="11412" xr:uid="{00000000-0005-0000-0000-000023470000}"/>
    <cellStyle name="Milliers 221 2 2 3 2" xfId="20055" xr:uid="{00000000-0005-0000-0000-000024470000}"/>
    <cellStyle name="Milliers 221 2 2 3 2 2" xfId="44164" xr:uid="{00000000-0005-0000-0000-000025470000}"/>
    <cellStyle name="Milliers 221 2 2 3 3" xfId="38686" xr:uid="{00000000-0005-0000-0000-000026470000}"/>
    <cellStyle name="Milliers 221 2 2 4" xfId="16120" xr:uid="{00000000-0005-0000-0000-000027470000}"/>
    <cellStyle name="Milliers 221 2 2 4 2" xfId="41087" xr:uid="{00000000-0005-0000-0000-000028470000}"/>
    <cellStyle name="Milliers 221 2 2 5" xfId="7951" xr:uid="{00000000-0005-0000-0000-000029470000}"/>
    <cellStyle name="Milliers 221 2 3" xfId="4596" xr:uid="{00000000-0005-0000-0000-00002A470000}"/>
    <cellStyle name="Milliers 221 2 3 2" xfId="13277" xr:uid="{00000000-0005-0000-0000-00002B470000}"/>
    <cellStyle name="Milliers 221 2 3 2 2" xfId="20488" xr:uid="{00000000-0005-0000-0000-00002C470000}"/>
    <cellStyle name="Milliers 221 2 3 2 2 2" xfId="44597" xr:uid="{00000000-0005-0000-0000-00002D470000}"/>
    <cellStyle name="Milliers 221 2 3 2 3" xfId="39133" xr:uid="{00000000-0005-0000-0000-00002E470000}"/>
    <cellStyle name="Milliers 221 2 3 3" xfId="16977" xr:uid="{00000000-0005-0000-0000-00002F470000}"/>
    <cellStyle name="Milliers 221 2 3 3 2" xfId="41944" xr:uid="{00000000-0005-0000-0000-000030470000}"/>
    <cellStyle name="Milliers 221 2 3 4" xfId="36504" xr:uid="{00000000-0005-0000-0000-000031470000}"/>
    <cellStyle name="Milliers 221 2 3 5" xfId="9220" xr:uid="{00000000-0005-0000-0000-000032470000}"/>
    <cellStyle name="Milliers 221 2 4" xfId="2891" xr:uid="{00000000-0005-0000-0000-000033470000}"/>
    <cellStyle name="Milliers 221 2 4 2" xfId="19643" xr:uid="{00000000-0005-0000-0000-000034470000}"/>
    <cellStyle name="Milliers 221 2 4 2 2" xfId="43752" xr:uid="{00000000-0005-0000-0000-000035470000}"/>
    <cellStyle name="Milliers 221 2 4 3" xfId="38274" xr:uid="{00000000-0005-0000-0000-000036470000}"/>
    <cellStyle name="Milliers 221 2 4 4" xfId="10999" xr:uid="{00000000-0005-0000-0000-000037470000}"/>
    <cellStyle name="Milliers 221 2 5" xfId="15509" xr:uid="{00000000-0005-0000-0000-000038470000}"/>
    <cellStyle name="Milliers 221 2 5 2" xfId="40476" xr:uid="{00000000-0005-0000-0000-000039470000}"/>
    <cellStyle name="Milliers 221 2 6" xfId="7324" xr:uid="{00000000-0005-0000-0000-00003A470000}"/>
    <cellStyle name="Milliers 221 3" xfId="8910" xr:uid="{00000000-0005-0000-0000-00003B470000}"/>
    <cellStyle name="Milliers 221 3 2" xfId="19349" xr:uid="{00000000-0005-0000-0000-00003C470000}"/>
    <cellStyle name="Milliers 221 3 2 2" xfId="43458" xr:uid="{00000000-0005-0000-0000-00003D470000}"/>
    <cellStyle name="Milliers 221 3 3" xfId="36194" xr:uid="{00000000-0005-0000-0000-00003E470000}"/>
    <cellStyle name="Milliers 221 4" xfId="10705" xr:uid="{00000000-0005-0000-0000-00003F470000}"/>
    <cellStyle name="Milliers 221 4 2" xfId="37980" xr:uid="{00000000-0005-0000-0000-000040470000}"/>
    <cellStyle name="Milliers 221 5" xfId="15199" xr:uid="{00000000-0005-0000-0000-000041470000}"/>
    <cellStyle name="Milliers 221 5 2" xfId="40166" xr:uid="{00000000-0005-0000-0000-000042470000}"/>
    <cellStyle name="Milliers 221 6" xfId="7005" xr:uid="{00000000-0005-0000-0000-000043470000}"/>
    <cellStyle name="Milliers 222" xfId="1695" xr:uid="{00000000-0005-0000-0000-000044470000}"/>
    <cellStyle name="Milliers 222 2" xfId="2098" xr:uid="{00000000-0005-0000-0000-000045470000}"/>
    <cellStyle name="Milliers 222 2 2" xfId="3705" xr:uid="{00000000-0005-0000-0000-000046470000}"/>
    <cellStyle name="Milliers 222 2 2 2" xfId="9832" xr:uid="{00000000-0005-0000-0000-000047470000}"/>
    <cellStyle name="Milliers 222 2 2 2 2" xfId="13699" xr:uid="{00000000-0005-0000-0000-000048470000}"/>
    <cellStyle name="Milliers 222 2 2 2 2 2" xfId="20901" xr:uid="{00000000-0005-0000-0000-000049470000}"/>
    <cellStyle name="Milliers 222 2 2 2 2 2 2" xfId="45010" xr:uid="{00000000-0005-0000-0000-00004A470000}"/>
    <cellStyle name="Milliers 222 2 2 2 2 3" xfId="39546" xr:uid="{00000000-0005-0000-0000-00004B470000}"/>
    <cellStyle name="Milliers 222 2 2 2 3" xfId="17589" xr:uid="{00000000-0005-0000-0000-00004C470000}"/>
    <cellStyle name="Milliers 222 2 2 2 3 2" xfId="42556" xr:uid="{00000000-0005-0000-0000-00004D470000}"/>
    <cellStyle name="Milliers 222 2 2 2 4" xfId="37116" xr:uid="{00000000-0005-0000-0000-00004E470000}"/>
    <cellStyle name="Milliers 222 2 2 3" xfId="11413" xr:uid="{00000000-0005-0000-0000-00004F470000}"/>
    <cellStyle name="Milliers 222 2 2 3 2" xfId="20056" xr:uid="{00000000-0005-0000-0000-000050470000}"/>
    <cellStyle name="Milliers 222 2 2 3 2 2" xfId="44165" xr:uid="{00000000-0005-0000-0000-000051470000}"/>
    <cellStyle name="Milliers 222 2 2 3 3" xfId="38687" xr:uid="{00000000-0005-0000-0000-000052470000}"/>
    <cellStyle name="Milliers 222 2 2 4" xfId="16121" xr:uid="{00000000-0005-0000-0000-000053470000}"/>
    <cellStyle name="Milliers 222 2 2 4 2" xfId="41088" xr:uid="{00000000-0005-0000-0000-000054470000}"/>
    <cellStyle name="Milliers 222 2 2 5" xfId="7952" xr:uid="{00000000-0005-0000-0000-000055470000}"/>
    <cellStyle name="Milliers 222 2 3" xfId="4597" xr:uid="{00000000-0005-0000-0000-000056470000}"/>
    <cellStyle name="Milliers 222 2 3 2" xfId="13278" xr:uid="{00000000-0005-0000-0000-000057470000}"/>
    <cellStyle name="Milliers 222 2 3 2 2" xfId="20489" xr:uid="{00000000-0005-0000-0000-000058470000}"/>
    <cellStyle name="Milliers 222 2 3 2 2 2" xfId="44598" xr:uid="{00000000-0005-0000-0000-000059470000}"/>
    <cellStyle name="Milliers 222 2 3 2 3" xfId="39134" xr:uid="{00000000-0005-0000-0000-00005A470000}"/>
    <cellStyle name="Milliers 222 2 3 3" xfId="16978" xr:uid="{00000000-0005-0000-0000-00005B470000}"/>
    <cellStyle name="Milliers 222 2 3 3 2" xfId="41945" xr:uid="{00000000-0005-0000-0000-00005C470000}"/>
    <cellStyle name="Milliers 222 2 3 4" xfId="36505" xr:uid="{00000000-0005-0000-0000-00005D470000}"/>
    <cellStyle name="Milliers 222 2 3 5" xfId="9221" xr:uid="{00000000-0005-0000-0000-00005E470000}"/>
    <cellStyle name="Milliers 222 2 4" xfId="2892" xr:uid="{00000000-0005-0000-0000-00005F470000}"/>
    <cellStyle name="Milliers 222 2 4 2" xfId="19644" xr:uid="{00000000-0005-0000-0000-000060470000}"/>
    <cellStyle name="Milliers 222 2 4 2 2" xfId="43753" xr:uid="{00000000-0005-0000-0000-000061470000}"/>
    <cellStyle name="Milliers 222 2 4 3" xfId="38275" xr:uid="{00000000-0005-0000-0000-000062470000}"/>
    <cellStyle name="Milliers 222 2 4 4" xfId="11000" xr:uid="{00000000-0005-0000-0000-000063470000}"/>
    <cellStyle name="Milliers 222 2 5" xfId="15510" xr:uid="{00000000-0005-0000-0000-000064470000}"/>
    <cellStyle name="Milliers 222 2 5 2" xfId="40477" xr:uid="{00000000-0005-0000-0000-000065470000}"/>
    <cellStyle name="Milliers 222 2 6" xfId="7325" xr:uid="{00000000-0005-0000-0000-000066470000}"/>
    <cellStyle name="Milliers 222 3" xfId="8911" xr:uid="{00000000-0005-0000-0000-000067470000}"/>
    <cellStyle name="Milliers 222 3 2" xfId="19350" xr:uid="{00000000-0005-0000-0000-000068470000}"/>
    <cellStyle name="Milliers 222 3 2 2" xfId="43459" xr:uid="{00000000-0005-0000-0000-000069470000}"/>
    <cellStyle name="Milliers 222 3 3" xfId="36195" xr:uid="{00000000-0005-0000-0000-00006A470000}"/>
    <cellStyle name="Milliers 222 4" xfId="10706" xr:uid="{00000000-0005-0000-0000-00006B470000}"/>
    <cellStyle name="Milliers 222 4 2" xfId="37981" xr:uid="{00000000-0005-0000-0000-00006C470000}"/>
    <cellStyle name="Milliers 222 5" xfId="15200" xr:uid="{00000000-0005-0000-0000-00006D470000}"/>
    <cellStyle name="Milliers 222 5 2" xfId="40167" xr:uid="{00000000-0005-0000-0000-00006E470000}"/>
    <cellStyle name="Milliers 222 6" xfId="7006" xr:uid="{00000000-0005-0000-0000-00006F470000}"/>
    <cellStyle name="Milliers 223" xfId="1696" xr:uid="{00000000-0005-0000-0000-000070470000}"/>
    <cellStyle name="Milliers 223 2" xfId="2099" xr:uid="{00000000-0005-0000-0000-000071470000}"/>
    <cellStyle name="Milliers 223 2 2" xfId="3706" xr:uid="{00000000-0005-0000-0000-000072470000}"/>
    <cellStyle name="Milliers 223 2 2 2" xfId="9833" xr:uid="{00000000-0005-0000-0000-000073470000}"/>
    <cellStyle name="Milliers 223 2 2 2 2" xfId="13700" xr:uid="{00000000-0005-0000-0000-000074470000}"/>
    <cellStyle name="Milliers 223 2 2 2 2 2" xfId="20902" xr:uid="{00000000-0005-0000-0000-000075470000}"/>
    <cellStyle name="Milliers 223 2 2 2 2 2 2" xfId="45011" xr:uid="{00000000-0005-0000-0000-000076470000}"/>
    <cellStyle name="Milliers 223 2 2 2 2 3" xfId="39547" xr:uid="{00000000-0005-0000-0000-000077470000}"/>
    <cellStyle name="Milliers 223 2 2 2 3" xfId="17590" xr:uid="{00000000-0005-0000-0000-000078470000}"/>
    <cellStyle name="Milliers 223 2 2 2 3 2" xfId="42557" xr:uid="{00000000-0005-0000-0000-000079470000}"/>
    <cellStyle name="Milliers 223 2 2 2 4" xfId="37117" xr:uid="{00000000-0005-0000-0000-00007A470000}"/>
    <cellStyle name="Milliers 223 2 2 3" xfId="11414" xr:uid="{00000000-0005-0000-0000-00007B470000}"/>
    <cellStyle name="Milliers 223 2 2 3 2" xfId="20057" xr:uid="{00000000-0005-0000-0000-00007C470000}"/>
    <cellStyle name="Milliers 223 2 2 3 2 2" xfId="44166" xr:uid="{00000000-0005-0000-0000-00007D470000}"/>
    <cellStyle name="Milliers 223 2 2 3 3" xfId="38688" xr:uid="{00000000-0005-0000-0000-00007E470000}"/>
    <cellStyle name="Milliers 223 2 2 4" xfId="16122" xr:uid="{00000000-0005-0000-0000-00007F470000}"/>
    <cellStyle name="Milliers 223 2 2 4 2" xfId="41089" xr:uid="{00000000-0005-0000-0000-000080470000}"/>
    <cellStyle name="Milliers 223 2 2 5" xfId="7953" xr:uid="{00000000-0005-0000-0000-000081470000}"/>
    <cellStyle name="Milliers 223 2 3" xfId="4598" xr:uid="{00000000-0005-0000-0000-000082470000}"/>
    <cellStyle name="Milliers 223 2 3 2" xfId="13279" xr:uid="{00000000-0005-0000-0000-000083470000}"/>
    <cellStyle name="Milliers 223 2 3 2 2" xfId="20490" xr:uid="{00000000-0005-0000-0000-000084470000}"/>
    <cellStyle name="Milliers 223 2 3 2 2 2" xfId="44599" xr:uid="{00000000-0005-0000-0000-000085470000}"/>
    <cellStyle name="Milliers 223 2 3 2 3" xfId="39135" xr:uid="{00000000-0005-0000-0000-000086470000}"/>
    <cellStyle name="Milliers 223 2 3 3" xfId="16979" xr:uid="{00000000-0005-0000-0000-000087470000}"/>
    <cellStyle name="Milliers 223 2 3 3 2" xfId="41946" xr:uid="{00000000-0005-0000-0000-000088470000}"/>
    <cellStyle name="Milliers 223 2 3 4" xfId="36506" xr:uid="{00000000-0005-0000-0000-000089470000}"/>
    <cellStyle name="Milliers 223 2 3 5" xfId="9222" xr:uid="{00000000-0005-0000-0000-00008A470000}"/>
    <cellStyle name="Milliers 223 2 4" xfId="2893" xr:uid="{00000000-0005-0000-0000-00008B470000}"/>
    <cellStyle name="Milliers 223 2 4 2" xfId="19645" xr:uid="{00000000-0005-0000-0000-00008C470000}"/>
    <cellStyle name="Milliers 223 2 4 2 2" xfId="43754" xr:uid="{00000000-0005-0000-0000-00008D470000}"/>
    <cellStyle name="Milliers 223 2 4 3" xfId="38276" xr:uid="{00000000-0005-0000-0000-00008E470000}"/>
    <cellStyle name="Milliers 223 2 4 4" xfId="11001" xr:uid="{00000000-0005-0000-0000-00008F470000}"/>
    <cellStyle name="Milliers 223 2 5" xfId="15511" xr:uid="{00000000-0005-0000-0000-000090470000}"/>
    <cellStyle name="Milliers 223 2 5 2" xfId="40478" xr:uid="{00000000-0005-0000-0000-000091470000}"/>
    <cellStyle name="Milliers 223 2 6" xfId="7326" xr:uid="{00000000-0005-0000-0000-000092470000}"/>
    <cellStyle name="Milliers 223 3" xfId="8912" xr:uid="{00000000-0005-0000-0000-000093470000}"/>
    <cellStyle name="Milliers 223 3 2" xfId="19351" xr:uid="{00000000-0005-0000-0000-000094470000}"/>
    <cellStyle name="Milliers 223 3 2 2" xfId="43460" xr:uid="{00000000-0005-0000-0000-000095470000}"/>
    <cellStyle name="Milliers 223 3 3" xfId="36196" xr:uid="{00000000-0005-0000-0000-000096470000}"/>
    <cellStyle name="Milliers 223 4" xfId="10707" xr:uid="{00000000-0005-0000-0000-000097470000}"/>
    <cellStyle name="Milliers 223 4 2" xfId="37982" xr:uid="{00000000-0005-0000-0000-000098470000}"/>
    <cellStyle name="Milliers 223 5" xfId="15201" xr:uid="{00000000-0005-0000-0000-000099470000}"/>
    <cellStyle name="Milliers 223 5 2" xfId="40168" xr:uid="{00000000-0005-0000-0000-00009A470000}"/>
    <cellStyle name="Milliers 223 6" xfId="7007" xr:uid="{00000000-0005-0000-0000-00009B470000}"/>
    <cellStyle name="Milliers 224" xfId="1697" xr:uid="{00000000-0005-0000-0000-00009C470000}"/>
    <cellStyle name="Milliers 224 2" xfId="2100" xr:uid="{00000000-0005-0000-0000-00009D470000}"/>
    <cellStyle name="Milliers 224 2 2" xfId="3707" xr:uid="{00000000-0005-0000-0000-00009E470000}"/>
    <cellStyle name="Milliers 224 2 2 2" xfId="9834" xr:uid="{00000000-0005-0000-0000-00009F470000}"/>
    <cellStyle name="Milliers 224 2 2 2 2" xfId="13701" xr:uid="{00000000-0005-0000-0000-0000A0470000}"/>
    <cellStyle name="Milliers 224 2 2 2 2 2" xfId="20903" xr:uid="{00000000-0005-0000-0000-0000A1470000}"/>
    <cellStyle name="Milliers 224 2 2 2 2 2 2" xfId="45012" xr:uid="{00000000-0005-0000-0000-0000A2470000}"/>
    <cellStyle name="Milliers 224 2 2 2 2 3" xfId="39548" xr:uid="{00000000-0005-0000-0000-0000A3470000}"/>
    <cellStyle name="Milliers 224 2 2 2 3" xfId="17591" xr:uid="{00000000-0005-0000-0000-0000A4470000}"/>
    <cellStyle name="Milliers 224 2 2 2 3 2" xfId="42558" xr:uid="{00000000-0005-0000-0000-0000A5470000}"/>
    <cellStyle name="Milliers 224 2 2 2 4" xfId="37118" xr:uid="{00000000-0005-0000-0000-0000A6470000}"/>
    <cellStyle name="Milliers 224 2 2 3" xfId="11415" xr:uid="{00000000-0005-0000-0000-0000A7470000}"/>
    <cellStyle name="Milliers 224 2 2 3 2" xfId="20058" xr:uid="{00000000-0005-0000-0000-0000A8470000}"/>
    <cellStyle name="Milliers 224 2 2 3 2 2" xfId="44167" xr:uid="{00000000-0005-0000-0000-0000A9470000}"/>
    <cellStyle name="Milliers 224 2 2 3 3" xfId="38689" xr:uid="{00000000-0005-0000-0000-0000AA470000}"/>
    <cellStyle name="Milliers 224 2 2 4" xfId="16123" xr:uid="{00000000-0005-0000-0000-0000AB470000}"/>
    <cellStyle name="Milliers 224 2 2 4 2" xfId="41090" xr:uid="{00000000-0005-0000-0000-0000AC470000}"/>
    <cellStyle name="Milliers 224 2 2 5" xfId="7954" xr:uid="{00000000-0005-0000-0000-0000AD470000}"/>
    <cellStyle name="Milliers 224 2 3" xfId="4599" xr:uid="{00000000-0005-0000-0000-0000AE470000}"/>
    <cellStyle name="Milliers 224 2 3 2" xfId="13280" xr:uid="{00000000-0005-0000-0000-0000AF470000}"/>
    <cellStyle name="Milliers 224 2 3 2 2" xfId="20491" xr:uid="{00000000-0005-0000-0000-0000B0470000}"/>
    <cellStyle name="Milliers 224 2 3 2 2 2" xfId="44600" xr:uid="{00000000-0005-0000-0000-0000B1470000}"/>
    <cellStyle name="Milliers 224 2 3 2 3" xfId="39136" xr:uid="{00000000-0005-0000-0000-0000B2470000}"/>
    <cellStyle name="Milliers 224 2 3 3" xfId="16980" xr:uid="{00000000-0005-0000-0000-0000B3470000}"/>
    <cellStyle name="Milliers 224 2 3 3 2" xfId="41947" xr:uid="{00000000-0005-0000-0000-0000B4470000}"/>
    <cellStyle name="Milliers 224 2 3 4" xfId="36507" xr:uid="{00000000-0005-0000-0000-0000B5470000}"/>
    <cellStyle name="Milliers 224 2 3 5" xfId="9223" xr:uid="{00000000-0005-0000-0000-0000B6470000}"/>
    <cellStyle name="Milliers 224 2 4" xfId="2894" xr:uid="{00000000-0005-0000-0000-0000B7470000}"/>
    <cellStyle name="Milliers 224 2 4 2" xfId="19646" xr:uid="{00000000-0005-0000-0000-0000B8470000}"/>
    <cellStyle name="Milliers 224 2 4 2 2" xfId="43755" xr:uid="{00000000-0005-0000-0000-0000B9470000}"/>
    <cellStyle name="Milliers 224 2 4 3" xfId="38277" xr:uid="{00000000-0005-0000-0000-0000BA470000}"/>
    <cellStyle name="Milliers 224 2 4 4" xfId="11002" xr:uid="{00000000-0005-0000-0000-0000BB470000}"/>
    <cellStyle name="Milliers 224 2 5" xfId="15512" xr:uid="{00000000-0005-0000-0000-0000BC470000}"/>
    <cellStyle name="Milliers 224 2 5 2" xfId="40479" xr:uid="{00000000-0005-0000-0000-0000BD470000}"/>
    <cellStyle name="Milliers 224 2 6" xfId="7327" xr:uid="{00000000-0005-0000-0000-0000BE470000}"/>
    <cellStyle name="Milliers 224 3" xfId="8913" xr:uid="{00000000-0005-0000-0000-0000BF470000}"/>
    <cellStyle name="Milliers 224 3 2" xfId="19352" xr:uid="{00000000-0005-0000-0000-0000C0470000}"/>
    <cellStyle name="Milliers 224 3 2 2" xfId="43461" xr:uid="{00000000-0005-0000-0000-0000C1470000}"/>
    <cellStyle name="Milliers 224 3 3" xfId="36197" xr:uid="{00000000-0005-0000-0000-0000C2470000}"/>
    <cellStyle name="Milliers 224 4" xfId="10708" xr:uid="{00000000-0005-0000-0000-0000C3470000}"/>
    <cellStyle name="Milliers 224 4 2" xfId="37983" xr:uid="{00000000-0005-0000-0000-0000C4470000}"/>
    <cellStyle name="Milliers 224 5" xfId="15202" xr:uid="{00000000-0005-0000-0000-0000C5470000}"/>
    <cellStyle name="Milliers 224 5 2" xfId="40169" xr:uid="{00000000-0005-0000-0000-0000C6470000}"/>
    <cellStyle name="Milliers 224 6" xfId="7008" xr:uid="{00000000-0005-0000-0000-0000C7470000}"/>
    <cellStyle name="Milliers 225" xfId="1698" xr:uid="{00000000-0005-0000-0000-0000C8470000}"/>
    <cellStyle name="Milliers 225 2" xfId="2101" xr:uid="{00000000-0005-0000-0000-0000C9470000}"/>
    <cellStyle name="Milliers 225 2 2" xfId="3708" xr:uid="{00000000-0005-0000-0000-0000CA470000}"/>
    <cellStyle name="Milliers 225 2 2 2" xfId="9835" xr:uid="{00000000-0005-0000-0000-0000CB470000}"/>
    <cellStyle name="Milliers 225 2 2 2 2" xfId="13702" xr:uid="{00000000-0005-0000-0000-0000CC470000}"/>
    <cellStyle name="Milliers 225 2 2 2 2 2" xfId="20904" xr:uid="{00000000-0005-0000-0000-0000CD470000}"/>
    <cellStyle name="Milliers 225 2 2 2 2 2 2" xfId="45013" xr:uid="{00000000-0005-0000-0000-0000CE470000}"/>
    <cellStyle name="Milliers 225 2 2 2 2 3" xfId="39549" xr:uid="{00000000-0005-0000-0000-0000CF470000}"/>
    <cellStyle name="Milliers 225 2 2 2 3" xfId="17592" xr:uid="{00000000-0005-0000-0000-0000D0470000}"/>
    <cellStyle name="Milliers 225 2 2 2 3 2" xfId="42559" xr:uid="{00000000-0005-0000-0000-0000D1470000}"/>
    <cellStyle name="Milliers 225 2 2 2 4" xfId="37119" xr:uid="{00000000-0005-0000-0000-0000D2470000}"/>
    <cellStyle name="Milliers 225 2 2 3" xfId="11416" xr:uid="{00000000-0005-0000-0000-0000D3470000}"/>
    <cellStyle name="Milliers 225 2 2 3 2" xfId="20059" xr:uid="{00000000-0005-0000-0000-0000D4470000}"/>
    <cellStyle name="Milliers 225 2 2 3 2 2" xfId="44168" xr:uid="{00000000-0005-0000-0000-0000D5470000}"/>
    <cellStyle name="Milliers 225 2 2 3 3" xfId="38690" xr:uid="{00000000-0005-0000-0000-0000D6470000}"/>
    <cellStyle name="Milliers 225 2 2 4" xfId="16124" xr:uid="{00000000-0005-0000-0000-0000D7470000}"/>
    <cellStyle name="Milliers 225 2 2 4 2" xfId="41091" xr:uid="{00000000-0005-0000-0000-0000D8470000}"/>
    <cellStyle name="Milliers 225 2 2 5" xfId="7955" xr:uid="{00000000-0005-0000-0000-0000D9470000}"/>
    <cellStyle name="Milliers 225 2 3" xfId="4600" xr:uid="{00000000-0005-0000-0000-0000DA470000}"/>
    <cellStyle name="Milliers 225 2 3 2" xfId="13281" xr:uid="{00000000-0005-0000-0000-0000DB470000}"/>
    <cellStyle name="Milliers 225 2 3 2 2" xfId="20492" xr:uid="{00000000-0005-0000-0000-0000DC470000}"/>
    <cellStyle name="Milliers 225 2 3 2 2 2" xfId="44601" xr:uid="{00000000-0005-0000-0000-0000DD470000}"/>
    <cellStyle name="Milliers 225 2 3 2 3" xfId="39137" xr:uid="{00000000-0005-0000-0000-0000DE470000}"/>
    <cellStyle name="Milliers 225 2 3 3" xfId="16981" xr:uid="{00000000-0005-0000-0000-0000DF470000}"/>
    <cellStyle name="Milliers 225 2 3 3 2" xfId="41948" xr:uid="{00000000-0005-0000-0000-0000E0470000}"/>
    <cellStyle name="Milliers 225 2 3 4" xfId="36508" xr:uid="{00000000-0005-0000-0000-0000E1470000}"/>
    <cellStyle name="Milliers 225 2 3 5" xfId="9224" xr:uid="{00000000-0005-0000-0000-0000E2470000}"/>
    <cellStyle name="Milliers 225 2 4" xfId="2895" xr:uid="{00000000-0005-0000-0000-0000E3470000}"/>
    <cellStyle name="Milliers 225 2 4 2" xfId="19647" xr:uid="{00000000-0005-0000-0000-0000E4470000}"/>
    <cellStyle name="Milliers 225 2 4 2 2" xfId="43756" xr:uid="{00000000-0005-0000-0000-0000E5470000}"/>
    <cellStyle name="Milliers 225 2 4 3" xfId="38278" xr:uid="{00000000-0005-0000-0000-0000E6470000}"/>
    <cellStyle name="Milliers 225 2 4 4" xfId="11003" xr:uid="{00000000-0005-0000-0000-0000E7470000}"/>
    <cellStyle name="Milliers 225 2 5" xfId="15513" xr:uid="{00000000-0005-0000-0000-0000E8470000}"/>
    <cellStyle name="Milliers 225 2 5 2" xfId="40480" xr:uid="{00000000-0005-0000-0000-0000E9470000}"/>
    <cellStyle name="Milliers 225 2 6" xfId="7328" xr:uid="{00000000-0005-0000-0000-0000EA470000}"/>
    <cellStyle name="Milliers 225 3" xfId="8914" xr:uid="{00000000-0005-0000-0000-0000EB470000}"/>
    <cellStyle name="Milliers 225 3 2" xfId="19353" xr:uid="{00000000-0005-0000-0000-0000EC470000}"/>
    <cellStyle name="Milliers 225 3 2 2" xfId="43462" xr:uid="{00000000-0005-0000-0000-0000ED470000}"/>
    <cellStyle name="Milliers 225 3 3" xfId="36198" xr:uid="{00000000-0005-0000-0000-0000EE470000}"/>
    <cellStyle name="Milliers 225 4" xfId="10709" xr:uid="{00000000-0005-0000-0000-0000EF470000}"/>
    <cellStyle name="Milliers 225 4 2" xfId="37984" xr:uid="{00000000-0005-0000-0000-0000F0470000}"/>
    <cellStyle name="Milliers 225 5" xfId="15203" xr:uid="{00000000-0005-0000-0000-0000F1470000}"/>
    <cellStyle name="Milliers 225 5 2" xfId="40170" xr:uid="{00000000-0005-0000-0000-0000F2470000}"/>
    <cellStyle name="Milliers 225 6" xfId="7009" xr:uid="{00000000-0005-0000-0000-0000F3470000}"/>
    <cellStyle name="Milliers 226" xfId="1699" xr:uid="{00000000-0005-0000-0000-0000F4470000}"/>
    <cellStyle name="Milliers 226 2" xfId="2102" xr:uid="{00000000-0005-0000-0000-0000F5470000}"/>
    <cellStyle name="Milliers 226 2 2" xfId="3709" xr:uid="{00000000-0005-0000-0000-0000F6470000}"/>
    <cellStyle name="Milliers 226 2 2 2" xfId="9836" xr:uid="{00000000-0005-0000-0000-0000F7470000}"/>
    <cellStyle name="Milliers 226 2 2 2 2" xfId="13703" xr:uid="{00000000-0005-0000-0000-0000F8470000}"/>
    <cellStyle name="Milliers 226 2 2 2 2 2" xfId="20905" xr:uid="{00000000-0005-0000-0000-0000F9470000}"/>
    <cellStyle name="Milliers 226 2 2 2 2 2 2" xfId="45014" xr:uid="{00000000-0005-0000-0000-0000FA470000}"/>
    <cellStyle name="Milliers 226 2 2 2 2 3" xfId="39550" xr:uid="{00000000-0005-0000-0000-0000FB470000}"/>
    <cellStyle name="Milliers 226 2 2 2 3" xfId="17593" xr:uid="{00000000-0005-0000-0000-0000FC470000}"/>
    <cellStyle name="Milliers 226 2 2 2 3 2" xfId="42560" xr:uid="{00000000-0005-0000-0000-0000FD470000}"/>
    <cellStyle name="Milliers 226 2 2 2 4" xfId="37120" xr:uid="{00000000-0005-0000-0000-0000FE470000}"/>
    <cellStyle name="Milliers 226 2 2 3" xfId="11417" xr:uid="{00000000-0005-0000-0000-0000FF470000}"/>
    <cellStyle name="Milliers 226 2 2 3 2" xfId="20060" xr:uid="{00000000-0005-0000-0000-000000480000}"/>
    <cellStyle name="Milliers 226 2 2 3 2 2" xfId="44169" xr:uid="{00000000-0005-0000-0000-000001480000}"/>
    <cellStyle name="Milliers 226 2 2 3 3" xfId="38691" xr:uid="{00000000-0005-0000-0000-000002480000}"/>
    <cellStyle name="Milliers 226 2 2 4" xfId="16125" xr:uid="{00000000-0005-0000-0000-000003480000}"/>
    <cellStyle name="Milliers 226 2 2 4 2" xfId="41092" xr:uid="{00000000-0005-0000-0000-000004480000}"/>
    <cellStyle name="Milliers 226 2 2 5" xfId="7956" xr:uid="{00000000-0005-0000-0000-000005480000}"/>
    <cellStyle name="Milliers 226 2 3" xfId="4601" xr:uid="{00000000-0005-0000-0000-000006480000}"/>
    <cellStyle name="Milliers 226 2 3 2" xfId="13282" xr:uid="{00000000-0005-0000-0000-000007480000}"/>
    <cellStyle name="Milliers 226 2 3 2 2" xfId="20493" xr:uid="{00000000-0005-0000-0000-000008480000}"/>
    <cellStyle name="Milliers 226 2 3 2 2 2" xfId="44602" xr:uid="{00000000-0005-0000-0000-000009480000}"/>
    <cellStyle name="Milliers 226 2 3 2 3" xfId="39138" xr:uid="{00000000-0005-0000-0000-00000A480000}"/>
    <cellStyle name="Milliers 226 2 3 3" xfId="16982" xr:uid="{00000000-0005-0000-0000-00000B480000}"/>
    <cellStyle name="Milliers 226 2 3 3 2" xfId="41949" xr:uid="{00000000-0005-0000-0000-00000C480000}"/>
    <cellStyle name="Milliers 226 2 3 4" xfId="36509" xr:uid="{00000000-0005-0000-0000-00000D480000}"/>
    <cellStyle name="Milliers 226 2 3 5" xfId="9225" xr:uid="{00000000-0005-0000-0000-00000E480000}"/>
    <cellStyle name="Milliers 226 2 4" xfId="2896" xr:uid="{00000000-0005-0000-0000-00000F480000}"/>
    <cellStyle name="Milliers 226 2 4 2" xfId="19648" xr:uid="{00000000-0005-0000-0000-000010480000}"/>
    <cellStyle name="Milliers 226 2 4 2 2" xfId="43757" xr:uid="{00000000-0005-0000-0000-000011480000}"/>
    <cellStyle name="Milliers 226 2 4 3" xfId="38279" xr:uid="{00000000-0005-0000-0000-000012480000}"/>
    <cellStyle name="Milliers 226 2 4 4" xfId="11004" xr:uid="{00000000-0005-0000-0000-000013480000}"/>
    <cellStyle name="Milliers 226 2 5" xfId="15514" xr:uid="{00000000-0005-0000-0000-000014480000}"/>
    <cellStyle name="Milliers 226 2 5 2" xfId="40481" xr:uid="{00000000-0005-0000-0000-000015480000}"/>
    <cellStyle name="Milliers 226 2 6" xfId="7329" xr:uid="{00000000-0005-0000-0000-000016480000}"/>
    <cellStyle name="Milliers 226 3" xfId="8915" xr:uid="{00000000-0005-0000-0000-000017480000}"/>
    <cellStyle name="Milliers 226 3 2" xfId="19354" xr:uid="{00000000-0005-0000-0000-000018480000}"/>
    <cellStyle name="Milliers 226 3 2 2" xfId="43463" xr:uid="{00000000-0005-0000-0000-000019480000}"/>
    <cellStyle name="Milliers 226 3 3" xfId="36199" xr:uid="{00000000-0005-0000-0000-00001A480000}"/>
    <cellStyle name="Milliers 226 4" xfId="10710" xr:uid="{00000000-0005-0000-0000-00001B480000}"/>
    <cellStyle name="Milliers 226 4 2" xfId="37985" xr:uid="{00000000-0005-0000-0000-00001C480000}"/>
    <cellStyle name="Milliers 226 5" xfId="15204" xr:uid="{00000000-0005-0000-0000-00001D480000}"/>
    <cellStyle name="Milliers 226 5 2" xfId="40171" xr:uid="{00000000-0005-0000-0000-00001E480000}"/>
    <cellStyle name="Milliers 226 6" xfId="7010" xr:uid="{00000000-0005-0000-0000-00001F480000}"/>
    <cellStyle name="Milliers 227" xfId="1700" xr:uid="{00000000-0005-0000-0000-000020480000}"/>
    <cellStyle name="Milliers 227 2" xfId="2103" xr:uid="{00000000-0005-0000-0000-000021480000}"/>
    <cellStyle name="Milliers 227 2 2" xfId="3710" xr:uid="{00000000-0005-0000-0000-000022480000}"/>
    <cellStyle name="Milliers 227 2 2 2" xfId="9837" xr:uid="{00000000-0005-0000-0000-000023480000}"/>
    <cellStyle name="Milliers 227 2 2 2 2" xfId="13704" xr:uid="{00000000-0005-0000-0000-000024480000}"/>
    <cellStyle name="Milliers 227 2 2 2 2 2" xfId="20906" xr:uid="{00000000-0005-0000-0000-000025480000}"/>
    <cellStyle name="Milliers 227 2 2 2 2 2 2" xfId="45015" xr:uid="{00000000-0005-0000-0000-000026480000}"/>
    <cellStyle name="Milliers 227 2 2 2 2 3" xfId="39551" xr:uid="{00000000-0005-0000-0000-000027480000}"/>
    <cellStyle name="Milliers 227 2 2 2 3" xfId="17594" xr:uid="{00000000-0005-0000-0000-000028480000}"/>
    <cellStyle name="Milliers 227 2 2 2 3 2" xfId="42561" xr:uid="{00000000-0005-0000-0000-000029480000}"/>
    <cellStyle name="Milliers 227 2 2 2 4" xfId="37121" xr:uid="{00000000-0005-0000-0000-00002A480000}"/>
    <cellStyle name="Milliers 227 2 2 3" xfId="11418" xr:uid="{00000000-0005-0000-0000-00002B480000}"/>
    <cellStyle name="Milliers 227 2 2 3 2" xfId="20061" xr:uid="{00000000-0005-0000-0000-00002C480000}"/>
    <cellStyle name="Milliers 227 2 2 3 2 2" xfId="44170" xr:uid="{00000000-0005-0000-0000-00002D480000}"/>
    <cellStyle name="Milliers 227 2 2 3 3" xfId="38692" xr:uid="{00000000-0005-0000-0000-00002E480000}"/>
    <cellStyle name="Milliers 227 2 2 4" xfId="16126" xr:uid="{00000000-0005-0000-0000-00002F480000}"/>
    <cellStyle name="Milliers 227 2 2 4 2" xfId="41093" xr:uid="{00000000-0005-0000-0000-000030480000}"/>
    <cellStyle name="Milliers 227 2 2 5" xfId="7957" xr:uid="{00000000-0005-0000-0000-000031480000}"/>
    <cellStyle name="Milliers 227 2 3" xfId="4602" xr:uid="{00000000-0005-0000-0000-000032480000}"/>
    <cellStyle name="Milliers 227 2 3 2" xfId="13283" xr:uid="{00000000-0005-0000-0000-000033480000}"/>
    <cellStyle name="Milliers 227 2 3 2 2" xfId="20494" xr:uid="{00000000-0005-0000-0000-000034480000}"/>
    <cellStyle name="Milliers 227 2 3 2 2 2" xfId="44603" xr:uid="{00000000-0005-0000-0000-000035480000}"/>
    <cellStyle name="Milliers 227 2 3 2 3" xfId="39139" xr:uid="{00000000-0005-0000-0000-000036480000}"/>
    <cellStyle name="Milliers 227 2 3 3" xfId="16983" xr:uid="{00000000-0005-0000-0000-000037480000}"/>
    <cellStyle name="Milliers 227 2 3 3 2" xfId="41950" xr:uid="{00000000-0005-0000-0000-000038480000}"/>
    <cellStyle name="Milliers 227 2 3 4" xfId="36510" xr:uid="{00000000-0005-0000-0000-000039480000}"/>
    <cellStyle name="Milliers 227 2 3 5" xfId="9226" xr:uid="{00000000-0005-0000-0000-00003A480000}"/>
    <cellStyle name="Milliers 227 2 4" xfId="2897" xr:uid="{00000000-0005-0000-0000-00003B480000}"/>
    <cellStyle name="Milliers 227 2 4 2" xfId="19649" xr:uid="{00000000-0005-0000-0000-00003C480000}"/>
    <cellStyle name="Milliers 227 2 4 2 2" xfId="43758" xr:uid="{00000000-0005-0000-0000-00003D480000}"/>
    <cellStyle name="Milliers 227 2 4 3" xfId="38280" xr:uid="{00000000-0005-0000-0000-00003E480000}"/>
    <cellStyle name="Milliers 227 2 4 4" xfId="11005" xr:uid="{00000000-0005-0000-0000-00003F480000}"/>
    <cellStyle name="Milliers 227 2 5" xfId="15515" xr:uid="{00000000-0005-0000-0000-000040480000}"/>
    <cellStyle name="Milliers 227 2 5 2" xfId="40482" xr:uid="{00000000-0005-0000-0000-000041480000}"/>
    <cellStyle name="Milliers 227 2 6" xfId="7330" xr:uid="{00000000-0005-0000-0000-000042480000}"/>
    <cellStyle name="Milliers 227 3" xfId="8916" xr:uid="{00000000-0005-0000-0000-000043480000}"/>
    <cellStyle name="Milliers 227 3 2" xfId="19355" xr:uid="{00000000-0005-0000-0000-000044480000}"/>
    <cellStyle name="Milliers 227 3 2 2" xfId="43464" xr:uid="{00000000-0005-0000-0000-000045480000}"/>
    <cellStyle name="Milliers 227 3 3" xfId="36200" xr:uid="{00000000-0005-0000-0000-000046480000}"/>
    <cellStyle name="Milliers 227 4" xfId="10711" xr:uid="{00000000-0005-0000-0000-000047480000}"/>
    <cellStyle name="Milliers 227 4 2" xfId="37986" xr:uid="{00000000-0005-0000-0000-000048480000}"/>
    <cellStyle name="Milliers 227 5" xfId="15205" xr:uid="{00000000-0005-0000-0000-000049480000}"/>
    <cellStyle name="Milliers 227 5 2" xfId="40172" xr:uid="{00000000-0005-0000-0000-00004A480000}"/>
    <cellStyle name="Milliers 227 6" xfId="7011" xr:uid="{00000000-0005-0000-0000-00004B480000}"/>
    <cellStyle name="Milliers 228" xfId="1701" xr:uid="{00000000-0005-0000-0000-00004C480000}"/>
    <cellStyle name="Milliers 228 2" xfId="2104" xr:uid="{00000000-0005-0000-0000-00004D480000}"/>
    <cellStyle name="Milliers 228 2 2" xfId="3711" xr:uid="{00000000-0005-0000-0000-00004E480000}"/>
    <cellStyle name="Milliers 228 2 2 2" xfId="9838" xr:uid="{00000000-0005-0000-0000-00004F480000}"/>
    <cellStyle name="Milliers 228 2 2 2 2" xfId="13705" xr:uid="{00000000-0005-0000-0000-000050480000}"/>
    <cellStyle name="Milliers 228 2 2 2 2 2" xfId="20907" xr:uid="{00000000-0005-0000-0000-000051480000}"/>
    <cellStyle name="Milliers 228 2 2 2 2 2 2" xfId="45016" xr:uid="{00000000-0005-0000-0000-000052480000}"/>
    <cellStyle name="Milliers 228 2 2 2 2 3" xfId="39552" xr:uid="{00000000-0005-0000-0000-000053480000}"/>
    <cellStyle name="Milliers 228 2 2 2 3" xfId="17595" xr:uid="{00000000-0005-0000-0000-000054480000}"/>
    <cellStyle name="Milliers 228 2 2 2 3 2" xfId="42562" xr:uid="{00000000-0005-0000-0000-000055480000}"/>
    <cellStyle name="Milliers 228 2 2 2 4" xfId="37122" xr:uid="{00000000-0005-0000-0000-000056480000}"/>
    <cellStyle name="Milliers 228 2 2 3" xfId="11419" xr:uid="{00000000-0005-0000-0000-000057480000}"/>
    <cellStyle name="Milliers 228 2 2 3 2" xfId="20062" xr:uid="{00000000-0005-0000-0000-000058480000}"/>
    <cellStyle name="Milliers 228 2 2 3 2 2" xfId="44171" xr:uid="{00000000-0005-0000-0000-000059480000}"/>
    <cellStyle name="Milliers 228 2 2 3 3" xfId="38693" xr:uid="{00000000-0005-0000-0000-00005A480000}"/>
    <cellStyle name="Milliers 228 2 2 4" xfId="16127" xr:uid="{00000000-0005-0000-0000-00005B480000}"/>
    <cellStyle name="Milliers 228 2 2 4 2" xfId="41094" xr:uid="{00000000-0005-0000-0000-00005C480000}"/>
    <cellStyle name="Milliers 228 2 2 5" xfId="7958" xr:uid="{00000000-0005-0000-0000-00005D480000}"/>
    <cellStyle name="Milliers 228 2 3" xfId="4603" xr:uid="{00000000-0005-0000-0000-00005E480000}"/>
    <cellStyle name="Milliers 228 2 3 2" xfId="13284" xr:uid="{00000000-0005-0000-0000-00005F480000}"/>
    <cellStyle name="Milliers 228 2 3 2 2" xfId="20495" xr:uid="{00000000-0005-0000-0000-000060480000}"/>
    <cellStyle name="Milliers 228 2 3 2 2 2" xfId="44604" xr:uid="{00000000-0005-0000-0000-000061480000}"/>
    <cellStyle name="Milliers 228 2 3 2 3" xfId="39140" xr:uid="{00000000-0005-0000-0000-000062480000}"/>
    <cellStyle name="Milliers 228 2 3 3" xfId="16984" xr:uid="{00000000-0005-0000-0000-000063480000}"/>
    <cellStyle name="Milliers 228 2 3 3 2" xfId="41951" xr:uid="{00000000-0005-0000-0000-000064480000}"/>
    <cellStyle name="Milliers 228 2 3 4" xfId="36511" xr:uid="{00000000-0005-0000-0000-000065480000}"/>
    <cellStyle name="Milliers 228 2 3 5" xfId="9227" xr:uid="{00000000-0005-0000-0000-000066480000}"/>
    <cellStyle name="Milliers 228 2 4" xfId="2898" xr:uid="{00000000-0005-0000-0000-000067480000}"/>
    <cellStyle name="Milliers 228 2 4 2" xfId="19650" xr:uid="{00000000-0005-0000-0000-000068480000}"/>
    <cellStyle name="Milliers 228 2 4 2 2" xfId="43759" xr:uid="{00000000-0005-0000-0000-000069480000}"/>
    <cellStyle name="Milliers 228 2 4 3" xfId="38281" xr:uid="{00000000-0005-0000-0000-00006A480000}"/>
    <cellStyle name="Milliers 228 2 4 4" xfId="11006" xr:uid="{00000000-0005-0000-0000-00006B480000}"/>
    <cellStyle name="Milliers 228 2 5" xfId="15516" xr:uid="{00000000-0005-0000-0000-00006C480000}"/>
    <cellStyle name="Milliers 228 2 5 2" xfId="40483" xr:uid="{00000000-0005-0000-0000-00006D480000}"/>
    <cellStyle name="Milliers 228 2 6" xfId="7331" xr:uid="{00000000-0005-0000-0000-00006E480000}"/>
    <cellStyle name="Milliers 228 3" xfId="8917" xr:uid="{00000000-0005-0000-0000-00006F480000}"/>
    <cellStyle name="Milliers 228 3 2" xfId="19356" xr:uid="{00000000-0005-0000-0000-000070480000}"/>
    <cellStyle name="Milliers 228 3 2 2" xfId="43465" xr:uid="{00000000-0005-0000-0000-000071480000}"/>
    <cellStyle name="Milliers 228 3 3" xfId="36201" xr:uid="{00000000-0005-0000-0000-000072480000}"/>
    <cellStyle name="Milliers 228 4" xfId="10712" xr:uid="{00000000-0005-0000-0000-000073480000}"/>
    <cellStyle name="Milliers 228 4 2" xfId="37987" xr:uid="{00000000-0005-0000-0000-000074480000}"/>
    <cellStyle name="Milliers 228 5" xfId="15206" xr:uid="{00000000-0005-0000-0000-000075480000}"/>
    <cellStyle name="Milliers 228 5 2" xfId="40173" xr:uid="{00000000-0005-0000-0000-000076480000}"/>
    <cellStyle name="Milliers 228 6" xfId="7012" xr:uid="{00000000-0005-0000-0000-000077480000}"/>
    <cellStyle name="Milliers 229" xfId="1702" xr:uid="{00000000-0005-0000-0000-000078480000}"/>
    <cellStyle name="Milliers 229 2" xfId="2105" xr:uid="{00000000-0005-0000-0000-000079480000}"/>
    <cellStyle name="Milliers 229 2 2" xfId="3712" xr:uid="{00000000-0005-0000-0000-00007A480000}"/>
    <cellStyle name="Milliers 229 2 2 2" xfId="9839" xr:uid="{00000000-0005-0000-0000-00007B480000}"/>
    <cellStyle name="Milliers 229 2 2 2 2" xfId="13706" xr:uid="{00000000-0005-0000-0000-00007C480000}"/>
    <cellStyle name="Milliers 229 2 2 2 2 2" xfId="20908" xr:uid="{00000000-0005-0000-0000-00007D480000}"/>
    <cellStyle name="Milliers 229 2 2 2 2 2 2" xfId="45017" xr:uid="{00000000-0005-0000-0000-00007E480000}"/>
    <cellStyle name="Milliers 229 2 2 2 2 3" xfId="39553" xr:uid="{00000000-0005-0000-0000-00007F480000}"/>
    <cellStyle name="Milliers 229 2 2 2 3" xfId="17596" xr:uid="{00000000-0005-0000-0000-000080480000}"/>
    <cellStyle name="Milliers 229 2 2 2 3 2" xfId="42563" xr:uid="{00000000-0005-0000-0000-000081480000}"/>
    <cellStyle name="Milliers 229 2 2 2 4" xfId="37123" xr:uid="{00000000-0005-0000-0000-000082480000}"/>
    <cellStyle name="Milliers 229 2 2 3" xfId="11420" xr:uid="{00000000-0005-0000-0000-000083480000}"/>
    <cellStyle name="Milliers 229 2 2 3 2" xfId="20063" xr:uid="{00000000-0005-0000-0000-000084480000}"/>
    <cellStyle name="Milliers 229 2 2 3 2 2" xfId="44172" xr:uid="{00000000-0005-0000-0000-000085480000}"/>
    <cellStyle name="Milliers 229 2 2 3 3" xfId="38694" xr:uid="{00000000-0005-0000-0000-000086480000}"/>
    <cellStyle name="Milliers 229 2 2 4" xfId="16128" xr:uid="{00000000-0005-0000-0000-000087480000}"/>
    <cellStyle name="Milliers 229 2 2 4 2" xfId="41095" xr:uid="{00000000-0005-0000-0000-000088480000}"/>
    <cellStyle name="Milliers 229 2 2 5" xfId="7959" xr:uid="{00000000-0005-0000-0000-000089480000}"/>
    <cellStyle name="Milliers 229 2 3" xfId="4604" xr:uid="{00000000-0005-0000-0000-00008A480000}"/>
    <cellStyle name="Milliers 229 2 3 2" xfId="13285" xr:uid="{00000000-0005-0000-0000-00008B480000}"/>
    <cellStyle name="Milliers 229 2 3 2 2" xfId="20496" xr:uid="{00000000-0005-0000-0000-00008C480000}"/>
    <cellStyle name="Milliers 229 2 3 2 2 2" xfId="44605" xr:uid="{00000000-0005-0000-0000-00008D480000}"/>
    <cellStyle name="Milliers 229 2 3 2 3" xfId="39141" xr:uid="{00000000-0005-0000-0000-00008E480000}"/>
    <cellStyle name="Milliers 229 2 3 3" xfId="16985" xr:uid="{00000000-0005-0000-0000-00008F480000}"/>
    <cellStyle name="Milliers 229 2 3 3 2" xfId="41952" xr:uid="{00000000-0005-0000-0000-000090480000}"/>
    <cellStyle name="Milliers 229 2 3 4" xfId="36512" xr:uid="{00000000-0005-0000-0000-000091480000}"/>
    <cellStyle name="Milliers 229 2 3 5" xfId="9228" xr:uid="{00000000-0005-0000-0000-000092480000}"/>
    <cellStyle name="Milliers 229 2 4" xfId="2899" xr:uid="{00000000-0005-0000-0000-000093480000}"/>
    <cellStyle name="Milliers 229 2 4 2" xfId="19651" xr:uid="{00000000-0005-0000-0000-000094480000}"/>
    <cellStyle name="Milliers 229 2 4 2 2" xfId="43760" xr:uid="{00000000-0005-0000-0000-000095480000}"/>
    <cellStyle name="Milliers 229 2 4 3" xfId="38282" xr:uid="{00000000-0005-0000-0000-000096480000}"/>
    <cellStyle name="Milliers 229 2 4 4" xfId="11007" xr:uid="{00000000-0005-0000-0000-000097480000}"/>
    <cellStyle name="Milliers 229 2 5" xfId="15517" xr:uid="{00000000-0005-0000-0000-000098480000}"/>
    <cellStyle name="Milliers 229 2 5 2" xfId="40484" xr:uid="{00000000-0005-0000-0000-000099480000}"/>
    <cellStyle name="Milliers 229 2 6" xfId="7332" xr:uid="{00000000-0005-0000-0000-00009A480000}"/>
    <cellStyle name="Milliers 229 3" xfId="8918" xr:uid="{00000000-0005-0000-0000-00009B480000}"/>
    <cellStyle name="Milliers 229 3 2" xfId="19357" xr:uid="{00000000-0005-0000-0000-00009C480000}"/>
    <cellStyle name="Milliers 229 3 2 2" xfId="43466" xr:uid="{00000000-0005-0000-0000-00009D480000}"/>
    <cellStyle name="Milliers 229 3 3" xfId="36202" xr:uid="{00000000-0005-0000-0000-00009E480000}"/>
    <cellStyle name="Milliers 229 4" xfId="10713" xr:uid="{00000000-0005-0000-0000-00009F480000}"/>
    <cellStyle name="Milliers 229 4 2" xfId="37988" xr:uid="{00000000-0005-0000-0000-0000A0480000}"/>
    <cellStyle name="Milliers 229 5" xfId="15207" xr:uid="{00000000-0005-0000-0000-0000A1480000}"/>
    <cellStyle name="Milliers 229 5 2" xfId="40174" xr:uid="{00000000-0005-0000-0000-0000A2480000}"/>
    <cellStyle name="Milliers 229 6" xfId="7013" xr:uid="{00000000-0005-0000-0000-0000A3480000}"/>
    <cellStyle name="Milliers 23" xfId="1474" xr:uid="{00000000-0005-0000-0000-0000A4480000}"/>
    <cellStyle name="Milliers 23 2" xfId="2106" xr:uid="{00000000-0005-0000-0000-0000A5480000}"/>
    <cellStyle name="Milliers 23 2 2" xfId="3713" xr:uid="{00000000-0005-0000-0000-0000A6480000}"/>
    <cellStyle name="Milliers 23 2 2 2" xfId="9840" xr:uid="{00000000-0005-0000-0000-0000A7480000}"/>
    <cellStyle name="Milliers 23 2 2 2 2" xfId="13707" xr:uid="{00000000-0005-0000-0000-0000A8480000}"/>
    <cellStyle name="Milliers 23 2 2 2 2 2" xfId="20909" xr:uid="{00000000-0005-0000-0000-0000A9480000}"/>
    <cellStyle name="Milliers 23 2 2 2 2 2 2" xfId="45018" xr:uid="{00000000-0005-0000-0000-0000AA480000}"/>
    <cellStyle name="Milliers 23 2 2 2 2 3" xfId="39554" xr:uid="{00000000-0005-0000-0000-0000AB480000}"/>
    <cellStyle name="Milliers 23 2 2 2 3" xfId="17597" xr:uid="{00000000-0005-0000-0000-0000AC480000}"/>
    <cellStyle name="Milliers 23 2 2 2 3 2" xfId="42564" xr:uid="{00000000-0005-0000-0000-0000AD480000}"/>
    <cellStyle name="Milliers 23 2 2 2 4" xfId="37124" xr:uid="{00000000-0005-0000-0000-0000AE480000}"/>
    <cellStyle name="Milliers 23 2 2 3" xfId="11421" xr:uid="{00000000-0005-0000-0000-0000AF480000}"/>
    <cellStyle name="Milliers 23 2 2 3 2" xfId="20064" xr:uid="{00000000-0005-0000-0000-0000B0480000}"/>
    <cellStyle name="Milliers 23 2 2 3 2 2" xfId="44173" xr:uid="{00000000-0005-0000-0000-0000B1480000}"/>
    <cellStyle name="Milliers 23 2 2 3 3" xfId="38695" xr:uid="{00000000-0005-0000-0000-0000B2480000}"/>
    <cellStyle name="Milliers 23 2 2 4" xfId="16129" xr:uid="{00000000-0005-0000-0000-0000B3480000}"/>
    <cellStyle name="Milliers 23 2 2 4 2" xfId="41096" xr:uid="{00000000-0005-0000-0000-0000B4480000}"/>
    <cellStyle name="Milliers 23 2 2 5" xfId="7960" xr:uid="{00000000-0005-0000-0000-0000B5480000}"/>
    <cellStyle name="Milliers 23 2 3" xfId="4605" xr:uid="{00000000-0005-0000-0000-0000B6480000}"/>
    <cellStyle name="Milliers 23 2 3 2" xfId="13286" xr:uid="{00000000-0005-0000-0000-0000B7480000}"/>
    <cellStyle name="Milliers 23 2 3 2 2" xfId="20497" xr:uid="{00000000-0005-0000-0000-0000B8480000}"/>
    <cellStyle name="Milliers 23 2 3 2 2 2" xfId="44606" xr:uid="{00000000-0005-0000-0000-0000B9480000}"/>
    <cellStyle name="Milliers 23 2 3 2 3" xfId="39142" xr:uid="{00000000-0005-0000-0000-0000BA480000}"/>
    <cellStyle name="Milliers 23 2 3 3" xfId="16986" xr:uid="{00000000-0005-0000-0000-0000BB480000}"/>
    <cellStyle name="Milliers 23 2 3 3 2" xfId="41953" xr:uid="{00000000-0005-0000-0000-0000BC480000}"/>
    <cellStyle name="Milliers 23 2 3 4" xfId="36513" xr:uid="{00000000-0005-0000-0000-0000BD480000}"/>
    <cellStyle name="Milliers 23 2 3 5" xfId="9229" xr:uid="{00000000-0005-0000-0000-0000BE480000}"/>
    <cellStyle name="Milliers 23 2 4" xfId="2900" xr:uid="{00000000-0005-0000-0000-0000BF480000}"/>
    <cellStyle name="Milliers 23 2 4 2" xfId="19652" xr:uid="{00000000-0005-0000-0000-0000C0480000}"/>
    <cellStyle name="Milliers 23 2 4 2 2" xfId="43761" xr:uid="{00000000-0005-0000-0000-0000C1480000}"/>
    <cellStyle name="Milliers 23 2 4 3" xfId="38283" xr:uid="{00000000-0005-0000-0000-0000C2480000}"/>
    <cellStyle name="Milliers 23 2 4 4" xfId="11008" xr:uid="{00000000-0005-0000-0000-0000C3480000}"/>
    <cellStyle name="Milliers 23 2 5" xfId="15518" xr:uid="{00000000-0005-0000-0000-0000C4480000}"/>
    <cellStyle name="Milliers 23 2 5 2" xfId="40485" xr:uid="{00000000-0005-0000-0000-0000C5480000}"/>
    <cellStyle name="Milliers 23 2 6" xfId="7333" xr:uid="{00000000-0005-0000-0000-0000C6480000}"/>
    <cellStyle name="Milliers 23 3" xfId="8690" xr:uid="{00000000-0005-0000-0000-0000C7480000}"/>
    <cellStyle name="Milliers 23 3 2" xfId="19151" xr:uid="{00000000-0005-0000-0000-0000C8480000}"/>
    <cellStyle name="Milliers 23 3 2 2" xfId="43260" xr:uid="{00000000-0005-0000-0000-0000C9480000}"/>
    <cellStyle name="Milliers 23 3 3" xfId="35974" xr:uid="{00000000-0005-0000-0000-0000CA480000}"/>
    <cellStyle name="Milliers 23 4" xfId="10507" xr:uid="{00000000-0005-0000-0000-0000CB480000}"/>
    <cellStyle name="Milliers 23 4 2" xfId="37782" xr:uid="{00000000-0005-0000-0000-0000CC480000}"/>
    <cellStyle name="Milliers 23 5" xfId="14979" xr:uid="{00000000-0005-0000-0000-0000CD480000}"/>
    <cellStyle name="Milliers 23 5 2" xfId="39946" xr:uid="{00000000-0005-0000-0000-0000CE480000}"/>
    <cellStyle name="Milliers 23 6" xfId="6785" xr:uid="{00000000-0005-0000-0000-0000CF480000}"/>
    <cellStyle name="Milliers 230" xfId="1703" xr:uid="{00000000-0005-0000-0000-0000D0480000}"/>
    <cellStyle name="Milliers 230 2" xfId="2107" xr:uid="{00000000-0005-0000-0000-0000D1480000}"/>
    <cellStyle name="Milliers 230 2 2" xfId="3714" xr:uid="{00000000-0005-0000-0000-0000D2480000}"/>
    <cellStyle name="Milliers 230 2 2 2" xfId="9841" xr:uid="{00000000-0005-0000-0000-0000D3480000}"/>
    <cellStyle name="Milliers 230 2 2 2 2" xfId="13708" xr:uid="{00000000-0005-0000-0000-0000D4480000}"/>
    <cellStyle name="Milliers 230 2 2 2 2 2" xfId="20910" xr:uid="{00000000-0005-0000-0000-0000D5480000}"/>
    <cellStyle name="Milliers 230 2 2 2 2 2 2" xfId="45019" xr:uid="{00000000-0005-0000-0000-0000D6480000}"/>
    <cellStyle name="Milliers 230 2 2 2 2 3" xfId="39555" xr:uid="{00000000-0005-0000-0000-0000D7480000}"/>
    <cellStyle name="Milliers 230 2 2 2 3" xfId="17598" xr:uid="{00000000-0005-0000-0000-0000D8480000}"/>
    <cellStyle name="Milliers 230 2 2 2 3 2" xfId="42565" xr:uid="{00000000-0005-0000-0000-0000D9480000}"/>
    <cellStyle name="Milliers 230 2 2 2 4" xfId="37125" xr:uid="{00000000-0005-0000-0000-0000DA480000}"/>
    <cellStyle name="Milliers 230 2 2 3" xfId="11422" xr:uid="{00000000-0005-0000-0000-0000DB480000}"/>
    <cellStyle name="Milliers 230 2 2 3 2" xfId="20065" xr:uid="{00000000-0005-0000-0000-0000DC480000}"/>
    <cellStyle name="Milliers 230 2 2 3 2 2" xfId="44174" xr:uid="{00000000-0005-0000-0000-0000DD480000}"/>
    <cellStyle name="Milliers 230 2 2 3 3" xfId="38696" xr:uid="{00000000-0005-0000-0000-0000DE480000}"/>
    <cellStyle name="Milliers 230 2 2 4" xfId="16130" xr:uid="{00000000-0005-0000-0000-0000DF480000}"/>
    <cellStyle name="Milliers 230 2 2 4 2" xfId="41097" xr:uid="{00000000-0005-0000-0000-0000E0480000}"/>
    <cellStyle name="Milliers 230 2 2 5" xfId="7961" xr:uid="{00000000-0005-0000-0000-0000E1480000}"/>
    <cellStyle name="Milliers 230 2 3" xfId="4606" xr:uid="{00000000-0005-0000-0000-0000E2480000}"/>
    <cellStyle name="Milliers 230 2 3 2" xfId="13287" xr:uid="{00000000-0005-0000-0000-0000E3480000}"/>
    <cellStyle name="Milliers 230 2 3 2 2" xfId="20498" xr:uid="{00000000-0005-0000-0000-0000E4480000}"/>
    <cellStyle name="Milliers 230 2 3 2 2 2" xfId="44607" xr:uid="{00000000-0005-0000-0000-0000E5480000}"/>
    <cellStyle name="Milliers 230 2 3 2 3" xfId="39143" xr:uid="{00000000-0005-0000-0000-0000E6480000}"/>
    <cellStyle name="Milliers 230 2 3 3" xfId="16987" xr:uid="{00000000-0005-0000-0000-0000E7480000}"/>
    <cellStyle name="Milliers 230 2 3 3 2" xfId="41954" xr:uid="{00000000-0005-0000-0000-0000E8480000}"/>
    <cellStyle name="Milliers 230 2 3 4" xfId="36514" xr:uid="{00000000-0005-0000-0000-0000E9480000}"/>
    <cellStyle name="Milliers 230 2 3 5" xfId="9230" xr:uid="{00000000-0005-0000-0000-0000EA480000}"/>
    <cellStyle name="Milliers 230 2 4" xfId="2901" xr:uid="{00000000-0005-0000-0000-0000EB480000}"/>
    <cellStyle name="Milliers 230 2 4 2" xfId="19653" xr:uid="{00000000-0005-0000-0000-0000EC480000}"/>
    <cellStyle name="Milliers 230 2 4 2 2" xfId="43762" xr:uid="{00000000-0005-0000-0000-0000ED480000}"/>
    <cellStyle name="Milliers 230 2 4 3" xfId="38284" xr:uid="{00000000-0005-0000-0000-0000EE480000}"/>
    <cellStyle name="Milliers 230 2 4 4" xfId="11009" xr:uid="{00000000-0005-0000-0000-0000EF480000}"/>
    <cellStyle name="Milliers 230 2 5" xfId="15519" xr:uid="{00000000-0005-0000-0000-0000F0480000}"/>
    <cellStyle name="Milliers 230 2 5 2" xfId="40486" xr:uid="{00000000-0005-0000-0000-0000F1480000}"/>
    <cellStyle name="Milliers 230 2 6" xfId="7334" xr:uid="{00000000-0005-0000-0000-0000F2480000}"/>
    <cellStyle name="Milliers 230 3" xfId="8919" xr:uid="{00000000-0005-0000-0000-0000F3480000}"/>
    <cellStyle name="Milliers 230 3 2" xfId="19358" xr:uid="{00000000-0005-0000-0000-0000F4480000}"/>
    <cellStyle name="Milliers 230 3 2 2" xfId="43467" xr:uid="{00000000-0005-0000-0000-0000F5480000}"/>
    <cellStyle name="Milliers 230 3 3" xfId="36203" xr:uid="{00000000-0005-0000-0000-0000F6480000}"/>
    <cellStyle name="Milliers 230 4" xfId="10714" xr:uid="{00000000-0005-0000-0000-0000F7480000}"/>
    <cellStyle name="Milliers 230 4 2" xfId="37989" xr:uid="{00000000-0005-0000-0000-0000F8480000}"/>
    <cellStyle name="Milliers 230 5" xfId="15208" xr:uid="{00000000-0005-0000-0000-0000F9480000}"/>
    <cellStyle name="Milliers 230 5 2" xfId="40175" xr:uid="{00000000-0005-0000-0000-0000FA480000}"/>
    <cellStyle name="Milliers 230 6" xfId="7014" xr:uid="{00000000-0005-0000-0000-0000FB480000}"/>
    <cellStyle name="Milliers 231" xfId="1704" xr:uid="{00000000-0005-0000-0000-0000FC480000}"/>
    <cellStyle name="Milliers 231 2" xfId="2108" xr:uid="{00000000-0005-0000-0000-0000FD480000}"/>
    <cellStyle name="Milliers 231 2 2" xfId="3715" xr:uid="{00000000-0005-0000-0000-0000FE480000}"/>
    <cellStyle name="Milliers 231 2 2 2" xfId="9842" xr:uid="{00000000-0005-0000-0000-0000FF480000}"/>
    <cellStyle name="Milliers 231 2 2 2 2" xfId="13709" xr:uid="{00000000-0005-0000-0000-000000490000}"/>
    <cellStyle name="Milliers 231 2 2 2 2 2" xfId="20911" xr:uid="{00000000-0005-0000-0000-000001490000}"/>
    <cellStyle name="Milliers 231 2 2 2 2 2 2" xfId="45020" xr:uid="{00000000-0005-0000-0000-000002490000}"/>
    <cellStyle name="Milliers 231 2 2 2 2 3" xfId="39556" xr:uid="{00000000-0005-0000-0000-000003490000}"/>
    <cellStyle name="Milliers 231 2 2 2 3" xfId="17599" xr:uid="{00000000-0005-0000-0000-000004490000}"/>
    <cellStyle name="Milliers 231 2 2 2 3 2" xfId="42566" xr:uid="{00000000-0005-0000-0000-000005490000}"/>
    <cellStyle name="Milliers 231 2 2 2 4" xfId="37126" xr:uid="{00000000-0005-0000-0000-000006490000}"/>
    <cellStyle name="Milliers 231 2 2 3" xfId="11423" xr:uid="{00000000-0005-0000-0000-000007490000}"/>
    <cellStyle name="Milliers 231 2 2 3 2" xfId="20066" xr:uid="{00000000-0005-0000-0000-000008490000}"/>
    <cellStyle name="Milliers 231 2 2 3 2 2" xfId="44175" xr:uid="{00000000-0005-0000-0000-000009490000}"/>
    <cellStyle name="Milliers 231 2 2 3 3" xfId="38697" xr:uid="{00000000-0005-0000-0000-00000A490000}"/>
    <cellStyle name="Milliers 231 2 2 4" xfId="16131" xr:uid="{00000000-0005-0000-0000-00000B490000}"/>
    <cellStyle name="Milliers 231 2 2 4 2" xfId="41098" xr:uid="{00000000-0005-0000-0000-00000C490000}"/>
    <cellStyle name="Milliers 231 2 2 5" xfId="7962" xr:uid="{00000000-0005-0000-0000-00000D490000}"/>
    <cellStyle name="Milliers 231 2 3" xfId="4607" xr:uid="{00000000-0005-0000-0000-00000E490000}"/>
    <cellStyle name="Milliers 231 2 3 2" xfId="13288" xr:uid="{00000000-0005-0000-0000-00000F490000}"/>
    <cellStyle name="Milliers 231 2 3 2 2" xfId="20499" xr:uid="{00000000-0005-0000-0000-000010490000}"/>
    <cellStyle name="Milliers 231 2 3 2 2 2" xfId="44608" xr:uid="{00000000-0005-0000-0000-000011490000}"/>
    <cellStyle name="Milliers 231 2 3 2 3" xfId="39144" xr:uid="{00000000-0005-0000-0000-000012490000}"/>
    <cellStyle name="Milliers 231 2 3 3" xfId="16988" xr:uid="{00000000-0005-0000-0000-000013490000}"/>
    <cellStyle name="Milliers 231 2 3 3 2" xfId="41955" xr:uid="{00000000-0005-0000-0000-000014490000}"/>
    <cellStyle name="Milliers 231 2 3 4" xfId="36515" xr:uid="{00000000-0005-0000-0000-000015490000}"/>
    <cellStyle name="Milliers 231 2 3 5" xfId="9231" xr:uid="{00000000-0005-0000-0000-000016490000}"/>
    <cellStyle name="Milliers 231 2 4" xfId="2902" xr:uid="{00000000-0005-0000-0000-000017490000}"/>
    <cellStyle name="Milliers 231 2 4 2" xfId="19654" xr:uid="{00000000-0005-0000-0000-000018490000}"/>
    <cellStyle name="Milliers 231 2 4 2 2" xfId="43763" xr:uid="{00000000-0005-0000-0000-000019490000}"/>
    <cellStyle name="Milliers 231 2 4 3" xfId="38285" xr:uid="{00000000-0005-0000-0000-00001A490000}"/>
    <cellStyle name="Milliers 231 2 4 4" xfId="11010" xr:uid="{00000000-0005-0000-0000-00001B490000}"/>
    <cellStyle name="Milliers 231 2 5" xfId="15520" xr:uid="{00000000-0005-0000-0000-00001C490000}"/>
    <cellStyle name="Milliers 231 2 5 2" xfId="40487" xr:uid="{00000000-0005-0000-0000-00001D490000}"/>
    <cellStyle name="Milliers 231 2 6" xfId="7335" xr:uid="{00000000-0005-0000-0000-00001E490000}"/>
    <cellStyle name="Milliers 231 3" xfId="8920" xr:uid="{00000000-0005-0000-0000-00001F490000}"/>
    <cellStyle name="Milliers 231 3 2" xfId="19359" xr:uid="{00000000-0005-0000-0000-000020490000}"/>
    <cellStyle name="Milliers 231 3 2 2" xfId="43468" xr:uid="{00000000-0005-0000-0000-000021490000}"/>
    <cellStyle name="Milliers 231 3 3" xfId="36204" xr:uid="{00000000-0005-0000-0000-000022490000}"/>
    <cellStyle name="Milliers 231 4" xfId="10715" xr:uid="{00000000-0005-0000-0000-000023490000}"/>
    <cellStyle name="Milliers 231 4 2" xfId="37990" xr:uid="{00000000-0005-0000-0000-000024490000}"/>
    <cellStyle name="Milliers 231 5" xfId="15209" xr:uid="{00000000-0005-0000-0000-000025490000}"/>
    <cellStyle name="Milliers 231 5 2" xfId="40176" xr:uid="{00000000-0005-0000-0000-000026490000}"/>
    <cellStyle name="Milliers 231 6" xfId="7015" xr:uid="{00000000-0005-0000-0000-000027490000}"/>
    <cellStyle name="Milliers 232" xfId="1705" xr:uid="{00000000-0005-0000-0000-000028490000}"/>
    <cellStyle name="Milliers 232 2" xfId="2109" xr:uid="{00000000-0005-0000-0000-000029490000}"/>
    <cellStyle name="Milliers 232 2 2" xfId="3716" xr:uid="{00000000-0005-0000-0000-00002A490000}"/>
    <cellStyle name="Milliers 232 2 2 2" xfId="9843" xr:uid="{00000000-0005-0000-0000-00002B490000}"/>
    <cellStyle name="Milliers 232 2 2 2 2" xfId="13710" xr:uid="{00000000-0005-0000-0000-00002C490000}"/>
    <cellStyle name="Milliers 232 2 2 2 2 2" xfId="20912" xr:uid="{00000000-0005-0000-0000-00002D490000}"/>
    <cellStyle name="Milliers 232 2 2 2 2 2 2" xfId="45021" xr:uid="{00000000-0005-0000-0000-00002E490000}"/>
    <cellStyle name="Milliers 232 2 2 2 2 3" xfId="39557" xr:uid="{00000000-0005-0000-0000-00002F490000}"/>
    <cellStyle name="Milliers 232 2 2 2 3" xfId="17600" xr:uid="{00000000-0005-0000-0000-000030490000}"/>
    <cellStyle name="Milliers 232 2 2 2 3 2" xfId="42567" xr:uid="{00000000-0005-0000-0000-000031490000}"/>
    <cellStyle name="Milliers 232 2 2 2 4" xfId="37127" xr:uid="{00000000-0005-0000-0000-000032490000}"/>
    <cellStyle name="Milliers 232 2 2 3" xfId="11424" xr:uid="{00000000-0005-0000-0000-000033490000}"/>
    <cellStyle name="Milliers 232 2 2 3 2" xfId="20067" xr:uid="{00000000-0005-0000-0000-000034490000}"/>
    <cellStyle name="Milliers 232 2 2 3 2 2" xfId="44176" xr:uid="{00000000-0005-0000-0000-000035490000}"/>
    <cellStyle name="Milliers 232 2 2 3 3" xfId="38698" xr:uid="{00000000-0005-0000-0000-000036490000}"/>
    <cellStyle name="Milliers 232 2 2 4" xfId="16132" xr:uid="{00000000-0005-0000-0000-000037490000}"/>
    <cellStyle name="Milliers 232 2 2 4 2" xfId="41099" xr:uid="{00000000-0005-0000-0000-000038490000}"/>
    <cellStyle name="Milliers 232 2 2 5" xfId="7963" xr:uid="{00000000-0005-0000-0000-000039490000}"/>
    <cellStyle name="Milliers 232 2 3" xfId="4608" xr:uid="{00000000-0005-0000-0000-00003A490000}"/>
    <cellStyle name="Milliers 232 2 3 2" xfId="13289" xr:uid="{00000000-0005-0000-0000-00003B490000}"/>
    <cellStyle name="Milliers 232 2 3 2 2" xfId="20500" xr:uid="{00000000-0005-0000-0000-00003C490000}"/>
    <cellStyle name="Milliers 232 2 3 2 2 2" xfId="44609" xr:uid="{00000000-0005-0000-0000-00003D490000}"/>
    <cellStyle name="Milliers 232 2 3 2 3" xfId="39145" xr:uid="{00000000-0005-0000-0000-00003E490000}"/>
    <cellStyle name="Milliers 232 2 3 3" xfId="16989" xr:uid="{00000000-0005-0000-0000-00003F490000}"/>
    <cellStyle name="Milliers 232 2 3 3 2" xfId="41956" xr:uid="{00000000-0005-0000-0000-000040490000}"/>
    <cellStyle name="Milliers 232 2 3 4" xfId="36516" xr:uid="{00000000-0005-0000-0000-000041490000}"/>
    <cellStyle name="Milliers 232 2 3 5" xfId="9232" xr:uid="{00000000-0005-0000-0000-000042490000}"/>
    <cellStyle name="Milliers 232 2 4" xfId="2903" xr:uid="{00000000-0005-0000-0000-000043490000}"/>
    <cellStyle name="Milliers 232 2 4 2" xfId="19655" xr:uid="{00000000-0005-0000-0000-000044490000}"/>
    <cellStyle name="Milliers 232 2 4 2 2" xfId="43764" xr:uid="{00000000-0005-0000-0000-000045490000}"/>
    <cellStyle name="Milliers 232 2 4 3" xfId="38286" xr:uid="{00000000-0005-0000-0000-000046490000}"/>
    <cellStyle name="Milliers 232 2 4 4" xfId="11011" xr:uid="{00000000-0005-0000-0000-000047490000}"/>
    <cellStyle name="Milliers 232 2 5" xfId="15521" xr:uid="{00000000-0005-0000-0000-000048490000}"/>
    <cellStyle name="Milliers 232 2 5 2" xfId="40488" xr:uid="{00000000-0005-0000-0000-000049490000}"/>
    <cellStyle name="Milliers 232 2 6" xfId="7336" xr:uid="{00000000-0005-0000-0000-00004A490000}"/>
    <cellStyle name="Milliers 232 3" xfId="8921" xr:uid="{00000000-0005-0000-0000-00004B490000}"/>
    <cellStyle name="Milliers 232 3 2" xfId="19360" xr:uid="{00000000-0005-0000-0000-00004C490000}"/>
    <cellStyle name="Milliers 232 3 2 2" xfId="43469" xr:uid="{00000000-0005-0000-0000-00004D490000}"/>
    <cellStyle name="Milliers 232 3 3" xfId="36205" xr:uid="{00000000-0005-0000-0000-00004E490000}"/>
    <cellStyle name="Milliers 232 4" xfId="10716" xr:uid="{00000000-0005-0000-0000-00004F490000}"/>
    <cellStyle name="Milliers 232 4 2" xfId="37991" xr:uid="{00000000-0005-0000-0000-000050490000}"/>
    <cellStyle name="Milliers 232 5" xfId="15210" xr:uid="{00000000-0005-0000-0000-000051490000}"/>
    <cellStyle name="Milliers 232 5 2" xfId="40177" xr:uid="{00000000-0005-0000-0000-000052490000}"/>
    <cellStyle name="Milliers 232 6" xfId="7016" xr:uid="{00000000-0005-0000-0000-000053490000}"/>
    <cellStyle name="Milliers 233" xfId="1706" xr:uid="{00000000-0005-0000-0000-000054490000}"/>
    <cellStyle name="Milliers 233 2" xfId="2110" xr:uid="{00000000-0005-0000-0000-000055490000}"/>
    <cellStyle name="Milliers 233 2 2" xfId="3717" xr:uid="{00000000-0005-0000-0000-000056490000}"/>
    <cellStyle name="Milliers 233 2 2 2" xfId="9844" xr:uid="{00000000-0005-0000-0000-000057490000}"/>
    <cellStyle name="Milliers 233 2 2 2 2" xfId="13711" xr:uid="{00000000-0005-0000-0000-000058490000}"/>
    <cellStyle name="Milliers 233 2 2 2 2 2" xfId="20913" xr:uid="{00000000-0005-0000-0000-000059490000}"/>
    <cellStyle name="Milliers 233 2 2 2 2 2 2" xfId="45022" xr:uid="{00000000-0005-0000-0000-00005A490000}"/>
    <cellStyle name="Milliers 233 2 2 2 2 3" xfId="39558" xr:uid="{00000000-0005-0000-0000-00005B490000}"/>
    <cellStyle name="Milliers 233 2 2 2 3" xfId="17601" xr:uid="{00000000-0005-0000-0000-00005C490000}"/>
    <cellStyle name="Milliers 233 2 2 2 3 2" xfId="42568" xr:uid="{00000000-0005-0000-0000-00005D490000}"/>
    <cellStyle name="Milliers 233 2 2 2 4" xfId="37128" xr:uid="{00000000-0005-0000-0000-00005E490000}"/>
    <cellStyle name="Milliers 233 2 2 3" xfId="11425" xr:uid="{00000000-0005-0000-0000-00005F490000}"/>
    <cellStyle name="Milliers 233 2 2 3 2" xfId="20068" xr:uid="{00000000-0005-0000-0000-000060490000}"/>
    <cellStyle name="Milliers 233 2 2 3 2 2" xfId="44177" xr:uid="{00000000-0005-0000-0000-000061490000}"/>
    <cellStyle name="Milliers 233 2 2 3 3" xfId="38699" xr:uid="{00000000-0005-0000-0000-000062490000}"/>
    <cellStyle name="Milliers 233 2 2 4" xfId="16133" xr:uid="{00000000-0005-0000-0000-000063490000}"/>
    <cellStyle name="Milliers 233 2 2 4 2" xfId="41100" xr:uid="{00000000-0005-0000-0000-000064490000}"/>
    <cellStyle name="Milliers 233 2 2 5" xfId="7964" xr:uid="{00000000-0005-0000-0000-000065490000}"/>
    <cellStyle name="Milliers 233 2 3" xfId="4609" xr:uid="{00000000-0005-0000-0000-000066490000}"/>
    <cellStyle name="Milliers 233 2 3 2" xfId="13290" xr:uid="{00000000-0005-0000-0000-000067490000}"/>
    <cellStyle name="Milliers 233 2 3 2 2" xfId="20501" xr:uid="{00000000-0005-0000-0000-000068490000}"/>
    <cellStyle name="Milliers 233 2 3 2 2 2" xfId="44610" xr:uid="{00000000-0005-0000-0000-000069490000}"/>
    <cellStyle name="Milliers 233 2 3 2 3" xfId="39146" xr:uid="{00000000-0005-0000-0000-00006A490000}"/>
    <cellStyle name="Milliers 233 2 3 3" xfId="16990" xr:uid="{00000000-0005-0000-0000-00006B490000}"/>
    <cellStyle name="Milliers 233 2 3 3 2" xfId="41957" xr:uid="{00000000-0005-0000-0000-00006C490000}"/>
    <cellStyle name="Milliers 233 2 3 4" xfId="36517" xr:uid="{00000000-0005-0000-0000-00006D490000}"/>
    <cellStyle name="Milliers 233 2 3 5" xfId="9233" xr:uid="{00000000-0005-0000-0000-00006E490000}"/>
    <cellStyle name="Milliers 233 2 4" xfId="2904" xr:uid="{00000000-0005-0000-0000-00006F490000}"/>
    <cellStyle name="Milliers 233 2 4 2" xfId="19656" xr:uid="{00000000-0005-0000-0000-000070490000}"/>
    <cellStyle name="Milliers 233 2 4 2 2" xfId="43765" xr:uid="{00000000-0005-0000-0000-000071490000}"/>
    <cellStyle name="Milliers 233 2 4 3" xfId="38287" xr:uid="{00000000-0005-0000-0000-000072490000}"/>
    <cellStyle name="Milliers 233 2 4 4" xfId="11012" xr:uid="{00000000-0005-0000-0000-000073490000}"/>
    <cellStyle name="Milliers 233 2 5" xfId="15522" xr:uid="{00000000-0005-0000-0000-000074490000}"/>
    <cellStyle name="Milliers 233 2 5 2" xfId="40489" xr:uid="{00000000-0005-0000-0000-000075490000}"/>
    <cellStyle name="Milliers 233 2 6" xfId="7337" xr:uid="{00000000-0005-0000-0000-000076490000}"/>
    <cellStyle name="Milliers 233 3" xfId="8922" xr:uid="{00000000-0005-0000-0000-000077490000}"/>
    <cellStyle name="Milliers 233 3 2" xfId="19361" xr:uid="{00000000-0005-0000-0000-000078490000}"/>
    <cellStyle name="Milliers 233 3 2 2" xfId="43470" xr:uid="{00000000-0005-0000-0000-000079490000}"/>
    <cellStyle name="Milliers 233 3 3" xfId="36206" xr:uid="{00000000-0005-0000-0000-00007A490000}"/>
    <cellStyle name="Milliers 233 4" xfId="10717" xr:uid="{00000000-0005-0000-0000-00007B490000}"/>
    <cellStyle name="Milliers 233 4 2" xfId="37992" xr:uid="{00000000-0005-0000-0000-00007C490000}"/>
    <cellStyle name="Milliers 233 5" xfId="15211" xr:uid="{00000000-0005-0000-0000-00007D490000}"/>
    <cellStyle name="Milliers 233 5 2" xfId="40178" xr:uid="{00000000-0005-0000-0000-00007E490000}"/>
    <cellStyle name="Milliers 233 6" xfId="7017" xr:uid="{00000000-0005-0000-0000-00007F490000}"/>
    <cellStyle name="Milliers 234" xfId="1707" xr:uid="{00000000-0005-0000-0000-000080490000}"/>
    <cellStyle name="Milliers 234 2" xfId="2111" xr:uid="{00000000-0005-0000-0000-000081490000}"/>
    <cellStyle name="Milliers 234 2 2" xfId="3718" xr:uid="{00000000-0005-0000-0000-000082490000}"/>
    <cellStyle name="Milliers 234 2 2 2" xfId="9845" xr:uid="{00000000-0005-0000-0000-000083490000}"/>
    <cellStyle name="Milliers 234 2 2 2 2" xfId="13712" xr:uid="{00000000-0005-0000-0000-000084490000}"/>
    <cellStyle name="Milliers 234 2 2 2 2 2" xfId="20914" xr:uid="{00000000-0005-0000-0000-000085490000}"/>
    <cellStyle name="Milliers 234 2 2 2 2 2 2" xfId="45023" xr:uid="{00000000-0005-0000-0000-000086490000}"/>
    <cellStyle name="Milliers 234 2 2 2 2 3" xfId="39559" xr:uid="{00000000-0005-0000-0000-000087490000}"/>
    <cellStyle name="Milliers 234 2 2 2 3" xfId="17602" xr:uid="{00000000-0005-0000-0000-000088490000}"/>
    <cellStyle name="Milliers 234 2 2 2 3 2" xfId="42569" xr:uid="{00000000-0005-0000-0000-000089490000}"/>
    <cellStyle name="Milliers 234 2 2 2 4" xfId="37129" xr:uid="{00000000-0005-0000-0000-00008A490000}"/>
    <cellStyle name="Milliers 234 2 2 3" xfId="11426" xr:uid="{00000000-0005-0000-0000-00008B490000}"/>
    <cellStyle name="Milliers 234 2 2 3 2" xfId="20069" xr:uid="{00000000-0005-0000-0000-00008C490000}"/>
    <cellStyle name="Milliers 234 2 2 3 2 2" xfId="44178" xr:uid="{00000000-0005-0000-0000-00008D490000}"/>
    <cellStyle name="Milliers 234 2 2 3 3" xfId="38700" xr:uid="{00000000-0005-0000-0000-00008E490000}"/>
    <cellStyle name="Milliers 234 2 2 4" xfId="16134" xr:uid="{00000000-0005-0000-0000-00008F490000}"/>
    <cellStyle name="Milliers 234 2 2 4 2" xfId="41101" xr:uid="{00000000-0005-0000-0000-000090490000}"/>
    <cellStyle name="Milliers 234 2 2 5" xfId="7965" xr:uid="{00000000-0005-0000-0000-000091490000}"/>
    <cellStyle name="Milliers 234 2 3" xfId="4610" xr:uid="{00000000-0005-0000-0000-000092490000}"/>
    <cellStyle name="Milliers 234 2 3 2" xfId="13291" xr:uid="{00000000-0005-0000-0000-000093490000}"/>
    <cellStyle name="Milliers 234 2 3 2 2" xfId="20502" xr:uid="{00000000-0005-0000-0000-000094490000}"/>
    <cellStyle name="Milliers 234 2 3 2 2 2" xfId="44611" xr:uid="{00000000-0005-0000-0000-000095490000}"/>
    <cellStyle name="Milliers 234 2 3 2 3" xfId="39147" xr:uid="{00000000-0005-0000-0000-000096490000}"/>
    <cellStyle name="Milliers 234 2 3 3" xfId="16991" xr:uid="{00000000-0005-0000-0000-000097490000}"/>
    <cellStyle name="Milliers 234 2 3 3 2" xfId="41958" xr:uid="{00000000-0005-0000-0000-000098490000}"/>
    <cellStyle name="Milliers 234 2 3 4" xfId="36518" xr:uid="{00000000-0005-0000-0000-000099490000}"/>
    <cellStyle name="Milliers 234 2 3 5" xfId="9234" xr:uid="{00000000-0005-0000-0000-00009A490000}"/>
    <cellStyle name="Milliers 234 2 4" xfId="2905" xr:uid="{00000000-0005-0000-0000-00009B490000}"/>
    <cellStyle name="Milliers 234 2 4 2" xfId="19657" xr:uid="{00000000-0005-0000-0000-00009C490000}"/>
    <cellStyle name="Milliers 234 2 4 2 2" xfId="43766" xr:uid="{00000000-0005-0000-0000-00009D490000}"/>
    <cellStyle name="Milliers 234 2 4 3" xfId="38288" xr:uid="{00000000-0005-0000-0000-00009E490000}"/>
    <cellStyle name="Milliers 234 2 4 4" xfId="11013" xr:uid="{00000000-0005-0000-0000-00009F490000}"/>
    <cellStyle name="Milliers 234 2 5" xfId="15523" xr:uid="{00000000-0005-0000-0000-0000A0490000}"/>
    <cellStyle name="Milliers 234 2 5 2" xfId="40490" xr:uid="{00000000-0005-0000-0000-0000A1490000}"/>
    <cellStyle name="Milliers 234 2 6" xfId="7338" xr:uid="{00000000-0005-0000-0000-0000A2490000}"/>
    <cellStyle name="Milliers 234 3" xfId="8923" xr:uid="{00000000-0005-0000-0000-0000A3490000}"/>
    <cellStyle name="Milliers 234 3 2" xfId="19362" xr:uid="{00000000-0005-0000-0000-0000A4490000}"/>
    <cellStyle name="Milliers 234 3 2 2" xfId="43471" xr:uid="{00000000-0005-0000-0000-0000A5490000}"/>
    <cellStyle name="Milliers 234 3 3" xfId="36207" xr:uid="{00000000-0005-0000-0000-0000A6490000}"/>
    <cellStyle name="Milliers 234 4" xfId="10718" xr:uid="{00000000-0005-0000-0000-0000A7490000}"/>
    <cellStyle name="Milliers 234 4 2" xfId="37993" xr:uid="{00000000-0005-0000-0000-0000A8490000}"/>
    <cellStyle name="Milliers 234 5" xfId="15212" xr:uid="{00000000-0005-0000-0000-0000A9490000}"/>
    <cellStyle name="Milliers 234 5 2" xfId="40179" xr:uid="{00000000-0005-0000-0000-0000AA490000}"/>
    <cellStyle name="Milliers 234 6" xfId="7018" xr:uid="{00000000-0005-0000-0000-0000AB490000}"/>
    <cellStyle name="Milliers 235" xfId="1708" xr:uid="{00000000-0005-0000-0000-0000AC490000}"/>
    <cellStyle name="Milliers 235 2" xfId="2112" xr:uid="{00000000-0005-0000-0000-0000AD490000}"/>
    <cellStyle name="Milliers 235 2 2" xfId="3719" xr:uid="{00000000-0005-0000-0000-0000AE490000}"/>
    <cellStyle name="Milliers 235 2 2 2" xfId="9846" xr:uid="{00000000-0005-0000-0000-0000AF490000}"/>
    <cellStyle name="Milliers 235 2 2 2 2" xfId="13713" xr:uid="{00000000-0005-0000-0000-0000B0490000}"/>
    <cellStyle name="Milliers 235 2 2 2 2 2" xfId="20915" xr:uid="{00000000-0005-0000-0000-0000B1490000}"/>
    <cellStyle name="Milliers 235 2 2 2 2 2 2" xfId="45024" xr:uid="{00000000-0005-0000-0000-0000B2490000}"/>
    <cellStyle name="Milliers 235 2 2 2 2 3" xfId="39560" xr:uid="{00000000-0005-0000-0000-0000B3490000}"/>
    <cellStyle name="Milliers 235 2 2 2 3" xfId="17603" xr:uid="{00000000-0005-0000-0000-0000B4490000}"/>
    <cellStyle name="Milliers 235 2 2 2 3 2" xfId="42570" xr:uid="{00000000-0005-0000-0000-0000B5490000}"/>
    <cellStyle name="Milliers 235 2 2 2 4" xfId="37130" xr:uid="{00000000-0005-0000-0000-0000B6490000}"/>
    <cellStyle name="Milliers 235 2 2 3" xfId="11427" xr:uid="{00000000-0005-0000-0000-0000B7490000}"/>
    <cellStyle name="Milliers 235 2 2 3 2" xfId="20070" xr:uid="{00000000-0005-0000-0000-0000B8490000}"/>
    <cellStyle name="Milliers 235 2 2 3 2 2" xfId="44179" xr:uid="{00000000-0005-0000-0000-0000B9490000}"/>
    <cellStyle name="Milliers 235 2 2 3 3" xfId="38701" xr:uid="{00000000-0005-0000-0000-0000BA490000}"/>
    <cellStyle name="Milliers 235 2 2 4" xfId="16135" xr:uid="{00000000-0005-0000-0000-0000BB490000}"/>
    <cellStyle name="Milliers 235 2 2 4 2" xfId="41102" xr:uid="{00000000-0005-0000-0000-0000BC490000}"/>
    <cellStyle name="Milliers 235 2 2 5" xfId="7966" xr:uid="{00000000-0005-0000-0000-0000BD490000}"/>
    <cellStyle name="Milliers 235 2 3" xfId="4611" xr:uid="{00000000-0005-0000-0000-0000BE490000}"/>
    <cellStyle name="Milliers 235 2 3 2" xfId="13292" xr:uid="{00000000-0005-0000-0000-0000BF490000}"/>
    <cellStyle name="Milliers 235 2 3 2 2" xfId="20503" xr:uid="{00000000-0005-0000-0000-0000C0490000}"/>
    <cellStyle name="Milliers 235 2 3 2 2 2" xfId="44612" xr:uid="{00000000-0005-0000-0000-0000C1490000}"/>
    <cellStyle name="Milliers 235 2 3 2 3" xfId="39148" xr:uid="{00000000-0005-0000-0000-0000C2490000}"/>
    <cellStyle name="Milliers 235 2 3 3" xfId="16992" xr:uid="{00000000-0005-0000-0000-0000C3490000}"/>
    <cellStyle name="Milliers 235 2 3 3 2" xfId="41959" xr:uid="{00000000-0005-0000-0000-0000C4490000}"/>
    <cellStyle name="Milliers 235 2 3 4" xfId="36519" xr:uid="{00000000-0005-0000-0000-0000C5490000}"/>
    <cellStyle name="Milliers 235 2 3 5" xfId="9235" xr:uid="{00000000-0005-0000-0000-0000C6490000}"/>
    <cellStyle name="Milliers 235 2 4" xfId="2906" xr:uid="{00000000-0005-0000-0000-0000C7490000}"/>
    <cellStyle name="Milliers 235 2 4 2" xfId="19658" xr:uid="{00000000-0005-0000-0000-0000C8490000}"/>
    <cellStyle name="Milliers 235 2 4 2 2" xfId="43767" xr:uid="{00000000-0005-0000-0000-0000C9490000}"/>
    <cellStyle name="Milliers 235 2 4 3" xfId="38289" xr:uid="{00000000-0005-0000-0000-0000CA490000}"/>
    <cellStyle name="Milliers 235 2 4 4" xfId="11014" xr:uid="{00000000-0005-0000-0000-0000CB490000}"/>
    <cellStyle name="Milliers 235 2 5" xfId="15524" xr:uid="{00000000-0005-0000-0000-0000CC490000}"/>
    <cellStyle name="Milliers 235 2 5 2" xfId="40491" xr:uid="{00000000-0005-0000-0000-0000CD490000}"/>
    <cellStyle name="Milliers 235 2 6" xfId="7339" xr:uid="{00000000-0005-0000-0000-0000CE490000}"/>
    <cellStyle name="Milliers 235 3" xfId="8924" xr:uid="{00000000-0005-0000-0000-0000CF490000}"/>
    <cellStyle name="Milliers 235 3 2" xfId="19363" xr:uid="{00000000-0005-0000-0000-0000D0490000}"/>
    <cellStyle name="Milliers 235 3 2 2" xfId="43472" xr:uid="{00000000-0005-0000-0000-0000D1490000}"/>
    <cellStyle name="Milliers 235 3 3" xfId="36208" xr:uid="{00000000-0005-0000-0000-0000D2490000}"/>
    <cellStyle name="Milliers 235 4" xfId="10719" xr:uid="{00000000-0005-0000-0000-0000D3490000}"/>
    <cellStyle name="Milliers 235 4 2" xfId="37994" xr:uid="{00000000-0005-0000-0000-0000D4490000}"/>
    <cellStyle name="Milliers 235 5" xfId="15213" xr:uid="{00000000-0005-0000-0000-0000D5490000}"/>
    <cellStyle name="Milliers 235 5 2" xfId="40180" xr:uid="{00000000-0005-0000-0000-0000D6490000}"/>
    <cellStyle name="Milliers 235 6" xfId="7019" xr:uid="{00000000-0005-0000-0000-0000D7490000}"/>
    <cellStyle name="Milliers 236" xfId="1709" xr:uid="{00000000-0005-0000-0000-0000D8490000}"/>
    <cellStyle name="Milliers 236 2" xfId="2113" xr:uid="{00000000-0005-0000-0000-0000D9490000}"/>
    <cellStyle name="Milliers 236 2 2" xfId="3720" xr:uid="{00000000-0005-0000-0000-0000DA490000}"/>
    <cellStyle name="Milliers 236 2 2 2" xfId="9847" xr:uid="{00000000-0005-0000-0000-0000DB490000}"/>
    <cellStyle name="Milliers 236 2 2 2 2" xfId="13714" xr:uid="{00000000-0005-0000-0000-0000DC490000}"/>
    <cellStyle name="Milliers 236 2 2 2 2 2" xfId="20916" xr:uid="{00000000-0005-0000-0000-0000DD490000}"/>
    <cellStyle name="Milliers 236 2 2 2 2 2 2" xfId="45025" xr:uid="{00000000-0005-0000-0000-0000DE490000}"/>
    <cellStyle name="Milliers 236 2 2 2 2 3" xfId="39561" xr:uid="{00000000-0005-0000-0000-0000DF490000}"/>
    <cellStyle name="Milliers 236 2 2 2 3" xfId="17604" xr:uid="{00000000-0005-0000-0000-0000E0490000}"/>
    <cellStyle name="Milliers 236 2 2 2 3 2" xfId="42571" xr:uid="{00000000-0005-0000-0000-0000E1490000}"/>
    <cellStyle name="Milliers 236 2 2 2 4" xfId="37131" xr:uid="{00000000-0005-0000-0000-0000E2490000}"/>
    <cellStyle name="Milliers 236 2 2 3" xfId="11428" xr:uid="{00000000-0005-0000-0000-0000E3490000}"/>
    <cellStyle name="Milliers 236 2 2 3 2" xfId="20071" xr:uid="{00000000-0005-0000-0000-0000E4490000}"/>
    <cellStyle name="Milliers 236 2 2 3 2 2" xfId="44180" xr:uid="{00000000-0005-0000-0000-0000E5490000}"/>
    <cellStyle name="Milliers 236 2 2 3 3" xfId="38702" xr:uid="{00000000-0005-0000-0000-0000E6490000}"/>
    <cellStyle name="Milliers 236 2 2 4" xfId="16136" xr:uid="{00000000-0005-0000-0000-0000E7490000}"/>
    <cellStyle name="Milliers 236 2 2 4 2" xfId="41103" xr:uid="{00000000-0005-0000-0000-0000E8490000}"/>
    <cellStyle name="Milliers 236 2 2 5" xfId="7967" xr:uid="{00000000-0005-0000-0000-0000E9490000}"/>
    <cellStyle name="Milliers 236 2 3" xfId="4612" xr:uid="{00000000-0005-0000-0000-0000EA490000}"/>
    <cellStyle name="Milliers 236 2 3 2" xfId="13293" xr:uid="{00000000-0005-0000-0000-0000EB490000}"/>
    <cellStyle name="Milliers 236 2 3 2 2" xfId="20504" xr:uid="{00000000-0005-0000-0000-0000EC490000}"/>
    <cellStyle name="Milliers 236 2 3 2 2 2" xfId="44613" xr:uid="{00000000-0005-0000-0000-0000ED490000}"/>
    <cellStyle name="Milliers 236 2 3 2 3" xfId="39149" xr:uid="{00000000-0005-0000-0000-0000EE490000}"/>
    <cellStyle name="Milliers 236 2 3 3" xfId="16993" xr:uid="{00000000-0005-0000-0000-0000EF490000}"/>
    <cellStyle name="Milliers 236 2 3 3 2" xfId="41960" xr:uid="{00000000-0005-0000-0000-0000F0490000}"/>
    <cellStyle name="Milliers 236 2 3 4" xfId="36520" xr:uid="{00000000-0005-0000-0000-0000F1490000}"/>
    <cellStyle name="Milliers 236 2 3 5" xfId="9236" xr:uid="{00000000-0005-0000-0000-0000F2490000}"/>
    <cellStyle name="Milliers 236 2 4" xfId="2907" xr:uid="{00000000-0005-0000-0000-0000F3490000}"/>
    <cellStyle name="Milliers 236 2 4 2" xfId="19659" xr:uid="{00000000-0005-0000-0000-0000F4490000}"/>
    <cellStyle name="Milliers 236 2 4 2 2" xfId="43768" xr:uid="{00000000-0005-0000-0000-0000F5490000}"/>
    <cellStyle name="Milliers 236 2 4 3" xfId="38290" xr:uid="{00000000-0005-0000-0000-0000F6490000}"/>
    <cellStyle name="Milliers 236 2 4 4" xfId="11015" xr:uid="{00000000-0005-0000-0000-0000F7490000}"/>
    <cellStyle name="Milliers 236 2 5" xfId="15525" xr:uid="{00000000-0005-0000-0000-0000F8490000}"/>
    <cellStyle name="Milliers 236 2 5 2" xfId="40492" xr:uid="{00000000-0005-0000-0000-0000F9490000}"/>
    <cellStyle name="Milliers 236 2 6" xfId="7340" xr:uid="{00000000-0005-0000-0000-0000FA490000}"/>
    <cellStyle name="Milliers 236 3" xfId="8925" xr:uid="{00000000-0005-0000-0000-0000FB490000}"/>
    <cellStyle name="Milliers 236 3 2" xfId="19364" xr:uid="{00000000-0005-0000-0000-0000FC490000}"/>
    <cellStyle name="Milliers 236 3 2 2" xfId="43473" xr:uid="{00000000-0005-0000-0000-0000FD490000}"/>
    <cellStyle name="Milliers 236 3 3" xfId="36209" xr:uid="{00000000-0005-0000-0000-0000FE490000}"/>
    <cellStyle name="Milliers 236 4" xfId="10720" xr:uid="{00000000-0005-0000-0000-0000FF490000}"/>
    <cellStyle name="Milliers 236 4 2" xfId="37995" xr:uid="{00000000-0005-0000-0000-0000004A0000}"/>
    <cellStyle name="Milliers 236 5" xfId="15214" xr:uid="{00000000-0005-0000-0000-0000014A0000}"/>
    <cellStyle name="Milliers 236 5 2" xfId="40181" xr:uid="{00000000-0005-0000-0000-0000024A0000}"/>
    <cellStyle name="Milliers 236 6" xfId="7020" xr:uid="{00000000-0005-0000-0000-0000034A0000}"/>
    <cellStyle name="Milliers 237" xfId="1710" xr:uid="{00000000-0005-0000-0000-0000044A0000}"/>
    <cellStyle name="Milliers 237 2" xfId="2114" xr:uid="{00000000-0005-0000-0000-0000054A0000}"/>
    <cellStyle name="Milliers 237 2 2" xfId="3721" xr:uid="{00000000-0005-0000-0000-0000064A0000}"/>
    <cellStyle name="Milliers 237 2 2 2" xfId="9848" xr:uid="{00000000-0005-0000-0000-0000074A0000}"/>
    <cellStyle name="Milliers 237 2 2 2 2" xfId="13715" xr:uid="{00000000-0005-0000-0000-0000084A0000}"/>
    <cellStyle name="Milliers 237 2 2 2 2 2" xfId="20917" xr:uid="{00000000-0005-0000-0000-0000094A0000}"/>
    <cellStyle name="Milliers 237 2 2 2 2 2 2" xfId="45026" xr:uid="{00000000-0005-0000-0000-00000A4A0000}"/>
    <cellStyle name="Milliers 237 2 2 2 2 3" xfId="39562" xr:uid="{00000000-0005-0000-0000-00000B4A0000}"/>
    <cellStyle name="Milliers 237 2 2 2 3" xfId="17605" xr:uid="{00000000-0005-0000-0000-00000C4A0000}"/>
    <cellStyle name="Milliers 237 2 2 2 3 2" xfId="42572" xr:uid="{00000000-0005-0000-0000-00000D4A0000}"/>
    <cellStyle name="Milliers 237 2 2 2 4" xfId="37132" xr:uid="{00000000-0005-0000-0000-00000E4A0000}"/>
    <cellStyle name="Milliers 237 2 2 3" xfId="11429" xr:uid="{00000000-0005-0000-0000-00000F4A0000}"/>
    <cellStyle name="Milliers 237 2 2 3 2" xfId="20072" xr:uid="{00000000-0005-0000-0000-0000104A0000}"/>
    <cellStyle name="Milliers 237 2 2 3 2 2" xfId="44181" xr:uid="{00000000-0005-0000-0000-0000114A0000}"/>
    <cellStyle name="Milliers 237 2 2 3 3" xfId="38703" xr:uid="{00000000-0005-0000-0000-0000124A0000}"/>
    <cellStyle name="Milliers 237 2 2 4" xfId="16137" xr:uid="{00000000-0005-0000-0000-0000134A0000}"/>
    <cellStyle name="Milliers 237 2 2 4 2" xfId="41104" xr:uid="{00000000-0005-0000-0000-0000144A0000}"/>
    <cellStyle name="Milliers 237 2 2 5" xfId="7968" xr:uid="{00000000-0005-0000-0000-0000154A0000}"/>
    <cellStyle name="Milliers 237 2 3" xfId="4613" xr:uid="{00000000-0005-0000-0000-0000164A0000}"/>
    <cellStyle name="Milliers 237 2 3 2" xfId="13294" xr:uid="{00000000-0005-0000-0000-0000174A0000}"/>
    <cellStyle name="Milliers 237 2 3 2 2" xfId="20505" xr:uid="{00000000-0005-0000-0000-0000184A0000}"/>
    <cellStyle name="Milliers 237 2 3 2 2 2" xfId="44614" xr:uid="{00000000-0005-0000-0000-0000194A0000}"/>
    <cellStyle name="Milliers 237 2 3 2 3" xfId="39150" xr:uid="{00000000-0005-0000-0000-00001A4A0000}"/>
    <cellStyle name="Milliers 237 2 3 3" xfId="16994" xr:uid="{00000000-0005-0000-0000-00001B4A0000}"/>
    <cellStyle name="Milliers 237 2 3 3 2" xfId="41961" xr:uid="{00000000-0005-0000-0000-00001C4A0000}"/>
    <cellStyle name="Milliers 237 2 3 4" xfId="36521" xr:uid="{00000000-0005-0000-0000-00001D4A0000}"/>
    <cellStyle name="Milliers 237 2 3 5" xfId="9237" xr:uid="{00000000-0005-0000-0000-00001E4A0000}"/>
    <cellStyle name="Milliers 237 2 4" xfId="2908" xr:uid="{00000000-0005-0000-0000-00001F4A0000}"/>
    <cellStyle name="Milliers 237 2 4 2" xfId="19660" xr:uid="{00000000-0005-0000-0000-0000204A0000}"/>
    <cellStyle name="Milliers 237 2 4 2 2" xfId="43769" xr:uid="{00000000-0005-0000-0000-0000214A0000}"/>
    <cellStyle name="Milliers 237 2 4 3" xfId="38291" xr:uid="{00000000-0005-0000-0000-0000224A0000}"/>
    <cellStyle name="Milliers 237 2 4 4" xfId="11016" xr:uid="{00000000-0005-0000-0000-0000234A0000}"/>
    <cellStyle name="Milliers 237 2 5" xfId="15526" xr:uid="{00000000-0005-0000-0000-0000244A0000}"/>
    <cellStyle name="Milliers 237 2 5 2" xfId="40493" xr:uid="{00000000-0005-0000-0000-0000254A0000}"/>
    <cellStyle name="Milliers 237 2 6" xfId="7341" xr:uid="{00000000-0005-0000-0000-0000264A0000}"/>
    <cellStyle name="Milliers 237 3" xfId="8926" xr:uid="{00000000-0005-0000-0000-0000274A0000}"/>
    <cellStyle name="Milliers 237 3 2" xfId="19365" xr:uid="{00000000-0005-0000-0000-0000284A0000}"/>
    <cellStyle name="Milliers 237 3 2 2" xfId="43474" xr:uid="{00000000-0005-0000-0000-0000294A0000}"/>
    <cellStyle name="Milliers 237 3 3" xfId="36210" xr:uid="{00000000-0005-0000-0000-00002A4A0000}"/>
    <cellStyle name="Milliers 237 4" xfId="10721" xr:uid="{00000000-0005-0000-0000-00002B4A0000}"/>
    <cellStyle name="Milliers 237 4 2" xfId="37996" xr:uid="{00000000-0005-0000-0000-00002C4A0000}"/>
    <cellStyle name="Milliers 237 5" xfId="15215" xr:uid="{00000000-0005-0000-0000-00002D4A0000}"/>
    <cellStyle name="Milliers 237 5 2" xfId="40182" xr:uid="{00000000-0005-0000-0000-00002E4A0000}"/>
    <cellStyle name="Milliers 237 6" xfId="7021" xr:uid="{00000000-0005-0000-0000-00002F4A0000}"/>
    <cellStyle name="Milliers 238" xfId="1711" xr:uid="{00000000-0005-0000-0000-0000304A0000}"/>
    <cellStyle name="Milliers 238 2" xfId="2115" xr:uid="{00000000-0005-0000-0000-0000314A0000}"/>
    <cellStyle name="Milliers 238 2 2" xfId="3722" xr:uid="{00000000-0005-0000-0000-0000324A0000}"/>
    <cellStyle name="Milliers 238 2 2 2" xfId="9849" xr:uid="{00000000-0005-0000-0000-0000334A0000}"/>
    <cellStyle name="Milliers 238 2 2 2 2" xfId="13716" xr:uid="{00000000-0005-0000-0000-0000344A0000}"/>
    <cellStyle name="Milliers 238 2 2 2 2 2" xfId="20918" xr:uid="{00000000-0005-0000-0000-0000354A0000}"/>
    <cellStyle name="Milliers 238 2 2 2 2 2 2" xfId="45027" xr:uid="{00000000-0005-0000-0000-0000364A0000}"/>
    <cellStyle name="Milliers 238 2 2 2 2 3" xfId="39563" xr:uid="{00000000-0005-0000-0000-0000374A0000}"/>
    <cellStyle name="Milliers 238 2 2 2 3" xfId="17606" xr:uid="{00000000-0005-0000-0000-0000384A0000}"/>
    <cellStyle name="Milliers 238 2 2 2 3 2" xfId="42573" xr:uid="{00000000-0005-0000-0000-0000394A0000}"/>
    <cellStyle name="Milliers 238 2 2 2 4" xfId="37133" xr:uid="{00000000-0005-0000-0000-00003A4A0000}"/>
    <cellStyle name="Milliers 238 2 2 3" xfId="11430" xr:uid="{00000000-0005-0000-0000-00003B4A0000}"/>
    <cellStyle name="Milliers 238 2 2 3 2" xfId="20073" xr:uid="{00000000-0005-0000-0000-00003C4A0000}"/>
    <cellStyle name="Milliers 238 2 2 3 2 2" xfId="44182" xr:uid="{00000000-0005-0000-0000-00003D4A0000}"/>
    <cellStyle name="Milliers 238 2 2 3 3" xfId="38704" xr:uid="{00000000-0005-0000-0000-00003E4A0000}"/>
    <cellStyle name="Milliers 238 2 2 4" xfId="16138" xr:uid="{00000000-0005-0000-0000-00003F4A0000}"/>
    <cellStyle name="Milliers 238 2 2 4 2" xfId="41105" xr:uid="{00000000-0005-0000-0000-0000404A0000}"/>
    <cellStyle name="Milliers 238 2 2 5" xfId="7969" xr:uid="{00000000-0005-0000-0000-0000414A0000}"/>
    <cellStyle name="Milliers 238 2 3" xfId="4614" xr:uid="{00000000-0005-0000-0000-0000424A0000}"/>
    <cellStyle name="Milliers 238 2 3 2" xfId="13295" xr:uid="{00000000-0005-0000-0000-0000434A0000}"/>
    <cellStyle name="Milliers 238 2 3 2 2" xfId="20506" xr:uid="{00000000-0005-0000-0000-0000444A0000}"/>
    <cellStyle name="Milliers 238 2 3 2 2 2" xfId="44615" xr:uid="{00000000-0005-0000-0000-0000454A0000}"/>
    <cellStyle name="Milliers 238 2 3 2 3" xfId="39151" xr:uid="{00000000-0005-0000-0000-0000464A0000}"/>
    <cellStyle name="Milliers 238 2 3 3" xfId="16995" xr:uid="{00000000-0005-0000-0000-0000474A0000}"/>
    <cellStyle name="Milliers 238 2 3 3 2" xfId="41962" xr:uid="{00000000-0005-0000-0000-0000484A0000}"/>
    <cellStyle name="Milliers 238 2 3 4" xfId="36522" xr:uid="{00000000-0005-0000-0000-0000494A0000}"/>
    <cellStyle name="Milliers 238 2 3 5" xfId="9238" xr:uid="{00000000-0005-0000-0000-00004A4A0000}"/>
    <cellStyle name="Milliers 238 2 4" xfId="2909" xr:uid="{00000000-0005-0000-0000-00004B4A0000}"/>
    <cellStyle name="Milliers 238 2 4 2" xfId="19661" xr:uid="{00000000-0005-0000-0000-00004C4A0000}"/>
    <cellStyle name="Milliers 238 2 4 2 2" xfId="43770" xr:uid="{00000000-0005-0000-0000-00004D4A0000}"/>
    <cellStyle name="Milliers 238 2 4 3" xfId="38292" xr:uid="{00000000-0005-0000-0000-00004E4A0000}"/>
    <cellStyle name="Milliers 238 2 4 4" xfId="11017" xr:uid="{00000000-0005-0000-0000-00004F4A0000}"/>
    <cellStyle name="Milliers 238 2 5" xfId="15527" xr:uid="{00000000-0005-0000-0000-0000504A0000}"/>
    <cellStyle name="Milliers 238 2 5 2" xfId="40494" xr:uid="{00000000-0005-0000-0000-0000514A0000}"/>
    <cellStyle name="Milliers 238 2 6" xfId="7342" xr:uid="{00000000-0005-0000-0000-0000524A0000}"/>
    <cellStyle name="Milliers 238 3" xfId="8927" xr:uid="{00000000-0005-0000-0000-0000534A0000}"/>
    <cellStyle name="Milliers 238 3 2" xfId="19366" xr:uid="{00000000-0005-0000-0000-0000544A0000}"/>
    <cellStyle name="Milliers 238 3 2 2" xfId="43475" xr:uid="{00000000-0005-0000-0000-0000554A0000}"/>
    <cellStyle name="Milliers 238 3 3" xfId="36211" xr:uid="{00000000-0005-0000-0000-0000564A0000}"/>
    <cellStyle name="Milliers 238 4" xfId="10722" xr:uid="{00000000-0005-0000-0000-0000574A0000}"/>
    <cellStyle name="Milliers 238 4 2" xfId="37997" xr:uid="{00000000-0005-0000-0000-0000584A0000}"/>
    <cellStyle name="Milliers 238 5" xfId="15216" xr:uid="{00000000-0005-0000-0000-0000594A0000}"/>
    <cellStyle name="Milliers 238 5 2" xfId="40183" xr:uid="{00000000-0005-0000-0000-00005A4A0000}"/>
    <cellStyle name="Milliers 238 6" xfId="7022" xr:uid="{00000000-0005-0000-0000-00005B4A0000}"/>
    <cellStyle name="Milliers 239" xfId="1712" xr:uid="{00000000-0005-0000-0000-00005C4A0000}"/>
    <cellStyle name="Milliers 239 2" xfId="2116" xr:uid="{00000000-0005-0000-0000-00005D4A0000}"/>
    <cellStyle name="Milliers 239 2 2" xfId="3723" xr:uid="{00000000-0005-0000-0000-00005E4A0000}"/>
    <cellStyle name="Milliers 239 2 2 2" xfId="9850" xr:uid="{00000000-0005-0000-0000-00005F4A0000}"/>
    <cellStyle name="Milliers 239 2 2 2 2" xfId="13717" xr:uid="{00000000-0005-0000-0000-0000604A0000}"/>
    <cellStyle name="Milliers 239 2 2 2 2 2" xfId="20919" xr:uid="{00000000-0005-0000-0000-0000614A0000}"/>
    <cellStyle name="Milliers 239 2 2 2 2 2 2" xfId="45028" xr:uid="{00000000-0005-0000-0000-0000624A0000}"/>
    <cellStyle name="Milliers 239 2 2 2 2 3" xfId="39564" xr:uid="{00000000-0005-0000-0000-0000634A0000}"/>
    <cellStyle name="Milliers 239 2 2 2 3" xfId="17607" xr:uid="{00000000-0005-0000-0000-0000644A0000}"/>
    <cellStyle name="Milliers 239 2 2 2 3 2" xfId="42574" xr:uid="{00000000-0005-0000-0000-0000654A0000}"/>
    <cellStyle name="Milliers 239 2 2 2 4" xfId="37134" xr:uid="{00000000-0005-0000-0000-0000664A0000}"/>
    <cellStyle name="Milliers 239 2 2 3" xfId="11431" xr:uid="{00000000-0005-0000-0000-0000674A0000}"/>
    <cellStyle name="Milliers 239 2 2 3 2" xfId="20074" xr:uid="{00000000-0005-0000-0000-0000684A0000}"/>
    <cellStyle name="Milliers 239 2 2 3 2 2" xfId="44183" xr:uid="{00000000-0005-0000-0000-0000694A0000}"/>
    <cellStyle name="Milliers 239 2 2 3 3" xfId="38705" xr:uid="{00000000-0005-0000-0000-00006A4A0000}"/>
    <cellStyle name="Milliers 239 2 2 4" xfId="16139" xr:uid="{00000000-0005-0000-0000-00006B4A0000}"/>
    <cellStyle name="Milliers 239 2 2 4 2" xfId="41106" xr:uid="{00000000-0005-0000-0000-00006C4A0000}"/>
    <cellStyle name="Milliers 239 2 2 5" xfId="7970" xr:uid="{00000000-0005-0000-0000-00006D4A0000}"/>
    <cellStyle name="Milliers 239 2 3" xfId="4615" xr:uid="{00000000-0005-0000-0000-00006E4A0000}"/>
    <cellStyle name="Milliers 239 2 3 2" xfId="13296" xr:uid="{00000000-0005-0000-0000-00006F4A0000}"/>
    <cellStyle name="Milliers 239 2 3 2 2" xfId="20507" xr:uid="{00000000-0005-0000-0000-0000704A0000}"/>
    <cellStyle name="Milliers 239 2 3 2 2 2" xfId="44616" xr:uid="{00000000-0005-0000-0000-0000714A0000}"/>
    <cellStyle name="Milliers 239 2 3 2 3" xfId="39152" xr:uid="{00000000-0005-0000-0000-0000724A0000}"/>
    <cellStyle name="Milliers 239 2 3 3" xfId="16996" xr:uid="{00000000-0005-0000-0000-0000734A0000}"/>
    <cellStyle name="Milliers 239 2 3 3 2" xfId="41963" xr:uid="{00000000-0005-0000-0000-0000744A0000}"/>
    <cellStyle name="Milliers 239 2 3 4" xfId="36523" xr:uid="{00000000-0005-0000-0000-0000754A0000}"/>
    <cellStyle name="Milliers 239 2 3 5" xfId="9239" xr:uid="{00000000-0005-0000-0000-0000764A0000}"/>
    <cellStyle name="Milliers 239 2 4" xfId="2910" xr:uid="{00000000-0005-0000-0000-0000774A0000}"/>
    <cellStyle name="Milliers 239 2 4 2" xfId="19662" xr:uid="{00000000-0005-0000-0000-0000784A0000}"/>
    <cellStyle name="Milliers 239 2 4 2 2" xfId="43771" xr:uid="{00000000-0005-0000-0000-0000794A0000}"/>
    <cellStyle name="Milliers 239 2 4 3" xfId="38293" xr:uid="{00000000-0005-0000-0000-00007A4A0000}"/>
    <cellStyle name="Milliers 239 2 4 4" xfId="11018" xr:uid="{00000000-0005-0000-0000-00007B4A0000}"/>
    <cellStyle name="Milliers 239 2 5" xfId="15528" xr:uid="{00000000-0005-0000-0000-00007C4A0000}"/>
    <cellStyle name="Milliers 239 2 5 2" xfId="40495" xr:uid="{00000000-0005-0000-0000-00007D4A0000}"/>
    <cellStyle name="Milliers 239 2 6" xfId="7343" xr:uid="{00000000-0005-0000-0000-00007E4A0000}"/>
    <cellStyle name="Milliers 239 3" xfId="8928" xr:uid="{00000000-0005-0000-0000-00007F4A0000}"/>
    <cellStyle name="Milliers 239 3 2" xfId="19367" xr:uid="{00000000-0005-0000-0000-0000804A0000}"/>
    <cellStyle name="Milliers 239 3 2 2" xfId="43476" xr:uid="{00000000-0005-0000-0000-0000814A0000}"/>
    <cellStyle name="Milliers 239 3 3" xfId="36212" xr:uid="{00000000-0005-0000-0000-0000824A0000}"/>
    <cellStyle name="Milliers 239 4" xfId="10723" xr:uid="{00000000-0005-0000-0000-0000834A0000}"/>
    <cellStyle name="Milliers 239 4 2" xfId="37998" xr:uid="{00000000-0005-0000-0000-0000844A0000}"/>
    <cellStyle name="Milliers 239 5" xfId="15217" xr:uid="{00000000-0005-0000-0000-0000854A0000}"/>
    <cellStyle name="Milliers 239 5 2" xfId="40184" xr:uid="{00000000-0005-0000-0000-0000864A0000}"/>
    <cellStyle name="Milliers 239 6" xfId="7023" xr:uid="{00000000-0005-0000-0000-0000874A0000}"/>
    <cellStyle name="Milliers 24" xfId="1475" xr:uid="{00000000-0005-0000-0000-0000884A0000}"/>
    <cellStyle name="Milliers 24 2" xfId="2117" xr:uid="{00000000-0005-0000-0000-0000894A0000}"/>
    <cellStyle name="Milliers 24 2 2" xfId="3724" xr:uid="{00000000-0005-0000-0000-00008A4A0000}"/>
    <cellStyle name="Milliers 24 2 2 2" xfId="9851" xr:uid="{00000000-0005-0000-0000-00008B4A0000}"/>
    <cellStyle name="Milliers 24 2 2 2 2" xfId="13718" xr:uid="{00000000-0005-0000-0000-00008C4A0000}"/>
    <cellStyle name="Milliers 24 2 2 2 2 2" xfId="20920" xr:uid="{00000000-0005-0000-0000-00008D4A0000}"/>
    <cellStyle name="Milliers 24 2 2 2 2 2 2" xfId="45029" xr:uid="{00000000-0005-0000-0000-00008E4A0000}"/>
    <cellStyle name="Milliers 24 2 2 2 2 3" xfId="39565" xr:uid="{00000000-0005-0000-0000-00008F4A0000}"/>
    <cellStyle name="Milliers 24 2 2 2 3" xfId="17608" xr:uid="{00000000-0005-0000-0000-0000904A0000}"/>
    <cellStyle name="Milliers 24 2 2 2 3 2" xfId="42575" xr:uid="{00000000-0005-0000-0000-0000914A0000}"/>
    <cellStyle name="Milliers 24 2 2 2 4" xfId="37135" xr:uid="{00000000-0005-0000-0000-0000924A0000}"/>
    <cellStyle name="Milliers 24 2 2 3" xfId="11432" xr:uid="{00000000-0005-0000-0000-0000934A0000}"/>
    <cellStyle name="Milliers 24 2 2 3 2" xfId="20075" xr:uid="{00000000-0005-0000-0000-0000944A0000}"/>
    <cellStyle name="Milliers 24 2 2 3 2 2" xfId="44184" xr:uid="{00000000-0005-0000-0000-0000954A0000}"/>
    <cellStyle name="Milliers 24 2 2 3 3" xfId="38706" xr:uid="{00000000-0005-0000-0000-0000964A0000}"/>
    <cellStyle name="Milliers 24 2 2 4" xfId="16140" xr:uid="{00000000-0005-0000-0000-0000974A0000}"/>
    <cellStyle name="Milliers 24 2 2 4 2" xfId="41107" xr:uid="{00000000-0005-0000-0000-0000984A0000}"/>
    <cellStyle name="Milliers 24 2 2 5" xfId="7971" xr:uid="{00000000-0005-0000-0000-0000994A0000}"/>
    <cellStyle name="Milliers 24 2 3" xfId="4616" xr:uid="{00000000-0005-0000-0000-00009A4A0000}"/>
    <cellStyle name="Milliers 24 2 3 2" xfId="13297" xr:uid="{00000000-0005-0000-0000-00009B4A0000}"/>
    <cellStyle name="Milliers 24 2 3 2 2" xfId="20508" xr:uid="{00000000-0005-0000-0000-00009C4A0000}"/>
    <cellStyle name="Milliers 24 2 3 2 2 2" xfId="44617" xr:uid="{00000000-0005-0000-0000-00009D4A0000}"/>
    <cellStyle name="Milliers 24 2 3 2 3" xfId="39153" xr:uid="{00000000-0005-0000-0000-00009E4A0000}"/>
    <cellStyle name="Milliers 24 2 3 3" xfId="16997" xr:uid="{00000000-0005-0000-0000-00009F4A0000}"/>
    <cellStyle name="Milliers 24 2 3 3 2" xfId="41964" xr:uid="{00000000-0005-0000-0000-0000A04A0000}"/>
    <cellStyle name="Milliers 24 2 3 4" xfId="36524" xr:uid="{00000000-0005-0000-0000-0000A14A0000}"/>
    <cellStyle name="Milliers 24 2 3 5" xfId="9240" xr:uid="{00000000-0005-0000-0000-0000A24A0000}"/>
    <cellStyle name="Milliers 24 2 4" xfId="2911" xr:uid="{00000000-0005-0000-0000-0000A34A0000}"/>
    <cellStyle name="Milliers 24 2 4 2" xfId="19663" xr:uid="{00000000-0005-0000-0000-0000A44A0000}"/>
    <cellStyle name="Milliers 24 2 4 2 2" xfId="43772" xr:uid="{00000000-0005-0000-0000-0000A54A0000}"/>
    <cellStyle name="Milliers 24 2 4 3" xfId="38294" xr:uid="{00000000-0005-0000-0000-0000A64A0000}"/>
    <cellStyle name="Milliers 24 2 4 4" xfId="11019" xr:uid="{00000000-0005-0000-0000-0000A74A0000}"/>
    <cellStyle name="Milliers 24 2 5" xfId="15529" xr:uid="{00000000-0005-0000-0000-0000A84A0000}"/>
    <cellStyle name="Milliers 24 2 5 2" xfId="40496" xr:uid="{00000000-0005-0000-0000-0000A94A0000}"/>
    <cellStyle name="Milliers 24 2 6" xfId="7344" xr:uid="{00000000-0005-0000-0000-0000AA4A0000}"/>
    <cellStyle name="Milliers 24 3" xfId="8691" xr:uid="{00000000-0005-0000-0000-0000AB4A0000}"/>
    <cellStyle name="Milliers 24 3 2" xfId="19152" xr:uid="{00000000-0005-0000-0000-0000AC4A0000}"/>
    <cellStyle name="Milliers 24 3 2 2" xfId="43261" xr:uid="{00000000-0005-0000-0000-0000AD4A0000}"/>
    <cellStyle name="Milliers 24 3 3" xfId="35975" xr:uid="{00000000-0005-0000-0000-0000AE4A0000}"/>
    <cellStyle name="Milliers 24 4" xfId="10508" xr:uid="{00000000-0005-0000-0000-0000AF4A0000}"/>
    <cellStyle name="Milliers 24 4 2" xfId="37783" xr:uid="{00000000-0005-0000-0000-0000B04A0000}"/>
    <cellStyle name="Milliers 24 5" xfId="14980" xr:uid="{00000000-0005-0000-0000-0000B14A0000}"/>
    <cellStyle name="Milliers 24 5 2" xfId="39947" xr:uid="{00000000-0005-0000-0000-0000B24A0000}"/>
    <cellStyle name="Milliers 24 6" xfId="6786" xr:uid="{00000000-0005-0000-0000-0000B34A0000}"/>
    <cellStyle name="Milliers 240" xfId="1713" xr:uid="{00000000-0005-0000-0000-0000B44A0000}"/>
    <cellStyle name="Milliers 240 2" xfId="2118" xr:uid="{00000000-0005-0000-0000-0000B54A0000}"/>
    <cellStyle name="Milliers 240 2 2" xfId="3725" xr:uid="{00000000-0005-0000-0000-0000B64A0000}"/>
    <cellStyle name="Milliers 240 2 2 2" xfId="9852" xr:uid="{00000000-0005-0000-0000-0000B74A0000}"/>
    <cellStyle name="Milliers 240 2 2 2 2" xfId="13719" xr:uid="{00000000-0005-0000-0000-0000B84A0000}"/>
    <cellStyle name="Milliers 240 2 2 2 2 2" xfId="20921" xr:uid="{00000000-0005-0000-0000-0000B94A0000}"/>
    <cellStyle name="Milliers 240 2 2 2 2 2 2" xfId="45030" xr:uid="{00000000-0005-0000-0000-0000BA4A0000}"/>
    <cellStyle name="Milliers 240 2 2 2 2 3" xfId="39566" xr:uid="{00000000-0005-0000-0000-0000BB4A0000}"/>
    <cellStyle name="Milliers 240 2 2 2 3" xfId="17609" xr:uid="{00000000-0005-0000-0000-0000BC4A0000}"/>
    <cellStyle name="Milliers 240 2 2 2 3 2" xfId="42576" xr:uid="{00000000-0005-0000-0000-0000BD4A0000}"/>
    <cellStyle name="Milliers 240 2 2 2 4" xfId="37136" xr:uid="{00000000-0005-0000-0000-0000BE4A0000}"/>
    <cellStyle name="Milliers 240 2 2 3" xfId="11433" xr:uid="{00000000-0005-0000-0000-0000BF4A0000}"/>
    <cellStyle name="Milliers 240 2 2 3 2" xfId="20076" xr:uid="{00000000-0005-0000-0000-0000C04A0000}"/>
    <cellStyle name="Milliers 240 2 2 3 2 2" xfId="44185" xr:uid="{00000000-0005-0000-0000-0000C14A0000}"/>
    <cellStyle name="Milliers 240 2 2 3 3" xfId="38707" xr:uid="{00000000-0005-0000-0000-0000C24A0000}"/>
    <cellStyle name="Milliers 240 2 2 4" xfId="16141" xr:uid="{00000000-0005-0000-0000-0000C34A0000}"/>
    <cellStyle name="Milliers 240 2 2 4 2" xfId="41108" xr:uid="{00000000-0005-0000-0000-0000C44A0000}"/>
    <cellStyle name="Milliers 240 2 2 5" xfId="7972" xr:uid="{00000000-0005-0000-0000-0000C54A0000}"/>
    <cellStyle name="Milliers 240 2 3" xfId="4617" xr:uid="{00000000-0005-0000-0000-0000C64A0000}"/>
    <cellStyle name="Milliers 240 2 3 2" xfId="13298" xr:uid="{00000000-0005-0000-0000-0000C74A0000}"/>
    <cellStyle name="Milliers 240 2 3 2 2" xfId="20509" xr:uid="{00000000-0005-0000-0000-0000C84A0000}"/>
    <cellStyle name="Milliers 240 2 3 2 2 2" xfId="44618" xr:uid="{00000000-0005-0000-0000-0000C94A0000}"/>
    <cellStyle name="Milliers 240 2 3 2 3" xfId="39154" xr:uid="{00000000-0005-0000-0000-0000CA4A0000}"/>
    <cellStyle name="Milliers 240 2 3 3" xfId="16998" xr:uid="{00000000-0005-0000-0000-0000CB4A0000}"/>
    <cellStyle name="Milliers 240 2 3 3 2" xfId="41965" xr:uid="{00000000-0005-0000-0000-0000CC4A0000}"/>
    <cellStyle name="Milliers 240 2 3 4" xfId="36525" xr:uid="{00000000-0005-0000-0000-0000CD4A0000}"/>
    <cellStyle name="Milliers 240 2 3 5" xfId="9241" xr:uid="{00000000-0005-0000-0000-0000CE4A0000}"/>
    <cellStyle name="Milliers 240 2 4" xfId="2912" xr:uid="{00000000-0005-0000-0000-0000CF4A0000}"/>
    <cellStyle name="Milliers 240 2 4 2" xfId="19664" xr:uid="{00000000-0005-0000-0000-0000D04A0000}"/>
    <cellStyle name="Milliers 240 2 4 2 2" xfId="43773" xr:uid="{00000000-0005-0000-0000-0000D14A0000}"/>
    <cellStyle name="Milliers 240 2 4 3" xfId="38295" xr:uid="{00000000-0005-0000-0000-0000D24A0000}"/>
    <cellStyle name="Milliers 240 2 4 4" xfId="11020" xr:uid="{00000000-0005-0000-0000-0000D34A0000}"/>
    <cellStyle name="Milliers 240 2 5" xfId="15530" xr:uid="{00000000-0005-0000-0000-0000D44A0000}"/>
    <cellStyle name="Milliers 240 2 5 2" xfId="40497" xr:uid="{00000000-0005-0000-0000-0000D54A0000}"/>
    <cellStyle name="Milliers 240 2 6" xfId="7345" xr:uid="{00000000-0005-0000-0000-0000D64A0000}"/>
    <cellStyle name="Milliers 240 3" xfId="8929" xr:uid="{00000000-0005-0000-0000-0000D74A0000}"/>
    <cellStyle name="Milliers 240 3 2" xfId="19368" xr:uid="{00000000-0005-0000-0000-0000D84A0000}"/>
    <cellStyle name="Milliers 240 3 2 2" xfId="43477" xr:uid="{00000000-0005-0000-0000-0000D94A0000}"/>
    <cellStyle name="Milliers 240 3 3" xfId="36213" xr:uid="{00000000-0005-0000-0000-0000DA4A0000}"/>
    <cellStyle name="Milliers 240 4" xfId="10724" xr:uid="{00000000-0005-0000-0000-0000DB4A0000}"/>
    <cellStyle name="Milliers 240 4 2" xfId="37999" xr:uid="{00000000-0005-0000-0000-0000DC4A0000}"/>
    <cellStyle name="Milliers 240 5" xfId="15218" xr:uid="{00000000-0005-0000-0000-0000DD4A0000}"/>
    <cellStyle name="Milliers 240 5 2" xfId="40185" xr:uid="{00000000-0005-0000-0000-0000DE4A0000}"/>
    <cellStyle name="Milliers 240 6" xfId="7024" xr:uid="{00000000-0005-0000-0000-0000DF4A0000}"/>
    <cellStyle name="Milliers 241" xfId="1714" xr:uid="{00000000-0005-0000-0000-0000E04A0000}"/>
    <cellStyle name="Milliers 241 2" xfId="2119" xr:uid="{00000000-0005-0000-0000-0000E14A0000}"/>
    <cellStyle name="Milliers 241 2 2" xfId="3726" xr:uid="{00000000-0005-0000-0000-0000E24A0000}"/>
    <cellStyle name="Milliers 241 2 2 2" xfId="9853" xr:uid="{00000000-0005-0000-0000-0000E34A0000}"/>
    <cellStyle name="Milliers 241 2 2 2 2" xfId="13720" xr:uid="{00000000-0005-0000-0000-0000E44A0000}"/>
    <cellStyle name="Milliers 241 2 2 2 2 2" xfId="20922" xr:uid="{00000000-0005-0000-0000-0000E54A0000}"/>
    <cellStyle name="Milliers 241 2 2 2 2 2 2" xfId="45031" xr:uid="{00000000-0005-0000-0000-0000E64A0000}"/>
    <cellStyle name="Milliers 241 2 2 2 2 3" xfId="39567" xr:uid="{00000000-0005-0000-0000-0000E74A0000}"/>
    <cellStyle name="Milliers 241 2 2 2 3" xfId="17610" xr:uid="{00000000-0005-0000-0000-0000E84A0000}"/>
    <cellStyle name="Milliers 241 2 2 2 3 2" xfId="42577" xr:uid="{00000000-0005-0000-0000-0000E94A0000}"/>
    <cellStyle name="Milliers 241 2 2 2 4" xfId="37137" xr:uid="{00000000-0005-0000-0000-0000EA4A0000}"/>
    <cellStyle name="Milliers 241 2 2 3" xfId="11434" xr:uid="{00000000-0005-0000-0000-0000EB4A0000}"/>
    <cellStyle name="Milliers 241 2 2 3 2" xfId="20077" xr:uid="{00000000-0005-0000-0000-0000EC4A0000}"/>
    <cellStyle name="Milliers 241 2 2 3 2 2" xfId="44186" xr:uid="{00000000-0005-0000-0000-0000ED4A0000}"/>
    <cellStyle name="Milliers 241 2 2 3 3" xfId="38708" xr:uid="{00000000-0005-0000-0000-0000EE4A0000}"/>
    <cellStyle name="Milliers 241 2 2 4" xfId="16142" xr:uid="{00000000-0005-0000-0000-0000EF4A0000}"/>
    <cellStyle name="Milliers 241 2 2 4 2" xfId="41109" xr:uid="{00000000-0005-0000-0000-0000F04A0000}"/>
    <cellStyle name="Milliers 241 2 2 5" xfId="7973" xr:uid="{00000000-0005-0000-0000-0000F14A0000}"/>
    <cellStyle name="Milliers 241 2 3" xfId="4618" xr:uid="{00000000-0005-0000-0000-0000F24A0000}"/>
    <cellStyle name="Milliers 241 2 3 2" xfId="13299" xr:uid="{00000000-0005-0000-0000-0000F34A0000}"/>
    <cellStyle name="Milliers 241 2 3 2 2" xfId="20510" xr:uid="{00000000-0005-0000-0000-0000F44A0000}"/>
    <cellStyle name="Milliers 241 2 3 2 2 2" xfId="44619" xr:uid="{00000000-0005-0000-0000-0000F54A0000}"/>
    <cellStyle name="Milliers 241 2 3 2 3" xfId="39155" xr:uid="{00000000-0005-0000-0000-0000F64A0000}"/>
    <cellStyle name="Milliers 241 2 3 3" xfId="16999" xr:uid="{00000000-0005-0000-0000-0000F74A0000}"/>
    <cellStyle name="Milliers 241 2 3 3 2" xfId="41966" xr:uid="{00000000-0005-0000-0000-0000F84A0000}"/>
    <cellStyle name="Milliers 241 2 3 4" xfId="36526" xr:uid="{00000000-0005-0000-0000-0000F94A0000}"/>
    <cellStyle name="Milliers 241 2 3 5" xfId="9242" xr:uid="{00000000-0005-0000-0000-0000FA4A0000}"/>
    <cellStyle name="Milliers 241 2 4" xfId="2913" xr:uid="{00000000-0005-0000-0000-0000FB4A0000}"/>
    <cellStyle name="Milliers 241 2 4 2" xfId="19665" xr:uid="{00000000-0005-0000-0000-0000FC4A0000}"/>
    <cellStyle name="Milliers 241 2 4 2 2" xfId="43774" xr:uid="{00000000-0005-0000-0000-0000FD4A0000}"/>
    <cellStyle name="Milliers 241 2 4 3" xfId="38296" xr:uid="{00000000-0005-0000-0000-0000FE4A0000}"/>
    <cellStyle name="Milliers 241 2 4 4" xfId="11021" xr:uid="{00000000-0005-0000-0000-0000FF4A0000}"/>
    <cellStyle name="Milliers 241 2 5" xfId="15531" xr:uid="{00000000-0005-0000-0000-0000004B0000}"/>
    <cellStyle name="Milliers 241 2 5 2" xfId="40498" xr:uid="{00000000-0005-0000-0000-0000014B0000}"/>
    <cellStyle name="Milliers 241 2 6" xfId="7346" xr:uid="{00000000-0005-0000-0000-0000024B0000}"/>
    <cellStyle name="Milliers 241 3" xfId="8930" xr:uid="{00000000-0005-0000-0000-0000034B0000}"/>
    <cellStyle name="Milliers 241 3 2" xfId="19369" xr:uid="{00000000-0005-0000-0000-0000044B0000}"/>
    <cellStyle name="Milliers 241 3 2 2" xfId="43478" xr:uid="{00000000-0005-0000-0000-0000054B0000}"/>
    <cellStyle name="Milliers 241 3 3" xfId="36214" xr:uid="{00000000-0005-0000-0000-0000064B0000}"/>
    <cellStyle name="Milliers 241 4" xfId="10725" xr:uid="{00000000-0005-0000-0000-0000074B0000}"/>
    <cellStyle name="Milliers 241 4 2" xfId="38000" xr:uid="{00000000-0005-0000-0000-0000084B0000}"/>
    <cellStyle name="Milliers 241 5" xfId="15219" xr:uid="{00000000-0005-0000-0000-0000094B0000}"/>
    <cellStyle name="Milliers 241 5 2" xfId="40186" xr:uid="{00000000-0005-0000-0000-00000A4B0000}"/>
    <cellStyle name="Milliers 241 6" xfId="7025" xr:uid="{00000000-0005-0000-0000-00000B4B0000}"/>
    <cellStyle name="Milliers 242" xfId="1715" xr:uid="{00000000-0005-0000-0000-00000C4B0000}"/>
    <cellStyle name="Milliers 242 2" xfId="2120" xr:uid="{00000000-0005-0000-0000-00000D4B0000}"/>
    <cellStyle name="Milliers 242 2 2" xfId="3727" xr:uid="{00000000-0005-0000-0000-00000E4B0000}"/>
    <cellStyle name="Milliers 242 2 2 2" xfId="9854" xr:uid="{00000000-0005-0000-0000-00000F4B0000}"/>
    <cellStyle name="Milliers 242 2 2 2 2" xfId="13721" xr:uid="{00000000-0005-0000-0000-0000104B0000}"/>
    <cellStyle name="Milliers 242 2 2 2 2 2" xfId="20923" xr:uid="{00000000-0005-0000-0000-0000114B0000}"/>
    <cellStyle name="Milliers 242 2 2 2 2 2 2" xfId="45032" xr:uid="{00000000-0005-0000-0000-0000124B0000}"/>
    <cellStyle name="Milliers 242 2 2 2 2 3" xfId="39568" xr:uid="{00000000-0005-0000-0000-0000134B0000}"/>
    <cellStyle name="Milliers 242 2 2 2 3" xfId="17611" xr:uid="{00000000-0005-0000-0000-0000144B0000}"/>
    <cellStyle name="Milliers 242 2 2 2 3 2" xfId="42578" xr:uid="{00000000-0005-0000-0000-0000154B0000}"/>
    <cellStyle name="Milliers 242 2 2 2 4" xfId="37138" xr:uid="{00000000-0005-0000-0000-0000164B0000}"/>
    <cellStyle name="Milliers 242 2 2 3" xfId="11435" xr:uid="{00000000-0005-0000-0000-0000174B0000}"/>
    <cellStyle name="Milliers 242 2 2 3 2" xfId="20078" xr:uid="{00000000-0005-0000-0000-0000184B0000}"/>
    <cellStyle name="Milliers 242 2 2 3 2 2" xfId="44187" xr:uid="{00000000-0005-0000-0000-0000194B0000}"/>
    <cellStyle name="Milliers 242 2 2 3 3" xfId="38709" xr:uid="{00000000-0005-0000-0000-00001A4B0000}"/>
    <cellStyle name="Milliers 242 2 2 4" xfId="16143" xr:uid="{00000000-0005-0000-0000-00001B4B0000}"/>
    <cellStyle name="Milliers 242 2 2 4 2" xfId="41110" xr:uid="{00000000-0005-0000-0000-00001C4B0000}"/>
    <cellStyle name="Milliers 242 2 2 5" xfId="7974" xr:uid="{00000000-0005-0000-0000-00001D4B0000}"/>
    <cellStyle name="Milliers 242 2 3" xfId="4619" xr:uid="{00000000-0005-0000-0000-00001E4B0000}"/>
    <cellStyle name="Milliers 242 2 3 2" xfId="13300" xr:uid="{00000000-0005-0000-0000-00001F4B0000}"/>
    <cellStyle name="Milliers 242 2 3 2 2" xfId="20511" xr:uid="{00000000-0005-0000-0000-0000204B0000}"/>
    <cellStyle name="Milliers 242 2 3 2 2 2" xfId="44620" xr:uid="{00000000-0005-0000-0000-0000214B0000}"/>
    <cellStyle name="Milliers 242 2 3 2 3" xfId="39156" xr:uid="{00000000-0005-0000-0000-0000224B0000}"/>
    <cellStyle name="Milliers 242 2 3 3" xfId="17000" xr:uid="{00000000-0005-0000-0000-0000234B0000}"/>
    <cellStyle name="Milliers 242 2 3 3 2" xfId="41967" xr:uid="{00000000-0005-0000-0000-0000244B0000}"/>
    <cellStyle name="Milliers 242 2 3 4" xfId="36527" xr:uid="{00000000-0005-0000-0000-0000254B0000}"/>
    <cellStyle name="Milliers 242 2 3 5" xfId="9243" xr:uid="{00000000-0005-0000-0000-0000264B0000}"/>
    <cellStyle name="Milliers 242 2 4" xfId="2914" xr:uid="{00000000-0005-0000-0000-0000274B0000}"/>
    <cellStyle name="Milliers 242 2 4 2" xfId="19666" xr:uid="{00000000-0005-0000-0000-0000284B0000}"/>
    <cellStyle name="Milliers 242 2 4 2 2" xfId="43775" xr:uid="{00000000-0005-0000-0000-0000294B0000}"/>
    <cellStyle name="Milliers 242 2 4 3" xfId="38297" xr:uid="{00000000-0005-0000-0000-00002A4B0000}"/>
    <cellStyle name="Milliers 242 2 4 4" xfId="11022" xr:uid="{00000000-0005-0000-0000-00002B4B0000}"/>
    <cellStyle name="Milliers 242 2 5" xfId="15532" xr:uid="{00000000-0005-0000-0000-00002C4B0000}"/>
    <cellStyle name="Milliers 242 2 5 2" xfId="40499" xr:uid="{00000000-0005-0000-0000-00002D4B0000}"/>
    <cellStyle name="Milliers 242 2 6" xfId="7347" xr:uid="{00000000-0005-0000-0000-00002E4B0000}"/>
    <cellStyle name="Milliers 242 3" xfId="8931" xr:uid="{00000000-0005-0000-0000-00002F4B0000}"/>
    <cellStyle name="Milliers 242 3 2" xfId="19370" xr:uid="{00000000-0005-0000-0000-0000304B0000}"/>
    <cellStyle name="Milliers 242 3 2 2" xfId="43479" xr:uid="{00000000-0005-0000-0000-0000314B0000}"/>
    <cellStyle name="Milliers 242 3 3" xfId="36215" xr:uid="{00000000-0005-0000-0000-0000324B0000}"/>
    <cellStyle name="Milliers 242 4" xfId="10726" xr:uid="{00000000-0005-0000-0000-0000334B0000}"/>
    <cellStyle name="Milliers 242 4 2" xfId="38001" xr:uid="{00000000-0005-0000-0000-0000344B0000}"/>
    <cellStyle name="Milliers 242 5" xfId="15220" xr:uid="{00000000-0005-0000-0000-0000354B0000}"/>
    <cellStyle name="Milliers 242 5 2" xfId="40187" xr:uid="{00000000-0005-0000-0000-0000364B0000}"/>
    <cellStyle name="Milliers 242 6" xfId="7026" xr:uid="{00000000-0005-0000-0000-0000374B0000}"/>
    <cellStyle name="Milliers 243" xfId="1716" xr:uid="{00000000-0005-0000-0000-0000384B0000}"/>
    <cellStyle name="Milliers 243 2" xfId="2121" xr:uid="{00000000-0005-0000-0000-0000394B0000}"/>
    <cellStyle name="Milliers 243 2 2" xfId="3728" xr:uid="{00000000-0005-0000-0000-00003A4B0000}"/>
    <cellStyle name="Milliers 243 2 2 2" xfId="9855" xr:uid="{00000000-0005-0000-0000-00003B4B0000}"/>
    <cellStyle name="Milliers 243 2 2 2 2" xfId="13722" xr:uid="{00000000-0005-0000-0000-00003C4B0000}"/>
    <cellStyle name="Milliers 243 2 2 2 2 2" xfId="20924" xr:uid="{00000000-0005-0000-0000-00003D4B0000}"/>
    <cellStyle name="Milliers 243 2 2 2 2 2 2" xfId="45033" xr:uid="{00000000-0005-0000-0000-00003E4B0000}"/>
    <cellStyle name="Milliers 243 2 2 2 2 3" xfId="39569" xr:uid="{00000000-0005-0000-0000-00003F4B0000}"/>
    <cellStyle name="Milliers 243 2 2 2 3" xfId="17612" xr:uid="{00000000-0005-0000-0000-0000404B0000}"/>
    <cellStyle name="Milliers 243 2 2 2 3 2" xfId="42579" xr:uid="{00000000-0005-0000-0000-0000414B0000}"/>
    <cellStyle name="Milliers 243 2 2 2 4" xfId="37139" xr:uid="{00000000-0005-0000-0000-0000424B0000}"/>
    <cellStyle name="Milliers 243 2 2 3" xfId="11436" xr:uid="{00000000-0005-0000-0000-0000434B0000}"/>
    <cellStyle name="Milliers 243 2 2 3 2" xfId="20079" xr:uid="{00000000-0005-0000-0000-0000444B0000}"/>
    <cellStyle name="Milliers 243 2 2 3 2 2" xfId="44188" xr:uid="{00000000-0005-0000-0000-0000454B0000}"/>
    <cellStyle name="Milliers 243 2 2 3 3" xfId="38710" xr:uid="{00000000-0005-0000-0000-0000464B0000}"/>
    <cellStyle name="Milliers 243 2 2 4" xfId="16144" xr:uid="{00000000-0005-0000-0000-0000474B0000}"/>
    <cellStyle name="Milliers 243 2 2 4 2" xfId="41111" xr:uid="{00000000-0005-0000-0000-0000484B0000}"/>
    <cellStyle name="Milliers 243 2 2 5" xfId="7975" xr:uid="{00000000-0005-0000-0000-0000494B0000}"/>
    <cellStyle name="Milliers 243 2 3" xfId="4620" xr:uid="{00000000-0005-0000-0000-00004A4B0000}"/>
    <cellStyle name="Milliers 243 2 3 2" xfId="13301" xr:uid="{00000000-0005-0000-0000-00004B4B0000}"/>
    <cellStyle name="Milliers 243 2 3 2 2" xfId="20512" xr:uid="{00000000-0005-0000-0000-00004C4B0000}"/>
    <cellStyle name="Milliers 243 2 3 2 2 2" xfId="44621" xr:uid="{00000000-0005-0000-0000-00004D4B0000}"/>
    <cellStyle name="Milliers 243 2 3 2 3" xfId="39157" xr:uid="{00000000-0005-0000-0000-00004E4B0000}"/>
    <cellStyle name="Milliers 243 2 3 3" xfId="17001" xr:uid="{00000000-0005-0000-0000-00004F4B0000}"/>
    <cellStyle name="Milliers 243 2 3 3 2" xfId="41968" xr:uid="{00000000-0005-0000-0000-0000504B0000}"/>
    <cellStyle name="Milliers 243 2 3 4" xfId="36528" xr:uid="{00000000-0005-0000-0000-0000514B0000}"/>
    <cellStyle name="Milliers 243 2 3 5" xfId="9244" xr:uid="{00000000-0005-0000-0000-0000524B0000}"/>
    <cellStyle name="Milliers 243 2 4" xfId="2915" xr:uid="{00000000-0005-0000-0000-0000534B0000}"/>
    <cellStyle name="Milliers 243 2 4 2" xfId="19667" xr:uid="{00000000-0005-0000-0000-0000544B0000}"/>
    <cellStyle name="Milliers 243 2 4 2 2" xfId="43776" xr:uid="{00000000-0005-0000-0000-0000554B0000}"/>
    <cellStyle name="Milliers 243 2 4 3" xfId="38298" xr:uid="{00000000-0005-0000-0000-0000564B0000}"/>
    <cellStyle name="Milliers 243 2 4 4" xfId="11023" xr:uid="{00000000-0005-0000-0000-0000574B0000}"/>
    <cellStyle name="Milliers 243 2 5" xfId="15533" xr:uid="{00000000-0005-0000-0000-0000584B0000}"/>
    <cellStyle name="Milliers 243 2 5 2" xfId="40500" xr:uid="{00000000-0005-0000-0000-0000594B0000}"/>
    <cellStyle name="Milliers 243 2 6" xfId="7348" xr:uid="{00000000-0005-0000-0000-00005A4B0000}"/>
    <cellStyle name="Milliers 243 3" xfId="8932" xr:uid="{00000000-0005-0000-0000-00005B4B0000}"/>
    <cellStyle name="Milliers 243 3 2" xfId="19371" xr:uid="{00000000-0005-0000-0000-00005C4B0000}"/>
    <cellStyle name="Milliers 243 3 2 2" xfId="43480" xr:uid="{00000000-0005-0000-0000-00005D4B0000}"/>
    <cellStyle name="Milliers 243 3 3" xfId="36216" xr:uid="{00000000-0005-0000-0000-00005E4B0000}"/>
    <cellStyle name="Milliers 243 4" xfId="10727" xr:uid="{00000000-0005-0000-0000-00005F4B0000}"/>
    <cellStyle name="Milliers 243 4 2" xfId="38002" xr:uid="{00000000-0005-0000-0000-0000604B0000}"/>
    <cellStyle name="Milliers 243 5" xfId="15221" xr:uid="{00000000-0005-0000-0000-0000614B0000}"/>
    <cellStyle name="Milliers 243 5 2" xfId="40188" xr:uid="{00000000-0005-0000-0000-0000624B0000}"/>
    <cellStyle name="Milliers 243 6" xfId="7027" xr:uid="{00000000-0005-0000-0000-0000634B0000}"/>
    <cellStyle name="Milliers 244" xfId="1717" xr:uid="{00000000-0005-0000-0000-0000644B0000}"/>
    <cellStyle name="Milliers 244 2" xfId="2122" xr:uid="{00000000-0005-0000-0000-0000654B0000}"/>
    <cellStyle name="Milliers 244 2 2" xfId="3729" xr:uid="{00000000-0005-0000-0000-0000664B0000}"/>
    <cellStyle name="Milliers 244 2 2 2" xfId="9856" xr:uid="{00000000-0005-0000-0000-0000674B0000}"/>
    <cellStyle name="Milliers 244 2 2 2 2" xfId="13723" xr:uid="{00000000-0005-0000-0000-0000684B0000}"/>
    <cellStyle name="Milliers 244 2 2 2 2 2" xfId="20925" xr:uid="{00000000-0005-0000-0000-0000694B0000}"/>
    <cellStyle name="Milliers 244 2 2 2 2 2 2" xfId="45034" xr:uid="{00000000-0005-0000-0000-00006A4B0000}"/>
    <cellStyle name="Milliers 244 2 2 2 2 3" xfId="39570" xr:uid="{00000000-0005-0000-0000-00006B4B0000}"/>
    <cellStyle name="Milliers 244 2 2 2 3" xfId="17613" xr:uid="{00000000-0005-0000-0000-00006C4B0000}"/>
    <cellStyle name="Milliers 244 2 2 2 3 2" xfId="42580" xr:uid="{00000000-0005-0000-0000-00006D4B0000}"/>
    <cellStyle name="Milliers 244 2 2 2 4" xfId="37140" xr:uid="{00000000-0005-0000-0000-00006E4B0000}"/>
    <cellStyle name="Milliers 244 2 2 3" xfId="11437" xr:uid="{00000000-0005-0000-0000-00006F4B0000}"/>
    <cellStyle name="Milliers 244 2 2 3 2" xfId="20080" xr:uid="{00000000-0005-0000-0000-0000704B0000}"/>
    <cellStyle name="Milliers 244 2 2 3 2 2" xfId="44189" xr:uid="{00000000-0005-0000-0000-0000714B0000}"/>
    <cellStyle name="Milliers 244 2 2 3 3" xfId="38711" xr:uid="{00000000-0005-0000-0000-0000724B0000}"/>
    <cellStyle name="Milliers 244 2 2 4" xfId="16145" xr:uid="{00000000-0005-0000-0000-0000734B0000}"/>
    <cellStyle name="Milliers 244 2 2 4 2" xfId="41112" xr:uid="{00000000-0005-0000-0000-0000744B0000}"/>
    <cellStyle name="Milliers 244 2 2 5" xfId="7976" xr:uid="{00000000-0005-0000-0000-0000754B0000}"/>
    <cellStyle name="Milliers 244 2 3" xfId="4621" xr:uid="{00000000-0005-0000-0000-0000764B0000}"/>
    <cellStyle name="Milliers 244 2 3 2" xfId="13302" xr:uid="{00000000-0005-0000-0000-0000774B0000}"/>
    <cellStyle name="Milliers 244 2 3 2 2" xfId="20513" xr:uid="{00000000-0005-0000-0000-0000784B0000}"/>
    <cellStyle name="Milliers 244 2 3 2 2 2" xfId="44622" xr:uid="{00000000-0005-0000-0000-0000794B0000}"/>
    <cellStyle name="Milliers 244 2 3 2 3" xfId="39158" xr:uid="{00000000-0005-0000-0000-00007A4B0000}"/>
    <cellStyle name="Milliers 244 2 3 3" xfId="17002" xr:uid="{00000000-0005-0000-0000-00007B4B0000}"/>
    <cellStyle name="Milliers 244 2 3 3 2" xfId="41969" xr:uid="{00000000-0005-0000-0000-00007C4B0000}"/>
    <cellStyle name="Milliers 244 2 3 4" xfId="36529" xr:uid="{00000000-0005-0000-0000-00007D4B0000}"/>
    <cellStyle name="Milliers 244 2 3 5" xfId="9245" xr:uid="{00000000-0005-0000-0000-00007E4B0000}"/>
    <cellStyle name="Milliers 244 2 4" xfId="2916" xr:uid="{00000000-0005-0000-0000-00007F4B0000}"/>
    <cellStyle name="Milliers 244 2 4 2" xfId="19668" xr:uid="{00000000-0005-0000-0000-0000804B0000}"/>
    <cellStyle name="Milliers 244 2 4 2 2" xfId="43777" xr:uid="{00000000-0005-0000-0000-0000814B0000}"/>
    <cellStyle name="Milliers 244 2 4 3" xfId="38299" xr:uid="{00000000-0005-0000-0000-0000824B0000}"/>
    <cellStyle name="Milliers 244 2 4 4" xfId="11024" xr:uid="{00000000-0005-0000-0000-0000834B0000}"/>
    <cellStyle name="Milliers 244 2 5" xfId="15534" xr:uid="{00000000-0005-0000-0000-0000844B0000}"/>
    <cellStyle name="Milliers 244 2 5 2" xfId="40501" xr:uid="{00000000-0005-0000-0000-0000854B0000}"/>
    <cellStyle name="Milliers 244 2 6" xfId="7349" xr:uid="{00000000-0005-0000-0000-0000864B0000}"/>
    <cellStyle name="Milliers 244 3" xfId="8933" xr:uid="{00000000-0005-0000-0000-0000874B0000}"/>
    <cellStyle name="Milliers 244 3 2" xfId="19372" xr:uid="{00000000-0005-0000-0000-0000884B0000}"/>
    <cellStyle name="Milliers 244 3 2 2" xfId="43481" xr:uid="{00000000-0005-0000-0000-0000894B0000}"/>
    <cellStyle name="Milliers 244 3 3" xfId="36217" xr:uid="{00000000-0005-0000-0000-00008A4B0000}"/>
    <cellStyle name="Milliers 244 4" xfId="10728" xr:uid="{00000000-0005-0000-0000-00008B4B0000}"/>
    <cellStyle name="Milliers 244 4 2" xfId="38003" xr:uid="{00000000-0005-0000-0000-00008C4B0000}"/>
    <cellStyle name="Milliers 244 5" xfId="15222" xr:uid="{00000000-0005-0000-0000-00008D4B0000}"/>
    <cellStyle name="Milliers 244 5 2" xfId="40189" xr:uid="{00000000-0005-0000-0000-00008E4B0000}"/>
    <cellStyle name="Milliers 244 6" xfId="7028" xr:uid="{00000000-0005-0000-0000-00008F4B0000}"/>
    <cellStyle name="Milliers 245" xfId="1718" xr:uid="{00000000-0005-0000-0000-0000904B0000}"/>
    <cellStyle name="Milliers 245 2" xfId="2123" xr:uid="{00000000-0005-0000-0000-0000914B0000}"/>
    <cellStyle name="Milliers 245 2 2" xfId="3730" xr:uid="{00000000-0005-0000-0000-0000924B0000}"/>
    <cellStyle name="Milliers 245 2 2 2" xfId="9857" xr:uid="{00000000-0005-0000-0000-0000934B0000}"/>
    <cellStyle name="Milliers 245 2 2 2 2" xfId="13724" xr:uid="{00000000-0005-0000-0000-0000944B0000}"/>
    <cellStyle name="Milliers 245 2 2 2 2 2" xfId="20926" xr:uid="{00000000-0005-0000-0000-0000954B0000}"/>
    <cellStyle name="Milliers 245 2 2 2 2 2 2" xfId="45035" xr:uid="{00000000-0005-0000-0000-0000964B0000}"/>
    <cellStyle name="Milliers 245 2 2 2 2 3" xfId="39571" xr:uid="{00000000-0005-0000-0000-0000974B0000}"/>
    <cellStyle name="Milliers 245 2 2 2 3" xfId="17614" xr:uid="{00000000-0005-0000-0000-0000984B0000}"/>
    <cellStyle name="Milliers 245 2 2 2 3 2" xfId="42581" xr:uid="{00000000-0005-0000-0000-0000994B0000}"/>
    <cellStyle name="Milliers 245 2 2 2 4" xfId="37141" xr:uid="{00000000-0005-0000-0000-00009A4B0000}"/>
    <cellStyle name="Milliers 245 2 2 3" xfId="11438" xr:uid="{00000000-0005-0000-0000-00009B4B0000}"/>
    <cellStyle name="Milliers 245 2 2 3 2" xfId="20081" xr:uid="{00000000-0005-0000-0000-00009C4B0000}"/>
    <cellStyle name="Milliers 245 2 2 3 2 2" xfId="44190" xr:uid="{00000000-0005-0000-0000-00009D4B0000}"/>
    <cellStyle name="Milliers 245 2 2 3 3" xfId="38712" xr:uid="{00000000-0005-0000-0000-00009E4B0000}"/>
    <cellStyle name="Milliers 245 2 2 4" xfId="16146" xr:uid="{00000000-0005-0000-0000-00009F4B0000}"/>
    <cellStyle name="Milliers 245 2 2 4 2" xfId="41113" xr:uid="{00000000-0005-0000-0000-0000A04B0000}"/>
    <cellStyle name="Milliers 245 2 2 5" xfId="7977" xr:uid="{00000000-0005-0000-0000-0000A14B0000}"/>
    <cellStyle name="Milliers 245 2 3" xfId="4622" xr:uid="{00000000-0005-0000-0000-0000A24B0000}"/>
    <cellStyle name="Milliers 245 2 3 2" xfId="13303" xr:uid="{00000000-0005-0000-0000-0000A34B0000}"/>
    <cellStyle name="Milliers 245 2 3 2 2" xfId="20514" xr:uid="{00000000-0005-0000-0000-0000A44B0000}"/>
    <cellStyle name="Milliers 245 2 3 2 2 2" xfId="44623" xr:uid="{00000000-0005-0000-0000-0000A54B0000}"/>
    <cellStyle name="Milliers 245 2 3 2 3" xfId="39159" xr:uid="{00000000-0005-0000-0000-0000A64B0000}"/>
    <cellStyle name="Milliers 245 2 3 3" xfId="17003" xr:uid="{00000000-0005-0000-0000-0000A74B0000}"/>
    <cellStyle name="Milliers 245 2 3 3 2" xfId="41970" xr:uid="{00000000-0005-0000-0000-0000A84B0000}"/>
    <cellStyle name="Milliers 245 2 3 4" xfId="36530" xr:uid="{00000000-0005-0000-0000-0000A94B0000}"/>
    <cellStyle name="Milliers 245 2 3 5" xfId="9246" xr:uid="{00000000-0005-0000-0000-0000AA4B0000}"/>
    <cellStyle name="Milliers 245 2 4" xfId="2917" xr:uid="{00000000-0005-0000-0000-0000AB4B0000}"/>
    <cellStyle name="Milliers 245 2 4 2" xfId="19669" xr:uid="{00000000-0005-0000-0000-0000AC4B0000}"/>
    <cellStyle name="Milliers 245 2 4 2 2" xfId="43778" xr:uid="{00000000-0005-0000-0000-0000AD4B0000}"/>
    <cellStyle name="Milliers 245 2 4 3" xfId="38300" xr:uid="{00000000-0005-0000-0000-0000AE4B0000}"/>
    <cellStyle name="Milliers 245 2 4 4" xfId="11025" xr:uid="{00000000-0005-0000-0000-0000AF4B0000}"/>
    <cellStyle name="Milliers 245 2 5" xfId="15535" xr:uid="{00000000-0005-0000-0000-0000B04B0000}"/>
    <cellStyle name="Milliers 245 2 5 2" xfId="40502" xr:uid="{00000000-0005-0000-0000-0000B14B0000}"/>
    <cellStyle name="Milliers 245 2 6" xfId="7350" xr:uid="{00000000-0005-0000-0000-0000B24B0000}"/>
    <cellStyle name="Milliers 245 3" xfId="8934" xr:uid="{00000000-0005-0000-0000-0000B34B0000}"/>
    <cellStyle name="Milliers 245 3 2" xfId="19373" xr:uid="{00000000-0005-0000-0000-0000B44B0000}"/>
    <cellStyle name="Milliers 245 3 2 2" xfId="43482" xr:uid="{00000000-0005-0000-0000-0000B54B0000}"/>
    <cellStyle name="Milliers 245 3 3" xfId="36218" xr:uid="{00000000-0005-0000-0000-0000B64B0000}"/>
    <cellStyle name="Milliers 245 4" xfId="10729" xr:uid="{00000000-0005-0000-0000-0000B74B0000}"/>
    <cellStyle name="Milliers 245 4 2" xfId="38004" xr:uid="{00000000-0005-0000-0000-0000B84B0000}"/>
    <cellStyle name="Milliers 245 5" xfId="15223" xr:uid="{00000000-0005-0000-0000-0000B94B0000}"/>
    <cellStyle name="Milliers 245 5 2" xfId="40190" xr:uid="{00000000-0005-0000-0000-0000BA4B0000}"/>
    <cellStyle name="Milliers 245 6" xfId="7029" xr:uid="{00000000-0005-0000-0000-0000BB4B0000}"/>
    <cellStyle name="Milliers 246" xfId="1719" xr:uid="{00000000-0005-0000-0000-0000BC4B0000}"/>
    <cellStyle name="Milliers 246 2" xfId="2124" xr:uid="{00000000-0005-0000-0000-0000BD4B0000}"/>
    <cellStyle name="Milliers 246 2 2" xfId="3731" xr:uid="{00000000-0005-0000-0000-0000BE4B0000}"/>
    <cellStyle name="Milliers 246 2 2 2" xfId="9858" xr:uid="{00000000-0005-0000-0000-0000BF4B0000}"/>
    <cellStyle name="Milliers 246 2 2 2 2" xfId="13725" xr:uid="{00000000-0005-0000-0000-0000C04B0000}"/>
    <cellStyle name="Milliers 246 2 2 2 2 2" xfId="20927" xr:uid="{00000000-0005-0000-0000-0000C14B0000}"/>
    <cellStyle name="Milliers 246 2 2 2 2 2 2" xfId="45036" xr:uid="{00000000-0005-0000-0000-0000C24B0000}"/>
    <cellStyle name="Milliers 246 2 2 2 2 3" xfId="39572" xr:uid="{00000000-0005-0000-0000-0000C34B0000}"/>
    <cellStyle name="Milliers 246 2 2 2 3" xfId="17615" xr:uid="{00000000-0005-0000-0000-0000C44B0000}"/>
    <cellStyle name="Milliers 246 2 2 2 3 2" xfId="42582" xr:uid="{00000000-0005-0000-0000-0000C54B0000}"/>
    <cellStyle name="Milliers 246 2 2 2 4" xfId="37142" xr:uid="{00000000-0005-0000-0000-0000C64B0000}"/>
    <cellStyle name="Milliers 246 2 2 3" xfId="11439" xr:uid="{00000000-0005-0000-0000-0000C74B0000}"/>
    <cellStyle name="Milliers 246 2 2 3 2" xfId="20082" xr:uid="{00000000-0005-0000-0000-0000C84B0000}"/>
    <cellStyle name="Milliers 246 2 2 3 2 2" xfId="44191" xr:uid="{00000000-0005-0000-0000-0000C94B0000}"/>
    <cellStyle name="Milliers 246 2 2 3 3" xfId="38713" xr:uid="{00000000-0005-0000-0000-0000CA4B0000}"/>
    <cellStyle name="Milliers 246 2 2 4" xfId="16147" xr:uid="{00000000-0005-0000-0000-0000CB4B0000}"/>
    <cellStyle name="Milliers 246 2 2 4 2" xfId="41114" xr:uid="{00000000-0005-0000-0000-0000CC4B0000}"/>
    <cellStyle name="Milliers 246 2 2 5" xfId="7978" xr:uid="{00000000-0005-0000-0000-0000CD4B0000}"/>
    <cellStyle name="Milliers 246 2 3" xfId="4623" xr:uid="{00000000-0005-0000-0000-0000CE4B0000}"/>
    <cellStyle name="Milliers 246 2 3 2" xfId="13304" xr:uid="{00000000-0005-0000-0000-0000CF4B0000}"/>
    <cellStyle name="Milliers 246 2 3 2 2" xfId="20515" xr:uid="{00000000-0005-0000-0000-0000D04B0000}"/>
    <cellStyle name="Milliers 246 2 3 2 2 2" xfId="44624" xr:uid="{00000000-0005-0000-0000-0000D14B0000}"/>
    <cellStyle name="Milliers 246 2 3 2 3" xfId="39160" xr:uid="{00000000-0005-0000-0000-0000D24B0000}"/>
    <cellStyle name="Milliers 246 2 3 3" xfId="17004" xr:uid="{00000000-0005-0000-0000-0000D34B0000}"/>
    <cellStyle name="Milliers 246 2 3 3 2" xfId="41971" xr:uid="{00000000-0005-0000-0000-0000D44B0000}"/>
    <cellStyle name="Milliers 246 2 3 4" xfId="36531" xr:uid="{00000000-0005-0000-0000-0000D54B0000}"/>
    <cellStyle name="Milliers 246 2 3 5" xfId="9247" xr:uid="{00000000-0005-0000-0000-0000D64B0000}"/>
    <cellStyle name="Milliers 246 2 4" xfId="2918" xr:uid="{00000000-0005-0000-0000-0000D74B0000}"/>
    <cellStyle name="Milliers 246 2 4 2" xfId="19670" xr:uid="{00000000-0005-0000-0000-0000D84B0000}"/>
    <cellStyle name="Milliers 246 2 4 2 2" xfId="43779" xr:uid="{00000000-0005-0000-0000-0000D94B0000}"/>
    <cellStyle name="Milliers 246 2 4 3" xfId="38301" xr:uid="{00000000-0005-0000-0000-0000DA4B0000}"/>
    <cellStyle name="Milliers 246 2 4 4" xfId="11026" xr:uid="{00000000-0005-0000-0000-0000DB4B0000}"/>
    <cellStyle name="Milliers 246 2 5" xfId="15536" xr:uid="{00000000-0005-0000-0000-0000DC4B0000}"/>
    <cellStyle name="Milliers 246 2 5 2" xfId="40503" xr:uid="{00000000-0005-0000-0000-0000DD4B0000}"/>
    <cellStyle name="Milliers 246 2 6" xfId="7351" xr:uid="{00000000-0005-0000-0000-0000DE4B0000}"/>
    <cellStyle name="Milliers 246 3" xfId="8935" xr:uid="{00000000-0005-0000-0000-0000DF4B0000}"/>
    <cellStyle name="Milliers 246 3 2" xfId="19374" xr:uid="{00000000-0005-0000-0000-0000E04B0000}"/>
    <cellStyle name="Milliers 246 3 2 2" xfId="43483" xr:uid="{00000000-0005-0000-0000-0000E14B0000}"/>
    <cellStyle name="Milliers 246 3 3" xfId="36219" xr:uid="{00000000-0005-0000-0000-0000E24B0000}"/>
    <cellStyle name="Milliers 246 4" xfId="10730" xr:uid="{00000000-0005-0000-0000-0000E34B0000}"/>
    <cellStyle name="Milliers 246 4 2" xfId="38005" xr:uid="{00000000-0005-0000-0000-0000E44B0000}"/>
    <cellStyle name="Milliers 246 5" xfId="15224" xr:uid="{00000000-0005-0000-0000-0000E54B0000}"/>
    <cellStyle name="Milliers 246 5 2" xfId="40191" xr:uid="{00000000-0005-0000-0000-0000E64B0000}"/>
    <cellStyle name="Milliers 246 6" xfId="7030" xr:uid="{00000000-0005-0000-0000-0000E74B0000}"/>
    <cellStyle name="Milliers 247" xfId="1720" xr:uid="{00000000-0005-0000-0000-0000E84B0000}"/>
    <cellStyle name="Milliers 247 2" xfId="2125" xr:uid="{00000000-0005-0000-0000-0000E94B0000}"/>
    <cellStyle name="Milliers 247 2 2" xfId="3732" xr:uid="{00000000-0005-0000-0000-0000EA4B0000}"/>
    <cellStyle name="Milliers 247 2 2 2" xfId="9859" xr:uid="{00000000-0005-0000-0000-0000EB4B0000}"/>
    <cellStyle name="Milliers 247 2 2 2 2" xfId="13726" xr:uid="{00000000-0005-0000-0000-0000EC4B0000}"/>
    <cellStyle name="Milliers 247 2 2 2 2 2" xfId="20928" xr:uid="{00000000-0005-0000-0000-0000ED4B0000}"/>
    <cellStyle name="Milliers 247 2 2 2 2 2 2" xfId="45037" xr:uid="{00000000-0005-0000-0000-0000EE4B0000}"/>
    <cellStyle name="Milliers 247 2 2 2 2 3" xfId="39573" xr:uid="{00000000-0005-0000-0000-0000EF4B0000}"/>
    <cellStyle name="Milliers 247 2 2 2 3" xfId="17616" xr:uid="{00000000-0005-0000-0000-0000F04B0000}"/>
    <cellStyle name="Milliers 247 2 2 2 3 2" xfId="42583" xr:uid="{00000000-0005-0000-0000-0000F14B0000}"/>
    <cellStyle name="Milliers 247 2 2 2 4" xfId="37143" xr:uid="{00000000-0005-0000-0000-0000F24B0000}"/>
    <cellStyle name="Milliers 247 2 2 3" xfId="11440" xr:uid="{00000000-0005-0000-0000-0000F34B0000}"/>
    <cellStyle name="Milliers 247 2 2 3 2" xfId="20083" xr:uid="{00000000-0005-0000-0000-0000F44B0000}"/>
    <cellStyle name="Milliers 247 2 2 3 2 2" xfId="44192" xr:uid="{00000000-0005-0000-0000-0000F54B0000}"/>
    <cellStyle name="Milliers 247 2 2 3 3" xfId="38714" xr:uid="{00000000-0005-0000-0000-0000F64B0000}"/>
    <cellStyle name="Milliers 247 2 2 4" xfId="16148" xr:uid="{00000000-0005-0000-0000-0000F74B0000}"/>
    <cellStyle name="Milliers 247 2 2 4 2" xfId="41115" xr:uid="{00000000-0005-0000-0000-0000F84B0000}"/>
    <cellStyle name="Milliers 247 2 2 5" xfId="7979" xr:uid="{00000000-0005-0000-0000-0000F94B0000}"/>
    <cellStyle name="Milliers 247 2 3" xfId="4624" xr:uid="{00000000-0005-0000-0000-0000FA4B0000}"/>
    <cellStyle name="Milliers 247 2 3 2" xfId="13305" xr:uid="{00000000-0005-0000-0000-0000FB4B0000}"/>
    <cellStyle name="Milliers 247 2 3 2 2" xfId="20516" xr:uid="{00000000-0005-0000-0000-0000FC4B0000}"/>
    <cellStyle name="Milliers 247 2 3 2 2 2" xfId="44625" xr:uid="{00000000-0005-0000-0000-0000FD4B0000}"/>
    <cellStyle name="Milliers 247 2 3 2 3" xfId="39161" xr:uid="{00000000-0005-0000-0000-0000FE4B0000}"/>
    <cellStyle name="Milliers 247 2 3 3" xfId="17005" xr:uid="{00000000-0005-0000-0000-0000FF4B0000}"/>
    <cellStyle name="Milliers 247 2 3 3 2" xfId="41972" xr:uid="{00000000-0005-0000-0000-0000004C0000}"/>
    <cellStyle name="Milliers 247 2 3 4" xfId="36532" xr:uid="{00000000-0005-0000-0000-0000014C0000}"/>
    <cellStyle name="Milliers 247 2 3 5" xfId="9248" xr:uid="{00000000-0005-0000-0000-0000024C0000}"/>
    <cellStyle name="Milliers 247 2 4" xfId="2919" xr:uid="{00000000-0005-0000-0000-0000034C0000}"/>
    <cellStyle name="Milliers 247 2 4 2" xfId="19671" xr:uid="{00000000-0005-0000-0000-0000044C0000}"/>
    <cellStyle name="Milliers 247 2 4 2 2" xfId="43780" xr:uid="{00000000-0005-0000-0000-0000054C0000}"/>
    <cellStyle name="Milliers 247 2 4 3" xfId="38302" xr:uid="{00000000-0005-0000-0000-0000064C0000}"/>
    <cellStyle name="Milliers 247 2 4 4" xfId="11027" xr:uid="{00000000-0005-0000-0000-0000074C0000}"/>
    <cellStyle name="Milliers 247 2 5" xfId="15537" xr:uid="{00000000-0005-0000-0000-0000084C0000}"/>
    <cellStyle name="Milliers 247 2 5 2" xfId="40504" xr:uid="{00000000-0005-0000-0000-0000094C0000}"/>
    <cellStyle name="Milliers 247 2 6" xfId="7352" xr:uid="{00000000-0005-0000-0000-00000A4C0000}"/>
    <cellStyle name="Milliers 247 3" xfId="8936" xr:uid="{00000000-0005-0000-0000-00000B4C0000}"/>
    <cellStyle name="Milliers 247 3 2" xfId="19375" xr:uid="{00000000-0005-0000-0000-00000C4C0000}"/>
    <cellStyle name="Milliers 247 3 2 2" xfId="43484" xr:uid="{00000000-0005-0000-0000-00000D4C0000}"/>
    <cellStyle name="Milliers 247 3 3" xfId="36220" xr:uid="{00000000-0005-0000-0000-00000E4C0000}"/>
    <cellStyle name="Milliers 247 4" xfId="10731" xr:uid="{00000000-0005-0000-0000-00000F4C0000}"/>
    <cellStyle name="Milliers 247 4 2" xfId="38006" xr:uid="{00000000-0005-0000-0000-0000104C0000}"/>
    <cellStyle name="Milliers 247 5" xfId="15225" xr:uid="{00000000-0005-0000-0000-0000114C0000}"/>
    <cellStyle name="Milliers 247 5 2" xfId="40192" xr:uid="{00000000-0005-0000-0000-0000124C0000}"/>
    <cellStyle name="Milliers 247 6" xfId="7031" xr:uid="{00000000-0005-0000-0000-0000134C0000}"/>
    <cellStyle name="Milliers 248" xfId="1721" xr:uid="{00000000-0005-0000-0000-0000144C0000}"/>
    <cellStyle name="Milliers 248 2" xfId="2126" xr:uid="{00000000-0005-0000-0000-0000154C0000}"/>
    <cellStyle name="Milliers 248 2 2" xfId="3733" xr:uid="{00000000-0005-0000-0000-0000164C0000}"/>
    <cellStyle name="Milliers 248 2 2 2" xfId="9860" xr:uid="{00000000-0005-0000-0000-0000174C0000}"/>
    <cellStyle name="Milliers 248 2 2 2 2" xfId="13727" xr:uid="{00000000-0005-0000-0000-0000184C0000}"/>
    <cellStyle name="Milliers 248 2 2 2 2 2" xfId="20929" xr:uid="{00000000-0005-0000-0000-0000194C0000}"/>
    <cellStyle name="Milliers 248 2 2 2 2 2 2" xfId="45038" xr:uid="{00000000-0005-0000-0000-00001A4C0000}"/>
    <cellStyle name="Milliers 248 2 2 2 2 3" xfId="39574" xr:uid="{00000000-0005-0000-0000-00001B4C0000}"/>
    <cellStyle name="Milliers 248 2 2 2 3" xfId="17617" xr:uid="{00000000-0005-0000-0000-00001C4C0000}"/>
    <cellStyle name="Milliers 248 2 2 2 3 2" xfId="42584" xr:uid="{00000000-0005-0000-0000-00001D4C0000}"/>
    <cellStyle name="Milliers 248 2 2 2 4" xfId="37144" xr:uid="{00000000-0005-0000-0000-00001E4C0000}"/>
    <cellStyle name="Milliers 248 2 2 3" xfId="11441" xr:uid="{00000000-0005-0000-0000-00001F4C0000}"/>
    <cellStyle name="Milliers 248 2 2 3 2" xfId="20084" xr:uid="{00000000-0005-0000-0000-0000204C0000}"/>
    <cellStyle name="Milliers 248 2 2 3 2 2" xfId="44193" xr:uid="{00000000-0005-0000-0000-0000214C0000}"/>
    <cellStyle name="Milliers 248 2 2 3 3" xfId="38715" xr:uid="{00000000-0005-0000-0000-0000224C0000}"/>
    <cellStyle name="Milliers 248 2 2 4" xfId="16149" xr:uid="{00000000-0005-0000-0000-0000234C0000}"/>
    <cellStyle name="Milliers 248 2 2 4 2" xfId="41116" xr:uid="{00000000-0005-0000-0000-0000244C0000}"/>
    <cellStyle name="Milliers 248 2 2 5" xfId="7980" xr:uid="{00000000-0005-0000-0000-0000254C0000}"/>
    <cellStyle name="Milliers 248 2 3" xfId="4625" xr:uid="{00000000-0005-0000-0000-0000264C0000}"/>
    <cellStyle name="Milliers 248 2 3 2" xfId="13306" xr:uid="{00000000-0005-0000-0000-0000274C0000}"/>
    <cellStyle name="Milliers 248 2 3 2 2" xfId="20517" xr:uid="{00000000-0005-0000-0000-0000284C0000}"/>
    <cellStyle name="Milliers 248 2 3 2 2 2" xfId="44626" xr:uid="{00000000-0005-0000-0000-0000294C0000}"/>
    <cellStyle name="Milliers 248 2 3 2 3" xfId="39162" xr:uid="{00000000-0005-0000-0000-00002A4C0000}"/>
    <cellStyle name="Milliers 248 2 3 3" xfId="17006" xr:uid="{00000000-0005-0000-0000-00002B4C0000}"/>
    <cellStyle name="Milliers 248 2 3 3 2" xfId="41973" xr:uid="{00000000-0005-0000-0000-00002C4C0000}"/>
    <cellStyle name="Milliers 248 2 3 4" xfId="36533" xr:uid="{00000000-0005-0000-0000-00002D4C0000}"/>
    <cellStyle name="Milliers 248 2 3 5" xfId="9249" xr:uid="{00000000-0005-0000-0000-00002E4C0000}"/>
    <cellStyle name="Milliers 248 2 4" xfId="2920" xr:uid="{00000000-0005-0000-0000-00002F4C0000}"/>
    <cellStyle name="Milliers 248 2 4 2" xfId="19672" xr:uid="{00000000-0005-0000-0000-0000304C0000}"/>
    <cellStyle name="Milliers 248 2 4 2 2" xfId="43781" xr:uid="{00000000-0005-0000-0000-0000314C0000}"/>
    <cellStyle name="Milliers 248 2 4 3" xfId="38303" xr:uid="{00000000-0005-0000-0000-0000324C0000}"/>
    <cellStyle name="Milliers 248 2 4 4" xfId="11028" xr:uid="{00000000-0005-0000-0000-0000334C0000}"/>
    <cellStyle name="Milliers 248 2 5" xfId="15538" xr:uid="{00000000-0005-0000-0000-0000344C0000}"/>
    <cellStyle name="Milliers 248 2 5 2" xfId="40505" xr:uid="{00000000-0005-0000-0000-0000354C0000}"/>
    <cellStyle name="Milliers 248 2 6" xfId="7353" xr:uid="{00000000-0005-0000-0000-0000364C0000}"/>
    <cellStyle name="Milliers 248 3" xfId="8937" xr:uid="{00000000-0005-0000-0000-0000374C0000}"/>
    <cellStyle name="Milliers 248 3 2" xfId="19376" xr:uid="{00000000-0005-0000-0000-0000384C0000}"/>
    <cellStyle name="Milliers 248 3 2 2" xfId="43485" xr:uid="{00000000-0005-0000-0000-0000394C0000}"/>
    <cellStyle name="Milliers 248 3 3" xfId="36221" xr:uid="{00000000-0005-0000-0000-00003A4C0000}"/>
    <cellStyle name="Milliers 248 4" xfId="10732" xr:uid="{00000000-0005-0000-0000-00003B4C0000}"/>
    <cellStyle name="Milliers 248 4 2" xfId="38007" xr:uid="{00000000-0005-0000-0000-00003C4C0000}"/>
    <cellStyle name="Milliers 248 5" xfId="15226" xr:uid="{00000000-0005-0000-0000-00003D4C0000}"/>
    <cellStyle name="Milliers 248 5 2" xfId="40193" xr:uid="{00000000-0005-0000-0000-00003E4C0000}"/>
    <cellStyle name="Milliers 248 6" xfId="7032" xr:uid="{00000000-0005-0000-0000-00003F4C0000}"/>
    <cellStyle name="Milliers 249" xfId="1722" xr:uid="{00000000-0005-0000-0000-0000404C0000}"/>
    <cellStyle name="Milliers 249 2" xfId="2127" xr:uid="{00000000-0005-0000-0000-0000414C0000}"/>
    <cellStyle name="Milliers 249 2 2" xfId="3734" xr:uid="{00000000-0005-0000-0000-0000424C0000}"/>
    <cellStyle name="Milliers 249 2 2 2" xfId="9861" xr:uid="{00000000-0005-0000-0000-0000434C0000}"/>
    <cellStyle name="Milliers 249 2 2 2 2" xfId="13728" xr:uid="{00000000-0005-0000-0000-0000444C0000}"/>
    <cellStyle name="Milliers 249 2 2 2 2 2" xfId="20930" xr:uid="{00000000-0005-0000-0000-0000454C0000}"/>
    <cellStyle name="Milliers 249 2 2 2 2 2 2" xfId="45039" xr:uid="{00000000-0005-0000-0000-0000464C0000}"/>
    <cellStyle name="Milliers 249 2 2 2 2 3" xfId="39575" xr:uid="{00000000-0005-0000-0000-0000474C0000}"/>
    <cellStyle name="Milliers 249 2 2 2 3" xfId="17618" xr:uid="{00000000-0005-0000-0000-0000484C0000}"/>
    <cellStyle name="Milliers 249 2 2 2 3 2" xfId="42585" xr:uid="{00000000-0005-0000-0000-0000494C0000}"/>
    <cellStyle name="Milliers 249 2 2 2 4" xfId="37145" xr:uid="{00000000-0005-0000-0000-00004A4C0000}"/>
    <cellStyle name="Milliers 249 2 2 3" xfId="11442" xr:uid="{00000000-0005-0000-0000-00004B4C0000}"/>
    <cellStyle name="Milliers 249 2 2 3 2" xfId="20085" xr:uid="{00000000-0005-0000-0000-00004C4C0000}"/>
    <cellStyle name="Milliers 249 2 2 3 2 2" xfId="44194" xr:uid="{00000000-0005-0000-0000-00004D4C0000}"/>
    <cellStyle name="Milliers 249 2 2 3 3" xfId="38716" xr:uid="{00000000-0005-0000-0000-00004E4C0000}"/>
    <cellStyle name="Milliers 249 2 2 4" xfId="16150" xr:uid="{00000000-0005-0000-0000-00004F4C0000}"/>
    <cellStyle name="Milliers 249 2 2 4 2" xfId="41117" xr:uid="{00000000-0005-0000-0000-0000504C0000}"/>
    <cellStyle name="Milliers 249 2 2 5" xfId="7981" xr:uid="{00000000-0005-0000-0000-0000514C0000}"/>
    <cellStyle name="Milliers 249 2 3" xfId="4626" xr:uid="{00000000-0005-0000-0000-0000524C0000}"/>
    <cellStyle name="Milliers 249 2 3 2" xfId="13307" xr:uid="{00000000-0005-0000-0000-0000534C0000}"/>
    <cellStyle name="Milliers 249 2 3 2 2" xfId="20518" xr:uid="{00000000-0005-0000-0000-0000544C0000}"/>
    <cellStyle name="Milliers 249 2 3 2 2 2" xfId="44627" xr:uid="{00000000-0005-0000-0000-0000554C0000}"/>
    <cellStyle name="Milliers 249 2 3 2 3" xfId="39163" xr:uid="{00000000-0005-0000-0000-0000564C0000}"/>
    <cellStyle name="Milliers 249 2 3 3" xfId="17007" xr:uid="{00000000-0005-0000-0000-0000574C0000}"/>
    <cellStyle name="Milliers 249 2 3 3 2" xfId="41974" xr:uid="{00000000-0005-0000-0000-0000584C0000}"/>
    <cellStyle name="Milliers 249 2 3 4" xfId="36534" xr:uid="{00000000-0005-0000-0000-0000594C0000}"/>
    <cellStyle name="Milliers 249 2 3 5" xfId="9250" xr:uid="{00000000-0005-0000-0000-00005A4C0000}"/>
    <cellStyle name="Milliers 249 2 4" xfId="2921" xr:uid="{00000000-0005-0000-0000-00005B4C0000}"/>
    <cellStyle name="Milliers 249 2 4 2" xfId="19673" xr:uid="{00000000-0005-0000-0000-00005C4C0000}"/>
    <cellStyle name="Milliers 249 2 4 2 2" xfId="43782" xr:uid="{00000000-0005-0000-0000-00005D4C0000}"/>
    <cellStyle name="Milliers 249 2 4 3" xfId="38304" xr:uid="{00000000-0005-0000-0000-00005E4C0000}"/>
    <cellStyle name="Milliers 249 2 4 4" xfId="11029" xr:uid="{00000000-0005-0000-0000-00005F4C0000}"/>
    <cellStyle name="Milliers 249 2 5" xfId="15539" xr:uid="{00000000-0005-0000-0000-0000604C0000}"/>
    <cellStyle name="Milliers 249 2 5 2" xfId="40506" xr:uid="{00000000-0005-0000-0000-0000614C0000}"/>
    <cellStyle name="Milliers 249 2 6" xfId="7354" xr:uid="{00000000-0005-0000-0000-0000624C0000}"/>
    <cellStyle name="Milliers 249 3" xfId="8938" xr:uid="{00000000-0005-0000-0000-0000634C0000}"/>
    <cellStyle name="Milliers 249 3 2" xfId="19377" xr:uid="{00000000-0005-0000-0000-0000644C0000}"/>
    <cellStyle name="Milliers 249 3 2 2" xfId="43486" xr:uid="{00000000-0005-0000-0000-0000654C0000}"/>
    <cellStyle name="Milliers 249 3 3" xfId="36222" xr:uid="{00000000-0005-0000-0000-0000664C0000}"/>
    <cellStyle name="Milliers 249 4" xfId="10733" xr:uid="{00000000-0005-0000-0000-0000674C0000}"/>
    <cellStyle name="Milliers 249 4 2" xfId="38008" xr:uid="{00000000-0005-0000-0000-0000684C0000}"/>
    <cellStyle name="Milliers 249 5" xfId="15227" xr:uid="{00000000-0005-0000-0000-0000694C0000}"/>
    <cellStyle name="Milliers 249 5 2" xfId="40194" xr:uid="{00000000-0005-0000-0000-00006A4C0000}"/>
    <cellStyle name="Milliers 249 6" xfId="7033" xr:uid="{00000000-0005-0000-0000-00006B4C0000}"/>
    <cellStyle name="Milliers 25" xfId="1476" xr:uid="{00000000-0005-0000-0000-00006C4C0000}"/>
    <cellStyle name="Milliers 25 2" xfId="2128" xr:uid="{00000000-0005-0000-0000-00006D4C0000}"/>
    <cellStyle name="Milliers 25 2 2" xfId="3735" xr:uid="{00000000-0005-0000-0000-00006E4C0000}"/>
    <cellStyle name="Milliers 25 2 2 2" xfId="9862" xr:uid="{00000000-0005-0000-0000-00006F4C0000}"/>
    <cellStyle name="Milliers 25 2 2 2 2" xfId="13729" xr:uid="{00000000-0005-0000-0000-0000704C0000}"/>
    <cellStyle name="Milliers 25 2 2 2 2 2" xfId="20931" xr:uid="{00000000-0005-0000-0000-0000714C0000}"/>
    <cellStyle name="Milliers 25 2 2 2 2 2 2" xfId="45040" xr:uid="{00000000-0005-0000-0000-0000724C0000}"/>
    <cellStyle name="Milliers 25 2 2 2 2 3" xfId="39576" xr:uid="{00000000-0005-0000-0000-0000734C0000}"/>
    <cellStyle name="Milliers 25 2 2 2 3" xfId="17619" xr:uid="{00000000-0005-0000-0000-0000744C0000}"/>
    <cellStyle name="Milliers 25 2 2 2 3 2" xfId="42586" xr:uid="{00000000-0005-0000-0000-0000754C0000}"/>
    <cellStyle name="Milliers 25 2 2 2 4" xfId="37146" xr:uid="{00000000-0005-0000-0000-0000764C0000}"/>
    <cellStyle name="Milliers 25 2 2 3" xfId="11443" xr:uid="{00000000-0005-0000-0000-0000774C0000}"/>
    <cellStyle name="Milliers 25 2 2 3 2" xfId="20086" xr:uid="{00000000-0005-0000-0000-0000784C0000}"/>
    <cellStyle name="Milliers 25 2 2 3 2 2" xfId="44195" xr:uid="{00000000-0005-0000-0000-0000794C0000}"/>
    <cellStyle name="Milliers 25 2 2 3 3" xfId="38717" xr:uid="{00000000-0005-0000-0000-00007A4C0000}"/>
    <cellStyle name="Milliers 25 2 2 4" xfId="16151" xr:uid="{00000000-0005-0000-0000-00007B4C0000}"/>
    <cellStyle name="Milliers 25 2 2 4 2" xfId="41118" xr:uid="{00000000-0005-0000-0000-00007C4C0000}"/>
    <cellStyle name="Milliers 25 2 2 5" xfId="7982" xr:uid="{00000000-0005-0000-0000-00007D4C0000}"/>
    <cellStyle name="Milliers 25 2 3" xfId="4627" xr:uid="{00000000-0005-0000-0000-00007E4C0000}"/>
    <cellStyle name="Milliers 25 2 3 2" xfId="13308" xr:uid="{00000000-0005-0000-0000-00007F4C0000}"/>
    <cellStyle name="Milliers 25 2 3 2 2" xfId="20519" xr:uid="{00000000-0005-0000-0000-0000804C0000}"/>
    <cellStyle name="Milliers 25 2 3 2 2 2" xfId="44628" xr:uid="{00000000-0005-0000-0000-0000814C0000}"/>
    <cellStyle name="Milliers 25 2 3 2 3" xfId="39164" xr:uid="{00000000-0005-0000-0000-0000824C0000}"/>
    <cellStyle name="Milliers 25 2 3 3" xfId="17008" xr:uid="{00000000-0005-0000-0000-0000834C0000}"/>
    <cellStyle name="Milliers 25 2 3 3 2" xfId="41975" xr:uid="{00000000-0005-0000-0000-0000844C0000}"/>
    <cellStyle name="Milliers 25 2 3 4" xfId="36535" xr:uid="{00000000-0005-0000-0000-0000854C0000}"/>
    <cellStyle name="Milliers 25 2 3 5" xfId="9251" xr:uid="{00000000-0005-0000-0000-0000864C0000}"/>
    <cellStyle name="Milliers 25 2 4" xfId="2922" xr:uid="{00000000-0005-0000-0000-0000874C0000}"/>
    <cellStyle name="Milliers 25 2 4 2" xfId="19674" xr:uid="{00000000-0005-0000-0000-0000884C0000}"/>
    <cellStyle name="Milliers 25 2 4 2 2" xfId="43783" xr:uid="{00000000-0005-0000-0000-0000894C0000}"/>
    <cellStyle name="Milliers 25 2 4 3" xfId="38305" xr:uid="{00000000-0005-0000-0000-00008A4C0000}"/>
    <cellStyle name="Milliers 25 2 4 4" xfId="11030" xr:uid="{00000000-0005-0000-0000-00008B4C0000}"/>
    <cellStyle name="Milliers 25 2 5" xfId="15540" xr:uid="{00000000-0005-0000-0000-00008C4C0000}"/>
    <cellStyle name="Milliers 25 2 5 2" xfId="40507" xr:uid="{00000000-0005-0000-0000-00008D4C0000}"/>
    <cellStyle name="Milliers 25 2 6" xfId="7355" xr:uid="{00000000-0005-0000-0000-00008E4C0000}"/>
    <cellStyle name="Milliers 25 3" xfId="8692" xr:uid="{00000000-0005-0000-0000-00008F4C0000}"/>
    <cellStyle name="Milliers 25 3 2" xfId="19153" xr:uid="{00000000-0005-0000-0000-0000904C0000}"/>
    <cellStyle name="Milliers 25 3 2 2" xfId="43262" xr:uid="{00000000-0005-0000-0000-0000914C0000}"/>
    <cellStyle name="Milliers 25 3 3" xfId="35976" xr:uid="{00000000-0005-0000-0000-0000924C0000}"/>
    <cellStyle name="Milliers 25 4" xfId="10509" xr:uid="{00000000-0005-0000-0000-0000934C0000}"/>
    <cellStyle name="Milliers 25 4 2" xfId="37784" xr:uid="{00000000-0005-0000-0000-0000944C0000}"/>
    <cellStyle name="Milliers 25 5" xfId="14981" xr:uid="{00000000-0005-0000-0000-0000954C0000}"/>
    <cellStyle name="Milliers 25 5 2" xfId="39948" xr:uid="{00000000-0005-0000-0000-0000964C0000}"/>
    <cellStyle name="Milliers 25 6" xfId="6787" xr:uid="{00000000-0005-0000-0000-0000974C0000}"/>
    <cellStyle name="Milliers 250" xfId="1723" xr:uid="{00000000-0005-0000-0000-0000984C0000}"/>
    <cellStyle name="Milliers 250 2" xfId="2129" xr:uid="{00000000-0005-0000-0000-0000994C0000}"/>
    <cellStyle name="Milliers 250 2 2" xfId="3736" xr:uid="{00000000-0005-0000-0000-00009A4C0000}"/>
    <cellStyle name="Milliers 250 2 2 2" xfId="9863" xr:uid="{00000000-0005-0000-0000-00009B4C0000}"/>
    <cellStyle name="Milliers 250 2 2 2 2" xfId="13730" xr:uid="{00000000-0005-0000-0000-00009C4C0000}"/>
    <cellStyle name="Milliers 250 2 2 2 2 2" xfId="20932" xr:uid="{00000000-0005-0000-0000-00009D4C0000}"/>
    <cellStyle name="Milliers 250 2 2 2 2 2 2" xfId="45041" xr:uid="{00000000-0005-0000-0000-00009E4C0000}"/>
    <cellStyle name="Milliers 250 2 2 2 2 3" xfId="39577" xr:uid="{00000000-0005-0000-0000-00009F4C0000}"/>
    <cellStyle name="Milliers 250 2 2 2 3" xfId="17620" xr:uid="{00000000-0005-0000-0000-0000A04C0000}"/>
    <cellStyle name="Milliers 250 2 2 2 3 2" xfId="42587" xr:uid="{00000000-0005-0000-0000-0000A14C0000}"/>
    <cellStyle name="Milliers 250 2 2 2 4" xfId="37147" xr:uid="{00000000-0005-0000-0000-0000A24C0000}"/>
    <cellStyle name="Milliers 250 2 2 3" xfId="11444" xr:uid="{00000000-0005-0000-0000-0000A34C0000}"/>
    <cellStyle name="Milliers 250 2 2 3 2" xfId="20087" xr:uid="{00000000-0005-0000-0000-0000A44C0000}"/>
    <cellStyle name="Milliers 250 2 2 3 2 2" xfId="44196" xr:uid="{00000000-0005-0000-0000-0000A54C0000}"/>
    <cellStyle name="Milliers 250 2 2 3 3" xfId="38718" xr:uid="{00000000-0005-0000-0000-0000A64C0000}"/>
    <cellStyle name="Milliers 250 2 2 4" xfId="16152" xr:uid="{00000000-0005-0000-0000-0000A74C0000}"/>
    <cellStyle name="Milliers 250 2 2 4 2" xfId="41119" xr:uid="{00000000-0005-0000-0000-0000A84C0000}"/>
    <cellStyle name="Milliers 250 2 2 5" xfId="7983" xr:uid="{00000000-0005-0000-0000-0000A94C0000}"/>
    <cellStyle name="Milliers 250 2 3" xfId="4628" xr:uid="{00000000-0005-0000-0000-0000AA4C0000}"/>
    <cellStyle name="Milliers 250 2 3 2" xfId="13309" xr:uid="{00000000-0005-0000-0000-0000AB4C0000}"/>
    <cellStyle name="Milliers 250 2 3 2 2" xfId="20520" xr:uid="{00000000-0005-0000-0000-0000AC4C0000}"/>
    <cellStyle name="Milliers 250 2 3 2 2 2" xfId="44629" xr:uid="{00000000-0005-0000-0000-0000AD4C0000}"/>
    <cellStyle name="Milliers 250 2 3 2 3" xfId="39165" xr:uid="{00000000-0005-0000-0000-0000AE4C0000}"/>
    <cellStyle name="Milliers 250 2 3 3" xfId="17009" xr:uid="{00000000-0005-0000-0000-0000AF4C0000}"/>
    <cellStyle name="Milliers 250 2 3 3 2" xfId="41976" xr:uid="{00000000-0005-0000-0000-0000B04C0000}"/>
    <cellStyle name="Milliers 250 2 3 4" xfId="36536" xr:uid="{00000000-0005-0000-0000-0000B14C0000}"/>
    <cellStyle name="Milliers 250 2 3 5" xfId="9252" xr:uid="{00000000-0005-0000-0000-0000B24C0000}"/>
    <cellStyle name="Milliers 250 2 4" xfId="2923" xr:uid="{00000000-0005-0000-0000-0000B34C0000}"/>
    <cellStyle name="Milliers 250 2 4 2" xfId="19675" xr:uid="{00000000-0005-0000-0000-0000B44C0000}"/>
    <cellStyle name="Milliers 250 2 4 2 2" xfId="43784" xr:uid="{00000000-0005-0000-0000-0000B54C0000}"/>
    <cellStyle name="Milliers 250 2 4 3" xfId="38306" xr:uid="{00000000-0005-0000-0000-0000B64C0000}"/>
    <cellStyle name="Milliers 250 2 4 4" xfId="11031" xr:uid="{00000000-0005-0000-0000-0000B74C0000}"/>
    <cellStyle name="Milliers 250 2 5" xfId="15541" xr:uid="{00000000-0005-0000-0000-0000B84C0000}"/>
    <cellStyle name="Milliers 250 2 5 2" xfId="40508" xr:uid="{00000000-0005-0000-0000-0000B94C0000}"/>
    <cellStyle name="Milliers 250 2 6" xfId="7356" xr:uid="{00000000-0005-0000-0000-0000BA4C0000}"/>
    <cellStyle name="Milliers 250 3" xfId="8939" xr:uid="{00000000-0005-0000-0000-0000BB4C0000}"/>
    <cellStyle name="Milliers 250 3 2" xfId="19378" xr:uid="{00000000-0005-0000-0000-0000BC4C0000}"/>
    <cellStyle name="Milliers 250 3 2 2" xfId="43487" xr:uid="{00000000-0005-0000-0000-0000BD4C0000}"/>
    <cellStyle name="Milliers 250 3 3" xfId="36223" xr:uid="{00000000-0005-0000-0000-0000BE4C0000}"/>
    <cellStyle name="Milliers 250 4" xfId="10734" xr:uid="{00000000-0005-0000-0000-0000BF4C0000}"/>
    <cellStyle name="Milliers 250 4 2" xfId="38009" xr:uid="{00000000-0005-0000-0000-0000C04C0000}"/>
    <cellStyle name="Milliers 250 5" xfId="15228" xr:uid="{00000000-0005-0000-0000-0000C14C0000}"/>
    <cellStyle name="Milliers 250 5 2" xfId="40195" xr:uid="{00000000-0005-0000-0000-0000C24C0000}"/>
    <cellStyle name="Milliers 250 6" xfId="7034" xr:uid="{00000000-0005-0000-0000-0000C34C0000}"/>
    <cellStyle name="Milliers 251" xfId="1724" xr:uid="{00000000-0005-0000-0000-0000C44C0000}"/>
    <cellStyle name="Milliers 251 2" xfId="2130" xr:uid="{00000000-0005-0000-0000-0000C54C0000}"/>
    <cellStyle name="Milliers 251 2 2" xfId="3737" xr:uid="{00000000-0005-0000-0000-0000C64C0000}"/>
    <cellStyle name="Milliers 251 2 2 2" xfId="9864" xr:uid="{00000000-0005-0000-0000-0000C74C0000}"/>
    <cellStyle name="Milliers 251 2 2 2 2" xfId="13731" xr:uid="{00000000-0005-0000-0000-0000C84C0000}"/>
    <cellStyle name="Milliers 251 2 2 2 2 2" xfId="20933" xr:uid="{00000000-0005-0000-0000-0000C94C0000}"/>
    <cellStyle name="Milliers 251 2 2 2 2 2 2" xfId="45042" xr:uid="{00000000-0005-0000-0000-0000CA4C0000}"/>
    <cellStyle name="Milliers 251 2 2 2 2 3" xfId="39578" xr:uid="{00000000-0005-0000-0000-0000CB4C0000}"/>
    <cellStyle name="Milliers 251 2 2 2 3" xfId="17621" xr:uid="{00000000-0005-0000-0000-0000CC4C0000}"/>
    <cellStyle name="Milliers 251 2 2 2 3 2" xfId="42588" xr:uid="{00000000-0005-0000-0000-0000CD4C0000}"/>
    <cellStyle name="Milliers 251 2 2 2 4" xfId="37148" xr:uid="{00000000-0005-0000-0000-0000CE4C0000}"/>
    <cellStyle name="Milliers 251 2 2 3" xfId="11445" xr:uid="{00000000-0005-0000-0000-0000CF4C0000}"/>
    <cellStyle name="Milliers 251 2 2 3 2" xfId="20088" xr:uid="{00000000-0005-0000-0000-0000D04C0000}"/>
    <cellStyle name="Milliers 251 2 2 3 2 2" xfId="44197" xr:uid="{00000000-0005-0000-0000-0000D14C0000}"/>
    <cellStyle name="Milliers 251 2 2 3 3" xfId="38719" xr:uid="{00000000-0005-0000-0000-0000D24C0000}"/>
    <cellStyle name="Milliers 251 2 2 4" xfId="16153" xr:uid="{00000000-0005-0000-0000-0000D34C0000}"/>
    <cellStyle name="Milliers 251 2 2 4 2" xfId="41120" xr:uid="{00000000-0005-0000-0000-0000D44C0000}"/>
    <cellStyle name="Milliers 251 2 2 5" xfId="7984" xr:uid="{00000000-0005-0000-0000-0000D54C0000}"/>
    <cellStyle name="Milliers 251 2 3" xfId="4629" xr:uid="{00000000-0005-0000-0000-0000D64C0000}"/>
    <cellStyle name="Milliers 251 2 3 2" xfId="13310" xr:uid="{00000000-0005-0000-0000-0000D74C0000}"/>
    <cellStyle name="Milliers 251 2 3 2 2" xfId="20521" xr:uid="{00000000-0005-0000-0000-0000D84C0000}"/>
    <cellStyle name="Milliers 251 2 3 2 2 2" xfId="44630" xr:uid="{00000000-0005-0000-0000-0000D94C0000}"/>
    <cellStyle name="Milliers 251 2 3 2 3" xfId="39166" xr:uid="{00000000-0005-0000-0000-0000DA4C0000}"/>
    <cellStyle name="Milliers 251 2 3 3" xfId="17010" xr:uid="{00000000-0005-0000-0000-0000DB4C0000}"/>
    <cellStyle name="Milliers 251 2 3 3 2" xfId="41977" xr:uid="{00000000-0005-0000-0000-0000DC4C0000}"/>
    <cellStyle name="Milliers 251 2 3 4" xfId="36537" xr:uid="{00000000-0005-0000-0000-0000DD4C0000}"/>
    <cellStyle name="Milliers 251 2 3 5" xfId="9253" xr:uid="{00000000-0005-0000-0000-0000DE4C0000}"/>
    <cellStyle name="Milliers 251 2 4" xfId="2924" xr:uid="{00000000-0005-0000-0000-0000DF4C0000}"/>
    <cellStyle name="Milliers 251 2 4 2" xfId="19676" xr:uid="{00000000-0005-0000-0000-0000E04C0000}"/>
    <cellStyle name="Milliers 251 2 4 2 2" xfId="43785" xr:uid="{00000000-0005-0000-0000-0000E14C0000}"/>
    <cellStyle name="Milliers 251 2 4 3" xfId="38307" xr:uid="{00000000-0005-0000-0000-0000E24C0000}"/>
    <cellStyle name="Milliers 251 2 4 4" xfId="11032" xr:uid="{00000000-0005-0000-0000-0000E34C0000}"/>
    <cellStyle name="Milliers 251 2 5" xfId="15542" xr:uid="{00000000-0005-0000-0000-0000E44C0000}"/>
    <cellStyle name="Milliers 251 2 5 2" xfId="40509" xr:uid="{00000000-0005-0000-0000-0000E54C0000}"/>
    <cellStyle name="Milliers 251 2 6" xfId="7357" xr:uid="{00000000-0005-0000-0000-0000E64C0000}"/>
    <cellStyle name="Milliers 251 3" xfId="8940" xr:uid="{00000000-0005-0000-0000-0000E74C0000}"/>
    <cellStyle name="Milliers 251 3 2" xfId="19379" xr:uid="{00000000-0005-0000-0000-0000E84C0000}"/>
    <cellStyle name="Milliers 251 3 2 2" xfId="43488" xr:uid="{00000000-0005-0000-0000-0000E94C0000}"/>
    <cellStyle name="Milliers 251 3 3" xfId="36224" xr:uid="{00000000-0005-0000-0000-0000EA4C0000}"/>
    <cellStyle name="Milliers 251 4" xfId="10735" xr:uid="{00000000-0005-0000-0000-0000EB4C0000}"/>
    <cellStyle name="Milliers 251 4 2" xfId="38010" xr:uid="{00000000-0005-0000-0000-0000EC4C0000}"/>
    <cellStyle name="Milliers 251 5" xfId="15229" xr:uid="{00000000-0005-0000-0000-0000ED4C0000}"/>
    <cellStyle name="Milliers 251 5 2" xfId="40196" xr:uid="{00000000-0005-0000-0000-0000EE4C0000}"/>
    <cellStyle name="Milliers 251 6" xfId="7035" xr:uid="{00000000-0005-0000-0000-0000EF4C0000}"/>
    <cellStyle name="Milliers 252" xfId="1725" xr:uid="{00000000-0005-0000-0000-0000F04C0000}"/>
    <cellStyle name="Milliers 252 2" xfId="2131" xr:uid="{00000000-0005-0000-0000-0000F14C0000}"/>
    <cellStyle name="Milliers 252 2 2" xfId="3738" xr:uid="{00000000-0005-0000-0000-0000F24C0000}"/>
    <cellStyle name="Milliers 252 2 2 2" xfId="9865" xr:uid="{00000000-0005-0000-0000-0000F34C0000}"/>
    <cellStyle name="Milliers 252 2 2 2 2" xfId="13732" xr:uid="{00000000-0005-0000-0000-0000F44C0000}"/>
    <cellStyle name="Milliers 252 2 2 2 2 2" xfId="20934" xr:uid="{00000000-0005-0000-0000-0000F54C0000}"/>
    <cellStyle name="Milliers 252 2 2 2 2 2 2" xfId="45043" xr:uid="{00000000-0005-0000-0000-0000F64C0000}"/>
    <cellStyle name="Milliers 252 2 2 2 2 3" xfId="39579" xr:uid="{00000000-0005-0000-0000-0000F74C0000}"/>
    <cellStyle name="Milliers 252 2 2 2 3" xfId="17622" xr:uid="{00000000-0005-0000-0000-0000F84C0000}"/>
    <cellStyle name="Milliers 252 2 2 2 3 2" xfId="42589" xr:uid="{00000000-0005-0000-0000-0000F94C0000}"/>
    <cellStyle name="Milliers 252 2 2 2 4" xfId="37149" xr:uid="{00000000-0005-0000-0000-0000FA4C0000}"/>
    <cellStyle name="Milliers 252 2 2 3" xfId="11446" xr:uid="{00000000-0005-0000-0000-0000FB4C0000}"/>
    <cellStyle name="Milliers 252 2 2 3 2" xfId="20089" xr:uid="{00000000-0005-0000-0000-0000FC4C0000}"/>
    <cellStyle name="Milliers 252 2 2 3 2 2" xfId="44198" xr:uid="{00000000-0005-0000-0000-0000FD4C0000}"/>
    <cellStyle name="Milliers 252 2 2 3 3" xfId="38720" xr:uid="{00000000-0005-0000-0000-0000FE4C0000}"/>
    <cellStyle name="Milliers 252 2 2 4" xfId="16154" xr:uid="{00000000-0005-0000-0000-0000FF4C0000}"/>
    <cellStyle name="Milliers 252 2 2 4 2" xfId="41121" xr:uid="{00000000-0005-0000-0000-0000004D0000}"/>
    <cellStyle name="Milliers 252 2 2 5" xfId="7985" xr:uid="{00000000-0005-0000-0000-0000014D0000}"/>
    <cellStyle name="Milliers 252 2 3" xfId="4630" xr:uid="{00000000-0005-0000-0000-0000024D0000}"/>
    <cellStyle name="Milliers 252 2 3 2" xfId="13311" xr:uid="{00000000-0005-0000-0000-0000034D0000}"/>
    <cellStyle name="Milliers 252 2 3 2 2" xfId="20522" xr:uid="{00000000-0005-0000-0000-0000044D0000}"/>
    <cellStyle name="Milliers 252 2 3 2 2 2" xfId="44631" xr:uid="{00000000-0005-0000-0000-0000054D0000}"/>
    <cellStyle name="Milliers 252 2 3 2 3" xfId="39167" xr:uid="{00000000-0005-0000-0000-0000064D0000}"/>
    <cellStyle name="Milliers 252 2 3 3" xfId="17011" xr:uid="{00000000-0005-0000-0000-0000074D0000}"/>
    <cellStyle name="Milliers 252 2 3 3 2" xfId="41978" xr:uid="{00000000-0005-0000-0000-0000084D0000}"/>
    <cellStyle name="Milliers 252 2 3 4" xfId="36538" xr:uid="{00000000-0005-0000-0000-0000094D0000}"/>
    <cellStyle name="Milliers 252 2 3 5" xfId="9254" xr:uid="{00000000-0005-0000-0000-00000A4D0000}"/>
    <cellStyle name="Milliers 252 2 4" xfId="2925" xr:uid="{00000000-0005-0000-0000-00000B4D0000}"/>
    <cellStyle name="Milliers 252 2 4 2" xfId="19677" xr:uid="{00000000-0005-0000-0000-00000C4D0000}"/>
    <cellStyle name="Milliers 252 2 4 2 2" xfId="43786" xr:uid="{00000000-0005-0000-0000-00000D4D0000}"/>
    <cellStyle name="Milliers 252 2 4 3" xfId="38308" xr:uid="{00000000-0005-0000-0000-00000E4D0000}"/>
    <cellStyle name="Milliers 252 2 4 4" xfId="11033" xr:uid="{00000000-0005-0000-0000-00000F4D0000}"/>
    <cellStyle name="Milliers 252 2 5" xfId="15543" xr:uid="{00000000-0005-0000-0000-0000104D0000}"/>
    <cellStyle name="Milliers 252 2 5 2" xfId="40510" xr:uid="{00000000-0005-0000-0000-0000114D0000}"/>
    <cellStyle name="Milliers 252 2 6" xfId="7358" xr:uid="{00000000-0005-0000-0000-0000124D0000}"/>
    <cellStyle name="Milliers 252 3" xfId="8941" xr:uid="{00000000-0005-0000-0000-0000134D0000}"/>
    <cellStyle name="Milliers 252 3 2" xfId="19380" xr:uid="{00000000-0005-0000-0000-0000144D0000}"/>
    <cellStyle name="Milliers 252 3 2 2" xfId="43489" xr:uid="{00000000-0005-0000-0000-0000154D0000}"/>
    <cellStyle name="Milliers 252 3 3" xfId="36225" xr:uid="{00000000-0005-0000-0000-0000164D0000}"/>
    <cellStyle name="Milliers 252 4" xfId="10736" xr:uid="{00000000-0005-0000-0000-0000174D0000}"/>
    <cellStyle name="Milliers 252 4 2" xfId="38011" xr:uid="{00000000-0005-0000-0000-0000184D0000}"/>
    <cellStyle name="Milliers 252 5" xfId="15230" xr:uid="{00000000-0005-0000-0000-0000194D0000}"/>
    <cellStyle name="Milliers 252 5 2" xfId="40197" xr:uid="{00000000-0005-0000-0000-00001A4D0000}"/>
    <cellStyle name="Milliers 252 6" xfId="7036" xr:uid="{00000000-0005-0000-0000-00001B4D0000}"/>
    <cellStyle name="Milliers 253" xfId="1726" xr:uid="{00000000-0005-0000-0000-00001C4D0000}"/>
    <cellStyle name="Milliers 253 2" xfId="2132" xr:uid="{00000000-0005-0000-0000-00001D4D0000}"/>
    <cellStyle name="Milliers 253 2 2" xfId="3739" xr:uid="{00000000-0005-0000-0000-00001E4D0000}"/>
    <cellStyle name="Milliers 253 2 2 2" xfId="9866" xr:uid="{00000000-0005-0000-0000-00001F4D0000}"/>
    <cellStyle name="Milliers 253 2 2 2 2" xfId="13733" xr:uid="{00000000-0005-0000-0000-0000204D0000}"/>
    <cellStyle name="Milliers 253 2 2 2 2 2" xfId="20935" xr:uid="{00000000-0005-0000-0000-0000214D0000}"/>
    <cellStyle name="Milliers 253 2 2 2 2 2 2" xfId="45044" xr:uid="{00000000-0005-0000-0000-0000224D0000}"/>
    <cellStyle name="Milliers 253 2 2 2 2 3" xfId="39580" xr:uid="{00000000-0005-0000-0000-0000234D0000}"/>
    <cellStyle name="Milliers 253 2 2 2 3" xfId="17623" xr:uid="{00000000-0005-0000-0000-0000244D0000}"/>
    <cellStyle name="Milliers 253 2 2 2 3 2" xfId="42590" xr:uid="{00000000-0005-0000-0000-0000254D0000}"/>
    <cellStyle name="Milliers 253 2 2 2 4" xfId="37150" xr:uid="{00000000-0005-0000-0000-0000264D0000}"/>
    <cellStyle name="Milliers 253 2 2 3" xfId="11447" xr:uid="{00000000-0005-0000-0000-0000274D0000}"/>
    <cellStyle name="Milliers 253 2 2 3 2" xfId="20090" xr:uid="{00000000-0005-0000-0000-0000284D0000}"/>
    <cellStyle name="Milliers 253 2 2 3 2 2" xfId="44199" xr:uid="{00000000-0005-0000-0000-0000294D0000}"/>
    <cellStyle name="Milliers 253 2 2 3 3" xfId="38721" xr:uid="{00000000-0005-0000-0000-00002A4D0000}"/>
    <cellStyle name="Milliers 253 2 2 4" xfId="16155" xr:uid="{00000000-0005-0000-0000-00002B4D0000}"/>
    <cellStyle name="Milliers 253 2 2 4 2" xfId="41122" xr:uid="{00000000-0005-0000-0000-00002C4D0000}"/>
    <cellStyle name="Milliers 253 2 2 5" xfId="7986" xr:uid="{00000000-0005-0000-0000-00002D4D0000}"/>
    <cellStyle name="Milliers 253 2 3" xfId="4631" xr:uid="{00000000-0005-0000-0000-00002E4D0000}"/>
    <cellStyle name="Milliers 253 2 3 2" xfId="13312" xr:uid="{00000000-0005-0000-0000-00002F4D0000}"/>
    <cellStyle name="Milliers 253 2 3 2 2" xfId="20523" xr:uid="{00000000-0005-0000-0000-0000304D0000}"/>
    <cellStyle name="Milliers 253 2 3 2 2 2" xfId="44632" xr:uid="{00000000-0005-0000-0000-0000314D0000}"/>
    <cellStyle name="Milliers 253 2 3 2 3" xfId="39168" xr:uid="{00000000-0005-0000-0000-0000324D0000}"/>
    <cellStyle name="Milliers 253 2 3 3" xfId="17012" xr:uid="{00000000-0005-0000-0000-0000334D0000}"/>
    <cellStyle name="Milliers 253 2 3 3 2" xfId="41979" xr:uid="{00000000-0005-0000-0000-0000344D0000}"/>
    <cellStyle name="Milliers 253 2 3 4" xfId="36539" xr:uid="{00000000-0005-0000-0000-0000354D0000}"/>
    <cellStyle name="Milliers 253 2 3 5" xfId="9255" xr:uid="{00000000-0005-0000-0000-0000364D0000}"/>
    <cellStyle name="Milliers 253 2 4" xfId="2926" xr:uid="{00000000-0005-0000-0000-0000374D0000}"/>
    <cellStyle name="Milliers 253 2 4 2" xfId="19678" xr:uid="{00000000-0005-0000-0000-0000384D0000}"/>
    <cellStyle name="Milliers 253 2 4 2 2" xfId="43787" xr:uid="{00000000-0005-0000-0000-0000394D0000}"/>
    <cellStyle name="Milliers 253 2 4 3" xfId="38309" xr:uid="{00000000-0005-0000-0000-00003A4D0000}"/>
    <cellStyle name="Milliers 253 2 4 4" xfId="11034" xr:uid="{00000000-0005-0000-0000-00003B4D0000}"/>
    <cellStyle name="Milliers 253 2 5" xfId="15544" xr:uid="{00000000-0005-0000-0000-00003C4D0000}"/>
    <cellStyle name="Milliers 253 2 5 2" xfId="40511" xr:uid="{00000000-0005-0000-0000-00003D4D0000}"/>
    <cellStyle name="Milliers 253 2 6" xfId="7359" xr:uid="{00000000-0005-0000-0000-00003E4D0000}"/>
    <cellStyle name="Milliers 253 3" xfId="8942" xr:uid="{00000000-0005-0000-0000-00003F4D0000}"/>
    <cellStyle name="Milliers 253 3 2" xfId="19381" xr:uid="{00000000-0005-0000-0000-0000404D0000}"/>
    <cellStyle name="Milliers 253 3 2 2" xfId="43490" xr:uid="{00000000-0005-0000-0000-0000414D0000}"/>
    <cellStyle name="Milliers 253 3 3" xfId="36226" xr:uid="{00000000-0005-0000-0000-0000424D0000}"/>
    <cellStyle name="Milliers 253 4" xfId="10737" xr:uid="{00000000-0005-0000-0000-0000434D0000}"/>
    <cellStyle name="Milliers 253 4 2" xfId="38012" xr:uid="{00000000-0005-0000-0000-0000444D0000}"/>
    <cellStyle name="Milliers 253 5" xfId="15231" xr:uid="{00000000-0005-0000-0000-0000454D0000}"/>
    <cellStyle name="Milliers 253 5 2" xfId="40198" xr:uid="{00000000-0005-0000-0000-0000464D0000}"/>
    <cellStyle name="Milliers 253 6" xfId="7037" xr:uid="{00000000-0005-0000-0000-0000474D0000}"/>
    <cellStyle name="Milliers 254" xfId="1727" xr:uid="{00000000-0005-0000-0000-0000484D0000}"/>
    <cellStyle name="Milliers 254 2" xfId="2133" xr:uid="{00000000-0005-0000-0000-0000494D0000}"/>
    <cellStyle name="Milliers 254 2 2" xfId="3740" xr:uid="{00000000-0005-0000-0000-00004A4D0000}"/>
    <cellStyle name="Milliers 254 2 2 2" xfId="9867" xr:uid="{00000000-0005-0000-0000-00004B4D0000}"/>
    <cellStyle name="Milliers 254 2 2 2 2" xfId="13734" xr:uid="{00000000-0005-0000-0000-00004C4D0000}"/>
    <cellStyle name="Milliers 254 2 2 2 2 2" xfId="20936" xr:uid="{00000000-0005-0000-0000-00004D4D0000}"/>
    <cellStyle name="Milliers 254 2 2 2 2 2 2" xfId="45045" xr:uid="{00000000-0005-0000-0000-00004E4D0000}"/>
    <cellStyle name="Milliers 254 2 2 2 2 3" xfId="39581" xr:uid="{00000000-0005-0000-0000-00004F4D0000}"/>
    <cellStyle name="Milliers 254 2 2 2 3" xfId="17624" xr:uid="{00000000-0005-0000-0000-0000504D0000}"/>
    <cellStyle name="Milliers 254 2 2 2 3 2" xfId="42591" xr:uid="{00000000-0005-0000-0000-0000514D0000}"/>
    <cellStyle name="Milliers 254 2 2 2 4" xfId="37151" xr:uid="{00000000-0005-0000-0000-0000524D0000}"/>
    <cellStyle name="Milliers 254 2 2 3" xfId="11448" xr:uid="{00000000-0005-0000-0000-0000534D0000}"/>
    <cellStyle name="Milliers 254 2 2 3 2" xfId="20091" xr:uid="{00000000-0005-0000-0000-0000544D0000}"/>
    <cellStyle name="Milliers 254 2 2 3 2 2" xfId="44200" xr:uid="{00000000-0005-0000-0000-0000554D0000}"/>
    <cellStyle name="Milliers 254 2 2 3 3" xfId="38722" xr:uid="{00000000-0005-0000-0000-0000564D0000}"/>
    <cellStyle name="Milliers 254 2 2 4" xfId="16156" xr:uid="{00000000-0005-0000-0000-0000574D0000}"/>
    <cellStyle name="Milliers 254 2 2 4 2" xfId="41123" xr:uid="{00000000-0005-0000-0000-0000584D0000}"/>
    <cellStyle name="Milliers 254 2 2 5" xfId="7987" xr:uid="{00000000-0005-0000-0000-0000594D0000}"/>
    <cellStyle name="Milliers 254 2 3" xfId="4632" xr:uid="{00000000-0005-0000-0000-00005A4D0000}"/>
    <cellStyle name="Milliers 254 2 3 2" xfId="13313" xr:uid="{00000000-0005-0000-0000-00005B4D0000}"/>
    <cellStyle name="Milliers 254 2 3 2 2" xfId="20524" xr:uid="{00000000-0005-0000-0000-00005C4D0000}"/>
    <cellStyle name="Milliers 254 2 3 2 2 2" xfId="44633" xr:uid="{00000000-0005-0000-0000-00005D4D0000}"/>
    <cellStyle name="Milliers 254 2 3 2 3" xfId="39169" xr:uid="{00000000-0005-0000-0000-00005E4D0000}"/>
    <cellStyle name="Milliers 254 2 3 3" xfId="17013" xr:uid="{00000000-0005-0000-0000-00005F4D0000}"/>
    <cellStyle name="Milliers 254 2 3 3 2" xfId="41980" xr:uid="{00000000-0005-0000-0000-0000604D0000}"/>
    <cellStyle name="Milliers 254 2 3 4" xfId="36540" xr:uid="{00000000-0005-0000-0000-0000614D0000}"/>
    <cellStyle name="Milliers 254 2 3 5" xfId="9256" xr:uid="{00000000-0005-0000-0000-0000624D0000}"/>
    <cellStyle name="Milliers 254 2 4" xfId="2927" xr:uid="{00000000-0005-0000-0000-0000634D0000}"/>
    <cellStyle name="Milliers 254 2 4 2" xfId="19679" xr:uid="{00000000-0005-0000-0000-0000644D0000}"/>
    <cellStyle name="Milliers 254 2 4 2 2" xfId="43788" xr:uid="{00000000-0005-0000-0000-0000654D0000}"/>
    <cellStyle name="Milliers 254 2 4 3" xfId="38310" xr:uid="{00000000-0005-0000-0000-0000664D0000}"/>
    <cellStyle name="Milliers 254 2 4 4" xfId="11035" xr:uid="{00000000-0005-0000-0000-0000674D0000}"/>
    <cellStyle name="Milliers 254 2 5" xfId="15545" xr:uid="{00000000-0005-0000-0000-0000684D0000}"/>
    <cellStyle name="Milliers 254 2 5 2" xfId="40512" xr:uid="{00000000-0005-0000-0000-0000694D0000}"/>
    <cellStyle name="Milliers 254 2 6" xfId="7360" xr:uid="{00000000-0005-0000-0000-00006A4D0000}"/>
    <cellStyle name="Milliers 254 3" xfId="8943" xr:uid="{00000000-0005-0000-0000-00006B4D0000}"/>
    <cellStyle name="Milliers 254 3 2" xfId="19382" xr:uid="{00000000-0005-0000-0000-00006C4D0000}"/>
    <cellStyle name="Milliers 254 3 2 2" xfId="43491" xr:uid="{00000000-0005-0000-0000-00006D4D0000}"/>
    <cellStyle name="Milliers 254 3 3" xfId="36227" xr:uid="{00000000-0005-0000-0000-00006E4D0000}"/>
    <cellStyle name="Milliers 254 4" xfId="10738" xr:uid="{00000000-0005-0000-0000-00006F4D0000}"/>
    <cellStyle name="Milliers 254 4 2" xfId="38013" xr:uid="{00000000-0005-0000-0000-0000704D0000}"/>
    <cellStyle name="Milliers 254 5" xfId="15232" xr:uid="{00000000-0005-0000-0000-0000714D0000}"/>
    <cellStyle name="Milliers 254 5 2" xfId="40199" xr:uid="{00000000-0005-0000-0000-0000724D0000}"/>
    <cellStyle name="Milliers 254 6" xfId="7038" xr:uid="{00000000-0005-0000-0000-0000734D0000}"/>
    <cellStyle name="Milliers 255" xfId="1728" xr:uid="{00000000-0005-0000-0000-0000744D0000}"/>
    <cellStyle name="Milliers 255 2" xfId="2134" xr:uid="{00000000-0005-0000-0000-0000754D0000}"/>
    <cellStyle name="Milliers 255 2 2" xfId="3741" xr:uid="{00000000-0005-0000-0000-0000764D0000}"/>
    <cellStyle name="Milliers 255 2 2 2" xfId="9868" xr:uid="{00000000-0005-0000-0000-0000774D0000}"/>
    <cellStyle name="Milliers 255 2 2 2 2" xfId="13735" xr:uid="{00000000-0005-0000-0000-0000784D0000}"/>
    <cellStyle name="Milliers 255 2 2 2 2 2" xfId="20937" xr:uid="{00000000-0005-0000-0000-0000794D0000}"/>
    <cellStyle name="Milliers 255 2 2 2 2 2 2" xfId="45046" xr:uid="{00000000-0005-0000-0000-00007A4D0000}"/>
    <cellStyle name="Milliers 255 2 2 2 2 3" xfId="39582" xr:uid="{00000000-0005-0000-0000-00007B4D0000}"/>
    <cellStyle name="Milliers 255 2 2 2 3" xfId="17625" xr:uid="{00000000-0005-0000-0000-00007C4D0000}"/>
    <cellStyle name="Milliers 255 2 2 2 3 2" xfId="42592" xr:uid="{00000000-0005-0000-0000-00007D4D0000}"/>
    <cellStyle name="Milliers 255 2 2 2 4" xfId="37152" xr:uid="{00000000-0005-0000-0000-00007E4D0000}"/>
    <cellStyle name="Milliers 255 2 2 3" xfId="11449" xr:uid="{00000000-0005-0000-0000-00007F4D0000}"/>
    <cellStyle name="Milliers 255 2 2 3 2" xfId="20092" xr:uid="{00000000-0005-0000-0000-0000804D0000}"/>
    <cellStyle name="Milliers 255 2 2 3 2 2" xfId="44201" xr:uid="{00000000-0005-0000-0000-0000814D0000}"/>
    <cellStyle name="Milliers 255 2 2 3 3" xfId="38723" xr:uid="{00000000-0005-0000-0000-0000824D0000}"/>
    <cellStyle name="Milliers 255 2 2 4" xfId="16157" xr:uid="{00000000-0005-0000-0000-0000834D0000}"/>
    <cellStyle name="Milliers 255 2 2 4 2" xfId="41124" xr:uid="{00000000-0005-0000-0000-0000844D0000}"/>
    <cellStyle name="Milliers 255 2 2 5" xfId="7988" xr:uid="{00000000-0005-0000-0000-0000854D0000}"/>
    <cellStyle name="Milliers 255 2 3" xfId="4633" xr:uid="{00000000-0005-0000-0000-0000864D0000}"/>
    <cellStyle name="Milliers 255 2 3 2" xfId="13314" xr:uid="{00000000-0005-0000-0000-0000874D0000}"/>
    <cellStyle name="Milliers 255 2 3 2 2" xfId="20525" xr:uid="{00000000-0005-0000-0000-0000884D0000}"/>
    <cellStyle name="Milliers 255 2 3 2 2 2" xfId="44634" xr:uid="{00000000-0005-0000-0000-0000894D0000}"/>
    <cellStyle name="Milliers 255 2 3 2 3" xfId="39170" xr:uid="{00000000-0005-0000-0000-00008A4D0000}"/>
    <cellStyle name="Milliers 255 2 3 3" xfId="17014" xr:uid="{00000000-0005-0000-0000-00008B4D0000}"/>
    <cellStyle name="Milliers 255 2 3 3 2" xfId="41981" xr:uid="{00000000-0005-0000-0000-00008C4D0000}"/>
    <cellStyle name="Milliers 255 2 3 4" xfId="36541" xr:uid="{00000000-0005-0000-0000-00008D4D0000}"/>
    <cellStyle name="Milliers 255 2 3 5" xfId="9257" xr:uid="{00000000-0005-0000-0000-00008E4D0000}"/>
    <cellStyle name="Milliers 255 2 4" xfId="2928" xr:uid="{00000000-0005-0000-0000-00008F4D0000}"/>
    <cellStyle name="Milliers 255 2 4 2" xfId="19680" xr:uid="{00000000-0005-0000-0000-0000904D0000}"/>
    <cellStyle name="Milliers 255 2 4 2 2" xfId="43789" xr:uid="{00000000-0005-0000-0000-0000914D0000}"/>
    <cellStyle name="Milliers 255 2 4 3" xfId="38311" xr:uid="{00000000-0005-0000-0000-0000924D0000}"/>
    <cellStyle name="Milliers 255 2 4 4" xfId="11036" xr:uid="{00000000-0005-0000-0000-0000934D0000}"/>
    <cellStyle name="Milliers 255 2 5" xfId="15546" xr:uid="{00000000-0005-0000-0000-0000944D0000}"/>
    <cellStyle name="Milliers 255 2 5 2" xfId="40513" xr:uid="{00000000-0005-0000-0000-0000954D0000}"/>
    <cellStyle name="Milliers 255 2 6" xfId="7361" xr:uid="{00000000-0005-0000-0000-0000964D0000}"/>
    <cellStyle name="Milliers 255 3" xfId="8944" xr:uid="{00000000-0005-0000-0000-0000974D0000}"/>
    <cellStyle name="Milliers 255 3 2" xfId="19383" xr:uid="{00000000-0005-0000-0000-0000984D0000}"/>
    <cellStyle name="Milliers 255 3 2 2" xfId="43492" xr:uid="{00000000-0005-0000-0000-0000994D0000}"/>
    <cellStyle name="Milliers 255 3 3" xfId="36228" xr:uid="{00000000-0005-0000-0000-00009A4D0000}"/>
    <cellStyle name="Milliers 255 4" xfId="10739" xr:uid="{00000000-0005-0000-0000-00009B4D0000}"/>
    <cellStyle name="Milliers 255 4 2" xfId="38014" xr:uid="{00000000-0005-0000-0000-00009C4D0000}"/>
    <cellStyle name="Milliers 255 5" xfId="15233" xr:uid="{00000000-0005-0000-0000-00009D4D0000}"/>
    <cellStyle name="Milliers 255 5 2" xfId="40200" xr:uid="{00000000-0005-0000-0000-00009E4D0000}"/>
    <cellStyle name="Milliers 255 6" xfId="7039" xr:uid="{00000000-0005-0000-0000-00009F4D0000}"/>
    <cellStyle name="Milliers 256" xfId="1729" xr:uid="{00000000-0005-0000-0000-0000A04D0000}"/>
    <cellStyle name="Milliers 256 2" xfId="2135" xr:uid="{00000000-0005-0000-0000-0000A14D0000}"/>
    <cellStyle name="Milliers 256 2 2" xfId="3742" xr:uid="{00000000-0005-0000-0000-0000A24D0000}"/>
    <cellStyle name="Milliers 256 2 2 2" xfId="9869" xr:uid="{00000000-0005-0000-0000-0000A34D0000}"/>
    <cellStyle name="Milliers 256 2 2 2 2" xfId="13736" xr:uid="{00000000-0005-0000-0000-0000A44D0000}"/>
    <cellStyle name="Milliers 256 2 2 2 2 2" xfId="20938" xr:uid="{00000000-0005-0000-0000-0000A54D0000}"/>
    <cellStyle name="Milliers 256 2 2 2 2 2 2" xfId="45047" xr:uid="{00000000-0005-0000-0000-0000A64D0000}"/>
    <cellStyle name="Milliers 256 2 2 2 2 3" xfId="39583" xr:uid="{00000000-0005-0000-0000-0000A74D0000}"/>
    <cellStyle name="Milliers 256 2 2 2 3" xfId="17626" xr:uid="{00000000-0005-0000-0000-0000A84D0000}"/>
    <cellStyle name="Milliers 256 2 2 2 3 2" xfId="42593" xr:uid="{00000000-0005-0000-0000-0000A94D0000}"/>
    <cellStyle name="Milliers 256 2 2 2 4" xfId="37153" xr:uid="{00000000-0005-0000-0000-0000AA4D0000}"/>
    <cellStyle name="Milliers 256 2 2 3" xfId="11450" xr:uid="{00000000-0005-0000-0000-0000AB4D0000}"/>
    <cellStyle name="Milliers 256 2 2 3 2" xfId="20093" xr:uid="{00000000-0005-0000-0000-0000AC4D0000}"/>
    <cellStyle name="Milliers 256 2 2 3 2 2" xfId="44202" xr:uid="{00000000-0005-0000-0000-0000AD4D0000}"/>
    <cellStyle name="Milliers 256 2 2 3 3" xfId="38724" xr:uid="{00000000-0005-0000-0000-0000AE4D0000}"/>
    <cellStyle name="Milliers 256 2 2 4" xfId="16158" xr:uid="{00000000-0005-0000-0000-0000AF4D0000}"/>
    <cellStyle name="Milliers 256 2 2 4 2" xfId="41125" xr:uid="{00000000-0005-0000-0000-0000B04D0000}"/>
    <cellStyle name="Milliers 256 2 2 5" xfId="7989" xr:uid="{00000000-0005-0000-0000-0000B14D0000}"/>
    <cellStyle name="Milliers 256 2 3" xfId="4634" xr:uid="{00000000-0005-0000-0000-0000B24D0000}"/>
    <cellStyle name="Milliers 256 2 3 2" xfId="13315" xr:uid="{00000000-0005-0000-0000-0000B34D0000}"/>
    <cellStyle name="Milliers 256 2 3 2 2" xfId="20526" xr:uid="{00000000-0005-0000-0000-0000B44D0000}"/>
    <cellStyle name="Milliers 256 2 3 2 2 2" xfId="44635" xr:uid="{00000000-0005-0000-0000-0000B54D0000}"/>
    <cellStyle name="Milliers 256 2 3 2 3" xfId="39171" xr:uid="{00000000-0005-0000-0000-0000B64D0000}"/>
    <cellStyle name="Milliers 256 2 3 3" xfId="17015" xr:uid="{00000000-0005-0000-0000-0000B74D0000}"/>
    <cellStyle name="Milliers 256 2 3 3 2" xfId="41982" xr:uid="{00000000-0005-0000-0000-0000B84D0000}"/>
    <cellStyle name="Milliers 256 2 3 4" xfId="36542" xr:uid="{00000000-0005-0000-0000-0000B94D0000}"/>
    <cellStyle name="Milliers 256 2 3 5" xfId="9258" xr:uid="{00000000-0005-0000-0000-0000BA4D0000}"/>
    <cellStyle name="Milliers 256 2 4" xfId="2929" xr:uid="{00000000-0005-0000-0000-0000BB4D0000}"/>
    <cellStyle name="Milliers 256 2 4 2" xfId="19681" xr:uid="{00000000-0005-0000-0000-0000BC4D0000}"/>
    <cellStyle name="Milliers 256 2 4 2 2" xfId="43790" xr:uid="{00000000-0005-0000-0000-0000BD4D0000}"/>
    <cellStyle name="Milliers 256 2 4 3" xfId="38312" xr:uid="{00000000-0005-0000-0000-0000BE4D0000}"/>
    <cellStyle name="Milliers 256 2 4 4" xfId="11037" xr:uid="{00000000-0005-0000-0000-0000BF4D0000}"/>
    <cellStyle name="Milliers 256 2 5" xfId="15547" xr:uid="{00000000-0005-0000-0000-0000C04D0000}"/>
    <cellStyle name="Milliers 256 2 5 2" xfId="40514" xr:uid="{00000000-0005-0000-0000-0000C14D0000}"/>
    <cellStyle name="Milliers 256 2 6" xfId="7362" xr:uid="{00000000-0005-0000-0000-0000C24D0000}"/>
    <cellStyle name="Milliers 256 3" xfId="8945" xr:uid="{00000000-0005-0000-0000-0000C34D0000}"/>
    <cellStyle name="Milliers 256 3 2" xfId="19384" xr:uid="{00000000-0005-0000-0000-0000C44D0000}"/>
    <cellStyle name="Milliers 256 3 2 2" xfId="43493" xr:uid="{00000000-0005-0000-0000-0000C54D0000}"/>
    <cellStyle name="Milliers 256 3 3" xfId="36229" xr:uid="{00000000-0005-0000-0000-0000C64D0000}"/>
    <cellStyle name="Milliers 256 4" xfId="10740" xr:uid="{00000000-0005-0000-0000-0000C74D0000}"/>
    <cellStyle name="Milliers 256 4 2" xfId="38015" xr:uid="{00000000-0005-0000-0000-0000C84D0000}"/>
    <cellStyle name="Milliers 256 5" xfId="15234" xr:uid="{00000000-0005-0000-0000-0000C94D0000}"/>
    <cellStyle name="Milliers 256 5 2" xfId="40201" xr:uid="{00000000-0005-0000-0000-0000CA4D0000}"/>
    <cellStyle name="Milliers 256 6" xfId="7040" xr:uid="{00000000-0005-0000-0000-0000CB4D0000}"/>
    <cellStyle name="Milliers 257" xfId="1730" xr:uid="{00000000-0005-0000-0000-0000CC4D0000}"/>
    <cellStyle name="Milliers 257 2" xfId="2136" xr:uid="{00000000-0005-0000-0000-0000CD4D0000}"/>
    <cellStyle name="Milliers 257 2 2" xfId="3743" xr:uid="{00000000-0005-0000-0000-0000CE4D0000}"/>
    <cellStyle name="Milliers 257 2 2 2" xfId="9870" xr:uid="{00000000-0005-0000-0000-0000CF4D0000}"/>
    <cellStyle name="Milliers 257 2 2 2 2" xfId="13737" xr:uid="{00000000-0005-0000-0000-0000D04D0000}"/>
    <cellStyle name="Milliers 257 2 2 2 2 2" xfId="20939" xr:uid="{00000000-0005-0000-0000-0000D14D0000}"/>
    <cellStyle name="Milliers 257 2 2 2 2 2 2" xfId="45048" xr:uid="{00000000-0005-0000-0000-0000D24D0000}"/>
    <cellStyle name="Milliers 257 2 2 2 2 3" xfId="39584" xr:uid="{00000000-0005-0000-0000-0000D34D0000}"/>
    <cellStyle name="Milliers 257 2 2 2 3" xfId="17627" xr:uid="{00000000-0005-0000-0000-0000D44D0000}"/>
    <cellStyle name="Milliers 257 2 2 2 3 2" xfId="42594" xr:uid="{00000000-0005-0000-0000-0000D54D0000}"/>
    <cellStyle name="Milliers 257 2 2 2 4" xfId="37154" xr:uid="{00000000-0005-0000-0000-0000D64D0000}"/>
    <cellStyle name="Milliers 257 2 2 3" xfId="11451" xr:uid="{00000000-0005-0000-0000-0000D74D0000}"/>
    <cellStyle name="Milliers 257 2 2 3 2" xfId="20094" xr:uid="{00000000-0005-0000-0000-0000D84D0000}"/>
    <cellStyle name="Milliers 257 2 2 3 2 2" xfId="44203" xr:uid="{00000000-0005-0000-0000-0000D94D0000}"/>
    <cellStyle name="Milliers 257 2 2 3 3" xfId="38725" xr:uid="{00000000-0005-0000-0000-0000DA4D0000}"/>
    <cellStyle name="Milliers 257 2 2 4" xfId="16159" xr:uid="{00000000-0005-0000-0000-0000DB4D0000}"/>
    <cellStyle name="Milliers 257 2 2 4 2" xfId="41126" xr:uid="{00000000-0005-0000-0000-0000DC4D0000}"/>
    <cellStyle name="Milliers 257 2 2 5" xfId="7990" xr:uid="{00000000-0005-0000-0000-0000DD4D0000}"/>
    <cellStyle name="Milliers 257 2 3" xfId="4635" xr:uid="{00000000-0005-0000-0000-0000DE4D0000}"/>
    <cellStyle name="Milliers 257 2 3 2" xfId="13316" xr:uid="{00000000-0005-0000-0000-0000DF4D0000}"/>
    <cellStyle name="Milliers 257 2 3 2 2" xfId="20527" xr:uid="{00000000-0005-0000-0000-0000E04D0000}"/>
    <cellStyle name="Milliers 257 2 3 2 2 2" xfId="44636" xr:uid="{00000000-0005-0000-0000-0000E14D0000}"/>
    <cellStyle name="Milliers 257 2 3 2 3" xfId="39172" xr:uid="{00000000-0005-0000-0000-0000E24D0000}"/>
    <cellStyle name="Milliers 257 2 3 3" xfId="17016" xr:uid="{00000000-0005-0000-0000-0000E34D0000}"/>
    <cellStyle name="Milliers 257 2 3 3 2" xfId="41983" xr:uid="{00000000-0005-0000-0000-0000E44D0000}"/>
    <cellStyle name="Milliers 257 2 3 4" xfId="36543" xr:uid="{00000000-0005-0000-0000-0000E54D0000}"/>
    <cellStyle name="Milliers 257 2 3 5" xfId="9259" xr:uid="{00000000-0005-0000-0000-0000E64D0000}"/>
    <cellStyle name="Milliers 257 2 4" xfId="2930" xr:uid="{00000000-0005-0000-0000-0000E74D0000}"/>
    <cellStyle name="Milliers 257 2 4 2" xfId="19682" xr:uid="{00000000-0005-0000-0000-0000E84D0000}"/>
    <cellStyle name="Milliers 257 2 4 2 2" xfId="43791" xr:uid="{00000000-0005-0000-0000-0000E94D0000}"/>
    <cellStyle name="Milliers 257 2 4 3" xfId="38313" xr:uid="{00000000-0005-0000-0000-0000EA4D0000}"/>
    <cellStyle name="Milliers 257 2 4 4" xfId="11038" xr:uid="{00000000-0005-0000-0000-0000EB4D0000}"/>
    <cellStyle name="Milliers 257 2 5" xfId="15548" xr:uid="{00000000-0005-0000-0000-0000EC4D0000}"/>
    <cellStyle name="Milliers 257 2 5 2" xfId="40515" xr:uid="{00000000-0005-0000-0000-0000ED4D0000}"/>
    <cellStyle name="Milliers 257 2 6" xfId="7363" xr:uid="{00000000-0005-0000-0000-0000EE4D0000}"/>
    <cellStyle name="Milliers 257 3" xfId="8946" xr:uid="{00000000-0005-0000-0000-0000EF4D0000}"/>
    <cellStyle name="Milliers 257 3 2" xfId="19385" xr:uid="{00000000-0005-0000-0000-0000F04D0000}"/>
    <cellStyle name="Milliers 257 3 2 2" xfId="43494" xr:uid="{00000000-0005-0000-0000-0000F14D0000}"/>
    <cellStyle name="Milliers 257 3 3" xfId="36230" xr:uid="{00000000-0005-0000-0000-0000F24D0000}"/>
    <cellStyle name="Milliers 257 4" xfId="10741" xr:uid="{00000000-0005-0000-0000-0000F34D0000}"/>
    <cellStyle name="Milliers 257 4 2" xfId="38016" xr:uid="{00000000-0005-0000-0000-0000F44D0000}"/>
    <cellStyle name="Milliers 257 5" xfId="15235" xr:uid="{00000000-0005-0000-0000-0000F54D0000}"/>
    <cellStyle name="Milliers 257 5 2" xfId="40202" xr:uid="{00000000-0005-0000-0000-0000F64D0000}"/>
    <cellStyle name="Milliers 257 6" xfId="7041" xr:uid="{00000000-0005-0000-0000-0000F74D0000}"/>
    <cellStyle name="Milliers 258" xfId="1731" xr:uid="{00000000-0005-0000-0000-0000F84D0000}"/>
    <cellStyle name="Milliers 258 2" xfId="2137" xr:uid="{00000000-0005-0000-0000-0000F94D0000}"/>
    <cellStyle name="Milliers 258 2 2" xfId="3744" xr:uid="{00000000-0005-0000-0000-0000FA4D0000}"/>
    <cellStyle name="Milliers 258 2 2 2" xfId="9871" xr:uid="{00000000-0005-0000-0000-0000FB4D0000}"/>
    <cellStyle name="Milliers 258 2 2 2 2" xfId="13738" xr:uid="{00000000-0005-0000-0000-0000FC4D0000}"/>
    <cellStyle name="Milliers 258 2 2 2 2 2" xfId="20940" xr:uid="{00000000-0005-0000-0000-0000FD4D0000}"/>
    <cellStyle name="Milliers 258 2 2 2 2 2 2" xfId="45049" xr:uid="{00000000-0005-0000-0000-0000FE4D0000}"/>
    <cellStyle name="Milliers 258 2 2 2 2 3" xfId="39585" xr:uid="{00000000-0005-0000-0000-0000FF4D0000}"/>
    <cellStyle name="Milliers 258 2 2 2 3" xfId="17628" xr:uid="{00000000-0005-0000-0000-0000004E0000}"/>
    <cellStyle name="Milliers 258 2 2 2 3 2" xfId="42595" xr:uid="{00000000-0005-0000-0000-0000014E0000}"/>
    <cellStyle name="Milliers 258 2 2 2 4" xfId="37155" xr:uid="{00000000-0005-0000-0000-0000024E0000}"/>
    <cellStyle name="Milliers 258 2 2 3" xfId="11452" xr:uid="{00000000-0005-0000-0000-0000034E0000}"/>
    <cellStyle name="Milliers 258 2 2 3 2" xfId="20095" xr:uid="{00000000-0005-0000-0000-0000044E0000}"/>
    <cellStyle name="Milliers 258 2 2 3 2 2" xfId="44204" xr:uid="{00000000-0005-0000-0000-0000054E0000}"/>
    <cellStyle name="Milliers 258 2 2 3 3" xfId="38726" xr:uid="{00000000-0005-0000-0000-0000064E0000}"/>
    <cellStyle name="Milliers 258 2 2 4" xfId="16160" xr:uid="{00000000-0005-0000-0000-0000074E0000}"/>
    <cellStyle name="Milliers 258 2 2 4 2" xfId="41127" xr:uid="{00000000-0005-0000-0000-0000084E0000}"/>
    <cellStyle name="Milliers 258 2 2 5" xfId="7991" xr:uid="{00000000-0005-0000-0000-0000094E0000}"/>
    <cellStyle name="Milliers 258 2 3" xfId="4636" xr:uid="{00000000-0005-0000-0000-00000A4E0000}"/>
    <cellStyle name="Milliers 258 2 3 2" xfId="13317" xr:uid="{00000000-0005-0000-0000-00000B4E0000}"/>
    <cellStyle name="Milliers 258 2 3 2 2" xfId="20528" xr:uid="{00000000-0005-0000-0000-00000C4E0000}"/>
    <cellStyle name="Milliers 258 2 3 2 2 2" xfId="44637" xr:uid="{00000000-0005-0000-0000-00000D4E0000}"/>
    <cellStyle name="Milliers 258 2 3 2 3" xfId="39173" xr:uid="{00000000-0005-0000-0000-00000E4E0000}"/>
    <cellStyle name="Milliers 258 2 3 3" xfId="17017" xr:uid="{00000000-0005-0000-0000-00000F4E0000}"/>
    <cellStyle name="Milliers 258 2 3 3 2" xfId="41984" xr:uid="{00000000-0005-0000-0000-0000104E0000}"/>
    <cellStyle name="Milliers 258 2 3 4" xfId="36544" xr:uid="{00000000-0005-0000-0000-0000114E0000}"/>
    <cellStyle name="Milliers 258 2 3 5" xfId="9260" xr:uid="{00000000-0005-0000-0000-0000124E0000}"/>
    <cellStyle name="Milliers 258 2 4" xfId="2931" xr:uid="{00000000-0005-0000-0000-0000134E0000}"/>
    <cellStyle name="Milliers 258 2 4 2" xfId="19683" xr:uid="{00000000-0005-0000-0000-0000144E0000}"/>
    <cellStyle name="Milliers 258 2 4 2 2" xfId="43792" xr:uid="{00000000-0005-0000-0000-0000154E0000}"/>
    <cellStyle name="Milliers 258 2 4 3" xfId="38314" xr:uid="{00000000-0005-0000-0000-0000164E0000}"/>
    <cellStyle name="Milliers 258 2 4 4" xfId="11039" xr:uid="{00000000-0005-0000-0000-0000174E0000}"/>
    <cellStyle name="Milliers 258 2 5" xfId="15549" xr:uid="{00000000-0005-0000-0000-0000184E0000}"/>
    <cellStyle name="Milliers 258 2 5 2" xfId="40516" xr:uid="{00000000-0005-0000-0000-0000194E0000}"/>
    <cellStyle name="Milliers 258 2 6" xfId="7364" xr:uid="{00000000-0005-0000-0000-00001A4E0000}"/>
    <cellStyle name="Milliers 258 3" xfId="8947" xr:uid="{00000000-0005-0000-0000-00001B4E0000}"/>
    <cellStyle name="Milliers 258 3 2" xfId="19386" xr:uid="{00000000-0005-0000-0000-00001C4E0000}"/>
    <cellStyle name="Milliers 258 3 2 2" xfId="43495" xr:uid="{00000000-0005-0000-0000-00001D4E0000}"/>
    <cellStyle name="Milliers 258 3 3" xfId="36231" xr:uid="{00000000-0005-0000-0000-00001E4E0000}"/>
    <cellStyle name="Milliers 258 4" xfId="10742" xr:uid="{00000000-0005-0000-0000-00001F4E0000}"/>
    <cellStyle name="Milliers 258 4 2" xfId="38017" xr:uid="{00000000-0005-0000-0000-0000204E0000}"/>
    <cellStyle name="Milliers 258 5" xfId="15236" xr:uid="{00000000-0005-0000-0000-0000214E0000}"/>
    <cellStyle name="Milliers 258 5 2" xfId="40203" xr:uid="{00000000-0005-0000-0000-0000224E0000}"/>
    <cellStyle name="Milliers 258 6" xfId="7042" xr:uid="{00000000-0005-0000-0000-0000234E0000}"/>
    <cellStyle name="Milliers 259" xfId="1732" xr:uid="{00000000-0005-0000-0000-0000244E0000}"/>
    <cellStyle name="Milliers 259 2" xfId="2138" xr:uid="{00000000-0005-0000-0000-0000254E0000}"/>
    <cellStyle name="Milliers 259 2 2" xfId="3745" xr:uid="{00000000-0005-0000-0000-0000264E0000}"/>
    <cellStyle name="Milliers 259 2 2 2" xfId="9872" xr:uid="{00000000-0005-0000-0000-0000274E0000}"/>
    <cellStyle name="Milliers 259 2 2 2 2" xfId="13739" xr:uid="{00000000-0005-0000-0000-0000284E0000}"/>
    <cellStyle name="Milliers 259 2 2 2 2 2" xfId="20941" xr:uid="{00000000-0005-0000-0000-0000294E0000}"/>
    <cellStyle name="Milliers 259 2 2 2 2 2 2" xfId="45050" xr:uid="{00000000-0005-0000-0000-00002A4E0000}"/>
    <cellStyle name="Milliers 259 2 2 2 2 3" xfId="39586" xr:uid="{00000000-0005-0000-0000-00002B4E0000}"/>
    <cellStyle name="Milliers 259 2 2 2 3" xfId="17629" xr:uid="{00000000-0005-0000-0000-00002C4E0000}"/>
    <cellStyle name="Milliers 259 2 2 2 3 2" xfId="42596" xr:uid="{00000000-0005-0000-0000-00002D4E0000}"/>
    <cellStyle name="Milliers 259 2 2 2 4" xfId="37156" xr:uid="{00000000-0005-0000-0000-00002E4E0000}"/>
    <cellStyle name="Milliers 259 2 2 3" xfId="11453" xr:uid="{00000000-0005-0000-0000-00002F4E0000}"/>
    <cellStyle name="Milliers 259 2 2 3 2" xfId="20096" xr:uid="{00000000-0005-0000-0000-0000304E0000}"/>
    <cellStyle name="Milliers 259 2 2 3 2 2" xfId="44205" xr:uid="{00000000-0005-0000-0000-0000314E0000}"/>
    <cellStyle name="Milliers 259 2 2 3 3" xfId="38727" xr:uid="{00000000-0005-0000-0000-0000324E0000}"/>
    <cellStyle name="Milliers 259 2 2 4" xfId="16161" xr:uid="{00000000-0005-0000-0000-0000334E0000}"/>
    <cellStyle name="Milliers 259 2 2 4 2" xfId="41128" xr:uid="{00000000-0005-0000-0000-0000344E0000}"/>
    <cellStyle name="Milliers 259 2 2 5" xfId="7992" xr:uid="{00000000-0005-0000-0000-0000354E0000}"/>
    <cellStyle name="Milliers 259 2 3" xfId="4637" xr:uid="{00000000-0005-0000-0000-0000364E0000}"/>
    <cellStyle name="Milliers 259 2 3 2" xfId="13318" xr:uid="{00000000-0005-0000-0000-0000374E0000}"/>
    <cellStyle name="Milliers 259 2 3 2 2" xfId="20529" xr:uid="{00000000-0005-0000-0000-0000384E0000}"/>
    <cellStyle name="Milliers 259 2 3 2 2 2" xfId="44638" xr:uid="{00000000-0005-0000-0000-0000394E0000}"/>
    <cellStyle name="Milliers 259 2 3 2 3" xfId="39174" xr:uid="{00000000-0005-0000-0000-00003A4E0000}"/>
    <cellStyle name="Milliers 259 2 3 3" xfId="17018" xr:uid="{00000000-0005-0000-0000-00003B4E0000}"/>
    <cellStyle name="Milliers 259 2 3 3 2" xfId="41985" xr:uid="{00000000-0005-0000-0000-00003C4E0000}"/>
    <cellStyle name="Milliers 259 2 3 4" xfId="36545" xr:uid="{00000000-0005-0000-0000-00003D4E0000}"/>
    <cellStyle name="Milliers 259 2 3 5" xfId="9261" xr:uid="{00000000-0005-0000-0000-00003E4E0000}"/>
    <cellStyle name="Milliers 259 2 4" xfId="2932" xr:uid="{00000000-0005-0000-0000-00003F4E0000}"/>
    <cellStyle name="Milliers 259 2 4 2" xfId="19684" xr:uid="{00000000-0005-0000-0000-0000404E0000}"/>
    <cellStyle name="Milliers 259 2 4 2 2" xfId="43793" xr:uid="{00000000-0005-0000-0000-0000414E0000}"/>
    <cellStyle name="Milliers 259 2 4 3" xfId="38315" xr:uid="{00000000-0005-0000-0000-0000424E0000}"/>
    <cellStyle name="Milliers 259 2 4 4" xfId="11040" xr:uid="{00000000-0005-0000-0000-0000434E0000}"/>
    <cellStyle name="Milliers 259 2 5" xfId="15550" xr:uid="{00000000-0005-0000-0000-0000444E0000}"/>
    <cellStyle name="Milliers 259 2 5 2" xfId="40517" xr:uid="{00000000-0005-0000-0000-0000454E0000}"/>
    <cellStyle name="Milliers 259 2 6" xfId="7365" xr:uid="{00000000-0005-0000-0000-0000464E0000}"/>
    <cellStyle name="Milliers 259 3" xfId="8948" xr:uid="{00000000-0005-0000-0000-0000474E0000}"/>
    <cellStyle name="Milliers 259 3 2" xfId="19387" xr:uid="{00000000-0005-0000-0000-0000484E0000}"/>
    <cellStyle name="Milliers 259 3 2 2" xfId="43496" xr:uid="{00000000-0005-0000-0000-0000494E0000}"/>
    <cellStyle name="Milliers 259 3 3" xfId="36232" xr:uid="{00000000-0005-0000-0000-00004A4E0000}"/>
    <cellStyle name="Milliers 259 4" xfId="10743" xr:uid="{00000000-0005-0000-0000-00004B4E0000}"/>
    <cellStyle name="Milliers 259 4 2" xfId="38018" xr:uid="{00000000-0005-0000-0000-00004C4E0000}"/>
    <cellStyle name="Milliers 259 5" xfId="15237" xr:uid="{00000000-0005-0000-0000-00004D4E0000}"/>
    <cellStyle name="Milliers 259 5 2" xfId="40204" xr:uid="{00000000-0005-0000-0000-00004E4E0000}"/>
    <cellStyle name="Milliers 259 6" xfId="7043" xr:uid="{00000000-0005-0000-0000-00004F4E0000}"/>
    <cellStyle name="Milliers 26" xfId="1477" xr:uid="{00000000-0005-0000-0000-0000504E0000}"/>
    <cellStyle name="Milliers 26 2" xfId="2139" xr:uid="{00000000-0005-0000-0000-0000514E0000}"/>
    <cellStyle name="Milliers 26 2 2" xfId="3746" xr:uid="{00000000-0005-0000-0000-0000524E0000}"/>
    <cellStyle name="Milliers 26 2 2 2" xfId="9873" xr:uid="{00000000-0005-0000-0000-0000534E0000}"/>
    <cellStyle name="Milliers 26 2 2 2 2" xfId="13740" xr:uid="{00000000-0005-0000-0000-0000544E0000}"/>
    <cellStyle name="Milliers 26 2 2 2 2 2" xfId="20942" xr:uid="{00000000-0005-0000-0000-0000554E0000}"/>
    <cellStyle name="Milliers 26 2 2 2 2 2 2" xfId="45051" xr:uid="{00000000-0005-0000-0000-0000564E0000}"/>
    <cellStyle name="Milliers 26 2 2 2 2 3" xfId="39587" xr:uid="{00000000-0005-0000-0000-0000574E0000}"/>
    <cellStyle name="Milliers 26 2 2 2 3" xfId="17630" xr:uid="{00000000-0005-0000-0000-0000584E0000}"/>
    <cellStyle name="Milliers 26 2 2 2 3 2" xfId="42597" xr:uid="{00000000-0005-0000-0000-0000594E0000}"/>
    <cellStyle name="Milliers 26 2 2 2 4" xfId="37157" xr:uid="{00000000-0005-0000-0000-00005A4E0000}"/>
    <cellStyle name="Milliers 26 2 2 3" xfId="11454" xr:uid="{00000000-0005-0000-0000-00005B4E0000}"/>
    <cellStyle name="Milliers 26 2 2 3 2" xfId="20097" xr:uid="{00000000-0005-0000-0000-00005C4E0000}"/>
    <cellStyle name="Milliers 26 2 2 3 2 2" xfId="44206" xr:uid="{00000000-0005-0000-0000-00005D4E0000}"/>
    <cellStyle name="Milliers 26 2 2 3 3" xfId="38728" xr:uid="{00000000-0005-0000-0000-00005E4E0000}"/>
    <cellStyle name="Milliers 26 2 2 4" xfId="16162" xr:uid="{00000000-0005-0000-0000-00005F4E0000}"/>
    <cellStyle name="Milliers 26 2 2 4 2" xfId="41129" xr:uid="{00000000-0005-0000-0000-0000604E0000}"/>
    <cellStyle name="Milliers 26 2 2 5" xfId="7993" xr:uid="{00000000-0005-0000-0000-0000614E0000}"/>
    <cellStyle name="Milliers 26 2 3" xfId="4638" xr:uid="{00000000-0005-0000-0000-0000624E0000}"/>
    <cellStyle name="Milliers 26 2 3 2" xfId="13319" xr:uid="{00000000-0005-0000-0000-0000634E0000}"/>
    <cellStyle name="Milliers 26 2 3 2 2" xfId="20530" xr:uid="{00000000-0005-0000-0000-0000644E0000}"/>
    <cellStyle name="Milliers 26 2 3 2 2 2" xfId="44639" xr:uid="{00000000-0005-0000-0000-0000654E0000}"/>
    <cellStyle name="Milliers 26 2 3 2 3" xfId="39175" xr:uid="{00000000-0005-0000-0000-0000664E0000}"/>
    <cellStyle name="Milliers 26 2 3 3" xfId="17019" xr:uid="{00000000-0005-0000-0000-0000674E0000}"/>
    <cellStyle name="Milliers 26 2 3 3 2" xfId="41986" xr:uid="{00000000-0005-0000-0000-0000684E0000}"/>
    <cellStyle name="Milliers 26 2 3 4" xfId="36546" xr:uid="{00000000-0005-0000-0000-0000694E0000}"/>
    <cellStyle name="Milliers 26 2 3 5" xfId="9262" xr:uid="{00000000-0005-0000-0000-00006A4E0000}"/>
    <cellStyle name="Milliers 26 2 4" xfId="2933" xr:uid="{00000000-0005-0000-0000-00006B4E0000}"/>
    <cellStyle name="Milliers 26 2 4 2" xfId="19685" xr:uid="{00000000-0005-0000-0000-00006C4E0000}"/>
    <cellStyle name="Milliers 26 2 4 2 2" xfId="43794" xr:uid="{00000000-0005-0000-0000-00006D4E0000}"/>
    <cellStyle name="Milliers 26 2 4 3" xfId="38316" xr:uid="{00000000-0005-0000-0000-00006E4E0000}"/>
    <cellStyle name="Milliers 26 2 4 4" xfId="11041" xr:uid="{00000000-0005-0000-0000-00006F4E0000}"/>
    <cellStyle name="Milliers 26 2 5" xfId="15551" xr:uid="{00000000-0005-0000-0000-0000704E0000}"/>
    <cellStyle name="Milliers 26 2 5 2" xfId="40518" xr:uid="{00000000-0005-0000-0000-0000714E0000}"/>
    <cellStyle name="Milliers 26 2 6" xfId="7366" xr:uid="{00000000-0005-0000-0000-0000724E0000}"/>
    <cellStyle name="Milliers 26 3" xfId="8693" xr:uid="{00000000-0005-0000-0000-0000734E0000}"/>
    <cellStyle name="Milliers 26 3 2" xfId="19154" xr:uid="{00000000-0005-0000-0000-0000744E0000}"/>
    <cellStyle name="Milliers 26 3 2 2" xfId="43263" xr:uid="{00000000-0005-0000-0000-0000754E0000}"/>
    <cellStyle name="Milliers 26 3 3" xfId="35977" xr:uid="{00000000-0005-0000-0000-0000764E0000}"/>
    <cellStyle name="Milliers 26 4" xfId="10510" xr:uid="{00000000-0005-0000-0000-0000774E0000}"/>
    <cellStyle name="Milliers 26 4 2" xfId="37785" xr:uid="{00000000-0005-0000-0000-0000784E0000}"/>
    <cellStyle name="Milliers 26 5" xfId="14982" xr:uid="{00000000-0005-0000-0000-0000794E0000}"/>
    <cellStyle name="Milliers 26 5 2" xfId="39949" xr:uid="{00000000-0005-0000-0000-00007A4E0000}"/>
    <cellStyle name="Milliers 26 6" xfId="6788" xr:uid="{00000000-0005-0000-0000-00007B4E0000}"/>
    <cellStyle name="Milliers 260" xfId="1733" xr:uid="{00000000-0005-0000-0000-00007C4E0000}"/>
    <cellStyle name="Milliers 260 2" xfId="2140" xr:uid="{00000000-0005-0000-0000-00007D4E0000}"/>
    <cellStyle name="Milliers 260 2 2" xfId="3747" xr:uid="{00000000-0005-0000-0000-00007E4E0000}"/>
    <cellStyle name="Milliers 260 2 2 2" xfId="9874" xr:uid="{00000000-0005-0000-0000-00007F4E0000}"/>
    <cellStyle name="Milliers 260 2 2 2 2" xfId="13741" xr:uid="{00000000-0005-0000-0000-0000804E0000}"/>
    <cellStyle name="Milliers 260 2 2 2 2 2" xfId="20943" xr:uid="{00000000-0005-0000-0000-0000814E0000}"/>
    <cellStyle name="Milliers 260 2 2 2 2 2 2" xfId="45052" xr:uid="{00000000-0005-0000-0000-0000824E0000}"/>
    <cellStyle name="Milliers 260 2 2 2 2 3" xfId="39588" xr:uid="{00000000-0005-0000-0000-0000834E0000}"/>
    <cellStyle name="Milliers 260 2 2 2 3" xfId="17631" xr:uid="{00000000-0005-0000-0000-0000844E0000}"/>
    <cellStyle name="Milliers 260 2 2 2 3 2" xfId="42598" xr:uid="{00000000-0005-0000-0000-0000854E0000}"/>
    <cellStyle name="Milliers 260 2 2 2 4" xfId="37158" xr:uid="{00000000-0005-0000-0000-0000864E0000}"/>
    <cellStyle name="Milliers 260 2 2 3" xfId="11455" xr:uid="{00000000-0005-0000-0000-0000874E0000}"/>
    <cellStyle name="Milliers 260 2 2 3 2" xfId="20098" xr:uid="{00000000-0005-0000-0000-0000884E0000}"/>
    <cellStyle name="Milliers 260 2 2 3 2 2" xfId="44207" xr:uid="{00000000-0005-0000-0000-0000894E0000}"/>
    <cellStyle name="Milliers 260 2 2 3 3" xfId="38729" xr:uid="{00000000-0005-0000-0000-00008A4E0000}"/>
    <cellStyle name="Milliers 260 2 2 4" xfId="16163" xr:uid="{00000000-0005-0000-0000-00008B4E0000}"/>
    <cellStyle name="Milliers 260 2 2 4 2" xfId="41130" xr:uid="{00000000-0005-0000-0000-00008C4E0000}"/>
    <cellStyle name="Milliers 260 2 2 5" xfId="7994" xr:uid="{00000000-0005-0000-0000-00008D4E0000}"/>
    <cellStyle name="Milliers 260 2 3" xfId="4639" xr:uid="{00000000-0005-0000-0000-00008E4E0000}"/>
    <cellStyle name="Milliers 260 2 3 2" xfId="13320" xr:uid="{00000000-0005-0000-0000-00008F4E0000}"/>
    <cellStyle name="Milliers 260 2 3 2 2" xfId="20531" xr:uid="{00000000-0005-0000-0000-0000904E0000}"/>
    <cellStyle name="Milliers 260 2 3 2 2 2" xfId="44640" xr:uid="{00000000-0005-0000-0000-0000914E0000}"/>
    <cellStyle name="Milliers 260 2 3 2 3" xfId="39176" xr:uid="{00000000-0005-0000-0000-0000924E0000}"/>
    <cellStyle name="Milliers 260 2 3 3" xfId="17020" xr:uid="{00000000-0005-0000-0000-0000934E0000}"/>
    <cellStyle name="Milliers 260 2 3 3 2" xfId="41987" xr:uid="{00000000-0005-0000-0000-0000944E0000}"/>
    <cellStyle name="Milliers 260 2 3 4" xfId="36547" xr:uid="{00000000-0005-0000-0000-0000954E0000}"/>
    <cellStyle name="Milliers 260 2 3 5" xfId="9263" xr:uid="{00000000-0005-0000-0000-0000964E0000}"/>
    <cellStyle name="Milliers 260 2 4" xfId="2934" xr:uid="{00000000-0005-0000-0000-0000974E0000}"/>
    <cellStyle name="Milliers 260 2 4 2" xfId="19686" xr:uid="{00000000-0005-0000-0000-0000984E0000}"/>
    <cellStyle name="Milliers 260 2 4 2 2" xfId="43795" xr:uid="{00000000-0005-0000-0000-0000994E0000}"/>
    <cellStyle name="Milliers 260 2 4 3" xfId="38317" xr:uid="{00000000-0005-0000-0000-00009A4E0000}"/>
    <cellStyle name="Milliers 260 2 4 4" xfId="11042" xr:uid="{00000000-0005-0000-0000-00009B4E0000}"/>
    <cellStyle name="Milliers 260 2 5" xfId="15552" xr:uid="{00000000-0005-0000-0000-00009C4E0000}"/>
    <cellStyle name="Milliers 260 2 5 2" xfId="40519" xr:uid="{00000000-0005-0000-0000-00009D4E0000}"/>
    <cellStyle name="Milliers 260 2 6" xfId="7367" xr:uid="{00000000-0005-0000-0000-00009E4E0000}"/>
    <cellStyle name="Milliers 260 3" xfId="8949" xr:uid="{00000000-0005-0000-0000-00009F4E0000}"/>
    <cellStyle name="Milliers 260 3 2" xfId="19388" xr:uid="{00000000-0005-0000-0000-0000A04E0000}"/>
    <cellStyle name="Milliers 260 3 2 2" xfId="43497" xr:uid="{00000000-0005-0000-0000-0000A14E0000}"/>
    <cellStyle name="Milliers 260 3 3" xfId="36233" xr:uid="{00000000-0005-0000-0000-0000A24E0000}"/>
    <cellStyle name="Milliers 260 4" xfId="10744" xr:uid="{00000000-0005-0000-0000-0000A34E0000}"/>
    <cellStyle name="Milliers 260 4 2" xfId="38019" xr:uid="{00000000-0005-0000-0000-0000A44E0000}"/>
    <cellStyle name="Milliers 260 5" xfId="15238" xr:uid="{00000000-0005-0000-0000-0000A54E0000}"/>
    <cellStyle name="Milliers 260 5 2" xfId="40205" xr:uid="{00000000-0005-0000-0000-0000A64E0000}"/>
    <cellStyle name="Milliers 260 6" xfId="7044" xr:uid="{00000000-0005-0000-0000-0000A74E0000}"/>
    <cellStyle name="Milliers 261" xfId="1734" xr:uid="{00000000-0005-0000-0000-0000A84E0000}"/>
    <cellStyle name="Milliers 261 2" xfId="2141" xr:uid="{00000000-0005-0000-0000-0000A94E0000}"/>
    <cellStyle name="Milliers 261 2 2" xfId="3748" xr:uid="{00000000-0005-0000-0000-0000AA4E0000}"/>
    <cellStyle name="Milliers 261 2 2 2" xfId="9875" xr:uid="{00000000-0005-0000-0000-0000AB4E0000}"/>
    <cellStyle name="Milliers 261 2 2 2 2" xfId="13742" xr:uid="{00000000-0005-0000-0000-0000AC4E0000}"/>
    <cellStyle name="Milliers 261 2 2 2 2 2" xfId="20944" xr:uid="{00000000-0005-0000-0000-0000AD4E0000}"/>
    <cellStyle name="Milliers 261 2 2 2 2 2 2" xfId="45053" xr:uid="{00000000-0005-0000-0000-0000AE4E0000}"/>
    <cellStyle name="Milliers 261 2 2 2 2 3" xfId="39589" xr:uid="{00000000-0005-0000-0000-0000AF4E0000}"/>
    <cellStyle name="Milliers 261 2 2 2 3" xfId="17632" xr:uid="{00000000-0005-0000-0000-0000B04E0000}"/>
    <cellStyle name="Milliers 261 2 2 2 3 2" xfId="42599" xr:uid="{00000000-0005-0000-0000-0000B14E0000}"/>
    <cellStyle name="Milliers 261 2 2 2 4" xfId="37159" xr:uid="{00000000-0005-0000-0000-0000B24E0000}"/>
    <cellStyle name="Milliers 261 2 2 3" xfId="11456" xr:uid="{00000000-0005-0000-0000-0000B34E0000}"/>
    <cellStyle name="Milliers 261 2 2 3 2" xfId="20099" xr:uid="{00000000-0005-0000-0000-0000B44E0000}"/>
    <cellStyle name="Milliers 261 2 2 3 2 2" xfId="44208" xr:uid="{00000000-0005-0000-0000-0000B54E0000}"/>
    <cellStyle name="Milliers 261 2 2 3 3" xfId="38730" xr:uid="{00000000-0005-0000-0000-0000B64E0000}"/>
    <cellStyle name="Milliers 261 2 2 4" xfId="16164" xr:uid="{00000000-0005-0000-0000-0000B74E0000}"/>
    <cellStyle name="Milliers 261 2 2 4 2" xfId="41131" xr:uid="{00000000-0005-0000-0000-0000B84E0000}"/>
    <cellStyle name="Milliers 261 2 2 5" xfId="7995" xr:uid="{00000000-0005-0000-0000-0000B94E0000}"/>
    <cellStyle name="Milliers 261 2 3" xfId="4640" xr:uid="{00000000-0005-0000-0000-0000BA4E0000}"/>
    <cellStyle name="Milliers 261 2 3 2" xfId="13321" xr:uid="{00000000-0005-0000-0000-0000BB4E0000}"/>
    <cellStyle name="Milliers 261 2 3 2 2" xfId="20532" xr:uid="{00000000-0005-0000-0000-0000BC4E0000}"/>
    <cellStyle name="Milliers 261 2 3 2 2 2" xfId="44641" xr:uid="{00000000-0005-0000-0000-0000BD4E0000}"/>
    <cellStyle name="Milliers 261 2 3 2 3" xfId="39177" xr:uid="{00000000-0005-0000-0000-0000BE4E0000}"/>
    <cellStyle name="Milliers 261 2 3 3" xfId="17021" xr:uid="{00000000-0005-0000-0000-0000BF4E0000}"/>
    <cellStyle name="Milliers 261 2 3 3 2" xfId="41988" xr:uid="{00000000-0005-0000-0000-0000C04E0000}"/>
    <cellStyle name="Milliers 261 2 3 4" xfId="36548" xr:uid="{00000000-0005-0000-0000-0000C14E0000}"/>
    <cellStyle name="Milliers 261 2 3 5" xfId="9264" xr:uid="{00000000-0005-0000-0000-0000C24E0000}"/>
    <cellStyle name="Milliers 261 2 4" xfId="2935" xr:uid="{00000000-0005-0000-0000-0000C34E0000}"/>
    <cellStyle name="Milliers 261 2 4 2" xfId="19687" xr:uid="{00000000-0005-0000-0000-0000C44E0000}"/>
    <cellStyle name="Milliers 261 2 4 2 2" xfId="43796" xr:uid="{00000000-0005-0000-0000-0000C54E0000}"/>
    <cellStyle name="Milliers 261 2 4 3" xfId="38318" xr:uid="{00000000-0005-0000-0000-0000C64E0000}"/>
    <cellStyle name="Milliers 261 2 4 4" xfId="11043" xr:uid="{00000000-0005-0000-0000-0000C74E0000}"/>
    <cellStyle name="Milliers 261 2 5" xfId="15553" xr:uid="{00000000-0005-0000-0000-0000C84E0000}"/>
    <cellStyle name="Milliers 261 2 5 2" xfId="40520" xr:uid="{00000000-0005-0000-0000-0000C94E0000}"/>
    <cellStyle name="Milliers 261 2 6" xfId="7368" xr:uid="{00000000-0005-0000-0000-0000CA4E0000}"/>
    <cellStyle name="Milliers 261 3" xfId="8950" xr:uid="{00000000-0005-0000-0000-0000CB4E0000}"/>
    <cellStyle name="Milliers 261 3 2" xfId="19389" xr:uid="{00000000-0005-0000-0000-0000CC4E0000}"/>
    <cellStyle name="Milliers 261 3 2 2" xfId="43498" xr:uid="{00000000-0005-0000-0000-0000CD4E0000}"/>
    <cellStyle name="Milliers 261 3 3" xfId="36234" xr:uid="{00000000-0005-0000-0000-0000CE4E0000}"/>
    <cellStyle name="Milliers 261 4" xfId="10745" xr:uid="{00000000-0005-0000-0000-0000CF4E0000}"/>
    <cellStyle name="Milliers 261 4 2" xfId="38020" xr:uid="{00000000-0005-0000-0000-0000D04E0000}"/>
    <cellStyle name="Milliers 261 5" xfId="15239" xr:uid="{00000000-0005-0000-0000-0000D14E0000}"/>
    <cellStyle name="Milliers 261 5 2" xfId="40206" xr:uid="{00000000-0005-0000-0000-0000D24E0000}"/>
    <cellStyle name="Milliers 261 6" xfId="7045" xr:uid="{00000000-0005-0000-0000-0000D34E0000}"/>
    <cellStyle name="Milliers 262" xfId="1735" xr:uid="{00000000-0005-0000-0000-0000D44E0000}"/>
    <cellStyle name="Milliers 262 2" xfId="2142" xr:uid="{00000000-0005-0000-0000-0000D54E0000}"/>
    <cellStyle name="Milliers 262 2 2" xfId="3749" xr:uid="{00000000-0005-0000-0000-0000D64E0000}"/>
    <cellStyle name="Milliers 262 2 2 2" xfId="9876" xr:uid="{00000000-0005-0000-0000-0000D74E0000}"/>
    <cellStyle name="Milliers 262 2 2 2 2" xfId="13743" xr:uid="{00000000-0005-0000-0000-0000D84E0000}"/>
    <cellStyle name="Milliers 262 2 2 2 2 2" xfId="20945" xr:uid="{00000000-0005-0000-0000-0000D94E0000}"/>
    <cellStyle name="Milliers 262 2 2 2 2 2 2" xfId="45054" xr:uid="{00000000-0005-0000-0000-0000DA4E0000}"/>
    <cellStyle name="Milliers 262 2 2 2 2 3" xfId="39590" xr:uid="{00000000-0005-0000-0000-0000DB4E0000}"/>
    <cellStyle name="Milliers 262 2 2 2 3" xfId="17633" xr:uid="{00000000-0005-0000-0000-0000DC4E0000}"/>
    <cellStyle name="Milliers 262 2 2 2 3 2" xfId="42600" xr:uid="{00000000-0005-0000-0000-0000DD4E0000}"/>
    <cellStyle name="Milliers 262 2 2 2 4" xfId="37160" xr:uid="{00000000-0005-0000-0000-0000DE4E0000}"/>
    <cellStyle name="Milliers 262 2 2 3" xfId="11457" xr:uid="{00000000-0005-0000-0000-0000DF4E0000}"/>
    <cellStyle name="Milliers 262 2 2 3 2" xfId="20100" xr:uid="{00000000-0005-0000-0000-0000E04E0000}"/>
    <cellStyle name="Milliers 262 2 2 3 2 2" xfId="44209" xr:uid="{00000000-0005-0000-0000-0000E14E0000}"/>
    <cellStyle name="Milliers 262 2 2 3 3" xfId="38731" xr:uid="{00000000-0005-0000-0000-0000E24E0000}"/>
    <cellStyle name="Milliers 262 2 2 4" xfId="16165" xr:uid="{00000000-0005-0000-0000-0000E34E0000}"/>
    <cellStyle name="Milliers 262 2 2 4 2" xfId="41132" xr:uid="{00000000-0005-0000-0000-0000E44E0000}"/>
    <cellStyle name="Milliers 262 2 2 5" xfId="7996" xr:uid="{00000000-0005-0000-0000-0000E54E0000}"/>
    <cellStyle name="Milliers 262 2 3" xfId="4641" xr:uid="{00000000-0005-0000-0000-0000E64E0000}"/>
    <cellStyle name="Milliers 262 2 3 2" xfId="13322" xr:uid="{00000000-0005-0000-0000-0000E74E0000}"/>
    <cellStyle name="Milliers 262 2 3 2 2" xfId="20533" xr:uid="{00000000-0005-0000-0000-0000E84E0000}"/>
    <cellStyle name="Milliers 262 2 3 2 2 2" xfId="44642" xr:uid="{00000000-0005-0000-0000-0000E94E0000}"/>
    <cellStyle name="Milliers 262 2 3 2 3" xfId="39178" xr:uid="{00000000-0005-0000-0000-0000EA4E0000}"/>
    <cellStyle name="Milliers 262 2 3 3" xfId="17022" xr:uid="{00000000-0005-0000-0000-0000EB4E0000}"/>
    <cellStyle name="Milliers 262 2 3 3 2" xfId="41989" xr:uid="{00000000-0005-0000-0000-0000EC4E0000}"/>
    <cellStyle name="Milliers 262 2 3 4" xfId="36549" xr:uid="{00000000-0005-0000-0000-0000ED4E0000}"/>
    <cellStyle name="Milliers 262 2 3 5" xfId="9265" xr:uid="{00000000-0005-0000-0000-0000EE4E0000}"/>
    <cellStyle name="Milliers 262 2 4" xfId="2936" xr:uid="{00000000-0005-0000-0000-0000EF4E0000}"/>
    <cellStyle name="Milliers 262 2 4 2" xfId="19688" xr:uid="{00000000-0005-0000-0000-0000F04E0000}"/>
    <cellStyle name="Milliers 262 2 4 2 2" xfId="43797" xr:uid="{00000000-0005-0000-0000-0000F14E0000}"/>
    <cellStyle name="Milliers 262 2 4 3" xfId="38319" xr:uid="{00000000-0005-0000-0000-0000F24E0000}"/>
    <cellStyle name="Milliers 262 2 4 4" xfId="11044" xr:uid="{00000000-0005-0000-0000-0000F34E0000}"/>
    <cellStyle name="Milliers 262 2 5" xfId="15554" xr:uid="{00000000-0005-0000-0000-0000F44E0000}"/>
    <cellStyle name="Milliers 262 2 5 2" xfId="40521" xr:uid="{00000000-0005-0000-0000-0000F54E0000}"/>
    <cellStyle name="Milliers 262 2 6" xfId="7369" xr:uid="{00000000-0005-0000-0000-0000F64E0000}"/>
    <cellStyle name="Milliers 262 3" xfId="8951" xr:uid="{00000000-0005-0000-0000-0000F74E0000}"/>
    <cellStyle name="Milliers 262 3 2" xfId="19390" xr:uid="{00000000-0005-0000-0000-0000F84E0000}"/>
    <cellStyle name="Milliers 262 3 2 2" xfId="43499" xr:uid="{00000000-0005-0000-0000-0000F94E0000}"/>
    <cellStyle name="Milliers 262 3 3" xfId="36235" xr:uid="{00000000-0005-0000-0000-0000FA4E0000}"/>
    <cellStyle name="Milliers 262 4" xfId="10746" xr:uid="{00000000-0005-0000-0000-0000FB4E0000}"/>
    <cellStyle name="Milliers 262 4 2" xfId="38021" xr:uid="{00000000-0005-0000-0000-0000FC4E0000}"/>
    <cellStyle name="Milliers 262 5" xfId="15240" xr:uid="{00000000-0005-0000-0000-0000FD4E0000}"/>
    <cellStyle name="Milliers 262 5 2" xfId="40207" xr:uid="{00000000-0005-0000-0000-0000FE4E0000}"/>
    <cellStyle name="Milliers 262 6" xfId="7046" xr:uid="{00000000-0005-0000-0000-0000FF4E0000}"/>
    <cellStyle name="Milliers 263" xfId="1736" xr:uid="{00000000-0005-0000-0000-0000004F0000}"/>
    <cellStyle name="Milliers 263 2" xfId="2143" xr:uid="{00000000-0005-0000-0000-0000014F0000}"/>
    <cellStyle name="Milliers 263 2 2" xfId="3750" xr:uid="{00000000-0005-0000-0000-0000024F0000}"/>
    <cellStyle name="Milliers 263 2 2 2" xfId="9877" xr:uid="{00000000-0005-0000-0000-0000034F0000}"/>
    <cellStyle name="Milliers 263 2 2 2 2" xfId="13744" xr:uid="{00000000-0005-0000-0000-0000044F0000}"/>
    <cellStyle name="Milliers 263 2 2 2 2 2" xfId="20946" xr:uid="{00000000-0005-0000-0000-0000054F0000}"/>
    <cellStyle name="Milliers 263 2 2 2 2 2 2" xfId="45055" xr:uid="{00000000-0005-0000-0000-0000064F0000}"/>
    <cellStyle name="Milliers 263 2 2 2 2 3" xfId="39591" xr:uid="{00000000-0005-0000-0000-0000074F0000}"/>
    <cellStyle name="Milliers 263 2 2 2 3" xfId="17634" xr:uid="{00000000-0005-0000-0000-0000084F0000}"/>
    <cellStyle name="Milliers 263 2 2 2 3 2" xfId="42601" xr:uid="{00000000-0005-0000-0000-0000094F0000}"/>
    <cellStyle name="Milliers 263 2 2 2 4" xfId="37161" xr:uid="{00000000-0005-0000-0000-00000A4F0000}"/>
    <cellStyle name="Milliers 263 2 2 3" xfId="11458" xr:uid="{00000000-0005-0000-0000-00000B4F0000}"/>
    <cellStyle name="Milliers 263 2 2 3 2" xfId="20101" xr:uid="{00000000-0005-0000-0000-00000C4F0000}"/>
    <cellStyle name="Milliers 263 2 2 3 2 2" xfId="44210" xr:uid="{00000000-0005-0000-0000-00000D4F0000}"/>
    <cellStyle name="Milliers 263 2 2 3 3" xfId="38732" xr:uid="{00000000-0005-0000-0000-00000E4F0000}"/>
    <cellStyle name="Milliers 263 2 2 4" xfId="16166" xr:uid="{00000000-0005-0000-0000-00000F4F0000}"/>
    <cellStyle name="Milliers 263 2 2 4 2" xfId="41133" xr:uid="{00000000-0005-0000-0000-0000104F0000}"/>
    <cellStyle name="Milliers 263 2 2 5" xfId="7997" xr:uid="{00000000-0005-0000-0000-0000114F0000}"/>
    <cellStyle name="Milliers 263 2 3" xfId="4642" xr:uid="{00000000-0005-0000-0000-0000124F0000}"/>
    <cellStyle name="Milliers 263 2 3 2" xfId="13323" xr:uid="{00000000-0005-0000-0000-0000134F0000}"/>
    <cellStyle name="Milliers 263 2 3 2 2" xfId="20534" xr:uid="{00000000-0005-0000-0000-0000144F0000}"/>
    <cellStyle name="Milliers 263 2 3 2 2 2" xfId="44643" xr:uid="{00000000-0005-0000-0000-0000154F0000}"/>
    <cellStyle name="Milliers 263 2 3 2 3" xfId="39179" xr:uid="{00000000-0005-0000-0000-0000164F0000}"/>
    <cellStyle name="Milliers 263 2 3 3" xfId="17023" xr:uid="{00000000-0005-0000-0000-0000174F0000}"/>
    <cellStyle name="Milliers 263 2 3 3 2" xfId="41990" xr:uid="{00000000-0005-0000-0000-0000184F0000}"/>
    <cellStyle name="Milliers 263 2 3 4" xfId="36550" xr:uid="{00000000-0005-0000-0000-0000194F0000}"/>
    <cellStyle name="Milliers 263 2 3 5" xfId="9266" xr:uid="{00000000-0005-0000-0000-00001A4F0000}"/>
    <cellStyle name="Milliers 263 2 4" xfId="2937" xr:uid="{00000000-0005-0000-0000-00001B4F0000}"/>
    <cellStyle name="Milliers 263 2 4 2" xfId="19689" xr:uid="{00000000-0005-0000-0000-00001C4F0000}"/>
    <cellStyle name="Milliers 263 2 4 2 2" xfId="43798" xr:uid="{00000000-0005-0000-0000-00001D4F0000}"/>
    <cellStyle name="Milliers 263 2 4 3" xfId="38320" xr:uid="{00000000-0005-0000-0000-00001E4F0000}"/>
    <cellStyle name="Milliers 263 2 4 4" xfId="11045" xr:uid="{00000000-0005-0000-0000-00001F4F0000}"/>
    <cellStyle name="Milliers 263 2 5" xfId="15555" xr:uid="{00000000-0005-0000-0000-0000204F0000}"/>
    <cellStyle name="Milliers 263 2 5 2" xfId="40522" xr:uid="{00000000-0005-0000-0000-0000214F0000}"/>
    <cellStyle name="Milliers 263 2 6" xfId="7370" xr:uid="{00000000-0005-0000-0000-0000224F0000}"/>
    <cellStyle name="Milliers 263 3" xfId="8952" xr:uid="{00000000-0005-0000-0000-0000234F0000}"/>
    <cellStyle name="Milliers 263 3 2" xfId="19391" xr:uid="{00000000-0005-0000-0000-0000244F0000}"/>
    <cellStyle name="Milliers 263 3 2 2" xfId="43500" xr:uid="{00000000-0005-0000-0000-0000254F0000}"/>
    <cellStyle name="Milliers 263 3 3" xfId="36236" xr:uid="{00000000-0005-0000-0000-0000264F0000}"/>
    <cellStyle name="Milliers 263 4" xfId="10747" xr:uid="{00000000-0005-0000-0000-0000274F0000}"/>
    <cellStyle name="Milliers 263 4 2" xfId="38022" xr:uid="{00000000-0005-0000-0000-0000284F0000}"/>
    <cellStyle name="Milliers 263 5" xfId="15241" xr:uid="{00000000-0005-0000-0000-0000294F0000}"/>
    <cellStyle name="Milliers 263 5 2" xfId="40208" xr:uid="{00000000-0005-0000-0000-00002A4F0000}"/>
    <cellStyle name="Milliers 263 6" xfId="7047" xr:uid="{00000000-0005-0000-0000-00002B4F0000}"/>
    <cellStyle name="Milliers 264" xfId="1737" xr:uid="{00000000-0005-0000-0000-00002C4F0000}"/>
    <cellStyle name="Milliers 264 2" xfId="2144" xr:uid="{00000000-0005-0000-0000-00002D4F0000}"/>
    <cellStyle name="Milliers 264 2 2" xfId="3751" xr:uid="{00000000-0005-0000-0000-00002E4F0000}"/>
    <cellStyle name="Milliers 264 2 2 2" xfId="9878" xr:uid="{00000000-0005-0000-0000-00002F4F0000}"/>
    <cellStyle name="Milliers 264 2 2 2 2" xfId="13745" xr:uid="{00000000-0005-0000-0000-0000304F0000}"/>
    <cellStyle name="Milliers 264 2 2 2 2 2" xfId="20947" xr:uid="{00000000-0005-0000-0000-0000314F0000}"/>
    <cellStyle name="Milliers 264 2 2 2 2 2 2" xfId="45056" xr:uid="{00000000-0005-0000-0000-0000324F0000}"/>
    <cellStyle name="Milliers 264 2 2 2 2 3" xfId="39592" xr:uid="{00000000-0005-0000-0000-0000334F0000}"/>
    <cellStyle name="Milliers 264 2 2 2 3" xfId="17635" xr:uid="{00000000-0005-0000-0000-0000344F0000}"/>
    <cellStyle name="Milliers 264 2 2 2 3 2" xfId="42602" xr:uid="{00000000-0005-0000-0000-0000354F0000}"/>
    <cellStyle name="Milliers 264 2 2 2 4" xfId="37162" xr:uid="{00000000-0005-0000-0000-0000364F0000}"/>
    <cellStyle name="Milliers 264 2 2 3" xfId="11459" xr:uid="{00000000-0005-0000-0000-0000374F0000}"/>
    <cellStyle name="Milliers 264 2 2 3 2" xfId="20102" xr:uid="{00000000-0005-0000-0000-0000384F0000}"/>
    <cellStyle name="Milliers 264 2 2 3 2 2" xfId="44211" xr:uid="{00000000-0005-0000-0000-0000394F0000}"/>
    <cellStyle name="Milliers 264 2 2 3 3" xfId="38733" xr:uid="{00000000-0005-0000-0000-00003A4F0000}"/>
    <cellStyle name="Milliers 264 2 2 4" xfId="16167" xr:uid="{00000000-0005-0000-0000-00003B4F0000}"/>
    <cellStyle name="Milliers 264 2 2 4 2" xfId="41134" xr:uid="{00000000-0005-0000-0000-00003C4F0000}"/>
    <cellStyle name="Milliers 264 2 2 5" xfId="7998" xr:uid="{00000000-0005-0000-0000-00003D4F0000}"/>
    <cellStyle name="Milliers 264 2 3" xfId="4643" xr:uid="{00000000-0005-0000-0000-00003E4F0000}"/>
    <cellStyle name="Milliers 264 2 3 2" xfId="13324" xr:uid="{00000000-0005-0000-0000-00003F4F0000}"/>
    <cellStyle name="Milliers 264 2 3 2 2" xfId="20535" xr:uid="{00000000-0005-0000-0000-0000404F0000}"/>
    <cellStyle name="Milliers 264 2 3 2 2 2" xfId="44644" xr:uid="{00000000-0005-0000-0000-0000414F0000}"/>
    <cellStyle name="Milliers 264 2 3 2 3" xfId="39180" xr:uid="{00000000-0005-0000-0000-0000424F0000}"/>
    <cellStyle name="Milliers 264 2 3 3" xfId="17024" xr:uid="{00000000-0005-0000-0000-0000434F0000}"/>
    <cellStyle name="Milliers 264 2 3 3 2" xfId="41991" xr:uid="{00000000-0005-0000-0000-0000444F0000}"/>
    <cellStyle name="Milliers 264 2 3 4" xfId="36551" xr:uid="{00000000-0005-0000-0000-0000454F0000}"/>
    <cellStyle name="Milliers 264 2 3 5" xfId="9267" xr:uid="{00000000-0005-0000-0000-0000464F0000}"/>
    <cellStyle name="Milliers 264 2 4" xfId="2938" xr:uid="{00000000-0005-0000-0000-0000474F0000}"/>
    <cellStyle name="Milliers 264 2 4 2" xfId="19690" xr:uid="{00000000-0005-0000-0000-0000484F0000}"/>
    <cellStyle name="Milliers 264 2 4 2 2" xfId="43799" xr:uid="{00000000-0005-0000-0000-0000494F0000}"/>
    <cellStyle name="Milliers 264 2 4 3" xfId="38321" xr:uid="{00000000-0005-0000-0000-00004A4F0000}"/>
    <cellStyle name="Milliers 264 2 4 4" xfId="11046" xr:uid="{00000000-0005-0000-0000-00004B4F0000}"/>
    <cellStyle name="Milliers 264 2 5" xfId="15556" xr:uid="{00000000-0005-0000-0000-00004C4F0000}"/>
    <cellStyle name="Milliers 264 2 5 2" xfId="40523" xr:uid="{00000000-0005-0000-0000-00004D4F0000}"/>
    <cellStyle name="Milliers 264 2 6" xfId="7371" xr:uid="{00000000-0005-0000-0000-00004E4F0000}"/>
    <cellStyle name="Milliers 264 3" xfId="8953" xr:uid="{00000000-0005-0000-0000-00004F4F0000}"/>
    <cellStyle name="Milliers 264 3 2" xfId="19392" xr:uid="{00000000-0005-0000-0000-0000504F0000}"/>
    <cellStyle name="Milliers 264 3 2 2" xfId="43501" xr:uid="{00000000-0005-0000-0000-0000514F0000}"/>
    <cellStyle name="Milliers 264 3 3" xfId="36237" xr:uid="{00000000-0005-0000-0000-0000524F0000}"/>
    <cellStyle name="Milliers 264 4" xfId="10748" xr:uid="{00000000-0005-0000-0000-0000534F0000}"/>
    <cellStyle name="Milliers 264 4 2" xfId="38023" xr:uid="{00000000-0005-0000-0000-0000544F0000}"/>
    <cellStyle name="Milliers 264 5" xfId="15242" xr:uid="{00000000-0005-0000-0000-0000554F0000}"/>
    <cellStyle name="Milliers 264 5 2" xfId="40209" xr:uid="{00000000-0005-0000-0000-0000564F0000}"/>
    <cellStyle name="Milliers 264 6" xfId="7048" xr:uid="{00000000-0005-0000-0000-0000574F0000}"/>
    <cellStyle name="Milliers 265" xfId="1738" xr:uid="{00000000-0005-0000-0000-0000584F0000}"/>
    <cellStyle name="Milliers 265 2" xfId="2145" xr:uid="{00000000-0005-0000-0000-0000594F0000}"/>
    <cellStyle name="Milliers 265 2 2" xfId="3752" xr:uid="{00000000-0005-0000-0000-00005A4F0000}"/>
    <cellStyle name="Milliers 265 2 2 2" xfId="9879" xr:uid="{00000000-0005-0000-0000-00005B4F0000}"/>
    <cellStyle name="Milliers 265 2 2 2 2" xfId="13746" xr:uid="{00000000-0005-0000-0000-00005C4F0000}"/>
    <cellStyle name="Milliers 265 2 2 2 2 2" xfId="20948" xr:uid="{00000000-0005-0000-0000-00005D4F0000}"/>
    <cellStyle name="Milliers 265 2 2 2 2 2 2" xfId="45057" xr:uid="{00000000-0005-0000-0000-00005E4F0000}"/>
    <cellStyle name="Milliers 265 2 2 2 2 3" xfId="39593" xr:uid="{00000000-0005-0000-0000-00005F4F0000}"/>
    <cellStyle name="Milliers 265 2 2 2 3" xfId="17636" xr:uid="{00000000-0005-0000-0000-0000604F0000}"/>
    <cellStyle name="Milliers 265 2 2 2 3 2" xfId="42603" xr:uid="{00000000-0005-0000-0000-0000614F0000}"/>
    <cellStyle name="Milliers 265 2 2 2 4" xfId="37163" xr:uid="{00000000-0005-0000-0000-0000624F0000}"/>
    <cellStyle name="Milliers 265 2 2 3" xfId="11460" xr:uid="{00000000-0005-0000-0000-0000634F0000}"/>
    <cellStyle name="Milliers 265 2 2 3 2" xfId="20103" xr:uid="{00000000-0005-0000-0000-0000644F0000}"/>
    <cellStyle name="Milliers 265 2 2 3 2 2" xfId="44212" xr:uid="{00000000-0005-0000-0000-0000654F0000}"/>
    <cellStyle name="Milliers 265 2 2 3 3" xfId="38734" xr:uid="{00000000-0005-0000-0000-0000664F0000}"/>
    <cellStyle name="Milliers 265 2 2 4" xfId="16168" xr:uid="{00000000-0005-0000-0000-0000674F0000}"/>
    <cellStyle name="Milliers 265 2 2 4 2" xfId="41135" xr:uid="{00000000-0005-0000-0000-0000684F0000}"/>
    <cellStyle name="Milliers 265 2 2 5" xfId="7999" xr:uid="{00000000-0005-0000-0000-0000694F0000}"/>
    <cellStyle name="Milliers 265 2 3" xfId="4644" xr:uid="{00000000-0005-0000-0000-00006A4F0000}"/>
    <cellStyle name="Milliers 265 2 3 2" xfId="13325" xr:uid="{00000000-0005-0000-0000-00006B4F0000}"/>
    <cellStyle name="Milliers 265 2 3 2 2" xfId="20536" xr:uid="{00000000-0005-0000-0000-00006C4F0000}"/>
    <cellStyle name="Milliers 265 2 3 2 2 2" xfId="44645" xr:uid="{00000000-0005-0000-0000-00006D4F0000}"/>
    <cellStyle name="Milliers 265 2 3 2 3" xfId="39181" xr:uid="{00000000-0005-0000-0000-00006E4F0000}"/>
    <cellStyle name="Milliers 265 2 3 3" xfId="17025" xr:uid="{00000000-0005-0000-0000-00006F4F0000}"/>
    <cellStyle name="Milliers 265 2 3 3 2" xfId="41992" xr:uid="{00000000-0005-0000-0000-0000704F0000}"/>
    <cellStyle name="Milliers 265 2 3 4" xfId="36552" xr:uid="{00000000-0005-0000-0000-0000714F0000}"/>
    <cellStyle name="Milliers 265 2 3 5" xfId="9268" xr:uid="{00000000-0005-0000-0000-0000724F0000}"/>
    <cellStyle name="Milliers 265 2 4" xfId="2939" xr:uid="{00000000-0005-0000-0000-0000734F0000}"/>
    <cellStyle name="Milliers 265 2 4 2" xfId="19691" xr:uid="{00000000-0005-0000-0000-0000744F0000}"/>
    <cellStyle name="Milliers 265 2 4 2 2" xfId="43800" xr:uid="{00000000-0005-0000-0000-0000754F0000}"/>
    <cellStyle name="Milliers 265 2 4 3" xfId="38322" xr:uid="{00000000-0005-0000-0000-0000764F0000}"/>
    <cellStyle name="Milliers 265 2 4 4" xfId="11047" xr:uid="{00000000-0005-0000-0000-0000774F0000}"/>
    <cellStyle name="Milliers 265 2 5" xfId="15557" xr:uid="{00000000-0005-0000-0000-0000784F0000}"/>
    <cellStyle name="Milliers 265 2 5 2" xfId="40524" xr:uid="{00000000-0005-0000-0000-0000794F0000}"/>
    <cellStyle name="Milliers 265 2 6" xfId="7372" xr:uid="{00000000-0005-0000-0000-00007A4F0000}"/>
    <cellStyle name="Milliers 265 3" xfId="8954" xr:uid="{00000000-0005-0000-0000-00007B4F0000}"/>
    <cellStyle name="Milliers 265 3 2" xfId="19393" xr:uid="{00000000-0005-0000-0000-00007C4F0000}"/>
    <cellStyle name="Milliers 265 3 2 2" xfId="43502" xr:uid="{00000000-0005-0000-0000-00007D4F0000}"/>
    <cellStyle name="Milliers 265 3 3" xfId="36238" xr:uid="{00000000-0005-0000-0000-00007E4F0000}"/>
    <cellStyle name="Milliers 265 4" xfId="10749" xr:uid="{00000000-0005-0000-0000-00007F4F0000}"/>
    <cellStyle name="Milliers 265 4 2" xfId="38024" xr:uid="{00000000-0005-0000-0000-0000804F0000}"/>
    <cellStyle name="Milliers 265 5" xfId="15243" xr:uid="{00000000-0005-0000-0000-0000814F0000}"/>
    <cellStyle name="Milliers 265 5 2" xfId="40210" xr:uid="{00000000-0005-0000-0000-0000824F0000}"/>
    <cellStyle name="Milliers 265 6" xfId="7049" xr:uid="{00000000-0005-0000-0000-0000834F0000}"/>
    <cellStyle name="Milliers 266" xfId="1739" xr:uid="{00000000-0005-0000-0000-0000844F0000}"/>
    <cellStyle name="Milliers 266 2" xfId="2146" xr:uid="{00000000-0005-0000-0000-0000854F0000}"/>
    <cellStyle name="Milliers 266 2 2" xfId="3753" xr:uid="{00000000-0005-0000-0000-0000864F0000}"/>
    <cellStyle name="Milliers 266 2 2 2" xfId="9880" xr:uid="{00000000-0005-0000-0000-0000874F0000}"/>
    <cellStyle name="Milliers 266 2 2 2 2" xfId="13747" xr:uid="{00000000-0005-0000-0000-0000884F0000}"/>
    <cellStyle name="Milliers 266 2 2 2 2 2" xfId="20949" xr:uid="{00000000-0005-0000-0000-0000894F0000}"/>
    <cellStyle name="Milliers 266 2 2 2 2 2 2" xfId="45058" xr:uid="{00000000-0005-0000-0000-00008A4F0000}"/>
    <cellStyle name="Milliers 266 2 2 2 2 3" xfId="39594" xr:uid="{00000000-0005-0000-0000-00008B4F0000}"/>
    <cellStyle name="Milliers 266 2 2 2 3" xfId="17637" xr:uid="{00000000-0005-0000-0000-00008C4F0000}"/>
    <cellStyle name="Milliers 266 2 2 2 3 2" xfId="42604" xr:uid="{00000000-0005-0000-0000-00008D4F0000}"/>
    <cellStyle name="Milliers 266 2 2 2 4" xfId="37164" xr:uid="{00000000-0005-0000-0000-00008E4F0000}"/>
    <cellStyle name="Milliers 266 2 2 3" xfId="11461" xr:uid="{00000000-0005-0000-0000-00008F4F0000}"/>
    <cellStyle name="Milliers 266 2 2 3 2" xfId="20104" xr:uid="{00000000-0005-0000-0000-0000904F0000}"/>
    <cellStyle name="Milliers 266 2 2 3 2 2" xfId="44213" xr:uid="{00000000-0005-0000-0000-0000914F0000}"/>
    <cellStyle name="Milliers 266 2 2 3 3" xfId="38735" xr:uid="{00000000-0005-0000-0000-0000924F0000}"/>
    <cellStyle name="Milliers 266 2 2 4" xfId="16169" xr:uid="{00000000-0005-0000-0000-0000934F0000}"/>
    <cellStyle name="Milliers 266 2 2 4 2" xfId="41136" xr:uid="{00000000-0005-0000-0000-0000944F0000}"/>
    <cellStyle name="Milliers 266 2 2 5" xfId="8000" xr:uid="{00000000-0005-0000-0000-0000954F0000}"/>
    <cellStyle name="Milliers 266 2 3" xfId="4645" xr:uid="{00000000-0005-0000-0000-0000964F0000}"/>
    <cellStyle name="Milliers 266 2 3 2" xfId="13326" xr:uid="{00000000-0005-0000-0000-0000974F0000}"/>
    <cellStyle name="Milliers 266 2 3 2 2" xfId="20537" xr:uid="{00000000-0005-0000-0000-0000984F0000}"/>
    <cellStyle name="Milliers 266 2 3 2 2 2" xfId="44646" xr:uid="{00000000-0005-0000-0000-0000994F0000}"/>
    <cellStyle name="Milliers 266 2 3 2 3" xfId="39182" xr:uid="{00000000-0005-0000-0000-00009A4F0000}"/>
    <cellStyle name="Milliers 266 2 3 3" xfId="17026" xr:uid="{00000000-0005-0000-0000-00009B4F0000}"/>
    <cellStyle name="Milliers 266 2 3 3 2" xfId="41993" xr:uid="{00000000-0005-0000-0000-00009C4F0000}"/>
    <cellStyle name="Milliers 266 2 3 4" xfId="36553" xr:uid="{00000000-0005-0000-0000-00009D4F0000}"/>
    <cellStyle name="Milliers 266 2 3 5" xfId="9269" xr:uid="{00000000-0005-0000-0000-00009E4F0000}"/>
    <cellStyle name="Milliers 266 2 4" xfId="2940" xr:uid="{00000000-0005-0000-0000-00009F4F0000}"/>
    <cellStyle name="Milliers 266 2 4 2" xfId="19692" xr:uid="{00000000-0005-0000-0000-0000A04F0000}"/>
    <cellStyle name="Milliers 266 2 4 2 2" xfId="43801" xr:uid="{00000000-0005-0000-0000-0000A14F0000}"/>
    <cellStyle name="Milliers 266 2 4 3" xfId="38323" xr:uid="{00000000-0005-0000-0000-0000A24F0000}"/>
    <cellStyle name="Milliers 266 2 4 4" xfId="11048" xr:uid="{00000000-0005-0000-0000-0000A34F0000}"/>
    <cellStyle name="Milliers 266 2 5" xfId="15558" xr:uid="{00000000-0005-0000-0000-0000A44F0000}"/>
    <cellStyle name="Milliers 266 2 5 2" xfId="40525" xr:uid="{00000000-0005-0000-0000-0000A54F0000}"/>
    <cellStyle name="Milliers 266 2 6" xfId="7373" xr:uid="{00000000-0005-0000-0000-0000A64F0000}"/>
    <cellStyle name="Milliers 266 3" xfId="8955" xr:uid="{00000000-0005-0000-0000-0000A74F0000}"/>
    <cellStyle name="Milliers 266 3 2" xfId="19394" xr:uid="{00000000-0005-0000-0000-0000A84F0000}"/>
    <cellStyle name="Milliers 266 3 2 2" xfId="43503" xr:uid="{00000000-0005-0000-0000-0000A94F0000}"/>
    <cellStyle name="Milliers 266 3 3" xfId="36239" xr:uid="{00000000-0005-0000-0000-0000AA4F0000}"/>
    <cellStyle name="Milliers 266 4" xfId="10750" xr:uid="{00000000-0005-0000-0000-0000AB4F0000}"/>
    <cellStyle name="Milliers 266 4 2" xfId="38025" xr:uid="{00000000-0005-0000-0000-0000AC4F0000}"/>
    <cellStyle name="Milliers 266 5" xfId="15244" xr:uid="{00000000-0005-0000-0000-0000AD4F0000}"/>
    <cellStyle name="Milliers 266 5 2" xfId="40211" xr:uid="{00000000-0005-0000-0000-0000AE4F0000}"/>
    <cellStyle name="Milliers 266 6" xfId="7050" xr:uid="{00000000-0005-0000-0000-0000AF4F0000}"/>
    <cellStyle name="Milliers 267" xfId="1740" xr:uid="{00000000-0005-0000-0000-0000B04F0000}"/>
    <cellStyle name="Milliers 267 2" xfId="2147" xr:uid="{00000000-0005-0000-0000-0000B14F0000}"/>
    <cellStyle name="Milliers 267 2 2" xfId="3754" xr:uid="{00000000-0005-0000-0000-0000B24F0000}"/>
    <cellStyle name="Milliers 267 2 2 2" xfId="9881" xr:uid="{00000000-0005-0000-0000-0000B34F0000}"/>
    <cellStyle name="Milliers 267 2 2 2 2" xfId="13748" xr:uid="{00000000-0005-0000-0000-0000B44F0000}"/>
    <cellStyle name="Milliers 267 2 2 2 2 2" xfId="20950" xr:uid="{00000000-0005-0000-0000-0000B54F0000}"/>
    <cellStyle name="Milliers 267 2 2 2 2 2 2" xfId="45059" xr:uid="{00000000-0005-0000-0000-0000B64F0000}"/>
    <cellStyle name="Milliers 267 2 2 2 2 3" xfId="39595" xr:uid="{00000000-0005-0000-0000-0000B74F0000}"/>
    <cellStyle name="Milliers 267 2 2 2 3" xfId="17638" xr:uid="{00000000-0005-0000-0000-0000B84F0000}"/>
    <cellStyle name="Milliers 267 2 2 2 3 2" xfId="42605" xr:uid="{00000000-0005-0000-0000-0000B94F0000}"/>
    <cellStyle name="Milliers 267 2 2 2 4" xfId="37165" xr:uid="{00000000-0005-0000-0000-0000BA4F0000}"/>
    <cellStyle name="Milliers 267 2 2 3" xfId="11462" xr:uid="{00000000-0005-0000-0000-0000BB4F0000}"/>
    <cellStyle name="Milliers 267 2 2 3 2" xfId="20105" xr:uid="{00000000-0005-0000-0000-0000BC4F0000}"/>
    <cellStyle name="Milliers 267 2 2 3 2 2" xfId="44214" xr:uid="{00000000-0005-0000-0000-0000BD4F0000}"/>
    <cellStyle name="Milliers 267 2 2 3 3" xfId="38736" xr:uid="{00000000-0005-0000-0000-0000BE4F0000}"/>
    <cellStyle name="Milliers 267 2 2 4" xfId="16170" xr:uid="{00000000-0005-0000-0000-0000BF4F0000}"/>
    <cellStyle name="Milliers 267 2 2 4 2" xfId="41137" xr:uid="{00000000-0005-0000-0000-0000C04F0000}"/>
    <cellStyle name="Milliers 267 2 2 5" xfId="8001" xr:uid="{00000000-0005-0000-0000-0000C14F0000}"/>
    <cellStyle name="Milliers 267 2 3" xfId="4646" xr:uid="{00000000-0005-0000-0000-0000C24F0000}"/>
    <cellStyle name="Milliers 267 2 3 2" xfId="13327" xr:uid="{00000000-0005-0000-0000-0000C34F0000}"/>
    <cellStyle name="Milliers 267 2 3 2 2" xfId="20538" xr:uid="{00000000-0005-0000-0000-0000C44F0000}"/>
    <cellStyle name="Milliers 267 2 3 2 2 2" xfId="44647" xr:uid="{00000000-0005-0000-0000-0000C54F0000}"/>
    <cellStyle name="Milliers 267 2 3 2 3" xfId="39183" xr:uid="{00000000-0005-0000-0000-0000C64F0000}"/>
    <cellStyle name="Milliers 267 2 3 3" xfId="17027" xr:uid="{00000000-0005-0000-0000-0000C74F0000}"/>
    <cellStyle name="Milliers 267 2 3 3 2" xfId="41994" xr:uid="{00000000-0005-0000-0000-0000C84F0000}"/>
    <cellStyle name="Milliers 267 2 3 4" xfId="36554" xr:uid="{00000000-0005-0000-0000-0000C94F0000}"/>
    <cellStyle name="Milliers 267 2 3 5" xfId="9270" xr:uid="{00000000-0005-0000-0000-0000CA4F0000}"/>
    <cellStyle name="Milliers 267 2 4" xfId="2941" xr:uid="{00000000-0005-0000-0000-0000CB4F0000}"/>
    <cellStyle name="Milliers 267 2 4 2" xfId="19693" xr:uid="{00000000-0005-0000-0000-0000CC4F0000}"/>
    <cellStyle name="Milliers 267 2 4 2 2" xfId="43802" xr:uid="{00000000-0005-0000-0000-0000CD4F0000}"/>
    <cellStyle name="Milliers 267 2 4 3" xfId="38324" xr:uid="{00000000-0005-0000-0000-0000CE4F0000}"/>
    <cellStyle name="Milliers 267 2 4 4" xfId="11049" xr:uid="{00000000-0005-0000-0000-0000CF4F0000}"/>
    <cellStyle name="Milliers 267 2 5" xfId="15559" xr:uid="{00000000-0005-0000-0000-0000D04F0000}"/>
    <cellStyle name="Milliers 267 2 5 2" xfId="40526" xr:uid="{00000000-0005-0000-0000-0000D14F0000}"/>
    <cellStyle name="Milliers 267 2 6" xfId="7374" xr:uid="{00000000-0005-0000-0000-0000D24F0000}"/>
    <cellStyle name="Milliers 267 3" xfId="8956" xr:uid="{00000000-0005-0000-0000-0000D34F0000}"/>
    <cellStyle name="Milliers 267 3 2" xfId="19395" xr:uid="{00000000-0005-0000-0000-0000D44F0000}"/>
    <cellStyle name="Milliers 267 3 2 2" xfId="43504" xr:uid="{00000000-0005-0000-0000-0000D54F0000}"/>
    <cellStyle name="Milliers 267 3 3" xfId="36240" xr:uid="{00000000-0005-0000-0000-0000D64F0000}"/>
    <cellStyle name="Milliers 267 4" xfId="10751" xr:uid="{00000000-0005-0000-0000-0000D74F0000}"/>
    <cellStyle name="Milliers 267 4 2" xfId="38026" xr:uid="{00000000-0005-0000-0000-0000D84F0000}"/>
    <cellStyle name="Milliers 267 5" xfId="15245" xr:uid="{00000000-0005-0000-0000-0000D94F0000}"/>
    <cellStyle name="Milliers 267 5 2" xfId="40212" xr:uid="{00000000-0005-0000-0000-0000DA4F0000}"/>
    <cellStyle name="Milliers 267 6" xfId="7051" xr:uid="{00000000-0005-0000-0000-0000DB4F0000}"/>
    <cellStyle name="Milliers 268" xfId="1741" xr:uid="{00000000-0005-0000-0000-0000DC4F0000}"/>
    <cellStyle name="Milliers 268 2" xfId="2148" xr:uid="{00000000-0005-0000-0000-0000DD4F0000}"/>
    <cellStyle name="Milliers 268 2 2" xfId="3755" xr:uid="{00000000-0005-0000-0000-0000DE4F0000}"/>
    <cellStyle name="Milliers 268 2 2 2" xfId="9882" xr:uid="{00000000-0005-0000-0000-0000DF4F0000}"/>
    <cellStyle name="Milliers 268 2 2 2 2" xfId="13749" xr:uid="{00000000-0005-0000-0000-0000E04F0000}"/>
    <cellStyle name="Milliers 268 2 2 2 2 2" xfId="20951" xr:uid="{00000000-0005-0000-0000-0000E14F0000}"/>
    <cellStyle name="Milliers 268 2 2 2 2 2 2" xfId="45060" xr:uid="{00000000-0005-0000-0000-0000E24F0000}"/>
    <cellStyle name="Milliers 268 2 2 2 2 3" xfId="39596" xr:uid="{00000000-0005-0000-0000-0000E34F0000}"/>
    <cellStyle name="Milliers 268 2 2 2 3" xfId="17639" xr:uid="{00000000-0005-0000-0000-0000E44F0000}"/>
    <cellStyle name="Milliers 268 2 2 2 3 2" xfId="42606" xr:uid="{00000000-0005-0000-0000-0000E54F0000}"/>
    <cellStyle name="Milliers 268 2 2 2 4" xfId="37166" xr:uid="{00000000-0005-0000-0000-0000E64F0000}"/>
    <cellStyle name="Milliers 268 2 2 3" xfId="11463" xr:uid="{00000000-0005-0000-0000-0000E74F0000}"/>
    <cellStyle name="Milliers 268 2 2 3 2" xfId="20106" xr:uid="{00000000-0005-0000-0000-0000E84F0000}"/>
    <cellStyle name="Milliers 268 2 2 3 2 2" xfId="44215" xr:uid="{00000000-0005-0000-0000-0000E94F0000}"/>
    <cellStyle name="Milliers 268 2 2 3 3" xfId="38737" xr:uid="{00000000-0005-0000-0000-0000EA4F0000}"/>
    <cellStyle name="Milliers 268 2 2 4" xfId="16171" xr:uid="{00000000-0005-0000-0000-0000EB4F0000}"/>
    <cellStyle name="Milliers 268 2 2 4 2" xfId="41138" xr:uid="{00000000-0005-0000-0000-0000EC4F0000}"/>
    <cellStyle name="Milliers 268 2 2 5" xfId="8002" xr:uid="{00000000-0005-0000-0000-0000ED4F0000}"/>
    <cellStyle name="Milliers 268 2 3" xfId="4647" xr:uid="{00000000-0005-0000-0000-0000EE4F0000}"/>
    <cellStyle name="Milliers 268 2 3 2" xfId="13328" xr:uid="{00000000-0005-0000-0000-0000EF4F0000}"/>
    <cellStyle name="Milliers 268 2 3 2 2" xfId="20539" xr:uid="{00000000-0005-0000-0000-0000F04F0000}"/>
    <cellStyle name="Milliers 268 2 3 2 2 2" xfId="44648" xr:uid="{00000000-0005-0000-0000-0000F14F0000}"/>
    <cellStyle name="Milliers 268 2 3 2 3" xfId="39184" xr:uid="{00000000-0005-0000-0000-0000F24F0000}"/>
    <cellStyle name="Milliers 268 2 3 3" xfId="17028" xr:uid="{00000000-0005-0000-0000-0000F34F0000}"/>
    <cellStyle name="Milliers 268 2 3 3 2" xfId="41995" xr:uid="{00000000-0005-0000-0000-0000F44F0000}"/>
    <cellStyle name="Milliers 268 2 3 4" xfId="36555" xr:uid="{00000000-0005-0000-0000-0000F54F0000}"/>
    <cellStyle name="Milliers 268 2 3 5" xfId="9271" xr:uid="{00000000-0005-0000-0000-0000F64F0000}"/>
    <cellStyle name="Milliers 268 2 4" xfId="2942" xr:uid="{00000000-0005-0000-0000-0000F74F0000}"/>
    <cellStyle name="Milliers 268 2 4 2" xfId="19694" xr:uid="{00000000-0005-0000-0000-0000F84F0000}"/>
    <cellStyle name="Milliers 268 2 4 2 2" xfId="43803" xr:uid="{00000000-0005-0000-0000-0000F94F0000}"/>
    <cellStyle name="Milliers 268 2 4 3" xfId="38325" xr:uid="{00000000-0005-0000-0000-0000FA4F0000}"/>
    <cellStyle name="Milliers 268 2 4 4" xfId="11050" xr:uid="{00000000-0005-0000-0000-0000FB4F0000}"/>
    <cellStyle name="Milliers 268 2 5" xfId="15560" xr:uid="{00000000-0005-0000-0000-0000FC4F0000}"/>
    <cellStyle name="Milliers 268 2 5 2" xfId="40527" xr:uid="{00000000-0005-0000-0000-0000FD4F0000}"/>
    <cellStyle name="Milliers 268 2 6" xfId="7375" xr:uid="{00000000-0005-0000-0000-0000FE4F0000}"/>
    <cellStyle name="Milliers 268 3" xfId="8957" xr:uid="{00000000-0005-0000-0000-0000FF4F0000}"/>
    <cellStyle name="Milliers 268 3 2" xfId="19396" xr:uid="{00000000-0005-0000-0000-000000500000}"/>
    <cellStyle name="Milliers 268 3 2 2" xfId="43505" xr:uid="{00000000-0005-0000-0000-000001500000}"/>
    <cellStyle name="Milliers 268 3 3" xfId="36241" xr:uid="{00000000-0005-0000-0000-000002500000}"/>
    <cellStyle name="Milliers 268 4" xfId="10752" xr:uid="{00000000-0005-0000-0000-000003500000}"/>
    <cellStyle name="Milliers 268 4 2" xfId="38027" xr:uid="{00000000-0005-0000-0000-000004500000}"/>
    <cellStyle name="Milliers 268 5" xfId="15246" xr:uid="{00000000-0005-0000-0000-000005500000}"/>
    <cellStyle name="Milliers 268 5 2" xfId="40213" xr:uid="{00000000-0005-0000-0000-000006500000}"/>
    <cellStyle name="Milliers 268 6" xfId="7052" xr:uid="{00000000-0005-0000-0000-000007500000}"/>
    <cellStyle name="Milliers 269" xfId="1742" xr:uid="{00000000-0005-0000-0000-000008500000}"/>
    <cellStyle name="Milliers 269 2" xfId="2149" xr:uid="{00000000-0005-0000-0000-000009500000}"/>
    <cellStyle name="Milliers 269 2 2" xfId="3756" xr:uid="{00000000-0005-0000-0000-00000A500000}"/>
    <cellStyle name="Milliers 269 2 2 2" xfId="9883" xr:uid="{00000000-0005-0000-0000-00000B500000}"/>
    <cellStyle name="Milliers 269 2 2 2 2" xfId="13750" xr:uid="{00000000-0005-0000-0000-00000C500000}"/>
    <cellStyle name="Milliers 269 2 2 2 2 2" xfId="20952" xr:uid="{00000000-0005-0000-0000-00000D500000}"/>
    <cellStyle name="Milliers 269 2 2 2 2 2 2" xfId="45061" xr:uid="{00000000-0005-0000-0000-00000E500000}"/>
    <cellStyle name="Milliers 269 2 2 2 2 3" xfId="39597" xr:uid="{00000000-0005-0000-0000-00000F500000}"/>
    <cellStyle name="Milliers 269 2 2 2 3" xfId="17640" xr:uid="{00000000-0005-0000-0000-000010500000}"/>
    <cellStyle name="Milliers 269 2 2 2 3 2" xfId="42607" xr:uid="{00000000-0005-0000-0000-000011500000}"/>
    <cellStyle name="Milliers 269 2 2 2 4" xfId="37167" xr:uid="{00000000-0005-0000-0000-000012500000}"/>
    <cellStyle name="Milliers 269 2 2 3" xfId="11464" xr:uid="{00000000-0005-0000-0000-000013500000}"/>
    <cellStyle name="Milliers 269 2 2 3 2" xfId="20107" xr:uid="{00000000-0005-0000-0000-000014500000}"/>
    <cellStyle name="Milliers 269 2 2 3 2 2" xfId="44216" xr:uid="{00000000-0005-0000-0000-000015500000}"/>
    <cellStyle name="Milliers 269 2 2 3 3" xfId="38738" xr:uid="{00000000-0005-0000-0000-000016500000}"/>
    <cellStyle name="Milliers 269 2 2 4" xfId="16172" xr:uid="{00000000-0005-0000-0000-000017500000}"/>
    <cellStyle name="Milliers 269 2 2 4 2" xfId="41139" xr:uid="{00000000-0005-0000-0000-000018500000}"/>
    <cellStyle name="Milliers 269 2 2 5" xfId="8003" xr:uid="{00000000-0005-0000-0000-000019500000}"/>
    <cellStyle name="Milliers 269 2 3" xfId="4648" xr:uid="{00000000-0005-0000-0000-00001A500000}"/>
    <cellStyle name="Milliers 269 2 3 2" xfId="13329" xr:uid="{00000000-0005-0000-0000-00001B500000}"/>
    <cellStyle name="Milliers 269 2 3 2 2" xfId="20540" xr:uid="{00000000-0005-0000-0000-00001C500000}"/>
    <cellStyle name="Milliers 269 2 3 2 2 2" xfId="44649" xr:uid="{00000000-0005-0000-0000-00001D500000}"/>
    <cellStyle name="Milliers 269 2 3 2 3" xfId="39185" xr:uid="{00000000-0005-0000-0000-00001E500000}"/>
    <cellStyle name="Milliers 269 2 3 3" xfId="17029" xr:uid="{00000000-0005-0000-0000-00001F500000}"/>
    <cellStyle name="Milliers 269 2 3 3 2" xfId="41996" xr:uid="{00000000-0005-0000-0000-000020500000}"/>
    <cellStyle name="Milliers 269 2 3 4" xfId="36556" xr:uid="{00000000-0005-0000-0000-000021500000}"/>
    <cellStyle name="Milliers 269 2 3 5" xfId="9272" xr:uid="{00000000-0005-0000-0000-000022500000}"/>
    <cellStyle name="Milliers 269 2 4" xfId="2943" xr:uid="{00000000-0005-0000-0000-000023500000}"/>
    <cellStyle name="Milliers 269 2 4 2" xfId="19695" xr:uid="{00000000-0005-0000-0000-000024500000}"/>
    <cellStyle name="Milliers 269 2 4 2 2" xfId="43804" xr:uid="{00000000-0005-0000-0000-000025500000}"/>
    <cellStyle name="Milliers 269 2 4 3" xfId="38326" xr:uid="{00000000-0005-0000-0000-000026500000}"/>
    <cellStyle name="Milliers 269 2 4 4" xfId="11051" xr:uid="{00000000-0005-0000-0000-000027500000}"/>
    <cellStyle name="Milliers 269 2 5" xfId="15561" xr:uid="{00000000-0005-0000-0000-000028500000}"/>
    <cellStyle name="Milliers 269 2 5 2" xfId="40528" xr:uid="{00000000-0005-0000-0000-000029500000}"/>
    <cellStyle name="Milliers 269 2 6" xfId="7376" xr:uid="{00000000-0005-0000-0000-00002A500000}"/>
    <cellStyle name="Milliers 269 3" xfId="8958" xr:uid="{00000000-0005-0000-0000-00002B500000}"/>
    <cellStyle name="Milliers 269 3 2" xfId="19397" xr:uid="{00000000-0005-0000-0000-00002C500000}"/>
    <cellStyle name="Milliers 269 3 2 2" xfId="43506" xr:uid="{00000000-0005-0000-0000-00002D500000}"/>
    <cellStyle name="Milliers 269 3 3" xfId="36242" xr:uid="{00000000-0005-0000-0000-00002E500000}"/>
    <cellStyle name="Milliers 269 4" xfId="10753" xr:uid="{00000000-0005-0000-0000-00002F500000}"/>
    <cellStyle name="Milliers 269 4 2" xfId="38028" xr:uid="{00000000-0005-0000-0000-000030500000}"/>
    <cellStyle name="Milliers 269 5" xfId="15247" xr:uid="{00000000-0005-0000-0000-000031500000}"/>
    <cellStyle name="Milliers 269 5 2" xfId="40214" xr:uid="{00000000-0005-0000-0000-000032500000}"/>
    <cellStyle name="Milliers 269 6" xfId="7053" xr:uid="{00000000-0005-0000-0000-000033500000}"/>
    <cellStyle name="Milliers 27" xfId="1478" xr:uid="{00000000-0005-0000-0000-000034500000}"/>
    <cellStyle name="Milliers 27 2" xfId="2150" xr:uid="{00000000-0005-0000-0000-000035500000}"/>
    <cellStyle name="Milliers 27 2 2" xfId="3757" xr:uid="{00000000-0005-0000-0000-000036500000}"/>
    <cellStyle name="Milliers 27 2 2 2" xfId="9884" xr:uid="{00000000-0005-0000-0000-000037500000}"/>
    <cellStyle name="Milliers 27 2 2 2 2" xfId="13751" xr:uid="{00000000-0005-0000-0000-000038500000}"/>
    <cellStyle name="Milliers 27 2 2 2 2 2" xfId="20953" xr:uid="{00000000-0005-0000-0000-000039500000}"/>
    <cellStyle name="Milliers 27 2 2 2 2 2 2" xfId="45062" xr:uid="{00000000-0005-0000-0000-00003A500000}"/>
    <cellStyle name="Milliers 27 2 2 2 2 3" xfId="39598" xr:uid="{00000000-0005-0000-0000-00003B500000}"/>
    <cellStyle name="Milliers 27 2 2 2 3" xfId="17641" xr:uid="{00000000-0005-0000-0000-00003C500000}"/>
    <cellStyle name="Milliers 27 2 2 2 3 2" xfId="42608" xr:uid="{00000000-0005-0000-0000-00003D500000}"/>
    <cellStyle name="Milliers 27 2 2 2 4" xfId="37168" xr:uid="{00000000-0005-0000-0000-00003E500000}"/>
    <cellStyle name="Milliers 27 2 2 3" xfId="11465" xr:uid="{00000000-0005-0000-0000-00003F500000}"/>
    <cellStyle name="Milliers 27 2 2 3 2" xfId="20108" xr:uid="{00000000-0005-0000-0000-000040500000}"/>
    <cellStyle name="Milliers 27 2 2 3 2 2" xfId="44217" xr:uid="{00000000-0005-0000-0000-000041500000}"/>
    <cellStyle name="Milliers 27 2 2 3 3" xfId="38739" xr:uid="{00000000-0005-0000-0000-000042500000}"/>
    <cellStyle name="Milliers 27 2 2 4" xfId="16173" xr:uid="{00000000-0005-0000-0000-000043500000}"/>
    <cellStyle name="Milliers 27 2 2 4 2" xfId="41140" xr:uid="{00000000-0005-0000-0000-000044500000}"/>
    <cellStyle name="Milliers 27 2 2 5" xfId="8004" xr:uid="{00000000-0005-0000-0000-000045500000}"/>
    <cellStyle name="Milliers 27 2 3" xfId="4649" xr:uid="{00000000-0005-0000-0000-000046500000}"/>
    <cellStyle name="Milliers 27 2 3 2" xfId="13330" xr:uid="{00000000-0005-0000-0000-000047500000}"/>
    <cellStyle name="Milliers 27 2 3 2 2" xfId="20541" xr:uid="{00000000-0005-0000-0000-000048500000}"/>
    <cellStyle name="Milliers 27 2 3 2 2 2" xfId="44650" xr:uid="{00000000-0005-0000-0000-000049500000}"/>
    <cellStyle name="Milliers 27 2 3 2 3" xfId="39186" xr:uid="{00000000-0005-0000-0000-00004A500000}"/>
    <cellStyle name="Milliers 27 2 3 3" xfId="17030" xr:uid="{00000000-0005-0000-0000-00004B500000}"/>
    <cellStyle name="Milliers 27 2 3 3 2" xfId="41997" xr:uid="{00000000-0005-0000-0000-00004C500000}"/>
    <cellStyle name="Milliers 27 2 3 4" xfId="36557" xr:uid="{00000000-0005-0000-0000-00004D500000}"/>
    <cellStyle name="Milliers 27 2 3 5" xfId="9273" xr:uid="{00000000-0005-0000-0000-00004E500000}"/>
    <cellStyle name="Milliers 27 2 4" xfId="2944" xr:uid="{00000000-0005-0000-0000-00004F500000}"/>
    <cellStyle name="Milliers 27 2 4 2" xfId="19696" xr:uid="{00000000-0005-0000-0000-000050500000}"/>
    <cellStyle name="Milliers 27 2 4 2 2" xfId="43805" xr:uid="{00000000-0005-0000-0000-000051500000}"/>
    <cellStyle name="Milliers 27 2 4 3" xfId="38327" xr:uid="{00000000-0005-0000-0000-000052500000}"/>
    <cellStyle name="Milliers 27 2 4 4" xfId="11052" xr:uid="{00000000-0005-0000-0000-000053500000}"/>
    <cellStyle name="Milliers 27 2 5" xfId="15562" xr:uid="{00000000-0005-0000-0000-000054500000}"/>
    <cellStyle name="Milliers 27 2 5 2" xfId="40529" xr:uid="{00000000-0005-0000-0000-000055500000}"/>
    <cellStyle name="Milliers 27 2 6" xfId="7377" xr:uid="{00000000-0005-0000-0000-000056500000}"/>
    <cellStyle name="Milliers 27 3" xfId="8694" xr:uid="{00000000-0005-0000-0000-000057500000}"/>
    <cellStyle name="Milliers 27 3 2" xfId="19155" xr:uid="{00000000-0005-0000-0000-000058500000}"/>
    <cellStyle name="Milliers 27 3 2 2" xfId="43264" xr:uid="{00000000-0005-0000-0000-000059500000}"/>
    <cellStyle name="Milliers 27 3 3" xfId="35978" xr:uid="{00000000-0005-0000-0000-00005A500000}"/>
    <cellStyle name="Milliers 27 4" xfId="10511" xr:uid="{00000000-0005-0000-0000-00005B500000}"/>
    <cellStyle name="Milliers 27 4 2" xfId="37786" xr:uid="{00000000-0005-0000-0000-00005C500000}"/>
    <cellStyle name="Milliers 27 5" xfId="14983" xr:uid="{00000000-0005-0000-0000-00005D500000}"/>
    <cellStyle name="Milliers 27 5 2" xfId="39950" xr:uid="{00000000-0005-0000-0000-00005E500000}"/>
    <cellStyle name="Milliers 27 6" xfId="6789" xr:uid="{00000000-0005-0000-0000-00005F500000}"/>
    <cellStyle name="Milliers 270" xfId="1743" xr:uid="{00000000-0005-0000-0000-000060500000}"/>
    <cellStyle name="Milliers 270 2" xfId="2151" xr:uid="{00000000-0005-0000-0000-000061500000}"/>
    <cellStyle name="Milliers 270 2 2" xfId="3758" xr:uid="{00000000-0005-0000-0000-000062500000}"/>
    <cellStyle name="Milliers 270 2 2 2" xfId="9885" xr:uid="{00000000-0005-0000-0000-000063500000}"/>
    <cellStyle name="Milliers 270 2 2 2 2" xfId="13752" xr:uid="{00000000-0005-0000-0000-000064500000}"/>
    <cellStyle name="Milliers 270 2 2 2 2 2" xfId="20954" xr:uid="{00000000-0005-0000-0000-000065500000}"/>
    <cellStyle name="Milliers 270 2 2 2 2 2 2" xfId="45063" xr:uid="{00000000-0005-0000-0000-000066500000}"/>
    <cellStyle name="Milliers 270 2 2 2 2 3" xfId="39599" xr:uid="{00000000-0005-0000-0000-000067500000}"/>
    <cellStyle name="Milliers 270 2 2 2 3" xfId="17642" xr:uid="{00000000-0005-0000-0000-000068500000}"/>
    <cellStyle name="Milliers 270 2 2 2 3 2" xfId="42609" xr:uid="{00000000-0005-0000-0000-000069500000}"/>
    <cellStyle name="Milliers 270 2 2 2 4" xfId="37169" xr:uid="{00000000-0005-0000-0000-00006A500000}"/>
    <cellStyle name="Milliers 270 2 2 3" xfId="11466" xr:uid="{00000000-0005-0000-0000-00006B500000}"/>
    <cellStyle name="Milliers 270 2 2 3 2" xfId="20109" xr:uid="{00000000-0005-0000-0000-00006C500000}"/>
    <cellStyle name="Milliers 270 2 2 3 2 2" xfId="44218" xr:uid="{00000000-0005-0000-0000-00006D500000}"/>
    <cellStyle name="Milliers 270 2 2 3 3" xfId="38740" xr:uid="{00000000-0005-0000-0000-00006E500000}"/>
    <cellStyle name="Milliers 270 2 2 4" xfId="16174" xr:uid="{00000000-0005-0000-0000-00006F500000}"/>
    <cellStyle name="Milliers 270 2 2 4 2" xfId="41141" xr:uid="{00000000-0005-0000-0000-000070500000}"/>
    <cellStyle name="Milliers 270 2 2 5" xfId="8005" xr:uid="{00000000-0005-0000-0000-000071500000}"/>
    <cellStyle name="Milliers 270 2 3" xfId="4650" xr:uid="{00000000-0005-0000-0000-000072500000}"/>
    <cellStyle name="Milliers 270 2 3 2" xfId="13331" xr:uid="{00000000-0005-0000-0000-000073500000}"/>
    <cellStyle name="Milliers 270 2 3 2 2" xfId="20542" xr:uid="{00000000-0005-0000-0000-000074500000}"/>
    <cellStyle name="Milliers 270 2 3 2 2 2" xfId="44651" xr:uid="{00000000-0005-0000-0000-000075500000}"/>
    <cellStyle name="Milliers 270 2 3 2 3" xfId="39187" xr:uid="{00000000-0005-0000-0000-000076500000}"/>
    <cellStyle name="Milliers 270 2 3 3" xfId="17031" xr:uid="{00000000-0005-0000-0000-000077500000}"/>
    <cellStyle name="Milliers 270 2 3 3 2" xfId="41998" xr:uid="{00000000-0005-0000-0000-000078500000}"/>
    <cellStyle name="Milliers 270 2 3 4" xfId="36558" xr:uid="{00000000-0005-0000-0000-000079500000}"/>
    <cellStyle name="Milliers 270 2 3 5" xfId="9274" xr:uid="{00000000-0005-0000-0000-00007A500000}"/>
    <cellStyle name="Milliers 270 2 4" xfId="2945" xr:uid="{00000000-0005-0000-0000-00007B500000}"/>
    <cellStyle name="Milliers 270 2 4 2" xfId="19697" xr:uid="{00000000-0005-0000-0000-00007C500000}"/>
    <cellStyle name="Milliers 270 2 4 2 2" xfId="43806" xr:uid="{00000000-0005-0000-0000-00007D500000}"/>
    <cellStyle name="Milliers 270 2 4 3" xfId="38328" xr:uid="{00000000-0005-0000-0000-00007E500000}"/>
    <cellStyle name="Milliers 270 2 4 4" xfId="11053" xr:uid="{00000000-0005-0000-0000-00007F500000}"/>
    <cellStyle name="Milliers 270 2 5" xfId="15563" xr:uid="{00000000-0005-0000-0000-000080500000}"/>
    <cellStyle name="Milliers 270 2 5 2" xfId="40530" xr:uid="{00000000-0005-0000-0000-000081500000}"/>
    <cellStyle name="Milliers 270 2 6" xfId="7378" xr:uid="{00000000-0005-0000-0000-000082500000}"/>
    <cellStyle name="Milliers 270 3" xfId="8959" xr:uid="{00000000-0005-0000-0000-000083500000}"/>
    <cellStyle name="Milliers 270 3 2" xfId="19398" xr:uid="{00000000-0005-0000-0000-000084500000}"/>
    <cellStyle name="Milliers 270 3 2 2" xfId="43507" xr:uid="{00000000-0005-0000-0000-000085500000}"/>
    <cellStyle name="Milliers 270 3 3" xfId="36243" xr:uid="{00000000-0005-0000-0000-000086500000}"/>
    <cellStyle name="Milliers 270 4" xfId="10754" xr:uid="{00000000-0005-0000-0000-000087500000}"/>
    <cellStyle name="Milliers 270 4 2" xfId="38029" xr:uid="{00000000-0005-0000-0000-000088500000}"/>
    <cellStyle name="Milliers 270 5" xfId="15248" xr:uid="{00000000-0005-0000-0000-000089500000}"/>
    <cellStyle name="Milliers 270 5 2" xfId="40215" xr:uid="{00000000-0005-0000-0000-00008A500000}"/>
    <cellStyle name="Milliers 270 6" xfId="7054" xr:uid="{00000000-0005-0000-0000-00008B500000}"/>
    <cellStyle name="Milliers 271" xfId="1744" xr:uid="{00000000-0005-0000-0000-00008C500000}"/>
    <cellStyle name="Milliers 271 2" xfId="2152" xr:uid="{00000000-0005-0000-0000-00008D500000}"/>
    <cellStyle name="Milliers 271 2 2" xfId="3759" xr:uid="{00000000-0005-0000-0000-00008E500000}"/>
    <cellStyle name="Milliers 271 2 2 2" xfId="9886" xr:uid="{00000000-0005-0000-0000-00008F500000}"/>
    <cellStyle name="Milliers 271 2 2 2 2" xfId="13753" xr:uid="{00000000-0005-0000-0000-000090500000}"/>
    <cellStyle name="Milliers 271 2 2 2 2 2" xfId="20955" xr:uid="{00000000-0005-0000-0000-000091500000}"/>
    <cellStyle name="Milliers 271 2 2 2 2 2 2" xfId="45064" xr:uid="{00000000-0005-0000-0000-000092500000}"/>
    <cellStyle name="Milliers 271 2 2 2 2 3" xfId="39600" xr:uid="{00000000-0005-0000-0000-000093500000}"/>
    <cellStyle name="Milliers 271 2 2 2 3" xfId="17643" xr:uid="{00000000-0005-0000-0000-000094500000}"/>
    <cellStyle name="Milliers 271 2 2 2 3 2" xfId="42610" xr:uid="{00000000-0005-0000-0000-000095500000}"/>
    <cellStyle name="Milliers 271 2 2 2 4" xfId="37170" xr:uid="{00000000-0005-0000-0000-000096500000}"/>
    <cellStyle name="Milliers 271 2 2 3" xfId="11467" xr:uid="{00000000-0005-0000-0000-000097500000}"/>
    <cellStyle name="Milliers 271 2 2 3 2" xfId="20110" xr:uid="{00000000-0005-0000-0000-000098500000}"/>
    <cellStyle name="Milliers 271 2 2 3 2 2" xfId="44219" xr:uid="{00000000-0005-0000-0000-000099500000}"/>
    <cellStyle name="Milliers 271 2 2 3 3" xfId="38741" xr:uid="{00000000-0005-0000-0000-00009A500000}"/>
    <cellStyle name="Milliers 271 2 2 4" xfId="16175" xr:uid="{00000000-0005-0000-0000-00009B500000}"/>
    <cellStyle name="Milliers 271 2 2 4 2" xfId="41142" xr:uid="{00000000-0005-0000-0000-00009C500000}"/>
    <cellStyle name="Milliers 271 2 2 5" xfId="8006" xr:uid="{00000000-0005-0000-0000-00009D500000}"/>
    <cellStyle name="Milliers 271 2 3" xfId="4651" xr:uid="{00000000-0005-0000-0000-00009E500000}"/>
    <cellStyle name="Milliers 271 2 3 2" xfId="13332" xr:uid="{00000000-0005-0000-0000-00009F500000}"/>
    <cellStyle name="Milliers 271 2 3 2 2" xfId="20543" xr:uid="{00000000-0005-0000-0000-0000A0500000}"/>
    <cellStyle name="Milliers 271 2 3 2 2 2" xfId="44652" xr:uid="{00000000-0005-0000-0000-0000A1500000}"/>
    <cellStyle name="Milliers 271 2 3 2 3" xfId="39188" xr:uid="{00000000-0005-0000-0000-0000A2500000}"/>
    <cellStyle name="Milliers 271 2 3 3" xfId="17032" xr:uid="{00000000-0005-0000-0000-0000A3500000}"/>
    <cellStyle name="Milliers 271 2 3 3 2" xfId="41999" xr:uid="{00000000-0005-0000-0000-0000A4500000}"/>
    <cellStyle name="Milliers 271 2 3 4" xfId="36559" xr:uid="{00000000-0005-0000-0000-0000A5500000}"/>
    <cellStyle name="Milliers 271 2 3 5" xfId="9275" xr:uid="{00000000-0005-0000-0000-0000A6500000}"/>
    <cellStyle name="Milliers 271 2 4" xfId="2946" xr:uid="{00000000-0005-0000-0000-0000A7500000}"/>
    <cellStyle name="Milliers 271 2 4 2" xfId="19698" xr:uid="{00000000-0005-0000-0000-0000A8500000}"/>
    <cellStyle name="Milliers 271 2 4 2 2" xfId="43807" xr:uid="{00000000-0005-0000-0000-0000A9500000}"/>
    <cellStyle name="Milliers 271 2 4 3" xfId="38329" xr:uid="{00000000-0005-0000-0000-0000AA500000}"/>
    <cellStyle name="Milliers 271 2 4 4" xfId="11054" xr:uid="{00000000-0005-0000-0000-0000AB500000}"/>
    <cellStyle name="Milliers 271 2 5" xfId="15564" xr:uid="{00000000-0005-0000-0000-0000AC500000}"/>
    <cellStyle name="Milliers 271 2 5 2" xfId="40531" xr:uid="{00000000-0005-0000-0000-0000AD500000}"/>
    <cellStyle name="Milliers 271 2 6" xfId="7379" xr:uid="{00000000-0005-0000-0000-0000AE500000}"/>
    <cellStyle name="Milliers 271 3" xfId="8960" xr:uid="{00000000-0005-0000-0000-0000AF500000}"/>
    <cellStyle name="Milliers 271 3 2" xfId="19399" xr:uid="{00000000-0005-0000-0000-0000B0500000}"/>
    <cellStyle name="Milliers 271 3 2 2" xfId="43508" xr:uid="{00000000-0005-0000-0000-0000B1500000}"/>
    <cellStyle name="Milliers 271 3 3" xfId="36244" xr:uid="{00000000-0005-0000-0000-0000B2500000}"/>
    <cellStyle name="Milliers 271 4" xfId="10755" xr:uid="{00000000-0005-0000-0000-0000B3500000}"/>
    <cellStyle name="Milliers 271 4 2" xfId="38030" xr:uid="{00000000-0005-0000-0000-0000B4500000}"/>
    <cellStyle name="Milliers 271 5" xfId="15249" xr:uid="{00000000-0005-0000-0000-0000B5500000}"/>
    <cellStyle name="Milliers 271 5 2" xfId="40216" xr:uid="{00000000-0005-0000-0000-0000B6500000}"/>
    <cellStyle name="Milliers 271 6" xfId="7055" xr:uid="{00000000-0005-0000-0000-0000B7500000}"/>
    <cellStyle name="Milliers 272" xfId="1745" xr:uid="{00000000-0005-0000-0000-0000B8500000}"/>
    <cellStyle name="Milliers 272 2" xfId="2153" xr:uid="{00000000-0005-0000-0000-0000B9500000}"/>
    <cellStyle name="Milliers 272 2 2" xfId="3760" xr:uid="{00000000-0005-0000-0000-0000BA500000}"/>
    <cellStyle name="Milliers 272 2 2 2" xfId="9887" xr:uid="{00000000-0005-0000-0000-0000BB500000}"/>
    <cellStyle name="Milliers 272 2 2 2 2" xfId="13754" xr:uid="{00000000-0005-0000-0000-0000BC500000}"/>
    <cellStyle name="Milliers 272 2 2 2 2 2" xfId="20956" xr:uid="{00000000-0005-0000-0000-0000BD500000}"/>
    <cellStyle name="Milliers 272 2 2 2 2 2 2" xfId="45065" xr:uid="{00000000-0005-0000-0000-0000BE500000}"/>
    <cellStyle name="Milliers 272 2 2 2 2 3" xfId="39601" xr:uid="{00000000-0005-0000-0000-0000BF500000}"/>
    <cellStyle name="Milliers 272 2 2 2 3" xfId="17644" xr:uid="{00000000-0005-0000-0000-0000C0500000}"/>
    <cellStyle name="Milliers 272 2 2 2 3 2" xfId="42611" xr:uid="{00000000-0005-0000-0000-0000C1500000}"/>
    <cellStyle name="Milliers 272 2 2 2 4" xfId="37171" xr:uid="{00000000-0005-0000-0000-0000C2500000}"/>
    <cellStyle name="Milliers 272 2 2 3" xfId="11468" xr:uid="{00000000-0005-0000-0000-0000C3500000}"/>
    <cellStyle name="Milliers 272 2 2 3 2" xfId="20111" xr:uid="{00000000-0005-0000-0000-0000C4500000}"/>
    <cellStyle name="Milliers 272 2 2 3 2 2" xfId="44220" xr:uid="{00000000-0005-0000-0000-0000C5500000}"/>
    <cellStyle name="Milliers 272 2 2 3 3" xfId="38742" xr:uid="{00000000-0005-0000-0000-0000C6500000}"/>
    <cellStyle name="Milliers 272 2 2 4" xfId="16176" xr:uid="{00000000-0005-0000-0000-0000C7500000}"/>
    <cellStyle name="Milliers 272 2 2 4 2" xfId="41143" xr:uid="{00000000-0005-0000-0000-0000C8500000}"/>
    <cellStyle name="Milliers 272 2 2 5" xfId="8007" xr:uid="{00000000-0005-0000-0000-0000C9500000}"/>
    <cellStyle name="Milliers 272 2 3" xfId="4652" xr:uid="{00000000-0005-0000-0000-0000CA500000}"/>
    <cellStyle name="Milliers 272 2 3 2" xfId="13333" xr:uid="{00000000-0005-0000-0000-0000CB500000}"/>
    <cellStyle name="Milliers 272 2 3 2 2" xfId="20544" xr:uid="{00000000-0005-0000-0000-0000CC500000}"/>
    <cellStyle name="Milliers 272 2 3 2 2 2" xfId="44653" xr:uid="{00000000-0005-0000-0000-0000CD500000}"/>
    <cellStyle name="Milliers 272 2 3 2 3" xfId="39189" xr:uid="{00000000-0005-0000-0000-0000CE500000}"/>
    <cellStyle name="Milliers 272 2 3 3" xfId="17033" xr:uid="{00000000-0005-0000-0000-0000CF500000}"/>
    <cellStyle name="Milliers 272 2 3 3 2" xfId="42000" xr:uid="{00000000-0005-0000-0000-0000D0500000}"/>
    <cellStyle name="Milliers 272 2 3 4" xfId="36560" xr:uid="{00000000-0005-0000-0000-0000D1500000}"/>
    <cellStyle name="Milliers 272 2 3 5" xfId="9276" xr:uid="{00000000-0005-0000-0000-0000D2500000}"/>
    <cellStyle name="Milliers 272 2 4" xfId="2947" xr:uid="{00000000-0005-0000-0000-0000D3500000}"/>
    <cellStyle name="Milliers 272 2 4 2" xfId="19699" xr:uid="{00000000-0005-0000-0000-0000D4500000}"/>
    <cellStyle name="Milliers 272 2 4 2 2" xfId="43808" xr:uid="{00000000-0005-0000-0000-0000D5500000}"/>
    <cellStyle name="Milliers 272 2 4 3" xfId="38330" xr:uid="{00000000-0005-0000-0000-0000D6500000}"/>
    <cellStyle name="Milliers 272 2 4 4" xfId="11055" xr:uid="{00000000-0005-0000-0000-0000D7500000}"/>
    <cellStyle name="Milliers 272 2 5" xfId="15565" xr:uid="{00000000-0005-0000-0000-0000D8500000}"/>
    <cellStyle name="Milliers 272 2 5 2" xfId="40532" xr:uid="{00000000-0005-0000-0000-0000D9500000}"/>
    <cellStyle name="Milliers 272 2 6" xfId="7380" xr:uid="{00000000-0005-0000-0000-0000DA500000}"/>
    <cellStyle name="Milliers 272 3" xfId="8961" xr:uid="{00000000-0005-0000-0000-0000DB500000}"/>
    <cellStyle name="Milliers 272 3 2" xfId="19400" xr:uid="{00000000-0005-0000-0000-0000DC500000}"/>
    <cellStyle name="Milliers 272 3 2 2" xfId="43509" xr:uid="{00000000-0005-0000-0000-0000DD500000}"/>
    <cellStyle name="Milliers 272 3 3" xfId="36245" xr:uid="{00000000-0005-0000-0000-0000DE500000}"/>
    <cellStyle name="Milliers 272 4" xfId="10756" xr:uid="{00000000-0005-0000-0000-0000DF500000}"/>
    <cellStyle name="Milliers 272 4 2" xfId="38031" xr:uid="{00000000-0005-0000-0000-0000E0500000}"/>
    <cellStyle name="Milliers 272 5" xfId="15250" xr:uid="{00000000-0005-0000-0000-0000E1500000}"/>
    <cellStyle name="Milliers 272 5 2" xfId="40217" xr:uid="{00000000-0005-0000-0000-0000E2500000}"/>
    <cellStyle name="Milliers 272 6" xfId="7056" xr:uid="{00000000-0005-0000-0000-0000E3500000}"/>
    <cellStyle name="Milliers 273" xfId="1746" xr:uid="{00000000-0005-0000-0000-0000E4500000}"/>
    <cellStyle name="Milliers 273 2" xfId="2154" xr:uid="{00000000-0005-0000-0000-0000E5500000}"/>
    <cellStyle name="Milliers 273 2 2" xfId="3761" xr:uid="{00000000-0005-0000-0000-0000E6500000}"/>
    <cellStyle name="Milliers 273 2 2 2" xfId="9888" xr:uid="{00000000-0005-0000-0000-0000E7500000}"/>
    <cellStyle name="Milliers 273 2 2 2 2" xfId="13755" xr:uid="{00000000-0005-0000-0000-0000E8500000}"/>
    <cellStyle name="Milliers 273 2 2 2 2 2" xfId="20957" xr:uid="{00000000-0005-0000-0000-0000E9500000}"/>
    <cellStyle name="Milliers 273 2 2 2 2 2 2" xfId="45066" xr:uid="{00000000-0005-0000-0000-0000EA500000}"/>
    <cellStyle name="Milliers 273 2 2 2 2 3" xfId="39602" xr:uid="{00000000-0005-0000-0000-0000EB500000}"/>
    <cellStyle name="Milliers 273 2 2 2 3" xfId="17645" xr:uid="{00000000-0005-0000-0000-0000EC500000}"/>
    <cellStyle name="Milliers 273 2 2 2 3 2" xfId="42612" xr:uid="{00000000-0005-0000-0000-0000ED500000}"/>
    <cellStyle name="Milliers 273 2 2 2 4" xfId="37172" xr:uid="{00000000-0005-0000-0000-0000EE500000}"/>
    <cellStyle name="Milliers 273 2 2 3" xfId="11469" xr:uid="{00000000-0005-0000-0000-0000EF500000}"/>
    <cellStyle name="Milliers 273 2 2 3 2" xfId="20112" xr:uid="{00000000-0005-0000-0000-0000F0500000}"/>
    <cellStyle name="Milliers 273 2 2 3 2 2" xfId="44221" xr:uid="{00000000-0005-0000-0000-0000F1500000}"/>
    <cellStyle name="Milliers 273 2 2 3 3" xfId="38743" xr:uid="{00000000-0005-0000-0000-0000F2500000}"/>
    <cellStyle name="Milliers 273 2 2 4" xfId="16177" xr:uid="{00000000-0005-0000-0000-0000F3500000}"/>
    <cellStyle name="Milliers 273 2 2 4 2" xfId="41144" xr:uid="{00000000-0005-0000-0000-0000F4500000}"/>
    <cellStyle name="Milliers 273 2 2 5" xfId="8008" xr:uid="{00000000-0005-0000-0000-0000F5500000}"/>
    <cellStyle name="Milliers 273 2 3" xfId="4653" xr:uid="{00000000-0005-0000-0000-0000F6500000}"/>
    <cellStyle name="Milliers 273 2 3 2" xfId="13334" xr:uid="{00000000-0005-0000-0000-0000F7500000}"/>
    <cellStyle name="Milliers 273 2 3 2 2" xfId="20545" xr:uid="{00000000-0005-0000-0000-0000F8500000}"/>
    <cellStyle name="Milliers 273 2 3 2 2 2" xfId="44654" xr:uid="{00000000-0005-0000-0000-0000F9500000}"/>
    <cellStyle name="Milliers 273 2 3 2 3" xfId="39190" xr:uid="{00000000-0005-0000-0000-0000FA500000}"/>
    <cellStyle name="Milliers 273 2 3 3" xfId="17034" xr:uid="{00000000-0005-0000-0000-0000FB500000}"/>
    <cellStyle name="Milliers 273 2 3 3 2" xfId="42001" xr:uid="{00000000-0005-0000-0000-0000FC500000}"/>
    <cellStyle name="Milliers 273 2 3 4" xfId="36561" xr:uid="{00000000-0005-0000-0000-0000FD500000}"/>
    <cellStyle name="Milliers 273 2 3 5" xfId="9277" xr:uid="{00000000-0005-0000-0000-0000FE500000}"/>
    <cellStyle name="Milliers 273 2 4" xfId="2948" xr:uid="{00000000-0005-0000-0000-0000FF500000}"/>
    <cellStyle name="Milliers 273 2 4 2" xfId="19700" xr:uid="{00000000-0005-0000-0000-000000510000}"/>
    <cellStyle name="Milliers 273 2 4 2 2" xfId="43809" xr:uid="{00000000-0005-0000-0000-000001510000}"/>
    <cellStyle name="Milliers 273 2 4 3" xfId="38331" xr:uid="{00000000-0005-0000-0000-000002510000}"/>
    <cellStyle name="Milliers 273 2 4 4" xfId="11056" xr:uid="{00000000-0005-0000-0000-000003510000}"/>
    <cellStyle name="Milliers 273 2 5" xfId="15566" xr:uid="{00000000-0005-0000-0000-000004510000}"/>
    <cellStyle name="Milliers 273 2 5 2" xfId="40533" xr:uid="{00000000-0005-0000-0000-000005510000}"/>
    <cellStyle name="Milliers 273 2 6" xfId="7381" xr:uid="{00000000-0005-0000-0000-000006510000}"/>
    <cellStyle name="Milliers 273 3" xfId="8962" xr:uid="{00000000-0005-0000-0000-000007510000}"/>
    <cellStyle name="Milliers 273 3 2" xfId="19401" xr:uid="{00000000-0005-0000-0000-000008510000}"/>
    <cellStyle name="Milliers 273 3 2 2" xfId="43510" xr:uid="{00000000-0005-0000-0000-000009510000}"/>
    <cellStyle name="Milliers 273 3 3" xfId="36246" xr:uid="{00000000-0005-0000-0000-00000A510000}"/>
    <cellStyle name="Milliers 273 4" xfId="10757" xr:uid="{00000000-0005-0000-0000-00000B510000}"/>
    <cellStyle name="Milliers 273 4 2" xfId="38032" xr:uid="{00000000-0005-0000-0000-00000C510000}"/>
    <cellStyle name="Milliers 273 5" xfId="15251" xr:uid="{00000000-0005-0000-0000-00000D510000}"/>
    <cellStyle name="Milliers 273 5 2" xfId="40218" xr:uid="{00000000-0005-0000-0000-00000E510000}"/>
    <cellStyle name="Milliers 273 6" xfId="7057" xr:uid="{00000000-0005-0000-0000-00000F510000}"/>
    <cellStyle name="Milliers 274" xfId="1747" xr:uid="{00000000-0005-0000-0000-000010510000}"/>
    <cellStyle name="Milliers 274 2" xfId="2155" xr:uid="{00000000-0005-0000-0000-000011510000}"/>
    <cellStyle name="Milliers 274 2 2" xfId="3762" xr:uid="{00000000-0005-0000-0000-000012510000}"/>
    <cellStyle name="Milliers 274 2 2 2" xfId="9889" xr:uid="{00000000-0005-0000-0000-000013510000}"/>
    <cellStyle name="Milliers 274 2 2 2 2" xfId="13756" xr:uid="{00000000-0005-0000-0000-000014510000}"/>
    <cellStyle name="Milliers 274 2 2 2 2 2" xfId="20958" xr:uid="{00000000-0005-0000-0000-000015510000}"/>
    <cellStyle name="Milliers 274 2 2 2 2 2 2" xfId="45067" xr:uid="{00000000-0005-0000-0000-000016510000}"/>
    <cellStyle name="Milliers 274 2 2 2 2 3" xfId="39603" xr:uid="{00000000-0005-0000-0000-000017510000}"/>
    <cellStyle name="Milliers 274 2 2 2 3" xfId="17646" xr:uid="{00000000-0005-0000-0000-000018510000}"/>
    <cellStyle name="Milliers 274 2 2 2 3 2" xfId="42613" xr:uid="{00000000-0005-0000-0000-000019510000}"/>
    <cellStyle name="Milliers 274 2 2 2 4" xfId="37173" xr:uid="{00000000-0005-0000-0000-00001A510000}"/>
    <cellStyle name="Milliers 274 2 2 3" xfId="11470" xr:uid="{00000000-0005-0000-0000-00001B510000}"/>
    <cellStyle name="Milliers 274 2 2 3 2" xfId="20113" xr:uid="{00000000-0005-0000-0000-00001C510000}"/>
    <cellStyle name="Milliers 274 2 2 3 2 2" xfId="44222" xr:uid="{00000000-0005-0000-0000-00001D510000}"/>
    <cellStyle name="Milliers 274 2 2 3 3" xfId="38744" xr:uid="{00000000-0005-0000-0000-00001E510000}"/>
    <cellStyle name="Milliers 274 2 2 4" xfId="16178" xr:uid="{00000000-0005-0000-0000-00001F510000}"/>
    <cellStyle name="Milliers 274 2 2 4 2" xfId="41145" xr:uid="{00000000-0005-0000-0000-000020510000}"/>
    <cellStyle name="Milliers 274 2 2 5" xfId="8009" xr:uid="{00000000-0005-0000-0000-000021510000}"/>
    <cellStyle name="Milliers 274 2 3" xfId="4654" xr:uid="{00000000-0005-0000-0000-000022510000}"/>
    <cellStyle name="Milliers 274 2 3 2" xfId="13335" xr:uid="{00000000-0005-0000-0000-000023510000}"/>
    <cellStyle name="Milliers 274 2 3 2 2" xfId="20546" xr:uid="{00000000-0005-0000-0000-000024510000}"/>
    <cellStyle name="Milliers 274 2 3 2 2 2" xfId="44655" xr:uid="{00000000-0005-0000-0000-000025510000}"/>
    <cellStyle name="Milliers 274 2 3 2 3" xfId="39191" xr:uid="{00000000-0005-0000-0000-000026510000}"/>
    <cellStyle name="Milliers 274 2 3 3" xfId="17035" xr:uid="{00000000-0005-0000-0000-000027510000}"/>
    <cellStyle name="Milliers 274 2 3 3 2" xfId="42002" xr:uid="{00000000-0005-0000-0000-000028510000}"/>
    <cellStyle name="Milliers 274 2 3 4" xfId="36562" xr:uid="{00000000-0005-0000-0000-000029510000}"/>
    <cellStyle name="Milliers 274 2 3 5" xfId="9278" xr:uid="{00000000-0005-0000-0000-00002A510000}"/>
    <cellStyle name="Milliers 274 2 4" xfId="2949" xr:uid="{00000000-0005-0000-0000-00002B510000}"/>
    <cellStyle name="Milliers 274 2 4 2" xfId="19701" xr:uid="{00000000-0005-0000-0000-00002C510000}"/>
    <cellStyle name="Milliers 274 2 4 2 2" xfId="43810" xr:uid="{00000000-0005-0000-0000-00002D510000}"/>
    <cellStyle name="Milliers 274 2 4 3" xfId="38332" xr:uid="{00000000-0005-0000-0000-00002E510000}"/>
    <cellStyle name="Milliers 274 2 4 4" xfId="11057" xr:uid="{00000000-0005-0000-0000-00002F510000}"/>
    <cellStyle name="Milliers 274 2 5" xfId="15567" xr:uid="{00000000-0005-0000-0000-000030510000}"/>
    <cellStyle name="Milliers 274 2 5 2" xfId="40534" xr:uid="{00000000-0005-0000-0000-000031510000}"/>
    <cellStyle name="Milliers 274 2 6" xfId="7382" xr:uid="{00000000-0005-0000-0000-000032510000}"/>
    <cellStyle name="Milliers 274 3" xfId="8963" xr:uid="{00000000-0005-0000-0000-000033510000}"/>
    <cellStyle name="Milliers 274 3 2" xfId="19402" xr:uid="{00000000-0005-0000-0000-000034510000}"/>
    <cellStyle name="Milliers 274 3 2 2" xfId="43511" xr:uid="{00000000-0005-0000-0000-000035510000}"/>
    <cellStyle name="Milliers 274 3 3" xfId="36247" xr:uid="{00000000-0005-0000-0000-000036510000}"/>
    <cellStyle name="Milliers 274 4" xfId="10758" xr:uid="{00000000-0005-0000-0000-000037510000}"/>
    <cellStyle name="Milliers 274 4 2" xfId="38033" xr:uid="{00000000-0005-0000-0000-000038510000}"/>
    <cellStyle name="Milliers 274 5" xfId="15252" xr:uid="{00000000-0005-0000-0000-000039510000}"/>
    <cellStyle name="Milliers 274 5 2" xfId="40219" xr:uid="{00000000-0005-0000-0000-00003A510000}"/>
    <cellStyle name="Milliers 274 6" xfId="7058" xr:uid="{00000000-0005-0000-0000-00003B510000}"/>
    <cellStyle name="Milliers 275" xfId="1748" xr:uid="{00000000-0005-0000-0000-00003C510000}"/>
    <cellStyle name="Milliers 275 2" xfId="2156" xr:uid="{00000000-0005-0000-0000-00003D510000}"/>
    <cellStyle name="Milliers 275 2 2" xfId="3763" xr:uid="{00000000-0005-0000-0000-00003E510000}"/>
    <cellStyle name="Milliers 275 2 2 2" xfId="9890" xr:uid="{00000000-0005-0000-0000-00003F510000}"/>
    <cellStyle name="Milliers 275 2 2 2 2" xfId="13757" xr:uid="{00000000-0005-0000-0000-000040510000}"/>
    <cellStyle name="Milliers 275 2 2 2 2 2" xfId="20959" xr:uid="{00000000-0005-0000-0000-000041510000}"/>
    <cellStyle name="Milliers 275 2 2 2 2 2 2" xfId="45068" xr:uid="{00000000-0005-0000-0000-000042510000}"/>
    <cellStyle name="Milliers 275 2 2 2 2 3" xfId="39604" xr:uid="{00000000-0005-0000-0000-000043510000}"/>
    <cellStyle name="Milliers 275 2 2 2 3" xfId="17647" xr:uid="{00000000-0005-0000-0000-000044510000}"/>
    <cellStyle name="Milliers 275 2 2 2 3 2" xfId="42614" xr:uid="{00000000-0005-0000-0000-000045510000}"/>
    <cellStyle name="Milliers 275 2 2 2 4" xfId="37174" xr:uid="{00000000-0005-0000-0000-000046510000}"/>
    <cellStyle name="Milliers 275 2 2 3" xfId="11471" xr:uid="{00000000-0005-0000-0000-000047510000}"/>
    <cellStyle name="Milliers 275 2 2 3 2" xfId="20114" xr:uid="{00000000-0005-0000-0000-000048510000}"/>
    <cellStyle name="Milliers 275 2 2 3 2 2" xfId="44223" xr:uid="{00000000-0005-0000-0000-000049510000}"/>
    <cellStyle name="Milliers 275 2 2 3 3" xfId="38745" xr:uid="{00000000-0005-0000-0000-00004A510000}"/>
    <cellStyle name="Milliers 275 2 2 4" xfId="16179" xr:uid="{00000000-0005-0000-0000-00004B510000}"/>
    <cellStyle name="Milliers 275 2 2 4 2" xfId="41146" xr:uid="{00000000-0005-0000-0000-00004C510000}"/>
    <cellStyle name="Milliers 275 2 2 5" xfId="8010" xr:uid="{00000000-0005-0000-0000-00004D510000}"/>
    <cellStyle name="Milliers 275 2 3" xfId="4655" xr:uid="{00000000-0005-0000-0000-00004E510000}"/>
    <cellStyle name="Milliers 275 2 3 2" xfId="13336" xr:uid="{00000000-0005-0000-0000-00004F510000}"/>
    <cellStyle name="Milliers 275 2 3 2 2" xfId="20547" xr:uid="{00000000-0005-0000-0000-000050510000}"/>
    <cellStyle name="Milliers 275 2 3 2 2 2" xfId="44656" xr:uid="{00000000-0005-0000-0000-000051510000}"/>
    <cellStyle name="Milliers 275 2 3 2 3" xfId="39192" xr:uid="{00000000-0005-0000-0000-000052510000}"/>
    <cellStyle name="Milliers 275 2 3 3" xfId="17036" xr:uid="{00000000-0005-0000-0000-000053510000}"/>
    <cellStyle name="Milliers 275 2 3 3 2" xfId="42003" xr:uid="{00000000-0005-0000-0000-000054510000}"/>
    <cellStyle name="Milliers 275 2 3 4" xfId="36563" xr:uid="{00000000-0005-0000-0000-000055510000}"/>
    <cellStyle name="Milliers 275 2 3 5" xfId="9279" xr:uid="{00000000-0005-0000-0000-000056510000}"/>
    <cellStyle name="Milliers 275 2 4" xfId="2950" xr:uid="{00000000-0005-0000-0000-000057510000}"/>
    <cellStyle name="Milliers 275 2 4 2" xfId="19702" xr:uid="{00000000-0005-0000-0000-000058510000}"/>
    <cellStyle name="Milliers 275 2 4 2 2" xfId="43811" xr:uid="{00000000-0005-0000-0000-000059510000}"/>
    <cellStyle name="Milliers 275 2 4 3" xfId="38333" xr:uid="{00000000-0005-0000-0000-00005A510000}"/>
    <cellStyle name="Milliers 275 2 4 4" xfId="11058" xr:uid="{00000000-0005-0000-0000-00005B510000}"/>
    <cellStyle name="Milliers 275 2 5" xfId="15568" xr:uid="{00000000-0005-0000-0000-00005C510000}"/>
    <cellStyle name="Milliers 275 2 5 2" xfId="40535" xr:uid="{00000000-0005-0000-0000-00005D510000}"/>
    <cellStyle name="Milliers 275 2 6" xfId="7383" xr:uid="{00000000-0005-0000-0000-00005E510000}"/>
    <cellStyle name="Milliers 275 3" xfId="8964" xr:uid="{00000000-0005-0000-0000-00005F510000}"/>
    <cellStyle name="Milliers 275 3 2" xfId="19403" xr:uid="{00000000-0005-0000-0000-000060510000}"/>
    <cellStyle name="Milliers 275 3 2 2" xfId="43512" xr:uid="{00000000-0005-0000-0000-000061510000}"/>
    <cellStyle name="Milliers 275 3 3" xfId="36248" xr:uid="{00000000-0005-0000-0000-000062510000}"/>
    <cellStyle name="Milliers 275 4" xfId="10759" xr:uid="{00000000-0005-0000-0000-000063510000}"/>
    <cellStyle name="Milliers 275 4 2" xfId="38034" xr:uid="{00000000-0005-0000-0000-000064510000}"/>
    <cellStyle name="Milliers 275 5" xfId="15253" xr:uid="{00000000-0005-0000-0000-000065510000}"/>
    <cellStyle name="Milliers 275 5 2" xfId="40220" xr:uid="{00000000-0005-0000-0000-000066510000}"/>
    <cellStyle name="Milliers 275 6" xfId="7059" xr:uid="{00000000-0005-0000-0000-000067510000}"/>
    <cellStyle name="Milliers 276" xfId="1749" xr:uid="{00000000-0005-0000-0000-000068510000}"/>
    <cellStyle name="Milliers 276 2" xfId="2157" xr:uid="{00000000-0005-0000-0000-000069510000}"/>
    <cellStyle name="Milliers 276 2 2" xfId="3764" xr:uid="{00000000-0005-0000-0000-00006A510000}"/>
    <cellStyle name="Milliers 276 2 2 2" xfId="9891" xr:uid="{00000000-0005-0000-0000-00006B510000}"/>
    <cellStyle name="Milliers 276 2 2 2 2" xfId="13758" xr:uid="{00000000-0005-0000-0000-00006C510000}"/>
    <cellStyle name="Milliers 276 2 2 2 2 2" xfId="20960" xr:uid="{00000000-0005-0000-0000-00006D510000}"/>
    <cellStyle name="Milliers 276 2 2 2 2 2 2" xfId="45069" xr:uid="{00000000-0005-0000-0000-00006E510000}"/>
    <cellStyle name="Milliers 276 2 2 2 2 3" xfId="39605" xr:uid="{00000000-0005-0000-0000-00006F510000}"/>
    <cellStyle name="Milliers 276 2 2 2 3" xfId="17648" xr:uid="{00000000-0005-0000-0000-000070510000}"/>
    <cellStyle name="Milliers 276 2 2 2 3 2" xfId="42615" xr:uid="{00000000-0005-0000-0000-000071510000}"/>
    <cellStyle name="Milliers 276 2 2 2 4" xfId="37175" xr:uid="{00000000-0005-0000-0000-000072510000}"/>
    <cellStyle name="Milliers 276 2 2 3" xfId="11472" xr:uid="{00000000-0005-0000-0000-000073510000}"/>
    <cellStyle name="Milliers 276 2 2 3 2" xfId="20115" xr:uid="{00000000-0005-0000-0000-000074510000}"/>
    <cellStyle name="Milliers 276 2 2 3 2 2" xfId="44224" xr:uid="{00000000-0005-0000-0000-000075510000}"/>
    <cellStyle name="Milliers 276 2 2 3 3" xfId="38746" xr:uid="{00000000-0005-0000-0000-000076510000}"/>
    <cellStyle name="Milliers 276 2 2 4" xfId="16180" xr:uid="{00000000-0005-0000-0000-000077510000}"/>
    <cellStyle name="Milliers 276 2 2 4 2" xfId="41147" xr:uid="{00000000-0005-0000-0000-000078510000}"/>
    <cellStyle name="Milliers 276 2 2 5" xfId="8011" xr:uid="{00000000-0005-0000-0000-000079510000}"/>
    <cellStyle name="Milliers 276 2 3" xfId="4656" xr:uid="{00000000-0005-0000-0000-00007A510000}"/>
    <cellStyle name="Milliers 276 2 3 2" xfId="13337" xr:uid="{00000000-0005-0000-0000-00007B510000}"/>
    <cellStyle name="Milliers 276 2 3 2 2" xfId="20548" xr:uid="{00000000-0005-0000-0000-00007C510000}"/>
    <cellStyle name="Milliers 276 2 3 2 2 2" xfId="44657" xr:uid="{00000000-0005-0000-0000-00007D510000}"/>
    <cellStyle name="Milliers 276 2 3 2 3" xfId="39193" xr:uid="{00000000-0005-0000-0000-00007E510000}"/>
    <cellStyle name="Milliers 276 2 3 3" xfId="17037" xr:uid="{00000000-0005-0000-0000-00007F510000}"/>
    <cellStyle name="Milliers 276 2 3 3 2" xfId="42004" xr:uid="{00000000-0005-0000-0000-000080510000}"/>
    <cellStyle name="Milliers 276 2 3 4" xfId="36564" xr:uid="{00000000-0005-0000-0000-000081510000}"/>
    <cellStyle name="Milliers 276 2 3 5" xfId="9280" xr:uid="{00000000-0005-0000-0000-000082510000}"/>
    <cellStyle name="Milliers 276 2 4" xfId="2951" xr:uid="{00000000-0005-0000-0000-000083510000}"/>
    <cellStyle name="Milliers 276 2 4 2" xfId="19703" xr:uid="{00000000-0005-0000-0000-000084510000}"/>
    <cellStyle name="Milliers 276 2 4 2 2" xfId="43812" xr:uid="{00000000-0005-0000-0000-000085510000}"/>
    <cellStyle name="Milliers 276 2 4 3" xfId="38334" xr:uid="{00000000-0005-0000-0000-000086510000}"/>
    <cellStyle name="Milliers 276 2 4 4" xfId="11059" xr:uid="{00000000-0005-0000-0000-000087510000}"/>
    <cellStyle name="Milliers 276 2 5" xfId="15569" xr:uid="{00000000-0005-0000-0000-000088510000}"/>
    <cellStyle name="Milliers 276 2 5 2" xfId="40536" xr:uid="{00000000-0005-0000-0000-000089510000}"/>
    <cellStyle name="Milliers 276 2 6" xfId="7384" xr:uid="{00000000-0005-0000-0000-00008A510000}"/>
    <cellStyle name="Milliers 276 3" xfId="8965" xr:uid="{00000000-0005-0000-0000-00008B510000}"/>
    <cellStyle name="Milliers 276 3 2" xfId="19404" xr:uid="{00000000-0005-0000-0000-00008C510000}"/>
    <cellStyle name="Milliers 276 3 2 2" xfId="43513" xr:uid="{00000000-0005-0000-0000-00008D510000}"/>
    <cellStyle name="Milliers 276 3 3" xfId="36249" xr:uid="{00000000-0005-0000-0000-00008E510000}"/>
    <cellStyle name="Milliers 276 4" xfId="10760" xr:uid="{00000000-0005-0000-0000-00008F510000}"/>
    <cellStyle name="Milliers 276 4 2" xfId="38035" xr:uid="{00000000-0005-0000-0000-000090510000}"/>
    <cellStyle name="Milliers 276 5" xfId="15254" xr:uid="{00000000-0005-0000-0000-000091510000}"/>
    <cellStyle name="Milliers 276 5 2" xfId="40221" xr:uid="{00000000-0005-0000-0000-000092510000}"/>
    <cellStyle name="Milliers 276 6" xfId="7060" xr:uid="{00000000-0005-0000-0000-000093510000}"/>
    <cellStyle name="Milliers 277" xfId="1750" xr:uid="{00000000-0005-0000-0000-000094510000}"/>
    <cellStyle name="Milliers 277 2" xfId="2158" xr:uid="{00000000-0005-0000-0000-000095510000}"/>
    <cellStyle name="Milliers 277 2 2" xfId="3765" xr:uid="{00000000-0005-0000-0000-000096510000}"/>
    <cellStyle name="Milliers 277 2 2 2" xfId="9892" xr:uid="{00000000-0005-0000-0000-000097510000}"/>
    <cellStyle name="Milliers 277 2 2 2 2" xfId="13759" xr:uid="{00000000-0005-0000-0000-000098510000}"/>
    <cellStyle name="Milliers 277 2 2 2 2 2" xfId="20961" xr:uid="{00000000-0005-0000-0000-000099510000}"/>
    <cellStyle name="Milliers 277 2 2 2 2 2 2" xfId="45070" xr:uid="{00000000-0005-0000-0000-00009A510000}"/>
    <cellStyle name="Milliers 277 2 2 2 2 3" xfId="39606" xr:uid="{00000000-0005-0000-0000-00009B510000}"/>
    <cellStyle name="Milliers 277 2 2 2 3" xfId="17649" xr:uid="{00000000-0005-0000-0000-00009C510000}"/>
    <cellStyle name="Milliers 277 2 2 2 3 2" xfId="42616" xr:uid="{00000000-0005-0000-0000-00009D510000}"/>
    <cellStyle name="Milliers 277 2 2 2 4" xfId="37176" xr:uid="{00000000-0005-0000-0000-00009E510000}"/>
    <cellStyle name="Milliers 277 2 2 3" xfId="11473" xr:uid="{00000000-0005-0000-0000-00009F510000}"/>
    <cellStyle name="Milliers 277 2 2 3 2" xfId="20116" xr:uid="{00000000-0005-0000-0000-0000A0510000}"/>
    <cellStyle name="Milliers 277 2 2 3 2 2" xfId="44225" xr:uid="{00000000-0005-0000-0000-0000A1510000}"/>
    <cellStyle name="Milliers 277 2 2 3 3" xfId="38747" xr:uid="{00000000-0005-0000-0000-0000A2510000}"/>
    <cellStyle name="Milliers 277 2 2 4" xfId="16181" xr:uid="{00000000-0005-0000-0000-0000A3510000}"/>
    <cellStyle name="Milliers 277 2 2 4 2" xfId="41148" xr:uid="{00000000-0005-0000-0000-0000A4510000}"/>
    <cellStyle name="Milliers 277 2 2 5" xfId="8012" xr:uid="{00000000-0005-0000-0000-0000A5510000}"/>
    <cellStyle name="Milliers 277 2 3" xfId="4657" xr:uid="{00000000-0005-0000-0000-0000A6510000}"/>
    <cellStyle name="Milliers 277 2 3 2" xfId="13338" xr:uid="{00000000-0005-0000-0000-0000A7510000}"/>
    <cellStyle name="Milliers 277 2 3 2 2" xfId="20549" xr:uid="{00000000-0005-0000-0000-0000A8510000}"/>
    <cellStyle name="Milliers 277 2 3 2 2 2" xfId="44658" xr:uid="{00000000-0005-0000-0000-0000A9510000}"/>
    <cellStyle name="Milliers 277 2 3 2 3" xfId="39194" xr:uid="{00000000-0005-0000-0000-0000AA510000}"/>
    <cellStyle name="Milliers 277 2 3 3" xfId="17038" xr:uid="{00000000-0005-0000-0000-0000AB510000}"/>
    <cellStyle name="Milliers 277 2 3 3 2" xfId="42005" xr:uid="{00000000-0005-0000-0000-0000AC510000}"/>
    <cellStyle name="Milliers 277 2 3 4" xfId="36565" xr:uid="{00000000-0005-0000-0000-0000AD510000}"/>
    <cellStyle name="Milliers 277 2 3 5" xfId="9281" xr:uid="{00000000-0005-0000-0000-0000AE510000}"/>
    <cellStyle name="Milliers 277 2 4" xfId="2952" xr:uid="{00000000-0005-0000-0000-0000AF510000}"/>
    <cellStyle name="Milliers 277 2 4 2" xfId="19704" xr:uid="{00000000-0005-0000-0000-0000B0510000}"/>
    <cellStyle name="Milliers 277 2 4 2 2" xfId="43813" xr:uid="{00000000-0005-0000-0000-0000B1510000}"/>
    <cellStyle name="Milliers 277 2 4 3" xfId="38335" xr:uid="{00000000-0005-0000-0000-0000B2510000}"/>
    <cellStyle name="Milliers 277 2 4 4" xfId="11060" xr:uid="{00000000-0005-0000-0000-0000B3510000}"/>
    <cellStyle name="Milliers 277 2 5" xfId="15570" xr:uid="{00000000-0005-0000-0000-0000B4510000}"/>
    <cellStyle name="Milliers 277 2 5 2" xfId="40537" xr:uid="{00000000-0005-0000-0000-0000B5510000}"/>
    <cellStyle name="Milliers 277 2 6" xfId="7385" xr:uid="{00000000-0005-0000-0000-0000B6510000}"/>
    <cellStyle name="Milliers 277 3" xfId="8966" xr:uid="{00000000-0005-0000-0000-0000B7510000}"/>
    <cellStyle name="Milliers 277 3 2" xfId="19405" xr:uid="{00000000-0005-0000-0000-0000B8510000}"/>
    <cellStyle name="Milliers 277 3 2 2" xfId="43514" xr:uid="{00000000-0005-0000-0000-0000B9510000}"/>
    <cellStyle name="Milliers 277 3 3" xfId="36250" xr:uid="{00000000-0005-0000-0000-0000BA510000}"/>
    <cellStyle name="Milliers 277 4" xfId="10761" xr:uid="{00000000-0005-0000-0000-0000BB510000}"/>
    <cellStyle name="Milliers 277 4 2" xfId="38036" xr:uid="{00000000-0005-0000-0000-0000BC510000}"/>
    <cellStyle name="Milliers 277 5" xfId="15255" xr:uid="{00000000-0005-0000-0000-0000BD510000}"/>
    <cellStyle name="Milliers 277 5 2" xfId="40222" xr:uid="{00000000-0005-0000-0000-0000BE510000}"/>
    <cellStyle name="Milliers 277 6" xfId="7061" xr:uid="{00000000-0005-0000-0000-0000BF510000}"/>
    <cellStyle name="Milliers 278" xfId="1751" xr:uid="{00000000-0005-0000-0000-0000C0510000}"/>
    <cellStyle name="Milliers 278 2" xfId="2159" xr:uid="{00000000-0005-0000-0000-0000C1510000}"/>
    <cellStyle name="Milliers 278 2 2" xfId="3766" xr:uid="{00000000-0005-0000-0000-0000C2510000}"/>
    <cellStyle name="Milliers 278 2 2 2" xfId="9893" xr:uid="{00000000-0005-0000-0000-0000C3510000}"/>
    <cellStyle name="Milliers 278 2 2 2 2" xfId="13760" xr:uid="{00000000-0005-0000-0000-0000C4510000}"/>
    <cellStyle name="Milliers 278 2 2 2 2 2" xfId="20962" xr:uid="{00000000-0005-0000-0000-0000C5510000}"/>
    <cellStyle name="Milliers 278 2 2 2 2 2 2" xfId="45071" xr:uid="{00000000-0005-0000-0000-0000C6510000}"/>
    <cellStyle name="Milliers 278 2 2 2 2 3" xfId="39607" xr:uid="{00000000-0005-0000-0000-0000C7510000}"/>
    <cellStyle name="Milliers 278 2 2 2 3" xfId="17650" xr:uid="{00000000-0005-0000-0000-0000C8510000}"/>
    <cellStyle name="Milliers 278 2 2 2 3 2" xfId="42617" xr:uid="{00000000-0005-0000-0000-0000C9510000}"/>
    <cellStyle name="Milliers 278 2 2 2 4" xfId="37177" xr:uid="{00000000-0005-0000-0000-0000CA510000}"/>
    <cellStyle name="Milliers 278 2 2 3" xfId="11474" xr:uid="{00000000-0005-0000-0000-0000CB510000}"/>
    <cellStyle name="Milliers 278 2 2 3 2" xfId="20117" xr:uid="{00000000-0005-0000-0000-0000CC510000}"/>
    <cellStyle name="Milliers 278 2 2 3 2 2" xfId="44226" xr:uid="{00000000-0005-0000-0000-0000CD510000}"/>
    <cellStyle name="Milliers 278 2 2 3 3" xfId="38748" xr:uid="{00000000-0005-0000-0000-0000CE510000}"/>
    <cellStyle name="Milliers 278 2 2 4" xfId="16182" xr:uid="{00000000-0005-0000-0000-0000CF510000}"/>
    <cellStyle name="Milliers 278 2 2 4 2" xfId="41149" xr:uid="{00000000-0005-0000-0000-0000D0510000}"/>
    <cellStyle name="Milliers 278 2 2 5" xfId="8013" xr:uid="{00000000-0005-0000-0000-0000D1510000}"/>
    <cellStyle name="Milliers 278 2 3" xfId="4658" xr:uid="{00000000-0005-0000-0000-0000D2510000}"/>
    <cellStyle name="Milliers 278 2 3 2" xfId="13339" xr:uid="{00000000-0005-0000-0000-0000D3510000}"/>
    <cellStyle name="Milliers 278 2 3 2 2" xfId="20550" xr:uid="{00000000-0005-0000-0000-0000D4510000}"/>
    <cellStyle name="Milliers 278 2 3 2 2 2" xfId="44659" xr:uid="{00000000-0005-0000-0000-0000D5510000}"/>
    <cellStyle name="Milliers 278 2 3 2 3" xfId="39195" xr:uid="{00000000-0005-0000-0000-0000D6510000}"/>
    <cellStyle name="Milliers 278 2 3 3" xfId="17039" xr:uid="{00000000-0005-0000-0000-0000D7510000}"/>
    <cellStyle name="Milliers 278 2 3 3 2" xfId="42006" xr:uid="{00000000-0005-0000-0000-0000D8510000}"/>
    <cellStyle name="Milliers 278 2 3 4" xfId="36566" xr:uid="{00000000-0005-0000-0000-0000D9510000}"/>
    <cellStyle name="Milliers 278 2 3 5" xfId="9282" xr:uid="{00000000-0005-0000-0000-0000DA510000}"/>
    <cellStyle name="Milliers 278 2 4" xfId="2953" xr:uid="{00000000-0005-0000-0000-0000DB510000}"/>
    <cellStyle name="Milliers 278 2 4 2" xfId="19705" xr:uid="{00000000-0005-0000-0000-0000DC510000}"/>
    <cellStyle name="Milliers 278 2 4 2 2" xfId="43814" xr:uid="{00000000-0005-0000-0000-0000DD510000}"/>
    <cellStyle name="Milliers 278 2 4 3" xfId="38336" xr:uid="{00000000-0005-0000-0000-0000DE510000}"/>
    <cellStyle name="Milliers 278 2 4 4" xfId="11061" xr:uid="{00000000-0005-0000-0000-0000DF510000}"/>
    <cellStyle name="Milliers 278 2 5" xfId="15571" xr:uid="{00000000-0005-0000-0000-0000E0510000}"/>
    <cellStyle name="Milliers 278 2 5 2" xfId="40538" xr:uid="{00000000-0005-0000-0000-0000E1510000}"/>
    <cellStyle name="Milliers 278 2 6" xfId="7386" xr:uid="{00000000-0005-0000-0000-0000E2510000}"/>
    <cellStyle name="Milliers 278 3" xfId="8967" xr:uid="{00000000-0005-0000-0000-0000E3510000}"/>
    <cellStyle name="Milliers 278 3 2" xfId="19406" xr:uid="{00000000-0005-0000-0000-0000E4510000}"/>
    <cellStyle name="Milliers 278 3 2 2" xfId="43515" xr:uid="{00000000-0005-0000-0000-0000E5510000}"/>
    <cellStyle name="Milliers 278 3 3" xfId="36251" xr:uid="{00000000-0005-0000-0000-0000E6510000}"/>
    <cellStyle name="Milliers 278 4" xfId="10762" xr:uid="{00000000-0005-0000-0000-0000E7510000}"/>
    <cellStyle name="Milliers 278 4 2" xfId="38037" xr:uid="{00000000-0005-0000-0000-0000E8510000}"/>
    <cellStyle name="Milliers 278 5" xfId="15256" xr:uid="{00000000-0005-0000-0000-0000E9510000}"/>
    <cellStyle name="Milliers 278 5 2" xfId="40223" xr:uid="{00000000-0005-0000-0000-0000EA510000}"/>
    <cellStyle name="Milliers 278 6" xfId="7062" xr:uid="{00000000-0005-0000-0000-0000EB510000}"/>
    <cellStyle name="Milliers 279" xfId="1752" xr:uid="{00000000-0005-0000-0000-0000EC510000}"/>
    <cellStyle name="Milliers 279 2" xfId="2160" xr:uid="{00000000-0005-0000-0000-0000ED510000}"/>
    <cellStyle name="Milliers 279 2 2" xfId="3767" xr:uid="{00000000-0005-0000-0000-0000EE510000}"/>
    <cellStyle name="Milliers 279 2 2 2" xfId="9894" xr:uid="{00000000-0005-0000-0000-0000EF510000}"/>
    <cellStyle name="Milliers 279 2 2 2 2" xfId="13761" xr:uid="{00000000-0005-0000-0000-0000F0510000}"/>
    <cellStyle name="Milliers 279 2 2 2 2 2" xfId="20963" xr:uid="{00000000-0005-0000-0000-0000F1510000}"/>
    <cellStyle name="Milliers 279 2 2 2 2 2 2" xfId="45072" xr:uid="{00000000-0005-0000-0000-0000F2510000}"/>
    <cellStyle name="Milliers 279 2 2 2 2 3" xfId="39608" xr:uid="{00000000-0005-0000-0000-0000F3510000}"/>
    <cellStyle name="Milliers 279 2 2 2 3" xfId="17651" xr:uid="{00000000-0005-0000-0000-0000F4510000}"/>
    <cellStyle name="Milliers 279 2 2 2 3 2" xfId="42618" xr:uid="{00000000-0005-0000-0000-0000F5510000}"/>
    <cellStyle name="Milliers 279 2 2 2 4" xfId="37178" xr:uid="{00000000-0005-0000-0000-0000F6510000}"/>
    <cellStyle name="Milliers 279 2 2 3" xfId="11475" xr:uid="{00000000-0005-0000-0000-0000F7510000}"/>
    <cellStyle name="Milliers 279 2 2 3 2" xfId="20118" xr:uid="{00000000-0005-0000-0000-0000F8510000}"/>
    <cellStyle name="Milliers 279 2 2 3 2 2" xfId="44227" xr:uid="{00000000-0005-0000-0000-0000F9510000}"/>
    <cellStyle name="Milliers 279 2 2 3 3" xfId="38749" xr:uid="{00000000-0005-0000-0000-0000FA510000}"/>
    <cellStyle name="Milliers 279 2 2 4" xfId="16183" xr:uid="{00000000-0005-0000-0000-0000FB510000}"/>
    <cellStyle name="Milliers 279 2 2 4 2" xfId="41150" xr:uid="{00000000-0005-0000-0000-0000FC510000}"/>
    <cellStyle name="Milliers 279 2 2 5" xfId="8014" xr:uid="{00000000-0005-0000-0000-0000FD510000}"/>
    <cellStyle name="Milliers 279 2 3" xfId="4659" xr:uid="{00000000-0005-0000-0000-0000FE510000}"/>
    <cellStyle name="Milliers 279 2 3 2" xfId="13340" xr:uid="{00000000-0005-0000-0000-0000FF510000}"/>
    <cellStyle name="Milliers 279 2 3 2 2" xfId="20551" xr:uid="{00000000-0005-0000-0000-000000520000}"/>
    <cellStyle name="Milliers 279 2 3 2 2 2" xfId="44660" xr:uid="{00000000-0005-0000-0000-000001520000}"/>
    <cellStyle name="Milliers 279 2 3 2 3" xfId="39196" xr:uid="{00000000-0005-0000-0000-000002520000}"/>
    <cellStyle name="Milliers 279 2 3 3" xfId="17040" xr:uid="{00000000-0005-0000-0000-000003520000}"/>
    <cellStyle name="Milliers 279 2 3 3 2" xfId="42007" xr:uid="{00000000-0005-0000-0000-000004520000}"/>
    <cellStyle name="Milliers 279 2 3 4" xfId="36567" xr:uid="{00000000-0005-0000-0000-000005520000}"/>
    <cellStyle name="Milliers 279 2 3 5" xfId="9283" xr:uid="{00000000-0005-0000-0000-000006520000}"/>
    <cellStyle name="Milliers 279 2 4" xfId="2954" xr:uid="{00000000-0005-0000-0000-000007520000}"/>
    <cellStyle name="Milliers 279 2 4 2" xfId="19706" xr:uid="{00000000-0005-0000-0000-000008520000}"/>
    <cellStyle name="Milliers 279 2 4 2 2" xfId="43815" xr:uid="{00000000-0005-0000-0000-000009520000}"/>
    <cellStyle name="Milliers 279 2 4 3" xfId="38337" xr:uid="{00000000-0005-0000-0000-00000A520000}"/>
    <cellStyle name="Milliers 279 2 4 4" xfId="11062" xr:uid="{00000000-0005-0000-0000-00000B520000}"/>
    <cellStyle name="Milliers 279 2 5" xfId="15572" xr:uid="{00000000-0005-0000-0000-00000C520000}"/>
    <cellStyle name="Milliers 279 2 5 2" xfId="40539" xr:uid="{00000000-0005-0000-0000-00000D520000}"/>
    <cellStyle name="Milliers 279 2 6" xfId="7387" xr:uid="{00000000-0005-0000-0000-00000E520000}"/>
    <cellStyle name="Milliers 279 3" xfId="8968" xr:uid="{00000000-0005-0000-0000-00000F520000}"/>
    <cellStyle name="Milliers 279 3 2" xfId="19407" xr:uid="{00000000-0005-0000-0000-000010520000}"/>
    <cellStyle name="Milliers 279 3 2 2" xfId="43516" xr:uid="{00000000-0005-0000-0000-000011520000}"/>
    <cellStyle name="Milliers 279 3 3" xfId="36252" xr:uid="{00000000-0005-0000-0000-000012520000}"/>
    <cellStyle name="Milliers 279 4" xfId="10763" xr:uid="{00000000-0005-0000-0000-000013520000}"/>
    <cellStyle name="Milliers 279 4 2" xfId="38038" xr:uid="{00000000-0005-0000-0000-000014520000}"/>
    <cellStyle name="Milliers 279 5" xfId="15257" xr:uid="{00000000-0005-0000-0000-000015520000}"/>
    <cellStyle name="Milliers 279 5 2" xfId="40224" xr:uid="{00000000-0005-0000-0000-000016520000}"/>
    <cellStyle name="Milliers 279 6" xfId="7063" xr:uid="{00000000-0005-0000-0000-000017520000}"/>
    <cellStyle name="Milliers 28" xfId="1479" xr:uid="{00000000-0005-0000-0000-000018520000}"/>
    <cellStyle name="Milliers 28 2" xfId="2161" xr:uid="{00000000-0005-0000-0000-000019520000}"/>
    <cellStyle name="Milliers 28 2 2" xfId="3768" xr:uid="{00000000-0005-0000-0000-00001A520000}"/>
    <cellStyle name="Milliers 28 2 2 2" xfId="9895" xr:uid="{00000000-0005-0000-0000-00001B520000}"/>
    <cellStyle name="Milliers 28 2 2 2 2" xfId="13762" xr:uid="{00000000-0005-0000-0000-00001C520000}"/>
    <cellStyle name="Milliers 28 2 2 2 2 2" xfId="20964" xr:uid="{00000000-0005-0000-0000-00001D520000}"/>
    <cellStyle name="Milliers 28 2 2 2 2 2 2" xfId="45073" xr:uid="{00000000-0005-0000-0000-00001E520000}"/>
    <cellStyle name="Milliers 28 2 2 2 2 3" xfId="39609" xr:uid="{00000000-0005-0000-0000-00001F520000}"/>
    <cellStyle name="Milliers 28 2 2 2 3" xfId="17652" xr:uid="{00000000-0005-0000-0000-000020520000}"/>
    <cellStyle name="Milliers 28 2 2 2 3 2" xfId="42619" xr:uid="{00000000-0005-0000-0000-000021520000}"/>
    <cellStyle name="Milliers 28 2 2 2 4" xfId="37179" xr:uid="{00000000-0005-0000-0000-000022520000}"/>
    <cellStyle name="Milliers 28 2 2 3" xfId="11476" xr:uid="{00000000-0005-0000-0000-000023520000}"/>
    <cellStyle name="Milliers 28 2 2 3 2" xfId="20119" xr:uid="{00000000-0005-0000-0000-000024520000}"/>
    <cellStyle name="Milliers 28 2 2 3 2 2" xfId="44228" xr:uid="{00000000-0005-0000-0000-000025520000}"/>
    <cellStyle name="Milliers 28 2 2 3 3" xfId="38750" xr:uid="{00000000-0005-0000-0000-000026520000}"/>
    <cellStyle name="Milliers 28 2 2 4" xfId="16184" xr:uid="{00000000-0005-0000-0000-000027520000}"/>
    <cellStyle name="Milliers 28 2 2 4 2" xfId="41151" xr:uid="{00000000-0005-0000-0000-000028520000}"/>
    <cellStyle name="Milliers 28 2 2 5" xfId="8015" xr:uid="{00000000-0005-0000-0000-000029520000}"/>
    <cellStyle name="Milliers 28 2 3" xfId="4660" xr:uid="{00000000-0005-0000-0000-00002A520000}"/>
    <cellStyle name="Milliers 28 2 3 2" xfId="13341" xr:uid="{00000000-0005-0000-0000-00002B520000}"/>
    <cellStyle name="Milliers 28 2 3 2 2" xfId="20552" xr:uid="{00000000-0005-0000-0000-00002C520000}"/>
    <cellStyle name="Milliers 28 2 3 2 2 2" xfId="44661" xr:uid="{00000000-0005-0000-0000-00002D520000}"/>
    <cellStyle name="Milliers 28 2 3 2 3" xfId="39197" xr:uid="{00000000-0005-0000-0000-00002E520000}"/>
    <cellStyle name="Milliers 28 2 3 3" xfId="17041" xr:uid="{00000000-0005-0000-0000-00002F520000}"/>
    <cellStyle name="Milliers 28 2 3 3 2" xfId="42008" xr:uid="{00000000-0005-0000-0000-000030520000}"/>
    <cellStyle name="Milliers 28 2 3 4" xfId="36568" xr:uid="{00000000-0005-0000-0000-000031520000}"/>
    <cellStyle name="Milliers 28 2 3 5" xfId="9284" xr:uid="{00000000-0005-0000-0000-000032520000}"/>
    <cellStyle name="Milliers 28 2 4" xfId="2955" xr:uid="{00000000-0005-0000-0000-000033520000}"/>
    <cellStyle name="Milliers 28 2 4 2" xfId="19707" xr:uid="{00000000-0005-0000-0000-000034520000}"/>
    <cellStyle name="Milliers 28 2 4 2 2" xfId="43816" xr:uid="{00000000-0005-0000-0000-000035520000}"/>
    <cellStyle name="Milliers 28 2 4 3" xfId="38338" xr:uid="{00000000-0005-0000-0000-000036520000}"/>
    <cellStyle name="Milliers 28 2 4 4" xfId="11063" xr:uid="{00000000-0005-0000-0000-000037520000}"/>
    <cellStyle name="Milliers 28 2 5" xfId="15573" xr:uid="{00000000-0005-0000-0000-000038520000}"/>
    <cellStyle name="Milliers 28 2 5 2" xfId="40540" xr:uid="{00000000-0005-0000-0000-000039520000}"/>
    <cellStyle name="Milliers 28 2 6" xfId="7388" xr:uid="{00000000-0005-0000-0000-00003A520000}"/>
    <cellStyle name="Milliers 28 3" xfId="8695" xr:uid="{00000000-0005-0000-0000-00003B520000}"/>
    <cellStyle name="Milliers 28 3 2" xfId="19156" xr:uid="{00000000-0005-0000-0000-00003C520000}"/>
    <cellStyle name="Milliers 28 3 2 2" xfId="43265" xr:uid="{00000000-0005-0000-0000-00003D520000}"/>
    <cellStyle name="Milliers 28 3 3" xfId="35979" xr:uid="{00000000-0005-0000-0000-00003E520000}"/>
    <cellStyle name="Milliers 28 4" xfId="10512" xr:uid="{00000000-0005-0000-0000-00003F520000}"/>
    <cellStyle name="Milliers 28 4 2" xfId="37787" xr:uid="{00000000-0005-0000-0000-000040520000}"/>
    <cellStyle name="Milliers 28 5" xfId="14984" xr:uid="{00000000-0005-0000-0000-000041520000}"/>
    <cellStyle name="Milliers 28 5 2" xfId="39951" xr:uid="{00000000-0005-0000-0000-000042520000}"/>
    <cellStyle name="Milliers 28 6" xfId="6790" xr:uid="{00000000-0005-0000-0000-000043520000}"/>
    <cellStyle name="Milliers 280" xfId="1753" xr:uid="{00000000-0005-0000-0000-000044520000}"/>
    <cellStyle name="Milliers 280 2" xfId="2162" xr:uid="{00000000-0005-0000-0000-000045520000}"/>
    <cellStyle name="Milliers 280 2 2" xfId="3769" xr:uid="{00000000-0005-0000-0000-000046520000}"/>
    <cellStyle name="Milliers 280 2 2 2" xfId="9896" xr:uid="{00000000-0005-0000-0000-000047520000}"/>
    <cellStyle name="Milliers 280 2 2 2 2" xfId="13763" xr:uid="{00000000-0005-0000-0000-000048520000}"/>
    <cellStyle name="Milliers 280 2 2 2 2 2" xfId="20965" xr:uid="{00000000-0005-0000-0000-000049520000}"/>
    <cellStyle name="Milliers 280 2 2 2 2 2 2" xfId="45074" xr:uid="{00000000-0005-0000-0000-00004A520000}"/>
    <cellStyle name="Milliers 280 2 2 2 2 3" xfId="39610" xr:uid="{00000000-0005-0000-0000-00004B520000}"/>
    <cellStyle name="Milliers 280 2 2 2 3" xfId="17653" xr:uid="{00000000-0005-0000-0000-00004C520000}"/>
    <cellStyle name="Milliers 280 2 2 2 3 2" xfId="42620" xr:uid="{00000000-0005-0000-0000-00004D520000}"/>
    <cellStyle name="Milliers 280 2 2 2 4" xfId="37180" xr:uid="{00000000-0005-0000-0000-00004E520000}"/>
    <cellStyle name="Milliers 280 2 2 3" xfId="11477" xr:uid="{00000000-0005-0000-0000-00004F520000}"/>
    <cellStyle name="Milliers 280 2 2 3 2" xfId="20120" xr:uid="{00000000-0005-0000-0000-000050520000}"/>
    <cellStyle name="Milliers 280 2 2 3 2 2" xfId="44229" xr:uid="{00000000-0005-0000-0000-000051520000}"/>
    <cellStyle name="Milliers 280 2 2 3 3" xfId="38751" xr:uid="{00000000-0005-0000-0000-000052520000}"/>
    <cellStyle name="Milliers 280 2 2 4" xfId="16185" xr:uid="{00000000-0005-0000-0000-000053520000}"/>
    <cellStyle name="Milliers 280 2 2 4 2" xfId="41152" xr:uid="{00000000-0005-0000-0000-000054520000}"/>
    <cellStyle name="Milliers 280 2 2 5" xfId="8016" xr:uid="{00000000-0005-0000-0000-000055520000}"/>
    <cellStyle name="Milliers 280 2 3" xfId="4661" xr:uid="{00000000-0005-0000-0000-000056520000}"/>
    <cellStyle name="Milliers 280 2 3 2" xfId="13342" xr:uid="{00000000-0005-0000-0000-000057520000}"/>
    <cellStyle name="Milliers 280 2 3 2 2" xfId="20553" xr:uid="{00000000-0005-0000-0000-000058520000}"/>
    <cellStyle name="Milliers 280 2 3 2 2 2" xfId="44662" xr:uid="{00000000-0005-0000-0000-000059520000}"/>
    <cellStyle name="Milliers 280 2 3 2 3" xfId="39198" xr:uid="{00000000-0005-0000-0000-00005A520000}"/>
    <cellStyle name="Milliers 280 2 3 3" xfId="17042" xr:uid="{00000000-0005-0000-0000-00005B520000}"/>
    <cellStyle name="Milliers 280 2 3 3 2" xfId="42009" xr:uid="{00000000-0005-0000-0000-00005C520000}"/>
    <cellStyle name="Milliers 280 2 3 4" xfId="36569" xr:uid="{00000000-0005-0000-0000-00005D520000}"/>
    <cellStyle name="Milliers 280 2 3 5" xfId="9285" xr:uid="{00000000-0005-0000-0000-00005E520000}"/>
    <cellStyle name="Milliers 280 2 4" xfId="2956" xr:uid="{00000000-0005-0000-0000-00005F520000}"/>
    <cellStyle name="Milliers 280 2 4 2" xfId="19708" xr:uid="{00000000-0005-0000-0000-000060520000}"/>
    <cellStyle name="Milliers 280 2 4 2 2" xfId="43817" xr:uid="{00000000-0005-0000-0000-000061520000}"/>
    <cellStyle name="Milliers 280 2 4 3" xfId="38339" xr:uid="{00000000-0005-0000-0000-000062520000}"/>
    <cellStyle name="Milliers 280 2 4 4" xfId="11064" xr:uid="{00000000-0005-0000-0000-000063520000}"/>
    <cellStyle name="Milliers 280 2 5" xfId="15574" xr:uid="{00000000-0005-0000-0000-000064520000}"/>
    <cellStyle name="Milliers 280 2 5 2" xfId="40541" xr:uid="{00000000-0005-0000-0000-000065520000}"/>
    <cellStyle name="Milliers 280 2 6" xfId="7389" xr:uid="{00000000-0005-0000-0000-000066520000}"/>
    <cellStyle name="Milliers 280 3" xfId="8969" xr:uid="{00000000-0005-0000-0000-000067520000}"/>
    <cellStyle name="Milliers 280 3 2" xfId="19408" xr:uid="{00000000-0005-0000-0000-000068520000}"/>
    <cellStyle name="Milliers 280 3 2 2" xfId="43517" xr:uid="{00000000-0005-0000-0000-000069520000}"/>
    <cellStyle name="Milliers 280 3 3" xfId="36253" xr:uid="{00000000-0005-0000-0000-00006A520000}"/>
    <cellStyle name="Milliers 280 4" xfId="10764" xr:uid="{00000000-0005-0000-0000-00006B520000}"/>
    <cellStyle name="Milliers 280 4 2" xfId="38039" xr:uid="{00000000-0005-0000-0000-00006C520000}"/>
    <cellStyle name="Milliers 280 5" xfId="15258" xr:uid="{00000000-0005-0000-0000-00006D520000}"/>
    <cellStyle name="Milliers 280 5 2" xfId="40225" xr:uid="{00000000-0005-0000-0000-00006E520000}"/>
    <cellStyle name="Milliers 280 6" xfId="7064" xr:uid="{00000000-0005-0000-0000-00006F520000}"/>
    <cellStyle name="Milliers 281" xfId="1754" xr:uid="{00000000-0005-0000-0000-000070520000}"/>
    <cellStyle name="Milliers 281 2" xfId="2163" xr:uid="{00000000-0005-0000-0000-000071520000}"/>
    <cellStyle name="Milliers 281 2 2" xfId="3770" xr:uid="{00000000-0005-0000-0000-000072520000}"/>
    <cellStyle name="Milliers 281 2 2 2" xfId="9897" xr:uid="{00000000-0005-0000-0000-000073520000}"/>
    <cellStyle name="Milliers 281 2 2 2 2" xfId="13764" xr:uid="{00000000-0005-0000-0000-000074520000}"/>
    <cellStyle name="Milliers 281 2 2 2 2 2" xfId="20966" xr:uid="{00000000-0005-0000-0000-000075520000}"/>
    <cellStyle name="Milliers 281 2 2 2 2 2 2" xfId="45075" xr:uid="{00000000-0005-0000-0000-000076520000}"/>
    <cellStyle name="Milliers 281 2 2 2 2 3" xfId="39611" xr:uid="{00000000-0005-0000-0000-000077520000}"/>
    <cellStyle name="Milliers 281 2 2 2 3" xfId="17654" xr:uid="{00000000-0005-0000-0000-000078520000}"/>
    <cellStyle name="Milliers 281 2 2 2 3 2" xfId="42621" xr:uid="{00000000-0005-0000-0000-000079520000}"/>
    <cellStyle name="Milliers 281 2 2 2 4" xfId="37181" xr:uid="{00000000-0005-0000-0000-00007A520000}"/>
    <cellStyle name="Milliers 281 2 2 3" xfId="11478" xr:uid="{00000000-0005-0000-0000-00007B520000}"/>
    <cellStyle name="Milliers 281 2 2 3 2" xfId="20121" xr:uid="{00000000-0005-0000-0000-00007C520000}"/>
    <cellStyle name="Milliers 281 2 2 3 2 2" xfId="44230" xr:uid="{00000000-0005-0000-0000-00007D520000}"/>
    <cellStyle name="Milliers 281 2 2 3 3" xfId="38752" xr:uid="{00000000-0005-0000-0000-00007E520000}"/>
    <cellStyle name="Milliers 281 2 2 4" xfId="16186" xr:uid="{00000000-0005-0000-0000-00007F520000}"/>
    <cellStyle name="Milliers 281 2 2 4 2" xfId="41153" xr:uid="{00000000-0005-0000-0000-000080520000}"/>
    <cellStyle name="Milliers 281 2 2 5" xfId="8017" xr:uid="{00000000-0005-0000-0000-000081520000}"/>
    <cellStyle name="Milliers 281 2 3" xfId="4662" xr:uid="{00000000-0005-0000-0000-000082520000}"/>
    <cellStyle name="Milliers 281 2 3 2" xfId="13343" xr:uid="{00000000-0005-0000-0000-000083520000}"/>
    <cellStyle name="Milliers 281 2 3 2 2" xfId="20554" xr:uid="{00000000-0005-0000-0000-000084520000}"/>
    <cellStyle name="Milliers 281 2 3 2 2 2" xfId="44663" xr:uid="{00000000-0005-0000-0000-000085520000}"/>
    <cellStyle name="Milliers 281 2 3 2 3" xfId="39199" xr:uid="{00000000-0005-0000-0000-000086520000}"/>
    <cellStyle name="Milliers 281 2 3 3" xfId="17043" xr:uid="{00000000-0005-0000-0000-000087520000}"/>
    <cellStyle name="Milliers 281 2 3 3 2" xfId="42010" xr:uid="{00000000-0005-0000-0000-000088520000}"/>
    <cellStyle name="Milliers 281 2 3 4" xfId="36570" xr:uid="{00000000-0005-0000-0000-000089520000}"/>
    <cellStyle name="Milliers 281 2 3 5" xfId="9286" xr:uid="{00000000-0005-0000-0000-00008A520000}"/>
    <cellStyle name="Milliers 281 2 4" xfId="2957" xr:uid="{00000000-0005-0000-0000-00008B520000}"/>
    <cellStyle name="Milliers 281 2 4 2" xfId="19709" xr:uid="{00000000-0005-0000-0000-00008C520000}"/>
    <cellStyle name="Milliers 281 2 4 2 2" xfId="43818" xr:uid="{00000000-0005-0000-0000-00008D520000}"/>
    <cellStyle name="Milliers 281 2 4 3" xfId="38340" xr:uid="{00000000-0005-0000-0000-00008E520000}"/>
    <cellStyle name="Milliers 281 2 4 4" xfId="11065" xr:uid="{00000000-0005-0000-0000-00008F520000}"/>
    <cellStyle name="Milliers 281 2 5" xfId="15575" xr:uid="{00000000-0005-0000-0000-000090520000}"/>
    <cellStyle name="Milliers 281 2 5 2" xfId="40542" xr:uid="{00000000-0005-0000-0000-000091520000}"/>
    <cellStyle name="Milliers 281 2 6" xfId="7390" xr:uid="{00000000-0005-0000-0000-000092520000}"/>
    <cellStyle name="Milliers 281 3" xfId="8970" xr:uid="{00000000-0005-0000-0000-000093520000}"/>
    <cellStyle name="Milliers 281 3 2" xfId="19409" xr:uid="{00000000-0005-0000-0000-000094520000}"/>
    <cellStyle name="Milliers 281 3 2 2" xfId="43518" xr:uid="{00000000-0005-0000-0000-000095520000}"/>
    <cellStyle name="Milliers 281 3 3" xfId="36254" xr:uid="{00000000-0005-0000-0000-000096520000}"/>
    <cellStyle name="Milliers 281 4" xfId="10765" xr:uid="{00000000-0005-0000-0000-000097520000}"/>
    <cellStyle name="Milliers 281 4 2" xfId="38040" xr:uid="{00000000-0005-0000-0000-000098520000}"/>
    <cellStyle name="Milliers 281 5" xfId="15259" xr:uid="{00000000-0005-0000-0000-000099520000}"/>
    <cellStyle name="Milliers 281 5 2" xfId="40226" xr:uid="{00000000-0005-0000-0000-00009A520000}"/>
    <cellStyle name="Milliers 281 6" xfId="7065" xr:uid="{00000000-0005-0000-0000-00009B520000}"/>
    <cellStyle name="Milliers 282" xfId="1755" xr:uid="{00000000-0005-0000-0000-00009C520000}"/>
    <cellStyle name="Milliers 282 2" xfId="2164" xr:uid="{00000000-0005-0000-0000-00009D520000}"/>
    <cellStyle name="Milliers 282 2 2" xfId="3771" xr:uid="{00000000-0005-0000-0000-00009E520000}"/>
    <cellStyle name="Milliers 282 2 2 2" xfId="9898" xr:uid="{00000000-0005-0000-0000-00009F520000}"/>
    <cellStyle name="Milliers 282 2 2 2 2" xfId="13765" xr:uid="{00000000-0005-0000-0000-0000A0520000}"/>
    <cellStyle name="Milliers 282 2 2 2 2 2" xfId="20967" xr:uid="{00000000-0005-0000-0000-0000A1520000}"/>
    <cellStyle name="Milliers 282 2 2 2 2 2 2" xfId="45076" xr:uid="{00000000-0005-0000-0000-0000A2520000}"/>
    <cellStyle name="Milliers 282 2 2 2 2 3" xfId="39612" xr:uid="{00000000-0005-0000-0000-0000A3520000}"/>
    <cellStyle name="Milliers 282 2 2 2 3" xfId="17655" xr:uid="{00000000-0005-0000-0000-0000A4520000}"/>
    <cellStyle name="Milliers 282 2 2 2 3 2" xfId="42622" xr:uid="{00000000-0005-0000-0000-0000A5520000}"/>
    <cellStyle name="Milliers 282 2 2 2 4" xfId="37182" xr:uid="{00000000-0005-0000-0000-0000A6520000}"/>
    <cellStyle name="Milliers 282 2 2 3" xfId="11479" xr:uid="{00000000-0005-0000-0000-0000A7520000}"/>
    <cellStyle name="Milliers 282 2 2 3 2" xfId="20122" xr:uid="{00000000-0005-0000-0000-0000A8520000}"/>
    <cellStyle name="Milliers 282 2 2 3 2 2" xfId="44231" xr:uid="{00000000-0005-0000-0000-0000A9520000}"/>
    <cellStyle name="Milliers 282 2 2 3 3" xfId="38753" xr:uid="{00000000-0005-0000-0000-0000AA520000}"/>
    <cellStyle name="Milliers 282 2 2 4" xfId="16187" xr:uid="{00000000-0005-0000-0000-0000AB520000}"/>
    <cellStyle name="Milliers 282 2 2 4 2" xfId="41154" xr:uid="{00000000-0005-0000-0000-0000AC520000}"/>
    <cellStyle name="Milliers 282 2 2 5" xfId="8018" xr:uid="{00000000-0005-0000-0000-0000AD520000}"/>
    <cellStyle name="Milliers 282 2 3" xfId="4663" xr:uid="{00000000-0005-0000-0000-0000AE520000}"/>
    <cellStyle name="Milliers 282 2 3 2" xfId="13344" xr:uid="{00000000-0005-0000-0000-0000AF520000}"/>
    <cellStyle name="Milliers 282 2 3 2 2" xfId="20555" xr:uid="{00000000-0005-0000-0000-0000B0520000}"/>
    <cellStyle name="Milliers 282 2 3 2 2 2" xfId="44664" xr:uid="{00000000-0005-0000-0000-0000B1520000}"/>
    <cellStyle name="Milliers 282 2 3 2 3" xfId="39200" xr:uid="{00000000-0005-0000-0000-0000B2520000}"/>
    <cellStyle name="Milliers 282 2 3 3" xfId="17044" xr:uid="{00000000-0005-0000-0000-0000B3520000}"/>
    <cellStyle name="Milliers 282 2 3 3 2" xfId="42011" xr:uid="{00000000-0005-0000-0000-0000B4520000}"/>
    <cellStyle name="Milliers 282 2 3 4" xfId="36571" xr:uid="{00000000-0005-0000-0000-0000B5520000}"/>
    <cellStyle name="Milliers 282 2 3 5" xfId="9287" xr:uid="{00000000-0005-0000-0000-0000B6520000}"/>
    <cellStyle name="Milliers 282 2 4" xfId="2958" xr:uid="{00000000-0005-0000-0000-0000B7520000}"/>
    <cellStyle name="Milliers 282 2 4 2" xfId="19710" xr:uid="{00000000-0005-0000-0000-0000B8520000}"/>
    <cellStyle name="Milliers 282 2 4 2 2" xfId="43819" xr:uid="{00000000-0005-0000-0000-0000B9520000}"/>
    <cellStyle name="Milliers 282 2 4 3" xfId="38341" xr:uid="{00000000-0005-0000-0000-0000BA520000}"/>
    <cellStyle name="Milliers 282 2 4 4" xfId="11066" xr:uid="{00000000-0005-0000-0000-0000BB520000}"/>
    <cellStyle name="Milliers 282 2 5" xfId="15576" xr:uid="{00000000-0005-0000-0000-0000BC520000}"/>
    <cellStyle name="Milliers 282 2 5 2" xfId="40543" xr:uid="{00000000-0005-0000-0000-0000BD520000}"/>
    <cellStyle name="Milliers 282 2 6" xfId="7391" xr:uid="{00000000-0005-0000-0000-0000BE520000}"/>
    <cellStyle name="Milliers 282 3" xfId="8971" xr:uid="{00000000-0005-0000-0000-0000BF520000}"/>
    <cellStyle name="Milliers 282 3 2" xfId="19410" xr:uid="{00000000-0005-0000-0000-0000C0520000}"/>
    <cellStyle name="Milliers 282 3 2 2" xfId="43519" xr:uid="{00000000-0005-0000-0000-0000C1520000}"/>
    <cellStyle name="Milliers 282 3 3" xfId="36255" xr:uid="{00000000-0005-0000-0000-0000C2520000}"/>
    <cellStyle name="Milliers 282 4" xfId="10766" xr:uid="{00000000-0005-0000-0000-0000C3520000}"/>
    <cellStyle name="Milliers 282 4 2" xfId="38041" xr:uid="{00000000-0005-0000-0000-0000C4520000}"/>
    <cellStyle name="Milliers 282 5" xfId="15260" xr:uid="{00000000-0005-0000-0000-0000C5520000}"/>
    <cellStyle name="Milliers 282 5 2" xfId="40227" xr:uid="{00000000-0005-0000-0000-0000C6520000}"/>
    <cellStyle name="Milliers 282 6" xfId="7066" xr:uid="{00000000-0005-0000-0000-0000C7520000}"/>
    <cellStyle name="Milliers 283" xfId="1756" xr:uid="{00000000-0005-0000-0000-0000C8520000}"/>
    <cellStyle name="Milliers 283 2" xfId="2165" xr:uid="{00000000-0005-0000-0000-0000C9520000}"/>
    <cellStyle name="Milliers 283 2 2" xfId="3772" xr:uid="{00000000-0005-0000-0000-0000CA520000}"/>
    <cellStyle name="Milliers 283 2 2 2" xfId="9899" xr:uid="{00000000-0005-0000-0000-0000CB520000}"/>
    <cellStyle name="Milliers 283 2 2 2 2" xfId="13766" xr:uid="{00000000-0005-0000-0000-0000CC520000}"/>
    <cellStyle name="Milliers 283 2 2 2 2 2" xfId="20968" xr:uid="{00000000-0005-0000-0000-0000CD520000}"/>
    <cellStyle name="Milliers 283 2 2 2 2 2 2" xfId="45077" xr:uid="{00000000-0005-0000-0000-0000CE520000}"/>
    <cellStyle name="Milliers 283 2 2 2 2 3" xfId="39613" xr:uid="{00000000-0005-0000-0000-0000CF520000}"/>
    <cellStyle name="Milliers 283 2 2 2 3" xfId="17656" xr:uid="{00000000-0005-0000-0000-0000D0520000}"/>
    <cellStyle name="Milliers 283 2 2 2 3 2" xfId="42623" xr:uid="{00000000-0005-0000-0000-0000D1520000}"/>
    <cellStyle name="Milliers 283 2 2 2 4" xfId="37183" xr:uid="{00000000-0005-0000-0000-0000D2520000}"/>
    <cellStyle name="Milliers 283 2 2 3" xfId="11480" xr:uid="{00000000-0005-0000-0000-0000D3520000}"/>
    <cellStyle name="Milliers 283 2 2 3 2" xfId="20123" xr:uid="{00000000-0005-0000-0000-0000D4520000}"/>
    <cellStyle name="Milliers 283 2 2 3 2 2" xfId="44232" xr:uid="{00000000-0005-0000-0000-0000D5520000}"/>
    <cellStyle name="Milliers 283 2 2 3 3" xfId="38754" xr:uid="{00000000-0005-0000-0000-0000D6520000}"/>
    <cellStyle name="Milliers 283 2 2 4" xfId="16188" xr:uid="{00000000-0005-0000-0000-0000D7520000}"/>
    <cellStyle name="Milliers 283 2 2 4 2" xfId="41155" xr:uid="{00000000-0005-0000-0000-0000D8520000}"/>
    <cellStyle name="Milliers 283 2 2 5" xfId="8019" xr:uid="{00000000-0005-0000-0000-0000D9520000}"/>
    <cellStyle name="Milliers 283 2 3" xfId="4664" xr:uid="{00000000-0005-0000-0000-0000DA520000}"/>
    <cellStyle name="Milliers 283 2 3 2" xfId="13345" xr:uid="{00000000-0005-0000-0000-0000DB520000}"/>
    <cellStyle name="Milliers 283 2 3 2 2" xfId="20556" xr:uid="{00000000-0005-0000-0000-0000DC520000}"/>
    <cellStyle name="Milliers 283 2 3 2 2 2" xfId="44665" xr:uid="{00000000-0005-0000-0000-0000DD520000}"/>
    <cellStyle name="Milliers 283 2 3 2 3" xfId="39201" xr:uid="{00000000-0005-0000-0000-0000DE520000}"/>
    <cellStyle name="Milliers 283 2 3 3" xfId="17045" xr:uid="{00000000-0005-0000-0000-0000DF520000}"/>
    <cellStyle name="Milliers 283 2 3 3 2" xfId="42012" xr:uid="{00000000-0005-0000-0000-0000E0520000}"/>
    <cellStyle name="Milliers 283 2 3 4" xfId="36572" xr:uid="{00000000-0005-0000-0000-0000E1520000}"/>
    <cellStyle name="Milliers 283 2 3 5" xfId="9288" xr:uid="{00000000-0005-0000-0000-0000E2520000}"/>
    <cellStyle name="Milliers 283 2 4" xfId="2959" xr:uid="{00000000-0005-0000-0000-0000E3520000}"/>
    <cellStyle name="Milliers 283 2 4 2" xfId="19711" xr:uid="{00000000-0005-0000-0000-0000E4520000}"/>
    <cellStyle name="Milliers 283 2 4 2 2" xfId="43820" xr:uid="{00000000-0005-0000-0000-0000E5520000}"/>
    <cellStyle name="Milliers 283 2 4 3" xfId="38342" xr:uid="{00000000-0005-0000-0000-0000E6520000}"/>
    <cellStyle name="Milliers 283 2 4 4" xfId="11067" xr:uid="{00000000-0005-0000-0000-0000E7520000}"/>
    <cellStyle name="Milliers 283 2 5" xfId="15577" xr:uid="{00000000-0005-0000-0000-0000E8520000}"/>
    <cellStyle name="Milliers 283 2 5 2" xfId="40544" xr:uid="{00000000-0005-0000-0000-0000E9520000}"/>
    <cellStyle name="Milliers 283 2 6" xfId="7392" xr:uid="{00000000-0005-0000-0000-0000EA520000}"/>
    <cellStyle name="Milliers 283 3" xfId="8972" xr:uid="{00000000-0005-0000-0000-0000EB520000}"/>
    <cellStyle name="Milliers 283 3 2" xfId="19411" xr:uid="{00000000-0005-0000-0000-0000EC520000}"/>
    <cellStyle name="Milliers 283 3 2 2" xfId="43520" xr:uid="{00000000-0005-0000-0000-0000ED520000}"/>
    <cellStyle name="Milliers 283 3 3" xfId="36256" xr:uid="{00000000-0005-0000-0000-0000EE520000}"/>
    <cellStyle name="Milliers 283 4" xfId="10767" xr:uid="{00000000-0005-0000-0000-0000EF520000}"/>
    <cellStyle name="Milliers 283 4 2" xfId="38042" xr:uid="{00000000-0005-0000-0000-0000F0520000}"/>
    <cellStyle name="Milliers 283 5" xfId="15261" xr:uid="{00000000-0005-0000-0000-0000F1520000}"/>
    <cellStyle name="Milliers 283 5 2" xfId="40228" xr:uid="{00000000-0005-0000-0000-0000F2520000}"/>
    <cellStyle name="Milliers 283 6" xfId="7067" xr:uid="{00000000-0005-0000-0000-0000F3520000}"/>
    <cellStyle name="Milliers 284" xfId="1757" xr:uid="{00000000-0005-0000-0000-0000F4520000}"/>
    <cellStyle name="Milliers 284 2" xfId="2166" xr:uid="{00000000-0005-0000-0000-0000F5520000}"/>
    <cellStyle name="Milliers 284 2 2" xfId="3773" xr:uid="{00000000-0005-0000-0000-0000F6520000}"/>
    <cellStyle name="Milliers 284 2 2 2" xfId="9900" xr:uid="{00000000-0005-0000-0000-0000F7520000}"/>
    <cellStyle name="Milliers 284 2 2 2 2" xfId="13767" xr:uid="{00000000-0005-0000-0000-0000F8520000}"/>
    <cellStyle name="Milliers 284 2 2 2 2 2" xfId="20969" xr:uid="{00000000-0005-0000-0000-0000F9520000}"/>
    <cellStyle name="Milliers 284 2 2 2 2 2 2" xfId="45078" xr:uid="{00000000-0005-0000-0000-0000FA520000}"/>
    <cellStyle name="Milliers 284 2 2 2 2 3" xfId="39614" xr:uid="{00000000-0005-0000-0000-0000FB520000}"/>
    <cellStyle name="Milliers 284 2 2 2 3" xfId="17657" xr:uid="{00000000-0005-0000-0000-0000FC520000}"/>
    <cellStyle name="Milliers 284 2 2 2 3 2" xfId="42624" xr:uid="{00000000-0005-0000-0000-0000FD520000}"/>
    <cellStyle name="Milliers 284 2 2 2 4" xfId="37184" xr:uid="{00000000-0005-0000-0000-0000FE520000}"/>
    <cellStyle name="Milliers 284 2 2 3" xfId="11481" xr:uid="{00000000-0005-0000-0000-0000FF520000}"/>
    <cellStyle name="Milliers 284 2 2 3 2" xfId="20124" xr:uid="{00000000-0005-0000-0000-000000530000}"/>
    <cellStyle name="Milliers 284 2 2 3 2 2" xfId="44233" xr:uid="{00000000-0005-0000-0000-000001530000}"/>
    <cellStyle name="Milliers 284 2 2 3 3" xfId="38755" xr:uid="{00000000-0005-0000-0000-000002530000}"/>
    <cellStyle name="Milliers 284 2 2 4" xfId="16189" xr:uid="{00000000-0005-0000-0000-000003530000}"/>
    <cellStyle name="Milliers 284 2 2 4 2" xfId="41156" xr:uid="{00000000-0005-0000-0000-000004530000}"/>
    <cellStyle name="Milliers 284 2 2 5" xfId="8020" xr:uid="{00000000-0005-0000-0000-000005530000}"/>
    <cellStyle name="Milliers 284 2 3" xfId="4665" xr:uid="{00000000-0005-0000-0000-000006530000}"/>
    <cellStyle name="Milliers 284 2 3 2" xfId="13346" xr:uid="{00000000-0005-0000-0000-000007530000}"/>
    <cellStyle name="Milliers 284 2 3 2 2" xfId="20557" xr:uid="{00000000-0005-0000-0000-000008530000}"/>
    <cellStyle name="Milliers 284 2 3 2 2 2" xfId="44666" xr:uid="{00000000-0005-0000-0000-000009530000}"/>
    <cellStyle name="Milliers 284 2 3 2 3" xfId="39202" xr:uid="{00000000-0005-0000-0000-00000A530000}"/>
    <cellStyle name="Milliers 284 2 3 3" xfId="17046" xr:uid="{00000000-0005-0000-0000-00000B530000}"/>
    <cellStyle name="Milliers 284 2 3 3 2" xfId="42013" xr:uid="{00000000-0005-0000-0000-00000C530000}"/>
    <cellStyle name="Milliers 284 2 3 4" xfId="36573" xr:uid="{00000000-0005-0000-0000-00000D530000}"/>
    <cellStyle name="Milliers 284 2 3 5" xfId="9289" xr:uid="{00000000-0005-0000-0000-00000E530000}"/>
    <cellStyle name="Milliers 284 2 4" xfId="2960" xr:uid="{00000000-0005-0000-0000-00000F530000}"/>
    <cellStyle name="Milliers 284 2 4 2" xfId="19712" xr:uid="{00000000-0005-0000-0000-000010530000}"/>
    <cellStyle name="Milliers 284 2 4 2 2" xfId="43821" xr:uid="{00000000-0005-0000-0000-000011530000}"/>
    <cellStyle name="Milliers 284 2 4 3" xfId="38343" xr:uid="{00000000-0005-0000-0000-000012530000}"/>
    <cellStyle name="Milliers 284 2 4 4" xfId="11068" xr:uid="{00000000-0005-0000-0000-000013530000}"/>
    <cellStyle name="Milliers 284 2 5" xfId="15578" xr:uid="{00000000-0005-0000-0000-000014530000}"/>
    <cellStyle name="Milliers 284 2 5 2" xfId="40545" xr:uid="{00000000-0005-0000-0000-000015530000}"/>
    <cellStyle name="Milliers 284 2 6" xfId="7393" xr:uid="{00000000-0005-0000-0000-000016530000}"/>
    <cellStyle name="Milliers 284 3" xfId="8973" xr:uid="{00000000-0005-0000-0000-000017530000}"/>
    <cellStyle name="Milliers 284 3 2" xfId="19412" xr:uid="{00000000-0005-0000-0000-000018530000}"/>
    <cellStyle name="Milliers 284 3 2 2" xfId="43521" xr:uid="{00000000-0005-0000-0000-000019530000}"/>
    <cellStyle name="Milliers 284 3 3" xfId="36257" xr:uid="{00000000-0005-0000-0000-00001A530000}"/>
    <cellStyle name="Milliers 284 4" xfId="10768" xr:uid="{00000000-0005-0000-0000-00001B530000}"/>
    <cellStyle name="Milliers 284 4 2" xfId="38043" xr:uid="{00000000-0005-0000-0000-00001C530000}"/>
    <cellStyle name="Milliers 284 5" xfId="15262" xr:uid="{00000000-0005-0000-0000-00001D530000}"/>
    <cellStyle name="Milliers 284 5 2" xfId="40229" xr:uid="{00000000-0005-0000-0000-00001E530000}"/>
    <cellStyle name="Milliers 284 6" xfId="7068" xr:uid="{00000000-0005-0000-0000-00001F530000}"/>
    <cellStyle name="Milliers 285" xfId="1758" xr:uid="{00000000-0005-0000-0000-000020530000}"/>
    <cellStyle name="Milliers 285 2" xfId="2167" xr:uid="{00000000-0005-0000-0000-000021530000}"/>
    <cellStyle name="Milliers 285 2 2" xfId="3774" xr:uid="{00000000-0005-0000-0000-000022530000}"/>
    <cellStyle name="Milliers 285 2 2 2" xfId="9901" xr:uid="{00000000-0005-0000-0000-000023530000}"/>
    <cellStyle name="Milliers 285 2 2 2 2" xfId="13768" xr:uid="{00000000-0005-0000-0000-000024530000}"/>
    <cellStyle name="Milliers 285 2 2 2 2 2" xfId="20970" xr:uid="{00000000-0005-0000-0000-000025530000}"/>
    <cellStyle name="Milliers 285 2 2 2 2 2 2" xfId="45079" xr:uid="{00000000-0005-0000-0000-000026530000}"/>
    <cellStyle name="Milliers 285 2 2 2 2 3" xfId="39615" xr:uid="{00000000-0005-0000-0000-000027530000}"/>
    <cellStyle name="Milliers 285 2 2 2 3" xfId="17658" xr:uid="{00000000-0005-0000-0000-000028530000}"/>
    <cellStyle name="Milliers 285 2 2 2 3 2" xfId="42625" xr:uid="{00000000-0005-0000-0000-000029530000}"/>
    <cellStyle name="Milliers 285 2 2 2 4" xfId="37185" xr:uid="{00000000-0005-0000-0000-00002A530000}"/>
    <cellStyle name="Milliers 285 2 2 3" xfId="11482" xr:uid="{00000000-0005-0000-0000-00002B530000}"/>
    <cellStyle name="Milliers 285 2 2 3 2" xfId="20125" xr:uid="{00000000-0005-0000-0000-00002C530000}"/>
    <cellStyle name="Milliers 285 2 2 3 2 2" xfId="44234" xr:uid="{00000000-0005-0000-0000-00002D530000}"/>
    <cellStyle name="Milliers 285 2 2 3 3" xfId="38756" xr:uid="{00000000-0005-0000-0000-00002E530000}"/>
    <cellStyle name="Milliers 285 2 2 4" xfId="16190" xr:uid="{00000000-0005-0000-0000-00002F530000}"/>
    <cellStyle name="Milliers 285 2 2 4 2" xfId="41157" xr:uid="{00000000-0005-0000-0000-000030530000}"/>
    <cellStyle name="Milliers 285 2 2 5" xfId="8021" xr:uid="{00000000-0005-0000-0000-000031530000}"/>
    <cellStyle name="Milliers 285 2 3" xfId="4666" xr:uid="{00000000-0005-0000-0000-000032530000}"/>
    <cellStyle name="Milliers 285 2 3 2" xfId="13347" xr:uid="{00000000-0005-0000-0000-000033530000}"/>
    <cellStyle name="Milliers 285 2 3 2 2" xfId="20558" xr:uid="{00000000-0005-0000-0000-000034530000}"/>
    <cellStyle name="Milliers 285 2 3 2 2 2" xfId="44667" xr:uid="{00000000-0005-0000-0000-000035530000}"/>
    <cellStyle name="Milliers 285 2 3 2 3" xfId="39203" xr:uid="{00000000-0005-0000-0000-000036530000}"/>
    <cellStyle name="Milliers 285 2 3 3" xfId="17047" xr:uid="{00000000-0005-0000-0000-000037530000}"/>
    <cellStyle name="Milliers 285 2 3 3 2" xfId="42014" xr:uid="{00000000-0005-0000-0000-000038530000}"/>
    <cellStyle name="Milliers 285 2 3 4" xfId="36574" xr:uid="{00000000-0005-0000-0000-000039530000}"/>
    <cellStyle name="Milliers 285 2 3 5" xfId="9290" xr:uid="{00000000-0005-0000-0000-00003A530000}"/>
    <cellStyle name="Milliers 285 2 4" xfId="2961" xr:uid="{00000000-0005-0000-0000-00003B530000}"/>
    <cellStyle name="Milliers 285 2 4 2" xfId="19713" xr:uid="{00000000-0005-0000-0000-00003C530000}"/>
    <cellStyle name="Milliers 285 2 4 2 2" xfId="43822" xr:uid="{00000000-0005-0000-0000-00003D530000}"/>
    <cellStyle name="Milliers 285 2 4 3" xfId="38344" xr:uid="{00000000-0005-0000-0000-00003E530000}"/>
    <cellStyle name="Milliers 285 2 4 4" xfId="11069" xr:uid="{00000000-0005-0000-0000-00003F530000}"/>
    <cellStyle name="Milliers 285 2 5" xfId="15579" xr:uid="{00000000-0005-0000-0000-000040530000}"/>
    <cellStyle name="Milliers 285 2 5 2" xfId="40546" xr:uid="{00000000-0005-0000-0000-000041530000}"/>
    <cellStyle name="Milliers 285 2 6" xfId="7394" xr:uid="{00000000-0005-0000-0000-000042530000}"/>
    <cellStyle name="Milliers 285 3" xfId="8974" xr:uid="{00000000-0005-0000-0000-000043530000}"/>
    <cellStyle name="Milliers 285 3 2" xfId="19413" xr:uid="{00000000-0005-0000-0000-000044530000}"/>
    <cellStyle name="Milliers 285 3 2 2" xfId="43522" xr:uid="{00000000-0005-0000-0000-000045530000}"/>
    <cellStyle name="Milliers 285 3 3" xfId="36258" xr:uid="{00000000-0005-0000-0000-000046530000}"/>
    <cellStyle name="Milliers 285 4" xfId="10769" xr:uid="{00000000-0005-0000-0000-000047530000}"/>
    <cellStyle name="Milliers 285 4 2" xfId="38044" xr:uid="{00000000-0005-0000-0000-000048530000}"/>
    <cellStyle name="Milliers 285 5" xfId="15263" xr:uid="{00000000-0005-0000-0000-000049530000}"/>
    <cellStyle name="Milliers 285 5 2" xfId="40230" xr:uid="{00000000-0005-0000-0000-00004A530000}"/>
    <cellStyle name="Milliers 285 6" xfId="7069" xr:uid="{00000000-0005-0000-0000-00004B530000}"/>
    <cellStyle name="Milliers 286" xfId="1759" xr:uid="{00000000-0005-0000-0000-00004C530000}"/>
    <cellStyle name="Milliers 286 2" xfId="2168" xr:uid="{00000000-0005-0000-0000-00004D530000}"/>
    <cellStyle name="Milliers 286 2 2" xfId="3775" xr:uid="{00000000-0005-0000-0000-00004E530000}"/>
    <cellStyle name="Milliers 286 2 2 2" xfId="9902" xr:uid="{00000000-0005-0000-0000-00004F530000}"/>
    <cellStyle name="Milliers 286 2 2 2 2" xfId="13769" xr:uid="{00000000-0005-0000-0000-000050530000}"/>
    <cellStyle name="Milliers 286 2 2 2 2 2" xfId="20971" xr:uid="{00000000-0005-0000-0000-000051530000}"/>
    <cellStyle name="Milliers 286 2 2 2 2 2 2" xfId="45080" xr:uid="{00000000-0005-0000-0000-000052530000}"/>
    <cellStyle name="Milliers 286 2 2 2 2 3" xfId="39616" xr:uid="{00000000-0005-0000-0000-000053530000}"/>
    <cellStyle name="Milliers 286 2 2 2 3" xfId="17659" xr:uid="{00000000-0005-0000-0000-000054530000}"/>
    <cellStyle name="Milliers 286 2 2 2 3 2" xfId="42626" xr:uid="{00000000-0005-0000-0000-000055530000}"/>
    <cellStyle name="Milliers 286 2 2 2 4" xfId="37186" xr:uid="{00000000-0005-0000-0000-000056530000}"/>
    <cellStyle name="Milliers 286 2 2 3" xfId="11483" xr:uid="{00000000-0005-0000-0000-000057530000}"/>
    <cellStyle name="Milliers 286 2 2 3 2" xfId="20126" xr:uid="{00000000-0005-0000-0000-000058530000}"/>
    <cellStyle name="Milliers 286 2 2 3 2 2" xfId="44235" xr:uid="{00000000-0005-0000-0000-000059530000}"/>
    <cellStyle name="Milliers 286 2 2 3 3" xfId="38757" xr:uid="{00000000-0005-0000-0000-00005A530000}"/>
    <cellStyle name="Milliers 286 2 2 4" xfId="16191" xr:uid="{00000000-0005-0000-0000-00005B530000}"/>
    <cellStyle name="Milliers 286 2 2 4 2" xfId="41158" xr:uid="{00000000-0005-0000-0000-00005C530000}"/>
    <cellStyle name="Milliers 286 2 2 5" xfId="8022" xr:uid="{00000000-0005-0000-0000-00005D530000}"/>
    <cellStyle name="Milliers 286 2 3" xfId="4667" xr:uid="{00000000-0005-0000-0000-00005E530000}"/>
    <cellStyle name="Milliers 286 2 3 2" xfId="13348" xr:uid="{00000000-0005-0000-0000-00005F530000}"/>
    <cellStyle name="Milliers 286 2 3 2 2" xfId="20559" xr:uid="{00000000-0005-0000-0000-000060530000}"/>
    <cellStyle name="Milliers 286 2 3 2 2 2" xfId="44668" xr:uid="{00000000-0005-0000-0000-000061530000}"/>
    <cellStyle name="Milliers 286 2 3 2 3" xfId="39204" xr:uid="{00000000-0005-0000-0000-000062530000}"/>
    <cellStyle name="Milliers 286 2 3 3" xfId="17048" xr:uid="{00000000-0005-0000-0000-000063530000}"/>
    <cellStyle name="Milliers 286 2 3 3 2" xfId="42015" xr:uid="{00000000-0005-0000-0000-000064530000}"/>
    <cellStyle name="Milliers 286 2 3 4" xfId="36575" xr:uid="{00000000-0005-0000-0000-000065530000}"/>
    <cellStyle name="Milliers 286 2 3 5" xfId="9291" xr:uid="{00000000-0005-0000-0000-000066530000}"/>
    <cellStyle name="Milliers 286 2 4" xfId="2962" xr:uid="{00000000-0005-0000-0000-000067530000}"/>
    <cellStyle name="Milliers 286 2 4 2" xfId="19714" xr:uid="{00000000-0005-0000-0000-000068530000}"/>
    <cellStyle name="Milliers 286 2 4 2 2" xfId="43823" xr:uid="{00000000-0005-0000-0000-000069530000}"/>
    <cellStyle name="Milliers 286 2 4 3" xfId="38345" xr:uid="{00000000-0005-0000-0000-00006A530000}"/>
    <cellStyle name="Milliers 286 2 4 4" xfId="11070" xr:uid="{00000000-0005-0000-0000-00006B530000}"/>
    <cellStyle name="Milliers 286 2 5" xfId="15580" xr:uid="{00000000-0005-0000-0000-00006C530000}"/>
    <cellStyle name="Milliers 286 2 5 2" xfId="40547" xr:uid="{00000000-0005-0000-0000-00006D530000}"/>
    <cellStyle name="Milliers 286 2 6" xfId="7395" xr:uid="{00000000-0005-0000-0000-00006E530000}"/>
    <cellStyle name="Milliers 286 3" xfId="8975" xr:uid="{00000000-0005-0000-0000-00006F530000}"/>
    <cellStyle name="Milliers 286 3 2" xfId="19414" xr:uid="{00000000-0005-0000-0000-000070530000}"/>
    <cellStyle name="Milliers 286 3 2 2" xfId="43523" xr:uid="{00000000-0005-0000-0000-000071530000}"/>
    <cellStyle name="Milliers 286 3 3" xfId="36259" xr:uid="{00000000-0005-0000-0000-000072530000}"/>
    <cellStyle name="Milliers 286 4" xfId="10770" xr:uid="{00000000-0005-0000-0000-000073530000}"/>
    <cellStyle name="Milliers 286 4 2" xfId="38045" xr:uid="{00000000-0005-0000-0000-000074530000}"/>
    <cellStyle name="Milliers 286 5" xfId="15264" xr:uid="{00000000-0005-0000-0000-000075530000}"/>
    <cellStyle name="Milliers 286 5 2" xfId="40231" xr:uid="{00000000-0005-0000-0000-000076530000}"/>
    <cellStyle name="Milliers 286 6" xfId="7070" xr:uid="{00000000-0005-0000-0000-000077530000}"/>
    <cellStyle name="Milliers 287" xfId="1760" xr:uid="{00000000-0005-0000-0000-000078530000}"/>
    <cellStyle name="Milliers 287 2" xfId="2169" xr:uid="{00000000-0005-0000-0000-000079530000}"/>
    <cellStyle name="Milliers 287 2 2" xfId="3776" xr:uid="{00000000-0005-0000-0000-00007A530000}"/>
    <cellStyle name="Milliers 287 2 2 2" xfId="9903" xr:uid="{00000000-0005-0000-0000-00007B530000}"/>
    <cellStyle name="Milliers 287 2 2 2 2" xfId="13770" xr:uid="{00000000-0005-0000-0000-00007C530000}"/>
    <cellStyle name="Milliers 287 2 2 2 2 2" xfId="20972" xr:uid="{00000000-0005-0000-0000-00007D530000}"/>
    <cellStyle name="Milliers 287 2 2 2 2 2 2" xfId="45081" xr:uid="{00000000-0005-0000-0000-00007E530000}"/>
    <cellStyle name="Milliers 287 2 2 2 2 3" xfId="39617" xr:uid="{00000000-0005-0000-0000-00007F530000}"/>
    <cellStyle name="Milliers 287 2 2 2 3" xfId="17660" xr:uid="{00000000-0005-0000-0000-000080530000}"/>
    <cellStyle name="Milliers 287 2 2 2 3 2" xfId="42627" xr:uid="{00000000-0005-0000-0000-000081530000}"/>
    <cellStyle name="Milliers 287 2 2 2 4" xfId="37187" xr:uid="{00000000-0005-0000-0000-000082530000}"/>
    <cellStyle name="Milliers 287 2 2 3" xfId="11484" xr:uid="{00000000-0005-0000-0000-000083530000}"/>
    <cellStyle name="Milliers 287 2 2 3 2" xfId="20127" xr:uid="{00000000-0005-0000-0000-000084530000}"/>
    <cellStyle name="Milliers 287 2 2 3 2 2" xfId="44236" xr:uid="{00000000-0005-0000-0000-000085530000}"/>
    <cellStyle name="Milliers 287 2 2 3 3" xfId="38758" xr:uid="{00000000-0005-0000-0000-000086530000}"/>
    <cellStyle name="Milliers 287 2 2 4" xfId="16192" xr:uid="{00000000-0005-0000-0000-000087530000}"/>
    <cellStyle name="Milliers 287 2 2 4 2" xfId="41159" xr:uid="{00000000-0005-0000-0000-000088530000}"/>
    <cellStyle name="Milliers 287 2 2 5" xfId="8023" xr:uid="{00000000-0005-0000-0000-000089530000}"/>
    <cellStyle name="Milliers 287 2 3" xfId="4668" xr:uid="{00000000-0005-0000-0000-00008A530000}"/>
    <cellStyle name="Milliers 287 2 3 2" xfId="13349" xr:uid="{00000000-0005-0000-0000-00008B530000}"/>
    <cellStyle name="Milliers 287 2 3 2 2" xfId="20560" xr:uid="{00000000-0005-0000-0000-00008C530000}"/>
    <cellStyle name="Milliers 287 2 3 2 2 2" xfId="44669" xr:uid="{00000000-0005-0000-0000-00008D530000}"/>
    <cellStyle name="Milliers 287 2 3 2 3" xfId="39205" xr:uid="{00000000-0005-0000-0000-00008E530000}"/>
    <cellStyle name="Milliers 287 2 3 3" xfId="17049" xr:uid="{00000000-0005-0000-0000-00008F530000}"/>
    <cellStyle name="Milliers 287 2 3 3 2" xfId="42016" xr:uid="{00000000-0005-0000-0000-000090530000}"/>
    <cellStyle name="Milliers 287 2 3 4" xfId="36576" xr:uid="{00000000-0005-0000-0000-000091530000}"/>
    <cellStyle name="Milliers 287 2 3 5" xfId="9292" xr:uid="{00000000-0005-0000-0000-000092530000}"/>
    <cellStyle name="Milliers 287 2 4" xfId="2963" xr:uid="{00000000-0005-0000-0000-000093530000}"/>
    <cellStyle name="Milliers 287 2 4 2" xfId="19715" xr:uid="{00000000-0005-0000-0000-000094530000}"/>
    <cellStyle name="Milliers 287 2 4 2 2" xfId="43824" xr:uid="{00000000-0005-0000-0000-000095530000}"/>
    <cellStyle name="Milliers 287 2 4 3" xfId="38346" xr:uid="{00000000-0005-0000-0000-000096530000}"/>
    <cellStyle name="Milliers 287 2 4 4" xfId="11071" xr:uid="{00000000-0005-0000-0000-000097530000}"/>
    <cellStyle name="Milliers 287 2 5" xfId="15581" xr:uid="{00000000-0005-0000-0000-000098530000}"/>
    <cellStyle name="Milliers 287 2 5 2" xfId="40548" xr:uid="{00000000-0005-0000-0000-000099530000}"/>
    <cellStyle name="Milliers 287 2 6" xfId="7396" xr:uid="{00000000-0005-0000-0000-00009A530000}"/>
    <cellStyle name="Milliers 287 3" xfId="8976" xr:uid="{00000000-0005-0000-0000-00009B530000}"/>
    <cellStyle name="Milliers 287 3 2" xfId="19415" xr:uid="{00000000-0005-0000-0000-00009C530000}"/>
    <cellStyle name="Milliers 287 3 2 2" xfId="43524" xr:uid="{00000000-0005-0000-0000-00009D530000}"/>
    <cellStyle name="Milliers 287 3 3" xfId="36260" xr:uid="{00000000-0005-0000-0000-00009E530000}"/>
    <cellStyle name="Milliers 287 4" xfId="10771" xr:uid="{00000000-0005-0000-0000-00009F530000}"/>
    <cellStyle name="Milliers 287 4 2" xfId="38046" xr:uid="{00000000-0005-0000-0000-0000A0530000}"/>
    <cellStyle name="Milliers 287 5" xfId="15265" xr:uid="{00000000-0005-0000-0000-0000A1530000}"/>
    <cellStyle name="Milliers 287 5 2" xfId="40232" xr:uid="{00000000-0005-0000-0000-0000A2530000}"/>
    <cellStyle name="Milliers 287 6" xfId="7071" xr:uid="{00000000-0005-0000-0000-0000A3530000}"/>
    <cellStyle name="Milliers 288" xfId="1761" xr:uid="{00000000-0005-0000-0000-0000A4530000}"/>
    <cellStyle name="Milliers 288 2" xfId="2170" xr:uid="{00000000-0005-0000-0000-0000A5530000}"/>
    <cellStyle name="Milliers 288 2 2" xfId="3777" xr:uid="{00000000-0005-0000-0000-0000A6530000}"/>
    <cellStyle name="Milliers 288 2 2 2" xfId="9904" xr:uid="{00000000-0005-0000-0000-0000A7530000}"/>
    <cellStyle name="Milliers 288 2 2 2 2" xfId="13771" xr:uid="{00000000-0005-0000-0000-0000A8530000}"/>
    <cellStyle name="Milliers 288 2 2 2 2 2" xfId="20973" xr:uid="{00000000-0005-0000-0000-0000A9530000}"/>
    <cellStyle name="Milliers 288 2 2 2 2 2 2" xfId="45082" xr:uid="{00000000-0005-0000-0000-0000AA530000}"/>
    <cellStyle name="Milliers 288 2 2 2 2 3" xfId="39618" xr:uid="{00000000-0005-0000-0000-0000AB530000}"/>
    <cellStyle name="Milliers 288 2 2 2 3" xfId="17661" xr:uid="{00000000-0005-0000-0000-0000AC530000}"/>
    <cellStyle name="Milliers 288 2 2 2 3 2" xfId="42628" xr:uid="{00000000-0005-0000-0000-0000AD530000}"/>
    <cellStyle name="Milliers 288 2 2 2 4" xfId="37188" xr:uid="{00000000-0005-0000-0000-0000AE530000}"/>
    <cellStyle name="Milliers 288 2 2 3" xfId="11485" xr:uid="{00000000-0005-0000-0000-0000AF530000}"/>
    <cellStyle name="Milliers 288 2 2 3 2" xfId="20128" xr:uid="{00000000-0005-0000-0000-0000B0530000}"/>
    <cellStyle name="Milliers 288 2 2 3 2 2" xfId="44237" xr:uid="{00000000-0005-0000-0000-0000B1530000}"/>
    <cellStyle name="Milliers 288 2 2 3 3" xfId="38759" xr:uid="{00000000-0005-0000-0000-0000B2530000}"/>
    <cellStyle name="Milliers 288 2 2 4" xfId="16193" xr:uid="{00000000-0005-0000-0000-0000B3530000}"/>
    <cellStyle name="Milliers 288 2 2 4 2" xfId="41160" xr:uid="{00000000-0005-0000-0000-0000B4530000}"/>
    <cellStyle name="Milliers 288 2 2 5" xfId="8024" xr:uid="{00000000-0005-0000-0000-0000B5530000}"/>
    <cellStyle name="Milliers 288 2 3" xfId="4669" xr:uid="{00000000-0005-0000-0000-0000B6530000}"/>
    <cellStyle name="Milliers 288 2 3 2" xfId="13350" xr:uid="{00000000-0005-0000-0000-0000B7530000}"/>
    <cellStyle name="Milliers 288 2 3 2 2" xfId="20561" xr:uid="{00000000-0005-0000-0000-0000B8530000}"/>
    <cellStyle name="Milliers 288 2 3 2 2 2" xfId="44670" xr:uid="{00000000-0005-0000-0000-0000B9530000}"/>
    <cellStyle name="Milliers 288 2 3 2 3" xfId="39206" xr:uid="{00000000-0005-0000-0000-0000BA530000}"/>
    <cellStyle name="Milliers 288 2 3 3" xfId="17050" xr:uid="{00000000-0005-0000-0000-0000BB530000}"/>
    <cellStyle name="Milliers 288 2 3 3 2" xfId="42017" xr:uid="{00000000-0005-0000-0000-0000BC530000}"/>
    <cellStyle name="Milliers 288 2 3 4" xfId="36577" xr:uid="{00000000-0005-0000-0000-0000BD530000}"/>
    <cellStyle name="Milliers 288 2 3 5" xfId="9293" xr:uid="{00000000-0005-0000-0000-0000BE530000}"/>
    <cellStyle name="Milliers 288 2 4" xfId="2964" xr:uid="{00000000-0005-0000-0000-0000BF530000}"/>
    <cellStyle name="Milliers 288 2 4 2" xfId="19716" xr:uid="{00000000-0005-0000-0000-0000C0530000}"/>
    <cellStyle name="Milliers 288 2 4 2 2" xfId="43825" xr:uid="{00000000-0005-0000-0000-0000C1530000}"/>
    <cellStyle name="Milliers 288 2 4 3" xfId="38347" xr:uid="{00000000-0005-0000-0000-0000C2530000}"/>
    <cellStyle name="Milliers 288 2 4 4" xfId="11072" xr:uid="{00000000-0005-0000-0000-0000C3530000}"/>
    <cellStyle name="Milliers 288 2 5" xfId="15582" xr:uid="{00000000-0005-0000-0000-0000C4530000}"/>
    <cellStyle name="Milliers 288 2 5 2" xfId="40549" xr:uid="{00000000-0005-0000-0000-0000C5530000}"/>
    <cellStyle name="Milliers 288 2 6" xfId="7397" xr:uid="{00000000-0005-0000-0000-0000C6530000}"/>
    <cellStyle name="Milliers 288 3" xfId="8977" xr:uid="{00000000-0005-0000-0000-0000C7530000}"/>
    <cellStyle name="Milliers 288 3 2" xfId="19416" xr:uid="{00000000-0005-0000-0000-0000C8530000}"/>
    <cellStyle name="Milliers 288 3 2 2" xfId="43525" xr:uid="{00000000-0005-0000-0000-0000C9530000}"/>
    <cellStyle name="Milliers 288 3 3" xfId="36261" xr:uid="{00000000-0005-0000-0000-0000CA530000}"/>
    <cellStyle name="Milliers 288 4" xfId="10772" xr:uid="{00000000-0005-0000-0000-0000CB530000}"/>
    <cellStyle name="Milliers 288 4 2" xfId="38047" xr:uid="{00000000-0005-0000-0000-0000CC530000}"/>
    <cellStyle name="Milliers 288 5" xfId="15266" xr:uid="{00000000-0005-0000-0000-0000CD530000}"/>
    <cellStyle name="Milliers 288 5 2" xfId="40233" xr:uid="{00000000-0005-0000-0000-0000CE530000}"/>
    <cellStyle name="Milliers 288 6" xfId="7072" xr:uid="{00000000-0005-0000-0000-0000CF530000}"/>
    <cellStyle name="Milliers 289" xfId="1762" xr:uid="{00000000-0005-0000-0000-0000D0530000}"/>
    <cellStyle name="Milliers 289 2" xfId="2171" xr:uid="{00000000-0005-0000-0000-0000D1530000}"/>
    <cellStyle name="Milliers 289 2 2" xfId="3778" xr:uid="{00000000-0005-0000-0000-0000D2530000}"/>
    <cellStyle name="Milliers 289 2 2 2" xfId="9905" xr:uid="{00000000-0005-0000-0000-0000D3530000}"/>
    <cellStyle name="Milliers 289 2 2 2 2" xfId="13772" xr:uid="{00000000-0005-0000-0000-0000D4530000}"/>
    <cellStyle name="Milliers 289 2 2 2 2 2" xfId="20974" xr:uid="{00000000-0005-0000-0000-0000D5530000}"/>
    <cellStyle name="Milliers 289 2 2 2 2 2 2" xfId="45083" xr:uid="{00000000-0005-0000-0000-0000D6530000}"/>
    <cellStyle name="Milliers 289 2 2 2 2 3" xfId="39619" xr:uid="{00000000-0005-0000-0000-0000D7530000}"/>
    <cellStyle name="Milliers 289 2 2 2 3" xfId="17662" xr:uid="{00000000-0005-0000-0000-0000D8530000}"/>
    <cellStyle name="Milliers 289 2 2 2 3 2" xfId="42629" xr:uid="{00000000-0005-0000-0000-0000D9530000}"/>
    <cellStyle name="Milliers 289 2 2 2 4" xfId="37189" xr:uid="{00000000-0005-0000-0000-0000DA530000}"/>
    <cellStyle name="Milliers 289 2 2 3" xfId="11486" xr:uid="{00000000-0005-0000-0000-0000DB530000}"/>
    <cellStyle name="Milliers 289 2 2 3 2" xfId="20129" xr:uid="{00000000-0005-0000-0000-0000DC530000}"/>
    <cellStyle name="Milliers 289 2 2 3 2 2" xfId="44238" xr:uid="{00000000-0005-0000-0000-0000DD530000}"/>
    <cellStyle name="Milliers 289 2 2 3 3" xfId="38760" xr:uid="{00000000-0005-0000-0000-0000DE530000}"/>
    <cellStyle name="Milliers 289 2 2 4" xfId="16194" xr:uid="{00000000-0005-0000-0000-0000DF530000}"/>
    <cellStyle name="Milliers 289 2 2 4 2" xfId="41161" xr:uid="{00000000-0005-0000-0000-0000E0530000}"/>
    <cellStyle name="Milliers 289 2 2 5" xfId="8025" xr:uid="{00000000-0005-0000-0000-0000E1530000}"/>
    <cellStyle name="Milliers 289 2 3" xfId="4670" xr:uid="{00000000-0005-0000-0000-0000E2530000}"/>
    <cellStyle name="Milliers 289 2 3 2" xfId="13351" xr:uid="{00000000-0005-0000-0000-0000E3530000}"/>
    <cellStyle name="Milliers 289 2 3 2 2" xfId="20562" xr:uid="{00000000-0005-0000-0000-0000E4530000}"/>
    <cellStyle name="Milliers 289 2 3 2 2 2" xfId="44671" xr:uid="{00000000-0005-0000-0000-0000E5530000}"/>
    <cellStyle name="Milliers 289 2 3 2 3" xfId="39207" xr:uid="{00000000-0005-0000-0000-0000E6530000}"/>
    <cellStyle name="Milliers 289 2 3 3" xfId="17051" xr:uid="{00000000-0005-0000-0000-0000E7530000}"/>
    <cellStyle name="Milliers 289 2 3 3 2" xfId="42018" xr:uid="{00000000-0005-0000-0000-0000E8530000}"/>
    <cellStyle name="Milliers 289 2 3 4" xfId="36578" xr:uid="{00000000-0005-0000-0000-0000E9530000}"/>
    <cellStyle name="Milliers 289 2 3 5" xfId="9294" xr:uid="{00000000-0005-0000-0000-0000EA530000}"/>
    <cellStyle name="Milliers 289 2 4" xfId="2965" xr:uid="{00000000-0005-0000-0000-0000EB530000}"/>
    <cellStyle name="Milliers 289 2 4 2" xfId="19717" xr:uid="{00000000-0005-0000-0000-0000EC530000}"/>
    <cellStyle name="Milliers 289 2 4 2 2" xfId="43826" xr:uid="{00000000-0005-0000-0000-0000ED530000}"/>
    <cellStyle name="Milliers 289 2 4 3" xfId="38348" xr:uid="{00000000-0005-0000-0000-0000EE530000}"/>
    <cellStyle name="Milliers 289 2 4 4" xfId="11073" xr:uid="{00000000-0005-0000-0000-0000EF530000}"/>
    <cellStyle name="Milliers 289 2 5" xfId="15583" xr:uid="{00000000-0005-0000-0000-0000F0530000}"/>
    <cellStyle name="Milliers 289 2 5 2" xfId="40550" xr:uid="{00000000-0005-0000-0000-0000F1530000}"/>
    <cellStyle name="Milliers 289 2 6" xfId="7398" xr:uid="{00000000-0005-0000-0000-0000F2530000}"/>
    <cellStyle name="Milliers 289 3" xfId="8978" xr:uid="{00000000-0005-0000-0000-0000F3530000}"/>
    <cellStyle name="Milliers 289 3 2" xfId="19417" xr:uid="{00000000-0005-0000-0000-0000F4530000}"/>
    <cellStyle name="Milliers 289 3 2 2" xfId="43526" xr:uid="{00000000-0005-0000-0000-0000F5530000}"/>
    <cellStyle name="Milliers 289 3 3" xfId="36262" xr:uid="{00000000-0005-0000-0000-0000F6530000}"/>
    <cellStyle name="Milliers 289 4" xfId="10773" xr:uid="{00000000-0005-0000-0000-0000F7530000}"/>
    <cellStyle name="Milliers 289 4 2" xfId="38048" xr:uid="{00000000-0005-0000-0000-0000F8530000}"/>
    <cellStyle name="Milliers 289 5" xfId="15267" xr:uid="{00000000-0005-0000-0000-0000F9530000}"/>
    <cellStyle name="Milliers 289 5 2" xfId="40234" xr:uid="{00000000-0005-0000-0000-0000FA530000}"/>
    <cellStyle name="Milliers 289 6" xfId="7073" xr:uid="{00000000-0005-0000-0000-0000FB530000}"/>
    <cellStyle name="Milliers 29" xfId="1480" xr:uid="{00000000-0005-0000-0000-0000FC530000}"/>
    <cellStyle name="Milliers 29 2" xfId="2172" xr:uid="{00000000-0005-0000-0000-0000FD530000}"/>
    <cellStyle name="Milliers 29 2 2" xfId="3779" xr:uid="{00000000-0005-0000-0000-0000FE530000}"/>
    <cellStyle name="Milliers 29 2 2 2" xfId="9906" xr:uid="{00000000-0005-0000-0000-0000FF530000}"/>
    <cellStyle name="Milliers 29 2 2 2 2" xfId="13773" xr:uid="{00000000-0005-0000-0000-000000540000}"/>
    <cellStyle name="Milliers 29 2 2 2 2 2" xfId="20975" xr:uid="{00000000-0005-0000-0000-000001540000}"/>
    <cellStyle name="Milliers 29 2 2 2 2 2 2" xfId="45084" xr:uid="{00000000-0005-0000-0000-000002540000}"/>
    <cellStyle name="Milliers 29 2 2 2 2 3" xfId="39620" xr:uid="{00000000-0005-0000-0000-000003540000}"/>
    <cellStyle name="Milliers 29 2 2 2 3" xfId="17663" xr:uid="{00000000-0005-0000-0000-000004540000}"/>
    <cellStyle name="Milliers 29 2 2 2 3 2" xfId="42630" xr:uid="{00000000-0005-0000-0000-000005540000}"/>
    <cellStyle name="Milliers 29 2 2 2 4" xfId="37190" xr:uid="{00000000-0005-0000-0000-000006540000}"/>
    <cellStyle name="Milliers 29 2 2 3" xfId="11487" xr:uid="{00000000-0005-0000-0000-000007540000}"/>
    <cellStyle name="Milliers 29 2 2 3 2" xfId="20130" xr:uid="{00000000-0005-0000-0000-000008540000}"/>
    <cellStyle name="Milliers 29 2 2 3 2 2" xfId="44239" xr:uid="{00000000-0005-0000-0000-000009540000}"/>
    <cellStyle name="Milliers 29 2 2 3 3" xfId="38761" xr:uid="{00000000-0005-0000-0000-00000A540000}"/>
    <cellStyle name="Milliers 29 2 2 4" xfId="16195" xr:uid="{00000000-0005-0000-0000-00000B540000}"/>
    <cellStyle name="Milliers 29 2 2 4 2" xfId="41162" xr:uid="{00000000-0005-0000-0000-00000C540000}"/>
    <cellStyle name="Milliers 29 2 2 5" xfId="8026" xr:uid="{00000000-0005-0000-0000-00000D540000}"/>
    <cellStyle name="Milliers 29 2 3" xfId="4671" xr:uid="{00000000-0005-0000-0000-00000E540000}"/>
    <cellStyle name="Milliers 29 2 3 2" xfId="13352" xr:uid="{00000000-0005-0000-0000-00000F540000}"/>
    <cellStyle name="Milliers 29 2 3 2 2" xfId="20563" xr:uid="{00000000-0005-0000-0000-000010540000}"/>
    <cellStyle name="Milliers 29 2 3 2 2 2" xfId="44672" xr:uid="{00000000-0005-0000-0000-000011540000}"/>
    <cellStyle name="Milliers 29 2 3 2 3" xfId="39208" xr:uid="{00000000-0005-0000-0000-000012540000}"/>
    <cellStyle name="Milliers 29 2 3 3" xfId="17052" xr:uid="{00000000-0005-0000-0000-000013540000}"/>
    <cellStyle name="Milliers 29 2 3 3 2" xfId="42019" xr:uid="{00000000-0005-0000-0000-000014540000}"/>
    <cellStyle name="Milliers 29 2 3 4" xfId="36579" xr:uid="{00000000-0005-0000-0000-000015540000}"/>
    <cellStyle name="Milliers 29 2 3 5" xfId="9295" xr:uid="{00000000-0005-0000-0000-000016540000}"/>
    <cellStyle name="Milliers 29 2 4" xfId="2966" xr:uid="{00000000-0005-0000-0000-000017540000}"/>
    <cellStyle name="Milliers 29 2 4 2" xfId="19718" xr:uid="{00000000-0005-0000-0000-000018540000}"/>
    <cellStyle name="Milliers 29 2 4 2 2" xfId="43827" xr:uid="{00000000-0005-0000-0000-000019540000}"/>
    <cellStyle name="Milliers 29 2 4 3" xfId="38349" xr:uid="{00000000-0005-0000-0000-00001A540000}"/>
    <cellStyle name="Milliers 29 2 4 4" xfId="11074" xr:uid="{00000000-0005-0000-0000-00001B540000}"/>
    <cellStyle name="Milliers 29 2 5" xfId="15584" xr:uid="{00000000-0005-0000-0000-00001C540000}"/>
    <cellStyle name="Milliers 29 2 5 2" xfId="40551" xr:uid="{00000000-0005-0000-0000-00001D540000}"/>
    <cellStyle name="Milliers 29 2 6" xfId="7399" xr:uid="{00000000-0005-0000-0000-00001E540000}"/>
    <cellStyle name="Milliers 29 3" xfId="8696" xr:uid="{00000000-0005-0000-0000-00001F540000}"/>
    <cellStyle name="Milliers 29 3 2" xfId="19157" xr:uid="{00000000-0005-0000-0000-000020540000}"/>
    <cellStyle name="Milliers 29 3 2 2" xfId="43266" xr:uid="{00000000-0005-0000-0000-000021540000}"/>
    <cellStyle name="Milliers 29 3 3" xfId="35980" xr:uid="{00000000-0005-0000-0000-000022540000}"/>
    <cellStyle name="Milliers 29 4" xfId="10513" xr:uid="{00000000-0005-0000-0000-000023540000}"/>
    <cellStyle name="Milliers 29 4 2" xfId="37788" xr:uid="{00000000-0005-0000-0000-000024540000}"/>
    <cellStyle name="Milliers 29 5" xfId="14985" xr:uid="{00000000-0005-0000-0000-000025540000}"/>
    <cellStyle name="Milliers 29 5 2" xfId="39952" xr:uid="{00000000-0005-0000-0000-000026540000}"/>
    <cellStyle name="Milliers 29 6" xfId="6791" xr:uid="{00000000-0005-0000-0000-000027540000}"/>
    <cellStyle name="Milliers 290" xfId="1763" xr:uid="{00000000-0005-0000-0000-000028540000}"/>
    <cellStyle name="Milliers 290 2" xfId="2173" xr:uid="{00000000-0005-0000-0000-000029540000}"/>
    <cellStyle name="Milliers 290 2 2" xfId="3780" xr:uid="{00000000-0005-0000-0000-00002A540000}"/>
    <cellStyle name="Milliers 290 2 2 2" xfId="9907" xr:uid="{00000000-0005-0000-0000-00002B540000}"/>
    <cellStyle name="Milliers 290 2 2 2 2" xfId="13774" xr:uid="{00000000-0005-0000-0000-00002C540000}"/>
    <cellStyle name="Milliers 290 2 2 2 2 2" xfId="20976" xr:uid="{00000000-0005-0000-0000-00002D540000}"/>
    <cellStyle name="Milliers 290 2 2 2 2 2 2" xfId="45085" xr:uid="{00000000-0005-0000-0000-00002E540000}"/>
    <cellStyle name="Milliers 290 2 2 2 2 3" xfId="39621" xr:uid="{00000000-0005-0000-0000-00002F540000}"/>
    <cellStyle name="Milliers 290 2 2 2 3" xfId="17664" xr:uid="{00000000-0005-0000-0000-000030540000}"/>
    <cellStyle name="Milliers 290 2 2 2 3 2" xfId="42631" xr:uid="{00000000-0005-0000-0000-000031540000}"/>
    <cellStyle name="Milliers 290 2 2 2 4" xfId="37191" xr:uid="{00000000-0005-0000-0000-000032540000}"/>
    <cellStyle name="Milliers 290 2 2 3" xfId="11488" xr:uid="{00000000-0005-0000-0000-000033540000}"/>
    <cellStyle name="Milliers 290 2 2 3 2" xfId="20131" xr:uid="{00000000-0005-0000-0000-000034540000}"/>
    <cellStyle name="Milliers 290 2 2 3 2 2" xfId="44240" xr:uid="{00000000-0005-0000-0000-000035540000}"/>
    <cellStyle name="Milliers 290 2 2 3 3" xfId="38762" xr:uid="{00000000-0005-0000-0000-000036540000}"/>
    <cellStyle name="Milliers 290 2 2 4" xfId="16196" xr:uid="{00000000-0005-0000-0000-000037540000}"/>
    <cellStyle name="Milliers 290 2 2 4 2" xfId="41163" xr:uid="{00000000-0005-0000-0000-000038540000}"/>
    <cellStyle name="Milliers 290 2 2 5" xfId="8027" xr:uid="{00000000-0005-0000-0000-000039540000}"/>
    <cellStyle name="Milliers 290 2 3" xfId="4672" xr:uid="{00000000-0005-0000-0000-00003A540000}"/>
    <cellStyle name="Milliers 290 2 3 2" xfId="13353" xr:uid="{00000000-0005-0000-0000-00003B540000}"/>
    <cellStyle name="Milliers 290 2 3 2 2" xfId="20564" xr:uid="{00000000-0005-0000-0000-00003C540000}"/>
    <cellStyle name="Milliers 290 2 3 2 2 2" xfId="44673" xr:uid="{00000000-0005-0000-0000-00003D540000}"/>
    <cellStyle name="Milliers 290 2 3 2 3" xfId="39209" xr:uid="{00000000-0005-0000-0000-00003E540000}"/>
    <cellStyle name="Milliers 290 2 3 3" xfId="17053" xr:uid="{00000000-0005-0000-0000-00003F540000}"/>
    <cellStyle name="Milliers 290 2 3 3 2" xfId="42020" xr:uid="{00000000-0005-0000-0000-000040540000}"/>
    <cellStyle name="Milliers 290 2 3 4" xfId="36580" xr:uid="{00000000-0005-0000-0000-000041540000}"/>
    <cellStyle name="Milliers 290 2 3 5" xfId="9296" xr:uid="{00000000-0005-0000-0000-000042540000}"/>
    <cellStyle name="Milliers 290 2 4" xfId="2967" xr:uid="{00000000-0005-0000-0000-000043540000}"/>
    <cellStyle name="Milliers 290 2 4 2" xfId="19719" xr:uid="{00000000-0005-0000-0000-000044540000}"/>
    <cellStyle name="Milliers 290 2 4 2 2" xfId="43828" xr:uid="{00000000-0005-0000-0000-000045540000}"/>
    <cellStyle name="Milliers 290 2 4 3" xfId="38350" xr:uid="{00000000-0005-0000-0000-000046540000}"/>
    <cellStyle name="Milliers 290 2 4 4" xfId="11075" xr:uid="{00000000-0005-0000-0000-000047540000}"/>
    <cellStyle name="Milliers 290 2 5" xfId="15585" xr:uid="{00000000-0005-0000-0000-000048540000}"/>
    <cellStyle name="Milliers 290 2 5 2" xfId="40552" xr:uid="{00000000-0005-0000-0000-000049540000}"/>
    <cellStyle name="Milliers 290 2 6" xfId="7400" xr:uid="{00000000-0005-0000-0000-00004A540000}"/>
    <cellStyle name="Milliers 290 3" xfId="8979" xr:uid="{00000000-0005-0000-0000-00004B540000}"/>
    <cellStyle name="Milliers 290 3 2" xfId="19418" xr:uid="{00000000-0005-0000-0000-00004C540000}"/>
    <cellStyle name="Milliers 290 3 2 2" xfId="43527" xr:uid="{00000000-0005-0000-0000-00004D540000}"/>
    <cellStyle name="Milliers 290 3 3" xfId="36263" xr:uid="{00000000-0005-0000-0000-00004E540000}"/>
    <cellStyle name="Milliers 290 4" xfId="10774" xr:uid="{00000000-0005-0000-0000-00004F540000}"/>
    <cellStyle name="Milliers 290 4 2" xfId="38049" xr:uid="{00000000-0005-0000-0000-000050540000}"/>
    <cellStyle name="Milliers 290 5" xfId="15268" xr:uid="{00000000-0005-0000-0000-000051540000}"/>
    <cellStyle name="Milliers 290 5 2" xfId="40235" xr:uid="{00000000-0005-0000-0000-000052540000}"/>
    <cellStyle name="Milliers 290 6" xfId="7074" xr:uid="{00000000-0005-0000-0000-000053540000}"/>
    <cellStyle name="Milliers 291" xfId="1764" xr:uid="{00000000-0005-0000-0000-000054540000}"/>
    <cellStyle name="Milliers 291 2" xfId="2174" xr:uid="{00000000-0005-0000-0000-000055540000}"/>
    <cellStyle name="Milliers 291 2 2" xfId="3781" xr:uid="{00000000-0005-0000-0000-000056540000}"/>
    <cellStyle name="Milliers 291 2 2 2" xfId="9908" xr:uid="{00000000-0005-0000-0000-000057540000}"/>
    <cellStyle name="Milliers 291 2 2 2 2" xfId="13775" xr:uid="{00000000-0005-0000-0000-000058540000}"/>
    <cellStyle name="Milliers 291 2 2 2 2 2" xfId="20977" xr:uid="{00000000-0005-0000-0000-000059540000}"/>
    <cellStyle name="Milliers 291 2 2 2 2 2 2" xfId="45086" xr:uid="{00000000-0005-0000-0000-00005A540000}"/>
    <cellStyle name="Milliers 291 2 2 2 2 3" xfId="39622" xr:uid="{00000000-0005-0000-0000-00005B540000}"/>
    <cellStyle name="Milliers 291 2 2 2 3" xfId="17665" xr:uid="{00000000-0005-0000-0000-00005C540000}"/>
    <cellStyle name="Milliers 291 2 2 2 3 2" xfId="42632" xr:uid="{00000000-0005-0000-0000-00005D540000}"/>
    <cellStyle name="Milliers 291 2 2 2 4" xfId="37192" xr:uid="{00000000-0005-0000-0000-00005E540000}"/>
    <cellStyle name="Milliers 291 2 2 3" xfId="11489" xr:uid="{00000000-0005-0000-0000-00005F540000}"/>
    <cellStyle name="Milliers 291 2 2 3 2" xfId="20132" xr:uid="{00000000-0005-0000-0000-000060540000}"/>
    <cellStyle name="Milliers 291 2 2 3 2 2" xfId="44241" xr:uid="{00000000-0005-0000-0000-000061540000}"/>
    <cellStyle name="Milliers 291 2 2 3 3" xfId="38763" xr:uid="{00000000-0005-0000-0000-000062540000}"/>
    <cellStyle name="Milliers 291 2 2 4" xfId="16197" xr:uid="{00000000-0005-0000-0000-000063540000}"/>
    <cellStyle name="Milliers 291 2 2 4 2" xfId="41164" xr:uid="{00000000-0005-0000-0000-000064540000}"/>
    <cellStyle name="Milliers 291 2 2 5" xfId="8028" xr:uid="{00000000-0005-0000-0000-000065540000}"/>
    <cellStyle name="Milliers 291 2 3" xfId="4673" xr:uid="{00000000-0005-0000-0000-000066540000}"/>
    <cellStyle name="Milliers 291 2 3 2" xfId="13354" xr:uid="{00000000-0005-0000-0000-000067540000}"/>
    <cellStyle name="Milliers 291 2 3 2 2" xfId="20565" xr:uid="{00000000-0005-0000-0000-000068540000}"/>
    <cellStyle name="Milliers 291 2 3 2 2 2" xfId="44674" xr:uid="{00000000-0005-0000-0000-000069540000}"/>
    <cellStyle name="Milliers 291 2 3 2 3" xfId="39210" xr:uid="{00000000-0005-0000-0000-00006A540000}"/>
    <cellStyle name="Milliers 291 2 3 3" xfId="17054" xr:uid="{00000000-0005-0000-0000-00006B540000}"/>
    <cellStyle name="Milliers 291 2 3 3 2" xfId="42021" xr:uid="{00000000-0005-0000-0000-00006C540000}"/>
    <cellStyle name="Milliers 291 2 3 4" xfId="36581" xr:uid="{00000000-0005-0000-0000-00006D540000}"/>
    <cellStyle name="Milliers 291 2 3 5" xfId="9297" xr:uid="{00000000-0005-0000-0000-00006E540000}"/>
    <cellStyle name="Milliers 291 2 4" xfId="2968" xr:uid="{00000000-0005-0000-0000-00006F540000}"/>
    <cellStyle name="Milliers 291 2 4 2" xfId="19720" xr:uid="{00000000-0005-0000-0000-000070540000}"/>
    <cellStyle name="Milliers 291 2 4 2 2" xfId="43829" xr:uid="{00000000-0005-0000-0000-000071540000}"/>
    <cellStyle name="Milliers 291 2 4 3" xfId="38351" xr:uid="{00000000-0005-0000-0000-000072540000}"/>
    <cellStyle name="Milliers 291 2 4 4" xfId="11076" xr:uid="{00000000-0005-0000-0000-000073540000}"/>
    <cellStyle name="Milliers 291 2 5" xfId="15586" xr:uid="{00000000-0005-0000-0000-000074540000}"/>
    <cellStyle name="Milliers 291 2 5 2" xfId="40553" xr:uid="{00000000-0005-0000-0000-000075540000}"/>
    <cellStyle name="Milliers 291 2 6" xfId="7401" xr:uid="{00000000-0005-0000-0000-000076540000}"/>
    <cellStyle name="Milliers 291 3" xfId="8980" xr:uid="{00000000-0005-0000-0000-000077540000}"/>
    <cellStyle name="Milliers 291 3 2" xfId="19419" xr:uid="{00000000-0005-0000-0000-000078540000}"/>
    <cellStyle name="Milliers 291 3 2 2" xfId="43528" xr:uid="{00000000-0005-0000-0000-000079540000}"/>
    <cellStyle name="Milliers 291 3 3" xfId="36264" xr:uid="{00000000-0005-0000-0000-00007A540000}"/>
    <cellStyle name="Milliers 291 4" xfId="10775" xr:uid="{00000000-0005-0000-0000-00007B540000}"/>
    <cellStyle name="Milliers 291 4 2" xfId="38050" xr:uid="{00000000-0005-0000-0000-00007C540000}"/>
    <cellStyle name="Milliers 291 5" xfId="15269" xr:uid="{00000000-0005-0000-0000-00007D540000}"/>
    <cellStyle name="Milliers 291 5 2" xfId="40236" xr:uid="{00000000-0005-0000-0000-00007E540000}"/>
    <cellStyle name="Milliers 291 6" xfId="7075" xr:uid="{00000000-0005-0000-0000-00007F540000}"/>
    <cellStyle name="Milliers 292" xfId="1765" xr:uid="{00000000-0005-0000-0000-000080540000}"/>
    <cellStyle name="Milliers 292 2" xfId="2175" xr:uid="{00000000-0005-0000-0000-000081540000}"/>
    <cellStyle name="Milliers 292 2 2" xfId="3782" xr:uid="{00000000-0005-0000-0000-000082540000}"/>
    <cellStyle name="Milliers 292 2 2 2" xfId="9909" xr:uid="{00000000-0005-0000-0000-000083540000}"/>
    <cellStyle name="Milliers 292 2 2 2 2" xfId="13776" xr:uid="{00000000-0005-0000-0000-000084540000}"/>
    <cellStyle name="Milliers 292 2 2 2 2 2" xfId="20978" xr:uid="{00000000-0005-0000-0000-000085540000}"/>
    <cellStyle name="Milliers 292 2 2 2 2 2 2" xfId="45087" xr:uid="{00000000-0005-0000-0000-000086540000}"/>
    <cellStyle name="Milliers 292 2 2 2 2 3" xfId="39623" xr:uid="{00000000-0005-0000-0000-000087540000}"/>
    <cellStyle name="Milliers 292 2 2 2 3" xfId="17666" xr:uid="{00000000-0005-0000-0000-000088540000}"/>
    <cellStyle name="Milliers 292 2 2 2 3 2" xfId="42633" xr:uid="{00000000-0005-0000-0000-000089540000}"/>
    <cellStyle name="Milliers 292 2 2 2 4" xfId="37193" xr:uid="{00000000-0005-0000-0000-00008A540000}"/>
    <cellStyle name="Milliers 292 2 2 3" xfId="11490" xr:uid="{00000000-0005-0000-0000-00008B540000}"/>
    <cellStyle name="Milliers 292 2 2 3 2" xfId="20133" xr:uid="{00000000-0005-0000-0000-00008C540000}"/>
    <cellStyle name="Milliers 292 2 2 3 2 2" xfId="44242" xr:uid="{00000000-0005-0000-0000-00008D540000}"/>
    <cellStyle name="Milliers 292 2 2 3 3" xfId="38764" xr:uid="{00000000-0005-0000-0000-00008E540000}"/>
    <cellStyle name="Milliers 292 2 2 4" xfId="16198" xr:uid="{00000000-0005-0000-0000-00008F540000}"/>
    <cellStyle name="Milliers 292 2 2 4 2" xfId="41165" xr:uid="{00000000-0005-0000-0000-000090540000}"/>
    <cellStyle name="Milliers 292 2 2 5" xfId="8029" xr:uid="{00000000-0005-0000-0000-000091540000}"/>
    <cellStyle name="Milliers 292 2 3" xfId="4674" xr:uid="{00000000-0005-0000-0000-000092540000}"/>
    <cellStyle name="Milliers 292 2 3 2" xfId="13355" xr:uid="{00000000-0005-0000-0000-000093540000}"/>
    <cellStyle name="Milliers 292 2 3 2 2" xfId="20566" xr:uid="{00000000-0005-0000-0000-000094540000}"/>
    <cellStyle name="Milliers 292 2 3 2 2 2" xfId="44675" xr:uid="{00000000-0005-0000-0000-000095540000}"/>
    <cellStyle name="Milliers 292 2 3 2 3" xfId="39211" xr:uid="{00000000-0005-0000-0000-000096540000}"/>
    <cellStyle name="Milliers 292 2 3 3" xfId="17055" xr:uid="{00000000-0005-0000-0000-000097540000}"/>
    <cellStyle name="Milliers 292 2 3 3 2" xfId="42022" xr:uid="{00000000-0005-0000-0000-000098540000}"/>
    <cellStyle name="Milliers 292 2 3 4" xfId="36582" xr:uid="{00000000-0005-0000-0000-000099540000}"/>
    <cellStyle name="Milliers 292 2 3 5" xfId="9298" xr:uid="{00000000-0005-0000-0000-00009A540000}"/>
    <cellStyle name="Milliers 292 2 4" xfId="2969" xr:uid="{00000000-0005-0000-0000-00009B540000}"/>
    <cellStyle name="Milliers 292 2 4 2" xfId="19721" xr:uid="{00000000-0005-0000-0000-00009C540000}"/>
    <cellStyle name="Milliers 292 2 4 2 2" xfId="43830" xr:uid="{00000000-0005-0000-0000-00009D540000}"/>
    <cellStyle name="Milliers 292 2 4 3" xfId="38352" xr:uid="{00000000-0005-0000-0000-00009E540000}"/>
    <cellStyle name="Milliers 292 2 4 4" xfId="11077" xr:uid="{00000000-0005-0000-0000-00009F540000}"/>
    <cellStyle name="Milliers 292 2 5" xfId="15587" xr:uid="{00000000-0005-0000-0000-0000A0540000}"/>
    <cellStyle name="Milliers 292 2 5 2" xfId="40554" xr:uid="{00000000-0005-0000-0000-0000A1540000}"/>
    <cellStyle name="Milliers 292 2 6" xfId="7402" xr:uid="{00000000-0005-0000-0000-0000A2540000}"/>
    <cellStyle name="Milliers 292 3" xfId="8981" xr:uid="{00000000-0005-0000-0000-0000A3540000}"/>
    <cellStyle name="Milliers 292 3 2" xfId="19420" xr:uid="{00000000-0005-0000-0000-0000A4540000}"/>
    <cellStyle name="Milliers 292 3 2 2" xfId="43529" xr:uid="{00000000-0005-0000-0000-0000A5540000}"/>
    <cellStyle name="Milliers 292 3 3" xfId="36265" xr:uid="{00000000-0005-0000-0000-0000A6540000}"/>
    <cellStyle name="Milliers 292 4" xfId="10776" xr:uid="{00000000-0005-0000-0000-0000A7540000}"/>
    <cellStyle name="Milliers 292 4 2" xfId="38051" xr:uid="{00000000-0005-0000-0000-0000A8540000}"/>
    <cellStyle name="Milliers 292 5" xfId="15270" xr:uid="{00000000-0005-0000-0000-0000A9540000}"/>
    <cellStyle name="Milliers 292 5 2" xfId="40237" xr:uid="{00000000-0005-0000-0000-0000AA540000}"/>
    <cellStyle name="Milliers 292 6" xfId="7076" xr:uid="{00000000-0005-0000-0000-0000AB540000}"/>
    <cellStyle name="Milliers 293" xfId="1766" xr:uid="{00000000-0005-0000-0000-0000AC540000}"/>
    <cellStyle name="Milliers 293 2" xfId="2176" xr:uid="{00000000-0005-0000-0000-0000AD540000}"/>
    <cellStyle name="Milliers 293 2 2" xfId="3783" xr:uid="{00000000-0005-0000-0000-0000AE540000}"/>
    <cellStyle name="Milliers 293 2 2 2" xfId="9910" xr:uid="{00000000-0005-0000-0000-0000AF540000}"/>
    <cellStyle name="Milliers 293 2 2 2 2" xfId="13777" xr:uid="{00000000-0005-0000-0000-0000B0540000}"/>
    <cellStyle name="Milliers 293 2 2 2 2 2" xfId="20979" xr:uid="{00000000-0005-0000-0000-0000B1540000}"/>
    <cellStyle name="Milliers 293 2 2 2 2 2 2" xfId="45088" xr:uid="{00000000-0005-0000-0000-0000B2540000}"/>
    <cellStyle name="Milliers 293 2 2 2 2 3" xfId="39624" xr:uid="{00000000-0005-0000-0000-0000B3540000}"/>
    <cellStyle name="Milliers 293 2 2 2 3" xfId="17667" xr:uid="{00000000-0005-0000-0000-0000B4540000}"/>
    <cellStyle name="Milliers 293 2 2 2 3 2" xfId="42634" xr:uid="{00000000-0005-0000-0000-0000B5540000}"/>
    <cellStyle name="Milliers 293 2 2 2 4" xfId="37194" xr:uid="{00000000-0005-0000-0000-0000B6540000}"/>
    <cellStyle name="Milliers 293 2 2 3" xfId="11491" xr:uid="{00000000-0005-0000-0000-0000B7540000}"/>
    <cellStyle name="Milliers 293 2 2 3 2" xfId="20134" xr:uid="{00000000-0005-0000-0000-0000B8540000}"/>
    <cellStyle name="Milliers 293 2 2 3 2 2" xfId="44243" xr:uid="{00000000-0005-0000-0000-0000B9540000}"/>
    <cellStyle name="Milliers 293 2 2 3 3" xfId="38765" xr:uid="{00000000-0005-0000-0000-0000BA540000}"/>
    <cellStyle name="Milliers 293 2 2 4" xfId="16199" xr:uid="{00000000-0005-0000-0000-0000BB540000}"/>
    <cellStyle name="Milliers 293 2 2 4 2" xfId="41166" xr:uid="{00000000-0005-0000-0000-0000BC540000}"/>
    <cellStyle name="Milliers 293 2 2 5" xfId="8030" xr:uid="{00000000-0005-0000-0000-0000BD540000}"/>
    <cellStyle name="Milliers 293 2 3" xfId="4675" xr:uid="{00000000-0005-0000-0000-0000BE540000}"/>
    <cellStyle name="Milliers 293 2 3 2" xfId="13356" xr:uid="{00000000-0005-0000-0000-0000BF540000}"/>
    <cellStyle name="Milliers 293 2 3 2 2" xfId="20567" xr:uid="{00000000-0005-0000-0000-0000C0540000}"/>
    <cellStyle name="Milliers 293 2 3 2 2 2" xfId="44676" xr:uid="{00000000-0005-0000-0000-0000C1540000}"/>
    <cellStyle name="Milliers 293 2 3 2 3" xfId="39212" xr:uid="{00000000-0005-0000-0000-0000C2540000}"/>
    <cellStyle name="Milliers 293 2 3 3" xfId="17056" xr:uid="{00000000-0005-0000-0000-0000C3540000}"/>
    <cellStyle name="Milliers 293 2 3 3 2" xfId="42023" xr:uid="{00000000-0005-0000-0000-0000C4540000}"/>
    <cellStyle name="Milliers 293 2 3 4" xfId="36583" xr:uid="{00000000-0005-0000-0000-0000C5540000}"/>
    <cellStyle name="Milliers 293 2 3 5" xfId="9299" xr:uid="{00000000-0005-0000-0000-0000C6540000}"/>
    <cellStyle name="Milliers 293 2 4" xfId="2970" xr:uid="{00000000-0005-0000-0000-0000C7540000}"/>
    <cellStyle name="Milliers 293 2 4 2" xfId="19722" xr:uid="{00000000-0005-0000-0000-0000C8540000}"/>
    <cellStyle name="Milliers 293 2 4 2 2" xfId="43831" xr:uid="{00000000-0005-0000-0000-0000C9540000}"/>
    <cellStyle name="Milliers 293 2 4 3" xfId="38353" xr:uid="{00000000-0005-0000-0000-0000CA540000}"/>
    <cellStyle name="Milliers 293 2 4 4" xfId="11078" xr:uid="{00000000-0005-0000-0000-0000CB540000}"/>
    <cellStyle name="Milliers 293 2 5" xfId="15588" xr:uid="{00000000-0005-0000-0000-0000CC540000}"/>
    <cellStyle name="Milliers 293 2 5 2" xfId="40555" xr:uid="{00000000-0005-0000-0000-0000CD540000}"/>
    <cellStyle name="Milliers 293 2 6" xfId="7403" xr:uid="{00000000-0005-0000-0000-0000CE540000}"/>
    <cellStyle name="Milliers 293 3" xfId="8982" xr:uid="{00000000-0005-0000-0000-0000CF540000}"/>
    <cellStyle name="Milliers 293 3 2" xfId="19421" xr:uid="{00000000-0005-0000-0000-0000D0540000}"/>
    <cellStyle name="Milliers 293 3 2 2" xfId="43530" xr:uid="{00000000-0005-0000-0000-0000D1540000}"/>
    <cellStyle name="Milliers 293 3 3" xfId="36266" xr:uid="{00000000-0005-0000-0000-0000D2540000}"/>
    <cellStyle name="Milliers 293 4" xfId="10777" xr:uid="{00000000-0005-0000-0000-0000D3540000}"/>
    <cellStyle name="Milliers 293 4 2" xfId="38052" xr:uid="{00000000-0005-0000-0000-0000D4540000}"/>
    <cellStyle name="Milliers 293 5" xfId="15271" xr:uid="{00000000-0005-0000-0000-0000D5540000}"/>
    <cellStyle name="Milliers 293 5 2" xfId="40238" xr:uid="{00000000-0005-0000-0000-0000D6540000}"/>
    <cellStyle name="Milliers 293 6" xfId="7077" xr:uid="{00000000-0005-0000-0000-0000D7540000}"/>
    <cellStyle name="Milliers 294" xfId="1767" xr:uid="{00000000-0005-0000-0000-0000D8540000}"/>
    <cellStyle name="Milliers 294 2" xfId="2177" xr:uid="{00000000-0005-0000-0000-0000D9540000}"/>
    <cellStyle name="Milliers 294 2 2" xfId="3784" xr:uid="{00000000-0005-0000-0000-0000DA540000}"/>
    <cellStyle name="Milliers 294 2 2 2" xfId="9911" xr:uid="{00000000-0005-0000-0000-0000DB540000}"/>
    <cellStyle name="Milliers 294 2 2 2 2" xfId="13778" xr:uid="{00000000-0005-0000-0000-0000DC540000}"/>
    <cellStyle name="Milliers 294 2 2 2 2 2" xfId="20980" xr:uid="{00000000-0005-0000-0000-0000DD540000}"/>
    <cellStyle name="Milliers 294 2 2 2 2 2 2" xfId="45089" xr:uid="{00000000-0005-0000-0000-0000DE540000}"/>
    <cellStyle name="Milliers 294 2 2 2 2 3" xfId="39625" xr:uid="{00000000-0005-0000-0000-0000DF540000}"/>
    <cellStyle name="Milliers 294 2 2 2 3" xfId="17668" xr:uid="{00000000-0005-0000-0000-0000E0540000}"/>
    <cellStyle name="Milliers 294 2 2 2 3 2" xfId="42635" xr:uid="{00000000-0005-0000-0000-0000E1540000}"/>
    <cellStyle name="Milliers 294 2 2 2 4" xfId="37195" xr:uid="{00000000-0005-0000-0000-0000E2540000}"/>
    <cellStyle name="Milliers 294 2 2 3" xfId="11492" xr:uid="{00000000-0005-0000-0000-0000E3540000}"/>
    <cellStyle name="Milliers 294 2 2 3 2" xfId="20135" xr:uid="{00000000-0005-0000-0000-0000E4540000}"/>
    <cellStyle name="Milliers 294 2 2 3 2 2" xfId="44244" xr:uid="{00000000-0005-0000-0000-0000E5540000}"/>
    <cellStyle name="Milliers 294 2 2 3 3" xfId="38766" xr:uid="{00000000-0005-0000-0000-0000E6540000}"/>
    <cellStyle name="Milliers 294 2 2 4" xfId="16200" xr:uid="{00000000-0005-0000-0000-0000E7540000}"/>
    <cellStyle name="Milliers 294 2 2 4 2" xfId="41167" xr:uid="{00000000-0005-0000-0000-0000E8540000}"/>
    <cellStyle name="Milliers 294 2 2 5" xfId="8031" xr:uid="{00000000-0005-0000-0000-0000E9540000}"/>
    <cellStyle name="Milliers 294 2 3" xfId="4676" xr:uid="{00000000-0005-0000-0000-0000EA540000}"/>
    <cellStyle name="Milliers 294 2 3 2" xfId="13357" xr:uid="{00000000-0005-0000-0000-0000EB540000}"/>
    <cellStyle name="Milliers 294 2 3 2 2" xfId="20568" xr:uid="{00000000-0005-0000-0000-0000EC540000}"/>
    <cellStyle name="Milliers 294 2 3 2 2 2" xfId="44677" xr:uid="{00000000-0005-0000-0000-0000ED540000}"/>
    <cellStyle name="Milliers 294 2 3 2 3" xfId="39213" xr:uid="{00000000-0005-0000-0000-0000EE540000}"/>
    <cellStyle name="Milliers 294 2 3 3" xfId="17057" xr:uid="{00000000-0005-0000-0000-0000EF540000}"/>
    <cellStyle name="Milliers 294 2 3 3 2" xfId="42024" xr:uid="{00000000-0005-0000-0000-0000F0540000}"/>
    <cellStyle name="Milliers 294 2 3 4" xfId="36584" xr:uid="{00000000-0005-0000-0000-0000F1540000}"/>
    <cellStyle name="Milliers 294 2 3 5" xfId="9300" xr:uid="{00000000-0005-0000-0000-0000F2540000}"/>
    <cellStyle name="Milliers 294 2 4" xfId="2971" xr:uid="{00000000-0005-0000-0000-0000F3540000}"/>
    <cellStyle name="Milliers 294 2 4 2" xfId="19723" xr:uid="{00000000-0005-0000-0000-0000F4540000}"/>
    <cellStyle name="Milliers 294 2 4 2 2" xfId="43832" xr:uid="{00000000-0005-0000-0000-0000F5540000}"/>
    <cellStyle name="Milliers 294 2 4 3" xfId="38354" xr:uid="{00000000-0005-0000-0000-0000F6540000}"/>
    <cellStyle name="Milliers 294 2 4 4" xfId="11079" xr:uid="{00000000-0005-0000-0000-0000F7540000}"/>
    <cellStyle name="Milliers 294 2 5" xfId="15589" xr:uid="{00000000-0005-0000-0000-0000F8540000}"/>
    <cellStyle name="Milliers 294 2 5 2" xfId="40556" xr:uid="{00000000-0005-0000-0000-0000F9540000}"/>
    <cellStyle name="Milliers 294 2 6" xfId="7404" xr:uid="{00000000-0005-0000-0000-0000FA540000}"/>
    <cellStyle name="Milliers 294 3" xfId="8983" xr:uid="{00000000-0005-0000-0000-0000FB540000}"/>
    <cellStyle name="Milliers 294 3 2" xfId="19422" xr:uid="{00000000-0005-0000-0000-0000FC540000}"/>
    <cellStyle name="Milliers 294 3 2 2" xfId="43531" xr:uid="{00000000-0005-0000-0000-0000FD540000}"/>
    <cellStyle name="Milliers 294 3 3" xfId="36267" xr:uid="{00000000-0005-0000-0000-0000FE540000}"/>
    <cellStyle name="Milliers 294 4" xfId="10778" xr:uid="{00000000-0005-0000-0000-0000FF540000}"/>
    <cellStyle name="Milliers 294 4 2" xfId="38053" xr:uid="{00000000-0005-0000-0000-000000550000}"/>
    <cellStyle name="Milliers 294 5" xfId="15272" xr:uid="{00000000-0005-0000-0000-000001550000}"/>
    <cellStyle name="Milliers 294 5 2" xfId="40239" xr:uid="{00000000-0005-0000-0000-000002550000}"/>
    <cellStyle name="Milliers 294 6" xfId="7078" xr:uid="{00000000-0005-0000-0000-000003550000}"/>
    <cellStyle name="Milliers 295" xfId="1768" xr:uid="{00000000-0005-0000-0000-000004550000}"/>
    <cellStyle name="Milliers 295 2" xfId="2178" xr:uid="{00000000-0005-0000-0000-000005550000}"/>
    <cellStyle name="Milliers 295 2 2" xfId="3785" xr:uid="{00000000-0005-0000-0000-000006550000}"/>
    <cellStyle name="Milliers 295 2 2 2" xfId="9912" xr:uid="{00000000-0005-0000-0000-000007550000}"/>
    <cellStyle name="Milliers 295 2 2 2 2" xfId="13779" xr:uid="{00000000-0005-0000-0000-000008550000}"/>
    <cellStyle name="Milliers 295 2 2 2 2 2" xfId="20981" xr:uid="{00000000-0005-0000-0000-000009550000}"/>
    <cellStyle name="Milliers 295 2 2 2 2 2 2" xfId="45090" xr:uid="{00000000-0005-0000-0000-00000A550000}"/>
    <cellStyle name="Milliers 295 2 2 2 2 3" xfId="39626" xr:uid="{00000000-0005-0000-0000-00000B550000}"/>
    <cellStyle name="Milliers 295 2 2 2 3" xfId="17669" xr:uid="{00000000-0005-0000-0000-00000C550000}"/>
    <cellStyle name="Milliers 295 2 2 2 3 2" xfId="42636" xr:uid="{00000000-0005-0000-0000-00000D550000}"/>
    <cellStyle name="Milliers 295 2 2 2 4" xfId="37196" xr:uid="{00000000-0005-0000-0000-00000E550000}"/>
    <cellStyle name="Milliers 295 2 2 3" xfId="11493" xr:uid="{00000000-0005-0000-0000-00000F550000}"/>
    <cellStyle name="Milliers 295 2 2 3 2" xfId="20136" xr:uid="{00000000-0005-0000-0000-000010550000}"/>
    <cellStyle name="Milliers 295 2 2 3 2 2" xfId="44245" xr:uid="{00000000-0005-0000-0000-000011550000}"/>
    <cellStyle name="Milliers 295 2 2 3 3" xfId="38767" xr:uid="{00000000-0005-0000-0000-000012550000}"/>
    <cellStyle name="Milliers 295 2 2 4" xfId="16201" xr:uid="{00000000-0005-0000-0000-000013550000}"/>
    <cellStyle name="Milliers 295 2 2 4 2" xfId="41168" xr:uid="{00000000-0005-0000-0000-000014550000}"/>
    <cellStyle name="Milliers 295 2 2 5" xfId="8032" xr:uid="{00000000-0005-0000-0000-000015550000}"/>
    <cellStyle name="Milliers 295 2 3" xfId="4677" xr:uid="{00000000-0005-0000-0000-000016550000}"/>
    <cellStyle name="Milliers 295 2 3 2" xfId="13358" xr:uid="{00000000-0005-0000-0000-000017550000}"/>
    <cellStyle name="Milliers 295 2 3 2 2" xfId="20569" xr:uid="{00000000-0005-0000-0000-000018550000}"/>
    <cellStyle name="Milliers 295 2 3 2 2 2" xfId="44678" xr:uid="{00000000-0005-0000-0000-000019550000}"/>
    <cellStyle name="Milliers 295 2 3 2 3" xfId="39214" xr:uid="{00000000-0005-0000-0000-00001A550000}"/>
    <cellStyle name="Milliers 295 2 3 3" xfId="17058" xr:uid="{00000000-0005-0000-0000-00001B550000}"/>
    <cellStyle name="Milliers 295 2 3 3 2" xfId="42025" xr:uid="{00000000-0005-0000-0000-00001C550000}"/>
    <cellStyle name="Milliers 295 2 3 4" xfId="36585" xr:uid="{00000000-0005-0000-0000-00001D550000}"/>
    <cellStyle name="Milliers 295 2 3 5" xfId="9301" xr:uid="{00000000-0005-0000-0000-00001E550000}"/>
    <cellStyle name="Milliers 295 2 4" xfId="2972" xr:uid="{00000000-0005-0000-0000-00001F550000}"/>
    <cellStyle name="Milliers 295 2 4 2" xfId="19724" xr:uid="{00000000-0005-0000-0000-000020550000}"/>
    <cellStyle name="Milliers 295 2 4 2 2" xfId="43833" xr:uid="{00000000-0005-0000-0000-000021550000}"/>
    <cellStyle name="Milliers 295 2 4 3" xfId="38355" xr:uid="{00000000-0005-0000-0000-000022550000}"/>
    <cellStyle name="Milliers 295 2 4 4" xfId="11080" xr:uid="{00000000-0005-0000-0000-000023550000}"/>
    <cellStyle name="Milliers 295 2 5" xfId="15590" xr:uid="{00000000-0005-0000-0000-000024550000}"/>
    <cellStyle name="Milliers 295 2 5 2" xfId="40557" xr:uid="{00000000-0005-0000-0000-000025550000}"/>
    <cellStyle name="Milliers 295 2 6" xfId="7405" xr:uid="{00000000-0005-0000-0000-000026550000}"/>
    <cellStyle name="Milliers 295 3" xfId="8984" xr:uid="{00000000-0005-0000-0000-000027550000}"/>
    <cellStyle name="Milliers 295 3 2" xfId="19423" xr:uid="{00000000-0005-0000-0000-000028550000}"/>
    <cellStyle name="Milliers 295 3 2 2" xfId="43532" xr:uid="{00000000-0005-0000-0000-000029550000}"/>
    <cellStyle name="Milliers 295 3 3" xfId="36268" xr:uid="{00000000-0005-0000-0000-00002A550000}"/>
    <cellStyle name="Milliers 295 4" xfId="10779" xr:uid="{00000000-0005-0000-0000-00002B550000}"/>
    <cellStyle name="Milliers 295 4 2" xfId="38054" xr:uid="{00000000-0005-0000-0000-00002C550000}"/>
    <cellStyle name="Milliers 295 5" xfId="15273" xr:uid="{00000000-0005-0000-0000-00002D550000}"/>
    <cellStyle name="Milliers 295 5 2" xfId="40240" xr:uid="{00000000-0005-0000-0000-00002E550000}"/>
    <cellStyle name="Milliers 295 6" xfId="7079" xr:uid="{00000000-0005-0000-0000-00002F550000}"/>
    <cellStyle name="Milliers 296" xfId="1769" xr:uid="{00000000-0005-0000-0000-000030550000}"/>
    <cellStyle name="Milliers 296 2" xfId="2179" xr:uid="{00000000-0005-0000-0000-000031550000}"/>
    <cellStyle name="Milliers 296 2 2" xfId="3786" xr:uid="{00000000-0005-0000-0000-000032550000}"/>
    <cellStyle name="Milliers 296 2 2 2" xfId="9913" xr:uid="{00000000-0005-0000-0000-000033550000}"/>
    <cellStyle name="Milliers 296 2 2 2 2" xfId="13780" xr:uid="{00000000-0005-0000-0000-000034550000}"/>
    <cellStyle name="Milliers 296 2 2 2 2 2" xfId="20982" xr:uid="{00000000-0005-0000-0000-000035550000}"/>
    <cellStyle name="Milliers 296 2 2 2 2 2 2" xfId="45091" xr:uid="{00000000-0005-0000-0000-000036550000}"/>
    <cellStyle name="Milliers 296 2 2 2 2 3" xfId="39627" xr:uid="{00000000-0005-0000-0000-000037550000}"/>
    <cellStyle name="Milliers 296 2 2 2 3" xfId="17670" xr:uid="{00000000-0005-0000-0000-000038550000}"/>
    <cellStyle name="Milliers 296 2 2 2 3 2" xfId="42637" xr:uid="{00000000-0005-0000-0000-000039550000}"/>
    <cellStyle name="Milliers 296 2 2 2 4" xfId="37197" xr:uid="{00000000-0005-0000-0000-00003A550000}"/>
    <cellStyle name="Milliers 296 2 2 3" xfId="11494" xr:uid="{00000000-0005-0000-0000-00003B550000}"/>
    <cellStyle name="Milliers 296 2 2 3 2" xfId="20137" xr:uid="{00000000-0005-0000-0000-00003C550000}"/>
    <cellStyle name="Milliers 296 2 2 3 2 2" xfId="44246" xr:uid="{00000000-0005-0000-0000-00003D550000}"/>
    <cellStyle name="Milliers 296 2 2 3 3" xfId="38768" xr:uid="{00000000-0005-0000-0000-00003E550000}"/>
    <cellStyle name="Milliers 296 2 2 4" xfId="16202" xr:uid="{00000000-0005-0000-0000-00003F550000}"/>
    <cellStyle name="Milliers 296 2 2 4 2" xfId="41169" xr:uid="{00000000-0005-0000-0000-000040550000}"/>
    <cellStyle name="Milliers 296 2 2 5" xfId="8033" xr:uid="{00000000-0005-0000-0000-000041550000}"/>
    <cellStyle name="Milliers 296 2 3" xfId="4678" xr:uid="{00000000-0005-0000-0000-000042550000}"/>
    <cellStyle name="Milliers 296 2 3 2" xfId="13359" xr:uid="{00000000-0005-0000-0000-000043550000}"/>
    <cellStyle name="Milliers 296 2 3 2 2" xfId="20570" xr:uid="{00000000-0005-0000-0000-000044550000}"/>
    <cellStyle name="Milliers 296 2 3 2 2 2" xfId="44679" xr:uid="{00000000-0005-0000-0000-000045550000}"/>
    <cellStyle name="Milliers 296 2 3 2 3" xfId="39215" xr:uid="{00000000-0005-0000-0000-000046550000}"/>
    <cellStyle name="Milliers 296 2 3 3" xfId="17059" xr:uid="{00000000-0005-0000-0000-000047550000}"/>
    <cellStyle name="Milliers 296 2 3 3 2" xfId="42026" xr:uid="{00000000-0005-0000-0000-000048550000}"/>
    <cellStyle name="Milliers 296 2 3 4" xfId="36586" xr:uid="{00000000-0005-0000-0000-000049550000}"/>
    <cellStyle name="Milliers 296 2 3 5" xfId="9302" xr:uid="{00000000-0005-0000-0000-00004A550000}"/>
    <cellStyle name="Milliers 296 2 4" xfId="2973" xr:uid="{00000000-0005-0000-0000-00004B550000}"/>
    <cellStyle name="Milliers 296 2 4 2" xfId="19725" xr:uid="{00000000-0005-0000-0000-00004C550000}"/>
    <cellStyle name="Milliers 296 2 4 2 2" xfId="43834" xr:uid="{00000000-0005-0000-0000-00004D550000}"/>
    <cellStyle name="Milliers 296 2 4 3" xfId="38356" xr:uid="{00000000-0005-0000-0000-00004E550000}"/>
    <cellStyle name="Milliers 296 2 4 4" xfId="11081" xr:uid="{00000000-0005-0000-0000-00004F550000}"/>
    <cellStyle name="Milliers 296 2 5" xfId="15591" xr:uid="{00000000-0005-0000-0000-000050550000}"/>
    <cellStyle name="Milliers 296 2 5 2" xfId="40558" xr:uid="{00000000-0005-0000-0000-000051550000}"/>
    <cellStyle name="Milliers 296 2 6" xfId="7406" xr:uid="{00000000-0005-0000-0000-000052550000}"/>
    <cellStyle name="Milliers 296 3" xfId="8985" xr:uid="{00000000-0005-0000-0000-000053550000}"/>
    <cellStyle name="Milliers 296 3 2" xfId="19424" xr:uid="{00000000-0005-0000-0000-000054550000}"/>
    <cellStyle name="Milliers 296 3 2 2" xfId="43533" xr:uid="{00000000-0005-0000-0000-000055550000}"/>
    <cellStyle name="Milliers 296 3 3" xfId="36269" xr:uid="{00000000-0005-0000-0000-000056550000}"/>
    <cellStyle name="Milliers 296 4" xfId="10780" xr:uid="{00000000-0005-0000-0000-000057550000}"/>
    <cellStyle name="Milliers 296 4 2" xfId="38055" xr:uid="{00000000-0005-0000-0000-000058550000}"/>
    <cellStyle name="Milliers 296 5" xfId="15274" xr:uid="{00000000-0005-0000-0000-000059550000}"/>
    <cellStyle name="Milliers 296 5 2" xfId="40241" xr:uid="{00000000-0005-0000-0000-00005A550000}"/>
    <cellStyle name="Milliers 296 6" xfId="7080" xr:uid="{00000000-0005-0000-0000-00005B550000}"/>
    <cellStyle name="Milliers 297" xfId="1770" xr:uid="{00000000-0005-0000-0000-00005C550000}"/>
    <cellStyle name="Milliers 297 2" xfId="2180" xr:uid="{00000000-0005-0000-0000-00005D550000}"/>
    <cellStyle name="Milliers 297 2 2" xfId="3787" xr:uid="{00000000-0005-0000-0000-00005E550000}"/>
    <cellStyle name="Milliers 297 2 2 2" xfId="9914" xr:uid="{00000000-0005-0000-0000-00005F550000}"/>
    <cellStyle name="Milliers 297 2 2 2 2" xfId="13781" xr:uid="{00000000-0005-0000-0000-000060550000}"/>
    <cellStyle name="Milliers 297 2 2 2 2 2" xfId="20983" xr:uid="{00000000-0005-0000-0000-000061550000}"/>
    <cellStyle name="Milliers 297 2 2 2 2 2 2" xfId="45092" xr:uid="{00000000-0005-0000-0000-000062550000}"/>
    <cellStyle name="Milliers 297 2 2 2 2 3" xfId="39628" xr:uid="{00000000-0005-0000-0000-000063550000}"/>
    <cellStyle name="Milliers 297 2 2 2 3" xfId="17671" xr:uid="{00000000-0005-0000-0000-000064550000}"/>
    <cellStyle name="Milliers 297 2 2 2 3 2" xfId="42638" xr:uid="{00000000-0005-0000-0000-000065550000}"/>
    <cellStyle name="Milliers 297 2 2 2 4" xfId="37198" xr:uid="{00000000-0005-0000-0000-000066550000}"/>
    <cellStyle name="Milliers 297 2 2 3" xfId="11495" xr:uid="{00000000-0005-0000-0000-000067550000}"/>
    <cellStyle name="Milliers 297 2 2 3 2" xfId="20138" xr:uid="{00000000-0005-0000-0000-000068550000}"/>
    <cellStyle name="Milliers 297 2 2 3 2 2" xfId="44247" xr:uid="{00000000-0005-0000-0000-000069550000}"/>
    <cellStyle name="Milliers 297 2 2 3 3" xfId="38769" xr:uid="{00000000-0005-0000-0000-00006A550000}"/>
    <cellStyle name="Milliers 297 2 2 4" xfId="16203" xr:uid="{00000000-0005-0000-0000-00006B550000}"/>
    <cellStyle name="Milliers 297 2 2 4 2" xfId="41170" xr:uid="{00000000-0005-0000-0000-00006C550000}"/>
    <cellStyle name="Milliers 297 2 2 5" xfId="8034" xr:uid="{00000000-0005-0000-0000-00006D550000}"/>
    <cellStyle name="Milliers 297 2 3" xfId="4679" xr:uid="{00000000-0005-0000-0000-00006E550000}"/>
    <cellStyle name="Milliers 297 2 3 2" xfId="13360" xr:uid="{00000000-0005-0000-0000-00006F550000}"/>
    <cellStyle name="Milliers 297 2 3 2 2" xfId="20571" xr:uid="{00000000-0005-0000-0000-000070550000}"/>
    <cellStyle name="Milliers 297 2 3 2 2 2" xfId="44680" xr:uid="{00000000-0005-0000-0000-000071550000}"/>
    <cellStyle name="Milliers 297 2 3 2 3" xfId="39216" xr:uid="{00000000-0005-0000-0000-000072550000}"/>
    <cellStyle name="Milliers 297 2 3 3" xfId="17060" xr:uid="{00000000-0005-0000-0000-000073550000}"/>
    <cellStyle name="Milliers 297 2 3 3 2" xfId="42027" xr:uid="{00000000-0005-0000-0000-000074550000}"/>
    <cellStyle name="Milliers 297 2 3 4" xfId="36587" xr:uid="{00000000-0005-0000-0000-000075550000}"/>
    <cellStyle name="Milliers 297 2 3 5" xfId="9303" xr:uid="{00000000-0005-0000-0000-000076550000}"/>
    <cellStyle name="Milliers 297 2 4" xfId="2974" xr:uid="{00000000-0005-0000-0000-000077550000}"/>
    <cellStyle name="Milliers 297 2 4 2" xfId="19726" xr:uid="{00000000-0005-0000-0000-000078550000}"/>
    <cellStyle name="Milliers 297 2 4 2 2" xfId="43835" xr:uid="{00000000-0005-0000-0000-000079550000}"/>
    <cellStyle name="Milliers 297 2 4 3" xfId="38357" xr:uid="{00000000-0005-0000-0000-00007A550000}"/>
    <cellStyle name="Milliers 297 2 4 4" xfId="11082" xr:uid="{00000000-0005-0000-0000-00007B550000}"/>
    <cellStyle name="Milliers 297 2 5" xfId="15592" xr:uid="{00000000-0005-0000-0000-00007C550000}"/>
    <cellStyle name="Milliers 297 2 5 2" xfId="40559" xr:uid="{00000000-0005-0000-0000-00007D550000}"/>
    <cellStyle name="Milliers 297 2 6" xfId="7407" xr:uid="{00000000-0005-0000-0000-00007E550000}"/>
    <cellStyle name="Milliers 297 3" xfId="8986" xr:uid="{00000000-0005-0000-0000-00007F550000}"/>
    <cellStyle name="Milliers 297 3 2" xfId="19425" xr:uid="{00000000-0005-0000-0000-000080550000}"/>
    <cellStyle name="Milliers 297 3 2 2" xfId="43534" xr:uid="{00000000-0005-0000-0000-000081550000}"/>
    <cellStyle name="Milliers 297 3 3" xfId="36270" xr:uid="{00000000-0005-0000-0000-000082550000}"/>
    <cellStyle name="Milliers 297 4" xfId="10781" xr:uid="{00000000-0005-0000-0000-000083550000}"/>
    <cellStyle name="Milliers 297 4 2" xfId="38056" xr:uid="{00000000-0005-0000-0000-000084550000}"/>
    <cellStyle name="Milliers 297 5" xfId="15275" xr:uid="{00000000-0005-0000-0000-000085550000}"/>
    <cellStyle name="Milliers 297 5 2" xfId="40242" xr:uid="{00000000-0005-0000-0000-000086550000}"/>
    <cellStyle name="Milliers 297 6" xfId="7081" xr:uid="{00000000-0005-0000-0000-000087550000}"/>
    <cellStyle name="Milliers 298" xfId="1771" xr:uid="{00000000-0005-0000-0000-000088550000}"/>
    <cellStyle name="Milliers 298 2" xfId="2181" xr:uid="{00000000-0005-0000-0000-000089550000}"/>
    <cellStyle name="Milliers 298 2 2" xfId="3788" xr:uid="{00000000-0005-0000-0000-00008A550000}"/>
    <cellStyle name="Milliers 298 2 2 2" xfId="9915" xr:uid="{00000000-0005-0000-0000-00008B550000}"/>
    <cellStyle name="Milliers 298 2 2 2 2" xfId="13782" xr:uid="{00000000-0005-0000-0000-00008C550000}"/>
    <cellStyle name="Milliers 298 2 2 2 2 2" xfId="20984" xr:uid="{00000000-0005-0000-0000-00008D550000}"/>
    <cellStyle name="Milliers 298 2 2 2 2 2 2" xfId="45093" xr:uid="{00000000-0005-0000-0000-00008E550000}"/>
    <cellStyle name="Milliers 298 2 2 2 2 3" xfId="39629" xr:uid="{00000000-0005-0000-0000-00008F550000}"/>
    <cellStyle name="Milliers 298 2 2 2 3" xfId="17672" xr:uid="{00000000-0005-0000-0000-000090550000}"/>
    <cellStyle name="Milliers 298 2 2 2 3 2" xfId="42639" xr:uid="{00000000-0005-0000-0000-000091550000}"/>
    <cellStyle name="Milliers 298 2 2 2 4" xfId="37199" xr:uid="{00000000-0005-0000-0000-000092550000}"/>
    <cellStyle name="Milliers 298 2 2 3" xfId="11496" xr:uid="{00000000-0005-0000-0000-000093550000}"/>
    <cellStyle name="Milliers 298 2 2 3 2" xfId="20139" xr:uid="{00000000-0005-0000-0000-000094550000}"/>
    <cellStyle name="Milliers 298 2 2 3 2 2" xfId="44248" xr:uid="{00000000-0005-0000-0000-000095550000}"/>
    <cellStyle name="Milliers 298 2 2 3 3" xfId="38770" xr:uid="{00000000-0005-0000-0000-000096550000}"/>
    <cellStyle name="Milliers 298 2 2 4" xfId="16204" xr:uid="{00000000-0005-0000-0000-000097550000}"/>
    <cellStyle name="Milliers 298 2 2 4 2" xfId="41171" xr:uid="{00000000-0005-0000-0000-000098550000}"/>
    <cellStyle name="Milliers 298 2 2 5" xfId="8035" xr:uid="{00000000-0005-0000-0000-000099550000}"/>
    <cellStyle name="Milliers 298 2 3" xfId="4680" xr:uid="{00000000-0005-0000-0000-00009A550000}"/>
    <cellStyle name="Milliers 298 2 3 2" xfId="13361" xr:uid="{00000000-0005-0000-0000-00009B550000}"/>
    <cellStyle name="Milliers 298 2 3 2 2" xfId="20572" xr:uid="{00000000-0005-0000-0000-00009C550000}"/>
    <cellStyle name="Milliers 298 2 3 2 2 2" xfId="44681" xr:uid="{00000000-0005-0000-0000-00009D550000}"/>
    <cellStyle name="Milliers 298 2 3 2 3" xfId="39217" xr:uid="{00000000-0005-0000-0000-00009E550000}"/>
    <cellStyle name="Milliers 298 2 3 3" xfId="17061" xr:uid="{00000000-0005-0000-0000-00009F550000}"/>
    <cellStyle name="Milliers 298 2 3 3 2" xfId="42028" xr:uid="{00000000-0005-0000-0000-0000A0550000}"/>
    <cellStyle name="Milliers 298 2 3 4" xfId="36588" xr:uid="{00000000-0005-0000-0000-0000A1550000}"/>
    <cellStyle name="Milliers 298 2 3 5" xfId="9304" xr:uid="{00000000-0005-0000-0000-0000A2550000}"/>
    <cellStyle name="Milliers 298 2 4" xfId="2975" xr:uid="{00000000-0005-0000-0000-0000A3550000}"/>
    <cellStyle name="Milliers 298 2 4 2" xfId="19727" xr:uid="{00000000-0005-0000-0000-0000A4550000}"/>
    <cellStyle name="Milliers 298 2 4 2 2" xfId="43836" xr:uid="{00000000-0005-0000-0000-0000A5550000}"/>
    <cellStyle name="Milliers 298 2 4 3" xfId="38358" xr:uid="{00000000-0005-0000-0000-0000A6550000}"/>
    <cellStyle name="Milliers 298 2 4 4" xfId="11083" xr:uid="{00000000-0005-0000-0000-0000A7550000}"/>
    <cellStyle name="Milliers 298 2 5" xfId="15593" xr:uid="{00000000-0005-0000-0000-0000A8550000}"/>
    <cellStyle name="Milliers 298 2 5 2" xfId="40560" xr:uid="{00000000-0005-0000-0000-0000A9550000}"/>
    <cellStyle name="Milliers 298 2 6" xfId="7408" xr:uid="{00000000-0005-0000-0000-0000AA550000}"/>
    <cellStyle name="Milliers 298 3" xfId="8987" xr:uid="{00000000-0005-0000-0000-0000AB550000}"/>
    <cellStyle name="Milliers 298 3 2" xfId="19426" xr:uid="{00000000-0005-0000-0000-0000AC550000}"/>
    <cellStyle name="Milliers 298 3 2 2" xfId="43535" xr:uid="{00000000-0005-0000-0000-0000AD550000}"/>
    <cellStyle name="Milliers 298 3 3" xfId="36271" xr:uid="{00000000-0005-0000-0000-0000AE550000}"/>
    <cellStyle name="Milliers 298 4" xfId="10782" xr:uid="{00000000-0005-0000-0000-0000AF550000}"/>
    <cellStyle name="Milliers 298 4 2" xfId="38057" xr:uid="{00000000-0005-0000-0000-0000B0550000}"/>
    <cellStyle name="Milliers 298 5" xfId="15276" xr:uid="{00000000-0005-0000-0000-0000B1550000}"/>
    <cellStyle name="Milliers 298 5 2" xfId="40243" xr:uid="{00000000-0005-0000-0000-0000B2550000}"/>
    <cellStyle name="Milliers 298 6" xfId="7082" xr:uid="{00000000-0005-0000-0000-0000B3550000}"/>
    <cellStyle name="Milliers 299" xfId="1772" xr:uid="{00000000-0005-0000-0000-0000B4550000}"/>
    <cellStyle name="Milliers 299 2" xfId="2182" xr:uid="{00000000-0005-0000-0000-0000B5550000}"/>
    <cellStyle name="Milliers 299 2 2" xfId="3789" xr:uid="{00000000-0005-0000-0000-0000B6550000}"/>
    <cellStyle name="Milliers 299 2 2 2" xfId="9916" xr:uid="{00000000-0005-0000-0000-0000B7550000}"/>
    <cellStyle name="Milliers 299 2 2 2 2" xfId="13783" xr:uid="{00000000-0005-0000-0000-0000B8550000}"/>
    <cellStyle name="Milliers 299 2 2 2 2 2" xfId="20985" xr:uid="{00000000-0005-0000-0000-0000B9550000}"/>
    <cellStyle name="Milliers 299 2 2 2 2 2 2" xfId="45094" xr:uid="{00000000-0005-0000-0000-0000BA550000}"/>
    <cellStyle name="Milliers 299 2 2 2 2 3" xfId="39630" xr:uid="{00000000-0005-0000-0000-0000BB550000}"/>
    <cellStyle name="Milliers 299 2 2 2 3" xfId="17673" xr:uid="{00000000-0005-0000-0000-0000BC550000}"/>
    <cellStyle name="Milliers 299 2 2 2 3 2" xfId="42640" xr:uid="{00000000-0005-0000-0000-0000BD550000}"/>
    <cellStyle name="Milliers 299 2 2 2 4" xfId="37200" xr:uid="{00000000-0005-0000-0000-0000BE550000}"/>
    <cellStyle name="Milliers 299 2 2 3" xfId="11497" xr:uid="{00000000-0005-0000-0000-0000BF550000}"/>
    <cellStyle name="Milliers 299 2 2 3 2" xfId="20140" xr:uid="{00000000-0005-0000-0000-0000C0550000}"/>
    <cellStyle name="Milliers 299 2 2 3 2 2" xfId="44249" xr:uid="{00000000-0005-0000-0000-0000C1550000}"/>
    <cellStyle name="Milliers 299 2 2 3 3" xfId="38771" xr:uid="{00000000-0005-0000-0000-0000C2550000}"/>
    <cellStyle name="Milliers 299 2 2 4" xfId="16205" xr:uid="{00000000-0005-0000-0000-0000C3550000}"/>
    <cellStyle name="Milliers 299 2 2 4 2" xfId="41172" xr:uid="{00000000-0005-0000-0000-0000C4550000}"/>
    <cellStyle name="Milliers 299 2 2 5" xfId="8036" xr:uid="{00000000-0005-0000-0000-0000C5550000}"/>
    <cellStyle name="Milliers 299 2 3" xfId="4681" xr:uid="{00000000-0005-0000-0000-0000C6550000}"/>
    <cellStyle name="Milliers 299 2 3 2" xfId="13362" xr:uid="{00000000-0005-0000-0000-0000C7550000}"/>
    <cellStyle name="Milliers 299 2 3 2 2" xfId="20573" xr:uid="{00000000-0005-0000-0000-0000C8550000}"/>
    <cellStyle name="Milliers 299 2 3 2 2 2" xfId="44682" xr:uid="{00000000-0005-0000-0000-0000C9550000}"/>
    <cellStyle name="Milliers 299 2 3 2 3" xfId="39218" xr:uid="{00000000-0005-0000-0000-0000CA550000}"/>
    <cellStyle name="Milliers 299 2 3 3" xfId="17062" xr:uid="{00000000-0005-0000-0000-0000CB550000}"/>
    <cellStyle name="Milliers 299 2 3 3 2" xfId="42029" xr:uid="{00000000-0005-0000-0000-0000CC550000}"/>
    <cellStyle name="Milliers 299 2 3 4" xfId="36589" xr:uid="{00000000-0005-0000-0000-0000CD550000}"/>
    <cellStyle name="Milliers 299 2 3 5" xfId="9305" xr:uid="{00000000-0005-0000-0000-0000CE550000}"/>
    <cellStyle name="Milliers 299 2 4" xfId="2976" xr:uid="{00000000-0005-0000-0000-0000CF550000}"/>
    <cellStyle name="Milliers 299 2 4 2" xfId="19728" xr:uid="{00000000-0005-0000-0000-0000D0550000}"/>
    <cellStyle name="Milliers 299 2 4 2 2" xfId="43837" xr:uid="{00000000-0005-0000-0000-0000D1550000}"/>
    <cellStyle name="Milliers 299 2 4 3" xfId="38359" xr:uid="{00000000-0005-0000-0000-0000D2550000}"/>
    <cellStyle name="Milliers 299 2 4 4" xfId="11084" xr:uid="{00000000-0005-0000-0000-0000D3550000}"/>
    <cellStyle name="Milliers 299 2 5" xfId="15594" xr:uid="{00000000-0005-0000-0000-0000D4550000}"/>
    <cellStyle name="Milliers 299 2 5 2" xfId="40561" xr:uid="{00000000-0005-0000-0000-0000D5550000}"/>
    <cellStyle name="Milliers 299 2 6" xfId="7409" xr:uid="{00000000-0005-0000-0000-0000D6550000}"/>
    <cellStyle name="Milliers 299 3" xfId="8988" xr:uid="{00000000-0005-0000-0000-0000D7550000}"/>
    <cellStyle name="Milliers 299 3 2" xfId="19427" xr:uid="{00000000-0005-0000-0000-0000D8550000}"/>
    <cellStyle name="Milliers 299 3 2 2" xfId="43536" xr:uid="{00000000-0005-0000-0000-0000D9550000}"/>
    <cellStyle name="Milliers 299 3 3" xfId="36272" xr:uid="{00000000-0005-0000-0000-0000DA550000}"/>
    <cellStyle name="Milliers 299 4" xfId="10783" xr:uid="{00000000-0005-0000-0000-0000DB550000}"/>
    <cellStyle name="Milliers 299 4 2" xfId="38058" xr:uid="{00000000-0005-0000-0000-0000DC550000}"/>
    <cellStyle name="Milliers 299 5" xfId="15277" xr:uid="{00000000-0005-0000-0000-0000DD550000}"/>
    <cellStyle name="Milliers 299 5 2" xfId="40244" xr:uid="{00000000-0005-0000-0000-0000DE550000}"/>
    <cellStyle name="Milliers 299 6" xfId="7083" xr:uid="{00000000-0005-0000-0000-0000DF550000}"/>
    <cellStyle name="Milliers 3" xfId="970" xr:uid="{00000000-0005-0000-0000-0000E0550000}"/>
    <cellStyle name="Milliers 3 2" xfId="971" xr:uid="{00000000-0005-0000-0000-0000E1550000}"/>
    <cellStyle name="Milliers 3 2 2" xfId="2184" xr:uid="{00000000-0005-0000-0000-0000E2550000}"/>
    <cellStyle name="Milliers 3 2 2 2" xfId="3791" xr:uid="{00000000-0005-0000-0000-0000E3550000}"/>
    <cellStyle name="Milliers 3 2 2 2 2" xfId="9918" xr:uid="{00000000-0005-0000-0000-0000E4550000}"/>
    <cellStyle name="Milliers 3 2 2 2 2 2" xfId="13785" xr:uid="{00000000-0005-0000-0000-0000E5550000}"/>
    <cellStyle name="Milliers 3 2 2 2 2 2 2" xfId="20987" xr:uid="{00000000-0005-0000-0000-0000E6550000}"/>
    <cellStyle name="Milliers 3 2 2 2 2 2 2 2" xfId="45096" xr:uid="{00000000-0005-0000-0000-0000E7550000}"/>
    <cellStyle name="Milliers 3 2 2 2 2 2 3" xfId="39632" xr:uid="{00000000-0005-0000-0000-0000E8550000}"/>
    <cellStyle name="Milliers 3 2 2 2 2 3" xfId="17675" xr:uid="{00000000-0005-0000-0000-0000E9550000}"/>
    <cellStyle name="Milliers 3 2 2 2 2 3 2" xfId="42642" xr:uid="{00000000-0005-0000-0000-0000EA550000}"/>
    <cellStyle name="Milliers 3 2 2 2 2 4" xfId="37202" xr:uid="{00000000-0005-0000-0000-0000EB550000}"/>
    <cellStyle name="Milliers 3 2 2 2 3" xfId="11499" xr:uid="{00000000-0005-0000-0000-0000EC550000}"/>
    <cellStyle name="Milliers 3 2 2 2 3 2" xfId="20142" xr:uid="{00000000-0005-0000-0000-0000ED550000}"/>
    <cellStyle name="Milliers 3 2 2 2 3 2 2" xfId="44251" xr:uid="{00000000-0005-0000-0000-0000EE550000}"/>
    <cellStyle name="Milliers 3 2 2 2 3 3" xfId="38773" xr:uid="{00000000-0005-0000-0000-0000EF550000}"/>
    <cellStyle name="Milliers 3 2 2 2 4" xfId="16207" xr:uid="{00000000-0005-0000-0000-0000F0550000}"/>
    <cellStyle name="Milliers 3 2 2 2 4 2" xfId="41174" xr:uid="{00000000-0005-0000-0000-0000F1550000}"/>
    <cellStyle name="Milliers 3 2 2 2 5" xfId="8038" xr:uid="{00000000-0005-0000-0000-0000F2550000}"/>
    <cellStyle name="Milliers 3 2 2 3" xfId="4683" xr:uid="{00000000-0005-0000-0000-0000F3550000}"/>
    <cellStyle name="Milliers 3 2 2 3 2" xfId="13364" xr:uid="{00000000-0005-0000-0000-0000F4550000}"/>
    <cellStyle name="Milliers 3 2 2 3 2 2" xfId="20575" xr:uid="{00000000-0005-0000-0000-0000F5550000}"/>
    <cellStyle name="Milliers 3 2 2 3 2 2 2" xfId="44684" xr:uid="{00000000-0005-0000-0000-0000F6550000}"/>
    <cellStyle name="Milliers 3 2 2 3 2 3" xfId="39220" xr:uid="{00000000-0005-0000-0000-0000F7550000}"/>
    <cellStyle name="Milliers 3 2 2 3 3" xfId="17064" xr:uid="{00000000-0005-0000-0000-0000F8550000}"/>
    <cellStyle name="Milliers 3 2 2 3 3 2" xfId="42031" xr:uid="{00000000-0005-0000-0000-0000F9550000}"/>
    <cellStyle name="Milliers 3 2 2 3 4" xfId="36591" xr:uid="{00000000-0005-0000-0000-0000FA550000}"/>
    <cellStyle name="Milliers 3 2 2 3 5" xfId="9307" xr:uid="{00000000-0005-0000-0000-0000FB550000}"/>
    <cellStyle name="Milliers 3 2 2 4" xfId="2978" xr:uid="{00000000-0005-0000-0000-0000FC550000}"/>
    <cellStyle name="Milliers 3 2 2 4 2" xfId="19730" xr:uid="{00000000-0005-0000-0000-0000FD550000}"/>
    <cellStyle name="Milliers 3 2 2 4 2 2" xfId="43839" xr:uid="{00000000-0005-0000-0000-0000FE550000}"/>
    <cellStyle name="Milliers 3 2 2 4 3" xfId="38361" xr:uid="{00000000-0005-0000-0000-0000FF550000}"/>
    <cellStyle name="Milliers 3 2 2 4 4" xfId="11086" xr:uid="{00000000-0005-0000-0000-000000560000}"/>
    <cellStyle name="Milliers 3 2 2 5" xfId="15596" xr:uid="{00000000-0005-0000-0000-000001560000}"/>
    <cellStyle name="Milliers 3 2 2 5 2" xfId="40563" xr:uid="{00000000-0005-0000-0000-000002560000}"/>
    <cellStyle name="Milliers 3 2 2 6" xfId="7411" xr:uid="{00000000-0005-0000-0000-000003560000}"/>
    <cellStyle name="Milliers 3 2 3" xfId="3391" xr:uid="{00000000-0005-0000-0000-000004560000}"/>
    <cellStyle name="Milliers 3 2 3 2" xfId="9590" xr:uid="{00000000-0005-0000-0000-000005560000}"/>
    <cellStyle name="Milliers 3 2 3 2 2" xfId="13539" xr:uid="{00000000-0005-0000-0000-000006560000}"/>
    <cellStyle name="Milliers 3 2 3 2 2 2" xfId="20741" xr:uid="{00000000-0005-0000-0000-000007560000}"/>
    <cellStyle name="Milliers 3 2 3 2 2 2 2" xfId="44850" xr:uid="{00000000-0005-0000-0000-000008560000}"/>
    <cellStyle name="Milliers 3 2 3 2 2 3" xfId="39386" xr:uid="{00000000-0005-0000-0000-000009560000}"/>
    <cellStyle name="Milliers 3 2 3 2 3" xfId="17347" xr:uid="{00000000-0005-0000-0000-00000A560000}"/>
    <cellStyle name="Milliers 3 2 3 2 3 2" xfId="42314" xr:uid="{00000000-0005-0000-0000-00000B560000}"/>
    <cellStyle name="Milliers 3 2 3 2 4" xfId="36874" xr:uid="{00000000-0005-0000-0000-00000C560000}"/>
    <cellStyle name="Milliers 3 2 3 3" xfId="11253" xr:uid="{00000000-0005-0000-0000-00000D560000}"/>
    <cellStyle name="Milliers 3 2 3 3 2" xfId="19896" xr:uid="{00000000-0005-0000-0000-00000E560000}"/>
    <cellStyle name="Milliers 3 2 3 3 2 2" xfId="44005" xr:uid="{00000000-0005-0000-0000-00000F560000}"/>
    <cellStyle name="Milliers 3 2 3 3 3" xfId="38527" xr:uid="{00000000-0005-0000-0000-000010560000}"/>
    <cellStyle name="Milliers 3 2 3 4" xfId="15879" xr:uid="{00000000-0005-0000-0000-000011560000}"/>
    <cellStyle name="Milliers 3 2 3 4 2" xfId="40846" xr:uid="{00000000-0005-0000-0000-000012560000}"/>
    <cellStyle name="Milliers 3 2 3 5" xfId="7710" xr:uid="{00000000-0005-0000-0000-000013560000}"/>
    <cellStyle name="Milliers 3 2 4" xfId="4191" xr:uid="{00000000-0005-0000-0000-000014560000}"/>
    <cellStyle name="Milliers 3 2 4 2" xfId="12790" xr:uid="{00000000-0005-0000-0000-000015560000}"/>
    <cellStyle name="Milliers 3 2 4 2 2" xfId="20330" xr:uid="{00000000-0005-0000-0000-000016560000}"/>
    <cellStyle name="Milliers 3 2 4 2 2 2" xfId="44439" xr:uid="{00000000-0005-0000-0000-000017560000}"/>
    <cellStyle name="Milliers 3 2 4 2 3" xfId="38967" xr:uid="{00000000-0005-0000-0000-000018560000}"/>
    <cellStyle name="Milliers 3 2 4 3" xfId="16736" xr:uid="{00000000-0005-0000-0000-000019560000}"/>
    <cellStyle name="Milliers 3 2 4 3 2" xfId="41703" xr:uid="{00000000-0005-0000-0000-00001A560000}"/>
    <cellStyle name="Milliers 3 2 4 4" xfId="35896" xr:uid="{00000000-0005-0000-0000-00001B560000}"/>
    <cellStyle name="Milliers 3 2 4 5" xfId="8610" xr:uid="{00000000-0005-0000-0000-00001C560000}"/>
    <cellStyle name="Milliers 3 2 5" xfId="2577" xr:uid="{00000000-0005-0000-0000-00001D560000}"/>
    <cellStyle name="Milliers 3 2 5 2" xfId="19127" xr:uid="{00000000-0005-0000-0000-00001E560000}"/>
    <cellStyle name="Milliers 3 2 5 2 2" xfId="43236" xr:uid="{00000000-0005-0000-0000-00001F560000}"/>
    <cellStyle name="Milliers 3 2 5 3" xfId="37757" xr:uid="{00000000-0005-0000-0000-000020560000}"/>
    <cellStyle name="Milliers 3 2 5 4" xfId="10474" xr:uid="{00000000-0005-0000-0000-000021560000}"/>
    <cellStyle name="Milliers 3 2 6" xfId="14908" xr:uid="{00000000-0005-0000-0000-000022560000}"/>
    <cellStyle name="Milliers 3 2 6 2" xfId="39876" xr:uid="{00000000-0005-0000-0000-000023560000}"/>
    <cellStyle name="Milliers 3 2 7" xfId="6471" xr:uid="{00000000-0005-0000-0000-000024560000}"/>
    <cellStyle name="Milliers 3 3" xfId="2183" xr:uid="{00000000-0005-0000-0000-000025560000}"/>
    <cellStyle name="Milliers 3 3 2" xfId="3790" xr:uid="{00000000-0005-0000-0000-000026560000}"/>
    <cellStyle name="Milliers 3 3 2 2" xfId="9917" xr:uid="{00000000-0005-0000-0000-000027560000}"/>
    <cellStyle name="Milliers 3 3 2 2 2" xfId="13784" xr:uid="{00000000-0005-0000-0000-000028560000}"/>
    <cellStyle name="Milliers 3 3 2 2 2 2" xfId="20986" xr:uid="{00000000-0005-0000-0000-000029560000}"/>
    <cellStyle name="Milliers 3 3 2 2 2 2 2" xfId="45095" xr:uid="{00000000-0005-0000-0000-00002A560000}"/>
    <cellStyle name="Milliers 3 3 2 2 2 3" xfId="39631" xr:uid="{00000000-0005-0000-0000-00002B560000}"/>
    <cellStyle name="Milliers 3 3 2 2 3" xfId="17674" xr:uid="{00000000-0005-0000-0000-00002C560000}"/>
    <cellStyle name="Milliers 3 3 2 2 3 2" xfId="42641" xr:uid="{00000000-0005-0000-0000-00002D560000}"/>
    <cellStyle name="Milliers 3 3 2 2 4" xfId="37201" xr:uid="{00000000-0005-0000-0000-00002E560000}"/>
    <cellStyle name="Milliers 3 3 2 3" xfId="11498" xr:uid="{00000000-0005-0000-0000-00002F560000}"/>
    <cellStyle name="Milliers 3 3 2 3 2" xfId="20141" xr:uid="{00000000-0005-0000-0000-000030560000}"/>
    <cellStyle name="Milliers 3 3 2 3 2 2" xfId="44250" xr:uid="{00000000-0005-0000-0000-000031560000}"/>
    <cellStyle name="Milliers 3 3 2 3 3" xfId="38772" xr:uid="{00000000-0005-0000-0000-000032560000}"/>
    <cellStyle name="Milliers 3 3 2 4" xfId="16206" xr:uid="{00000000-0005-0000-0000-000033560000}"/>
    <cellStyle name="Milliers 3 3 2 4 2" xfId="41173" xr:uid="{00000000-0005-0000-0000-000034560000}"/>
    <cellStyle name="Milliers 3 3 2 5" xfId="8037" xr:uid="{00000000-0005-0000-0000-000035560000}"/>
    <cellStyle name="Milliers 3 3 3" xfId="4682" xr:uid="{00000000-0005-0000-0000-000036560000}"/>
    <cellStyle name="Milliers 3 3 3 2" xfId="13363" xr:uid="{00000000-0005-0000-0000-000037560000}"/>
    <cellStyle name="Milliers 3 3 3 2 2" xfId="20574" xr:uid="{00000000-0005-0000-0000-000038560000}"/>
    <cellStyle name="Milliers 3 3 3 2 2 2" xfId="44683" xr:uid="{00000000-0005-0000-0000-000039560000}"/>
    <cellStyle name="Milliers 3 3 3 2 3" xfId="39219" xr:uid="{00000000-0005-0000-0000-00003A560000}"/>
    <cellStyle name="Milliers 3 3 3 3" xfId="17063" xr:uid="{00000000-0005-0000-0000-00003B560000}"/>
    <cellStyle name="Milliers 3 3 3 3 2" xfId="42030" xr:uid="{00000000-0005-0000-0000-00003C560000}"/>
    <cellStyle name="Milliers 3 3 3 4" xfId="36590" xr:uid="{00000000-0005-0000-0000-00003D560000}"/>
    <cellStyle name="Milliers 3 3 3 5" xfId="9306" xr:uid="{00000000-0005-0000-0000-00003E560000}"/>
    <cellStyle name="Milliers 3 3 4" xfId="2977" xr:uid="{00000000-0005-0000-0000-00003F560000}"/>
    <cellStyle name="Milliers 3 3 4 2" xfId="19729" xr:uid="{00000000-0005-0000-0000-000040560000}"/>
    <cellStyle name="Milliers 3 3 4 2 2" xfId="43838" xr:uid="{00000000-0005-0000-0000-000041560000}"/>
    <cellStyle name="Milliers 3 3 4 3" xfId="38360" xr:uid="{00000000-0005-0000-0000-000042560000}"/>
    <cellStyle name="Milliers 3 3 4 4" xfId="11085" xr:uid="{00000000-0005-0000-0000-000043560000}"/>
    <cellStyle name="Milliers 3 3 5" xfId="15595" xr:uid="{00000000-0005-0000-0000-000044560000}"/>
    <cellStyle name="Milliers 3 3 5 2" xfId="40562" xr:uid="{00000000-0005-0000-0000-000045560000}"/>
    <cellStyle name="Milliers 3 3 6" xfId="7410" xr:uid="{00000000-0005-0000-0000-000046560000}"/>
    <cellStyle name="Milliers 3 4" xfId="2448" xr:uid="{00000000-0005-0000-0000-000047560000}"/>
    <cellStyle name="Milliers 3 4 2" xfId="4035" xr:uid="{00000000-0005-0000-0000-000048560000}"/>
    <cellStyle name="Milliers 3 4 2 2" xfId="13948" xr:uid="{00000000-0005-0000-0000-000049560000}"/>
    <cellStyle name="Milliers 3 4 2 2 2" xfId="21150" xr:uid="{00000000-0005-0000-0000-00004A560000}"/>
    <cellStyle name="Milliers 3 4 2 2 2 2" xfId="45259" xr:uid="{00000000-0005-0000-0000-00004B560000}"/>
    <cellStyle name="Milliers 3 4 2 2 3" xfId="39795" xr:uid="{00000000-0005-0000-0000-00004C560000}"/>
    <cellStyle name="Milliers 3 4 2 3" xfId="17958" xr:uid="{00000000-0005-0000-0000-00004D560000}"/>
    <cellStyle name="Milliers 3 4 2 3 2" xfId="42925" xr:uid="{00000000-0005-0000-0000-00004E560000}"/>
    <cellStyle name="Milliers 3 4 2 4" xfId="37485" xr:uid="{00000000-0005-0000-0000-00004F560000}"/>
    <cellStyle name="Milliers 3 4 2 5" xfId="10201" xr:uid="{00000000-0005-0000-0000-000050560000}"/>
    <cellStyle name="Milliers 3 4 3" xfId="4939" xr:uid="{00000000-0005-0000-0000-000051560000}"/>
    <cellStyle name="Milliers 3 4 3 2" xfId="20305" xr:uid="{00000000-0005-0000-0000-000052560000}"/>
    <cellStyle name="Milliers 3 4 3 2 2" xfId="44414" xr:uid="{00000000-0005-0000-0000-000053560000}"/>
    <cellStyle name="Milliers 3 4 3 3" xfId="38937" xr:uid="{00000000-0005-0000-0000-000054560000}"/>
    <cellStyle name="Milliers 3 4 3 4" xfId="11663" xr:uid="{00000000-0005-0000-0000-000055560000}"/>
    <cellStyle name="Milliers 3 4 4" xfId="3222" xr:uid="{00000000-0005-0000-0000-000056560000}"/>
    <cellStyle name="Milliers 3 4 4 2" xfId="41457" xr:uid="{00000000-0005-0000-0000-000057560000}"/>
    <cellStyle name="Milliers 3 4 4 3" xfId="16490" xr:uid="{00000000-0005-0000-0000-000058560000}"/>
    <cellStyle name="Milliers 3 4 5" xfId="8322" xr:uid="{00000000-0005-0000-0000-000059560000}"/>
    <cellStyle name="Milliers 3 4 6" xfId="35623" xr:uid="{00000000-0005-0000-0000-00005A560000}"/>
    <cellStyle name="Milliers 3 4 7" xfId="5631" xr:uid="{00000000-0005-0000-0000-00005B560000}"/>
    <cellStyle name="Milliers 3 5" xfId="3390" xr:uid="{00000000-0005-0000-0000-00005C560000}"/>
    <cellStyle name="Milliers 3 5 2" xfId="9589" xr:uid="{00000000-0005-0000-0000-00005D560000}"/>
    <cellStyle name="Milliers 3 5 2 2" xfId="13538" xr:uid="{00000000-0005-0000-0000-00005E560000}"/>
    <cellStyle name="Milliers 3 5 2 2 2" xfId="20740" xr:uid="{00000000-0005-0000-0000-00005F560000}"/>
    <cellStyle name="Milliers 3 5 2 2 2 2" xfId="44849" xr:uid="{00000000-0005-0000-0000-000060560000}"/>
    <cellStyle name="Milliers 3 5 2 2 3" xfId="39385" xr:uid="{00000000-0005-0000-0000-000061560000}"/>
    <cellStyle name="Milliers 3 5 2 3" xfId="17346" xr:uid="{00000000-0005-0000-0000-000062560000}"/>
    <cellStyle name="Milliers 3 5 2 3 2" xfId="42313" xr:uid="{00000000-0005-0000-0000-000063560000}"/>
    <cellStyle name="Milliers 3 5 2 4" xfId="36873" xr:uid="{00000000-0005-0000-0000-000064560000}"/>
    <cellStyle name="Milliers 3 5 3" xfId="11252" xr:uid="{00000000-0005-0000-0000-000065560000}"/>
    <cellStyle name="Milliers 3 5 3 2" xfId="19895" xr:uid="{00000000-0005-0000-0000-000066560000}"/>
    <cellStyle name="Milliers 3 5 3 2 2" xfId="44004" xr:uid="{00000000-0005-0000-0000-000067560000}"/>
    <cellStyle name="Milliers 3 5 3 3" xfId="38526" xr:uid="{00000000-0005-0000-0000-000068560000}"/>
    <cellStyle name="Milliers 3 5 4" xfId="15878" xr:uid="{00000000-0005-0000-0000-000069560000}"/>
    <cellStyle name="Milliers 3 5 4 2" xfId="40845" xr:uid="{00000000-0005-0000-0000-00006A560000}"/>
    <cellStyle name="Milliers 3 5 5" xfId="7709" xr:uid="{00000000-0005-0000-0000-00006B560000}"/>
    <cellStyle name="Milliers 3 6" xfId="4190" xr:uid="{00000000-0005-0000-0000-00006C560000}"/>
    <cellStyle name="Milliers 3 6 2" xfId="12789" xr:uid="{00000000-0005-0000-0000-00006D560000}"/>
    <cellStyle name="Milliers 3 6 2 2" xfId="20329" xr:uid="{00000000-0005-0000-0000-00006E560000}"/>
    <cellStyle name="Milliers 3 6 2 2 2" xfId="44438" xr:uid="{00000000-0005-0000-0000-00006F560000}"/>
    <cellStyle name="Milliers 3 6 2 3" xfId="38966" xr:uid="{00000000-0005-0000-0000-000070560000}"/>
    <cellStyle name="Milliers 3 6 3" xfId="16735" xr:uid="{00000000-0005-0000-0000-000071560000}"/>
    <cellStyle name="Milliers 3 6 3 2" xfId="41702" xr:uid="{00000000-0005-0000-0000-000072560000}"/>
    <cellStyle name="Milliers 3 6 4" xfId="35895" xr:uid="{00000000-0005-0000-0000-000073560000}"/>
    <cellStyle name="Milliers 3 6 5" xfId="8609" xr:uid="{00000000-0005-0000-0000-000074560000}"/>
    <cellStyle name="Milliers 3 7" xfId="2576" xr:uid="{00000000-0005-0000-0000-000075560000}"/>
    <cellStyle name="Milliers 3 7 2" xfId="19126" xr:uid="{00000000-0005-0000-0000-000076560000}"/>
    <cellStyle name="Milliers 3 7 2 2" xfId="43235" xr:uid="{00000000-0005-0000-0000-000077560000}"/>
    <cellStyle name="Milliers 3 7 3" xfId="37756" xr:uid="{00000000-0005-0000-0000-000078560000}"/>
    <cellStyle name="Milliers 3 7 4" xfId="10473" xr:uid="{00000000-0005-0000-0000-000079560000}"/>
    <cellStyle name="Milliers 3 8" xfId="14907" xr:uid="{00000000-0005-0000-0000-00007A560000}"/>
    <cellStyle name="Milliers 3 8 2" xfId="39875" xr:uid="{00000000-0005-0000-0000-00007B560000}"/>
    <cellStyle name="Milliers 3 9" xfId="6470" xr:uid="{00000000-0005-0000-0000-00007C560000}"/>
    <cellStyle name="Milliers 30" xfId="1481" xr:uid="{00000000-0005-0000-0000-00007D560000}"/>
    <cellStyle name="Milliers 30 2" xfId="2185" xr:uid="{00000000-0005-0000-0000-00007E560000}"/>
    <cellStyle name="Milliers 30 2 2" xfId="3792" xr:uid="{00000000-0005-0000-0000-00007F560000}"/>
    <cellStyle name="Milliers 30 2 2 2" xfId="9919" xr:uid="{00000000-0005-0000-0000-000080560000}"/>
    <cellStyle name="Milliers 30 2 2 2 2" xfId="13786" xr:uid="{00000000-0005-0000-0000-000081560000}"/>
    <cellStyle name="Milliers 30 2 2 2 2 2" xfId="20988" xr:uid="{00000000-0005-0000-0000-000082560000}"/>
    <cellStyle name="Milliers 30 2 2 2 2 2 2" xfId="45097" xr:uid="{00000000-0005-0000-0000-000083560000}"/>
    <cellStyle name="Milliers 30 2 2 2 2 3" xfId="39633" xr:uid="{00000000-0005-0000-0000-000084560000}"/>
    <cellStyle name="Milliers 30 2 2 2 3" xfId="17676" xr:uid="{00000000-0005-0000-0000-000085560000}"/>
    <cellStyle name="Milliers 30 2 2 2 3 2" xfId="42643" xr:uid="{00000000-0005-0000-0000-000086560000}"/>
    <cellStyle name="Milliers 30 2 2 2 4" xfId="37203" xr:uid="{00000000-0005-0000-0000-000087560000}"/>
    <cellStyle name="Milliers 30 2 2 3" xfId="11500" xr:uid="{00000000-0005-0000-0000-000088560000}"/>
    <cellStyle name="Milliers 30 2 2 3 2" xfId="20143" xr:uid="{00000000-0005-0000-0000-000089560000}"/>
    <cellStyle name="Milliers 30 2 2 3 2 2" xfId="44252" xr:uid="{00000000-0005-0000-0000-00008A560000}"/>
    <cellStyle name="Milliers 30 2 2 3 3" xfId="38774" xr:uid="{00000000-0005-0000-0000-00008B560000}"/>
    <cellStyle name="Milliers 30 2 2 4" xfId="16208" xr:uid="{00000000-0005-0000-0000-00008C560000}"/>
    <cellStyle name="Milliers 30 2 2 4 2" xfId="41175" xr:uid="{00000000-0005-0000-0000-00008D560000}"/>
    <cellStyle name="Milliers 30 2 2 5" xfId="8039" xr:uid="{00000000-0005-0000-0000-00008E560000}"/>
    <cellStyle name="Milliers 30 2 3" xfId="4684" xr:uid="{00000000-0005-0000-0000-00008F560000}"/>
    <cellStyle name="Milliers 30 2 3 2" xfId="13365" xr:uid="{00000000-0005-0000-0000-000090560000}"/>
    <cellStyle name="Milliers 30 2 3 2 2" xfId="20576" xr:uid="{00000000-0005-0000-0000-000091560000}"/>
    <cellStyle name="Milliers 30 2 3 2 2 2" xfId="44685" xr:uid="{00000000-0005-0000-0000-000092560000}"/>
    <cellStyle name="Milliers 30 2 3 2 3" xfId="39221" xr:uid="{00000000-0005-0000-0000-000093560000}"/>
    <cellStyle name="Milliers 30 2 3 3" xfId="17065" xr:uid="{00000000-0005-0000-0000-000094560000}"/>
    <cellStyle name="Milliers 30 2 3 3 2" xfId="42032" xr:uid="{00000000-0005-0000-0000-000095560000}"/>
    <cellStyle name="Milliers 30 2 3 4" xfId="36592" xr:uid="{00000000-0005-0000-0000-000096560000}"/>
    <cellStyle name="Milliers 30 2 3 5" xfId="9308" xr:uid="{00000000-0005-0000-0000-000097560000}"/>
    <cellStyle name="Milliers 30 2 4" xfId="2979" xr:uid="{00000000-0005-0000-0000-000098560000}"/>
    <cellStyle name="Milliers 30 2 4 2" xfId="19731" xr:uid="{00000000-0005-0000-0000-000099560000}"/>
    <cellStyle name="Milliers 30 2 4 2 2" xfId="43840" xr:uid="{00000000-0005-0000-0000-00009A560000}"/>
    <cellStyle name="Milliers 30 2 4 3" xfId="38362" xr:uid="{00000000-0005-0000-0000-00009B560000}"/>
    <cellStyle name="Milliers 30 2 4 4" xfId="11087" xr:uid="{00000000-0005-0000-0000-00009C560000}"/>
    <cellStyle name="Milliers 30 2 5" xfId="15597" xr:uid="{00000000-0005-0000-0000-00009D560000}"/>
    <cellStyle name="Milliers 30 2 5 2" xfId="40564" xr:uid="{00000000-0005-0000-0000-00009E560000}"/>
    <cellStyle name="Milliers 30 2 6" xfId="7412" xr:uid="{00000000-0005-0000-0000-00009F560000}"/>
    <cellStyle name="Milliers 30 3" xfId="8697" xr:uid="{00000000-0005-0000-0000-0000A0560000}"/>
    <cellStyle name="Milliers 30 3 2" xfId="19158" xr:uid="{00000000-0005-0000-0000-0000A1560000}"/>
    <cellStyle name="Milliers 30 3 2 2" xfId="43267" xr:uid="{00000000-0005-0000-0000-0000A2560000}"/>
    <cellStyle name="Milliers 30 3 3" xfId="35981" xr:uid="{00000000-0005-0000-0000-0000A3560000}"/>
    <cellStyle name="Milliers 30 4" xfId="10514" xr:uid="{00000000-0005-0000-0000-0000A4560000}"/>
    <cellStyle name="Milliers 30 4 2" xfId="37789" xr:uid="{00000000-0005-0000-0000-0000A5560000}"/>
    <cellStyle name="Milliers 30 5" xfId="14986" xr:uid="{00000000-0005-0000-0000-0000A6560000}"/>
    <cellStyle name="Milliers 30 5 2" xfId="39953" xr:uid="{00000000-0005-0000-0000-0000A7560000}"/>
    <cellStyle name="Milliers 30 6" xfId="6792" xr:uid="{00000000-0005-0000-0000-0000A8560000}"/>
    <cellStyle name="Milliers 300" xfId="1773" xr:uid="{00000000-0005-0000-0000-0000A9560000}"/>
    <cellStyle name="Milliers 300 2" xfId="2186" xr:uid="{00000000-0005-0000-0000-0000AA560000}"/>
    <cellStyle name="Milliers 300 2 2" xfId="3793" xr:uid="{00000000-0005-0000-0000-0000AB560000}"/>
    <cellStyle name="Milliers 300 2 2 2" xfId="9920" xr:uid="{00000000-0005-0000-0000-0000AC560000}"/>
    <cellStyle name="Milliers 300 2 2 2 2" xfId="13787" xr:uid="{00000000-0005-0000-0000-0000AD560000}"/>
    <cellStyle name="Milliers 300 2 2 2 2 2" xfId="20989" xr:uid="{00000000-0005-0000-0000-0000AE560000}"/>
    <cellStyle name="Milliers 300 2 2 2 2 2 2" xfId="45098" xr:uid="{00000000-0005-0000-0000-0000AF560000}"/>
    <cellStyle name="Milliers 300 2 2 2 2 3" xfId="39634" xr:uid="{00000000-0005-0000-0000-0000B0560000}"/>
    <cellStyle name="Milliers 300 2 2 2 3" xfId="17677" xr:uid="{00000000-0005-0000-0000-0000B1560000}"/>
    <cellStyle name="Milliers 300 2 2 2 3 2" xfId="42644" xr:uid="{00000000-0005-0000-0000-0000B2560000}"/>
    <cellStyle name="Milliers 300 2 2 2 4" xfId="37204" xr:uid="{00000000-0005-0000-0000-0000B3560000}"/>
    <cellStyle name="Milliers 300 2 2 3" xfId="11501" xr:uid="{00000000-0005-0000-0000-0000B4560000}"/>
    <cellStyle name="Milliers 300 2 2 3 2" xfId="20144" xr:uid="{00000000-0005-0000-0000-0000B5560000}"/>
    <cellStyle name="Milliers 300 2 2 3 2 2" xfId="44253" xr:uid="{00000000-0005-0000-0000-0000B6560000}"/>
    <cellStyle name="Milliers 300 2 2 3 3" xfId="38775" xr:uid="{00000000-0005-0000-0000-0000B7560000}"/>
    <cellStyle name="Milliers 300 2 2 4" xfId="16209" xr:uid="{00000000-0005-0000-0000-0000B8560000}"/>
    <cellStyle name="Milliers 300 2 2 4 2" xfId="41176" xr:uid="{00000000-0005-0000-0000-0000B9560000}"/>
    <cellStyle name="Milliers 300 2 2 5" xfId="8040" xr:uid="{00000000-0005-0000-0000-0000BA560000}"/>
    <cellStyle name="Milliers 300 2 3" xfId="4685" xr:uid="{00000000-0005-0000-0000-0000BB560000}"/>
    <cellStyle name="Milliers 300 2 3 2" xfId="13366" xr:uid="{00000000-0005-0000-0000-0000BC560000}"/>
    <cellStyle name="Milliers 300 2 3 2 2" xfId="20577" xr:uid="{00000000-0005-0000-0000-0000BD560000}"/>
    <cellStyle name="Milliers 300 2 3 2 2 2" xfId="44686" xr:uid="{00000000-0005-0000-0000-0000BE560000}"/>
    <cellStyle name="Milliers 300 2 3 2 3" xfId="39222" xr:uid="{00000000-0005-0000-0000-0000BF560000}"/>
    <cellStyle name="Milliers 300 2 3 3" xfId="17066" xr:uid="{00000000-0005-0000-0000-0000C0560000}"/>
    <cellStyle name="Milliers 300 2 3 3 2" xfId="42033" xr:uid="{00000000-0005-0000-0000-0000C1560000}"/>
    <cellStyle name="Milliers 300 2 3 4" xfId="36593" xr:uid="{00000000-0005-0000-0000-0000C2560000}"/>
    <cellStyle name="Milliers 300 2 3 5" xfId="9309" xr:uid="{00000000-0005-0000-0000-0000C3560000}"/>
    <cellStyle name="Milliers 300 2 4" xfId="2980" xr:uid="{00000000-0005-0000-0000-0000C4560000}"/>
    <cellStyle name="Milliers 300 2 4 2" xfId="19732" xr:uid="{00000000-0005-0000-0000-0000C5560000}"/>
    <cellStyle name="Milliers 300 2 4 2 2" xfId="43841" xr:uid="{00000000-0005-0000-0000-0000C6560000}"/>
    <cellStyle name="Milliers 300 2 4 3" xfId="38363" xr:uid="{00000000-0005-0000-0000-0000C7560000}"/>
    <cellStyle name="Milliers 300 2 4 4" xfId="11088" xr:uid="{00000000-0005-0000-0000-0000C8560000}"/>
    <cellStyle name="Milliers 300 2 5" xfId="15598" xr:uid="{00000000-0005-0000-0000-0000C9560000}"/>
    <cellStyle name="Milliers 300 2 5 2" xfId="40565" xr:uid="{00000000-0005-0000-0000-0000CA560000}"/>
    <cellStyle name="Milliers 300 2 6" xfId="7413" xr:uid="{00000000-0005-0000-0000-0000CB560000}"/>
    <cellStyle name="Milliers 300 3" xfId="8989" xr:uid="{00000000-0005-0000-0000-0000CC560000}"/>
    <cellStyle name="Milliers 300 3 2" xfId="19428" xr:uid="{00000000-0005-0000-0000-0000CD560000}"/>
    <cellStyle name="Milliers 300 3 2 2" xfId="43537" xr:uid="{00000000-0005-0000-0000-0000CE560000}"/>
    <cellStyle name="Milliers 300 3 3" xfId="36273" xr:uid="{00000000-0005-0000-0000-0000CF560000}"/>
    <cellStyle name="Milliers 300 4" xfId="10784" xr:uid="{00000000-0005-0000-0000-0000D0560000}"/>
    <cellStyle name="Milliers 300 4 2" xfId="38059" xr:uid="{00000000-0005-0000-0000-0000D1560000}"/>
    <cellStyle name="Milliers 300 5" xfId="15278" xr:uid="{00000000-0005-0000-0000-0000D2560000}"/>
    <cellStyle name="Milliers 300 5 2" xfId="40245" xr:uid="{00000000-0005-0000-0000-0000D3560000}"/>
    <cellStyle name="Milliers 300 6" xfId="7084" xr:uid="{00000000-0005-0000-0000-0000D4560000}"/>
    <cellStyle name="Milliers 301" xfId="1774" xr:uid="{00000000-0005-0000-0000-0000D5560000}"/>
    <cellStyle name="Milliers 301 2" xfId="2187" xr:uid="{00000000-0005-0000-0000-0000D6560000}"/>
    <cellStyle name="Milliers 301 2 2" xfId="3794" xr:uid="{00000000-0005-0000-0000-0000D7560000}"/>
    <cellStyle name="Milliers 301 2 2 2" xfId="9921" xr:uid="{00000000-0005-0000-0000-0000D8560000}"/>
    <cellStyle name="Milliers 301 2 2 2 2" xfId="13788" xr:uid="{00000000-0005-0000-0000-0000D9560000}"/>
    <cellStyle name="Milliers 301 2 2 2 2 2" xfId="20990" xr:uid="{00000000-0005-0000-0000-0000DA560000}"/>
    <cellStyle name="Milliers 301 2 2 2 2 2 2" xfId="45099" xr:uid="{00000000-0005-0000-0000-0000DB560000}"/>
    <cellStyle name="Milliers 301 2 2 2 2 3" xfId="39635" xr:uid="{00000000-0005-0000-0000-0000DC560000}"/>
    <cellStyle name="Milliers 301 2 2 2 3" xfId="17678" xr:uid="{00000000-0005-0000-0000-0000DD560000}"/>
    <cellStyle name="Milliers 301 2 2 2 3 2" xfId="42645" xr:uid="{00000000-0005-0000-0000-0000DE560000}"/>
    <cellStyle name="Milliers 301 2 2 2 4" xfId="37205" xr:uid="{00000000-0005-0000-0000-0000DF560000}"/>
    <cellStyle name="Milliers 301 2 2 3" xfId="11502" xr:uid="{00000000-0005-0000-0000-0000E0560000}"/>
    <cellStyle name="Milliers 301 2 2 3 2" xfId="20145" xr:uid="{00000000-0005-0000-0000-0000E1560000}"/>
    <cellStyle name="Milliers 301 2 2 3 2 2" xfId="44254" xr:uid="{00000000-0005-0000-0000-0000E2560000}"/>
    <cellStyle name="Milliers 301 2 2 3 3" xfId="38776" xr:uid="{00000000-0005-0000-0000-0000E3560000}"/>
    <cellStyle name="Milliers 301 2 2 4" xfId="16210" xr:uid="{00000000-0005-0000-0000-0000E4560000}"/>
    <cellStyle name="Milliers 301 2 2 4 2" xfId="41177" xr:uid="{00000000-0005-0000-0000-0000E5560000}"/>
    <cellStyle name="Milliers 301 2 2 5" xfId="8041" xr:uid="{00000000-0005-0000-0000-0000E6560000}"/>
    <cellStyle name="Milliers 301 2 3" xfId="4686" xr:uid="{00000000-0005-0000-0000-0000E7560000}"/>
    <cellStyle name="Milliers 301 2 3 2" xfId="13367" xr:uid="{00000000-0005-0000-0000-0000E8560000}"/>
    <cellStyle name="Milliers 301 2 3 2 2" xfId="20578" xr:uid="{00000000-0005-0000-0000-0000E9560000}"/>
    <cellStyle name="Milliers 301 2 3 2 2 2" xfId="44687" xr:uid="{00000000-0005-0000-0000-0000EA560000}"/>
    <cellStyle name="Milliers 301 2 3 2 3" xfId="39223" xr:uid="{00000000-0005-0000-0000-0000EB560000}"/>
    <cellStyle name="Milliers 301 2 3 3" xfId="17067" xr:uid="{00000000-0005-0000-0000-0000EC560000}"/>
    <cellStyle name="Milliers 301 2 3 3 2" xfId="42034" xr:uid="{00000000-0005-0000-0000-0000ED560000}"/>
    <cellStyle name="Milliers 301 2 3 4" xfId="36594" xr:uid="{00000000-0005-0000-0000-0000EE560000}"/>
    <cellStyle name="Milliers 301 2 3 5" xfId="9310" xr:uid="{00000000-0005-0000-0000-0000EF560000}"/>
    <cellStyle name="Milliers 301 2 4" xfId="2981" xr:uid="{00000000-0005-0000-0000-0000F0560000}"/>
    <cellStyle name="Milliers 301 2 4 2" xfId="19733" xr:uid="{00000000-0005-0000-0000-0000F1560000}"/>
    <cellStyle name="Milliers 301 2 4 2 2" xfId="43842" xr:uid="{00000000-0005-0000-0000-0000F2560000}"/>
    <cellStyle name="Milliers 301 2 4 3" xfId="38364" xr:uid="{00000000-0005-0000-0000-0000F3560000}"/>
    <cellStyle name="Milliers 301 2 4 4" xfId="11089" xr:uid="{00000000-0005-0000-0000-0000F4560000}"/>
    <cellStyle name="Milliers 301 2 5" xfId="15599" xr:uid="{00000000-0005-0000-0000-0000F5560000}"/>
    <cellStyle name="Milliers 301 2 5 2" xfId="40566" xr:uid="{00000000-0005-0000-0000-0000F6560000}"/>
    <cellStyle name="Milliers 301 2 6" xfId="7414" xr:uid="{00000000-0005-0000-0000-0000F7560000}"/>
    <cellStyle name="Milliers 301 3" xfId="8990" xr:uid="{00000000-0005-0000-0000-0000F8560000}"/>
    <cellStyle name="Milliers 301 3 2" xfId="19429" xr:uid="{00000000-0005-0000-0000-0000F9560000}"/>
    <cellStyle name="Milliers 301 3 2 2" xfId="43538" xr:uid="{00000000-0005-0000-0000-0000FA560000}"/>
    <cellStyle name="Milliers 301 3 3" xfId="36274" xr:uid="{00000000-0005-0000-0000-0000FB560000}"/>
    <cellStyle name="Milliers 301 4" xfId="10785" xr:uid="{00000000-0005-0000-0000-0000FC560000}"/>
    <cellStyle name="Milliers 301 4 2" xfId="38060" xr:uid="{00000000-0005-0000-0000-0000FD560000}"/>
    <cellStyle name="Milliers 301 5" xfId="15279" xr:uid="{00000000-0005-0000-0000-0000FE560000}"/>
    <cellStyle name="Milliers 301 5 2" xfId="40246" xr:uid="{00000000-0005-0000-0000-0000FF560000}"/>
    <cellStyle name="Milliers 301 6" xfId="7085" xr:uid="{00000000-0005-0000-0000-000000570000}"/>
    <cellStyle name="Milliers 302" xfId="1775" xr:uid="{00000000-0005-0000-0000-000001570000}"/>
    <cellStyle name="Milliers 302 2" xfId="2188" xr:uid="{00000000-0005-0000-0000-000002570000}"/>
    <cellStyle name="Milliers 302 2 2" xfId="3795" xr:uid="{00000000-0005-0000-0000-000003570000}"/>
    <cellStyle name="Milliers 302 2 2 2" xfId="9922" xr:uid="{00000000-0005-0000-0000-000004570000}"/>
    <cellStyle name="Milliers 302 2 2 2 2" xfId="13789" xr:uid="{00000000-0005-0000-0000-000005570000}"/>
    <cellStyle name="Milliers 302 2 2 2 2 2" xfId="20991" xr:uid="{00000000-0005-0000-0000-000006570000}"/>
    <cellStyle name="Milliers 302 2 2 2 2 2 2" xfId="45100" xr:uid="{00000000-0005-0000-0000-000007570000}"/>
    <cellStyle name="Milliers 302 2 2 2 2 3" xfId="39636" xr:uid="{00000000-0005-0000-0000-000008570000}"/>
    <cellStyle name="Milliers 302 2 2 2 3" xfId="17679" xr:uid="{00000000-0005-0000-0000-000009570000}"/>
    <cellStyle name="Milliers 302 2 2 2 3 2" xfId="42646" xr:uid="{00000000-0005-0000-0000-00000A570000}"/>
    <cellStyle name="Milliers 302 2 2 2 4" xfId="37206" xr:uid="{00000000-0005-0000-0000-00000B570000}"/>
    <cellStyle name="Milliers 302 2 2 3" xfId="11503" xr:uid="{00000000-0005-0000-0000-00000C570000}"/>
    <cellStyle name="Milliers 302 2 2 3 2" xfId="20146" xr:uid="{00000000-0005-0000-0000-00000D570000}"/>
    <cellStyle name="Milliers 302 2 2 3 2 2" xfId="44255" xr:uid="{00000000-0005-0000-0000-00000E570000}"/>
    <cellStyle name="Milliers 302 2 2 3 3" xfId="38777" xr:uid="{00000000-0005-0000-0000-00000F570000}"/>
    <cellStyle name="Milliers 302 2 2 4" xfId="16211" xr:uid="{00000000-0005-0000-0000-000010570000}"/>
    <cellStyle name="Milliers 302 2 2 4 2" xfId="41178" xr:uid="{00000000-0005-0000-0000-000011570000}"/>
    <cellStyle name="Milliers 302 2 2 5" xfId="8042" xr:uid="{00000000-0005-0000-0000-000012570000}"/>
    <cellStyle name="Milliers 302 2 3" xfId="4687" xr:uid="{00000000-0005-0000-0000-000013570000}"/>
    <cellStyle name="Milliers 302 2 3 2" xfId="13368" xr:uid="{00000000-0005-0000-0000-000014570000}"/>
    <cellStyle name="Milliers 302 2 3 2 2" xfId="20579" xr:uid="{00000000-0005-0000-0000-000015570000}"/>
    <cellStyle name="Milliers 302 2 3 2 2 2" xfId="44688" xr:uid="{00000000-0005-0000-0000-000016570000}"/>
    <cellStyle name="Milliers 302 2 3 2 3" xfId="39224" xr:uid="{00000000-0005-0000-0000-000017570000}"/>
    <cellStyle name="Milliers 302 2 3 3" xfId="17068" xr:uid="{00000000-0005-0000-0000-000018570000}"/>
    <cellStyle name="Milliers 302 2 3 3 2" xfId="42035" xr:uid="{00000000-0005-0000-0000-000019570000}"/>
    <cellStyle name="Milliers 302 2 3 4" xfId="36595" xr:uid="{00000000-0005-0000-0000-00001A570000}"/>
    <cellStyle name="Milliers 302 2 3 5" xfId="9311" xr:uid="{00000000-0005-0000-0000-00001B570000}"/>
    <cellStyle name="Milliers 302 2 4" xfId="2982" xr:uid="{00000000-0005-0000-0000-00001C570000}"/>
    <cellStyle name="Milliers 302 2 4 2" xfId="19734" xr:uid="{00000000-0005-0000-0000-00001D570000}"/>
    <cellStyle name="Milliers 302 2 4 2 2" xfId="43843" xr:uid="{00000000-0005-0000-0000-00001E570000}"/>
    <cellStyle name="Milliers 302 2 4 3" xfId="38365" xr:uid="{00000000-0005-0000-0000-00001F570000}"/>
    <cellStyle name="Milliers 302 2 4 4" xfId="11090" xr:uid="{00000000-0005-0000-0000-000020570000}"/>
    <cellStyle name="Milliers 302 2 5" xfId="15600" xr:uid="{00000000-0005-0000-0000-000021570000}"/>
    <cellStyle name="Milliers 302 2 5 2" xfId="40567" xr:uid="{00000000-0005-0000-0000-000022570000}"/>
    <cellStyle name="Milliers 302 2 6" xfId="7415" xr:uid="{00000000-0005-0000-0000-000023570000}"/>
    <cellStyle name="Milliers 302 3" xfId="8991" xr:uid="{00000000-0005-0000-0000-000024570000}"/>
    <cellStyle name="Milliers 302 3 2" xfId="19430" xr:uid="{00000000-0005-0000-0000-000025570000}"/>
    <cellStyle name="Milliers 302 3 2 2" xfId="43539" xr:uid="{00000000-0005-0000-0000-000026570000}"/>
    <cellStyle name="Milliers 302 3 3" xfId="36275" xr:uid="{00000000-0005-0000-0000-000027570000}"/>
    <cellStyle name="Milliers 302 4" xfId="10786" xr:uid="{00000000-0005-0000-0000-000028570000}"/>
    <cellStyle name="Milliers 302 4 2" xfId="38061" xr:uid="{00000000-0005-0000-0000-000029570000}"/>
    <cellStyle name="Milliers 302 5" xfId="15280" xr:uid="{00000000-0005-0000-0000-00002A570000}"/>
    <cellStyle name="Milliers 302 5 2" xfId="40247" xr:uid="{00000000-0005-0000-0000-00002B570000}"/>
    <cellStyle name="Milliers 302 6" xfId="7086" xr:uid="{00000000-0005-0000-0000-00002C570000}"/>
    <cellStyle name="Milliers 303" xfId="1776" xr:uid="{00000000-0005-0000-0000-00002D570000}"/>
    <cellStyle name="Milliers 303 2" xfId="2189" xr:uid="{00000000-0005-0000-0000-00002E570000}"/>
    <cellStyle name="Milliers 303 2 2" xfId="3796" xr:uid="{00000000-0005-0000-0000-00002F570000}"/>
    <cellStyle name="Milliers 303 2 2 2" xfId="9923" xr:uid="{00000000-0005-0000-0000-000030570000}"/>
    <cellStyle name="Milliers 303 2 2 2 2" xfId="13790" xr:uid="{00000000-0005-0000-0000-000031570000}"/>
    <cellStyle name="Milliers 303 2 2 2 2 2" xfId="20992" xr:uid="{00000000-0005-0000-0000-000032570000}"/>
    <cellStyle name="Milliers 303 2 2 2 2 2 2" xfId="45101" xr:uid="{00000000-0005-0000-0000-000033570000}"/>
    <cellStyle name="Milliers 303 2 2 2 2 3" xfId="39637" xr:uid="{00000000-0005-0000-0000-000034570000}"/>
    <cellStyle name="Milliers 303 2 2 2 3" xfId="17680" xr:uid="{00000000-0005-0000-0000-000035570000}"/>
    <cellStyle name="Milliers 303 2 2 2 3 2" xfId="42647" xr:uid="{00000000-0005-0000-0000-000036570000}"/>
    <cellStyle name="Milliers 303 2 2 2 4" xfId="37207" xr:uid="{00000000-0005-0000-0000-000037570000}"/>
    <cellStyle name="Milliers 303 2 2 3" xfId="11504" xr:uid="{00000000-0005-0000-0000-000038570000}"/>
    <cellStyle name="Milliers 303 2 2 3 2" xfId="20147" xr:uid="{00000000-0005-0000-0000-000039570000}"/>
    <cellStyle name="Milliers 303 2 2 3 2 2" xfId="44256" xr:uid="{00000000-0005-0000-0000-00003A570000}"/>
    <cellStyle name="Milliers 303 2 2 3 3" xfId="38778" xr:uid="{00000000-0005-0000-0000-00003B570000}"/>
    <cellStyle name="Milliers 303 2 2 4" xfId="16212" xr:uid="{00000000-0005-0000-0000-00003C570000}"/>
    <cellStyle name="Milliers 303 2 2 4 2" xfId="41179" xr:uid="{00000000-0005-0000-0000-00003D570000}"/>
    <cellStyle name="Milliers 303 2 2 5" xfId="8043" xr:uid="{00000000-0005-0000-0000-00003E570000}"/>
    <cellStyle name="Milliers 303 2 3" xfId="4688" xr:uid="{00000000-0005-0000-0000-00003F570000}"/>
    <cellStyle name="Milliers 303 2 3 2" xfId="13369" xr:uid="{00000000-0005-0000-0000-000040570000}"/>
    <cellStyle name="Milliers 303 2 3 2 2" xfId="20580" xr:uid="{00000000-0005-0000-0000-000041570000}"/>
    <cellStyle name="Milliers 303 2 3 2 2 2" xfId="44689" xr:uid="{00000000-0005-0000-0000-000042570000}"/>
    <cellStyle name="Milliers 303 2 3 2 3" xfId="39225" xr:uid="{00000000-0005-0000-0000-000043570000}"/>
    <cellStyle name="Milliers 303 2 3 3" xfId="17069" xr:uid="{00000000-0005-0000-0000-000044570000}"/>
    <cellStyle name="Milliers 303 2 3 3 2" xfId="42036" xr:uid="{00000000-0005-0000-0000-000045570000}"/>
    <cellStyle name="Milliers 303 2 3 4" xfId="36596" xr:uid="{00000000-0005-0000-0000-000046570000}"/>
    <cellStyle name="Milliers 303 2 3 5" xfId="9312" xr:uid="{00000000-0005-0000-0000-000047570000}"/>
    <cellStyle name="Milliers 303 2 4" xfId="2983" xr:uid="{00000000-0005-0000-0000-000048570000}"/>
    <cellStyle name="Milliers 303 2 4 2" xfId="19735" xr:uid="{00000000-0005-0000-0000-000049570000}"/>
    <cellStyle name="Milliers 303 2 4 2 2" xfId="43844" xr:uid="{00000000-0005-0000-0000-00004A570000}"/>
    <cellStyle name="Milliers 303 2 4 3" xfId="38366" xr:uid="{00000000-0005-0000-0000-00004B570000}"/>
    <cellStyle name="Milliers 303 2 4 4" xfId="11091" xr:uid="{00000000-0005-0000-0000-00004C570000}"/>
    <cellStyle name="Milliers 303 2 5" xfId="15601" xr:uid="{00000000-0005-0000-0000-00004D570000}"/>
    <cellStyle name="Milliers 303 2 5 2" xfId="40568" xr:uid="{00000000-0005-0000-0000-00004E570000}"/>
    <cellStyle name="Milliers 303 2 6" xfId="7416" xr:uid="{00000000-0005-0000-0000-00004F570000}"/>
    <cellStyle name="Milliers 303 3" xfId="8992" xr:uid="{00000000-0005-0000-0000-000050570000}"/>
    <cellStyle name="Milliers 303 3 2" xfId="19431" xr:uid="{00000000-0005-0000-0000-000051570000}"/>
    <cellStyle name="Milliers 303 3 2 2" xfId="43540" xr:uid="{00000000-0005-0000-0000-000052570000}"/>
    <cellStyle name="Milliers 303 3 3" xfId="36276" xr:uid="{00000000-0005-0000-0000-000053570000}"/>
    <cellStyle name="Milliers 303 4" xfId="10787" xr:uid="{00000000-0005-0000-0000-000054570000}"/>
    <cellStyle name="Milliers 303 4 2" xfId="38062" xr:uid="{00000000-0005-0000-0000-000055570000}"/>
    <cellStyle name="Milliers 303 5" xfId="15281" xr:uid="{00000000-0005-0000-0000-000056570000}"/>
    <cellStyle name="Milliers 303 5 2" xfId="40248" xr:uid="{00000000-0005-0000-0000-000057570000}"/>
    <cellStyle name="Milliers 303 6" xfId="7087" xr:uid="{00000000-0005-0000-0000-000058570000}"/>
    <cellStyle name="Milliers 304" xfId="1777" xr:uid="{00000000-0005-0000-0000-000059570000}"/>
    <cellStyle name="Milliers 304 2" xfId="2190" xr:uid="{00000000-0005-0000-0000-00005A570000}"/>
    <cellStyle name="Milliers 304 2 2" xfId="3797" xr:uid="{00000000-0005-0000-0000-00005B570000}"/>
    <cellStyle name="Milliers 304 2 2 2" xfId="9924" xr:uid="{00000000-0005-0000-0000-00005C570000}"/>
    <cellStyle name="Milliers 304 2 2 2 2" xfId="13791" xr:uid="{00000000-0005-0000-0000-00005D570000}"/>
    <cellStyle name="Milliers 304 2 2 2 2 2" xfId="20993" xr:uid="{00000000-0005-0000-0000-00005E570000}"/>
    <cellStyle name="Milliers 304 2 2 2 2 2 2" xfId="45102" xr:uid="{00000000-0005-0000-0000-00005F570000}"/>
    <cellStyle name="Milliers 304 2 2 2 2 3" xfId="39638" xr:uid="{00000000-0005-0000-0000-000060570000}"/>
    <cellStyle name="Milliers 304 2 2 2 3" xfId="17681" xr:uid="{00000000-0005-0000-0000-000061570000}"/>
    <cellStyle name="Milliers 304 2 2 2 3 2" xfId="42648" xr:uid="{00000000-0005-0000-0000-000062570000}"/>
    <cellStyle name="Milliers 304 2 2 2 4" xfId="37208" xr:uid="{00000000-0005-0000-0000-000063570000}"/>
    <cellStyle name="Milliers 304 2 2 3" xfId="11505" xr:uid="{00000000-0005-0000-0000-000064570000}"/>
    <cellStyle name="Milliers 304 2 2 3 2" xfId="20148" xr:uid="{00000000-0005-0000-0000-000065570000}"/>
    <cellStyle name="Milliers 304 2 2 3 2 2" xfId="44257" xr:uid="{00000000-0005-0000-0000-000066570000}"/>
    <cellStyle name="Milliers 304 2 2 3 3" xfId="38779" xr:uid="{00000000-0005-0000-0000-000067570000}"/>
    <cellStyle name="Milliers 304 2 2 4" xfId="16213" xr:uid="{00000000-0005-0000-0000-000068570000}"/>
    <cellStyle name="Milliers 304 2 2 4 2" xfId="41180" xr:uid="{00000000-0005-0000-0000-000069570000}"/>
    <cellStyle name="Milliers 304 2 2 5" xfId="8044" xr:uid="{00000000-0005-0000-0000-00006A570000}"/>
    <cellStyle name="Milliers 304 2 3" xfId="4689" xr:uid="{00000000-0005-0000-0000-00006B570000}"/>
    <cellStyle name="Milliers 304 2 3 2" xfId="13370" xr:uid="{00000000-0005-0000-0000-00006C570000}"/>
    <cellStyle name="Milliers 304 2 3 2 2" xfId="20581" xr:uid="{00000000-0005-0000-0000-00006D570000}"/>
    <cellStyle name="Milliers 304 2 3 2 2 2" xfId="44690" xr:uid="{00000000-0005-0000-0000-00006E570000}"/>
    <cellStyle name="Milliers 304 2 3 2 3" xfId="39226" xr:uid="{00000000-0005-0000-0000-00006F570000}"/>
    <cellStyle name="Milliers 304 2 3 3" xfId="17070" xr:uid="{00000000-0005-0000-0000-000070570000}"/>
    <cellStyle name="Milliers 304 2 3 3 2" xfId="42037" xr:uid="{00000000-0005-0000-0000-000071570000}"/>
    <cellStyle name="Milliers 304 2 3 4" xfId="36597" xr:uid="{00000000-0005-0000-0000-000072570000}"/>
    <cellStyle name="Milliers 304 2 3 5" xfId="9313" xr:uid="{00000000-0005-0000-0000-000073570000}"/>
    <cellStyle name="Milliers 304 2 4" xfId="2984" xr:uid="{00000000-0005-0000-0000-000074570000}"/>
    <cellStyle name="Milliers 304 2 4 2" xfId="19736" xr:uid="{00000000-0005-0000-0000-000075570000}"/>
    <cellStyle name="Milliers 304 2 4 2 2" xfId="43845" xr:uid="{00000000-0005-0000-0000-000076570000}"/>
    <cellStyle name="Milliers 304 2 4 3" xfId="38367" xr:uid="{00000000-0005-0000-0000-000077570000}"/>
    <cellStyle name="Milliers 304 2 4 4" xfId="11092" xr:uid="{00000000-0005-0000-0000-000078570000}"/>
    <cellStyle name="Milliers 304 2 5" xfId="15602" xr:uid="{00000000-0005-0000-0000-000079570000}"/>
    <cellStyle name="Milliers 304 2 5 2" xfId="40569" xr:uid="{00000000-0005-0000-0000-00007A570000}"/>
    <cellStyle name="Milliers 304 2 6" xfId="7417" xr:uid="{00000000-0005-0000-0000-00007B570000}"/>
    <cellStyle name="Milliers 304 3" xfId="8993" xr:uid="{00000000-0005-0000-0000-00007C570000}"/>
    <cellStyle name="Milliers 304 3 2" xfId="19432" xr:uid="{00000000-0005-0000-0000-00007D570000}"/>
    <cellStyle name="Milliers 304 3 2 2" xfId="43541" xr:uid="{00000000-0005-0000-0000-00007E570000}"/>
    <cellStyle name="Milliers 304 3 3" xfId="36277" xr:uid="{00000000-0005-0000-0000-00007F570000}"/>
    <cellStyle name="Milliers 304 4" xfId="10788" xr:uid="{00000000-0005-0000-0000-000080570000}"/>
    <cellStyle name="Milliers 304 4 2" xfId="38063" xr:uid="{00000000-0005-0000-0000-000081570000}"/>
    <cellStyle name="Milliers 304 5" xfId="15282" xr:uid="{00000000-0005-0000-0000-000082570000}"/>
    <cellStyle name="Milliers 304 5 2" xfId="40249" xr:uid="{00000000-0005-0000-0000-000083570000}"/>
    <cellStyle name="Milliers 304 6" xfId="7088" xr:uid="{00000000-0005-0000-0000-000084570000}"/>
    <cellStyle name="Milliers 305" xfId="1778" xr:uid="{00000000-0005-0000-0000-000085570000}"/>
    <cellStyle name="Milliers 305 2" xfId="2191" xr:uid="{00000000-0005-0000-0000-000086570000}"/>
    <cellStyle name="Milliers 305 2 2" xfId="3798" xr:uid="{00000000-0005-0000-0000-000087570000}"/>
    <cellStyle name="Milliers 305 2 2 2" xfId="9925" xr:uid="{00000000-0005-0000-0000-000088570000}"/>
    <cellStyle name="Milliers 305 2 2 2 2" xfId="13792" xr:uid="{00000000-0005-0000-0000-000089570000}"/>
    <cellStyle name="Milliers 305 2 2 2 2 2" xfId="20994" xr:uid="{00000000-0005-0000-0000-00008A570000}"/>
    <cellStyle name="Milliers 305 2 2 2 2 2 2" xfId="45103" xr:uid="{00000000-0005-0000-0000-00008B570000}"/>
    <cellStyle name="Milliers 305 2 2 2 2 3" xfId="39639" xr:uid="{00000000-0005-0000-0000-00008C570000}"/>
    <cellStyle name="Milliers 305 2 2 2 3" xfId="17682" xr:uid="{00000000-0005-0000-0000-00008D570000}"/>
    <cellStyle name="Milliers 305 2 2 2 3 2" xfId="42649" xr:uid="{00000000-0005-0000-0000-00008E570000}"/>
    <cellStyle name="Milliers 305 2 2 2 4" xfId="37209" xr:uid="{00000000-0005-0000-0000-00008F570000}"/>
    <cellStyle name="Milliers 305 2 2 3" xfId="11506" xr:uid="{00000000-0005-0000-0000-000090570000}"/>
    <cellStyle name="Milliers 305 2 2 3 2" xfId="20149" xr:uid="{00000000-0005-0000-0000-000091570000}"/>
    <cellStyle name="Milliers 305 2 2 3 2 2" xfId="44258" xr:uid="{00000000-0005-0000-0000-000092570000}"/>
    <cellStyle name="Milliers 305 2 2 3 3" xfId="38780" xr:uid="{00000000-0005-0000-0000-000093570000}"/>
    <cellStyle name="Milliers 305 2 2 4" xfId="16214" xr:uid="{00000000-0005-0000-0000-000094570000}"/>
    <cellStyle name="Milliers 305 2 2 4 2" xfId="41181" xr:uid="{00000000-0005-0000-0000-000095570000}"/>
    <cellStyle name="Milliers 305 2 2 5" xfId="8045" xr:uid="{00000000-0005-0000-0000-000096570000}"/>
    <cellStyle name="Milliers 305 2 3" xfId="4690" xr:uid="{00000000-0005-0000-0000-000097570000}"/>
    <cellStyle name="Milliers 305 2 3 2" xfId="13371" xr:uid="{00000000-0005-0000-0000-000098570000}"/>
    <cellStyle name="Milliers 305 2 3 2 2" xfId="20582" xr:uid="{00000000-0005-0000-0000-000099570000}"/>
    <cellStyle name="Milliers 305 2 3 2 2 2" xfId="44691" xr:uid="{00000000-0005-0000-0000-00009A570000}"/>
    <cellStyle name="Milliers 305 2 3 2 3" xfId="39227" xr:uid="{00000000-0005-0000-0000-00009B570000}"/>
    <cellStyle name="Milliers 305 2 3 3" xfId="17071" xr:uid="{00000000-0005-0000-0000-00009C570000}"/>
    <cellStyle name="Milliers 305 2 3 3 2" xfId="42038" xr:uid="{00000000-0005-0000-0000-00009D570000}"/>
    <cellStyle name="Milliers 305 2 3 4" xfId="36598" xr:uid="{00000000-0005-0000-0000-00009E570000}"/>
    <cellStyle name="Milliers 305 2 3 5" xfId="9314" xr:uid="{00000000-0005-0000-0000-00009F570000}"/>
    <cellStyle name="Milliers 305 2 4" xfId="2985" xr:uid="{00000000-0005-0000-0000-0000A0570000}"/>
    <cellStyle name="Milliers 305 2 4 2" xfId="19737" xr:uid="{00000000-0005-0000-0000-0000A1570000}"/>
    <cellStyle name="Milliers 305 2 4 2 2" xfId="43846" xr:uid="{00000000-0005-0000-0000-0000A2570000}"/>
    <cellStyle name="Milliers 305 2 4 3" xfId="38368" xr:uid="{00000000-0005-0000-0000-0000A3570000}"/>
    <cellStyle name="Milliers 305 2 4 4" xfId="11093" xr:uid="{00000000-0005-0000-0000-0000A4570000}"/>
    <cellStyle name="Milliers 305 2 5" xfId="15603" xr:uid="{00000000-0005-0000-0000-0000A5570000}"/>
    <cellStyle name="Milliers 305 2 5 2" xfId="40570" xr:uid="{00000000-0005-0000-0000-0000A6570000}"/>
    <cellStyle name="Milliers 305 2 6" xfId="7418" xr:uid="{00000000-0005-0000-0000-0000A7570000}"/>
    <cellStyle name="Milliers 305 3" xfId="8994" xr:uid="{00000000-0005-0000-0000-0000A8570000}"/>
    <cellStyle name="Milliers 305 3 2" xfId="19433" xr:uid="{00000000-0005-0000-0000-0000A9570000}"/>
    <cellStyle name="Milliers 305 3 2 2" xfId="43542" xr:uid="{00000000-0005-0000-0000-0000AA570000}"/>
    <cellStyle name="Milliers 305 3 3" xfId="36278" xr:uid="{00000000-0005-0000-0000-0000AB570000}"/>
    <cellStyle name="Milliers 305 4" xfId="10789" xr:uid="{00000000-0005-0000-0000-0000AC570000}"/>
    <cellStyle name="Milliers 305 4 2" xfId="38064" xr:uid="{00000000-0005-0000-0000-0000AD570000}"/>
    <cellStyle name="Milliers 305 5" xfId="15283" xr:uid="{00000000-0005-0000-0000-0000AE570000}"/>
    <cellStyle name="Milliers 305 5 2" xfId="40250" xr:uid="{00000000-0005-0000-0000-0000AF570000}"/>
    <cellStyle name="Milliers 305 6" xfId="7089" xr:uid="{00000000-0005-0000-0000-0000B0570000}"/>
    <cellStyle name="Milliers 306" xfId="1779" xr:uid="{00000000-0005-0000-0000-0000B1570000}"/>
    <cellStyle name="Milliers 306 2" xfId="2192" xr:uid="{00000000-0005-0000-0000-0000B2570000}"/>
    <cellStyle name="Milliers 306 2 2" xfId="3799" xr:uid="{00000000-0005-0000-0000-0000B3570000}"/>
    <cellStyle name="Milliers 306 2 2 2" xfId="9926" xr:uid="{00000000-0005-0000-0000-0000B4570000}"/>
    <cellStyle name="Milliers 306 2 2 2 2" xfId="13793" xr:uid="{00000000-0005-0000-0000-0000B5570000}"/>
    <cellStyle name="Milliers 306 2 2 2 2 2" xfId="20995" xr:uid="{00000000-0005-0000-0000-0000B6570000}"/>
    <cellStyle name="Milliers 306 2 2 2 2 2 2" xfId="45104" xr:uid="{00000000-0005-0000-0000-0000B7570000}"/>
    <cellStyle name="Milliers 306 2 2 2 2 3" xfId="39640" xr:uid="{00000000-0005-0000-0000-0000B8570000}"/>
    <cellStyle name="Milliers 306 2 2 2 3" xfId="17683" xr:uid="{00000000-0005-0000-0000-0000B9570000}"/>
    <cellStyle name="Milliers 306 2 2 2 3 2" xfId="42650" xr:uid="{00000000-0005-0000-0000-0000BA570000}"/>
    <cellStyle name="Milliers 306 2 2 2 4" xfId="37210" xr:uid="{00000000-0005-0000-0000-0000BB570000}"/>
    <cellStyle name="Milliers 306 2 2 3" xfId="11507" xr:uid="{00000000-0005-0000-0000-0000BC570000}"/>
    <cellStyle name="Milliers 306 2 2 3 2" xfId="20150" xr:uid="{00000000-0005-0000-0000-0000BD570000}"/>
    <cellStyle name="Milliers 306 2 2 3 2 2" xfId="44259" xr:uid="{00000000-0005-0000-0000-0000BE570000}"/>
    <cellStyle name="Milliers 306 2 2 3 3" xfId="38781" xr:uid="{00000000-0005-0000-0000-0000BF570000}"/>
    <cellStyle name="Milliers 306 2 2 4" xfId="16215" xr:uid="{00000000-0005-0000-0000-0000C0570000}"/>
    <cellStyle name="Milliers 306 2 2 4 2" xfId="41182" xr:uid="{00000000-0005-0000-0000-0000C1570000}"/>
    <cellStyle name="Milliers 306 2 2 5" xfId="8046" xr:uid="{00000000-0005-0000-0000-0000C2570000}"/>
    <cellStyle name="Milliers 306 2 3" xfId="4691" xr:uid="{00000000-0005-0000-0000-0000C3570000}"/>
    <cellStyle name="Milliers 306 2 3 2" xfId="13372" xr:uid="{00000000-0005-0000-0000-0000C4570000}"/>
    <cellStyle name="Milliers 306 2 3 2 2" xfId="20583" xr:uid="{00000000-0005-0000-0000-0000C5570000}"/>
    <cellStyle name="Milliers 306 2 3 2 2 2" xfId="44692" xr:uid="{00000000-0005-0000-0000-0000C6570000}"/>
    <cellStyle name="Milliers 306 2 3 2 3" xfId="39228" xr:uid="{00000000-0005-0000-0000-0000C7570000}"/>
    <cellStyle name="Milliers 306 2 3 3" xfId="17072" xr:uid="{00000000-0005-0000-0000-0000C8570000}"/>
    <cellStyle name="Milliers 306 2 3 3 2" xfId="42039" xr:uid="{00000000-0005-0000-0000-0000C9570000}"/>
    <cellStyle name="Milliers 306 2 3 4" xfId="36599" xr:uid="{00000000-0005-0000-0000-0000CA570000}"/>
    <cellStyle name="Milliers 306 2 3 5" xfId="9315" xr:uid="{00000000-0005-0000-0000-0000CB570000}"/>
    <cellStyle name="Milliers 306 2 4" xfId="2986" xr:uid="{00000000-0005-0000-0000-0000CC570000}"/>
    <cellStyle name="Milliers 306 2 4 2" xfId="19738" xr:uid="{00000000-0005-0000-0000-0000CD570000}"/>
    <cellStyle name="Milliers 306 2 4 2 2" xfId="43847" xr:uid="{00000000-0005-0000-0000-0000CE570000}"/>
    <cellStyle name="Milliers 306 2 4 3" xfId="38369" xr:uid="{00000000-0005-0000-0000-0000CF570000}"/>
    <cellStyle name="Milliers 306 2 4 4" xfId="11094" xr:uid="{00000000-0005-0000-0000-0000D0570000}"/>
    <cellStyle name="Milliers 306 2 5" xfId="15604" xr:uid="{00000000-0005-0000-0000-0000D1570000}"/>
    <cellStyle name="Milliers 306 2 5 2" xfId="40571" xr:uid="{00000000-0005-0000-0000-0000D2570000}"/>
    <cellStyle name="Milliers 306 2 6" xfId="7419" xr:uid="{00000000-0005-0000-0000-0000D3570000}"/>
    <cellStyle name="Milliers 306 3" xfId="8995" xr:uid="{00000000-0005-0000-0000-0000D4570000}"/>
    <cellStyle name="Milliers 306 3 2" xfId="19434" xr:uid="{00000000-0005-0000-0000-0000D5570000}"/>
    <cellStyle name="Milliers 306 3 2 2" xfId="43543" xr:uid="{00000000-0005-0000-0000-0000D6570000}"/>
    <cellStyle name="Milliers 306 3 3" xfId="36279" xr:uid="{00000000-0005-0000-0000-0000D7570000}"/>
    <cellStyle name="Milliers 306 4" xfId="10790" xr:uid="{00000000-0005-0000-0000-0000D8570000}"/>
    <cellStyle name="Milliers 306 4 2" xfId="38065" xr:uid="{00000000-0005-0000-0000-0000D9570000}"/>
    <cellStyle name="Milliers 306 5" xfId="15284" xr:uid="{00000000-0005-0000-0000-0000DA570000}"/>
    <cellStyle name="Milliers 306 5 2" xfId="40251" xr:uid="{00000000-0005-0000-0000-0000DB570000}"/>
    <cellStyle name="Milliers 306 6" xfId="7090" xr:uid="{00000000-0005-0000-0000-0000DC570000}"/>
    <cellStyle name="Milliers 307" xfId="1780" xr:uid="{00000000-0005-0000-0000-0000DD570000}"/>
    <cellStyle name="Milliers 307 2" xfId="2193" xr:uid="{00000000-0005-0000-0000-0000DE570000}"/>
    <cellStyle name="Milliers 307 2 2" xfId="3800" xr:uid="{00000000-0005-0000-0000-0000DF570000}"/>
    <cellStyle name="Milliers 307 2 2 2" xfId="9927" xr:uid="{00000000-0005-0000-0000-0000E0570000}"/>
    <cellStyle name="Milliers 307 2 2 2 2" xfId="13794" xr:uid="{00000000-0005-0000-0000-0000E1570000}"/>
    <cellStyle name="Milliers 307 2 2 2 2 2" xfId="20996" xr:uid="{00000000-0005-0000-0000-0000E2570000}"/>
    <cellStyle name="Milliers 307 2 2 2 2 2 2" xfId="45105" xr:uid="{00000000-0005-0000-0000-0000E3570000}"/>
    <cellStyle name="Milliers 307 2 2 2 2 3" xfId="39641" xr:uid="{00000000-0005-0000-0000-0000E4570000}"/>
    <cellStyle name="Milliers 307 2 2 2 3" xfId="17684" xr:uid="{00000000-0005-0000-0000-0000E5570000}"/>
    <cellStyle name="Milliers 307 2 2 2 3 2" xfId="42651" xr:uid="{00000000-0005-0000-0000-0000E6570000}"/>
    <cellStyle name="Milliers 307 2 2 2 4" xfId="37211" xr:uid="{00000000-0005-0000-0000-0000E7570000}"/>
    <cellStyle name="Milliers 307 2 2 3" xfId="11508" xr:uid="{00000000-0005-0000-0000-0000E8570000}"/>
    <cellStyle name="Milliers 307 2 2 3 2" xfId="20151" xr:uid="{00000000-0005-0000-0000-0000E9570000}"/>
    <cellStyle name="Milliers 307 2 2 3 2 2" xfId="44260" xr:uid="{00000000-0005-0000-0000-0000EA570000}"/>
    <cellStyle name="Milliers 307 2 2 3 3" xfId="38782" xr:uid="{00000000-0005-0000-0000-0000EB570000}"/>
    <cellStyle name="Milliers 307 2 2 4" xfId="16216" xr:uid="{00000000-0005-0000-0000-0000EC570000}"/>
    <cellStyle name="Milliers 307 2 2 4 2" xfId="41183" xr:uid="{00000000-0005-0000-0000-0000ED570000}"/>
    <cellStyle name="Milliers 307 2 2 5" xfId="8047" xr:uid="{00000000-0005-0000-0000-0000EE570000}"/>
    <cellStyle name="Milliers 307 2 3" xfId="4692" xr:uid="{00000000-0005-0000-0000-0000EF570000}"/>
    <cellStyle name="Milliers 307 2 3 2" xfId="13373" xr:uid="{00000000-0005-0000-0000-0000F0570000}"/>
    <cellStyle name="Milliers 307 2 3 2 2" xfId="20584" xr:uid="{00000000-0005-0000-0000-0000F1570000}"/>
    <cellStyle name="Milliers 307 2 3 2 2 2" xfId="44693" xr:uid="{00000000-0005-0000-0000-0000F2570000}"/>
    <cellStyle name="Milliers 307 2 3 2 3" xfId="39229" xr:uid="{00000000-0005-0000-0000-0000F3570000}"/>
    <cellStyle name="Milliers 307 2 3 3" xfId="17073" xr:uid="{00000000-0005-0000-0000-0000F4570000}"/>
    <cellStyle name="Milliers 307 2 3 3 2" xfId="42040" xr:uid="{00000000-0005-0000-0000-0000F5570000}"/>
    <cellStyle name="Milliers 307 2 3 4" xfId="36600" xr:uid="{00000000-0005-0000-0000-0000F6570000}"/>
    <cellStyle name="Milliers 307 2 3 5" xfId="9316" xr:uid="{00000000-0005-0000-0000-0000F7570000}"/>
    <cellStyle name="Milliers 307 2 4" xfId="2987" xr:uid="{00000000-0005-0000-0000-0000F8570000}"/>
    <cellStyle name="Milliers 307 2 4 2" xfId="19739" xr:uid="{00000000-0005-0000-0000-0000F9570000}"/>
    <cellStyle name="Milliers 307 2 4 2 2" xfId="43848" xr:uid="{00000000-0005-0000-0000-0000FA570000}"/>
    <cellStyle name="Milliers 307 2 4 3" xfId="38370" xr:uid="{00000000-0005-0000-0000-0000FB570000}"/>
    <cellStyle name="Milliers 307 2 4 4" xfId="11095" xr:uid="{00000000-0005-0000-0000-0000FC570000}"/>
    <cellStyle name="Milliers 307 2 5" xfId="15605" xr:uid="{00000000-0005-0000-0000-0000FD570000}"/>
    <cellStyle name="Milliers 307 2 5 2" xfId="40572" xr:uid="{00000000-0005-0000-0000-0000FE570000}"/>
    <cellStyle name="Milliers 307 2 6" xfId="7420" xr:uid="{00000000-0005-0000-0000-0000FF570000}"/>
    <cellStyle name="Milliers 307 3" xfId="8996" xr:uid="{00000000-0005-0000-0000-000000580000}"/>
    <cellStyle name="Milliers 307 3 2" xfId="19435" xr:uid="{00000000-0005-0000-0000-000001580000}"/>
    <cellStyle name="Milliers 307 3 2 2" xfId="43544" xr:uid="{00000000-0005-0000-0000-000002580000}"/>
    <cellStyle name="Milliers 307 3 3" xfId="36280" xr:uid="{00000000-0005-0000-0000-000003580000}"/>
    <cellStyle name="Milliers 307 4" xfId="10791" xr:uid="{00000000-0005-0000-0000-000004580000}"/>
    <cellStyle name="Milliers 307 4 2" xfId="38066" xr:uid="{00000000-0005-0000-0000-000005580000}"/>
    <cellStyle name="Milliers 307 5" xfId="15285" xr:uid="{00000000-0005-0000-0000-000006580000}"/>
    <cellStyle name="Milliers 307 5 2" xfId="40252" xr:uid="{00000000-0005-0000-0000-000007580000}"/>
    <cellStyle name="Milliers 307 6" xfId="7091" xr:uid="{00000000-0005-0000-0000-000008580000}"/>
    <cellStyle name="Milliers 308" xfId="1781" xr:uid="{00000000-0005-0000-0000-000009580000}"/>
    <cellStyle name="Milliers 308 2" xfId="2194" xr:uid="{00000000-0005-0000-0000-00000A580000}"/>
    <cellStyle name="Milliers 308 2 2" xfId="3801" xr:uid="{00000000-0005-0000-0000-00000B580000}"/>
    <cellStyle name="Milliers 308 2 2 2" xfId="9928" xr:uid="{00000000-0005-0000-0000-00000C580000}"/>
    <cellStyle name="Milliers 308 2 2 2 2" xfId="13795" xr:uid="{00000000-0005-0000-0000-00000D580000}"/>
    <cellStyle name="Milliers 308 2 2 2 2 2" xfId="20997" xr:uid="{00000000-0005-0000-0000-00000E580000}"/>
    <cellStyle name="Milliers 308 2 2 2 2 2 2" xfId="45106" xr:uid="{00000000-0005-0000-0000-00000F580000}"/>
    <cellStyle name="Milliers 308 2 2 2 2 3" xfId="39642" xr:uid="{00000000-0005-0000-0000-000010580000}"/>
    <cellStyle name="Milliers 308 2 2 2 3" xfId="17685" xr:uid="{00000000-0005-0000-0000-000011580000}"/>
    <cellStyle name="Milliers 308 2 2 2 3 2" xfId="42652" xr:uid="{00000000-0005-0000-0000-000012580000}"/>
    <cellStyle name="Milliers 308 2 2 2 4" xfId="37212" xr:uid="{00000000-0005-0000-0000-000013580000}"/>
    <cellStyle name="Milliers 308 2 2 3" xfId="11509" xr:uid="{00000000-0005-0000-0000-000014580000}"/>
    <cellStyle name="Milliers 308 2 2 3 2" xfId="20152" xr:uid="{00000000-0005-0000-0000-000015580000}"/>
    <cellStyle name="Milliers 308 2 2 3 2 2" xfId="44261" xr:uid="{00000000-0005-0000-0000-000016580000}"/>
    <cellStyle name="Milliers 308 2 2 3 3" xfId="38783" xr:uid="{00000000-0005-0000-0000-000017580000}"/>
    <cellStyle name="Milliers 308 2 2 4" xfId="16217" xr:uid="{00000000-0005-0000-0000-000018580000}"/>
    <cellStyle name="Milliers 308 2 2 4 2" xfId="41184" xr:uid="{00000000-0005-0000-0000-000019580000}"/>
    <cellStyle name="Milliers 308 2 2 5" xfId="8048" xr:uid="{00000000-0005-0000-0000-00001A580000}"/>
    <cellStyle name="Milliers 308 2 3" xfId="4693" xr:uid="{00000000-0005-0000-0000-00001B580000}"/>
    <cellStyle name="Milliers 308 2 3 2" xfId="13374" xr:uid="{00000000-0005-0000-0000-00001C580000}"/>
    <cellStyle name="Milliers 308 2 3 2 2" xfId="20585" xr:uid="{00000000-0005-0000-0000-00001D580000}"/>
    <cellStyle name="Milliers 308 2 3 2 2 2" xfId="44694" xr:uid="{00000000-0005-0000-0000-00001E580000}"/>
    <cellStyle name="Milliers 308 2 3 2 3" xfId="39230" xr:uid="{00000000-0005-0000-0000-00001F580000}"/>
    <cellStyle name="Milliers 308 2 3 3" xfId="17074" xr:uid="{00000000-0005-0000-0000-000020580000}"/>
    <cellStyle name="Milliers 308 2 3 3 2" xfId="42041" xr:uid="{00000000-0005-0000-0000-000021580000}"/>
    <cellStyle name="Milliers 308 2 3 4" xfId="36601" xr:uid="{00000000-0005-0000-0000-000022580000}"/>
    <cellStyle name="Milliers 308 2 3 5" xfId="9317" xr:uid="{00000000-0005-0000-0000-000023580000}"/>
    <cellStyle name="Milliers 308 2 4" xfId="2988" xr:uid="{00000000-0005-0000-0000-000024580000}"/>
    <cellStyle name="Milliers 308 2 4 2" xfId="19740" xr:uid="{00000000-0005-0000-0000-000025580000}"/>
    <cellStyle name="Milliers 308 2 4 2 2" xfId="43849" xr:uid="{00000000-0005-0000-0000-000026580000}"/>
    <cellStyle name="Milliers 308 2 4 3" xfId="38371" xr:uid="{00000000-0005-0000-0000-000027580000}"/>
    <cellStyle name="Milliers 308 2 4 4" xfId="11096" xr:uid="{00000000-0005-0000-0000-000028580000}"/>
    <cellStyle name="Milliers 308 2 5" xfId="15606" xr:uid="{00000000-0005-0000-0000-000029580000}"/>
    <cellStyle name="Milliers 308 2 5 2" xfId="40573" xr:uid="{00000000-0005-0000-0000-00002A580000}"/>
    <cellStyle name="Milliers 308 2 6" xfId="7421" xr:uid="{00000000-0005-0000-0000-00002B580000}"/>
    <cellStyle name="Milliers 308 3" xfId="8997" xr:uid="{00000000-0005-0000-0000-00002C580000}"/>
    <cellStyle name="Milliers 308 3 2" xfId="19436" xr:uid="{00000000-0005-0000-0000-00002D580000}"/>
    <cellStyle name="Milliers 308 3 2 2" xfId="43545" xr:uid="{00000000-0005-0000-0000-00002E580000}"/>
    <cellStyle name="Milliers 308 3 3" xfId="36281" xr:uid="{00000000-0005-0000-0000-00002F580000}"/>
    <cellStyle name="Milliers 308 4" xfId="10792" xr:uid="{00000000-0005-0000-0000-000030580000}"/>
    <cellStyle name="Milliers 308 4 2" xfId="38067" xr:uid="{00000000-0005-0000-0000-000031580000}"/>
    <cellStyle name="Milliers 308 5" xfId="15286" xr:uid="{00000000-0005-0000-0000-000032580000}"/>
    <cellStyle name="Milliers 308 5 2" xfId="40253" xr:uid="{00000000-0005-0000-0000-000033580000}"/>
    <cellStyle name="Milliers 308 6" xfId="7092" xr:uid="{00000000-0005-0000-0000-000034580000}"/>
    <cellStyle name="Milliers 309" xfId="1782" xr:uid="{00000000-0005-0000-0000-000035580000}"/>
    <cellStyle name="Milliers 309 2" xfId="2195" xr:uid="{00000000-0005-0000-0000-000036580000}"/>
    <cellStyle name="Milliers 309 2 2" xfId="3802" xr:uid="{00000000-0005-0000-0000-000037580000}"/>
    <cellStyle name="Milliers 309 2 2 2" xfId="9929" xr:uid="{00000000-0005-0000-0000-000038580000}"/>
    <cellStyle name="Milliers 309 2 2 2 2" xfId="13796" xr:uid="{00000000-0005-0000-0000-000039580000}"/>
    <cellStyle name="Milliers 309 2 2 2 2 2" xfId="20998" xr:uid="{00000000-0005-0000-0000-00003A580000}"/>
    <cellStyle name="Milliers 309 2 2 2 2 2 2" xfId="45107" xr:uid="{00000000-0005-0000-0000-00003B580000}"/>
    <cellStyle name="Milliers 309 2 2 2 2 3" xfId="39643" xr:uid="{00000000-0005-0000-0000-00003C580000}"/>
    <cellStyle name="Milliers 309 2 2 2 3" xfId="17686" xr:uid="{00000000-0005-0000-0000-00003D580000}"/>
    <cellStyle name="Milliers 309 2 2 2 3 2" xfId="42653" xr:uid="{00000000-0005-0000-0000-00003E580000}"/>
    <cellStyle name="Milliers 309 2 2 2 4" xfId="37213" xr:uid="{00000000-0005-0000-0000-00003F580000}"/>
    <cellStyle name="Milliers 309 2 2 3" xfId="11510" xr:uid="{00000000-0005-0000-0000-000040580000}"/>
    <cellStyle name="Milliers 309 2 2 3 2" xfId="20153" xr:uid="{00000000-0005-0000-0000-000041580000}"/>
    <cellStyle name="Milliers 309 2 2 3 2 2" xfId="44262" xr:uid="{00000000-0005-0000-0000-000042580000}"/>
    <cellStyle name="Milliers 309 2 2 3 3" xfId="38784" xr:uid="{00000000-0005-0000-0000-000043580000}"/>
    <cellStyle name="Milliers 309 2 2 4" xfId="16218" xr:uid="{00000000-0005-0000-0000-000044580000}"/>
    <cellStyle name="Milliers 309 2 2 4 2" xfId="41185" xr:uid="{00000000-0005-0000-0000-000045580000}"/>
    <cellStyle name="Milliers 309 2 2 5" xfId="8049" xr:uid="{00000000-0005-0000-0000-000046580000}"/>
    <cellStyle name="Milliers 309 2 3" xfId="4694" xr:uid="{00000000-0005-0000-0000-000047580000}"/>
    <cellStyle name="Milliers 309 2 3 2" xfId="13375" xr:uid="{00000000-0005-0000-0000-000048580000}"/>
    <cellStyle name="Milliers 309 2 3 2 2" xfId="20586" xr:uid="{00000000-0005-0000-0000-000049580000}"/>
    <cellStyle name="Milliers 309 2 3 2 2 2" xfId="44695" xr:uid="{00000000-0005-0000-0000-00004A580000}"/>
    <cellStyle name="Milliers 309 2 3 2 3" xfId="39231" xr:uid="{00000000-0005-0000-0000-00004B580000}"/>
    <cellStyle name="Milliers 309 2 3 3" xfId="17075" xr:uid="{00000000-0005-0000-0000-00004C580000}"/>
    <cellStyle name="Milliers 309 2 3 3 2" xfId="42042" xr:uid="{00000000-0005-0000-0000-00004D580000}"/>
    <cellStyle name="Milliers 309 2 3 4" xfId="36602" xr:uid="{00000000-0005-0000-0000-00004E580000}"/>
    <cellStyle name="Milliers 309 2 3 5" xfId="9318" xr:uid="{00000000-0005-0000-0000-00004F580000}"/>
    <cellStyle name="Milliers 309 2 4" xfId="2989" xr:uid="{00000000-0005-0000-0000-000050580000}"/>
    <cellStyle name="Milliers 309 2 4 2" xfId="19741" xr:uid="{00000000-0005-0000-0000-000051580000}"/>
    <cellStyle name="Milliers 309 2 4 2 2" xfId="43850" xr:uid="{00000000-0005-0000-0000-000052580000}"/>
    <cellStyle name="Milliers 309 2 4 3" xfId="38372" xr:uid="{00000000-0005-0000-0000-000053580000}"/>
    <cellStyle name="Milliers 309 2 4 4" xfId="11097" xr:uid="{00000000-0005-0000-0000-000054580000}"/>
    <cellStyle name="Milliers 309 2 5" xfId="15607" xr:uid="{00000000-0005-0000-0000-000055580000}"/>
    <cellStyle name="Milliers 309 2 5 2" xfId="40574" xr:uid="{00000000-0005-0000-0000-000056580000}"/>
    <cellStyle name="Milliers 309 2 6" xfId="7422" xr:uid="{00000000-0005-0000-0000-000057580000}"/>
    <cellStyle name="Milliers 309 3" xfId="8998" xr:uid="{00000000-0005-0000-0000-000058580000}"/>
    <cellStyle name="Milliers 309 3 2" xfId="19437" xr:uid="{00000000-0005-0000-0000-000059580000}"/>
    <cellStyle name="Milliers 309 3 2 2" xfId="43546" xr:uid="{00000000-0005-0000-0000-00005A580000}"/>
    <cellStyle name="Milliers 309 3 3" xfId="36282" xr:uid="{00000000-0005-0000-0000-00005B580000}"/>
    <cellStyle name="Milliers 309 4" xfId="10793" xr:uid="{00000000-0005-0000-0000-00005C580000}"/>
    <cellStyle name="Milliers 309 4 2" xfId="38068" xr:uid="{00000000-0005-0000-0000-00005D580000}"/>
    <cellStyle name="Milliers 309 5" xfId="15287" xr:uid="{00000000-0005-0000-0000-00005E580000}"/>
    <cellStyle name="Milliers 309 5 2" xfId="40254" xr:uid="{00000000-0005-0000-0000-00005F580000}"/>
    <cellStyle name="Milliers 309 6" xfId="7093" xr:uid="{00000000-0005-0000-0000-000060580000}"/>
    <cellStyle name="Milliers 31" xfId="1482" xr:uid="{00000000-0005-0000-0000-000061580000}"/>
    <cellStyle name="Milliers 31 2" xfId="2196" xr:uid="{00000000-0005-0000-0000-000062580000}"/>
    <cellStyle name="Milliers 31 2 2" xfId="3803" xr:uid="{00000000-0005-0000-0000-000063580000}"/>
    <cellStyle name="Milliers 31 2 2 2" xfId="9930" xr:uid="{00000000-0005-0000-0000-000064580000}"/>
    <cellStyle name="Milliers 31 2 2 2 2" xfId="13797" xr:uid="{00000000-0005-0000-0000-000065580000}"/>
    <cellStyle name="Milliers 31 2 2 2 2 2" xfId="20999" xr:uid="{00000000-0005-0000-0000-000066580000}"/>
    <cellStyle name="Milliers 31 2 2 2 2 2 2" xfId="45108" xr:uid="{00000000-0005-0000-0000-000067580000}"/>
    <cellStyle name="Milliers 31 2 2 2 2 3" xfId="39644" xr:uid="{00000000-0005-0000-0000-000068580000}"/>
    <cellStyle name="Milliers 31 2 2 2 3" xfId="17687" xr:uid="{00000000-0005-0000-0000-000069580000}"/>
    <cellStyle name="Milliers 31 2 2 2 3 2" xfId="42654" xr:uid="{00000000-0005-0000-0000-00006A580000}"/>
    <cellStyle name="Milliers 31 2 2 2 4" xfId="37214" xr:uid="{00000000-0005-0000-0000-00006B580000}"/>
    <cellStyle name="Milliers 31 2 2 3" xfId="11511" xr:uid="{00000000-0005-0000-0000-00006C580000}"/>
    <cellStyle name="Milliers 31 2 2 3 2" xfId="20154" xr:uid="{00000000-0005-0000-0000-00006D580000}"/>
    <cellStyle name="Milliers 31 2 2 3 2 2" xfId="44263" xr:uid="{00000000-0005-0000-0000-00006E580000}"/>
    <cellStyle name="Milliers 31 2 2 3 3" xfId="38785" xr:uid="{00000000-0005-0000-0000-00006F580000}"/>
    <cellStyle name="Milliers 31 2 2 4" xfId="16219" xr:uid="{00000000-0005-0000-0000-000070580000}"/>
    <cellStyle name="Milliers 31 2 2 4 2" xfId="41186" xr:uid="{00000000-0005-0000-0000-000071580000}"/>
    <cellStyle name="Milliers 31 2 2 5" xfId="8050" xr:uid="{00000000-0005-0000-0000-000072580000}"/>
    <cellStyle name="Milliers 31 2 3" xfId="4695" xr:uid="{00000000-0005-0000-0000-000073580000}"/>
    <cellStyle name="Milliers 31 2 3 2" xfId="13376" xr:uid="{00000000-0005-0000-0000-000074580000}"/>
    <cellStyle name="Milliers 31 2 3 2 2" xfId="20587" xr:uid="{00000000-0005-0000-0000-000075580000}"/>
    <cellStyle name="Milliers 31 2 3 2 2 2" xfId="44696" xr:uid="{00000000-0005-0000-0000-000076580000}"/>
    <cellStyle name="Milliers 31 2 3 2 3" xfId="39232" xr:uid="{00000000-0005-0000-0000-000077580000}"/>
    <cellStyle name="Milliers 31 2 3 3" xfId="17076" xr:uid="{00000000-0005-0000-0000-000078580000}"/>
    <cellStyle name="Milliers 31 2 3 3 2" xfId="42043" xr:uid="{00000000-0005-0000-0000-000079580000}"/>
    <cellStyle name="Milliers 31 2 3 4" xfId="36603" xr:uid="{00000000-0005-0000-0000-00007A580000}"/>
    <cellStyle name="Milliers 31 2 3 5" xfId="9319" xr:uid="{00000000-0005-0000-0000-00007B580000}"/>
    <cellStyle name="Milliers 31 2 4" xfId="2990" xr:uid="{00000000-0005-0000-0000-00007C580000}"/>
    <cellStyle name="Milliers 31 2 4 2" xfId="19742" xr:uid="{00000000-0005-0000-0000-00007D580000}"/>
    <cellStyle name="Milliers 31 2 4 2 2" xfId="43851" xr:uid="{00000000-0005-0000-0000-00007E580000}"/>
    <cellStyle name="Milliers 31 2 4 3" xfId="38373" xr:uid="{00000000-0005-0000-0000-00007F580000}"/>
    <cellStyle name="Milliers 31 2 4 4" xfId="11098" xr:uid="{00000000-0005-0000-0000-000080580000}"/>
    <cellStyle name="Milliers 31 2 5" xfId="15608" xr:uid="{00000000-0005-0000-0000-000081580000}"/>
    <cellStyle name="Milliers 31 2 5 2" xfId="40575" xr:uid="{00000000-0005-0000-0000-000082580000}"/>
    <cellStyle name="Milliers 31 2 6" xfId="7423" xr:uid="{00000000-0005-0000-0000-000083580000}"/>
    <cellStyle name="Milliers 31 3" xfId="8698" xr:uid="{00000000-0005-0000-0000-000084580000}"/>
    <cellStyle name="Milliers 31 3 2" xfId="19159" xr:uid="{00000000-0005-0000-0000-000085580000}"/>
    <cellStyle name="Milliers 31 3 2 2" xfId="43268" xr:uid="{00000000-0005-0000-0000-000086580000}"/>
    <cellStyle name="Milliers 31 3 3" xfId="35982" xr:uid="{00000000-0005-0000-0000-000087580000}"/>
    <cellStyle name="Milliers 31 4" xfId="10515" xr:uid="{00000000-0005-0000-0000-000088580000}"/>
    <cellStyle name="Milliers 31 4 2" xfId="37790" xr:uid="{00000000-0005-0000-0000-000089580000}"/>
    <cellStyle name="Milliers 31 5" xfId="14987" xr:uid="{00000000-0005-0000-0000-00008A580000}"/>
    <cellStyle name="Milliers 31 5 2" xfId="39954" xr:uid="{00000000-0005-0000-0000-00008B580000}"/>
    <cellStyle name="Milliers 31 6" xfId="6793" xr:uid="{00000000-0005-0000-0000-00008C580000}"/>
    <cellStyle name="Milliers 310" xfId="1783" xr:uid="{00000000-0005-0000-0000-00008D580000}"/>
    <cellStyle name="Milliers 310 2" xfId="2197" xr:uid="{00000000-0005-0000-0000-00008E580000}"/>
    <cellStyle name="Milliers 310 2 2" xfId="3804" xr:uid="{00000000-0005-0000-0000-00008F580000}"/>
    <cellStyle name="Milliers 310 2 2 2" xfId="9931" xr:uid="{00000000-0005-0000-0000-000090580000}"/>
    <cellStyle name="Milliers 310 2 2 2 2" xfId="13798" xr:uid="{00000000-0005-0000-0000-000091580000}"/>
    <cellStyle name="Milliers 310 2 2 2 2 2" xfId="21000" xr:uid="{00000000-0005-0000-0000-000092580000}"/>
    <cellStyle name="Milliers 310 2 2 2 2 2 2" xfId="45109" xr:uid="{00000000-0005-0000-0000-000093580000}"/>
    <cellStyle name="Milliers 310 2 2 2 2 3" xfId="39645" xr:uid="{00000000-0005-0000-0000-000094580000}"/>
    <cellStyle name="Milliers 310 2 2 2 3" xfId="17688" xr:uid="{00000000-0005-0000-0000-000095580000}"/>
    <cellStyle name="Milliers 310 2 2 2 3 2" xfId="42655" xr:uid="{00000000-0005-0000-0000-000096580000}"/>
    <cellStyle name="Milliers 310 2 2 2 4" xfId="37215" xr:uid="{00000000-0005-0000-0000-000097580000}"/>
    <cellStyle name="Milliers 310 2 2 3" xfId="11512" xr:uid="{00000000-0005-0000-0000-000098580000}"/>
    <cellStyle name="Milliers 310 2 2 3 2" xfId="20155" xr:uid="{00000000-0005-0000-0000-000099580000}"/>
    <cellStyle name="Milliers 310 2 2 3 2 2" xfId="44264" xr:uid="{00000000-0005-0000-0000-00009A580000}"/>
    <cellStyle name="Milliers 310 2 2 3 3" xfId="38786" xr:uid="{00000000-0005-0000-0000-00009B580000}"/>
    <cellStyle name="Milliers 310 2 2 4" xfId="16220" xr:uid="{00000000-0005-0000-0000-00009C580000}"/>
    <cellStyle name="Milliers 310 2 2 4 2" xfId="41187" xr:uid="{00000000-0005-0000-0000-00009D580000}"/>
    <cellStyle name="Milliers 310 2 2 5" xfId="8051" xr:uid="{00000000-0005-0000-0000-00009E580000}"/>
    <cellStyle name="Milliers 310 2 3" xfId="4696" xr:uid="{00000000-0005-0000-0000-00009F580000}"/>
    <cellStyle name="Milliers 310 2 3 2" xfId="13377" xr:uid="{00000000-0005-0000-0000-0000A0580000}"/>
    <cellStyle name="Milliers 310 2 3 2 2" xfId="20588" xr:uid="{00000000-0005-0000-0000-0000A1580000}"/>
    <cellStyle name="Milliers 310 2 3 2 2 2" xfId="44697" xr:uid="{00000000-0005-0000-0000-0000A2580000}"/>
    <cellStyle name="Milliers 310 2 3 2 3" xfId="39233" xr:uid="{00000000-0005-0000-0000-0000A3580000}"/>
    <cellStyle name="Milliers 310 2 3 3" xfId="17077" xr:uid="{00000000-0005-0000-0000-0000A4580000}"/>
    <cellStyle name="Milliers 310 2 3 3 2" xfId="42044" xr:uid="{00000000-0005-0000-0000-0000A5580000}"/>
    <cellStyle name="Milliers 310 2 3 4" xfId="36604" xr:uid="{00000000-0005-0000-0000-0000A6580000}"/>
    <cellStyle name="Milliers 310 2 3 5" xfId="9320" xr:uid="{00000000-0005-0000-0000-0000A7580000}"/>
    <cellStyle name="Milliers 310 2 4" xfId="2991" xr:uid="{00000000-0005-0000-0000-0000A8580000}"/>
    <cellStyle name="Milliers 310 2 4 2" xfId="19743" xr:uid="{00000000-0005-0000-0000-0000A9580000}"/>
    <cellStyle name="Milliers 310 2 4 2 2" xfId="43852" xr:uid="{00000000-0005-0000-0000-0000AA580000}"/>
    <cellStyle name="Milliers 310 2 4 3" xfId="38374" xr:uid="{00000000-0005-0000-0000-0000AB580000}"/>
    <cellStyle name="Milliers 310 2 4 4" xfId="11099" xr:uid="{00000000-0005-0000-0000-0000AC580000}"/>
    <cellStyle name="Milliers 310 2 5" xfId="15609" xr:uid="{00000000-0005-0000-0000-0000AD580000}"/>
    <cellStyle name="Milliers 310 2 5 2" xfId="40576" xr:uid="{00000000-0005-0000-0000-0000AE580000}"/>
    <cellStyle name="Milliers 310 2 6" xfId="7424" xr:uid="{00000000-0005-0000-0000-0000AF580000}"/>
    <cellStyle name="Milliers 310 3" xfId="8999" xr:uid="{00000000-0005-0000-0000-0000B0580000}"/>
    <cellStyle name="Milliers 310 3 2" xfId="19438" xr:uid="{00000000-0005-0000-0000-0000B1580000}"/>
    <cellStyle name="Milliers 310 3 2 2" xfId="43547" xr:uid="{00000000-0005-0000-0000-0000B2580000}"/>
    <cellStyle name="Milliers 310 3 3" xfId="36283" xr:uid="{00000000-0005-0000-0000-0000B3580000}"/>
    <cellStyle name="Milliers 310 4" xfId="10794" xr:uid="{00000000-0005-0000-0000-0000B4580000}"/>
    <cellStyle name="Milliers 310 4 2" xfId="38069" xr:uid="{00000000-0005-0000-0000-0000B5580000}"/>
    <cellStyle name="Milliers 310 5" xfId="15288" xr:uid="{00000000-0005-0000-0000-0000B6580000}"/>
    <cellStyle name="Milliers 310 5 2" xfId="40255" xr:uid="{00000000-0005-0000-0000-0000B7580000}"/>
    <cellStyle name="Milliers 310 6" xfId="7094" xr:uid="{00000000-0005-0000-0000-0000B8580000}"/>
    <cellStyle name="Milliers 311" xfId="1784" xr:uid="{00000000-0005-0000-0000-0000B9580000}"/>
    <cellStyle name="Milliers 311 2" xfId="2198" xr:uid="{00000000-0005-0000-0000-0000BA580000}"/>
    <cellStyle name="Milliers 311 2 2" xfId="3805" xr:uid="{00000000-0005-0000-0000-0000BB580000}"/>
    <cellStyle name="Milliers 311 2 2 2" xfId="9932" xr:uid="{00000000-0005-0000-0000-0000BC580000}"/>
    <cellStyle name="Milliers 311 2 2 2 2" xfId="13799" xr:uid="{00000000-0005-0000-0000-0000BD580000}"/>
    <cellStyle name="Milliers 311 2 2 2 2 2" xfId="21001" xr:uid="{00000000-0005-0000-0000-0000BE580000}"/>
    <cellStyle name="Milliers 311 2 2 2 2 2 2" xfId="45110" xr:uid="{00000000-0005-0000-0000-0000BF580000}"/>
    <cellStyle name="Milliers 311 2 2 2 2 3" xfId="39646" xr:uid="{00000000-0005-0000-0000-0000C0580000}"/>
    <cellStyle name="Milliers 311 2 2 2 3" xfId="17689" xr:uid="{00000000-0005-0000-0000-0000C1580000}"/>
    <cellStyle name="Milliers 311 2 2 2 3 2" xfId="42656" xr:uid="{00000000-0005-0000-0000-0000C2580000}"/>
    <cellStyle name="Milliers 311 2 2 2 4" xfId="37216" xr:uid="{00000000-0005-0000-0000-0000C3580000}"/>
    <cellStyle name="Milliers 311 2 2 3" xfId="11513" xr:uid="{00000000-0005-0000-0000-0000C4580000}"/>
    <cellStyle name="Milliers 311 2 2 3 2" xfId="20156" xr:uid="{00000000-0005-0000-0000-0000C5580000}"/>
    <cellStyle name="Milliers 311 2 2 3 2 2" xfId="44265" xr:uid="{00000000-0005-0000-0000-0000C6580000}"/>
    <cellStyle name="Milliers 311 2 2 3 3" xfId="38787" xr:uid="{00000000-0005-0000-0000-0000C7580000}"/>
    <cellStyle name="Milliers 311 2 2 4" xfId="16221" xr:uid="{00000000-0005-0000-0000-0000C8580000}"/>
    <cellStyle name="Milliers 311 2 2 4 2" xfId="41188" xr:uid="{00000000-0005-0000-0000-0000C9580000}"/>
    <cellStyle name="Milliers 311 2 2 5" xfId="8052" xr:uid="{00000000-0005-0000-0000-0000CA580000}"/>
    <cellStyle name="Milliers 311 2 3" xfId="4697" xr:uid="{00000000-0005-0000-0000-0000CB580000}"/>
    <cellStyle name="Milliers 311 2 3 2" xfId="13378" xr:uid="{00000000-0005-0000-0000-0000CC580000}"/>
    <cellStyle name="Milliers 311 2 3 2 2" xfId="20589" xr:uid="{00000000-0005-0000-0000-0000CD580000}"/>
    <cellStyle name="Milliers 311 2 3 2 2 2" xfId="44698" xr:uid="{00000000-0005-0000-0000-0000CE580000}"/>
    <cellStyle name="Milliers 311 2 3 2 3" xfId="39234" xr:uid="{00000000-0005-0000-0000-0000CF580000}"/>
    <cellStyle name="Milliers 311 2 3 3" xfId="17078" xr:uid="{00000000-0005-0000-0000-0000D0580000}"/>
    <cellStyle name="Milliers 311 2 3 3 2" xfId="42045" xr:uid="{00000000-0005-0000-0000-0000D1580000}"/>
    <cellStyle name="Milliers 311 2 3 4" xfId="36605" xr:uid="{00000000-0005-0000-0000-0000D2580000}"/>
    <cellStyle name="Milliers 311 2 3 5" xfId="9321" xr:uid="{00000000-0005-0000-0000-0000D3580000}"/>
    <cellStyle name="Milliers 311 2 4" xfId="2992" xr:uid="{00000000-0005-0000-0000-0000D4580000}"/>
    <cellStyle name="Milliers 311 2 4 2" xfId="19744" xr:uid="{00000000-0005-0000-0000-0000D5580000}"/>
    <cellStyle name="Milliers 311 2 4 2 2" xfId="43853" xr:uid="{00000000-0005-0000-0000-0000D6580000}"/>
    <cellStyle name="Milliers 311 2 4 3" xfId="38375" xr:uid="{00000000-0005-0000-0000-0000D7580000}"/>
    <cellStyle name="Milliers 311 2 4 4" xfId="11100" xr:uid="{00000000-0005-0000-0000-0000D8580000}"/>
    <cellStyle name="Milliers 311 2 5" xfId="15610" xr:uid="{00000000-0005-0000-0000-0000D9580000}"/>
    <cellStyle name="Milliers 311 2 5 2" xfId="40577" xr:uid="{00000000-0005-0000-0000-0000DA580000}"/>
    <cellStyle name="Milliers 311 2 6" xfId="7425" xr:uid="{00000000-0005-0000-0000-0000DB580000}"/>
    <cellStyle name="Milliers 311 3" xfId="9000" xr:uid="{00000000-0005-0000-0000-0000DC580000}"/>
    <cellStyle name="Milliers 311 3 2" xfId="19439" xr:uid="{00000000-0005-0000-0000-0000DD580000}"/>
    <cellStyle name="Milliers 311 3 2 2" xfId="43548" xr:uid="{00000000-0005-0000-0000-0000DE580000}"/>
    <cellStyle name="Milliers 311 3 3" xfId="36284" xr:uid="{00000000-0005-0000-0000-0000DF580000}"/>
    <cellStyle name="Milliers 311 4" xfId="10795" xr:uid="{00000000-0005-0000-0000-0000E0580000}"/>
    <cellStyle name="Milliers 311 4 2" xfId="38070" xr:uid="{00000000-0005-0000-0000-0000E1580000}"/>
    <cellStyle name="Milliers 311 5" xfId="15289" xr:uid="{00000000-0005-0000-0000-0000E2580000}"/>
    <cellStyle name="Milliers 311 5 2" xfId="40256" xr:uid="{00000000-0005-0000-0000-0000E3580000}"/>
    <cellStyle name="Milliers 311 6" xfId="7095" xr:uid="{00000000-0005-0000-0000-0000E4580000}"/>
    <cellStyle name="Milliers 312" xfId="1785" xr:uid="{00000000-0005-0000-0000-0000E5580000}"/>
    <cellStyle name="Milliers 312 2" xfId="2199" xr:uid="{00000000-0005-0000-0000-0000E6580000}"/>
    <cellStyle name="Milliers 312 2 2" xfId="3806" xr:uid="{00000000-0005-0000-0000-0000E7580000}"/>
    <cellStyle name="Milliers 312 2 2 2" xfId="9933" xr:uid="{00000000-0005-0000-0000-0000E8580000}"/>
    <cellStyle name="Milliers 312 2 2 2 2" xfId="13800" xr:uid="{00000000-0005-0000-0000-0000E9580000}"/>
    <cellStyle name="Milliers 312 2 2 2 2 2" xfId="21002" xr:uid="{00000000-0005-0000-0000-0000EA580000}"/>
    <cellStyle name="Milliers 312 2 2 2 2 2 2" xfId="45111" xr:uid="{00000000-0005-0000-0000-0000EB580000}"/>
    <cellStyle name="Milliers 312 2 2 2 2 3" xfId="39647" xr:uid="{00000000-0005-0000-0000-0000EC580000}"/>
    <cellStyle name="Milliers 312 2 2 2 3" xfId="17690" xr:uid="{00000000-0005-0000-0000-0000ED580000}"/>
    <cellStyle name="Milliers 312 2 2 2 3 2" xfId="42657" xr:uid="{00000000-0005-0000-0000-0000EE580000}"/>
    <cellStyle name="Milliers 312 2 2 2 4" xfId="37217" xr:uid="{00000000-0005-0000-0000-0000EF580000}"/>
    <cellStyle name="Milliers 312 2 2 3" xfId="11514" xr:uid="{00000000-0005-0000-0000-0000F0580000}"/>
    <cellStyle name="Milliers 312 2 2 3 2" xfId="20157" xr:uid="{00000000-0005-0000-0000-0000F1580000}"/>
    <cellStyle name="Milliers 312 2 2 3 2 2" xfId="44266" xr:uid="{00000000-0005-0000-0000-0000F2580000}"/>
    <cellStyle name="Milliers 312 2 2 3 3" xfId="38788" xr:uid="{00000000-0005-0000-0000-0000F3580000}"/>
    <cellStyle name="Milliers 312 2 2 4" xfId="16222" xr:uid="{00000000-0005-0000-0000-0000F4580000}"/>
    <cellStyle name="Milliers 312 2 2 4 2" xfId="41189" xr:uid="{00000000-0005-0000-0000-0000F5580000}"/>
    <cellStyle name="Milliers 312 2 2 5" xfId="8053" xr:uid="{00000000-0005-0000-0000-0000F6580000}"/>
    <cellStyle name="Milliers 312 2 3" xfId="4698" xr:uid="{00000000-0005-0000-0000-0000F7580000}"/>
    <cellStyle name="Milliers 312 2 3 2" xfId="13379" xr:uid="{00000000-0005-0000-0000-0000F8580000}"/>
    <cellStyle name="Milliers 312 2 3 2 2" xfId="20590" xr:uid="{00000000-0005-0000-0000-0000F9580000}"/>
    <cellStyle name="Milliers 312 2 3 2 2 2" xfId="44699" xr:uid="{00000000-0005-0000-0000-0000FA580000}"/>
    <cellStyle name="Milliers 312 2 3 2 3" xfId="39235" xr:uid="{00000000-0005-0000-0000-0000FB580000}"/>
    <cellStyle name="Milliers 312 2 3 3" xfId="17079" xr:uid="{00000000-0005-0000-0000-0000FC580000}"/>
    <cellStyle name="Milliers 312 2 3 3 2" xfId="42046" xr:uid="{00000000-0005-0000-0000-0000FD580000}"/>
    <cellStyle name="Milliers 312 2 3 4" xfId="36606" xr:uid="{00000000-0005-0000-0000-0000FE580000}"/>
    <cellStyle name="Milliers 312 2 3 5" xfId="9322" xr:uid="{00000000-0005-0000-0000-0000FF580000}"/>
    <cellStyle name="Milliers 312 2 4" xfId="2993" xr:uid="{00000000-0005-0000-0000-000000590000}"/>
    <cellStyle name="Milliers 312 2 4 2" xfId="19745" xr:uid="{00000000-0005-0000-0000-000001590000}"/>
    <cellStyle name="Milliers 312 2 4 2 2" xfId="43854" xr:uid="{00000000-0005-0000-0000-000002590000}"/>
    <cellStyle name="Milliers 312 2 4 3" xfId="38376" xr:uid="{00000000-0005-0000-0000-000003590000}"/>
    <cellStyle name="Milliers 312 2 4 4" xfId="11101" xr:uid="{00000000-0005-0000-0000-000004590000}"/>
    <cellStyle name="Milliers 312 2 5" xfId="15611" xr:uid="{00000000-0005-0000-0000-000005590000}"/>
    <cellStyle name="Milliers 312 2 5 2" xfId="40578" xr:uid="{00000000-0005-0000-0000-000006590000}"/>
    <cellStyle name="Milliers 312 2 6" xfId="7426" xr:uid="{00000000-0005-0000-0000-000007590000}"/>
    <cellStyle name="Milliers 312 3" xfId="9001" xr:uid="{00000000-0005-0000-0000-000008590000}"/>
    <cellStyle name="Milliers 312 3 2" xfId="19440" xr:uid="{00000000-0005-0000-0000-000009590000}"/>
    <cellStyle name="Milliers 312 3 2 2" xfId="43549" xr:uid="{00000000-0005-0000-0000-00000A590000}"/>
    <cellStyle name="Milliers 312 3 3" xfId="36285" xr:uid="{00000000-0005-0000-0000-00000B590000}"/>
    <cellStyle name="Milliers 312 4" xfId="10796" xr:uid="{00000000-0005-0000-0000-00000C590000}"/>
    <cellStyle name="Milliers 312 4 2" xfId="38071" xr:uid="{00000000-0005-0000-0000-00000D590000}"/>
    <cellStyle name="Milliers 312 5" xfId="15290" xr:uid="{00000000-0005-0000-0000-00000E590000}"/>
    <cellStyle name="Milliers 312 5 2" xfId="40257" xr:uid="{00000000-0005-0000-0000-00000F590000}"/>
    <cellStyle name="Milliers 312 6" xfId="7096" xr:uid="{00000000-0005-0000-0000-000010590000}"/>
    <cellStyle name="Milliers 313" xfId="1786" xr:uid="{00000000-0005-0000-0000-000011590000}"/>
    <cellStyle name="Milliers 313 2" xfId="2200" xr:uid="{00000000-0005-0000-0000-000012590000}"/>
    <cellStyle name="Milliers 313 2 2" xfId="3807" xr:uid="{00000000-0005-0000-0000-000013590000}"/>
    <cellStyle name="Milliers 313 2 2 2" xfId="9934" xr:uid="{00000000-0005-0000-0000-000014590000}"/>
    <cellStyle name="Milliers 313 2 2 2 2" xfId="13801" xr:uid="{00000000-0005-0000-0000-000015590000}"/>
    <cellStyle name="Milliers 313 2 2 2 2 2" xfId="21003" xr:uid="{00000000-0005-0000-0000-000016590000}"/>
    <cellStyle name="Milliers 313 2 2 2 2 2 2" xfId="45112" xr:uid="{00000000-0005-0000-0000-000017590000}"/>
    <cellStyle name="Milliers 313 2 2 2 2 3" xfId="39648" xr:uid="{00000000-0005-0000-0000-000018590000}"/>
    <cellStyle name="Milliers 313 2 2 2 3" xfId="17691" xr:uid="{00000000-0005-0000-0000-000019590000}"/>
    <cellStyle name="Milliers 313 2 2 2 3 2" xfId="42658" xr:uid="{00000000-0005-0000-0000-00001A590000}"/>
    <cellStyle name="Milliers 313 2 2 2 4" xfId="37218" xr:uid="{00000000-0005-0000-0000-00001B590000}"/>
    <cellStyle name="Milliers 313 2 2 3" xfId="11515" xr:uid="{00000000-0005-0000-0000-00001C590000}"/>
    <cellStyle name="Milliers 313 2 2 3 2" xfId="20158" xr:uid="{00000000-0005-0000-0000-00001D590000}"/>
    <cellStyle name="Milliers 313 2 2 3 2 2" xfId="44267" xr:uid="{00000000-0005-0000-0000-00001E590000}"/>
    <cellStyle name="Milliers 313 2 2 3 3" xfId="38789" xr:uid="{00000000-0005-0000-0000-00001F590000}"/>
    <cellStyle name="Milliers 313 2 2 4" xfId="16223" xr:uid="{00000000-0005-0000-0000-000020590000}"/>
    <cellStyle name="Milliers 313 2 2 4 2" xfId="41190" xr:uid="{00000000-0005-0000-0000-000021590000}"/>
    <cellStyle name="Milliers 313 2 2 5" xfId="8054" xr:uid="{00000000-0005-0000-0000-000022590000}"/>
    <cellStyle name="Milliers 313 2 3" xfId="4699" xr:uid="{00000000-0005-0000-0000-000023590000}"/>
    <cellStyle name="Milliers 313 2 3 2" xfId="13380" xr:uid="{00000000-0005-0000-0000-000024590000}"/>
    <cellStyle name="Milliers 313 2 3 2 2" xfId="20591" xr:uid="{00000000-0005-0000-0000-000025590000}"/>
    <cellStyle name="Milliers 313 2 3 2 2 2" xfId="44700" xr:uid="{00000000-0005-0000-0000-000026590000}"/>
    <cellStyle name="Milliers 313 2 3 2 3" xfId="39236" xr:uid="{00000000-0005-0000-0000-000027590000}"/>
    <cellStyle name="Milliers 313 2 3 3" xfId="17080" xr:uid="{00000000-0005-0000-0000-000028590000}"/>
    <cellStyle name="Milliers 313 2 3 3 2" xfId="42047" xr:uid="{00000000-0005-0000-0000-000029590000}"/>
    <cellStyle name="Milliers 313 2 3 4" xfId="36607" xr:uid="{00000000-0005-0000-0000-00002A590000}"/>
    <cellStyle name="Milliers 313 2 3 5" xfId="9323" xr:uid="{00000000-0005-0000-0000-00002B590000}"/>
    <cellStyle name="Milliers 313 2 4" xfId="2994" xr:uid="{00000000-0005-0000-0000-00002C590000}"/>
    <cellStyle name="Milliers 313 2 4 2" xfId="19746" xr:uid="{00000000-0005-0000-0000-00002D590000}"/>
    <cellStyle name="Milliers 313 2 4 2 2" xfId="43855" xr:uid="{00000000-0005-0000-0000-00002E590000}"/>
    <cellStyle name="Milliers 313 2 4 3" xfId="38377" xr:uid="{00000000-0005-0000-0000-00002F590000}"/>
    <cellStyle name="Milliers 313 2 4 4" xfId="11102" xr:uid="{00000000-0005-0000-0000-000030590000}"/>
    <cellStyle name="Milliers 313 2 5" xfId="15612" xr:uid="{00000000-0005-0000-0000-000031590000}"/>
    <cellStyle name="Milliers 313 2 5 2" xfId="40579" xr:uid="{00000000-0005-0000-0000-000032590000}"/>
    <cellStyle name="Milliers 313 2 6" xfId="7427" xr:uid="{00000000-0005-0000-0000-000033590000}"/>
    <cellStyle name="Milliers 313 3" xfId="9002" xr:uid="{00000000-0005-0000-0000-000034590000}"/>
    <cellStyle name="Milliers 313 3 2" xfId="19441" xr:uid="{00000000-0005-0000-0000-000035590000}"/>
    <cellStyle name="Milliers 313 3 2 2" xfId="43550" xr:uid="{00000000-0005-0000-0000-000036590000}"/>
    <cellStyle name="Milliers 313 3 3" xfId="36286" xr:uid="{00000000-0005-0000-0000-000037590000}"/>
    <cellStyle name="Milliers 313 4" xfId="10797" xr:uid="{00000000-0005-0000-0000-000038590000}"/>
    <cellStyle name="Milliers 313 4 2" xfId="38072" xr:uid="{00000000-0005-0000-0000-000039590000}"/>
    <cellStyle name="Milliers 313 5" xfId="15291" xr:uid="{00000000-0005-0000-0000-00003A590000}"/>
    <cellStyle name="Milliers 313 5 2" xfId="40258" xr:uid="{00000000-0005-0000-0000-00003B590000}"/>
    <cellStyle name="Milliers 313 6" xfId="7097" xr:uid="{00000000-0005-0000-0000-00003C590000}"/>
    <cellStyle name="Milliers 314" xfId="1787" xr:uid="{00000000-0005-0000-0000-00003D590000}"/>
    <cellStyle name="Milliers 314 2" xfId="2201" xr:uid="{00000000-0005-0000-0000-00003E590000}"/>
    <cellStyle name="Milliers 314 2 2" xfId="3808" xr:uid="{00000000-0005-0000-0000-00003F590000}"/>
    <cellStyle name="Milliers 314 2 2 2" xfId="9935" xr:uid="{00000000-0005-0000-0000-000040590000}"/>
    <cellStyle name="Milliers 314 2 2 2 2" xfId="13802" xr:uid="{00000000-0005-0000-0000-000041590000}"/>
    <cellStyle name="Milliers 314 2 2 2 2 2" xfId="21004" xr:uid="{00000000-0005-0000-0000-000042590000}"/>
    <cellStyle name="Milliers 314 2 2 2 2 2 2" xfId="45113" xr:uid="{00000000-0005-0000-0000-000043590000}"/>
    <cellStyle name="Milliers 314 2 2 2 2 3" xfId="39649" xr:uid="{00000000-0005-0000-0000-000044590000}"/>
    <cellStyle name="Milliers 314 2 2 2 3" xfId="17692" xr:uid="{00000000-0005-0000-0000-000045590000}"/>
    <cellStyle name="Milliers 314 2 2 2 3 2" xfId="42659" xr:uid="{00000000-0005-0000-0000-000046590000}"/>
    <cellStyle name="Milliers 314 2 2 2 4" xfId="37219" xr:uid="{00000000-0005-0000-0000-000047590000}"/>
    <cellStyle name="Milliers 314 2 2 3" xfId="11516" xr:uid="{00000000-0005-0000-0000-000048590000}"/>
    <cellStyle name="Milliers 314 2 2 3 2" xfId="20159" xr:uid="{00000000-0005-0000-0000-000049590000}"/>
    <cellStyle name="Milliers 314 2 2 3 2 2" xfId="44268" xr:uid="{00000000-0005-0000-0000-00004A590000}"/>
    <cellStyle name="Milliers 314 2 2 3 3" xfId="38790" xr:uid="{00000000-0005-0000-0000-00004B590000}"/>
    <cellStyle name="Milliers 314 2 2 4" xfId="16224" xr:uid="{00000000-0005-0000-0000-00004C590000}"/>
    <cellStyle name="Milliers 314 2 2 4 2" xfId="41191" xr:uid="{00000000-0005-0000-0000-00004D590000}"/>
    <cellStyle name="Milliers 314 2 2 5" xfId="8055" xr:uid="{00000000-0005-0000-0000-00004E590000}"/>
    <cellStyle name="Milliers 314 2 3" xfId="4700" xr:uid="{00000000-0005-0000-0000-00004F590000}"/>
    <cellStyle name="Milliers 314 2 3 2" xfId="13381" xr:uid="{00000000-0005-0000-0000-000050590000}"/>
    <cellStyle name="Milliers 314 2 3 2 2" xfId="20592" xr:uid="{00000000-0005-0000-0000-000051590000}"/>
    <cellStyle name="Milliers 314 2 3 2 2 2" xfId="44701" xr:uid="{00000000-0005-0000-0000-000052590000}"/>
    <cellStyle name="Milliers 314 2 3 2 3" xfId="39237" xr:uid="{00000000-0005-0000-0000-000053590000}"/>
    <cellStyle name="Milliers 314 2 3 3" xfId="17081" xr:uid="{00000000-0005-0000-0000-000054590000}"/>
    <cellStyle name="Milliers 314 2 3 3 2" xfId="42048" xr:uid="{00000000-0005-0000-0000-000055590000}"/>
    <cellStyle name="Milliers 314 2 3 4" xfId="36608" xr:uid="{00000000-0005-0000-0000-000056590000}"/>
    <cellStyle name="Milliers 314 2 3 5" xfId="9324" xr:uid="{00000000-0005-0000-0000-000057590000}"/>
    <cellStyle name="Milliers 314 2 4" xfId="2995" xr:uid="{00000000-0005-0000-0000-000058590000}"/>
    <cellStyle name="Milliers 314 2 4 2" xfId="19747" xr:uid="{00000000-0005-0000-0000-000059590000}"/>
    <cellStyle name="Milliers 314 2 4 2 2" xfId="43856" xr:uid="{00000000-0005-0000-0000-00005A590000}"/>
    <cellStyle name="Milliers 314 2 4 3" xfId="38378" xr:uid="{00000000-0005-0000-0000-00005B590000}"/>
    <cellStyle name="Milliers 314 2 4 4" xfId="11103" xr:uid="{00000000-0005-0000-0000-00005C590000}"/>
    <cellStyle name="Milliers 314 2 5" xfId="15613" xr:uid="{00000000-0005-0000-0000-00005D590000}"/>
    <cellStyle name="Milliers 314 2 5 2" xfId="40580" xr:uid="{00000000-0005-0000-0000-00005E590000}"/>
    <cellStyle name="Milliers 314 2 6" xfId="7428" xr:uid="{00000000-0005-0000-0000-00005F590000}"/>
    <cellStyle name="Milliers 314 3" xfId="9003" xr:uid="{00000000-0005-0000-0000-000060590000}"/>
    <cellStyle name="Milliers 314 3 2" xfId="19442" xr:uid="{00000000-0005-0000-0000-000061590000}"/>
    <cellStyle name="Milliers 314 3 2 2" xfId="43551" xr:uid="{00000000-0005-0000-0000-000062590000}"/>
    <cellStyle name="Milliers 314 3 3" xfId="36287" xr:uid="{00000000-0005-0000-0000-000063590000}"/>
    <cellStyle name="Milliers 314 4" xfId="10798" xr:uid="{00000000-0005-0000-0000-000064590000}"/>
    <cellStyle name="Milliers 314 4 2" xfId="38073" xr:uid="{00000000-0005-0000-0000-000065590000}"/>
    <cellStyle name="Milliers 314 5" xfId="15292" xr:uid="{00000000-0005-0000-0000-000066590000}"/>
    <cellStyle name="Milliers 314 5 2" xfId="40259" xr:uid="{00000000-0005-0000-0000-000067590000}"/>
    <cellStyle name="Milliers 314 6" xfId="7098" xr:uid="{00000000-0005-0000-0000-000068590000}"/>
    <cellStyle name="Milliers 315" xfId="1788" xr:uid="{00000000-0005-0000-0000-000069590000}"/>
    <cellStyle name="Milliers 315 2" xfId="2202" xr:uid="{00000000-0005-0000-0000-00006A590000}"/>
    <cellStyle name="Milliers 315 2 2" xfId="3809" xr:uid="{00000000-0005-0000-0000-00006B590000}"/>
    <cellStyle name="Milliers 315 2 2 2" xfId="9936" xr:uid="{00000000-0005-0000-0000-00006C590000}"/>
    <cellStyle name="Milliers 315 2 2 2 2" xfId="13803" xr:uid="{00000000-0005-0000-0000-00006D590000}"/>
    <cellStyle name="Milliers 315 2 2 2 2 2" xfId="21005" xr:uid="{00000000-0005-0000-0000-00006E590000}"/>
    <cellStyle name="Milliers 315 2 2 2 2 2 2" xfId="45114" xr:uid="{00000000-0005-0000-0000-00006F590000}"/>
    <cellStyle name="Milliers 315 2 2 2 2 3" xfId="39650" xr:uid="{00000000-0005-0000-0000-000070590000}"/>
    <cellStyle name="Milliers 315 2 2 2 3" xfId="17693" xr:uid="{00000000-0005-0000-0000-000071590000}"/>
    <cellStyle name="Milliers 315 2 2 2 3 2" xfId="42660" xr:uid="{00000000-0005-0000-0000-000072590000}"/>
    <cellStyle name="Milliers 315 2 2 2 4" xfId="37220" xr:uid="{00000000-0005-0000-0000-000073590000}"/>
    <cellStyle name="Milliers 315 2 2 3" xfId="11517" xr:uid="{00000000-0005-0000-0000-000074590000}"/>
    <cellStyle name="Milliers 315 2 2 3 2" xfId="20160" xr:uid="{00000000-0005-0000-0000-000075590000}"/>
    <cellStyle name="Milliers 315 2 2 3 2 2" xfId="44269" xr:uid="{00000000-0005-0000-0000-000076590000}"/>
    <cellStyle name="Milliers 315 2 2 3 3" xfId="38791" xr:uid="{00000000-0005-0000-0000-000077590000}"/>
    <cellStyle name="Milliers 315 2 2 4" xfId="16225" xr:uid="{00000000-0005-0000-0000-000078590000}"/>
    <cellStyle name="Milliers 315 2 2 4 2" xfId="41192" xr:uid="{00000000-0005-0000-0000-000079590000}"/>
    <cellStyle name="Milliers 315 2 2 5" xfId="8056" xr:uid="{00000000-0005-0000-0000-00007A590000}"/>
    <cellStyle name="Milliers 315 2 3" xfId="4701" xr:uid="{00000000-0005-0000-0000-00007B590000}"/>
    <cellStyle name="Milliers 315 2 3 2" xfId="13382" xr:uid="{00000000-0005-0000-0000-00007C590000}"/>
    <cellStyle name="Milliers 315 2 3 2 2" xfId="20593" xr:uid="{00000000-0005-0000-0000-00007D590000}"/>
    <cellStyle name="Milliers 315 2 3 2 2 2" xfId="44702" xr:uid="{00000000-0005-0000-0000-00007E590000}"/>
    <cellStyle name="Milliers 315 2 3 2 3" xfId="39238" xr:uid="{00000000-0005-0000-0000-00007F590000}"/>
    <cellStyle name="Milliers 315 2 3 3" xfId="17082" xr:uid="{00000000-0005-0000-0000-000080590000}"/>
    <cellStyle name="Milliers 315 2 3 3 2" xfId="42049" xr:uid="{00000000-0005-0000-0000-000081590000}"/>
    <cellStyle name="Milliers 315 2 3 4" xfId="36609" xr:uid="{00000000-0005-0000-0000-000082590000}"/>
    <cellStyle name="Milliers 315 2 3 5" xfId="9325" xr:uid="{00000000-0005-0000-0000-000083590000}"/>
    <cellStyle name="Milliers 315 2 4" xfId="2996" xr:uid="{00000000-0005-0000-0000-000084590000}"/>
    <cellStyle name="Milliers 315 2 4 2" xfId="19748" xr:uid="{00000000-0005-0000-0000-000085590000}"/>
    <cellStyle name="Milliers 315 2 4 2 2" xfId="43857" xr:uid="{00000000-0005-0000-0000-000086590000}"/>
    <cellStyle name="Milliers 315 2 4 3" xfId="38379" xr:uid="{00000000-0005-0000-0000-000087590000}"/>
    <cellStyle name="Milliers 315 2 4 4" xfId="11104" xr:uid="{00000000-0005-0000-0000-000088590000}"/>
    <cellStyle name="Milliers 315 2 5" xfId="15614" xr:uid="{00000000-0005-0000-0000-000089590000}"/>
    <cellStyle name="Milliers 315 2 5 2" xfId="40581" xr:uid="{00000000-0005-0000-0000-00008A590000}"/>
    <cellStyle name="Milliers 315 2 6" xfId="7429" xr:uid="{00000000-0005-0000-0000-00008B590000}"/>
    <cellStyle name="Milliers 315 3" xfId="9004" xr:uid="{00000000-0005-0000-0000-00008C590000}"/>
    <cellStyle name="Milliers 315 3 2" xfId="19443" xr:uid="{00000000-0005-0000-0000-00008D590000}"/>
    <cellStyle name="Milliers 315 3 2 2" xfId="43552" xr:uid="{00000000-0005-0000-0000-00008E590000}"/>
    <cellStyle name="Milliers 315 3 3" xfId="36288" xr:uid="{00000000-0005-0000-0000-00008F590000}"/>
    <cellStyle name="Milliers 315 4" xfId="10799" xr:uid="{00000000-0005-0000-0000-000090590000}"/>
    <cellStyle name="Milliers 315 4 2" xfId="38074" xr:uid="{00000000-0005-0000-0000-000091590000}"/>
    <cellStyle name="Milliers 315 5" xfId="15293" xr:uid="{00000000-0005-0000-0000-000092590000}"/>
    <cellStyle name="Milliers 315 5 2" xfId="40260" xr:uid="{00000000-0005-0000-0000-000093590000}"/>
    <cellStyle name="Milliers 315 6" xfId="7099" xr:uid="{00000000-0005-0000-0000-000094590000}"/>
    <cellStyle name="Milliers 316" xfId="1789" xr:uid="{00000000-0005-0000-0000-000095590000}"/>
    <cellStyle name="Milliers 316 2" xfId="2203" xr:uid="{00000000-0005-0000-0000-000096590000}"/>
    <cellStyle name="Milliers 316 2 2" xfId="3810" xr:uid="{00000000-0005-0000-0000-000097590000}"/>
    <cellStyle name="Milliers 316 2 2 2" xfId="9937" xr:uid="{00000000-0005-0000-0000-000098590000}"/>
    <cellStyle name="Milliers 316 2 2 2 2" xfId="13804" xr:uid="{00000000-0005-0000-0000-000099590000}"/>
    <cellStyle name="Milliers 316 2 2 2 2 2" xfId="21006" xr:uid="{00000000-0005-0000-0000-00009A590000}"/>
    <cellStyle name="Milliers 316 2 2 2 2 2 2" xfId="45115" xr:uid="{00000000-0005-0000-0000-00009B590000}"/>
    <cellStyle name="Milliers 316 2 2 2 2 3" xfId="39651" xr:uid="{00000000-0005-0000-0000-00009C590000}"/>
    <cellStyle name="Milliers 316 2 2 2 3" xfId="17694" xr:uid="{00000000-0005-0000-0000-00009D590000}"/>
    <cellStyle name="Milliers 316 2 2 2 3 2" xfId="42661" xr:uid="{00000000-0005-0000-0000-00009E590000}"/>
    <cellStyle name="Milliers 316 2 2 2 4" xfId="37221" xr:uid="{00000000-0005-0000-0000-00009F590000}"/>
    <cellStyle name="Milliers 316 2 2 3" xfId="11518" xr:uid="{00000000-0005-0000-0000-0000A0590000}"/>
    <cellStyle name="Milliers 316 2 2 3 2" xfId="20161" xr:uid="{00000000-0005-0000-0000-0000A1590000}"/>
    <cellStyle name="Milliers 316 2 2 3 2 2" xfId="44270" xr:uid="{00000000-0005-0000-0000-0000A2590000}"/>
    <cellStyle name="Milliers 316 2 2 3 3" xfId="38792" xr:uid="{00000000-0005-0000-0000-0000A3590000}"/>
    <cellStyle name="Milliers 316 2 2 4" xfId="16226" xr:uid="{00000000-0005-0000-0000-0000A4590000}"/>
    <cellStyle name="Milliers 316 2 2 4 2" xfId="41193" xr:uid="{00000000-0005-0000-0000-0000A5590000}"/>
    <cellStyle name="Milliers 316 2 2 5" xfId="8057" xr:uid="{00000000-0005-0000-0000-0000A6590000}"/>
    <cellStyle name="Milliers 316 2 3" xfId="4702" xr:uid="{00000000-0005-0000-0000-0000A7590000}"/>
    <cellStyle name="Milliers 316 2 3 2" xfId="13383" xr:uid="{00000000-0005-0000-0000-0000A8590000}"/>
    <cellStyle name="Milliers 316 2 3 2 2" xfId="20594" xr:uid="{00000000-0005-0000-0000-0000A9590000}"/>
    <cellStyle name="Milliers 316 2 3 2 2 2" xfId="44703" xr:uid="{00000000-0005-0000-0000-0000AA590000}"/>
    <cellStyle name="Milliers 316 2 3 2 3" xfId="39239" xr:uid="{00000000-0005-0000-0000-0000AB590000}"/>
    <cellStyle name="Milliers 316 2 3 3" xfId="17083" xr:uid="{00000000-0005-0000-0000-0000AC590000}"/>
    <cellStyle name="Milliers 316 2 3 3 2" xfId="42050" xr:uid="{00000000-0005-0000-0000-0000AD590000}"/>
    <cellStyle name="Milliers 316 2 3 4" xfId="36610" xr:uid="{00000000-0005-0000-0000-0000AE590000}"/>
    <cellStyle name="Milliers 316 2 3 5" xfId="9326" xr:uid="{00000000-0005-0000-0000-0000AF590000}"/>
    <cellStyle name="Milliers 316 2 4" xfId="2997" xr:uid="{00000000-0005-0000-0000-0000B0590000}"/>
    <cellStyle name="Milliers 316 2 4 2" xfId="19749" xr:uid="{00000000-0005-0000-0000-0000B1590000}"/>
    <cellStyle name="Milliers 316 2 4 2 2" xfId="43858" xr:uid="{00000000-0005-0000-0000-0000B2590000}"/>
    <cellStyle name="Milliers 316 2 4 3" xfId="38380" xr:uid="{00000000-0005-0000-0000-0000B3590000}"/>
    <cellStyle name="Milliers 316 2 4 4" xfId="11105" xr:uid="{00000000-0005-0000-0000-0000B4590000}"/>
    <cellStyle name="Milliers 316 2 5" xfId="15615" xr:uid="{00000000-0005-0000-0000-0000B5590000}"/>
    <cellStyle name="Milliers 316 2 5 2" xfId="40582" xr:uid="{00000000-0005-0000-0000-0000B6590000}"/>
    <cellStyle name="Milliers 316 2 6" xfId="7430" xr:uid="{00000000-0005-0000-0000-0000B7590000}"/>
    <cellStyle name="Milliers 316 3" xfId="9005" xr:uid="{00000000-0005-0000-0000-0000B8590000}"/>
    <cellStyle name="Milliers 316 3 2" xfId="19444" xr:uid="{00000000-0005-0000-0000-0000B9590000}"/>
    <cellStyle name="Milliers 316 3 2 2" xfId="43553" xr:uid="{00000000-0005-0000-0000-0000BA590000}"/>
    <cellStyle name="Milliers 316 3 3" xfId="36289" xr:uid="{00000000-0005-0000-0000-0000BB590000}"/>
    <cellStyle name="Milliers 316 4" xfId="10800" xr:uid="{00000000-0005-0000-0000-0000BC590000}"/>
    <cellStyle name="Milliers 316 4 2" xfId="38075" xr:uid="{00000000-0005-0000-0000-0000BD590000}"/>
    <cellStyle name="Milliers 316 5" xfId="15294" xr:uid="{00000000-0005-0000-0000-0000BE590000}"/>
    <cellStyle name="Milliers 316 5 2" xfId="40261" xr:uid="{00000000-0005-0000-0000-0000BF590000}"/>
    <cellStyle name="Milliers 316 6" xfId="7100" xr:uid="{00000000-0005-0000-0000-0000C0590000}"/>
    <cellStyle name="Milliers 317" xfId="1790" xr:uid="{00000000-0005-0000-0000-0000C1590000}"/>
    <cellStyle name="Milliers 317 2" xfId="2204" xr:uid="{00000000-0005-0000-0000-0000C2590000}"/>
    <cellStyle name="Milliers 317 2 2" xfId="3811" xr:uid="{00000000-0005-0000-0000-0000C3590000}"/>
    <cellStyle name="Milliers 317 2 2 2" xfId="9938" xr:uid="{00000000-0005-0000-0000-0000C4590000}"/>
    <cellStyle name="Milliers 317 2 2 2 2" xfId="13805" xr:uid="{00000000-0005-0000-0000-0000C5590000}"/>
    <cellStyle name="Milliers 317 2 2 2 2 2" xfId="21007" xr:uid="{00000000-0005-0000-0000-0000C6590000}"/>
    <cellStyle name="Milliers 317 2 2 2 2 2 2" xfId="45116" xr:uid="{00000000-0005-0000-0000-0000C7590000}"/>
    <cellStyle name="Milliers 317 2 2 2 2 3" xfId="39652" xr:uid="{00000000-0005-0000-0000-0000C8590000}"/>
    <cellStyle name="Milliers 317 2 2 2 3" xfId="17695" xr:uid="{00000000-0005-0000-0000-0000C9590000}"/>
    <cellStyle name="Milliers 317 2 2 2 3 2" xfId="42662" xr:uid="{00000000-0005-0000-0000-0000CA590000}"/>
    <cellStyle name="Milliers 317 2 2 2 4" xfId="37222" xr:uid="{00000000-0005-0000-0000-0000CB590000}"/>
    <cellStyle name="Milliers 317 2 2 3" xfId="11519" xr:uid="{00000000-0005-0000-0000-0000CC590000}"/>
    <cellStyle name="Milliers 317 2 2 3 2" xfId="20162" xr:uid="{00000000-0005-0000-0000-0000CD590000}"/>
    <cellStyle name="Milliers 317 2 2 3 2 2" xfId="44271" xr:uid="{00000000-0005-0000-0000-0000CE590000}"/>
    <cellStyle name="Milliers 317 2 2 3 3" xfId="38793" xr:uid="{00000000-0005-0000-0000-0000CF590000}"/>
    <cellStyle name="Milliers 317 2 2 4" xfId="16227" xr:uid="{00000000-0005-0000-0000-0000D0590000}"/>
    <cellStyle name="Milliers 317 2 2 4 2" xfId="41194" xr:uid="{00000000-0005-0000-0000-0000D1590000}"/>
    <cellStyle name="Milliers 317 2 2 5" xfId="8058" xr:uid="{00000000-0005-0000-0000-0000D2590000}"/>
    <cellStyle name="Milliers 317 2 3" xfId="4703" xr:uid="{00000000-0005-0000-0000-0000D3590000}"/>
    <cellStyle name="Milliers 317 2 3 2" xfId="13384" xr:uid="{00000000-0005-0000-0000-0000D4590000}"/>
    <cellStyle name="Milliers 317 2 3 2 2" xfId="20595" xr:uid="{00000000-0005-0000-0000-0000D5590000}"/>
    <cellStyle name="Milliers 317 2 3 2 2 2" xfId="44704" xr:uid="{00000000-0005-0000-0000-0000D6590000}"/>
    <cellStyle name="Milliers 317 2 3 2 3" xfId="39240" xr:uid="{00000000-0005-0000-0000-0000D7590000}"/>
    <cellStyle name="Milliers 317 2 3 3" xfId="17084" xr:uid="{00000000-0005-0000-0000-0000D8590000}"/>
    <cellStyle name="Milliers 317 2 3 3 2" xfId="42051" xr:uid="{00000000-0005-0000-0000-0000D9590000}"/>
    <cellStyle name="Milliers 317 2 3 4" xfId="36611" xr:uid="{00000000-0005-0000-0000-0000DA590000}"/>
    <cellStyle name="Milliers 317 2 3 5" xfId="9327" xr:uid="{00000000-0005-0000-0000-0000DB590000}"/>
    <cellStyle name="Milliers 317 2 4" xfId="2998" xr:uid="{00000000-0005-0000-0000-0000DC590000}"/>
    <cellStyle name="Milliers 317 2 4 2" xfId="19750" xr:uid="{00000000-0005-0000-0000-0000DD590000}"/>
    <cellStyle name="Milliers 317 2 4 2 2" xfId="43859" xr:uid="{00000000-0005-0000-0000-0000DE590000}"/>
    <cellStyle name="Milliers 317 2 4 3" xfId="38381" xr:uid="{00000000-0005-0000-0000-0000DF590000}"/>
    <cellStyle name="Milliers 317 2 4 4" xfId="11106" xr:uid="{00000000-0005-0000-0000-0000E0590000}"/>
    <cellStyle name="Milliers 317 2 5" xfId="15616" xr:uid="{00000000-0005-0000-0000-0000E1590000}"/>
    <cellStyle name="Milliers 317 2 5 2" xfId="40583" xr:uid="{00000000-0005-0000-0000-0000E2590000}"/>
    <cellStyle name="Milliers 317 2 6" xfId="7431" xr:uid="{00000000-0005-0000-0000-0000E3590000}"/>
    <cellStyle name="Milliers 317 3" xfId="9006" xr:uid="{00000000-0005-0000-0000-0000E4590000}"/>
    <cellStyle name="Milliers 317 3 2" xfId="19445" xr:uid="{00000000-0005-0000-0000-0000E5590000}"/>
    <cellStyle name="Milliers 317 3 2 2" xfId="43554" xr:uid="{00000000-0005-0000-0000-0000E6590000}"/>
    <cellStyle name="Milliers 317 3 3" xfId="36290" xr:uid="{00000000-0005-0000-0000-0000E7590000}"/>
    <cellStyle name="Milliers 317 4" xfId="10801" xr:uid="{00000000-0005-0000-0000-0000E8590000}"/>
    <cellStyle name="Milliers 317 4 2" xfId="38076" xr:uid="{00000000-0005-0000-0000-0000E9590000}"/>
    <cellStyle name="Milliers 317 5" xfId="15295" xr:uid="{00000000-0005-0000-0000-0000EA590000}"/>
    <cellStyle name="Milliers 317 5 2" xfId="40262" xr:uid="{00000000-0005-0000-0000-0000EB590000}"/>
    <cellStyle name="Milliers 317 6" xfId="7101" xr:uid="{00000000-0005-0000-0000-0000EC590000}"/>
    <cellStyle name="Milliers 318" xfId="1791" xr:uid="{00000000-0005-0000-0000-0000ED590000}"/>
    <cellStyle name="Milliers 318 2" xfId="2205" xr:uid="{00000000-0005-0000-0000-0000EE590000}"/>
    <cellStyle name="Milliers 318 2 2" xfId="3812" xr:uid="{00000000-0005-0000-0000-0000EF590000}"/>
    <cellStyle name="Milliers 318 2 2 2" xfId="9939" xr:uid="{00000000-0005-0000-0000-0000F0590000}"/>
    <cellStyle name="Milliers 318 2 2 2 2" xfId="13806" xr:uid="{00000000-0005-0000-0000-0000F1590000}"/>
    <cellStyle name="Milliers 318 2 2 2 2 2" xfId="21008" xr:uid="{00000000-0005-0000-0000-0000F2590000}"/>
    <cellStyle name="Milliers 318 2 2 2 2 2 2" xfId="45117" xr:uid="{00000000-0005-0000-0000-0000F3590000}"/>
    <cellStyle name="Milliers 318 2 2 2 2 3" xfId="39653" xr:uid="{00000000-0005-0000-0000-0000F4590000}"/>
    <cellStyle name="Milliers 318 2 2 2 3" xfId="17696" xr:uid="{00000000-0005-0000-0000-0000F5590000}"/>
    <cellStyle name="Milliers 318 2 2 2 3 2" xfId="42663" xr:uid="{00000000-0005-0000-0000-0000F6590000}"/>
    <cellStyle name="Milliers 318 2 2 2 4" xfId="37223" xr:uid="{00000000-0005-0000-0000-0000F7590000}"/>
    <cellStyle name="Milliers 318 2 2 3" xfId="11520" xr:uid="{00000000-0005-0000-0000-0000F8590000}"/>
    <cellStyle name="Milliers 318 2 2 3 2" xfId="20163" xr:uid="{00000000-0005-0000-0000-0000F9590000}"/>
    <cellStyle name="Milliers 318 2 2 3 2 2" xfId="44272" xr:uid="{00000000-0005-0000-0000-0000FA590000}"/>
    <cellStyle name="Milliers 318 2 2 3 3" xfId="38794" xr:uid="{00000000-0005-0000-0000-0000FB590000}"/>
    <cellStyle name="Milliers 318 2 2 4" xfId="16228" xr:uid="{00000000-0005-0000-0000-0000FC590000}"/>
    <cellStyle name="Milliers 318 2 2 4 2" xfId="41195" xr:uid="{00000000-0005-0000-0000-0000FD590000}"/>
    <cellStyle name="Milliers 318 2 2 5" xfId="8059" xr:uid="{00000000-0005-0000-0000-0000FE590000}"/>
    <cellStyle name="Milliers 318 2 3" xfId="4704" xr:uid="{00000000-0005-0000-0000-0000FF590000}"/>
    <cellStyle name="Milliers 318 2 3 2" xfId="13385" xr:uid="{00000000-0005-0000-0000-0000005A0000}"/>
    <cellStyle name="Milliers 318 2 3 2 2" xfId="20596" xr:uid="{00000000-0005-0000-0000-0000015A0000}"/>
    <cellStyle name="Milliers 318 2 3 2 2 2" xfId="44705" xr:uid="{00000000-0005-0000-0000-0000025A0000}"/>
    <cellStyle name="Milliers 318 2 3 2 3" xfId="39241" xr:uid="{00000000-0005-0000-0000-0000035A0000}"/>
    <cellStyle name="Milliers 318 2 3 3" xfId="17085" xr:uid="{00000000-0005-0000-0000-0000045A0000}"/>
    <cellStyle name="Milliers 318 2 3 3 2" xfId="42052" xr:uid="{00000000-0005-0000-0000-0000055A0000}"/>
    <cellStyle name="Milliers 318 2 3 4" xfId="36612" xr:uid="{00000000-0005-0000-0000-0000065A0000}"/>
    <cellStyle name="Milliers 318 2 3 5" xfId="9328" xr:uid="{00000000-0005-0000-0000-0000075A0000}"/>
    <cellStyle name="Milliers 318 2 4" xfId="2999" xr:uid="{00000000-0005-0000-0000-0000085A0000}"/>
    <cellStyle name="Milliers 318 2 4 2" xfId="19751" xr:uid="{00000000-0005-0000-0000-0000095A0000}"/>
    <cellStyle name="Milliers 318 2 4 2 2" xfId="43860" xr:uid="{00000000-0005-0000-0000-00000A5A0000}"/>
    <cellStyle name="Milliers 318 2 4 3" xfId="38382" xr:uid="{00000000-0005-0000-0000-00000B5A0000}"/>
    <cellStyle name="Milliers 318 2 4 4" xfId="11107" xr:uid="{00000000-0005-0000-0000-00000C5A0000}"/>
    <cellStyle name="Milliers 318 2 5" xfId="15617" xr:uid="{00000000-0005-0000-0000-00000D5A0000}"/>
    <cellStyle name="Milliers 318 2 5 2" xfId="40584" xr:uid="{00000000-0005-0000-0000-00000E5A0000}"/>
    <cellStyle name="Milliers 318 2 6" xfId="7432" xr:uid="{00000000-0005-0000-0000-00000F5A0000}"/>
    <cellStyle name="Milliers 318 3" xfId="9007" xr:uid="{00000000-0005-0000-0000-0000105A0000}"/>
    <cellStyle name="Milliers 318 3 2" xfId="19446" xr:uid="{00000000-0005-0000-0000-0000115A0000}"/>
    <cellStyle name="Milliers 318 3 2 2" xfId="43555" xr:uid="{00000000-0005-0000-0000-0000125A0000}"/>
    <cellStyle name="Milliers 318 3 3" xfId="36291" xr:uid="{00000000-0005-0000-0000-0000135A0000}"/>
    <cellStyle name="Milliers 318 4" xfId="10802" xr:uid="{00000000-0005-0000-0000-0000145A0000}"/>
    <cellStyle name="Milliers 318 4 2" xfId="38077" xr:uid="{00000000-0005-0000-0000-0000155A0000}"/>
    <cellStyle name="Milliers 318 5" xfId="15296" xr:uid="{00000000-0005-0000-0000-0000165A0000}"/>
    <cellStyle name="Milliers 318 5 2" xfId="40263" xr:uid="{00000000-0005-0000-0000-0000175A0000}"/>
    <cellStyle name="Milliers 318 6" xfId="7102" xr:uid="{00000000-0005-0000-0000-0000185A0000}"/>
    <cellStyle name="Milliers 319" xfId="1792" xr:uid="{00000000-0005-0000-0000-0000195A0000}"/>
    <cellStyle name="Milliers 319 2" xfId="2206" xr:uid="{00000000-0005-0000-0000-00001A5A0000}"/>
    <cellStyle name="Milliers 319 2 2" xfId="3813" xr:uid="{00000000-0005-0000-0000-00001B5A0000}"/>
    <cellStyle name="Milliers 319 2 2 2" xfId="9940" xr:uid="{00000000-0005-0000-0000-00001C5A0000}"/>
    <cellStyle name="Milliers 319 2 2 2 2" xfId="13807" xr:uid="{00000000-0005-0000-0000-00001D5A0000}"/>
    <cellStyle name="Milliers 319 2 2 2 2 2" xfId="21009" xr:uid="{00000000-0005-0000-0000-00001E5A0000}"/>
    <cellStyle name="Milliers 319 2 2 2 2 2 2" xfId="45118" xr:uid="{00000000-0005-0000-0000-00001F5A0000}"/>
    <cellStyle name="Milliers 319 2 2 2 2 3" xfId="39654" xr:uid="{00000000-0005-0000-0000-0000205A0000}"/>
    <cellStyle name="Milliers 319 2 2 2 3" xfId="17697" xr:uid="{00000000-0005-0000-0000-0000215A0000}"/>
    <cellStyle name="Milliers 319 2 2 2 3 2" xfId="42664" xr:uid="{00000000-0005-0000-0000-0000225A0000}"/>
    <cellStyle name="Milliers 319 2 2 2 4" xfId="37224" xr:uid="{00000000-0005-0000-0000-0000235A0000}"/>
    <cellStyle name="Milliers 319 2 2 3" xfId="11521" xr:uid="{00000000-0005-0000-0000-0000245A0000}"/>
    <cellStyle name="Milliers 319 2 2 3 2" xfId="20164" xr:uid="{00000000-0005-0000-0000-0000255A0000}"/>
    <cellStyle name="Milliers 319 2 2 3 2 2" xfId="44273" xr:uid="{00000000-0005-0000-0000-0000265A0000}"/>
    <cellStyle name="Milliers 319 2 2 3 3" xfId="38795" xr:uid="{00000000-0005-0000-0000-0000275A0000}"/>
    <cellStyle name="Milliers 319 2 2 4" xfId="16229" xr:uid="{00000000-0005-0000-0000-0000285A0000}"/>
    <cellStyle name="Milliers 319 2 2 4 2" xfId="41196" xr:uid="{00000000-0005-0000-0000-0000295A0000}"/>
    <cellStyle name="Milliers 319 2 2 5" xfId="8060" xr:uid="{00000000-0005-0000-0000-00002A5A0000}"/>
    <cellStyle name="Milliers 319 2 3" xfId="4705" xr:uid="{00000000-0005-0000-0000-00002B5A0000}"/>
    <cellStyle name="Milliers 319 2 3 2" xfId="13386" xr:uid="{00000000-0005-0000-0000-00002C5A0000}"/>
    <cellStyle name="Milliers 319 2 3 2 2" xfId="20597" xr:uid="{00000000-0005-0000-0000-00002D5A0000}"/>
    <cellStyle name="Milliers 319 2 3 2 2 2" xfId="44706" xr:uid="{00000000-0005-0000-0000-00002E5A0000}"/>
    <cellStyle name="Milliers 319 2 3 2 3" xfId="39242" xr:uid="{00000000-0005-0000-0000-00002F5A0000}"/>
    <cellStyle name="Milliers 319 2 3 3" xfId="17086" xr:uid="{00000000-0005-0000-0000-0000305A0000}"/>
    <cellStyle name="Milliers 319 2 3 3 2" xfId="42053" xr:uid="{00000000-0005-0000-0000-0000315A0000}"/>
    <cellStyle name="Milliers 319 2 3 4" xfId="36613" xr:uid="{00000000-0005-0000-0000-0000325A0000}"/>
    <cellStyle name="Milliers 319 2 3 5" xfId="9329" xr:uid="{00000000-0005-0000-0000-0000335A0000}"/>
    <cellStyle name="Milliers 319 2 4" xfId="3000" xr:uid="{00000000-0005-0000-0000-0000345A0000}"/>
    <cellStyle name="Milliers 319 2 4 2" xfId="19752" xr:uid="{00000000-0005-0000-0000-0000355A0000}"/>
    <cellStyle name="Milliers 319 2 4 2 2" xfId="43861" xr:uid="{00000000-0005-0000-0000-0000365A0000}"/>
    <cellStyle name="Milliers 319 2 4 3" xfId="38383" xr:uid="{00000000-0005-0000-0000-0000375A0000}"/>
    <cellStyle name="Milliers 319 2 4 4" xfId="11108" xr:uid="{00000000-0005-0000-0000-0000385A0000}"/>
    <cellStyle name="Milliers 319 2 5" xfId="15618" xr:uid="{00000000-0005-0000-0000-0000395A0000}"/>
    <cellStyle name="Milliers 319 2 5 2" xfId="40585" xr:uid="{00000000-0005-0000-0000-00003A5A0000}"/>
    <cellStyle name="Milliers 319 2 6" xfId="7433" xr:uid="{00000000-0005-0000-0000-00003B5A0000}"/>
    <cellStyle name="Milliers 319 3" xfId="9008" xr:uid="{00000000-0005-0000-0000-00003C5A0000}"/>
    <cellStyle name="Milliers 319 3 2" xfId="19447" xr:uid="{00000000-0005-0000-0000-00003D5A0000}"/>
    <cellStyle name="Milliers 319 3 2 2" xfId="43556" xr:uid="{00000000-0005-0000-0000-00003E5A0000}"/>
    <cellStyle name="Milliers 319 3 3" xfId="36292" xr:uid="{00000000-0005-0000-0000-00003F5A0000}"/>
    <cellStyle name="Milliers 319 4" xfId="10803" xr:uid="{00000000-0005-0000-0000-0000405A0000}"/>
    <cellStyle name="Milliers 319 4 2" xfId="38078" xr:uid="{00000000-0005-0000-0000-0000415A0000}"/>
    <cellStyle name="Milliers 319 5" xfId="15297" xr:uid="{00000000-0005-0000-0000-0000425A0000}"/>
    <cellStyle name="Milliers 319 5 2" xfId="40264" xr:uid="{00000000-0005-0000-0000-0000435A0000}"/>
    <cellStyle name="Milliers 319 6" xfId="7103" xr:uid="{00000000-0005-0000-0000-0000445A0000}"/>
    <cellStyle name="Milliers 32" xfId="1483" xr:uid="{00000000-0005-0000-0000-0000455A0000}"/>
    <cellStyle name="Milliers 32 2" xfId="2207" xr:uid="{00000000-0005-0000-0000-0000465A0000}"/>
    <cellStyle name="Milliers 32 2 2" xfId="3814" xr:uid="{00000000-0005-0000-0000-0000475A0000}"/>
    <cellStyle name="Milliers 32 2 2 2" xfId="9941" xr:uid="{00000000-0005-0000-0000-0000485A0000}"/>
    <cellStyle name="Milliers 32 2 2 2 2" xfId="13808" xr:uid="{00000000-0005-0000-0000-0000495A0000}"/>
    <cellStyle name="Milliers 32 2 2 2 2 2" xfId="21010" xr:uid="{00000000-0005-0000-0000-00004A5A0000}"/>
    <cellStyle name="Milliers 32 2 2 2 2 2 2" xfId="45119" xr:uid="{00000000-0005-0000-0000-00004B5A0000}"/>
    <cellStyle name="Milliers 32 2 2 2 2 3" xfId="39655" xr:uid="{00000000-0005-0000-0000-00004C5A0000}"/>
    <cellStyle name="Milliers 32 2 2 2 3" xfId="17698" xr:uid="{00000000-0005-0000-0000-00004D5A0000}"/>
    <cellStyle name="Milliers 32 2 2 2 3 2" xfId="42665" xr:uid="{00000000-0005-0000-0000-00004E5A0000}"/>
    <cellStyle name="Milliers 32 2 2 2 4" xfId="37225" xr:uid="{00000000-0005-0000-0000-00004F5A0000}"/>
    <cellStyle name="Milliers 32 2 2 3" xfId="11522" xr:uid="{00000000-0005-0000-0000-0000505A0000}"/>
    <cellStyle name="Milliers 32 2 2 3 2" xfId="20165" xr:uid="{00000000-0005-0000-0000-0000515A0000}"/>
    <cellStyle name="Milliers 32 2 2 3 2 2" xfId="44274" xr:uid="{00000000-0005-0000-0000-0000525A0000}"/>
    <cellStyle name="Milliers 32 2 2 3 3" xfId="38796" xr:uid="{00000000-0005-0000-0000-0000535A0000}"/>
    <cellStyle name="Milliers 32 2 2 4" xfId="16230" xr:uid="{00000000-0005-0000-0000-0000545A0000}"/>
    <cellStyle name="Milliers 32 2 2 4 2" xfId="41197" xr:uid="{00000000-0005-0000-0000-0000555A0000}"/>
    <cellStyle name="Milliers 32 2 2 5" xfId="8061" xr:uid="{00000000-0005-0000-0000-0000565A0000}"/>
    <cellStyle name="Milliers 32 2 3" xfId="4706" xr:uid="{00000000-0005-0000-0000-0000575A0000}"/>
    <cellStyle name="Milliers 32 2 3 2" xfId="13387" xr:uid="{00000000-0005-0000-0000-0000585A0000}"/>
    <cellStyle name="Milliers 32 2 3 2 2" xfId="20598" xr:uid="{00000000-0005-0000-0000-0000595A0000}"/>
    <cellStyle name="Milliers 32 2 3 2 2 2" xfId="44707" xr:uid="{00000000-0005-0000-0000-00005A5A0000}"/>
    <cellStyle name="Milliers 32 2 3 2 3" xfId="39243" xr:uid="{00000000-0005-0000-0000-00005B5A0000}"/>
    <cellStyle name="Milliers 32 2 3 3" xfId="17087" xr:uid="{00000000-0005-0000-0000-00005C5A0000}"/>
    <cellStyle name="Milliers 32 2 3 3 2" xfId="42054" xr:uid="{00000000-0005-0000-0000-00005D5A0000}"/>
    <cellStyle name="Milliers 32 2 3 4" xfId="36614" xr:uid="{00000000-0005-0000-0000-00005E5A0000}"/>
    <cellStyle name="Milliers 32 2 3 5" xfId="9330" xr:uid="{00000000-0005-0000-0000-00005F5A0000}"/>
    <cellStyle name="Milliers 32 2 4" xfId="3001" xr:uid="{00000000-0005-0000-0000-0000605A0000}"/>
    <cellStyle name="Milliers 32 2 4 2" xfId="19753" xr:uid="{00000000-0005-0000-0000-0000615A0000}"/>
    <cellStyle name="Milliers 32 2 4 2 2" xfId="43862" xr:uid="{00000000-0005-0000-0000-0000625A0000}"/>
    <cellStyle name="Milliers 32 2 4 3" xfId="38384" xr:uid="{00000000-0005-0000-0000-0000635A0000}"/>
    <cellStyle name="Milliers 32 2 4 4" xfId="11109" xr:uid="{00000000-0005-0000-0000-0000645A0000}"/>
    <cellStyle name="Milliers 32 2 5" xfId="15619" xr:uid="{00000000-0005-0000-0000-0000655A0000}"/>
    <cellStyle name="Milliers 32 2 5 2" xfId="40586" xr:uid="{00000000-0005-0000-0000-0000665A0000}"/>
    <cellStyle name="Milliers 32 2 6" xfId="7434" xr:uid="{00000000-0005-0000-0000-0000675A0000}"/>
    <cellStyle name="Milliers 32 3" xfId="8699" xr:uid="{00000000-0005-0000-0000-0000685A0000}"/>
    <cellStyle name="Milliers 32 3 2" xfId="19160" xr:uid="{00000000-0005-0000-0000-0000695A0000}"/>
    <cellStyle name="Milliers 32 3 2 2" xfId="43269" xr:uid="{00000000-0005-0000-0000-00006A5A0000}"/>
    <cellStyle name="Milliers 32 3 3" xfId="35983" xr:uid="{00000000-0005-0000-0000-00006B5A0000}"/>
    <cellStyle name="Milliers 32 4" xfId="10516" xr:uid="{00000000-0005-0000-0000-00006C5A0000}"/>
    <cellStyle name="Milliers 32 4 2" xfId="37791" xr:uid="{00000000-0005-0000-0000-00006D5A0000}"/>
    <cellStyle name="Milliers 32 5" xfId="14988" xr:uid="{00000000-0005-0000-0000-00006E5A0000}"/>
    <cellStyle name="Milliers 32 5 2" xfId="39955" xr:uid="{00000000-0005-0000-0000-00006F5A0000}"/>
    <cellStyle name="Milliers 32 6" xfId="6794" xr:uid="{00000000-0005-0000-0000-0000705A0000}"/>
    <cellStyle name="Milliers 320" xfId="1793" xr:uid="{00000000-0005-0000-0000-0000715A0000}"/>
    <cellStyle name="Milliers 320 2" xfId="2208" xr:uid="{00000000-0005-0000-0000-0000725A0000}"/>
    <cellStyle name="Milliers 320 2 2" xfId="3815" xr:uid="{00000000-0005-0000-0000-0000735A0000}"/>
    <cellStyle name="Milliers 320 2 2 2" xfId="9942" xr:uid="{00000000-0005-0000-0000-0000745A0000}"/>
    <cellStyle name="Milliers 320 2 2 2 2" xfId="13809" xr:uid="{00000000-0005-0000-0000-0000755A0000}"/>
    <cellStyle name="Milliers 320 2 2 2 2 2" xfId="21011" xr:uid="{00000000-0005-0000-0000-0000765A0000}"/>
    <cellStyle name="Milliers 320 2 2 2 2 2 2" xfId="45120" xr:uid="{00000000-0005-0000-0000-0000775A0000}"/>
    <cellStyle name="Milliers 320 2 2 2 2 3" xfId="39656" xr:uid="{00000000-0005-0000-0000-0000785A0000}"/>
    <cellStyle name="Milliers 320 2 2 2 3" xfId="17699" xr:uid="{00000000-0005-0000-0000-0000795A0000}"/>
    <cellStyle name="Milliers 320 2 2 2 3 2" xfId="42666" xr:uid="{00000000-0005-0000-0000-00007A5A0000}"/>
    <cellStyle name="Milliers 320 2 2 2 4" xfId="37226" xr:uid="{00000000-0005-0000-0000-00007B5A0000}"/>
    <cellStyle name="Milliers 320 2 2 3" xfId="11523" xr:uid="{00000000-0005-0000-0000-00007C5A0000}"/>
    <cellStyle name="Milliers 320 2 2 3 2" xfId="20166" xr:uid="{00000000-0005-0000-0000-00007D5A0000}"/>
    <cellStyle name="Milliers 320 2 2 3 2 2" xfId="44275" xr:uid="{00000000-0005-0000-0000-00007E5A0000}"/>
    <cellStyle name="Milliers 320 2 2 3 3" xfId="38797" xr:uid="{00000000-0005-0000-0000-00007F5A0000}"/>
    <cellStyle name="Milliers 320 2 2 4" xfId="16231" xr:uid="{00000000-0005-0000-0000-0000805A0000}"/>
    <cellStyle name="Milliers 320 2 2 4 2" xfId="41198" xr:uid="{00000000-0005-0000-0000-0000815A0000}"/>
    <cellStyle name="Milliers 320 2 2 5" xfId="8062" xr:uid="{00000000-0005-0000-0000-0000825A0000}"/>
    <cellStyle name="Milliers 320 2 3" xfId="4707" xr:uid="{00000000-0005-0000-0000-0000835A0000}"/>
    <cellStyle name="Milliers 320 2 3 2" xfId="13388" xr:uid="{00000000-0005-0000-0000-0000845A0000}"/>
    <cellStyle name="Milliers 320 2 3 2 2" xfId="20599" xr:uid="{00000000-0005-0000-0000-0000855A0000}"/>
    <cellStyle name="Milliers 320 2 3 2 2 2" xfId="44708" xr:uid="{00000000-0005-0000-0000-0000865A0000}"/>
    <cellStyle name="Milliers 320 2 3 2 3" xfId="39244" xr:uid="{00000000-0005-0000-0000-0000875A0000}"/>
    <cellStyle name="Milliers 320 2 3 3" xfId="17088" xr:uid="{00000000-0005-0000-0000-0000885A0000}"/>
    <cellStyle name="Milliers 320 2 3 3 2" xfId="42055" xr:uid="{00000000-0005-0000-0000-0000895A0000}"/>
    <cellStyle name="Milliers 320 2 3 4" xfId="36615" xr:uid="{00000000-0005-0000-0000-00008A5A0000}"/>
    <cellStyle name="Milliers 320 2 3 5" xfId="9331" xr:uid="{00000000-0005-0000-0000-00008B5A0000}"/>
    <cellStyle name="Milliers 320 2 4" xfId="3002" xr:uid="{00000000-0005-0000-0000-00008C5A0000}"/>
    <cellStyle name="Milliers 320 2 4 2" xfId="19754" xr:uid="{00000000-0005-0000-0000-00008D5A0000}"/>
    <cellStyle name="Milliers 320 2 4 2 2" xfId="43863" xr:uid="{00000000-0005-0000-0000-00008E5A0000}"/>
    <cellStyle name="Milliers 320 2 4 3" xfId="38385" xr:uid="{00000000-0005-0000-0000-00008F5A0000}"/>
    <cellStyle name="Milliers 320 2 4 4" xfId="11110" xr:uid="{00000000-0005-0000-0000-0000905A0000}"/>
    <cellStyle name="Milliers 320 2 5" xfId="15620" xr:uid="{00000000-0005-0000-0000-0000915A0000}"/>
    <cellStyle name="Milliers 320 2 5 2" xfId="40587" xr:uid="{00000000-0005-0000-0000-0000925A0000}"/>
    <cellStyle name="Milliers 320 2 6" xfId="7435" xr:uid="{00000000-0005-0000-0000-0000935A0000}"/>
    <cellStyle name="Milliers 320 3" xfId="9009" xr:uid="{00000000-0005-0000-0000-0000945A0000}"/>
    <cellStyle name="Milliers 320 3 2" xfId="19448" xr:uid="{00000000-0005-0000-0000-0000955A0000}"/>
    <cellStyle name="Milliers 320 3 2 2" xfId="43557" xr:uid="{00000000-0005-0000-0000-0000965A0000}"/>
    <cellStyle name="Milliers 320 3 3" xfId="36293" xr:uid="{00000000-0005-0000-0000-0000975A0000}"/>
    <cellStyle name="Milliers 320 4" xfId="10804" xr:uid="{00000000-0005-0000-0000-0000985A0000}"/>
    <cellStyle name="Milliers 320 4 2" xfId="38079" xr:uid="{00000000-0005-0000-0000-0000995A0000}"/>
    <cellStyle name="Milliers 320 5" xfId="15298" xr:uid="{00000000-0005-0000-0000-00009A5A0000}"/>
    <cellStyle name="Milliers 320 5 2" xfId="40265" xr:uid="{00000000-0005-0000-0000-00009B5A0000}"/>
    <cellStyle name="Milliers 320 6" xfId="7104" xr:uid="{00000000-0005-0000-0000-00009C5A0000}"/>
    <cellStyle name="Milliers 321" xfId="1794" xr:uid="{00000000-0005-0000-0000-00009D5A0000}"/>
    <cellStyle name="Milliers 321 2" xfId="2209" xr:uid="{00000000-0005-0000-0000-00009E5A0000}"/>
    <cellStyle name="Milliers 321 2 2" xfId="3816" xr:uid="{00000000-0005-0000-0000-00009F5A0000}"/>
    <cellStyle name="Milliers 321 2 2 2" xfId="9943" xr:uid="{00000000-0005-0000-0000-0000A05A0000}"/>
    <cellStyle name="Milliers 321 2 2 2 2" xfId="13810" xr:uid="{00000000-0005-0000-0000-0000A15A0000}"/>
    <cellStyle name="Milliers 321 2 2 2 2 2" xfId="21012" xr:uid="{00000000-0005-0000-0000-0000A25A0000}"/>
    <cellStyle name="Milliers 321 2 2 2 2 2 2" xfId="45121" xr:uid="{00000000-0005-0000-0000-0000A35A0000}"/>
    <cellStyle name="Milliers 321 2 2 2 2 3" xfId="39657" xr:uid="{00000000-0005-0000-0000-0000A45A0000}"/>
    <cellStyle name="Milliers 321 2 2 2 3" xfId="17700" xr:uid="{00000000-0005-0000-0000-0000A55A0000}"/>
    <cellStyle name="Milliers 321 2 2 2 3 2" xfId="42667" xr:uid="{00000000-0005-0000-0000-0000A65A0000}"/>
    <cellStyle name="Milliers 321 2 2 2 4" xfId="37227" xr:uid="{00000000-0005-0000-0000-0000A75A0000}"/>
    <cellStyle name="Milliers 321 2 2 3" xfId="11524" xr:uid="{00000000-0005-0000-0000-0000A85A0000}"/>
    <cellStyle name="Milliers 321 2 2 3 2" xfId="20167" xr:uid="{00000000-0005-0000-0000-0000A95A0000}"/>
    <cellStyle name="Milliers 321 2 2 3 2 2" xfId="44276" xr:uid="{00000000-0005-0000-0000-0000AA5A0000}"/>
    <cellStyle name="Milliers 321 2 2 3 3" xfId="38798" xr:uid="{00000000-0005-0000-0000-0000AB5A0000}"/>
    <cellStyle name="Milliers 321 2 2 4" xfId="16232" xr:uid="{00000000-0005-0000-0000-0000AC5A0000}"/>
    <cellStyle name="Milliers 321 2 2 4 2" xfId="41199" xr:uid="{00000000-0005-0000-0000-0000AD5A0000}"/>
    <cellStyle name="Milliers 321 2 2 5" xfId="8063" xr:uid="{00000000-0005-0000-0000-0000AE5A0000}"/>
    <cellStyle name="Milliers 321 2 3" xfId="4708" xr:uid="{00000000-0005-0000-0000-0000AF5A0000}"/>
    <cellStyle name="Milliers 321 2 3 2" xfId="13389" xr:uid="{00000000-0005-0000-0000-0000B05A0000}"/>
    <cellStyle name="Milliers 321 2 3 2 2" xfId="20600" xr:uid="{00000000-0005-0000-0000-0000B15A0000}"/>
    <cellStyle name="Milliers 321 2 3 2 2 2" xfId="44709" xr:uid="{00000000-0005-0000-0000-0000B25A0000}"/>
    <cellStyle name="Milliers 321 2 3 2 3" xfId="39245" xr:uid="{00000000-0005-0000-0000-0000B35A0000}"/>
    <cellStyle name="Milliers 321 2 3 3" xfId="17089" xr:uid="{00000000-0005-0000-0000-0000B45A0000}"/>
    <cellStyle name="Milliers 321 2 3 3 2" xfId="42056" xr:uid="{00000000-0005-0000-0000-0000B55A0000}"/>
    <cellStyle name="Milliers 321 2 3 4" xfId="36616" xr:uid="{00000000-0005-0000-0000-0000B65A0000}"/>
    <cellStyle name="Milliers 321 2 3 5" xfId="9332" xr:uid="{00000000-0005-0000-0000-0000B75A0000}"/>
    <cellStyle name="Milliers 321 2 4" xfId="3003" xr:uid="{00000000-0005-0000-0000-0000B85A0000}"/>
    <cellStyle name="Milliers 321 2 4 2" xfId="19755" xr:uid="{00000000-0005-0000-0000-0000B95A0000}"/>
    <cellStyle name="Milliers 321 2 4 2 2" xfId="43864" xr:uid="{00000000-0005-0000-0000-0000BA5A0000}"/>
    <cellStyle name="Milliers 321 2 4 3" xfId="38386" xr:uid="{00000000-0005-0000-0000-0000BB5A0000}"/>
    <cellStyle name="Milliers 321 2 4 4" xfId="11111" xr:uid="{00000000-0005-0000-0000-0000BC5A0000}"/>
    <cellStyle name="Milliers 321 2 5" xfId="15621" xr:uid="{00000000-0005-0000-0000-0000BD5A0000}"/>
    <cellStyle name="Milliers 321 2 5 2" xfId="40588" xr:uid="{00000000-0005-0000-0000-0000BE5A0000}"/>
    <cellStyle name="Milliers 321 2 6" xfId="7436" xr:uid="{00000000-0005-0000-0000-0000BF5A0000}"/>
    <cellStyle name="Milliers 321 3" xfId="9010" xr:uid="{00000000-0005-0000-0000-0000C05A0000}"/>
    <cellStyle name="Milliers 321 3 2" xfId="19449" xr:uid="{00000000-0005-0000-0000-0000C15A0000}"/>
    <cellStyle name="Milliers 321 3 2 2" xfId="43558" xr:uid="{00000000-0005-0000-0000-0000C25A0000}"/>
    <cellStyle name="Milliers 321 3 3" xfId="36294" xr:uid="{00000000-0005-0000-0000-0000C35A0000}"/>
    <cellStyle name="Milliers 321 4" xfId="10805" xr:uid="{00000000-0005-0000-0000-0000C45A0000}"/>
    <cellStyle name="Milliers 321 4 2" xfId="38080" xr:uid="{00000000-0005-0000-0000-0000C55A0000}"/>
    <cellStyle name="Milliers 321 5" xfId="15299" xr:uid="{00000000-0005-0000-0000-0000C65A0000}"/>
    <cellStyle name="Milliers 321 5 2" xfId="40266" xr:uid="{00000000-0005-0000-0000-0000C75A0000}"/>
    <cellStyle name="Milliers 321 6" xfId="7105" xr:uid="{00000000-0005-0000-0000-0000C85A0000}"/>
    <cellStyle name="Milliers 322" xfId="1795" xr:uid="{00000000-0005-0000-0000-0000C95A0000}"/>
    <cellStyle name="Milliers 322 2" xfId="2210" xr:uid="{00000000-0005-0000-0000-0000CA5A0000}"/>
    <cellStyle name="Milliers 322 2 2" xfId="3817" xr:uid="{00000000-0005-0000-0000-0000CB5A0000}"/>
    <cellStyle name="Milliers 322 2 2 2" xfId="9944" xr:uid="{00000000-0005-0000-0000-0000CC5A0000}"/>
    <cellStyle name="Milliers 322 2 2 2 2" xfId="13811" xr:uid="{00000000-0005-0000-0000-0000CD5A0000}"/>
    <cellStyle name="Milliers 322 2 2 2 2 2" xfId="21013" xr:uid="{00000000-0005-0000-0000-0000CE5A0000}"/>
    <cellStyle name="Milliers 322 2 2 2 2 2 2" xfId="45122" xr:uid="{00000000-0005-0000-0000-0000CF5A0000}"/>
    <cellStyle name="Milliers 322 2 2 2 2 3" xfId="39658" xr:uid="{00000000-0005-0000-0000-0000D05A0000}"/>
    <cellStyle name="Milliers 322 2 2 2 3" xfId="17701" xr:uid="{00000000-0005-0000-0000-0000D15A0000}"/>
    <cellStyle name="Milliers 322 2 2 2 3 2" xfId="42668" xr:uid="{00000000-0005-0000-0000-0000D25A0000}"/>
    <cellStyle name="Milliers 322 2 2 2 4" xfId="37228" xr:uid="{00000000-0005-0000-0000-0000D35A0000}"/>
    <cellStyle name="Milliers 322 2 2 3" xfId="11525" xr:uid="{00000000-0005-0000-0000-0000D45A0000}"/>
    <cellStyle name="Milliers 322 2 2 3 2" xfId="20168" xr:uid="{00000000-0005-0000-0000-0000D55A0000}"/>
    <cellStyle name="Milliers 322 2 2 3 2 2" xfId="44277" xr:uid="{00000000-0005-0000-0000-0000D65A0000}"/>
    <cellStyle name="Milliers 322 2 2 3 3" xfId="38799" xr:uid="{00000000-0005-0000-0000-0000D75A0000}"/>
    <cellStyle name="Milliers 322 2 2 4" xfId="16233" xr:uid="{00000000-0005-0000-0000-0000D85A0000}"/>
    <cellStyle name="Milliers 322 2 2 4 2" xfId="41200" xr:uid="{00000000-0005-0000-0000-0000D95A0000}"/>
    <cellStyle name="Milliers 322 2 2 5" xfId="8064" xr:uid="{00000000-0005-0000-0000-0000DA5A0000}"/>
    <cellStyle name="Milliers 322 2 3" xfId="4709" xr:uid="{00000000-0005-0000-0000-0000DB5A0000}"/>
    <cellStyle name="Milliers 322 2 3 2" xfId="13390" xr:uid="{00000000-0005-0000-0000-0000DC5A0000}"/>
    <cellStyle name="Milliers 322 2 3 2 2" xfId="20601" xr:uid="{00000000-0005-0000-0000-0000DD5A0000}"/>
    <cellStyle name="Milliers 322 2 3 2 2 2" xfId="44710" xr:uid="{00000000-0005-0000-0000-0000DE5A0000}"/>
    <cellStyle name="Milliers 322 2 3 2 3" xfId="39246" xr:uid="{00000000-0005-0000-0000-0000DF5A0000}"/>
    <cellStyle name="Milliers 322 2 3 3" xfId="17090" xr:uid="{00000000-0005-0000-0000-0000E05A0000}"/>
    <cellStyle name="Milliers 322 2 3 3 2" xfId="42057" xr:uid="{00000000-0005-0000-0000-0000E15A0000}"/>
    <cellStyle name="Milliers 322 2 3 4" xfId="36617" xr:uid="{00000000-0005-0000-0000-0000E25A0000}"/>
    <cellStyle name="Milliers 322 2 3 5" xfId="9333" xr:uid="{00000000-0005-0000-0000-0000E35A0000}"/>
    <cellStyle name="Milliers 322 2 4" xfId="3004" xr:uid="{00000000-0005-0000-0000-0000E45A0000}"/>
    <cellStyle name="Milliers 322 2 4 2" xfId="19756" xr:uid="{00000000-0005-0000-0000-0000E55A0000}"/>
    <cellStyle name="Milliers 322 2 4 2 2" xfId="43865" xr:uid="{00000000-0005-0000-0000-0000E65A0000}"/>
    <cellStyle name="Milliers 322 2 4 3" xfId="38387" xr:uid="{00000000-0005-0000-0000-0000E75A0000}"/>
    <cellStyle name="Milliers 322 2 4 4" xfId="11112" xr:uid="{00000000-0005-0000-0000-0000E85A0000}"/>
    <cellStyle name="Milliers 322 2 5" xfId="15622" xr:uid="{00000000-0005-0000-0000-0000E95A0000}"/>
    <cellStyle name="Milliers 322 2 5 2" xfId="40589" xr:uid="{00000000-0005-0000-0000-0000EA5A0000}"/>
    <cellStyle name="Milliers 322 2 6" xfId="7437" xr:uid="{00000000-0005-0000-0000-0000EB5A0000}"/>
    <cellStyle name="Milliers 322 3" xfId="9011" xr:uid="{00000000-0005-0000-0000-0000EC5A0000}"/>
    <cellStyle name="Milliers 322 3 2" xfId="19450" xr:uid="{00000000-0005-0000-0000-0000ED5A0000}"/>
    <cellStyle name="Milliers 322 3 2 2" xfId="43559" xr:uid="{00000000-0005-0000-0000-0000EE5A0000}"/>
    <cellStyle name="Milliers 322 3 3" xfId="36295" xr:uid="{00000000-0005-0000-0000-0000EF5A0000}"/>
    <cellStyle name="Milliers 322 4" xfId="10806" xr:uid="{00000000-0005-0000-0000-0000F05A0000}"/>
    <cellStyle name="Milliers 322 4 2" xfId="38081" xr:uid="{00000000-0005-0000-0000-0000F15A0000}"/>
    <cellStyle name="Milliers 322 5" xfId="15300" xr:uid="{00000000-0005-0000-0000-0000F25A0000}"/>
    <cellStyle name="Milliers 322 5 2" xfId="40267" xr:uid="{00000000-0005-0000-0000-0000F35A0000}"/>
    <cellStyle name="Milliers 322 6" xfId="7106" xr:uid="{00000000-0005-0000-0000-0000F45A0000}"/>
    <cellStyle name="Milliers 323" xfId="1796" xr:uid="{00000000-0005-0000-0000-0000F55A0000}"/>
    <cellStyle name="Milliers 323 2" xfId="2211" xr:uid="{00000000-0005-0000-0000-0000F65A0000}"/>
    <cellStyle name="Milliers 323 2 2" xfId="3818" xr:uid="{00000000-0005-0000-0000-0000F75A0000}"/>
    <cellStyle name="Milliers 323 2 2 2" xfId="9945" xr:uid="{00000000-0005-0000-0000-0000F85A0000}"/>
    <cellStyle name="Milliers 323 2 2 2 2" xfId="13812" xr:uid="{00000000-0005-0000-0000-0000F95A0000}"/>
    <cellStyle name="Milliers 323 2 2 2 2 2" xfId="21014" xr:uid="{00000000-0005-0000-0000-0000FA5A0000}"/>
    <cellStyle name="Milliers 323 2 2 2 2 2 2" xfId="45123" xr:uid="{00000000-0005-0000-0000-0000FB5A0000}"/>
    <cellStyle name="Milliers 323 2 2 2 2 3" xfId="39659" xr:uid="{00000000-0005-0000-0000-0000FC5A0000}"/>
    <cellStyle name="Milliers 323 2 2 2 3" xfId="17702" xr:uid="{00000000-0005-0000-0000-0000FD5A0000}"/>
    <cellStyle name="Milliers 323 2 2 2 3 2" xfId="42669" xr:uid="{00000000-0005-0000-0000-0000FE5A0000}"/>
    <cellStyle name="Milliers 323 2 2 2 4" xfId="37229" xr:uid="{00000000-0005-0000-0000-0000FF5A0000}"/>
    <cellStyle name="Milliers 323 2 2 3" xfId="11526" xr:uid="{00000000-0005-0000-0000-0000005B0000}"/>
    <cellStyle name="Milliers 323 2 2 3 2" xfId="20169" xr:uid="{00000000-0005-0000-0000-0000015B0000}"/>
    <cellStyle name="Milliers 323 2 2 3 2 2" xfId="44278" xr:uid="{00000000-0005-0000-0000-0000025B0000}"/>
    <cellStyle name="Milliers 323 2 2 3 3" xfId="38800" xr:uid="{00000000-0005-0000-0000-0000035B0000}"/>
    <cellStyle name="Milliers 323 2 2 4" xfId="16234" xr:uid="{00000000-0005-0000-0000-0000045B0000}"/>
    <cellStyle name="Milliers 323 2 2 4 2" xfId="41201" xr:uid="{00000000-0005-0000-0000-0000055B0000}"/>
    <cellStyle name="Milliers 323 2 2 5" xfId="8065" xr:uid="{00000000-0005-0000-0000-0000065B0000}"/>
    <cellStyle name="Milliers 323 2 3" xfId="4710" xr:uid="{00000000-0005-0000-0000-0000075B0000}"/>
    <cellStyle name="Milliers 323 2 3 2" xfId="13391" xr:uid="{00000000-0005-0000-0000-0000085B0000}"/>
    <cellStyle name="Milliers 323 2 3 2 2" xfId="20602" xr:uid="{00000000-0005-0000-0000-0000095B0000}"/>
    <cellStyle name="Milliers 323 2 3 2 2 2" xfId="44711" xr:uid="{00000000-0005-0000-0000-00000A5B0000}"/>
    <cellStyle name="Milliers 323 2 3 2 3" xfId="39247" xr:uid="{00000000-0005-0000-0000-00000B5B0000}"/>
    <cellStyle name="Milliers 323 2 3 3" xfId="17091" xr:uid="{00000000-0005-0000-0000-00000C5B0000}"/>
    <cellStyle name="Milliers 323 2 3 3 2" xfId="42058" xr:uid="{00000000-0005-0000-0000-00000D5B0000}"/>
    <cellStyle name="Milliers 323 2 3 4" xfId="36618" xr:uid="{00000000-0005-0000-0000-00000E5B0000}"/>
    <cellStyle name="Milliers 323 2 3 5" xfId="9334" xr:uid="{00000000-0005-0000-0000-00000F5B0000}"/>
    <cellStyle name="Milliers 323 2 4" xfId="3005" xr:uid="{00000000-0005-0000-0000-0000105B0000}"/>
    <cellStyle name="Milliers 323 2 4 2" xfId="19757" xr:uid="{00000000-0005-0000-0000-0000115B0000}"/>
    <cellStyle name="Milliers 323 2 4 2 2" xfId="43866" xr:uid="{00000000-0005-0000-0000-0000125B0000}"/>
    <cellStyle name="Milliers 323 2 4 3" xfId="38388" xr:uid="{00000000-0005-0000-0000-0000135B0000}"/>
    <cellStyle name="Milliers 323 2 4 4" xfId="11113" xr:uid="{00000000-0005-0000-0000-0000145B0000}"/>
    <cellStyle name="Milliers 323 2 5" xfId="15623" xr:uid="{00000000-0005-0000-0000-0000155B0000}"/>
    <cellStyle name="Milliers 323 2 5 2" xfId="40590" xr:uid="{00000000-0005-0000-0000-0000165B0000}"/>
    <cellStyle name="Milliers 323 2 6" xfId="7438" xr:uid="{00000000-0005-0000-0000-0000175B0000}"/>
    <cellStyle name="Milliers 323 3" xfId="9012" xr:uid="{00000000-0005-0000-0000-0000185B0000}"/>
    <cellStyle name="Milliers 323 3 2" xfId="19451" xr:uid="{00000000-0005-0000-0000-0000195B0000}"/>
    <cellStyle name="Milliers 323 3 2 2" xfId="43560" xr:uid="{00000000-0005-0000-0000-00001A5B0000}"/>
    <cellStyle name="Milliers 323 3 3" xfId="36296" xr:uid="{00000000-0005-0000-0000-00001B5B0000}"/>
    <cellStyle name="Milliers 323 4" xfId="10807" xr:uid="{00000000-0005-0000-0000-00001C5B0000}"/>
    <cellStyle name="Milliers 323 4 2" xfId="38082" xr:uid="{00000000-0005-0000-0000-00001D5B0000}"/>
    <cellStyle name="Milliers 323 5" xfId="15301" xr:uid="{00000000-0005-0000-0000-00001E5B0000}"/>
    <cellStyle name="Milliers 323 5 2" xfId="40268" xr:uid="{00000000-0005-0000-0000-00001F5B0000}"/>
    <cellStyle name="Milliers 323 6" xfId="7107" xr:uid="{00000000-0005-0000-0000-0000205B0000}"/>
    <cellStyle name="Milliers 324" xfId="1797" xr:uid="{00000000-0005-0000-0000-0000215B0000}"/>
    <cellStyle name="Milliers 324 2" xfId="2212" xr:uid="{00000000-0005-0000-0000-0000225B0000}"/>
    <cellStyle name="Milliers 324 2 2" xfId="3819" xr:uid="{00000000-0005-0000-0000-0000235B0000}"/>
    <cellStyle name="Milliers 324 2 2 2" xfId="9946" xr:uid="{00000000-0005-0000-0000-0000245B0000}"/>
    <cellStyle name="Milliers 324 2 2 2 2" xfId="13813" xr:uid="{00000000-0005-0000-0000-0000255B0000}"/>
    <cellStyle name="Milliers 324 2 2 2 2 2" xfId="21015" xr:uid="{00000000-0005-0000-0000-0000265B0000}"/>
    <cellStyle name="Milliers 324 2 2 2 2 2 2" xfId="45124" xr:uid="{00000000-0005-0000-0000-0000275B0000}"/>
    <cellStyle name="Milliers 324 2 2 2 2 3" xfId="39660" xr:uid="{00000000-0005-0000-0000-0000285B0000}"/>
    <cellStyle name="Milliers 324 2 2 2 3" xfId="17703" xr:uid="{00000000-0005-0000-0000-0000295B0000}"/>
    <cellStyle name="Milliers 324 2 2 2 3 2" xfId="42670" xr:uid="{00000000-0005-0000-0000-00002A5B0000}"/>
    <cellStyle name="Milliers 324 2 2 2 4" xfId="37230" xr:uid="{00000000-0005-0000-0000-00002B5B0000}"/>
    <cellStyle name="Milliers 324 2 2 3" xfId="11527" xr:uid="{00000000-0005-0000-0000-00002C5B0000}"/>
    <cellStyle name="Milliers 324 2 2 3 2" xfId="20170" xr:uid="{00000000-0005-0000-0000-00002D5B0000}"/>
    <cellStyle name="Milliers 324 2 2 3 2 2" xfId="44279" xr:uid="{00000000-0005-0000-0000-00002E5B0000}"/>
    <cellStyle name="Milliers 324 2 2 3 3" xfId="38801" xr:uid="{00000000-0005-0000-0000-00002F5B0000}"/>
    <cellStyle name="Milliers 324 2 2 4" xfId="16235" xr:uid="{00000000-0005-0000-0000-0000305B0000}"/>
    <cellStyle name="Milliers 324 2 2 4 2" xfId="41202" xr:uid="{00000000-0005-0000-0000-0000315B0000}"/>
    <cellStyle name="Milliers 324 2 2 5" xfId="8066" xr:uid="{00000000-0005-0000-0000-0000325B0000}"/>
    <cellStyle name="Milliers 324 2 3" xfId="4711" xr:uid="{00000000-0005-0000-0000-0000335B0000}"/>
    <cellStyle name="Milliers 324 2 3 2" xfId="13392" xr:uid="{00000000-0005-0000-0000-0000345B0000}"/>
    <cellStyle name="Milliers 324 2 3 2 2" xfId="20603" xr:uid="{00000000-0005-0000-0000-0000355B0000}"/>
    <cellStyle name="Milliers 324 2 3 2 2 2" xfId="44712" xr:uid="{00000000-0005-0000-0000-0000365B0000}"/>
    <cellStyle name="Milliers 324 2 3 2 3" xfId="39248" xr:uid="{00000000-0005-0000-0000-0000375B0000}"/>
    <cellStyle name="Milliers 324 2 3 3" xfId="17092" xr:uid="{00000000-0005-0000-0000-0000385B0000}"/>
    <cellStyle name="Milliers 324 2 3 3 2" xfId="42059" xr:uid="{00000000-0005-0000-0000-0000395B0000}"/>
    <cellStyle name="Milliers 324 2 3 4" xfId="36619" xr:uid="{00000000-0005-0000-0000-00003A5B0000}"/>
    <cellStyle name="Milliers 324 2 3 5" xfId="9335" xr:uid="{00000000-0005-0000-0000-00003B5B0000}"/>
    <cellStyle name="Milliers 324 2 4" xfId="3006" xr:uid="{00000000-0005-0000-0000-00003C5B0000}"/>
    <cellStyle name="Milliers 324 2 4 2" xfId="19758" xr:uid="{00000000-0005-0000-0000-00003D5B0000}"/>
    <cellStyle name="Milliers 324 2 4 2 2" xfId="43867" xr:uid="{00000000-0005-0000-0000-00003E5B0000}"/>
    <cellStyle name="Milliers 324 2 4 3" xfId="38389" xr:uid="{00000000-0005-0000-0000-00003F5B0000}"/>
    <cellStyle name="Milliers 324 2 4 4" xfId="11114" xr:uid="{00000000-0005-0000-0000-0000405B0000}"/>
    <cellStyle name="Milliers 324 2 5" xfId="15624" xr:uid="{00000000-0005-0000-0000-0000415B0000}"/>
    <cellStyle name="Milliers 324 2 5 2" xfId="40591" xr:uid="{00000000-0005-0000-0000-0000425B0000}"/>
    <cellStyle name="Milliers 324 2 6" xfId="7439" xr:uid="{00000000-0005-0000-0000-0000435B0000}"/>
    <cellStyle name="Milliers 324 3" xfId="9013" xr:uid="{00000000-0005-0000-0000-0000445B0000}"/>
    <cellStyle name="Milliers 324 3 2" xfId="19452" xr:uid="{00000000-0005-0000-0000-0000455B0000}"/>
    <cellStyle name="Milliers 324 3 2 2" xfId="43561" xr:uid="{00000000-0005-0000-0000-0000465B0000}"/>
    <cellStyle name="Milliers 324 3 3" xfId="36297" xr:uid="{00000000-0005-0000-0000-0000475B0000}"/>
    <cellStyle name="Milliers 324 4" xfId="10808" xr:uid="{00000000-0005-0000-0000-0000485B0000}"/>
    <cellStyle name="Milliers 324 4 2" xfId="38083" xr:uid="{00000000-0005-0000-0000-0000495B0000}"/>
    <cellStyle name="Milliers 324 5" xfId="15302" xr:uid="{00000000-0005-0000-0000-00004A5B0000}"/>
    <cellStyle name="Milliers 324 5 2" xfId="40269" xr:uid="{00000000-0005-0000-0000-00004B5B0000}"/>
    <cellStyle name="Milliers 324 6" xfId="7108" xr:uid="{00000000-0005-0000-0000-00004C5B0000}"/>
    <cellStyle name="Milliers 325" xfId="1798" xr:uid="{00000000-0005-0000-0000-00004D5B0000}"/>
    <cellStyle name="Milliers 325 2" xfId="2213" xr:uid="{00000000-0005-0000-0000-00004E5B0000}"/>
    <cellStyle name="Milliers 325 2 2" xfId="3820" xr:uid="{00000000-0005-0000-0000-00004F5B0000}"/>
    <cellStyle name="Milliers 325 2 2 2" xfId="9947" xr:uid="{00000000-0005-0000-0000-0000505B0000}"/>
    <cellStyle name="Milliers 325 2 2 2 2" xfId="13814" xr:uid="{00000000-0005-0000-0000-0000515B0000}"/>
    <cellStyle name="Milliers 325 2 2 2 2 2" xfId="21016" xr:uid="{00000000-0005-0000-0000-0000525B0000}"/>
    <cellStyle name="Milliers 325 2 2 2 2 2 2" xfId="45125" xr:uid="{00000000-0005-0000-0000-0000535B0000}"/>
    <cellStyle name="Milliers 325 2 2 2 2 3" xfId="39661" xr:uid="{00000000-0005-0000-0000-0000545B0000}"/>
    <cellStyle name="Milliers 325 2 2 2 3" xfId="17704" xr:uid="{00000000-0005-0000-0000-0000555B0000}"/>
    <cellStyle name="Milliers 325 2 2 2 3 2" xfId="42671" xr:uid="{00000000-0005-0000-0000-0000565B0000}"/>
    <cellStyle name="Milliers 325 2 2 2 4" xfId="37231" xr:uid="{00000000-0005-0000-0000-0000575B0000}"/>
    <cellStyle name="Milliers 325 2 2 3" xfId="11528" xr:uid="{00000000-0005-0000-0000-0000585B0000}"/>
    <cellStyle name="Milliers 325 2 2 3 2" xfId="20171" xr:uid="{00000000-0005-0000-0000-0000595B0000}"/>
    <cellStyle name="Milliers 325 2 2 3 2 2" xfId="44280" xr:uid="{00000000-0005-0000-0000-00005A5B0000}"/>
    <cellStyle name="Milliers 325 2 2 3 3" xfId="38802" xr:uid="{00000000-0005-0000-0000-00005B5B0000}"/>
    <cellStyle name="Milliers 325 2 2 4" xfId="16236" xr:uid="{00000000-0005-0000-0000-00005C5B0000}"/>
    <cellStyle name="Milliers 325 2 2 4 2" xfId="41203" xr:uid="{00000000-0005-0000-0000-00005D5B0000}"/>
    <cellStyle name="Milliers 325 2 2 5" xfId="8067" xr:uid="{00000000-0005-0000-0000-00005E5B0000}"/>
    <cellStyle name="Milliers 325 2 3" xfId="4712" xr:uid="{00000000-0005-0000-0000-00005F5B0000}"/>
    <cellStyle name="Milliers 325 2 3 2" xfId="13393" xr:uid="{00000000-0005-0000-0000-0000605B0000}"/>
    <cellStyle name="Milliers 325 2 3 2 2" xfId="20604" xr:uid="{00000000-0005-0000-0000-0000615B0000}"/>
    <cellStyle name="Milliers 325 2 3 2 2 2" xfId="44713" xr:uid="{00000000-0005-0000-0000-0000625B0000}"/>
    <cellStyle name="Milliers 325 2 3 2 3" xfId="39249" xr:uid="{00000000-0005-0000-0000-0000635B0000}"/>
    <cellStyle name="Milliers 325 2 3 3" xfId="17093" xr:uid="{00000000-0005-0000-0000-0000645B0000}"/>
    <cellStyle name="Milliers 325 2 3 3 2" xfId="42060" xr:uid="{00000000-0005-0000-0000-0000655B0000}"/>
    <cellStyle name="Milliers 325 2 3 4" xfId="36620" xr:uid="{00000000-0005-0000-0000-0000665B0000}"/>
    <cellStyle name="Milliers 325 2 3 5" xfId="9336" xr:uid="{00000000-0005-0000-0000-0000675B0000}"/>
    <cellStyle name="Milliers 325 2 4" xfId="3007" xr:uid="{00000000-0005-0000-0000-0000685B0000}"/>
    <cellStyle name="Milliers 325 2 4 2" xfId="19759" xr:uid="{00000000-0005-0000-0000-0000695B0000}"/>
    <cellStyle name="Milliers 325 2 4 2 2" xfId="43868" xr:uid="{00000000-0005-0000-0000-00006A5B0000}"/>
    <cellStyle name="Milliers 325 2 4 3" xfId="38390" xr:uid="{00000000-0005-0000-0000-00006B5B0000}"/>
    <cellStyle name="Milliers 325 2 4 4" xfId="11115" xr:uid="{00000000-0005-0000-0000-00006C5B0000}"/>
    <cellStyle name="Milliers 325 2 5" xfId="15625" xr:uid="{00000000-0005-0000-0000-00006D5B0000}"/>
    <cellStyle name="Milliers 325 2 5 2" xfId="40592" xr:uid="{00000000-0005-0000-0000-00006E5B0000}"/>
    <cellStyle name="Milliers 325 2 6" xfId="7440" xr:uid="{00000000-0005-0000-0000-00006F5B0000}"/>
    <cellStyle name="Milliers 325 3" xfId="9014" xr:uid="{00000000-0005-0000-0000-0000705B0000}"/>
    <cellStyle name="Milliers 325 3 2" xfId="19453" xr:uid="{00000000-0005-0000-0000-0000715B0000}"/>
    <cellStyle name="Milliers 325 3 2 2" xfId="43562" xr:uid="{00000000-0005-0000-0000-0000725B0000}"/>
    <cellStyle name="Milliers 325 3 3" xfId="36298" xr:uid="{00000000-0005-0000-0000-0000735B0000}"/>
    <cellStyle name="Milliers 325 4" xfId="10809" xr:uid="{00000000-0005-0000-0000-0000745B0000}"/>
    <cellStyle name="Milliers 325 4 2" xfId="38084" xr:uid="{00000000-0005-0000-0000-0000755B0000}"/>
    <cellStyle name="Milliers 325 5" xfId="15303" xr:uid="{00000000-0005-0000-0000-0000765B0000}"/>
    <cellStyle name="Milliers 325 5 2" xfId="40270" xr:uid="{00000000-0005-0000-0000-0000775B0000}"/>
    <cellStyle name="Milliers 325 6" xfId="7109" xr:uid="{00000000-0005-0000-0000-0000785B0000}"/>
    <cellStyle name="Milliers 326" xfId="1799" xr:uid="{00000000-0005-0000-0000-0000795B0000}"/>
    <cellStyle name="Milliers 326 2" xfId="2214" xr:uid="{00000000-0005-0000-0000-00007A5B0000}"/>
    <cellStyle name="Milliers 326 2 2" xfId="3821" xr:uid="{00000000-0005-0000-0000-00007B5B0000}"/>
    <cellStyle name="Milliers 326 2 2 2" xfId="9948" xr:uid="{00000000-0005-0000-0000-00007C5B0000}"/>
    <cellStyle name="Milliers 326 2 2 2 2" xfId="13815" xr:uid="{00000000-0005-0000-0000-00007D5B0000}"/>
    <cellStyle name="Milliers 326 2 2 2 2 2" xfId="21017" xr:uid="{00000000-0005-0000-0000-00007E5B0000}"/>
    <cellStyle name="Milliers 326 2 2 2 2 2 2" xfId="45126" xr:uid="{00000000-0005-0000-0000-00007F5B0000}"/>
    <cellStyle name="Milliers 326 2 2 2 2 3" xfId="39662" xr:uid="{00000000-0005-0000-0000-0000805B0000}"/>
    <cellStyle name="Milliers 326 2 2 2 3" xfId="17705" xr:uid="{00000000-0005-0000-0000-0000815B0000}"/>
    <cellStyle name="Milliers 326 2 2 2 3 2" xfId="42672" xr:uid="{00000000-0005-0000-0000-0000825B0000}"/>
    <cellStyle name="Milliers 326 2 2 2 4" xfId="37232" xr:uid="{00000000-0005-0000-0000-0000835B0000}"/>
    <cellStyle name="Milliers 326 2 2 3" xfId="11529" xr:uid="{00000000-0005-0000-0000-0000845B0000}"/>
    <cellStyle name="Milliers 326 2 2 3 2" xfId="20172" xr:uid="{00000000-0005-0000-0000-0000855B0000}"/>
    <cellStyle name="Milliers 326 2 2 3 2 2" xfId="44281" xr:uid="{00000000-0005-0000-0000-0000865B0000}"/>
    <cellStyle name="Milliers 326 2 2 3 3" xfId="38803" xr:uid="{00000000-0005-0000-0000-0000875B0000}"/>
    <cellStyle name="Milliers 326 2 2 4" xfId="16237" xr:uid="{00000000-0005-0000-0000-0000885B0000}"/>
    <cellStyle name="Milliers 326 2 2 4 2" xfId="41204" xr:uid="{00000000-0005-0000-0000-0000895B0000}"/>
    <cellStyle name="Milliers 326 2 2 5" xfId="8068" xr:uid="{00000000-0005-0000-0000-00008A5B0000}"/>
    <cellStyle name="Milliers 326 2 3" xfId="4713" xr:uid="{00000000-0005-0000-0000-00008B5B0000}"/>
    <cellStyle name="Milliers 326 2 3 2" xfId="13394" xr:uid="{00000000-0005-0000-0000-00008C5B0000}"/>
    <cellStyle name="Milliers 326 2 3 2 2" xfId="20605" xr:uid="{00000000-0005-0000-0000-00008D5B0000}"/>
    <cellStyle name="Milliers 326 2 3 2 2 2" xfId="44714" xr:uid="{00000000-0005-0000-0000-00008E5B0000}"/>
    <cellStyle name="Milliers 326 2 3 2 3" xfId="39250" xr:uid="{00000000-0005-0000-0000-00008F5B0000}"/>
    <cellStyle name="Milliers 326 2 3 3" xfId="17094" xr:uid="{00000000-0005-0000-0000-0000905B0000}"/>
    <cellStyle name="Milliers 326 2 3 3 2" xfId="42061" xr:uid="{00000000-0005-0000-0000-0000915B0000}"/>
    <cellStyle name="Milliers 326 2 3 4" xfId="36621" xr:uid="{00000000-0005-0000-0000-0000925B0000}"/>
    <cellStyle name="Milliers 326 2 3 5" xfId="9337" xr:uid="{00000000-0005-0000-0000-0000935B0000}"/>
    <cellStyle name="Milliers 326 2 4" xfId="3008" xr:uid="{00000000-0005-0000-0000-0000945B0000}"/>
    <cellStyle name="Milliers 326 2 4 2" xfId="19760" xr:uid="{00000000-0005-0000-0000-0000955B0000}"/>
    <cellStyle name="Milliers 326 2 4 2 2" xfId="43869" xr:uid="{00000000-0005-0000-0000-0000965B0000}"/>
    <cellStyle name="Milliers 326 2 4 3" xfId="38391" xr:uid="{00000000-0005-0000-0000-0000975B0000}"/>
    <cellStyle name="Milliers 326 2 4 4" xfId="11116" xr:uid="{00000000-0005-0000-0000-0000985B0000}"/>
    <cellStyle name="Milliers 326 2 5" xfId="15626" xr:uid="{00000000-0005-0000-0000-0000995B0000}"/>
    <cellStyle name="Milliers 326 2 5 2" xfId="40593" xr:uid="{00000000-0005-0000-0000-00009A5B0000}"/>
    <cellStyle name="Milliers 326 2 6" xfId="7441" xr:uid="{00000000-0005-0000-0000-00009B5B0000}"/>
    <cellStyle name="Milliers 326 3" xfId="9015" xr:uid="{00000000-0005-0000-0000-00009C5B0000}"/>
    <cellStyle name="Milliers 326 3 2" xfId="19454" xr:uid="{00000000-0005-0000-0000-00009D5B0000}"/>
    <cellStyle name="Milliers 326 3 2 2" xfId="43563" xr:uid="{00000000-0005-0000-0000-00009E5B0000}"/>
    <cellStyle name="Milliers 326 3 3" xfId="36299" xr:uid="{00000000-0005-0000-0000-00009F5B0000}"/>
    <cellStyle name="Milliers 326 4" xfId="10810" xr:uid="{00000000-0005-0000-0000-0000A05B0000}"/>
    <cellStyle name="Milliers 326 4 2" xfId="38085" xr:uid="{00000000-0005-0000-0000-0000A15B0000}"/>
    <cellStyle name="Milliers 326 5" xfId="15304" xr:uid="{00000000-0005-0000-0000-0000A25B0000}"/>
    <cellStyle name="Milliers 326 5 2" xfId="40271" xr:uid="{00000000-0005-0000-0000-0000A35B0000}"/>
    <cellStyle name="Milliers 326 6" xfId="7110" xr:uid="{00000000-0005-0000-0000-0000A45B0000}"/>
    <cellStyle name="Milliers 327" xfId="1800" xr:uid="{00000000-0005-0000-0000-0000A55B0000}"/>
    <cellStyle name="Milliers 327 2" xfId="2215" xr:uid="{00000000-0005-0000-0000-0000A65B0000}"/>
    <cellStyle name="Milliers 327 2 2" xfId="3822" xr:uid="{00000000-0005-0000-0000-0000A75B0000}"/>
    <cellStyle name="Milliers 327 2 2 2" xfId="9949" xr:uid="{00000000-0005-0000-0000-0000A85B0000}"/>
    <cellStyle name="Milliers 327 2 2 2 2" xfId="13816" xr:uid="{00000000-0005-0000-0000-0000A95B0000}"/>
    <cellStyle name="Milliers 327 2 2 2 2 2" xfId="21018" xr:uid="{00000000-0005-0000-0000-0000AA5B0000}"/>
    <cellStyle name="Milliers 327 2 2 2 2 2 2" xfId="45127" xr:uid="{00000000-0005-0000-0000-0000AB5B0000}"/>
    <cellStyle name="Milliers 327 2 2 2 2 3" xfId="39663" xr:uid="{00000000-0005-0000-0000-0000AC5B0000}"/>
    <cellStyle name="Milliers 327 2 2 2 3" xfId="17706" xr:uid="{00000000-0005-0000-0000-0000AD5B0000}"/>
    <cellStyle name="Milliers 327 2 2 2 3 2" xfId="42673" xr:uid="{00000000-0005-0000-0000-0000AE5B0000}"/>
    <cellStyle name="Milliers 327 2 2 2 4" xfId="37233" xr:uid="{00000000-0005-0000-0000-0000AF5B0000}"/>
    <cellStyle name="Milliers 327 2 2 3" xfId="11530" xr:uid="{00000000-0005-0000-0000-0000B05B0000}"/>
    <cellStyle name="Milliers 327 2 2 3 2" xfId="20173" xr:uid="{00000000-0005-0000-0000-0000B15B0000}"/>
    <cellStyle name="Milliers 327 2 2 3 2 2" xfId="44282" xr:uid="{00000000-0005-0000-0000-0000B25B0000}"/>
    <cellStyle name="Milliers 327 2 2 3 3" xfId="38804" xr:uid="{00000000-0005-0000-0000-0000B35B0000}"/>
    <cellStyle name="Milliers 327 2 2 4" xfId="16238" xr:uid="{00000000-0005-0000-0000-0000B45B0000}"/>
    <cellStyle name="Milliers 327 2 2 4 2" xfId="41205" xr:uid="{00000000-0005-0000-0000-0000B55B0000}"/>
    <cellStyle name="Milliers 327 2 2 5" xfId="8069" xr:uid="{00000000-0005-0000-0000-0000B65B0000}"/>
    <cellStyle name="Milliers 327 2 3" xfId="4714" xr:uid="{00000000-0005-0000-0000-0000B75B0000}"/>
    <cellStyle name="Milliers 327 2 3 2" xfId="13395" xr:uid="{00000000-0005-0000-0000-0000B85B0000}"/>
    <cellStyle name="Milliers 327 2 3 2 2" xfId="20606" xr:uid="{00000000-0005-0000-0000-0000B95B0000}"/>
    <cellStyle name="Milliers 327 2 3 2 2 2" xfId="44715" xr:uid="{00000000-0005-0000-0000-0000BA5B0000}"/>
    <cellStyle name="Milliers 327 2 3 2 3" xfId="39251" xr:uid="{00000000-0005-0000-0000-0000BB5B0000}"/>
    <cellStyle name="Milliers 327 2 3 3" xfId="17095" xr:uid="{00000000-0005-0000-0000-0000BC5B0000}"/>
    <cellStyle name="Milliers 327 2 3 3 2" xfId="42062" xr:uid="{00000000-0005-0000-0000-0000BD5B0000}"/>
    <cellStyle name="Milliers 327 2 3 4" xfId="36622" xr:uid="{00000000-0005-0000-0000-0000BE5B0000}"/>
    <cellStyle name="Milliers 327 2 3 5" xfId="9338" xr:uid="{00000000-0005-0000-0000-0000BF5B0000}"/>
    <cellStyle name="Milliers 327 2 4" xfId="3009" xr:uid="{00000000-0005-0000-0000-0000C05B0000}"/>
    <cellStyle name="Milliers 327 2 4 2" xfId="19761" xr:uid="{00000000-0005-0000-0000-0000C15B0000}"/>
    <cellStyle name="Milliers 327 2 4 2 2" xfId="43870" xr:uid="{00000000-0005-0000-0000-0000C25B0000}"/>
    <cellStyle name="Milliers 327 2 4 3" xfId="38392" xr:uid="{00000000-0005-0000-0000-0000C35B0000}"/>
    <cellStyle name="Milliers 327 2 4 4" xfId="11117" xr:uid="{00000000-0005-0000-0000-0000C45B0000}"/>
    <cellStyle name="Milliers 327 2 5" xfId="15627" xr:uid="{00000000-0005-0000-0000-0000C55B0000}"/>
    <cellStyle name="Milliers 327 2 5 2" xfId="40594" xr:uid="{00000000-0005-0000-0000-0000C65B0000}"/>
    <cellStyle name="Milliers 327 2 6" xfId="7442" xr:uid="{00000000-0005-0000-0000-0000C75B0000}"/>
    <cellStyle name="Milliers 327 3" xfId="9016" xr:uid="{00000000-0005-0000-0000-0000C85B0000}"/>
    <cellStyle name="Milliers 327 3 2" xfId="19455" xr:uid="{00000000-0005-0000-0000-0000C95B0000}"/>
    <cellStyle name="Milliers 327 3 2 2" xfId="43564" xr:uid="{00000000-0005-0000-0000-0000CA5B0000}"/>
    <cellStyle name="Milliers 327 3 3" xfId="36300" xr:uid="{00000000-0005-0000-0000-0000CB5B0000}"/>
    <cellStyle name="Milliers 327 4" xfId="10811" xr:uid="{00000000-0005-0000-0000-0000CC5B0000}"/>
    <cellStyle name="Milliers 327 4 2" xfId="38086" xr:uid="{00000000-0005-0000-0000-0000CD5B0000}"/>
    <cellStyle name="Milliers 327 5" xfId="15305" xr:uid="{00000000-0005-0000-0000-0000CE5B0000}"/>
    <cellStyle name="Milliers 327 5 2" xfId="40272" xr:uid="{00000000-0005-0000-0000-0000CF5B0000}"/>
    <cellStyle name="Milliers 327 6" xfId="7111" xr:uid="{00000000-0005-0000-0000-0000D05B0000}"/>
    <cellStyle name="Milliers 328" xfId="1801" xr:uid="{00000000-0005-0000-0000-0000D15B0000}"/>
    <cellStyle name="Milliers 328 2" xfId="2216" xr:uid="{00000000-0005-0000-0000-0000D25B0000}"/>
    <cellStyle name="Milliers 328 2 2" xfId="3823" xr:uid="{00000000-0005-0000-0000-0000D35B0000}"/>
    <cellStyle name="Milliers 328 2 2 2" xfId="9950" xr:uid="{00000000-0005-0000-0000-0000D45B0000}"/>
    <cellStyle name="Milliers 328 2 2 2 2" xfId="13817" xr:uid="{00000000-0005-0000-0000-0000D55B0000}"/>
    <cellStyle name="Milliers 328 2 2 2 2 2" xfId="21019" xr:uid="{00000000-0005-0000-0000-0000D65B0000}"/>
    <cellStyle name="Milliers 328 2 2 2 2 2 2" xfId="45128" xr:uid="{00000000-0005-0000-0000-0000D75B0000}"/>
    <cellStyle name="Milliers 328 2 2 2 2 3" xfId="39664" xr:uid="{00000000-0005-0000-0000-0000D85B0000}"/>
    <cellStyle name="Milliers 328 2 2 2 3" xfId="17707" xr:uid="{00000000-0005-0000-0000-0000D95B0000}"/>
    <cellStyle name="Milliers 328 2 2 2 3 2" xfId="42674" xr:uid="{00000000-0005-0000-0000-0000DA5B0000}"/>
    <cellStyle name="Milliers 328 2 2 2 4" xfId="37234" xr:uid="{00000000-0005-0000-0000-0000DB5B0000}"/>
    <cellStyle name="Milliers 328 2 2 3" xfId="11531" xr:uid="{00000000-0005-0000-0000-0000DC5B0000}"/>
    <cellStyle name="Milliers 328 2 2 3 2" xfId="20174" xr:uid="{00000000-0005-0000-0000-0000DD5B0000}"/>
    <cellStyle name="Milliers 328 2 2 3 2 2" xfId="44283" xr:uid="{00000000-0005-0000-0000-0000DE5B0000}"/>
    <cellStyle name="Milliers 328 2 2 3 3" xfId="38805" xr:uid="{00000000-0005-0000-0000-0000DF5B0000}"/>
    <cellStyle name="Milliers 328 2 2 4" xfId="16239" xr:uid="{00000000-0005-0000-0000-0000E05B0000}"/>
    <cellStyle name="Milliers 328 2 2 4 2" xfId="41206" xr:uid="{00000000-0005-0000-0000-0000E15B0000}"/>
    <cellStyle name="Milliers 328 2 2 5" xfId="8070" xr:uid="{00000000-0005-0000-0000-0000E25B0000}"/>
    <cellStyle name="Milliers 328 2 3" xfId="4715" xr:uid="{00000000-0005-0000-0000-0000E35B0000}"/>
    <cellStyle name="Milliers 328 2 3 2" xfId="13396" xr:uid="{00000000-0005-0000-0000-0000E45B0000}"/>
    <cellStyle name="Milliers 328 2 3 2 2" xfId="20607" xr:uid="{00000000-0005-0000-0000-0000E55B0000}"/>
    <cellStyle name="Milliers 328 2 3 2 2 2" xfId="44716" xr:uid="{00000000-0005-0000-0000-0000E65B0000}"/>
    <cellStyle name="Milliers 328 2 3 2 3" xfId="39252" xr:uid="{00000000-0005-0000-0000-0000E75B0000}"/>
    <cellStyle name="Milliers 328 2 3 3" xfId="17096" xr:uid="{00000000-0005-0000-0000-0000E85B0000}"/>
    <cellStyle name="Milliers 328 2 3 3 2" xfId="42063" xr:uid="{00000000-0005-0000-0000-0000E95B0000}"/>
    <cellStyle name="Milliers 328 2 3 4" xfId="36623" xr:uid="{00000000-0005-0000-0000-0000EA5B0000}"/>
    <cellStyle name="Milliers 328 2 3 5" xfId="9339" xr:uid="{00000000-0005-0000-0000-0000EB5B0000}"/>
    <cellStyle name="Milliers 328 2 4" xfId="3010" xr:uid="{00000000-0005-0000-0000-0000EC5B0000}"/>
    <cellStyle name="Milliers 328 2 4 2" xfId="19762" xr:uid="{00000000-0005-0000-0000-0000ED5B0000}"/>
    <cellStyle name="Milliers 328 2 4 2 2" xfId="43871" xr:uid="{00000000-0005-0000-0000-0000EE5B0000}"/>
    <cellStyle name="Milliers 328 2 4 3" xfId="38393" xr:uid="{00000000-0005-0000-0000-0000EF5B0000}"/>
    <cellStyle name="Milliers 328 2 4 4" xfId="11118" xr:uid="{00000000-0005-0000-0000-0000F05B0000}"/>
    <cellStyle name="Milliers 328 2 5" xfId="15628" xr:uid="{00000000-0005-0000-0000-0000F15B0000}"/>
    <cellStyle name="Milliers 328 2 5 2" xfId="40595" xr:uid="{00000000-0005-0000-0000-0000F25B0000}"/>
    <cellStyle name="Milliers 328 2 6" xfId="7443" xr:uid="{00000000-0005-0000-0000-0000F35B0000}"/>
    <cellStyle name="Milliers 328 3" xfId="9017" xr:uid="{00000000-0005-0000-0000-0000F45B0000}"/>
    <cellStyle name="Milliers 328 3 2" xfId="19456" xr:uid="{00000000-0005-0000-0000-0000F55B0000}"/>
    <cellStyle name="Milliers 328 3 2 2" xfId="43565" xr:uid="{00000000-0005-0000-0000-0000F65B0000}"/>
    <cellStyle name="Milliers 328 3 3" xfId="36301" xr:uid="{00000000-0005-0000-0000-0000F75B0000}"/>
    <cellStyle name="Milliers 328 4" xfId="10812" xr:uid="{00000000-0005-0000-0000-0000F85B0000}"/>
    <cellStyle name="Milliers 328 4 2" xfId="38087" xr:uid="{00000000-0005-0000-0000-0000F95B0000}"/>
    <cellStyle name="Milliers 328 5" xfId="15306" xr:uid="{00000000-0005-0000-0000-0000FA5B0000}"/>
    <cellStyle name="Milliers 328 5 2" xfId="40273" xr:uid="{00000000-0005-0000-0000-0000FB5B0000}"/>
    <cellStyle name="Milliers 328 6" xfId="7112" xr:uid="{00000000-0005-0000-0000-0000FC5B0000}"/>
    <cellStyle name="Milliers 329" xfId="1802" xr:uid="{00000000-0005-0000-0000-0000FD5B0000}"/>
    <cellStyle name="Milliers 329 2" xfId="2217" xr:uid="{00000000-0005-0000-0000-0000FE5B0000}"/>
    <cellStyle name="Milliers 329 2 2" xfId="3824" xr:uid="{00000000-0005-0000-0000-0000FF5B0000}"/>
    <cellStyle name="Milliers 329 2 2 2" xfId="9951" xr:uid="{00000000-0005-0000-0000-0000005C0000}"/>
    <cellStyle name="Milliers 329 2 2 2 2" xfId="13818" xr:uid="{00000000-0005-0000-0000-0000015C0000}"/>
    <cellStyle name="Milliers 329 2 2 2 2 2" xfId="21020" xr:uid="{00000000-0005-0000-0000-0000025C0000}"/>
    <cellStyle name="Milliers 329 2 2 2 2 2 2" xfId="45129" xr:uid="{00000000-0005-0000-0000-0000035C0000}"/>
    <cellStyle name="Milliers 329 2 2 2 2 3" xfId="39665" xr:uid="{00000000-0005-0000-0000-0000045C0000}"/>
    <cellStyle name="Milliers 329 2 2 2 3" xfId="17708" xr:uid="{00000000-0005-0000-0000-0000055C0000}"/>
    <cellStyle name="Milliers 329 2 2 2 3 2" xfId="42675" xr:uid="{00000000-0005-0000-0000-0000065C0000}"/>
    <cellStyle name="Milliers 329 2 2 2 4" xfId="37235" xr:uid="{00000000-0005-0000-0000-0000075C0000}"/>
    <cellStyle name="Milliers 329 2 2 3" xfId="11532" xr:uid="{00000000-0005-0000-0000-0000085C0000}"/>
    <cellStyle name="Milliers 329 2 2 3 2" xfId="20175" xr:uid="{00000000-0005-0000-0000-0000095C0000}"/>
    <cellStyle name="Milliers 329 2 2 3 2 2" xfId="44284" xr:uid="{00000000-0005-0000-0000-00000A5C0000}"/>
    <cellStyle name="Milliers 329 2 2 3 3" xfId="38806" xr:uid="{00000000-0005-0000-0000-00000B5C0000}"/>
    <cellStyle name="Milliers 329 2 2 4" xfId="16240" xr:uid="{00000000-0005-0000-0000-00000C5C0000}"/>
    <cellStyle name="Milliers 329 2 2 4 2" xfId="41207" xr:uid="{00000000-0005-0000-0000-00000D5C0000}"/>
    <cellStyle name="Milliers 329 2 2 5" xfId="8071" xr:uid="{00000000-0005-0000-0000-00000E5C0000}"/>
    <cellStyle name="Milliers 329 2 3" xfId="4716" xr:uid="{00000000-0005-0000-0000-00000F5C0000}"/>
    <cellStyle name="Milliers 329 2 3 2" xfId="13397" xr:uid="{00000000-0005-0000-0000-0000105C0000}"/>
    <cellStyle name="Milliers 329 2 3 2 2" xfId="20608" xr:uid="{00000000-0005-0000-0000-0000115C0000}"/>
    <cellStyle name="Milliers 329 2 3 2 2 2" xfId="44717" xr:uid="{00000000-0005-0000-0000-0000125C0000}"/>
    <cellStyle name="Milliers 329 2 3 2 3" xfId="39253" xr:uid="{00000000-0005-0000-0000-0000135C0000}"/>
    <cellStyle name="Milliers 329 2 3 3" xfId="17097" xr:uid="{00000000-0005-0000-0000-0000145C0000}"/>
    <cellStyle name="Milliers 329 2 3 3 2" xfId="42064" xr:uid="{00000000-0005-0000-0000-0000155C0000}"/>
    <cellStyle name="Milliers 329 2 3 4" xfId="36624" xr:uid="{00000000-0005-0000-0000-0000165C0000}"/>
    <cellStyle name="Milliers 329 2 3 5" xfId="9340" xr:uid="{00000000-0005-0000-0000-0000175C0000}"/>
    <cellStyle name="Milliers 329 2 4" xfId="3011" xr:uid="{00000000-0005-0000-0000-0000185C0000}"/>
    <cellStyle name="Milliers 329 2 4 2" xfId="19763" xr:uid="{00000000-0005-0000-0000-0000195C0000}"/>
    <cellStyle name="Milliers 329 2 4 2 2" xfId="43872" xr:uid="{00000000-0005-0000-0000-00001A5C0000}"/>
    <cellStyle name="Milliers 329 2 4 3" xfId="38394" xr:uid="{00000000-0005-0000-0000-00001B5C0000}"/>
    <cellStyle name="Milliers 329 2 4 4" xfId="11119" xr:uid="{00000000-0005-0000-0000-00001C5C0000}"/>
    <cellStyle name="Milliers 329 2 5" xfId="15629" xr:uid="{00000000-0005-0000-0000-00001D5C0000}"/>
    <cellStyle name="Milliers 329 2 5 2" xfId="40596" xr:uid="{00000000-0005-0000-0000-00001E5C0000}"/>
    <cellStyle name="Milliers 329 2 6" xfId="7444" xr:uid="{00000000-0005-0000-0000-00001F5C0000}"/>
    <cellStyle name="Milliers 329 3" xfId="9018" xr:uid="{00000000-0005-0000-0000-0000205C0000}"/>
    <cellStyle name="Milliers 329 3 2" xfId="19457" xr:uid="{00000000-0005-0000-0000-0000215C0000}"/>
    <cellStyle name="Milliers 329 3 2 2" xfId="43566" xr:uid="{00000000-0005-0000-0000-0000225C0000}"/>
    <cellStyle name="Milliers 329 3 3" xfId="36302" xr:uid="{00000000-0005-0000-0000-0000235C0000}"/>
    <cellStyle name="Milliers 329 4" xfId="10813" xr:uid="{00000000-0005-0000-0000-0000245C0000}"/>
    <cellStyle name="Milliers 329 4 2" xfId="38088" xr:uid="{00000000-0005-0000-0000-0000255C0000}"/>
    <cellStyle name="Milliers 329 5" xfId="15307" xr:uid="{00000000-0005-0000-0000-0000265C0000}"/>
    <cellStyle name="Milliers 329 5 2" xfId="40274" xr:uid="{00000000-0005-0000-0000-0000275C0000}"/>
    <cellStyle name="Milliers 329 6" xfId="7113" xr:uid="{00000000-0005-0000-0000-0000285C0000}"/>
    <cellStyle name="Milliers 33" xfId="1484" xr:uid="{00000000-0005-0000-0000-0000295C0000}"/>
    <cellStyle name="Milliers 33 2" xfId="2218" xr:uid="{00000000-0005-0000-0000-00002A5C0000}"/>
    <cellStyle name="Milliers 33 2 2" xfId="3825" xr:uid="{00000000-0005-0000-0000-00002B5C0000}"/>
    <cellStyle name="Milliers 33 2 2 2" xfId="9952" xr:uid="{00000000-0005-0000-0000-00002C5C0000}"/>
    <cellStyle name="Milliers 33 2 2 2 2" xfId="13819" xr:uid="{00000000-0005-0000-0000-00002D5C0000}"/>
    <cellStyle name="Milliers 33 2 2 2 2 2" xfId="21021" xr:uid="{00000000-0005-0000-0000-00002E5C0000}"/>
    <cellStyle name="Milliers 33 2 2 2 2 2 2" xfId="45130" xr:uid="{00000000-0005-0000-0000-00002F5C0000}"/>
    <cellStyle name="Milliers 33 2 2 2 2 3" xfId="39666" xr:uid="{00000000-0005-0000-0000-0000305C0000}"/>
    <cellStyle name="Milliers 33 2 2 2 3" xfId="17709" xr:uid="{00000000-0005-0000-0000-0000315C0000}"/>
    <cellStyle name="Milliers 33 2 2 2 3 2" xfId="42676" xr:uid="{00000000-0005-0000-0000-0000325C0000}"/>
    <cellStyle name="Milliers 33 2 2 2 4" xfId="37236" xr:uid="{00000000-0005-0000-0000-0000335C0000}"/>
    <cellStyle name="Milliers 33 2 2 3" xfId="11533" xr:uid="{00000000-0005-0000-0000-0000345C0000}"/>
    <cellStyle name="Milliers 33 2 2 3 2" xfId="20176" xr:uid="{00000000-0005-0000-0000-0000355C0000}"/>
    <cellStyle name="Milliers 33 2 2 3 2 2" xfId="44285" xr:uid="{00000000-0005-0000-0000-0000365C0000}"/>
    <cellStyle name="Milliers 33 2 2 3 3" xfId="38807" xr:uid="{00000000-0005-0000-0000-0000375C0000}"/>
    <cellStyle name="Milliers 33 2 2 4" xfId="16241" xr:uid="{00000000-0005-0000-0000-0000385C0000}"/>
    <cellStyle name="Milliers 33 2 2 4 2" xfId="41208" xr:uid="{00000000-0005-0000-0000-0000395C0000}"/>
    <cellStyle name="Milliers 33 2 2 5" xfId="8072" xr:uid="{00000000-0005-0000-0000-00003A5C0000}"/>
    <cellStyle name="Milliers 33 2 3" xfId="4717" xr:uid="{00000000-0005-0000-0000-00003B5C0000}"/>
    <cellStyle name="Milliers 33 2 3 2" xfId="13398" xr:uid="{00000000-0005-0000-0000-00003C5C0000}"/>
    <cellStyle name="Milliers 33 2 3 2 2" xfId="20609" xr:uid="{00000000-0005-0000-0000-00003D5C0000}"/>
    <cellStyle name="Milliers 33 2 3 2 2 2" xfId="44718" xr:uid="{00000000-0005-0000-0000-00003E5C0000}"/>
    <cellStyle name="Milliers 33 2 3 2 3" xfId="39254" xr:uid="{00000000-0005-0000-0000-00003F5C0000}"/>
    <cellStyle name="Milliers 33 2 3 3" xfId="17098" xr:uid="{00000000-0005-0000-0000-0000405C0000}"/>
    <cellStyle name="Milliers 33 2 3 3 2" xfId="42065" xr:uid="{00000000-0005-0000-0000-0000415C0000}"/>
    <cellStyle name="Milliers 33 2 3 4" xfId="36625" xr:uid="{00000000-0005-0000-0000-0000425C0000}"/>
    <cellStyle name="Milliers 33 2 3 5" xfId="9341" xr:uid="{00000000-0005-0000-0000-0000435C0000}"/>
    <cellStyle name="Milliers 33 2 4" xfId="3012" xr:uid="{00000000-0005-0000-0000-0000445C0000}"/>
    <cellStyle name="Milliers 33 2 4 2" xfId="19764" xr:uid="{00000000-0005-0000-0000-0000455C0000}"/>
    <cellStyle name="Milliers 33 2 4 2 2" xfId="43873" xr:uid="{00000000-0005-0000-0000-0000465C0000}"/>
    <cellStyle name="Milliers 33 2 4 3" xfId="38395" xr:uid="{00000000-0005-0000-0000-0000475C0000}"/>
    <cellStyle name="Milliers 33 2 4 4" xfId="11120" xr:uid="{00000000-0005-0000-0000-0000485C0000}"/>
    <cellStyle name="Milliers 33 2 5" xfId="15630" xr:uid="{00000000-0005-0000-0000-0000495C0000}"/>
    <cellStyle name="Milliers 33 2 5 2" xfId="40597" xr:uid="{00000000-0005-0000-0000-00004A5C0000}"/>
    <cellStyle name="Milliers 33 2 6" xfId="7445" xr:uid="{00000000-0005-0000-0000-00004B5C0000}"/>
    <cellStyle name="Milliers 33 3" xfId="8700" xr:uid="{00000000-0005-0000-0000-00004C5C0000}"/>
    <cellStyle name="Milliers 33 3 2" xfId="19161" xr:uid="{00000000-0005-0000-0000-00004D5C0000}"/>
    <cellStyle name="Milliers 33 3 2 2" xfId="43270" xr:uid="{00000000-0005-0000-0000-00004E5C0000}"/>
    <cellStyle name="Milliers 33 3 3" xfId="35984" xr:uid="{00000000-0005-0000-0000-00004F5C0000}"/>
    <cellStyle name="Milliers 33 4" xfId="10517" xr:uid="{00000000-0005-0000-0000-0000505C0000}"/>
    <cellStyle name="Milliers 33 4 2" xfId="37792" xr:uid="{00000000-0005-0000-0000-0000515C0000}"/>
    <cellStyle name="Milliers 33 5" xfId="14989" xr:uid="{00000000-0005-0000-0000-0000525C0000}"/>
    <cellStyle name="Milliers 33 5 2" xfId="39956" xr:uid="{00000000-0005-0000-0000-0000535C0000}"/>
    <cellStyle name="Milliers 33 6" xfId="6795" xr:uid="{00000000-0005-0000-0000-0000545C0000}"/>
    <cellStyle name="Milliers 330" xfId="1803" xr:uid="{00000000-0005-0000-0000-0000555C0000}"/>
    <cellStyle name="Milliers 330 2" xfId="2219" xr:uid="{00000000-0005-0000-0000-0000565C0000}"/>
    <cellStyle name="Milliers 330 2 2" xfId="3826" xr:uid="{00000000-0005-0000-0000-0000575C0000}"/>
    <cellStyle name="Milliers 330 2 2 2" xfId="9953" xr:uid="{00000000-0005-0000-0000-0000585C0000}"/>
    <cellStyle name="Milliers 330 2 2 2 2" xfId="13820" xr:uid="{00000000-0005-0000-0000-0000595C0000}"/>
    <cellStyle name="Milliers 330 2 2 2 2 2" xfId="21022" xr:uid="{00000000-0005-0000-0000-00005A5C0000}"/>
    <cellStyle name="Milliers 330 2 2 2 2 2 2" xfId="45131" xr:uid="{00000000-0005-0000-0000-00005B5C0000}"/>
    <cellStyle name="Milliers 330 2 2 2 2 3" xfId="39667" xr:uid="{00000000-0005-0000-0000-00005C5C0000}"/>
    <cellStyle name="Milliers 330 2 2 2 3" xfId="17710" xr:uid="{00000000-0005-0000-0000-00005D5C0000}"/>
    <cellStyle name="Milliers 330 2 2 2 3 2" xfId="42677" xr:uid="{00000000-0005-0000-0000-00005E5C0000}"/>
    <cellStyle name="Milliers 330 2 2 2 4" xfId="37237" xr:uid="{00000000-0005-0000-0000-00005F5C0000}"/>
    <cellStyle name="Milliers 330 2 2 3" xfId="11534" xr:uid="{00000000-0005-0000-0000-0000605C0000}"/>
    <cellStyle name="Milliers 330 2 2 3 2" xfId="20177" xr:uid="{00000000-0005-0000-0000-0000615C0000}"/>
    <cellStyle name="Milliers 330 2 2 3 2 2" xfId="44286" xr:uid="{00000000-0005-0000-0000-0000625C0000}"/>
    <cellStyle name="Milliers 330 2 2 3 3" xfId="38808" xr:uid="{00000000-0005-0000-0000-0000635C0000}"/>
    <cellStyle name="Milliers 330 2 2 4" xfId="16242" xr:uid="{00000000-0005-0000-0000-0000645C0000}"/>
    <cellStyle name="Milliers 330 2 2 4 2" xfId="41209" xr:uid="{00000000-0005-0000-0000-0000655C0000}"/>
    <cellStyle name="Milliers 330 2 2 5" xfId="8073" xr:uid="{00000000-0005-0000-0000-0000665C0000}"/>
    <cellStyle name="Milliers 330 2 3" xfId="4718" xr:uid="{00000000-0005-0000-0000-0000675C0000}"/>
    <cellStyle name="Milliers 330 2 3 2" xfId="13399" xr:uid="{00000000-0005-0000-0000-0000685C0000}"/>
    <cellStyle name="Milliers 330 2 3 2 2" xfId="20610" xr:uid="{00000000-0005-0000-0000-0000695C0000}"/>
    <cellStyle name="Milliers 330 2 3 2 2 2" xfId="44719" xr:uid="{00000000-0005-0000-0000-00006A5C0000}"/>
    <cellStyle name="Milliers 330 2 3 2 3" xfId="39255" xr:uid="{00000000-0005-0000-0000-00006B5C0000}"/>
    <cellStyle name="Milliers 330 2 3 3" xfId="17099" xr:uid="{00000000-0005-0000-0000-00006C5C0000}"/>
    <cellStyle name="Milliers 330 2 3 3 2" xfId="42066" xr:uid="{00000000-0005-0000-0000-00006D5C0000}"/>
    <cellStyle name="Milliers 330 2 3 4" xfId="36626" xr:uid="{00000000-0005-0000-0000-00006E5C0000}"/>
    <cellStyle name="Milliers 330 2 3 5" xfId="9342" xr:uid="{00000000-0005-0000-0000-00006F5C0000}"/>
    <cellStyle name="Milliers 330 2 4" xfId="3013" xr:uid="{00000000-0005-0000-0000-0000705C0000}"/>
    <cellStyle name="Milliers 330 2 4 2" xfId="19765" xr:uid="{00000000-0005-0000-0000-0000715C0000}"/>
    <cellStyle name="Milliers 330 2 4 2 2" xfId="43874" xr:uid="{00000000-0005-0000-0000-0000725C0000}"/>
    <cellStyle name="Milliers 330 2 4 3" xfId="38396" xr:uid="{00000000-0005-0000-0000-0000735C0000}"/>
    <cellStyle name="Milliers 330 2 4 4" xfId="11121" xr:uid="{00000000-0005-0000-0000-0000745C0000}"/>
    <cellStyle name="Milliers 330 2 5" xfId="15631" xr:uid="{00000000-0005-0000-0000-0000755C0000}"/>
    <cellStyle name="Milliers 330 2 5 2" xfId="40598" xr:uid="{00000000-0005-0000-0000-0000765C0000}"/>
    <cellStyle name="Milliers 330 2 6" xfId="7446" xr:uid="{00000000-0005-0000-0000-0000775C0000}"/>
    <cellStyle name="Milliers 330 3" xfId="9019" xr:uid="{00000000-0005-0000-0000-0000785C0000}"/>
    <cellStyle name="Milliers 330 3 2" xfId="19458" xr:uid="{00000000-0005-0000-0000-0000795C0000}"/>
    <cellStyle name="Milliers 330 3 2 2" xfId="43567" xr:uid="{00000000-0005-0000-0000-00007A5C0000}"/>
    <cellStyle name="Milliers 330 3 3" xfId="36303" xr:uid="{00000000-0005-0000-0000-00007B5C0000}"/>
    <cellStyle name="Milliers 330 4" xfId="10814" xr:uid="{00000000-0005-0000-0000-00007C5C0000}"/>
    <cellStyle name="Milliers 330 4 2" xfId="38089" xr:uid="{00000000-0005-0000-0000-00007D5C0000}"/>
    <cellStyle name="Milliers 330 5" xfId="15308" xr:uid="{00000000-0005-0000-0000-00007E5C0000}"/>
    <cellStyle name="Milliers 330 5 2" xfId="40275" xr:uid="{00000000-0005-0000-0000-00007F5C0000}"/>
    <cellStyle name="Milliers 330 6" xfId="7114" xr:uid="{00000000-0005-0000-0000-0000805C0000}"/>
    <cellStyle name="Milliers 331" xfId="1804" xr:uid="{00000000-0005-0000-0000-0000815C0000}"/>
    <cellStyle name="Milliers 331 2" xfId="2220" xr:uid="{00000000-0005-0000-0000-0000825C0000}"/>
    <cellStyle name="Milliers 331 2 2" xfId="3827" xr:uid="{00000000-0005-0000-0000-0000835C0000}"/>
    <cellStyle name="Milliers 331 2 2 2" xfId="9954" xr:uid="{00000000-0005-0000-0000-0000845C0000}"/>
    <cellStyle name="Milliers 331 2 2 2 2" xfId="13821" xr:uid="{00000000-0005-0000-0000-0000855C0000}"/>
    <cellStyle name="Milliers 331 2 2 2 2 2" xfId="21023" xr:uid="{00000000-0005-0000-0000-0000865C0000}"/>
    <cellStyle name="Milliers 331 2 2 2 2 2 2" xfId="45132" xr:uid="{00000000-0005-0000-0000-0000875C0000}"/>
    <cellStyle name="Milliers 331 2 2 2 2 3" xfId="39668" xr:uid="{00000000-0005-0000-0000-0000885C0000}"/>
    <cellStyle name="Milliers 331 2 2 2 3" xfId="17711" xr:uid="{00000000-0005-0000-0000-0000895C0000}"/>
    <cellStyle name="Milliers 331 2 2 2 3 2" xfId="42678" xr:uid="{00000000-0005-0000-0000-00008A5C0000}"/>
    <cellStyle name="Milliers 331 2 2 2 4" xfId="37238" xr:uid="{00000000-0005-0000-0000-00008B5C0000}"/>
    <cellStyle name="Milliers 331 2 2 3" xfId="11535" xr:uid="{00000000-0005-0000-0000-00008C5C0000}"/>
    <cellStyle name="Milliers 331 2 2 3 2" xfId="20178" xr:uid="{00000000-0005-0000-0000-00008D5C0000}"/>
    <cellStyle name="Milliers 331 2 2 3 2 2" xfId="44287" xr:uid="{00000000-0005-0000-0000-00008E5C0000}"/>
    <cellStyle name="Milliers 331 2 2 3 3" xfId="38809" xr:uid="{00000000-0005-0000-0000-00008F5C0000}"/>
    <cellStyle name="Milliers 331 2 2 4" xfId="16243" xr:uid="{00000000-0005-0000-0000-0000905C0000}"/>
    <cellStyle name="Milliers 331 2 2 4 2" xfId="41210" xr:uid="{00000000-0005-0000-0000-0000915C0000}"/>
    <cellStyle name="Milliers 331 2 2 5" xfId="8074" xr:uid="{00000000-0005-0000-0000-0000925C0000}"/>
    <cellStyle name="Milliers 331 2 3" xfId="4719" xr:uid="{00000000-0005-0000-0000-0000935C0000}"/>
    <cellStyle name="Milliers 331 2 3 2" xfId="13400" xr:uid="{00000000-0005-0000-0000-0000945C0000}"/>
    <cellStyle name="Milliers 331 2 3 2 2" xfId="20611" xr:uid="{00000000-0005-0000-0000-0000955C0000}"/>
    <cellStyle name="Milliers 331 2 3 2 2 2" xfId="44720" xr:uid="{00000000-0005-0000-0000-0000965C0000}"/>
    <cellStyle name="Milliers 331 2 3 2 3" xfId="39256" xr:uid="{00000000-0005-0000-0000-0000975C0000}"/>
    <cellStyle name="Milliers 331 2 3 3" xfId="17100" xr:uid="{00000000-0005-0000-0000-0000985C0000}"/>
    <cellStyle name="Milliers 331 2 3 3 2" xfId="42067" xr:uid="{00000000-0005-0000-0000-0000995C0000}"/>
    <cellStyle name="Milliers 331 2 3 4" xfId="36627" xr:uid="{00000000-0005-0000-0000-00009A5C0000}"/>
    <cellStyle name="Milliers 331 2 3 5" xfId="9343" xr:uid="{00000000-0005-0000-0000-00009B5C0000}"/>
    <cellStyle name="Milliers 331 2 4" xfId="3014" xr:uid="{00000000-0005-0000-0000-00009C5C0000}"/>
    <cellStyle name="Milliers 331 2 4 2" xfId="19766" xr:uid="{00000000-0005-0000-0000-00009D5C0000}"/>
    <cellStyle name="Milliers 331 2 4 2 2" xfId="43875" xr:uid="{00000000-0005-0000-0000-00009E5C0000}"/>
    <cellStyle name="Milliers 331 2 4 3" xfId="38397" xr:uid="{00000000-0005-0000-0000-00009F5C0000}"/>
    <cellStyle name="Milliers 331 2 4 4" xfId="11122" xr:uid="{00000000-0005-0000-0000-0000A05C0000}"/>
    <cellStyle name="Milliers 331 2 5" xfId="15632" xr:uid="{00000000-0005-0000-0000-0000A15C0000}"/>
    <cellStyle name="Milliers 331 2 5 2" xfId="40599" xr:uid="{00000000-0005-0000-0000-0000A25C0000}"/>
    <cellStyle name="Milliers 331 2 6" xfId="7447" xr:uid="{00000000-0005-0000-0000-0000A35C0000}"/>
    <cellStyle name="Milliers 331 3" xfId="9020" xr:uid="{00000000-0005-0000-0000-0000A45C0000}"/>
    <cellStyle name="Milliers 331 3 2" xfId="19459" xr:uid="{00000000-0005-0000-0000-0000A55C0000}"/>
    <cellStyle name="Milliers 331 3 2 2" xfId="43568" xr:uid="{00000000-0005-0000-0000-0000A65C0000}"/>
    <cellStyle name="Milliers 331 3 3" xfId="36304" xr:uid="{00000000-0005-0000-0000-0000A75C0000}"/>
    <cellStyle name="Milliers 331 4" xfId="10815" xr:uid="{00000000-0005-0000-0000-0000A85C0000}"/>
    <cellStyle name="Milliers 331 4 2" xfId="38090" xr:uid="{00000000-0005-0000-0000-0000A95C0000}"/>
    <cellStyle name="Milliers 331 5" xfId="15309" xr:uid="{00000000-0005-0000-0000-0000AA5C0000}"/>
    <cellStyle name="Milliers 331 5 2" xfId="40276" xr:uid="{00000000-0005-0000-0000-0000AB5C0000}"/>
    <cellStyle name="Milliers 331 6" xfId="7115" xr:uid="{00000000-0005-0000-0000-0000AC5C0000}"/>
    <cellStyle name="Milliers 332" xfId="1805" xr:uid="{00000000-0005-0000-0000-0000AD5C0000}"/>
    <cellStyle name="Milliers 332 2" xfId="2221" xr:uid="{00000000-0005-0000-0000-0000AE5C0000}"/>
    <cellStyle name="Milliers 332 2 2" xfId="3828" xr:uid="{00000000-0005-0000-0000-0000AF5C0000}"/>
    <cellStyle name="Milliers 332 2 2 2" xfId="9955" xr:uid="{00000000-0005-0000-0000-0000B05C0000}"/>
    <cellStyle name="Milliers 332 2 2 2 2" xfId="13822" xr:uid="{00000000-0005-0000-0000-0000B15C0000}"/>
    <cellStyle name="Milliers 332 2 2 2 2 2" xfId="21024" xr:uid="{00000000-0005-0000-0000-0000B25C0000}"/>
    <cellStyle name="Milliers 332 2 2 2 2 2 2" xfId="45133" xr:uid="{00000000-0005-0000-0000-0000B35C0000}"/>
    <cellStyle name="Milliers 332 2 2 2 2 3" xfId="39669" xr:uid="{00000000-0005-0000-0000-0000B45C0000}"/>
    <cellStyle name="Milliers 332 2 2 2 3" xfId="17712" xr:uid="{00000000-0005-0000-0000-0000B55C0000}"/>
    <cellStyle name="Milliers 332 2 2 2 3 2" xfId="42679" xr:uid="{00000000-0005-0000-0000-0000B65C0000}"/>
    <cellStyle name="Milliers 332 2 2 2 4" xfId="37239" xr:uid="{00000000-0005-0000-0000-0000B75C0000}"/>
    <cellStyle name="Milliers 332 2 2 3" xfId="11536" xr:uid="{00000000-0005-0000-0000-0000B85C0000}"/>
    <cellStyle name="Milliers 332 2 2 3 2" xfId="20179" xr:uid="{00000000-0005-0000-0000-0000B95C0000}"/>
    <cellStyle name="Milliers 332 2 2 3 2 2" xfId="44288" xr:uid="{00000000-0005-0000-0000-0000BA5C0000}"/>
    <cellStyle name="Milliers 332 2 2 3 3" xfId="38810" xr:uid="{00000000-0005-0000-0000-0000BB5C0000}"/>
    <cellStyle name="Milliers 332 2 2 4" xfId="16244" xr:uid="{00000000-0005-0000-0000-0000BC5C0000}"/>
    <cellStyle name="Milliers 332 2 2 4 2" xfId="41211" xr:uid="{00000000-0005-0000-0000-0000BD5C0000}"/>
    <cellStyle name="Milliers 332 2 2 5" xfId="8075" xr:uid="{00000000-0005-0000-0000-0000BE5C0000}"/>
    <cellStyle name="Milliers 332 2 3" xfId="4720" xr:uid="{00000000-0005-0000-0000-0000BF5C0000}"/>
    <cellStyle name="Milliers 332 2 3 2" xfId="13401" xr:uid="{00000000-0005-0000-0000-0000C05C0000}"/>
    <cellStyle name="Milliers 332 2 3 2 2" xfId="20612" xr:uid="{00000000-0005-0000-0000-0000C15C0000}"/>
    <cellStyle name="Milliers 332 2 3 2 2 2" xfId="44721" xr:uid="{00000000-0005-0000-0000-0000C25C0000}"/>
    <cellStyle name="Milliers 332 2 3 2 3" xfId="39257" xr:uid="{00000000-0005-0000-0000-0000C35C0000}"/>
    <cellStyle name="Milliers 332 2 3 3" xfId="17101" xr:uid="{00000000-0005-0000-0000-0000C45C0000}"/>
    <cellStyle name="Milliers 332 2 3 3 2" xfId="42068" xr:uid="{00000000-0005-0000-0000-0000C55C0000}"/>
    <cellStyle name="Milliers 332 2 3 4" xfId="36628" xr:uid="{00000000-0005-0000-0000-0000C65C0000}"/>
    <cellStyle name="Milliers 332 2 3 5" xfId="9344" xr:uid="{00000000-0005-0000-0000-0000C75C0000}"/>
    <cellStyle name="Milliers 332 2 4" xfId="3015" xr:uid="{00000000-0005-0000-0000-0000C85C0000}"/>
    <cellStyle name="Milliers 332 2 4 2" xfId="19767" xr:uid="{00000000-0005-0000-0000-0000C95C0000}"/>
    <cellStyle name="Milliers 332 2 4 2 2" xfId="43876" xr:uid="{00000000-0005-0000-0000-0000CA5C0000}"/>
    <cellStyle name="Milliers 332 2 4 3" xfId="38398" xr:uid="{00000000-0005-0000-0000-0000CB5C0000}"/>
    <cellStyle name="Milliers 332 2 4 4" xfId="11123" xr:uid="{00000000-0005-0000-0000-0000CC5C0000}"/>
    <cellStyle name="Milliers 332 2 5" xfId="15633" xr:uid="{00000000-0005-0000-0000-0000CD5C0000}"/>
    <cellStyle name="Milliers 332 2 5 2" xfId="40600" xr:uid="{00000000-0005-0000-0000-0000CE5C0000}"/>
    <cellStyle name="Milliers 332 2 6" xfId="7448" xr:uid="{00000000-0005-0000-0000-0000CF5C0000}"/>
    <cellStyle name="Milliers 332 3" xfId="9021" xr:uid="{00000000-0005-0000-0000-0000D05C0000}"/>
    <cellStyle name="Milliers 332 3 2" xfId="19460" xr:uid="{00000000-0005-0000-0000-0000D15C0000}"/>
    <cellStyle name="Milliers 332 3 2 2" xfId="43569" xr:uid="{00000000-0005-0000-0000-0000D25C0000}"/>
    <cellStyle name="Milliers 332 3 3" xfId="36305" xr:uid="{00000000-0005-0000-0000-0000D35C0000}"/>
    <cellStyle name="Milliers 332 4" xfId="10816" xr:uid="{00000000-0005-0000-0000-0000D45C0000}"/>
    <cellStyle name="Milliers 332 4 2" xfId="38091" xr:uid="{00000000-0005-0000-0000-0000D55C0000}"/>
    <cellStyle name="Milliers 332 5" xfId="15310" xr:uid="{00000000-0005-0000-0000-0000D65C0000}"/>
    <cellStyle name="Milliers 332 5 2" xfId="40277" xr:uid="{00000000-0005-0000-0000-0000D75C0000}"/>
    <cellStyle name="Milliers 332 6" xfId="7116" xr:uid="{00000000-0005-0000-0000-0000D85C0000}"/>
    <cellStyle name="Milliers 333" xfId="1806" xr:uid="{00000000-0005-0000-0000-0000D95C0000}"/>
    <cellStyle name="Milliers 333 2" xfId="2222" xr:uid="{00000000-0005-0000-0000-0000DA5C0000}"/>
    <cellStyle name="Milliers 333 2 2" xfId="3829" xr:uid="{00000000-0005-0000-0000-0000DB5C0000}"/>
    <cellStyle name="Milliers 333 2 2 2" xfId="9956" xr:uid="{00000000-0005-0000-0000-0000DC5C0000}"/>
    <cellStyle name="Milliers 333 2 2 2 2" xfId="13823" xr:uid="{00000000-0005-0000-0000-0000DD5C0000}"/>
    <cellStyle name="Milliers 333 2 2 2 2 2" xfId="21025" xr:uid="{00000000-0005-0000-0000-0000DE5C0000}"/>
    <cellStyle name="Milliers 333 2 2 2 2 2 2" xfId="45134" xr:uid="{00000000-0005-0000-0000-0000DF5C0000}"/>
    <cellStyle name="Milliers 333 2 2 2 2 3" xfId="39670" xr:uid="{00000000-0005-0000-0000-0000E05C0000}"/>
    <cellStyle name="Milliers 333 2 2 2 3" xfId="17713" xr:uid="{00000000-0005-0000-0000-0000E15C0000}"/>
    <cellStyle name="Milliers 333 2 2 2 3 2" xfId="42680" xr:uid="{00000000-0005-0000-0000-0000E25C0000}"/>
    <cellStyle name="Milliers 333 2 2 2 4" xfId="37240" xr:uid="{00000000-0005-0000-0000-0000E35C0000}"/>
    <cellStyle name="Milliers 333 2 2 3" xfId="11537" xr:uid="{00000000-0005-0000-0000-0000E45C0000}"/>
    <cellStyle name="Milliers 333 2 2 3 2" xfId="20180" xr:uid="{00000000-0005-0000-0000-0000E55C0000}"/>
    <cellStyle name="Milliers 333 2 2 3 2 2" xfId="44289" xr:uid="{00000000-0005-0000-0000-0000E65C0000}"/>
    <cellStyle name="Milliers 333 2 2 3 3" xfId="38811" xr:uid="{00000000-0005-0000-0000-0000E75C0000}"/>
    <cellStyle name="Milliers 333 2 2 4" xfId="16245" xr:uid="{00000000-0005-0000-0000-0000E85C0000}"/>
    <cellStyle name="Milliers 333 2 2 4 2" xfId="41212" xr:uid="{00000000-0005-0000-0000-0000E95C0000}"/>
    <cellStyle name="Milliers 333 2 2 5" xfId="8076" xr:uid="{00000000-0005-0000-0000-0000EA5C0000}"/>
    <cellStyle name="Milliers 333 2 3" xfId="4721" xr:uid="{00000000-0005-0000-0000-0000EB5C0000}"/>
    <cellStyle name="Milliers 333 2 3 2" xfId="13402" xr:uid="{00000000-0005-0000-0000-0000EC5C0000}"/>
    <cellStyle name="Milliers 333 2 3 2 2" xfId="20613" xr:uid="{00000000-0005-0000-0000-0000ED5C0000}"/>
    <cellStyle name="Milliers 333 2 3 2 2 2" xfId="44722" xr:uid="{00000000-0005-0000-0000-0000EE5C0000}"/>
    <cellStyle name="Milliers 333 2 3 2 3" xfId="39258" xr:uid="{00000000-0005-0000-0000-0000EF5C0000}"/>
    <cellStyle name="Milliers 333 2 3 3" xfId="17102" xr:uid="{00000000-0005-0000-0000-0000F05C0000}"/>
    <cellStyle name="Milliers 333 2 3 3 2" xfId="42069" xr:uid="{00000000-0005-0000-0000-0000F15C0000}"/>
    <cellStyle name="Milliers 333 2 3 4" xfId="36629" xr:uid="{00000000-0005-0000-0000-0000F25C0000}"/>
    <cellStyle name="Milliers 333 2 3 5" xfId="9345" xr:uid="{00000000-0005-0000-0000-0000F35C0000}"/>
    <cellStyle name="Milliers 333 2 4" xfId="3016" xr:uid="{00000000-0005-0000-0000-0000F45C0000}"/>
    <cellStyle name="Milliers 333 2 4 2" xfId="19768" xr:uid="{00000000-0005-0000-0000-0000F55C0000}"/>
    <cellStyle name="Milliers 333 2 4 2 2" xfId="43877" xr:uid="{00000000-0005-0000-0000-0000F65C0000}"/>
    <cellStyle name="Milliers 333 2 4 3" xfId="38399" xr:uid="{00000000-0005-0000-0000-0000F75C0000}"/>
    <cellStyle name="Milliers 333 2 4 4" xfId="11124" xr:uid="{00000000-0005-0000-0000-0000F85C0000}"/>
    <cellStyle name="Milliers 333 2 5" xfId="15634" xr:uid="{00000000-0005-0000-0000-0000F95C0000}"/>
    <cellStyle name="Milliers 333 2 5 2" xfId="40601" xr:uid="{00000000-0005-0000-0000-0000FA5C0000}"/>
    <cellStyle name="Milliers 333 2 6" xfId="7449" xr:uid="{00000000-0005-0000-0000-0000FB5C0000}"/>
    <cellStyle name="Milliers 333 3" xfId="9022" xr:uid="{00000000-0005-0000-0000-0000FC5C0000}"/>
    <cellStyle name="Milliers 333 3 2" xfId="19461" xr:uid="{00000000-0005-0000-0000-0000FD5C0000}"/>
    <cellStyle name="Milliers 333 3 2 2" xfId="43570" xr:uid="{00000000-0005-0000-0000-0000FE5C0000}"/>
    <cellStyle name="Milliers 333 3 3" xfId="36306" xr:uid="{00000000-0005-0000-0000-0000FF5C0000}"/>
    <cellStyle name="Milliers 333 4" xfId="10817" xr:uid="{00000000-0005-0000-0000-0000005D0000}"/>
    <cellStyle name="Milliers 333 4 2" xfId="38092" xr:uid="{00000000-0005-0000-0000-0000015D0000}"/>
    <cellStyle name="Milliers 333 5" xfId="15311" xr:uid="{00000000-0005-0000-0000-0000025D0000}"/>
    <cellStyle name="Milliers 333 5 2" xfId="40278" xr:uid="{00000000-0005-0000-0000-0000035D0000}"/>
    <cellStyle name="Milliers 333 6" xfId="7117" xr:uid="{00000000-0005-0000-0000-0000045D0000}"/>
    <cellStyle name="Milliers 334" xfId="1807" xr:uid="{00000000-0005-0000-0000-0000055D0000}"/>
    <cellStyle name="Milliers 334 2" xfId="2223" xr:uid="{00000000-0005-0000-0000-0000065D0000}"/>
    <cellStyle name="Milliers 334 2 2" xfId="3830" xr:uid="{00000000-0005-0000-0000-0000075D0000}"/>
    <cellStyle name="Milliers 334 2 2 2" xfId="9957" xr:uid="{00000000-0005-0000-0000-0000085D0000}"/>
    <cellStyle name="Milliers 334 2 2 2 2" xfId="13824" xr:uid="{00000000-0005-0000-0000-0000095D0000}"/>
    <cellStyle name="Milliers 334 2 2 2 2 2" xfId="21026" xr:uid="{00000000-0005-0000-0000-00000A5D0000}"/>
    <cellStyle name="Milliers 334 2 2 2 2 2 2" xfId="45135" xr:uid="{00000000-0005-0000-0000-00000B5D0000}"/>
    <cellStyle name="Milliers 334 2 2 2 2 3" xfId="39671" xr:uid="{00000000-0005-0000-0000-00000C5D0000}"/>
    <cellStyle name="Milliers 334 2 2 2 3" xfId="17714" xr:uid="{00000000-0005-0000-0000-00000D5D0000}"/>
    <cellStyle name="Milliers 334 2 2 2 3 2" xfId="42681" xr:uid="{00000000-0005-0000-0000-00000E5D0000}"/>
    <cellStyle name="Milliers 334 2 2 2 4" xfId="37241" xr:uid="{00000000-0005-0000-0000-00000F5D0000}"/>
    <cellStyle name="Milliers 334 2 2 3" xfId="11538" xr:uid="{00000000-0005-0000-0000-0000105D0000}"/>
    <cellStyle name="Milliers 334 2 2 3 2" xfId="20181" xr:uid="{00000000-0005-0000-0000-0000115D0000}"/>
    <cellStyle name="Milliers 334 2 2 3 2 2" xfId="44290" xr:uid="{00000000-0005-0000-0000-0000125D0000}"/>
    <cellStyle name="Milliers 334 2 2 3 3" xfId="38812" xr:uid="{00000000-0005-0000-0000-0000135D0000}"/>
    <cellStyle name="Milliers 334 2 2 4" xfId="16246" xr:uid="{00000000-0005-0000-0000-0000145D0000}"/>
    <cellStyle name="Milliers 334 2 2 4 2" xfId="41213" xr:uid="{00000000-0005-0000-0000-0000155D0000}"/>
    <cellStyle name="Milliers 334 2 2 5" xfId="8077" xr:uid="{00000000-0005-0000-0000-0000165D0000}"/>
    <cellStyle name="Milliers 334 2 3" xfId="4722" xr:uid="{00000000-0005-0000-0000-0000175D0000}"/>
    <cellStyle name="Milliers 334 2 3 2" xfId="13403" xr:uid="{00000000-0005-0000-0000-0000185D0000}"/>
    <cellStyle name="Milliers 334 2 3 2 2" xfId="20614" xr:uid="{00000000-0005-0000-0000-0000195D0000}"/>
    <cellStyle name="Milliers 334 2 3 2 2 2" xfId="44723" xr:uid="{00000000-0005-0000-0000-00001A5D0000}"/>
    <cellStyle name="Milliers 334 2 3 2 3" xfId="39259" xr:uid="{00000000-0005-0000-0000-00001B5D0000}"/>
    <cellStyle name="Milliers 334 2 3 3" xfId="17103" xr:uid="{00000000-0005-0000-0000-00001C5D0000}"/>
    <cellStyle name="Milliers 334 2 3 3 2" xfId="42070" xr:uid="{00000000-0005-0000-0000-00001D5D0000}"/>
    <cellStyle name="Milliers 334 2 3 4" xfId="36630" xr:uid="{00000000-0005-0000-0000-00001E5D0000}"/>
    <cellStyle name="Milliers 334 2 3 5" xfId="9346" xr:uid="{00000000-0005-0000-0000-00001F5D0000}"/>
    <cellStyle name="Milliers 334 2 4" xfId="3017" xr:uid="{00000000-0005-0000-0000-0000205D0000}"/>
    <cellStyle name="Milliers 334 2 4 2" xfId="19769" xr:uid="{00000000-0005-0000-0000-0000215D0000}"/>
    <cellStyle name="Milliers 334 2 4 2 2" xfId="43878" xr:uid="{00000000-0005-0000-0000-0000225D0000}"/>
    <cellStyle name="Milliers 334 2 4 3" xfId="38400" xr:uid="{00000000-0005-0000-0000-0000235D0000}"/>
    <cellStyle name="Milliers 334 2 4 4" xfId="11125" xr:uid="{00000000-0005-0000-0000-0000245D0000}"/>
    <cellStyle name="Milliers 334 2 5" xfId="15635" xr:uid="{00000000-0005-0000-0000-0000255D0000}"/>
    <cellStyle name="Milliers 334 2 5 2" xfId="40602" xr:uid="{00000000-0005-0000-0000-0000265D0000}"/>
    <cellStyle name="Milliers 334 2 6" xfId="7450" xr:uid="{00000000-0005-0000-0000-0000275D0000}"/>
    <cellStyle name="Milliers 334 3" xfId="9023" xr:uid="{00000000-0005-0000-0000-0000285D0000}"/>
    <cellStyle name="Milliers 334 3 2" xfId="19462" xr:uid="{00000000-0005-0000-0000-0000295D0000}"/>
    <cellStyle name="Milliers 334 3 2 2" xfId="43571" xr:uid="{00000000-0005-0000-0000-00002A5D0000}"/>
    <cellStyle name="Milliers 334 3 3" xfId="36307" xr:uid="{00000000-0005-0000-0000-00002B5D0000}"/>
    <cellStyle name="Milliers 334 4" xfId="10818" xr:uid="{00000000-0005-0000-0000-00002C5D0000}"/>
    <cellStyle name="Milliers 334 4 2" xfId="38093" xr:uid="{00000000-0005-0000-0000-00002D5D0000}"/>
    <cellStyle name="Milliers 334 5" xfId="15312" xr:uid="{00000000-0005-0000-0000-00002E5D0000}"/>
    <cellStyle name="Milliers 334 5 2" xfId="40279" xr:uid="{00000000-0005-0000-0000-00002F5D0000}"/>
    <cellStyle name="Milliers 334 6" xfId="7118" xr:uid="{00000000-0005-0000-0000-0000305D0000}"/>
    <cellStyle name="Milliers 335" xfId="1808" xr:uid="{00000000-0005-0000-0000-0000315D0000}"/>
    <cellStyle name="Milliers 335 2" xfId="2224" xr:uid="{00000000-0005-0000-0000-0000325D0000}"/>
    <cellStyle name="Milliers 335 2 2" xfId="3831" xr:uid="{00000000-0005-0000-0000-0000335D0000}"/>
    <cellStyle name="Milliers 335 2 2 2" xfId="9958" xr:uid="{00000000-0005-0000-0000-0000345D0000}"/>
    <cellStyle name="Milliers 335 2 2 2 2" xfId="13825" xr:uid="{00000000-0005-0000-0000-0000355D0000}"/>
    <cellStyle name="Milliers 335 2 2 2 2 2" xfId="21027" xr:uid="{00000000-0005-0000-0000-0000365D0000}"/>
    <cellStyle name="Milliers 335 2 2 2 2 2 2" xfId="45136" xr:uid="{00000000-0005-0000-0000-0000375D0000}"/>
    <cellStyle name="Milliers 335 2 2 2 2 3" xfId="39672" xr:uid="{00000000-0005-0000-0000-0000385D0000}"/>
    <cellStyle name="Milliers 335 2 2 2 3" xfId="17715" xr:uid="{00000000-0005-0000-0000-0000395D0000}"/>
    <cellStyle name="Milliers 335 2 2 2 3 2" xfId="42682" xr:uid="{00000000-0005-0000-0000-00003A5D0000}"/>
    <cellStyle name="Milliers 335 2 2 2 4" xfId="37242" xr:uid="{00000000-0005-0000-0000-00003B5D0000}"/>
    <cellStyle name="Milliers 335 2 2 3" xfId="11539" xr:uid="{00000000-0005-0000-0000-00003C5D0000}"/>
    <cellStyle name="Milliers 335 2 2 3 2" xfId="20182" xr:uid="{00000000-0005-0000-0000-00003D5D0000}"/>
    <cellStyle name="Milliers 335 2 2 3 2 2" xfId="44291" xr:uid="{00000000-0005-0000-0000-00003E5D0000}"/>
    <cellStyle name="Milliers 335 2 2 3 3" xfId="38813" xr:uid="{00000000-0005-0000-0000-00003F5D0000}"/>
    <cellStyle name="Milliers 335 2 2 4" xfId="16247" xr:uid="{00000000-0005-0000-0000-0000405D0000}"/>
    <cellStyle name="Milliers 335 2 2 4 2" xfId="41214" xr:uid="{00000000-0005-0000-0000-0000415D0000}"/>
    <cellStyle name="Milliers 335 2 2 5" xfId="8078" xr:uid="{00000000-0005-0000-0000-0000425D0000}"/>
    <cellStyle name="Milliers 335 2 3" xfId="4723" xr:uid="{00000000-0005-0000-0000-0000435D0000}"/>
    <cellStyle name="Milliers 335 2 3 2" xfId="13404" xr:uid="{00000000-0005-0000-0000-0000445D0000}"/>
    <cellStyle name="Milliers 335 2 3 2 2" xfId="20615" xr:uid="{00000000-0005-0000-0000-0000455D0000}"/>
    <cellStyle name="Milliers 335 2 3 2 2 2" xfId="44724" xr:uid="{00000000-0005-0000-0000-0000465D0000}"/>
    <cellStyle name="Milliers 335 2 3 2 3" xfId="39260" xr:uid="{00000000-0005-0000-0000-0000475D0000}"/>
    <cellStyle name="Milliers 335 2 3 3" xfId="17104" xr:uid="{00000000-0005-0000-0000-0000485D0000}"/>
    <cellStyle name="Milliers 335 2 3 3 2" xfId="42071" xr:uid="{00000000-0005-0000-0000-0000495D0000}"/>
    <cellStyle name="Milliers 335 2 3 4" xfId="36631" xr:uid="{00000000-0005-0000-0000-00004A5D0000}"/>
    <cellStyle name="Milliers 335 2 3 5" xfId="9347" xr:uid="{00000000-0005-0000-0000-00004B5D0000}"/>
    <cellStyle name="Milliers 335 2 4" xfId="3018" xr:uid="{00000000-0005-0000-0000-00004C5D0000}"/>
    <cellStyle name="Milliers 335 2 4 2" xfId="19770" xr:uid="{00000000-0005-0000-0000-00004D5D0000}"/>
    <cellStyle name="Milliers 335 2 4 2 2" xfId="43879" xr:uid="{00000000-0005-0000-0000-00004E5D0000}"/>
    <cellStyle name="Milliers 335 2 4 3" xfId="38401" xr:uid="{00000000-0005-0000-0000-00004F5D0000}"/>
    <cellStyle name="Milliers 335 2 4 4" xfId="11126" xr:uid="{00000000-0005-0000-0000-0000505D0000}"/>
    <cellStyle name="Milliers 335 2 5" xfId="15636" xr:uid="{00000000-0005-0000-0000-0000515D0000}"/>
    <cellStyle name="Milliers 335 2 5 2" xfId="40603" xr:uid="{00000000-0005-0000-0000-0000525D0000}"/>
    <cellStyle name="Milliers 335 2 6" xfId="7451" xr:uid="{00000000-0005-0000-0000-0000535D0000}"/>
    <cellStyle name="Milliers 335 3" xfId="9024" xr:uid="{00000000-0005-0000-0000-0000545D0000}"/>
    <cellStyle name="Milliers 335 3 2" xfId="19463" xr:uid="{00000000-0005-0000-0000-0000555D0000}"/>
    <cellStyle name="Milliers 335 3 2 2" xfId="43572" xr:uid="{00000000-0005-0000-0000-0000565D0000}"/>
    <cellStyle name="Milliers 335 3 3" xfId="36308" xr:uid="{00000000-0005-0000-0000-0000575D0000}"/>
    <cellStyle name="Milliers 335 4" xfId="10819" xr:uid="{00000000-0005-0000-0000-0000585D0000}"/>
    <cellStyle name="Milliers 335 4 2" xfId="38094" xr:uid="{00000000-0005-0000-0000-0000595D0000}"/>
    <cellStyle name="Milliers 335 5" xfId="15313" xr:uid="{00000000-0005-0000-0000-00005A5D0000}"/>
    <cellStyle name="Milliers 335 5 2" xfId="40280" xr:uid="{00000000-0005-0000-0000-00005B5D0000}"/>
    <cellStyle name="Milliers 335 6" xfId="7119" xr:uid="{00000000-0005-0000-0000-00005C5D0000}"/>
    <cellStyle name="Milliers 336" xfId="1809" xr:uid="{00000000-0005-0000-0000-00005D5D0000}"/>
    <cellStyle name="Milliers 336 2" xfId="2225" xr:uid="{00000000-0005-0000-0000-00005E5D0000}"/>
    <cellStyle name="Milliers 336 2 2" xfId="3832" xr:uid="{00000000-0005-0000-0000-00005F5D0000}"/>
    <cellStyle name="Milliers 336 2 2 2" xfId="9959" xr:uid="{00000000-0005-0000-0000-0000605D0000}"/>
    <cellStyle name="Milliers 336 2 2 2 2" xfId="13826" xr:uid="{00000000-0005-0000-0000-0000615D0000}"/>
    <cellStyle name="Milliers 336 2 2 2 2 2" xfId="21028" xr:uid="{00000000-0005-0000-0000-0000625D0000}"/>
    <cellStyle name="Milliers 336 2 2 2 2 2 2" xfId="45137" xr:uid="{00000000-0005-0000-0000-0000635D0000}"/>
    <cellStyle name="Milliers 336 2 2 2 2 3" xfId="39673" xr:uid="{00000000-0005-0000-0000-0000645D0000}"/>
    <cellStyle name="Milliers 336 2 2 2 3" xfId="17716" xr:uid="{00000000-0005-0000-0000-0000655D0000}"/>
    <cellStyle name="Milliers 336 2 2 2 3 2" xfId="42683" xr:uid="{00000000-0005-0000-0000-0000665D0000}"/>
    <cellStyle name="Milliers 336 2 2 2 4" xfId="37243" xr:uid="{00000000-0005-0000-0000-0000675D0000}"/>
    <cellStyle name="Milliers 336 2 2 3" xfId="11540" xr:uid="{00000000-0005-0000-0000-0000685D0000}"/>
    <cellStyle name="Milliers 336 2 2 3 2" xfId="20183" xr:uid="{00000000-0005-0000-0000-0000695D0000}"/>
    <cellStyle name="Milliers 336 2 2 3 2 2" xfId="44292" xr:uid="{00000000-0005-0000-0000-00006A5D0000}"/>
    <cellStyle name="Milliers 336 2 2 3 3" xfId="38814" xr:uid="{00000000-0005-0000-0000-00006B5D0000}"/>
    <cellStyle name="Milliers 336 2 2 4" xfId="16248" xr:uid="{00000000-0005-0000-0000-00006C5D0000}"/>
    <cellStyle name="Milliers 336 2 2 4 2" xfId="41215" xr:uid="{00000000-0005-0000-0000-00006D5D0000}"/>
    <cellStyle name="Milliers 336 2 2 5" xfId="8079" xr:uid="{00000000-0005-0000-0000-00006E5D0000}"/>
    <cellStyle name="Milliers 336 2 3" xfId="4724" xr:uid="{00000000-0005-0000-0000-00006F5D0000}"/>
    <cellStyle name="Milliers 336 2 3 2" xfId="13405" xr:uid="{00000000-0005-0000-0000-0000705D0000}"/>
    <cellStyle name="Milliers 336 2 3 2 2" xfId="20616" xr:uid="{00000000-0005-0000-0000-0000715D0000}"/>
    <cellStyle name="Milliers 336 2 3 2 2 2" xfId="44725" xr:uid="{00000000-0005-0000-0000-0000725D0000}"/>
    <cellStyle name="Milliers 336 2 3 2 3" xfId="39261" xr:uid="{00000000-0005-0000-0000-0000735D0000}"/>
    <cellStyle name="Milliers 336 2 3 3" xfId="17105" xr:uid="{00000000-0005-0000-0000-0000745D0000}"/>
    <cellStyle name="Milliers 336 2 3 3 2" xfId="42072" xr:uid="{00000000-0005-0000-0000-0000755D0000}"/>
    <cellStyle name="Milliers 336 2 3 4" xfId="36632" xr:uid="{00000000-0005-0000-0000-0000765D0000}"/>
    <cellStyle name="Milliers 336 2 3 5" xfId="9348" xr:uid="{00000000-0005-0000-0000-0000775D0000}"/>
    <cellStyle name="Milliers 336 2 4" xfId="3019" xr:uid="{00000000-0005-0000-0000-0000785D0000}"/>
    <cellStyle name="Milliers 336 2 4 2" xfId="19771" xr:uid="{00000000-0005-0000-0000-0000795D0000}"/>
    <cellStyle name="Milliers 336 2 4 2 2" xfId="43880" xr:uid="{00000000-0005-0000-0000-00007A5D0000}"/>
    <cellStyle name="Milliers 336 2 4 3" xfId="38402" xr:uid="{00000000-0005-0000-0000-00007B5D0000}"/>
    <cellStyle name="Milliers 336 2 4 4" xfId="11127" xr:uid="{00000000-0005-0000-0000-00007C5D0000}"/>
    <cellStyle name="Milliers 336 2 5" xfId="15637" xr:uid="{00000000-0005-0000-0000-00007D5D0000}"/>
    <cellStyle name="Milliers 336 2 5 2" xfId="40604" xr:uid="{00000000-0005-0000-0000-00007E5D0000}"/>
    <cellStyle name="Milliers 336 2 6" xfId="7452" xr:uid="{00000000-0005-0000-0000-00007F5D0000}"/>
    <cellStyle name="Milliers 336 3" xfId="9025" xr:uid="{00000000-0005-0000-0000-0000805D0000}"/>
    <cellStyle name="Milliers 336 3 2" xfId="19464" xr:uid="{00000000-0005-0000-0000-0000815D0000}"/>
    <cellStyle name="Milliers 336 3 2 2" xfId="43573" xr:uid="{00000000-0005-0000-0000-0000825D0000}"/>
    <cellStyle name="Milliers 336 3 3" xfId="36309" xr:uid="{00000000-0005-0000-0000-0000835D0000}"/>
    <cellStyle name="Milliers 336 4" xfId="10820" xr:uid="{00000000-0005-0000-0000-0000845D0000}"/>
    <cellStyle name="Milliers 336 4 2" xfId="38095" xr:uid="{00000000-0005-0000-0000-0000855D0000}"/>
    <cellStyle name="Milliers 336 5" xfId="15314" xr:uid="{00000000-0005-0000-0000-0000865D0000}"/>
    <cellStyle name="Milliers 336 5 2" xfId="40281" xr:uid="{00000000-0005-0000-0000-0000875D0000}"/>
    <cellStyle name="Milliers 336 6" xfId="7120" xr:uid="{00000000-0005-0000-0000-0000885D0000}"/>
    <cellStyle name="Milliers 337" xfId="1810" xr:uid="{00000000-0005-0000-0000-0000895D0000}"/>
    <cellStyle name="Milliers 337 2" xfId="2226" xr:uid="{00000000-0005-0000-0000-00008A5D0000}"/>
    <cellStyle name="Milliers 337 2 2" xfId="3833" xr:uid="{00000000-0005-0000-0000-00008B5D0000}"/>
    <cellStyle name="Milliers 337 2 2 2" xfId="9960" xr:uid="{00000000-0005-0000-0000-00008C5D0000}"/>
    <cellStyle name="Milliers 337 2 2 2 2" xfId="13827" xr:uid="{00000000-0005-0000-0000-00008D5D0000}"/>
    <cellStyle name="Milliers 337 2 2 2 2 2" xfId="21029" xr:uid="{00000000-0005-0000-0000-00008E5D0000}"/>
    <cellStyle name="Milliers 337 2 2 2 2 2 2" xfId="45138" xr:uid="{00000000-0005-0000-0000-00008F5D0000}"/>
    <cellStyle name="Milliers 337 2 2 2 2 3" xfId="39674" xr:uid="{00000000-0005-0000-0000-0000905D0000}"/>
    <cellStyle name="Milliers 337 2 2 2 3" xfId="17717" xr:uid="{00000000-0005-0000-0000-0000915D0000}"/>
    <cellStyle name="Milliers 337 2 2 2 3 2" xfId="42684" xr:uid="{00000000-0005-0000-0000-0000925D0000}"/>
    <cellStyle name="Milliers 337 2 2 2 4" xfId="37244" xr:uid="{00000000-0005-0000-0000-0000935D0000}"/>
    <cellStyle name="Milliers 337 2 2 3" xfId="11541" xr:uid="{00000000-0005-0000-0000-0000945D0000}"/>
    <cellStyle name="Milliers 337 2 2 3 2" xfId="20184" xr:uid="{00000000-0005-0000-0000-0000955D0000}"/>
    <cellStyle name="Milliers 337 2 2 3 2 2" xfId="44293" xr:uid="{00000000-0005-0000-0000-0000965D0000}"/>
    <cellStyle name="Milliers 337 2 2 3 3" xfId="38815" xr:uid="{00000000-0005-0000-0000-0000975D0000}"/>
    <cellStyle name="Milliers 337 2 2 4" xfId="16249" xr:uid="{00000000-0005-0000-0000-0000985D0000}"/>
    <cellStyle name="Milliers 337 2 2 4 2" xfId="41216" xr:uid="{00000000-0005-0000-0000-0000995D0000}"/>
    <cellStyle name="Milliers 337 2 2 5" xfId="8080" xr:uid="{00000000-0005-0000-0000-00009A5D0000}"/>
    <cellStyle name="Milliers 337 2 3" xfId="4725" xr:uid="{00000000-0005-0000-0000-00009B5D0000}"/>
    <cellStyle name="Milliers 337 2 3 2" xfId="13406" xr:uid="{00000000-0005-0000-0000-00009C5D0000}"/>
    <cellStyle name="Milliers 337 2 3 2 2" xfId="20617" xr:uid="{00000000-0005-0000-0000-00009D5D0000}"/>
    <cellStyle name="Milliers 337 2 3 2 2 2" xfId="44726" xr:uid="{00000000-0005-0000-0000-00009E5D0000}"/>
    <cellStyle name="Milliers 337 2 3 2 3" xfId="39262" xr:uid="{00000000-0005-0000-0000-00009F5D0000}"/>
    <cellStyle name="Milliers 337 2 3 3" xfId="17106" xr:uid="{00000000-0005-0000-0000-0000A05D0000}"/>
    <cellStyle name="Milliers 337 2 3 3 2" xfId="42073" xr:uid="{00000000-0005-0000-0000-0000A15D0000}"/>
    <cellStyle name="Milliers 337 2 3 4" xfId="36633" xr:uid="{00000000-0005-0000-0000-0000A25D0000}"/>
    <cellStyle name="Milliers 337 2 3 5" xfId="9349" xr:uid="{00000000-0005-0000-0000-0000A35D0000}"/>
    <cellStyle name="Milliers 337 2 4" xfId="3020" xr:uid="{00000000-0005-0000-0000-0000A45D0000}"/>
    <cellStyle name="Milliers 337 2 4 2" xfId="19772" xr:uid="{00000000-0005-0000-0000-0000A55D0000}"/>
    <cellStyle name="Milliers 337 2 4 2 2" xfId="43881" xr:uid="{00000000-0005-0000-0000-0000A65D0000}"/>
    <cellStyle name="Milliers 337 2 4 3" xfId="38403" xr:uid="{00000000-0005-0000-0000-0000A75D0000}"/>
    <cellStyle name="Milliers 337 2 4 4" xfId="11128" xr:uid="{00000000-0005-0000-0000-0000A85D0000}"/>
    <cellStyle name="Milliers 337 2 5" xfId="15638" xr:uid="{00000000-0005-0000-0000-0000A95D0000}"/>
    <cellStyle name="Milliers 337 2 5 2" xfId="40605" xr:uid="{00000000-0005-0000-0000-0000AA5D0000}"/>
    <cellStyle name="Milliers 337 2 6" xfId="7453" xr:uid="{00000000-0005-0000-0000-0000AB5D0000}"/>
    <cellStyle name="Milliers 337 3" xfId="9026" xr:uid="{00000000-0005-0000-0000-0000AC5D0000}"/>
    <cellStyle name="Milliers 337 3 2" xfId="19465" xr:uid="{00000000-0005-0000-0000-0000AD5D0000}"/>
    <cellStyle name="Milliers 337 3 2 2" xfId="43574" xr:uid="{00000000-0005-0000-0000-0000AE5D0000}"/>
    <cellStyle name="Milliers 337 3 3" xfId="36310" xr:uid="{00000000-0005-0000-0000-0000AF5D0000}"/>
    <cellStyle name="Milliers 337 4" xfId="10821" xr:uid="{00000000-0005-0000-0000-0000B05D0000}"/>
    <cellStyle name="Milliers 337 4 2" xfId="38096" xr:uid="{00000000-0005-0000-0000-0000B15D0000}"/>
    <cellStyle name="Milliers 337 5" xfId="15315" xr:uid="{00000000-0005-0000-0000-0000B25D0000}"/>
    <cellStyle name="Milliers 337 5 2" xfId="40282" xr:uid="{00000000-0005-0000-0000-0000B35D0000}"/>
    <cellStyle name="Milliers 337 6" xfId="7121" xr:uid="{00000000-0005-0000-0000-0000B45D0000}"/>
    <cellStyle name="Milliers 338" xfId="1811" xr:uid="{00000000-0005-0000-0000-0000B55D0000}"/>
    <cellStyle name="Milliers 338 2" xfId="2227" xr:uid="{00000000-0005-0000-0000-0000B65D0000}"/>
    <cellStyle name="Milliers 338 2 2" xfId="3834" xr:uid="{00000000-0005-0000-0000-0000B75D0000}"/>
    <cellStyle name="Milliers 338 2 2 2" xfId="9961" xr:uid="{00000000-0005-0000-0000-0000B85D0000}"/>
    <cellStyle name="Milliers 338 2 2 2 2" xfId="13828" xr:uid="{00000000-0005-0000-0000-0000B95D0000}"/>
    <cellStyle name="Milliers 338 2 2 2 2 2" xfId="21030" xr:uid="{00000000-0005-0000-0000-0000BA5D0000}"/>
    <cellStyle name="Milliers 338 2 2 2 2 2 2" xfId="45139" xr:uid="{00000000-0005-0000-0000-0000BB5D0000}"/>
    <cellStyle name="Milliers 338 2 2 2 2 3" xfId="39675" xr:uid="{00000000-0005-0000-0000-0000BC5D0000}"/>
    <cellStyle name="Milliers 338 2 2 2 3" xfId="17718" xr:uid="{00000000-0005-0000-0000-0000BD5D0000}"/>
    <cellStyle name="Milliers 338 2 2 2 3 2" xfId="42685" xr:uid="{00000000-0005-0000-0000-0000BE5D0000}"/>
    <cellStyle name="Milliers 338 2 2 2 4" xfId="37245" xr:uid="{00000000-0005-0000-0000-0000BF5D0000}"/>
    <cellStyle name="Milliers 338 2 2 3" xfId="11542" xr:uid="{00000000-0005-0000-0000-0000C05D0000}"/>
    <cellStyle name="Milliers 338 2 2 3 2" xfId="20185" xr:uid="{00000000-0005-0000-0000-0000C15D0000}"/>
    <cellStyle name="Milliers 338 2 2 3 2 2" xfId="44294" xr:uid="{00000000-0005-0000-0000-0000C25D0000}"/>
    <cellStyle name="Milliers 338 2 2 3 3" xfId="38816" xr:uid="{00000000-0005-0000-0000-0000C35D0000}"/>
    <cellStyle name="Milliers 338 2 2 4" xfId="16250" xr:uid="{00000000-0005-0000-0000-0000C45D0000}"/>
    <cellStyle name="Milliers 338 2 2 4 2" xfId="41217" xr:uid="{00000000-0005-0000-0000-0000C55D0000}"/>
    <cellStyle name="Milliers 338 2 2 5" xfId="8081" xr:uid="{00000000-0005-0000-0000-0000C65D0000}"/>
    <cellStyle name="Milliers 338 2 3" xfId="4726" xr:uid="{00000000-0005-0000-0000-0000C75D0000}"/>
    <cellStyle name="Milliers 338 2 3 2" xfId="13407" xr:uid="{00000000-0005-0000-0000-0000C85D0000}"/>
    <cellStyle name="Milliers 338 2 3 2 2" xfId="20618" xr:uid="{00000000-0005-0000-0000-0000C95D0000}"/>
    <cellStyle name="Milliers 338 2 3 2 2 2" xfId="44727" xr:uid="{00000000-0005-0000-0000-0000CA5D0000}"/>
    <cellStyle name="Milliers 338 2 3 2 3" xfId="39263" xr:uid="{00000000-0005-0000-0000-0000CB5D0000}"/>
    <cellStyle name="Milliers 338 2 3 3" xfId="17107" xr:uid="{00000000-0005-0000-0000-0000CC5D0000}"/>
    <cellStyle name="Milliers 338 2 3 3 2" xfId="42074" xr:uid="{00000000-0005-0000-0000-0000CD5D0000}"/>
    <cellStyle name="Milliers 338 2 3 4" xfId="36634" xr:uid="{00000000-0005-0000-0000-0000CE5D0000}"/>
    <cellStyle name="Milliers 338 2 3 5" xfId="9350" xr:uid="{00000000-0005-0000-0000-0000CF5D0000}"/>
    <cellStyle name="Milliers 338 2 4" xfId="3021" xr:uid="{00000000-0005-0000-0000-0000D05D0000}"/>
    <cellStyle name="Milliers 338 2 4 2" xfId="19773" xr:uid="{00000000-0005-0000-0000-0000D15D0000}"/>
    <cellStyle name="Milliers 338 2 4 2 2" xfId="43882" xr:uid="{00000000-0005-0000-0000-0000D25D0000}"/>
    <cellStyle name="Milliers 338 2 4 3" xfId="38404" xr:uid="{00000000-0005-0000-0000-0000D35D0000}"/>
    <cellStyle name="Milliers 338 2 4 4" xfId="11129" xr:uid="{00000000-0005-0000-0000-0000D45D0000}"/>
    <cellStyle name="Milliers 338 2 5" xfId="15639" xr:uid="{00000000-0005-0000-0000-0000D55D0000}"/>
    <cellStyle name="Milliers 338 2 5 2" xfId="40606" xr:uid="{00000000-0005-0000-0000-0000D65D0000}"/>
    <cellStyle name="Milliers 338 2 6" xfId="7454" xr:uid="{00000000-0005-0000-0000-0000D75D0000}"/>
    <cellStyle name="Milliers 338 3" xfId="9027" xr:uid="{00000000-0005-0000-0000-0000D85D0000}"/>
    <cellStyle name="Milliers 338 3 2" xfId="19466" xr:uid="{00000000-0005-0000-0000-0000D95D0000}"/>
    <cellStyle name="Milliers 338 3 2 2" xfId="43575" xr:uid="{00000000-0005-0000-0000-0000DA5D0000}"/>
    <cellStyle name="Milliers 338 3 3" xfId="36311" xr:uid="{00000000-0005-0000-0000-0000DB5D0000}"/>
    <cellStyle name="Milliers 338 4" xfId="10822" xr:uid="{00000000-0005-0000-0000-0000DC5D0000}"/>
    <cellStyle name="Milliers 338 4 2" xfId="38097" xr:uid="{00000000-0005-0000-0000-0000DD5D0000}"/>
    <cellStyle name="Milliers 338 5" xfId="15316" xr:uid="{00000000-0005-0000-0000-0000DE5D0000}"/>
    <cellStyle name="Milliers 338 5 2" xfId="40283" xr:uid="{00000000-0005-0000-0000-0000DF5D0000}"/>
    <cellStyle name="Milliers 338 6" xfId="7122" xr:uid="{00000000-0005-0000-0000-0000E05D0000}"/>
    <cellStyle name="Milliers 339" xfId="1812" xr:uid="{00000000-0005-0000-0000-0000E15D0000}"/>
    <cellStyle name="Milliers 339 2" xfId="2228" xr:uid="{00000000-0005-0000-0000-0000E25D0000}"/>
    <cellStyle name="Milliers 339 2 2" xfId="3835" xr:uid="{00000000-0005-0000-0000-0000E35D0000}"/>
    <cellStyle name="Milliers 339 2 2 2" xfId="9962" xr:uid="{00000000-0005-0000-0000-0000E45D0000}"/>
    <cellStyle name="Milliers 339 2 2 2 2" xfId="13829" xr:uid="{00000000-0005-0000-0000-0000E55D0000}"/>
    <cellStyle name="Milliers 339 2 2 2 2 2" xfId="21031" xr:uid="{00000000-0005-0000-0000-0000E65D0000}"/>
    <cellStyle name="Milliers 339 2 2 2 2 2 2" xfId="45140" xr:uid="{00000000-0005-0000-0000-0000E75D0000}"/>
    <cellStyle name="Milliers 339 2 2 2 2 3" xfId="39676" xr:uid="{00000000-0005-0000-0000-0000E85D0000}"/>
    <cellStyle name="Milliers 339 2 2 2 3" xfId="17719" xr:uid="{00000000-0005-0000-0000-0000E95D0000}"/>
    <cellStyle name="Milliers 339 2 2 2 3 2" xfId="42686" xr:uid="{00000000-0005-0000-0000-0000EA5D0000}"/>
    <cellStyle name="Milliers 339 2 2 2 4" xfId="37246" xr:uid="{00000000-0005-0000-0000-0000EB5D0000}"/>
    <cellStyle name="Milliers 339 2 2 3" xfId="11543" xr:uid="{00000000-0005-0000-0000-0000EC5D0000}"/>
    <cellStyle name="Milliers 339 2 2 3 2" xfId="20186" xr:uid="{00000000-0005-0000-0000-0000ED5D0000}"/>
    <cellStyle name="Milliers 339 2 2 3 2 2" xfId="44295" xr:uid="{00000000-0005-0000-0000-0000EE5D0000}"/>
    <cellStyle name="Milliers 339 2 2 3 3" xfId="38817" xr:uid="{00000000-0005-0000-0000-0000EF5D0000}"/>
    <cellStyle name="Milliers 339 2 2 4" xfId="16251" xr:uid="{00000000-0005-0000-0000-0000F05D0000}"/>
    <cellStyle name="Milliers 339 2 2 4 2" xfId="41218" xr:uid="{00000000-0005-0000-0000-0000F15D0000}"/>
    <cellStyle name="Milliers 339 2 2 5" xfId="8082" xr:uid="{00000000-0005-0000-0000-0000F25D0000}"/>
    <cellStyle name="Milliers 339 2 3" xfId="4727" xr:uid="{00000000-0005-0000-0000-0000F35D0000}"/>
    <cellStyle name="Milliers 339 2 3 2" xfId="13408" xr:uid="{00000000-0005-0000-0000-0000F45D0000}"/>
    <cellStyle name="Milliers 339 2 3 2 2" xfId="20619" xr:uid="{00000000-0005-0000-0000-0000F55D0000}"/>
    <cellStyle name="Milliers 339 2 3 2 2 2" xfId="44728" xr:uid="{00000000-0005-0000-0000-0000F65D0000}"/>
    <cellStyle name="Milliers 339 2 3 2 3" xfId="39264" xr:uid="{00000000-0005-0000-0000-0000F75D0000}"/>
    <cellStyle name="Milliers 339 2 3 3" xfId="17108" xr:uid="{00000000-0005-0000-0000-0000F85D0000}"/>
    <cellStyle name="Milliers 339 2 3 3 2" xfId="42075" xr:uid="{00000000-0005-0000-0000-0000F95D0000}"/>
    <cellStyle name="Milliers 339 2 3 4" xfId="36635" xr:uid="{00000000-0005-0000-0000-0000FA5D0000}"/>
    <cellStyle name="Milliers 339 2 3 5" xfId="9351" xr:uid="{00000000-0005-0000-0000-0000FB5D0000}"/>
    <cellStyle name="Milliers 339 2 4" xfId="3022" xr:uid="{00000000-0005-0000-0000-0000FC5D0000}"/>
    <cellStyle name="Milliers 339 2 4 2" xfId="19774" xr:uid="{00000000-0005-0000-0000-0000FD5D0000}"/>
    <cellStyle name="Milliers 339 2 4 2 2" xfId="43883" xr:uid="{00000000-0005-0000-0000-0000FE5D0000}"/>
    <cellStyle name="Milliers 339 2 4 3" xfId="38405" xr:uid="{00000000-0005-0000-0000-0000FF5D0000}"/>
    <cellStyle name="Milliers 339 2 4 4" xfId="11130" xr:uid="{00000000-0005-0000-0000-0000005E0000}"/>
    <cellStyle name="Milliers 339 2 5" xfId="15640" xr:uid="{00000000-0005-0000-0000-0000015E0000}"/>
    <cellStyle name="Milliers 339 2 5 2" xfId="40607" xr:uid="{00000000-0005-0000-0000-0000025E0000}"/>
    <cellStyle name="Milliers 339 2 6" xfId="7455" xr:uid="{00000000-0005-0000-0000-0000035E0000}"/>
    <cellStyle name="Milliers 339 3" xfId="9028" xr:uid="{00000000-0005-0000-0000-0000045E0000}"/>
    <cellStyle name="Milliers 339 3 2" xfId="19467" xr:uid="{00000000-0005-0000-0000-0000055E0000}"/>
    <cellStyle name="Milliers 339 3 2 2" xfId="43576" xr:uid="{00000000-0005-0000-0000-0000065E0000}"/>
    <cellStyle name="Milliers 339 3 3" xfId="36312" xr:uid="{00000000-0005-0000-0000-0000075E0000}"/>
    <cellStyle name="Milliers 339 4" xfId="10823" xr:uid="{00000000-0005-0000-0000-0000085E0000}"/>
    <cellStyle name="Milliers 339 4 2" xfId="38098" xr:uid="{00000000-0005-0000-0000-0000095E0000}"/>
    <cellStyle name="Milliers 339 5" xfId="15317" xr:uid="{00000000-0005-0000-0000-00000A5E0000}"/>
    <cellStyle name="Milliers 339 5 2" xfId="40284" xr:uid="{00000000-0005-0000-0000-00000B5E0000}"/>
    <cellStyle name="Milliers 339 6" xfId="7123" xr:uid="{00000000-0005-0000-0000-00000C5E0000}"/>
    <cellStyle name="Milliers 34" xfId="1485" xr:uid="{00000000-0005-0000-0000-00000D5E0000}"/>
    <cellStyle name="Milliers 34 2" xfId="2229" xr:uid="{00000000-0005-0000-0000-00000E5E0000}"/>
    <cellStyle name="Milliers 34 2 2" xfId="3836" xr:uid="{00000000-0005-0000-0000-00000F5E0000}"/>
    <cellStyle name="Milliers 34 2 2 2" xfId="9963" xr:uid="{00000000-0005-0000-0000-0000105E0000}"/>
    <cellStyle name="Milliers 34 2 2 2 2" xfId="13830" xr:uid="{00000000-0005-0000-0000-0000115E0000}"/>
    <cellStyle name="Milliers 34 2 2 2 2 2" xfId="21032" xr:uid="{00000000-0005-0000-0000-0000125E0000}"/>
    <cellStyle name="Milliers 34 2 2 2 2 2 2" xfId="45141" xr:uid="{00000000-0005-0000-0000-0000135E0000}"/>
    <cellStyle name="Milliers 34 2 2 2 2 3" xfId="39677" xr:uid="{00000000-0005-0000-0000-0000145E0000}"/>
    <cellStyle name="Milliers 34 2 2 2 3" xfId="17720" xr:uid="{00000000-0005-0000-0000-0000155E0000}"/>
    <cellStyle name="Milliers 34 2 2 2 3 2" xfId="42687" xr:uid="{00000000-0005-0000-0000-0000165E0000}"/>
    <cellStyle name="Milliers 34 2 2 2 4" xfId="37247" xr:uid="{00000000-0005-0000-0000-0000175E0000}"/>
    <cellStyle name="Milliers 34 2 2 3" xfId="11544" xr:uid="{00000000-0005-0000-0000-0000185E0000}"/>
    <cellStyle name="Milliers 34 2 2 3 2" xfId="20187" xr:uid="{00000000-0005-0000-0000-0000195E0000}"/>
    <cellStyle name="Milliers 34 2 2 3 2 2" xfId="44296" xr:uid="{00000000-0005-0000-0000-00001A5E0000}"/>
    <cellStyle name="Milliers 34 2 2 3 3" xfId="38818" xr:uid="{00000000-0005-0000-0000-00001B5E0000}"/>
    <cellStyle name="Milliers 34 2 2 4" xfId="16252" xr:uid="{00000000-0005-0000-0000-00001C5E0000}"/>
    <cellStyle name="Milliers 34 2 2 4 2" xfId="41219" xr:uid="{00000000-0005-0000-0000-00001D5E0000}"/>
    <cellStyle name="Milliers 34 2 2 5" xfId="8083" xr:uid="{00000000-0005-0000-0000-00001E5E0000}"/>
    <cellStyle name="Milliers 34 2 3" xfId="4728" xr:uid="{00000000-0005-0000-0000-00001F5E0000}"/>
    <cellStyle name="Milliers 34 2 3 2" xfId="13409" xr:uid="{00000000-0005-0000-0000-0000205E0000}"/>
    <cellStyle name="Milliers 34 2 3 2 2" xfId="20620" xr:uid="{00000000-0005-0000-0000-0000215E0000}"/>
    <cellStyle name="Milliers 34 2 3 2 2 2" xfId="44729" xr:uid="{00000000-0005-0000-0000-0000225E0000}"/>
    <cellStyle name="Milliers 34 2 3 2 3" xfId="39265" xr:uid="{00000000-0005-0000-0000-0000235E0000}"/>
    <cellStyle name="Milliers 34 2 3 3" xfId="17109" xr:uid="{00000000-0005-0000-0000-0000245E0000}"/>
    <cellStyle name="Milliers 34 2 3 3 2" xfId="42076" xr:uid="{00000000-0005-0000-0000-0000255E0000}"/>
    <cellStyle name="Milliers 34 2 3 4" xfId="36636" xr:uid="{00000000-0005-0000-0000-0000265E0000}"/>
    <cellStyle name="Milliers 34 2 3 5" xfId="9352" xr:uid="{00000000-0005-0000-0000-0000275E0000}"/>
    <cellStyle name="Milliers 34 2 4" xfId="3023" xr:uid="{00000000-0005-0000-0000-0000285E0000}"/>
    <cellStyle name="Milliers 34 2 4 2" xfId="19775" xr:uid="{00000000-0005-0000-0000-0000295E0000}"/>
    <cellStyle name="Milliers 34 2 4 2 2" xfId="43884" xr:uid="{00000000-0005-0000-0000-00002A5E0000}"/>
    <cellStyle name="Milliers 34 2 4 3" xfId="38406" xr:uid="{00000000-0005-0000-0000-00002B5E0000}"/>
    <cellStyle name="Milliers 34 2 4 4" xfId="11131" xr:uid="{00000000-0005-0000-0000-00002C5E0000}"/>
    <cellStyle name="Milliers 34 2 5" xfId="15641" xr:uid="{00000000-0005-0000-0000-00002D5E0000}"/>
    <cellStyle name="Milliers 34 2 5 2" xfId="40608" xr:uid="{00000000-0005-0000-0000-00002E5E0000}"/>
    <cellStyle name="Milliers 34 2 6" xfId="7456" xr:uid="{00000000-0005-0000-0000-00002F5E0000}"/>
    <cellStyle name="Milliers 34 3" xfId="8701" xr:uid="{00000000-0005-0000-0000-0000305E0000}"/>
    <cellStyle name="Milliers 34 3 2" xfId="19162" xr:uid="{00000000-0005-0000-0000-0000315E0000}"/>
    <cellStyle name="Milliers 34 3 2 2" xfId="43271" xr:uid="{00000000-0005-0000-0000-0000325E0000}"/>
    <cellStyle name="Milliers 34 3 3" xfId="35985" xr:uid="{00000000-0005-0000-0000-0000335E0000}"/>
    <cellStyle name="Milliers 34 4" xfId="10518" xr:uid="{00000000-0005-0000-0000-0000345E0000}"/>
    <cellStyle name="Milliers 34 4 2" xfId="37793" xr:uid="{00000000-0005-0000-0000-0000355E0000}"/>
    <cellStyle name="Milliers 34 5" xfId="14990" xr:uid="{00000000-0005-0000-0000-0000365E0000}"/>
    <cellStyle name="Milliers 34 5 2" xfId="39957" xr:uid="{00000000-0005-0000-0000-0000375E0000}"/>
    <cellStyle name="Milliers 34 6" xfId="6796" xr:uid="{00000000-0005-0000-0000-0000385E0000}"/>
    <cellStyle name="Milliers 340" xfId="1813" xr:uid="{00000000-0005-0000-0000-0000395E0000}"/>
    <cellStyle name="Milliers 340 2" xfId="2230" xr:uid="{00000000-0005-0000-0000-00003A5E0000}"/>
    <cellStyle name="Milliers 340 2 2" xfId="3837" xr:uid="{00000000-0005-0000-0000-00003B5E0000}"/>
    <cellStyle name="Milliers 340 2 2 2" xfId="9964" xr:uid="{00000000-0005-0000-0000-00003C5E0000}"/>
    <cellStyle name="Milliers 340 2 2 2 2" xfId="13831" xr:uid="{00000000-0005-0000-0000-00003D5E0000}"/>
    <cellStyle name="Milliers 340 2 2 2 2 2" xfId="21033" xr:uid="{00000000-0005-0000-0000-00003E5E0000}"/>
    <cellStyle name="Milliers 340 2 2 2 2 2 2" xfId="45142" xr:uid="{00000000-0005-0000-0000-00003F5E0000}"/>
    <cellStyle name="Milliers 340 2 2 2 2 3" xfId="39678" xr:uid="{00000000-0005-0000-0000-0000405E0000}"/>
    <cellStyle name="Milliers 340 2 2 2 3" xfId="17721" xr:uid="{00000000-0005-0000-0000-0000415E0000}"/>
    <cellStyle name="Milliers 340 2 2 2 3 2" xfId="42688" xr:uid="{00000000-0005-0000-0000-0000425E0000}"/>
    <cellStyle name="Milliers 340 2 2 2 4" xfId="37248" xr:uid="{00000000-0005-0000-0000-0000435E0000}"/>
    <cellStyle name="Milliers 340 2 2 3" xfId="11545" xr:uid="{00000000-0005-0000-0000-0000445E0000}"/>
    <cellStyle name="Milliers 340 2 2 3 2" xfId="20188" xr:uid="{00000000-0005-0000-0000-0000455E0000}"/>
    <cellStyle name="Milliers 340 2 2 3 2 2" xfId="44297" xr:uid="{00000000-0005-0000-0000-0000465E0000}"/>
    <cellStyle name="Milliers 340 2 2 3 3" xfId="38819" xr:uid="{00000000-0005-0000-0000-0000475E0000}"/>
    <cellStyle name="Milliers 340 2 2 4" xfId="16253" xr:uid="{00000000-0005-0000-0000-0000485E0000}"/>
    <cellStyle name="Milliers 340 2 2 4 2" xfId="41220" xr:uid="{00000000-0005-0000-0000-0000495E0000}"/>
    <cellStyle name="Milliers 340 2 2 5" xfId="8084" xr:uid="{00000000-0005-0000-0000-00004A5E0000}"/>
    <cellStyle name="Milliers 340 2 3" xfId="4729" xr:uid="{00000000-0005-0000-0000-00004B5E0000}"/>
    <cellStyle name="Milliers 340 2 3 2" xfId="13410" xr:uid="{00000000-0005-0000-0000-00004C5E0000}"/>
    <cellStyle name="Milliers 340 2 3 2 2" xfId="20621" xr:uid="{00000000-0005-0000-0000-00004D5E0000}"/>
    <cellStyle name="Milliers 340 2 3 2 2 2" xfId="44730" xr:uid="{00000000-0005-0000-0000-00004E5E0000}"/>
    <cellStyle name="Milliers 340 2 3 2 3" xfId="39266" xr:uid="{00000000-0005-0000-0000-00004F5E0000}"/>
    <cellStyle name="Milliers 340 2 3 3" xfId="17110" xr:uid="{00000000-0005-0000-0000-0000505E0000}"/>
    <cellStyle name="Milliers 340 2 3 3 2" xfId="42077" xr:uid="{00000000-0005-0000-0000-0000515E0000}"/>
    <cellStyle name="Milliers 340 2 3 4" xfId="36637" xr:uid="{00000000-0005-0000-0000-0000525E0000}"/>
    <cellStyle name="Milliers 340 2 3 5" xfId="9353" xr:uid="{00000000-0005-0000-0000-0000535E0000}"/>
    <cellStyle name="Milliers 340 2 4" xfId="3024" xr:uid="{00000000-0005-0000-0000-0000545E0000}"/>
    <cellStyle name="Milliers 340 2 4 2" xfId="19776" xr:uid="{00000000-0005-0000-0000-0000555E0000}"/>
    <cellStyle name="Milliers 340 2 4 2 2" xfId="43885" xr:uid="{00000000-0005-0000-0000-0000565E0000}"/>
    <cellStyle name="Milliers 340 2 4 3" xfId="38407" xr:uid="{00000000-0005-0000-0000-0000575E0000}"/>
    <cellStyle name="Milliers 340 2 4 4" xfId="11132" xr:uid="{00000000-0005-0000-0000-0000585E0000}"/>
    <cellStyle name="Milliers 340 2 5" xfId="15642" xr:uid="{00000000-0005-0000-0000-0000595E0000}"/>
    <cellStyle name="Milliers 340 2 5 2" xfId="40609" xr:uid="{00000000-0005-0000-0000-00005A5E0000}"/>
    <cellStyle name="Milliers 340 2 6" xfId="7457" xr:uid="{00000000-0005-0000-0000-00005B5E0000}"/>
    <cellStyle name="Milliers 340 3" xfId="9029" xr:uid="{00000000-0005-0000-0000-00005C5E0000}"/>
    <cellStyle name="Milliers 340 3 2" xfId="19468" xr:uid="{00000000-0005-0000-0000-00005D5E0000}"/>
    <cellStyle name="Milliers 340 3 2 2" xfId="43577" xr:uid="{00000000-0005-0000-0000-00005E5E0000}"/>
    <cellStyle name="Milliers 340 3 3" xfId="36313" xr:uid="{00000000-0005-0000-0000-00005F5E0000}"/>
    <cellStyle name="Milliers 340 4" xfId="10824" xr:uid="{00000000-0005-0000-0000-0000605E0000}"/>
    <cellStyle name="Milliers 340 4 2" xfId="38099" xr:uid="{00000000-0005-0000-0000-0000615E0000}"/>
    <cellStyle name="Milliers 340 5" xfId="15318" xr:uid="{00000000-0005-0000-0000-0000625E0000}"/>
    <cellStyle name="Milliers 340 5 2" xfId="40285" xr:uid="{00000000-0005-0000-0000-0000635E0000}"/>
    <cellStyle name="Milliers 340 6" xfId="7124" xr:uid="{00000000-0005-0000-0000-0000645E0000}"/>
    <cellStyle name="Milliers 341" xfId="1814" xr:uid="{00000000-0005-0000-0000-0000655E0000}"/>
    <cellStyle name="Milliers 341 2" xfId="2231" xr:uid="{00000000-0005-0000-0000-0000665E0000}"/>
    <cellStyle name="Milliers 341 2 2" xfId="3838" xr:uid="{00000000-0005-0000-0000-0000675E0000}"/>
    <cellStyle name="Milliers 341 2 2 2" xfId="9965" xr:uid="{00000000-0005-0000-0000-0000685E0000}"/>
    <cellStyle name="Milliers 341 2 2 2 2" xfId="13832" xr:uid="{00000000-0005-0000-0000-0000695E0000}"/>
    <cellStyle name="Milliers 341 2 2 2 2 2" xfId="21034" xr:uid="{00000000-0005-0000-0000-00006A5E0000}"/>
    <cellStyle name="Milliers 341 2 2 2 2 2 2" xfId="45143" xr:uid="{00000000-0005-0000-0000-00006B5E0000}"/>
    <cellStyle name="Milliers 341 2 2 2 2 3" xfId="39679" xr:uid="{00000000-0005-0000-0000-00006C5E0000}"/>
    <cellStyle name="Milliers 341 2 2 2 3" xfId="17722" xr:uid="{00000000-0005-0000-0000-00006D5E0000}"/>
    <cellStyle name="Milliers 341 2 2 2 3 2" xfId="42689" xr:uid="{00000000-0005-0000-0000-00006E5E0000}"/>
    <cellStyle name="Milliers 341 2 2 2 4" xfId="37249" xr:uid="{00000000-0005-0000-0000-00006F5E0000}"/>
    <cellStyle name="Milliers 341 2 2 3" xfId="11546" xr:uid="{00000000-0005-0000-0000-0000705E0000}"/>
    <cellStyle name="Milliers 341 2 2 3 2" xfId="20189" xr:uid="{00000000-0005-0000-0000-0000715E0000}"/>
    <cellStyle name="Milliers 341 2 2 3 2 2" xfId="44298" xr:uid="{00000000-0005-0000-0000-0000725E0000}"/>
    <cellStyle name="Milliers 341 2 2 3 3" xfId="38820" xr:uid="{00000000-0005-0000-0000-0000735E0000}"/>
    <cellStyle name="Milliers 341 2 2 4" xfId="16254" xr:uid="{00000000-0005-0000-0000-0000745E0000}"/>
    <cellStyle name="Milliers 341 2 2 4 2" xfId="41221" xr:uid="{00000000-0005-0000-0000-0000755E0000}"/>
    <cellStyle name="Milliers 341 2 2 5" xfId="8085" xr:uid="{00000000-0005-0000-0000-0000765E0000}"/>
    <cellStyle name="Milliers 341 2 3" xfId="4730" xr:uid="{00000000-0005-0000-0000-0000775E0000}"/>
    <cellStyle name="Milliers 341 2 3 2" xfId="13411" xr:uid="{00000000-0005-0000-0000-0000785E0000}"/>
    <cellStyle name="Milliers 341 2 3 2 2" xfId="20622" xr:uid="{00000000-0005-0000-0000-0000795E0000}"/>
    <cellStyle name="Milliers 341 2 3 2 2 2" xfId="44731" xr:uid="{00000000-0005-0000-0000-00007A5E0000}"/>
    <cellStyle name="Milliers 341 2 3 2 3" xfId="39267" xr:uid="{00000000-0005-0000-0000-00007B5E0000}"/>
    <cellStyle name="Milliers 341 2 3 3" xfId="17111" xr:uid="{00000000-0005-0000-0000-00007C5E0000}"/>
    <cellStyle name="Milliers 341 2 3 3 2" xfId="42078" xr:uid="{00000000-0005-0000-0000-00007D5E0000}"/>
    <cellStyle name="Milliers 341 2 3 4" xfId="36638" xr:uid="{00000000-0005-0000-0000-00007E5E0000}"/>
    <cellStyle name="Milliers 341 2 3 5" xfId="9354" xr:uid="{00000000-0005-0000-0000-00007F5E0000}"/>
    <cellStyle name="Milliers 341 2 4" xfId="3025" xr:uid="{00000000-0005-0000-0000-0000805E0000}"/>
    <cellStyle name="Milliers 341 2 4 2" xfId="19777" xr:uid="{00000000-0005-0000-0000-0000815E0000}"/>
    <cellStyle name="Milliers 341 2 4 2 2" xfId="43886" xr:uid="{00000000-0005-0000-0000-0000825E0000}"/>
    <cellStyle name="Milliers 341 2 4 3" xfId="38408" xr:uid="{00000000-0005-0000-0000-0000835E0000}"/>
    <cellStyle name="Milliers 341 2 4 4" xfId="11133" xr:uid="{00000000-0005-0000-0000-0000845E0000}"/>
    <cellStyle name="Milliers 341 2 5" xfId="15643" xr:uid="{00000000-0005-0000-0000-0000855E0000}"/>
    <cellStyle name="Milliers 341 2 5 2" xfId="40610" xr:uid="{00000000-0005-0000-0000-0000865E0000}"/>
    <cellStyle name="Milliers 341 2 6" xfId="7458" xr:uid="{00000000-0005-0000-0000-0000875E0000}"/>
    <cellStyle name="Milliers 341 3" xfId="9030" xr:uid="{00000000-0005-0000-0000-0000885E0000}"/>
    <cellStyle name="Milliers 341 3 2" xfId="19469" xr:uid="{00000000-0005-0000-0000-0000895E0000}"/>
    <cellStyle name="Milliers 341 3 2 2" xfId="43578" xr:uid="{00000000-0005-0000-0000-00008A5E0000}"/>
    <cellStyle name="Milliers 341 3 3" xfId="36314" xr:uid="{00000000-0005-0000-0000-00008B5E0000}"/>
    <cellStyle name="Milliers 341 4" xfId="10825" xr:uid="{00000000-0005-0000-0000-00008C5E0000}"/>
    <cellStyle name="Milliers 341 4 2" xfId="38100" xr:uid="{00000000-0005-0000-0000-00008D5E0000}"/>
    <cellStyle name="Milliers 341 5" xfId="15319" xr:uid="{00000000-0005-0000-0000-00008E5E0000}"/>
    <cellStyle name="Milliers 341 5 2" xfId="40286" xr:uid="{00000000-0005-0000-0000-00008F5E0000}"/>
    <cellStyle name="Milliers 341 6" xfId="7125" xr:uid="{00000000-0005-0000-0000-0000905E0000}"/>
    <cellStyle name="Milliers 342" xfId="1815" xr:uid="{00000000-0005-0000-0000-0000915E0000}"/>
    <cellStyle name="Milliers 342 2" xfId="2232" xr:uid="{00000000-0005-0000-0000-0000925E0000}"/>
    <cellStyle name="Milliers 342 2 2" xfId="3839" xr:uid="{00000000-0005-0000-0000-0000935E0000}"/>
    <cellStyle name="Milliers 342 2 2 2" xfId="9966" xr:uid="{00000000-0005-0000-0000-0000945E0000}"/>
    <cellStyle name="Milliers 342 2 2 2 2" xfId="13833" xr:uid="{00000000-0005-0000-0000-0000955E0000}"/>
    <cellStyle name="Milliers 342 2 2 2 2 2" xfId="21035" xr:uid="{00000000-0005-0000-0000-0000965E0000}"/>
    <cellStyle name="Milliers 342 2 2 2 2 2 2" xfId="45144" xr:uid="{00000000-0005-0000-0000-0000975E0000}"/>
    <cellStyle name="Milliers 342 2 2 2 2 3" xfId="39680" xr:uid="{00000000-0005-0000-0000-0000985E0000}"/>
    <cellStyle name="Milliers 342 2 2 2 3" xfId="17723" xr:uid="{00000000-0005-0000-0000-0000995E0000}"/>
    <cellStyle name="Milliers 342 2 2 2 3 2" xfId="42690" xr:uid="{00000000-0005-0000-0000-00009A5E0000}"/>
    <cellStyle name="Milliers 342 2 2 2 4" xfId="37250" xr:uid="{00000000-0005-0000-0000-00009B5E0000}"/>
    <cellStyle name="Milliers 342 2 2 3" xfId="11547" xr:uid="{00000000-0005-0000-0000-00009C5E0000}"/>
    <cellStyle name="Milliers 342 2 2 3 2" xfId="20190" xr:uid="{00000000-0005-0000-0000-00009D5E0000}"/>
    <cellStyle name="Milliers 342 2 2 3 2 2" xfId="44299" xr:uid="{00000000-0005-0000-0000-00009E5E0000}"/>
    <cellStyle name="Milliers 342 2 2 3 3" xfId="38821" xr:uid="{00000000-0005-0000-0000-00009F5E0000}"/>
    <cellStyle name="Milliers 342 2 2 4" xfId="16255" xr:uid="{00000000-0005-0000-0000-0000A05E0000}"/>
    <cellStyle name="Milliers 342 2 2 4 2" xfId="41222" xr:uid="{00000000-0005-0000-0000-0000A15E0000}"/>
    <cellStyle name="Milliers 342 2 2 5" xfId="8086" xr:uid="{00000000-0005-0000-0000-0000A25E0000}"/>
    <cellStyle name="Milliers 342 2 3" xfId="4731" xr:uid="{00000000-0005-0000-0000-0000A35E0000}"/>
    <cellStyle name="Milliers 342 2 3 2" xfId="13412" xr:uid="{00000000-0005-0000-0000-0000A45E0000}"/>
    <cellStyle name="Milliers 342 2 3 2 2" xfId="20623" xr:uid="{00000000-0005-0000-0000-0000A55E0000}"/>
    <cellStyle name="Milliers 342 2 3 2 2 2" xfId="44732" xr:uid="{00000000-0005-0000-0000-0000A65E0000}"/>
    <cellStyle name="Milliers 342 2 3 2 3" xfId="39268" xr:uid="{00000000-0005-0000-0000-0000A75E0000}"/>
    <cellStyle name="Milliers 342 2 3 3" xfId="17112" xr:uid="{00000000-0005-0000-0000-0000A85E0000}"/>
    <cellStyle name="Milliers 342 2 3 3 2" xfId="42079" xr:uid="{00000000-0005-0000-0000-0000A95E0000}"/>
    <cellStyle name="Milliers 342 2 3 4" xfId="36639" xr:uid="{00000000-0005-0000-0000-0000AA5E0000}"/>
    <cellStyle name="Milliers 342 2 3 5" xfId="9355" xr:uid="{00000000-0005-0000-0000-0000AB5E0000}"/>
    <cellStyle name="Milliers 342 2 4" xfId="3026" xr:uid="{00000000-0005-0000-0000-0000AC5E0000}"/>
    <cellStyle name="Milliers 342 2 4 2" xfId="19778" xr:uid="{00000000-0005-0000-0000-0000AD5E0000}"/>
    <cellStyle name="Milliers 342 2 4 2 2" xfId="43887" xr:uid="{00000000-0005-0000-0000-0000AE5E0000}"/>
    <cellStyle name="Milliers 342 2 4 3" xfId="38409" xr:uid="{00000000-0005-0000-0000-0000AF5E0000}"/>
    <cellStyle name="Milliers 342 2 4 4" xfId="11134" xr:uid="{00000000-0005-0000-0000-0000B05E0000}"/>
    <cellStyle name="Milliers 342 2 5" xfId="15644" xr:uid="{00000000-0005-0000-0000-0000B15E0000}"/>
    <cellStyle name="Milliers 342 2 5 2" xfId="40611" xr:uid="{00000000-0005-0000-0000-0000B25E0000}"/>
    <cellStyle name="Milliers 342 2 6" xfId="7459" xr:uid="{00000000-0005-0000-0000-0000B35E0000}"/>
    <cellStyle name="Milliers 342 3" xfId="9031" xr:uid="{00000000-0005-0000-0000-0000B45E0000}"/>
    <cellStyle name="Milliers 342 3 2" xfId="19470" xr:uid="{00000000-0005-0000-0000-0000B55E0000}"/>
    <cellStyle name="Milliers 342 3 2 2" xfId="43579" xr:uid="{00000000-0005-0000-0000-0000B65E0000}"/>
    <cellStyle name="Milliers 342 3 3" xfId="36315" xr:uid="{00000000-0005-0000-0000-0000B75E0000}"/>
    <cellStyle name="Milliers 342 4" xfId="10826" xr:uid="{00000000-0005-0000-0000-0000B85E0000}"/>
    <cellStyle name="Milliers 342 4 2" xfId="38101" xr:uid="{00000000-0005-0000-0000-0000B95E0000}"/>
    <cellStyle name="Milliers 342 5" xfId="15320" xr:uid="{00000000-0005-0000-0000-0000BA5E0000}"/>
    <cellStyle name="Milliers 342 5 2" xfId="40287" xr:uid="{00000000-0005-0000-0000-0000BB5E0000}"/>
    <cellStyle name="Milliers 342 6" xfId="7126" xr:uid="{00000000-0005-0000-0000-0000BC5E0000}"/>
    <cellStyle name="Milliers 343" xfId="1816" xr:uid="{00000000-0005-0000-0000-0000BD5E0000}"/>
    <cellStyle name="Milliers 343 2" xfId="2233" xr:uid="{00000000-0005-0000-0000-0000BE5E0000}"/>
    <cellStyle name="Milliers 343 2 2" xfId="3840" xr:uid="{00000000-0005-0000-0000-0000BF5E0000}"/>
    <cellStyle name="Milliers 343 2 2 2" xfId="9967" xr:uid="{00000000-0005-0000-0000-0000C05E0000}"/>
    <cellStyle name="Milliers 343 2 2 2 2" xfId="13834" xr:uid="{00000000-0005-0000-0000-0000C15E0000}"/>
    <cellStyle name="Milliers 343 2 2 2 2 2" xfId="21036" xr:uid="{00000000-0005-0000-0000-0000C25E0000}"/>
    <cellStyle name="Milliers 343 2 2 2 2 2 2" xfId="45145" xr:uid="{00000000-0005-0000-0000-0000C35E0000}"/>
    <cellStyle name="Milliers 343 2 2 2 2 3" xfId="39681" xr:uid="{00000000-0005-0000-0000-0000C45E0000}"/>
    <cellStyle name="Milliers 343 2 2 2 3" xfId="17724" xr:uid="{00000000-0005-0000-0000-0000C55E0000}"/>
    <cellStyle name="Milliers 343 2 2 2 3 2" xfId="42691" xr:uid="{00000000-0005-0000-0000-0000C65E0000}"/>
    <cellStyle name="Milliers 343 2 2 2 4" xfId="37251" xr:uid="{00000000-0005-0000-0000-0000C75E0000}"/>
    <cellStyle name="Milliers 343 2 2 3" xfId="11548" xr:uid="{00000000-0005-0000-0000-0000C85E0000}"/>
    <cellStyle name="Milliers 343 2 2 3 2" xfId="20191" xr:uid="{00000000-0005-0000-0000-0000C95E0000}"/>
    <cellStyle name="Milliers 343 2 2 3 2 2" xfId="44300" xr:uid="{00000000-0005-0000-0000-0000CA5E0000}"/>
    <cellStyle name="Milliers 343 2 2 3 3" xfId="38822" xr:uid="{00000000-0005-0000-0000-0000CB5E0000}"/>
    <cellStyle name="Milliers 343 2 2 4" xfId="16256" xr:uid="{00000000-0005-0000-0000-0000CC5E0000}"/>
    <cellStyle name="Milliers 343 2 2 4 2" xfId="41223" xr:uid="{00000000-0005-0000-0000-0000CD5E0000}"/>
    <cellStyle name="Milliers 343 2 2 5" xfId="8087" xr:uid="{00000000-0005-0000-0000-0000CE5E0000}"/>
    <cellStyle name="Milliers 343 2 3" xfId="4732" xr:uid="{00000000-0005-0000-0000-0000CF5E0000}"/>
    <cellStyle name="Milliers 343 2 3 2" xfId="13413" xr:uid="{00000000-0005-0000-0000-0000D05E0000}"/>
    <cellStyle name="Milliers 343 2 3 2 2" xfId="20624" xr:uid="{00000000-0005-0000-0000-0000D15E0000}"/>
    <cellStyle name="Milliers 343 2 3 2 2 2" xfId="44733" xr:uid="{00000000-0005-0000-0000-0000D25E0000}"/>
    <cellStyle name="Milliers 343 2 3 2 3" xfId="39269" xr:uid="{00000000-0005-0000-0000-0000D35E0000}"/>
    <cellStyle name="Milliers 343 2 3 3" xfId="17113" xr:uid="{00000000-0005-0000-0000-0000D45E0000}"/>
    <cellStyle name="Milliers 343 2 3 3 2" xfId="42080" xr:uid="{00000000-0005-0000-0000-0000D55E0000}"/>
    <cellStyle name="Milliers 343 2 3 4" xfId="36640" xr:uid="{00000000-0005-0000-0000-0000D65E0000}"/>
    <cellStyle name="Milliers 343 2 3 5" xfId="9356" xr:uid="{00000000-0005-0000-0000-0000D75E0000}"/>
    <cellStyle name="Milliers 343 2 4" xfId="3027" xr:uid="{00000000-0005-0000-0000-0000D85E0000}"/>
    <cellStyle name="Milliers 343 2 4 2" xfId="19779" xr:uid="{00000000-0005-0000-0000-0000D95E0000}"/>
    <cellStyle name="Milliers 343 2 4 2 2" xfId="43888" xr:uid="{00000000-0005-0000-0000-0000DA5E0000}"/>
    <cellStyle name="Milliers 343 2 4 3" xfId="38410" xr:uid="{00000000-0005-0000-0000-0000DB5E0000}"/>
    <cellStyle name="Milliers 343 2 4 4" xfId="11135" xr:uid="{00000000-0005-0000-0000-0000DC5E0000}"/>
    <cellStyle name="Milliers 343 2 5" xfId="15645" xr:uid="{00000000-0005-0000-0000-0000DD5E0000}"/>
    <cellStyle name="Milliers 343 2 5 2" xfId="40612" xr:uid="{00000000-0005-0000-0000-0000DE5E0000}"/>
    <cellStyle name="Milliers 343 2 6" xfId="7460" xr:uid="{00000000-0005-0000-0000-0000DF5E0000}"/>
    <cellStyle name="Milliers 343 3" xfId="9032" xr:uid="{00000000-0005-0000-0000-0000E05E0000}"/>
    <cellStyle name="Milliers 343 3 2" xfId="19471" xr:uid="{00000000-0005-0000-0000-0000E15E0000}"/>
    <cellStyle name="Milliers 343 3 2 2" xfId="43580" xr:uid="{00000000-0005-0000-0000-0000E25E0000}"/>
    <cellStyle name="Milliers 343 3 3" xfId="36316" xr:uid="{00000000-0005-0000-0000-0000E35E0000}"/>
    <cellStyle name="Milliers 343 4" xfId="10827" xr:uid="{00000000-0005-0000-0000-0000E45E0000}"/>
    <cellStyle name="Milliers 343 4 2" xfId="38102" xr:uid="{00000000-0005-0000-0000-0000E55E0000}"/>
    <cellStyle name="Milliers 343 5" xfId="15321" xr:uid="{00000000-0005-0000-0000-0000E65E0000}"/>
    <cellStyle name="Milliers 343 5 2" xfId="40288" xr:uid="{00000000-0005-0000-0000-0000E75E0000}"/>
    <cellStyle name="Milliers 343 6" xfId="7127" xr:uid="{00000000-0005-0000-0000-0000E85E0000}"/>
    <cellStyle name="Milliers 344" xfId="1817" xr:uid="{00000000-0005-0000-0000-0000E95E0000}"/>
    <cellStyle name="Milliers 344 2" xfId="2234" xr:uid="{00000000-0005-0000-0000-0000EA5E0000}"/>
    <cellStyle name="Milliers 344 2 2" xfId="3841" xr:uid="{00000000-0005-0000-0000-0000EB5E0000}"/>
    <cellStyle name="Milliers 344 2 2 2" xfId="9968" xr:uid="{00000000-0005-0000-0000-0000EC5E0000}"/>
    <cellStyle name="Milliers 344 2 2 2 2" xfId="13835" xr:uid="{00000000-0005-0000-0000-0000ED5E0000}"/>
    <cellStyle name="Milliers 344 2 2 2 2 2" xfId="21037" xr:uid="{00000000-0005-0000-0000-0000EE5E0000}"/>
    <cellStyle name="Milliers 344 2 2 2 2 2 2" xfId="45146" xr:uid="{00000000-0005-0000-0000-0000EF5E0000}"/>
    <cellStyle name="Milliers 344 2 2 2 2 3" xfId="39682" xr:uid="{00000000-0005-0000-0000-0000F05E0000}"/>
    <cellStyle name="Milliers 344 2 2 2 3" xfId="17725" xr:uid="{00000000-0005-0000-0000-0000F15E0000}"/>
    <cellStyle name="Milliers 344 2 2 2 3 2" xfId="42692" xr:uid="{00000000-0005-0000-0000-0000F25E0000}"/>
    <cellStyle name="Milliers 344 2 2 2 4" xfId="37252" xr:uid="{00000000-0005-0000-0000-0000F35E0000}"/>
    <cellStyle name="Milliers 344 2 2 3" xfId="11549" xr:uid="{00000000-0005-0000-0000-0000F45E0000}"/>
    <cellStyle name="Milliers 344 2 2 3 2" xfId="20192" xr:uid="{00000000-0005-0000-0000-0000F55E0000}"/>
    <cellStyle name="Milliers 344 2 2 3 2 2" xfId="44301" xr:uid="{00000000-0005-0000-0000-0000F65E0000}"/>
    <cellStyle name="Milliers 344 2 2 3 3" xfId="38823" xr:uid="{00000000-0005-0000-0000-0000F75E0000}"/>
    <cellStyle name="Milliers 344 2 2 4" xfId="16257" xr:uid="{00000000-0005-0000-0000-0000F85E0000}"/>
    <cellStyle name="Milliers 344 2 2 4 2" xfId="41224" xr:uid="{00000000-0005-0000-0000-0000F95E0000}"/>
    <cellStyle name="Milliers 344 2 2 5" xfId="8088" xr:uid="{00000000-0005-0000-0000-0000FA5E0000}"/>
    <cellStyle name="Milliers 344 2 3" xfId="4733" xr:uid="{00000000-0005-0000-0000-0000FB5E0000}"/>
    <cellStyle name="Milliers 344 2 3 2" xfId="13414" xr:uid="{00000000-0005-0000-0000-0000FC5E0000}"/>
    <cellStyle name="Milliers 344 2 3 2 2" xfId="20625" xr:uid="{00000000-0005-0000-0000-0000FD5E0000}"/>
    <cellStyle name="Milliers 344 2 3 2 2 2" xfId="44734" xr:uid="{00000000-0005-0000-0000-0000FE5E0000}"/>
    <cellStyle name="Milliers 344 2 3 2 3" xfId="39270" xr:uid="{00000000-0005-0000-0000-0000FF5E0000}"/>
    <cellStyle name="Milliers 344 2 3 3" xfId="17114" xr:uid="{00000000-0005-0000-0000-0000005F0000}"/>
    <cellStyle name="Milliers 344 2 3 3 2" xfId="42081" xr:uid="{00000000-0005-0000-0000-0000015F0000}"/>
    <cellStyle name="Milliers 344 2 3 4" xfId="36641" xr:uid="{00000000-0005-0000-0000-0000025F0000}"/>
    <cellStyle name="Milliers 344 2 3 5" xfId="9357" xr:uid="{00000000-0005-0000-0000-0000035F0000}"/>
    <cellStyle name="Milliers 344 2 4" xfId="3028" xr:uid="{00000000-0005-0000-0000-0000045F0000}"/>
    <cellStyle name="Milliers 344 2 4 2" xfId="19780" xr:uid="{00000000-0005-0000-0000-0000055F0000}"/>
    <cellStyle name="Milliers 344 2 4 2 2" xfId="43889" xr:uid="{00000000-0005-0000-0000-0000065F0000}"/>
    <cellStyle name="Milliers 344 2 4 3" xfId="38411" xr:uid="{00000000-0005-0000-0000-0000075F0000}"/>
    <cellStyle name="Milliers 344 2 4 4" xfId="11136" xr:uid="{00000000-0005-0000-0000-0000085F0000}"/>
    <cellStyle name="Milliers 344 2 5" xfId="15646" xr:uid="{00000000-0005-0000-0000-0000095F0000}"/>
    <cellStyle name="Milliers 344 2 5 2" xfId="40613" xr:uid="{00000000-0005-0000-0000-00000A5F0000}"/>
    <cellStyle name="Milliers 344 2 6" xfId="7461" xr:uid="{00000000-0005-0000-0000-00000B5F0000}"/>
    <cellStyle name="Milliers 344 3" xfId="9033" xr:uid="{00000000-0005-0000-0000-00000C5F0000}"/>
    <cellStyle name="Milliers 344 3 2" xfId="19472" xr:uid="{00000000-0005-0000-0000-00000D5F0000}"/>
    <cellStyle name="Milliers 344 3 2 2" xfId="43581" xr:uid="{00000000-0005-0000-0000-00000E5F0000}"/>
    <cellStyle name="Milliers 344 3 3" xfId="36317" xr:uid="{00000000-0005-0000-0000-00000F5F0000}"/>
    <cellStyle name="Milliers 344 4" xfId="10828" xr:uid="{00000000-0005-0000-0000-0000105F0000}"/>
    <cellStyle name="Milliers 344 4 2" xfId="38103" xr:uid="{00000000-0005-0000-0000-0000115F0000}"/>
    <cellStyle name="Milliers 344 5" xfId="15322" xr:uid="{00000000-0005-0000-0000-0000125F0000}"/>
    <cellStyle name="Milliers 344 5 2" xfId="40289" xr:uid="{00000000-0005-0000-0000-0000135F0000}"/>
    <cellStyle name="Milliers 344 6" xfId="7128" xr:uid="{00000000-0005-0000-0000-0000145F0000}"/>
    <cellStyle name="Milliers 345" xfId="1818" xr:uid="{00000000-0005-0000-0000-0000155F0000}"/>
    <cellStyle name="Milliers 345 2" xfId="2235" xr:uid="{00000000-0005-0000-0000-0000165F0000}"/>
    <cellStyle name="Milliers 345 2 2" xfId="3842" xr:uid="{00000000-0005-0000-0000-0000175F0000}"/>
    <cellStyle name="Milliers 345 2 2 2" xfId="9969" xr:uid="{00000000-0005-0000-0000-0000185F0000}"/>
    <cellStyle name="Milliers 345 2 2 2 2" xfId="13836" xr:uid="{00000000-0005-0000-0000-0000195F0000}"/>
    <cellStyle name="Milliers 345 2 2 2 2 2" xfId="21038" xr:uid="{00000000-0005-0000-0000-00001A5F0000}"/>
    <cellStyle name="Milliers 345 2 2 2 2 2 2" xfId="45147" xr:uid="{00000000-0005-0000-0000-00001B5F0000}"/>
    <cellStyle name="Milliers 345 2 2 2 2 3" xfId="39683" xr:uid="{00000000-0005-0000-0000-00001C5F0000}"/>
    <cellStyle name="Milliers 345 2 2 2 3" xfId="17726" xr:uid="{00000000-0005-0000-0000-00001D5F0000}"/>
    <cellStyle name="Milliers 345 2 2 2 3 2" xfId="42693" xr:uid="{00000000-0005-0000-0000-00001E5F0000}"/>
    <cellStyle name="Milliers 345 2 2 2 4" xfId="37253" xr:uid="{00000000-0005-0000-0000-00001F5F0000}"/>
    <cellStyle name="Milliers 345 2 2 3" xfId="11550" xr:uid="{00000000-0005-0000-0000-0000205F0000}"/>
    <cellStyle name="Milliers 345 2 2 3 2" xfId="20193" xr:uid="{00000000-0005-0000-0000-0000215F0000}"/>
    <cellStyle name="Milliers 345 2 2 3 2 2" xfId="44302" xr:uid="{00000000-0005-0000-0000-0000225F0000}"/>
    <cellStyle name="Milliers 345 2 2 3 3" xfId="38824" xr:uid="{00000000-0005-0000-0000-0000235F0000}"/>
    <cellStyle name="Milliers 345 2 2 4" xfId="16258" xr:uid="{00000000-0005-0000-0000-0000245F0000}"/>
    <cellStyle name="Milliers 345 2 2 4 2" xfId="41225" xr:uid="{00000000-0005-0000-0000-0000255F0000}"/>
    <cellStyle name="Milliers 345 2 2 5" xfId="8089" xr:uid="{00000000-0005-0000-0000-0000265F0000}"/>
    <cellStyle name="Milliers 345 2 3" xfId="4734" xr:uid="{00000000-0005-0000-0000-0000275F0000}"/>
    <cellStyle name="Milliers 345 2 3 2" xfId="13415" xr:uid="{00000000-0005-0000-0000-0000285F0000}"/>
    <cellStyle name="Milliers 345 2 3 2 2" xfId="20626" xr:uid="{00000000-0005-0000-0000-0000295F0000}"/>
    <cellStyle name="Milliers 345 2 3 2 2 2" xfId="44735" xr:uid="{00000000-0005-0000-0000-00002A5F0000}"/>
    <cellStyle name="Milliers 345 2 3 2 3" xfId="39271" xr:uid="{00000000-0005-0000-0000-00002B5F0000}"/>
    <cellStyle name="Milliers 345 2 3 3" xfId="17115" xr:uid="{00000000-0005-0000-0000-00002C5F0000}"/>
    <cellStyle name="Milliers 345 2 3 3 2" xfId="42082" xr:uid="{00000000-0005-0000-0000-00002D5F0000}"/>
    <cellStyle name="Milliers 345 2 3 4" xfId="36642" xr:uid="{00000000-0005-0000-0000-00002E5F0000}"/>
    <cellStyle name="Milliers 345 2 3 5" xfId="9358" xr:uid="{00000000-0005-0000-0000-00002F5F0000}"/>
    <cellStyle name="Milliers 345 2 4" xfId="3029" xr:uid="{00000000-0005-0000-0000-0000305F0000}"/>
    <cellStyle name="Milliers 345 2 4 2" xfId="19781" xr:uid="{00000000-0005-0000-0000-0000315F0000}"/>
    <cellStyle name="Milliers 345 2 4 2 2" xfId="43890" xr:uid="{00000000-0005-0000-0000-0000325F0000}"/>
    <cellStyle name="Milliers 345 2 4 3" xfId="38412" xr:uid="{00000000-0005-0000-0000-0000335F0000}"/>
    <cellStyle name="Milliers 345 2 4 4" xfId="11137" xr:uid="{00000000-0005-0000-0000-0000345F0000}"/>
    <cellStyle name="Milliers 345 2 5" xfId="15647" xr:uid="{00000000-0005-0000-0000-0000355F0000}"/>
    <cellStyle name="Milliers 345 2 5 2" xfId="40614" xr:uid="{00000000-0005-0000-0000-0000365F0000}"/>
    <cellStyle name="Milliers 345 2 6" xfId="7462" xr:uid="{00000000-0005-0000-0000-0000375F0000}"/>
    <cellStyle name="Milliers 345 3" xfId="9034" xr:uid="{00000000-0005-0000-0000-0000385F0000}"/>
    <cellStyle name="Milliers 345 3 2" xfId="19473" xr:uid="{00000000-0005-0000-0000-0000395F0000}"/>
    <cellStyle name="Milliers 345 3 2 2" xfId="43582" xr:uid="{00000000-0005-0000-0000-00003A5F0000}"/>
    <cellStyle name="Milliers 345 3 3" xfId="36318" xr:uid="{00000000-0005-0000-0000-00003B5F0000}"/>
    <cellStyle name="Milliers 345 4" xfId="10829" xr:uid="{00000000-0005-0000-0000-00003C5F0000}"/>
    <cellStyle name="Milliers 345 4 2" xfId="38104" xr:uid="{00000000-0005-0000-0000-00003D5F0000}"/>
    <cellStyle name="Milliers 345 5" xfId="15323" xr:uid="{00000000-0005-0000-0000-00003E5F0000}"/>
    <cellStyle name="Milliers 345 5 2" xfId="40290" xr:uid="{00000000-0005-0000-0000-00003F5F0000}"/>
    <cellStyle name="Milliers 345 6" xfId="7129" xr:uid="{00000000-0005-0000-0000-0000405F0000}"/>
    <cellStyle name="Milliers 346" xfId="1819" xr:uid="{00000000-0005-0000-0000-0000415F0000}"/>
    <cellStyle name="Milliers 346 2" xfId="2236" xr:uid="{00000000-0005-0000-0000-0000425F0000}"/>
    <cellStyle name="Milliers 346 2 2" xfId="3843" xr:uid="{00000000-0005-0000-0000-0000435F0000}"/>
    <cellStyle name="Milliers 346 2 2 2" xfId="9970" xr:uid="{00000000-0005-0000-0000-0000445F0000}"/>
    <cellStyle name="Milliers 346 2 2 2 2" xfId="13837" xr:uid="{00000000-0005-0000-0000-0000455F0000}"/>
    <cellStyle name="Milliers 346 2 2 2 2 2" xfId="21039" xr:uid="{00000000-0005-0000-0000-0000465F0000}"/>
    <cellStyle name="Milliers 346 2 2 2 2 2 2" xfId="45148" xr:uid="{00000000-0005-0000-0000-0000475F0000}"/>
    <cellStyle name="Milliers 346 2 2 2 2 3" xfId="39684" xr:uid="{00000000-0005-0000-0000-0000485F0000}"/>
    <cellStyle name="Milliers 346 2 2 2 3" xfId="17727" xr:uid="{00000000-0005-0000-0000-0000495F0000}"/>
    <cellStyle name="Milliers 346 2 2 2 3 2" xfId="42694" xr:uid="{00000000-0005-0000-0000-00004A5F0000}"/>
    <cellStyle name="Milliers 346 2 2 2 4" xfId="37254" xr:uid="{00000000-0005-0000-0000-00004B5F0000}"/>
    <cellStyle name="Milliers 346 2 2 3" xfId="11551" xr:uid="{00000000-0005-0000-0000-00004C5F0000}"/>
    <cellStyle name="Milliers 346 2 2 3 2" xfId="20194" xr:uid="{00000000-0005-0000-0000-00004D5F0000}"/>
    <cellStyle name="Milliers 346 2 2 3 2 2" xfId="44303" xr:uid="{00000000-0005-0000-0000-00004E5F0000}"/>
    <cellStyle name="Milliers 346 2 2 3 3" xfId="38825" xr:uid="{00000000-0005-0000-0000-00004F5F0000}"/>
    <cellStyle name="Milliers 346 2 2 4" xfId="16259" xr:uid="{00000000-0005-0000-0000-0000505F0000}"/>
    <cellStyle name="Milliers 346 2 2 4 2" xfId="41226" xr:uid="{00000000-0005-0000-0000-0000515F0000}"/>
    <cellStyle name="Milliers 346 2 2 5" xfId="8090" xr:uid="{00000000-0005-0000-0000-0000525F0000}"/>
    <cellStyle name="Milliers 346 2 3" xfId="4735" xr:uid="{00000000-0005-0000-0000-0000535F0000}"/>
    <cellStyle name="Milliers 346 2 3 2" xfId="13416" xr:uid="{00000000-0005-0000-0000-0000545F0000}"/>
    <cellStyle name="Milliers 346 2 3 2 2" xfId="20627" xr:uid="{00000000-0005-0000-0000-0000555F0000}"/>
    <cellStyle name="Milliers 346 2 3 2 2 2" xfId="44736" xr:uid="{00000000-0005-0000-0000-0000565F0000}"/>
    <cellStyle name="Milliers 346 2 3 2 3" xfId="39272" xr:uid="{00000000-0005-0000-0000-0000575F0000}"/>
    <cellStyle name="Milliers 346 2 3 3" xfId="17116" xr:uid="{00000000-0005-0000-0000-0000585F0000}"/>
    <cellStyle name="Milliers 346 2 3 3 2" xfId="42083" xr:uid="{00000000-0005-0000-0000-0000595F0000}"/>
    <cellStyle name="Milliers 346 2 3 4" xfId="36643" xr:uid="{00000000-0005-0000-0000-00005A5F0000}"/>
    <cellStyle name="Milliers 346 2 3 5" xfId="9359" xr:uid="{00000000-0005-0000-0000-00005B5F0000}"/>
    <cellStyle name="Milliers 346 2 4" xfId="3030" xr:uid="{00000000-0005-0000-0000-00005C5F0000}"/>
    <cellStyle name="Milliers 346 2 4 2" xfId="19782" xr:uid="{00000000-0005-0000-0000-00005D5F0000}"/>
    <cellStyle name="Milliers 346 2 4 2 2" xfId="43891" xr:uid="{00000000-0005-0000-0000-00005E5F0000}"/>
    <cellStyle name="Milliers 346 2 4 3" xfId="38413" xr:uid="{00000000-0005-0000-0000-00005F5F0000}"/>
    <cellStyle name="Milliers 346 2 4 4" xfId="11138" xr:uid="{00000000-0005-0000-0000-0000605F0000}"/>
    <cellStyle name="Milliers 346 2 5" xfId="15648" xr:uid="{00000000-0005-0000-0000-0000615F0000}"/>
    <cellStyle name="Milliers 346 2 5 2" xfId="40615" xr:uid="{00000000-0005-0000-0000-0000625F0000}"/>
    <cellStyle name="Milliers 346 2 6" xfId="7463" xr:uid="{00000000-0005-0000-0000-0000635F0000}"/>
    <cellStyle name="Milliers 346 3" xfId="9035" xr:uid="{00000000-0005-0000-0000-0000645F0000}"/>
    <cellStyle name="Milliers 346 3 2" xfId="19474" xr:uid="{00000000-0005-0000-0000-0000655F0000}"/>
    <cellStyle name="Milliers 346 3 2 2" xfId="43583" xr:uid="{00000000-0005-0000-0000-0000665F0000}"/>
    <cellStyle name="Milliers 346 3 3" xfId="36319" xr:uid="{00000000-0005-0000-0000-0000675F0000}"/>
    <cellStyle name="Milliers 346 4" xfId="10830" xr:uid="{00000000-0005-0000-0000-0000685F0000}"/>
    <cellStyle name="Milliers 346 4 2" xfId="38105" xr:uid="{00000000-0005-0000-0000-0000695F0000}"/>
    <cellStyle name="Milliers 346 5" xfId="15324" xr:uid="{00000000-0005-0000-0000-00006A5F0000}"/>
    <cellStyle name="Milliers 346 5 2" xfId="40291" xr:uid="{00000000-0005-0000-0000-00006B5F0000}"/>
    <cellStyle name="Milliers 346 6" xfId="7130" xr:uid="{00000000-0005-0000-0000-00006C5F0000}"/>
    <cellStyle name="Milliers 347" xfId="1820" xr:uid="{00000000-0005-0000-0000-00006D5F0000}"/>
    <cellStyle name="Milliers 347 2" xfId="2237" xr:uid="{00000000-0005-0000-0000-00006E5F0000}"/>
    <cellStyle name="Milliers 347 2 2" xfId="3844" xr:uid="{00000000-0005-0000-0000-00006F5F0000}"/>
    <cellStyle name="Milliers 347 2 2 2" xfId="9971" xr:uid="{00000000-0005-0000-0000-0000705F0000}"/>
    <cellStyle name="Milliers 347 2 2 2 2" xfId="13838" xr:uid="{00000000-0005-0000-0000-0000715F0000}"/>
    <cellStyle name="Milliers 347 2 2 2 2 2" xfId="21040" xr:uid="{00000000-0005-0000-0000-0000725F0000}"/>
    <cellStyle name="Milliers 347 2 2 2 2 2 2" xfId="45149" xr:uid="{00000000-0005-0000-0000-0000735F0000}"/>
    <cellStyle name="Milliers 347 2 2 2 2 3" xfId="39685" xr:uid="{00000000-0005-0000-0000-0000745F0000}"/>
    <cellStyle name="Milliers 347 2 2 2 3" xfId="17728" xr:uid="{00000000-0005-0000-0000-0000755F0000}"/>
    <cellStyle name="Milliers 347 2 2 2 3 2" xfId="42695" xr:uid="{00000000-0005-0000-0000-0000765F0000}"/>
    <cellStyle name="Milliers 347 2 2 2 4" xfId="37255" xr:uid="{00000000-0005-0000-0000-0000775F0000}"/>
    <cellStyle name="Milliers 347 2 2 3" xfId="11552" xr:uid="{00000000-0005-0000-0000-0000785F0000}"/>
    <cellStyle name="Milliers 347 2 2 3 2" xfId="20195" xr:uid="{00000000-0005-0000-0000-0000795F0000}"/>
    <cellStyle name="Milliers 347 2 2 3 2 2" xfId="44304" xr:uid="{00000000-0005-0000-0000-00007A5F0000}"/>
    <cellStyle name="Milliers 347 2 2 3 3" xfId="38826" xr:uid="{00000000-0005-0000-0000-00007B5F0000}"/>
    <cellStyle name="Milliers 347 2 2 4" xfId="16260" xr:uid="{00000000-0005-0000-0000-00007C5F0000}"/>
    <cellStyle name="Milliers 347 2 2 4 2" xfId="41227" xr:uid="{00000000-0005-0000-0000-00007D5F0000}"/>
    <cellStyle name="Milliers 347 2 2 5" xfId="8091" xr:uid="{00000000-0005-0000-0000-00007E5F0000}"/>
    <cellStyle name="Milliers 347 2 3" xfId="4736" xr:uid="{00000000-0005-0000-0000-00007F5F0000}"/>
    <cellStyle name="Milliers 347 2 3 2" xfId="13417" xr:uid="{00000000-0005-0000-0000-0000805F0000}"/>
    <cellStyle name="Milliers 347 2 3 2 2" xfId="20628" xr:uid="{00000000-0005-0000-0000-0000815F0000}"/>
    <cellStyle name="Milliers 347 2 3 2 2 2" xfId="44737" xr:uid="{00000000-0005-0000-0000-0000825F0000}"/>
    <cellStyle name="Milliers 347 2 3 2 3" xfId="39273" xr:uid="{00000000-0005-0000-0000-0000835F0000}"/>
    <cellStyle name="Milliers 347 2 3 3" xfId="17117" xr:uid="{00000000-0005-0000-0000-0000845F0000}"/>
    <cellStyle name="Milliers 347 2 3 3 2" xfId="42084" xr:uid="{00000000-0005-0000-0000-0000855F0000}"/>
    <cellStyle name="Milliers 347 2 3 4" xfId="36644" xr:uid="{00000000-0005-0000-0000-0000865F0000}"/>
    <cellStyle name="Milliers 347 2 3 5" xfId="9360" xr:uid="{00000000-0005-0000-0000-0000875F0000}"/>
    <cellStyle name="Milliers 347 2 4" xfId="3031" xr:uid="{00000000-0005-0000-0000-0000885F0000}"/>
    <cellStyle name="Milliers 347 2 4 2" xfId="19783" xr:uid="{00000000-0005-0000-0000-0000895F0000}"/>
    <cellStyle name="Milliers 347 2 4 2 2" xfId="43892" xr:uid="{00000000-0005-0000-0000-00008A5F0000}"/>
    <cellStyle name="Milliers 347 2 4 3" xfId="38414" xr:uid="{00000000-0005-0000-0000-00008B5F0000}"/>
    <cellStyle name="Milliers 347 2 4 4" xfId="11139" xr:uid="{00000000-0005-0000-0000-00008C5F0000}"/>
    <cellStyle name="Milliers 347 2 5" xfId="15649" xr:uid="{00000000-0005-0000-0000-00008D5F0000}"/>
    <cellStyle name="Milliers 347 2 5 2" xfId="40616" xr:uid="{00000000-0005-0000-0000-00008E5F0000}"/>
    <cellStyle name="Milliers 347 2 6" xfId="7464" xr:uid="{00000000-0005-0000-0000-00008F5F0000}"/>
    <cellStyle name="Milliers 347 3" xfId="9036" xr:uid="{00000000-0005-0000-0000-0000905F0000}"/>
    <cellStyle name="Milliers 347 3 2" xfId="19475" xr:uid="{00000000-0005-0000-0000-0000915F0000}"/>
    <cellStyle name="Milliers 347 3 2 2" xfId="43584" xr:uid="{00000000-0005-0000-0000-0000925F0000}"/>
    <cellStyle name="Milliers 347 3 3" xfId="36320" xr:uid="{00000000-0005-0000-0000-0000935F0000}"/>
    <cellStyle name="Milliers 347 4" xfId="10831" xr:uid="{00000000-0005-0000-0000-0000945F0000}"/>
    <cellStyle name="Milliers 347 4 2" xfId="38106" xr:uid="{00000000-0005-0000-0000-0000955F0000}"/>
    <cellStyle name="Milliers 347 5" xfId="15325" xr:uid="{00000000-0005-0000-0000-0000965F0000}"/>
    <cellStyle name="Milliers 347 5 2" xfId="40292" xr:uid="{00000000-0005-0000-0000-0000975F0000}"/>
    <cellStyle name="Milliers 347 6" xfId="7131" xr:uid="{00000000-0005-0000-0000-0000985F0000}"/>
    <cellStyle name="Milliers 348" xfId="1821" xr:uid="{00000000-0005-0000-0000-0000995F0000}"/>
    <cellStyle name="Milliers 348 2" xfId="2238" xr:uid="{00000000-0005-0000-0000-00009A5F0000}"/>
    <cellStyle name="Milliers 348 2 2" xfId="3845" xr:uid="{00000000-0005-0000-0000-00009B5F0000}"/>
    <cellStyle name="Milliers 348 2 2 2" xfId="9972" xr:uid="{00000000-0005-0000-0000-00009C5F0000}"/>
    <cellStyle name="Milliers 348 2 2 2 2" xfId="13839" xr:uid="{00000000-0005-0000-0000-00009D5F0000}"/>
    <cellStyle name="Milliers 348 2 2 2 2 2" xfId="21041" xr:uid="{00000000-0005-0000-0000-00009E5F0000}"/>
    <cellStyle name="Milliers 348 2 2 2 2 2 2" xfId="45150" xr:uid="{00000000-0005-0000-0000-00009F5F0000}"/>
    <cellStyle name="Milliers 348 2 2 2 2 3" xfId="39686" xr:uid="{00000000-0005-0000-0000-0000A05F0000}"/>
    <cellStyle name="Milliers 348 2 2 2 3" xfId="17729" xr:uid="{00000000-0005-0000-0000-0000A15F0000}"/>
    <cellStyle name="Milliers 348 2 2 2 3 2" xfId="42696" xr:uid="{00000000-0005-0000-0000-0000A25F0000}"/>
    <cellStyle name="Milliers 348 2 2 2 4" xfId="37256" xr:uid="{00000000-0005-0000-0000-0000A35F0000}"/>
    <cellStyle name="Milliers 348 2 2 3" xfId="11553" xr:uid="{00000000-0005-0000-0000-0000A45F0000}"/>
    <cellStyle name="Milliers 348 2 2 3 2" xfId="20196" xr:uid="{00000000-0005-0000-0000-0000A55F0000}"/>
    <cellStyle name="Milliers 348 2 2 3 2 2" xfId="44305" xr:uid="{00000000-0005-0000-0000-0000A65F0000}"/>
    <cellStyle name="Milliers 348 2 2 3 3" xfId="38827" xr:uid="{00000000-0005-0000-0000-0000A75F0000}"/>
    <cellStyle name="Milliers 348 2 2 4" xfId="16261" xr:uid="{00000000-0005-0000-0000-0000A85F0000}"/>
    <cellStyle name="Milliers 348 2 2 4 2" xfId="41228" xr:uid="{00000000-0005-0000-0000-0000A95F0000}"/>
    <cellStyle name="Milliers 348 2 2 5" xfId="8092" xr:uid="{00000000-0005-0000-0000-0000AA5F0000}"/>
    <cellStyle name="Milliers 348 2 3" xfId="4737" xr:uid="{00000000-0005-0000-0000-0000AB5F0000}"/>
    <cellStyle name="Milliers 348 2 3 2" xfId="13418" xr:uid="{00000000-0005-0000-0000-0000AC5F0000}"/>
    <cellStyle name="Milliers 348 2 3 2 2" xfId="20629" xr:uid="{00000000-0005-0000-0000-0000AD5F0000}"/>
    <cellStyle name="Milliers 348 2 3 2 2 2" xfId="44738" xr:uid="{00000000-0005-0000-0000-0000AE5F0000}"/>
    <cellStyle name="Milliers 348 2 3 2 3" xfId="39274" xr:uid="{00000000-0005-0000-0000-0000AF5F0000}"/>
    <cellStyle name="Milliers 348 2 3 3" xfId="17118" xr:uid="{00000000-0005-0000-0000-0000B05F0000}"/>
    <cellStyle name="Milliers 348 2 3 3 2" xfId="42085" xr:uid="{00000000-0005-0000-0000-0000B15F0000}"/>
    <cellStyle name="Milliers 348 2 3 4" xfId="36645" xr:uid="{00000000-0005-0000-0000-0000B25F0000}"/>
    <cellStyle name="Milliers 348 2 3 5" xfId="9361" xr:uid="{00000000-0005-0000-0000-0000B35F0000}"/>
    <cellStyle name="Milliers 348 2 4" xfId="3032" xr:uid="{00000000-0005-0000-0000-0000B45F0000}"/>
    <cellStyle name="Milliers 348 2 4 2" xfId="19784" xr:uid="{00000000-0005-0000-0000-0000B55F0000}"/>
    <cellStyle name="Milliers 348 2 4 2 2" xfId="43893" xr:uid="{00000000-0005-0000-0000-0000B65F0000}"/>
    <cellStyle name="Milliers 348 2 4 3" xfId="38415" xr:uid="{00000000-0005-0000-0000-0000B75F0000}"/>
    <cellStyle name="Milliers 348 2 4 4" xfId="11140" xr:uid="{00000000-0005-0000-0000-0000B85F0000}"/>
    <cellStyle name="Milliers 348 2 5" xfId="15650" xr:uid="{00000000-0005-0000-0000-0000B95F0000}"/>
    <cellStyle name="Milliers 348 2 5 2" xfId="40617" xr:uid="{00000000-0005-0000-0000-0000BA5F0000}"/>
    <cellStyle name="Milliers 348 2 6" xfId="7465" xr:uid="{00000000-0005-0000-0000-0000BB5F0000}"/>
    <cellStyle name="Milliers 348 3" xfId="9037" xr:uid="{00000000-0005-0000-0000-0000BC5F0000}"/>
    <cellStyle name="Milliers 348 3 2" xfId="19476" xr:uid="{00000000-0005-0000-0000-0000BD5F0000}"/>
    <cellStyle name="Milliers 348 3 2 2" xfId="43585" xr:uid="{00000000-0005-0000-0000-0000BE5F0000}"/>
    <cellStyle name="Milliers 348 3 3" xfId="36321" xr:uid="{00000000-0005-0000-0000-0000BF5F0000}"/>
    <cellStyle name="Milliers 348 4" xfId="10832" xr:uid="{00000000-0005-0000-0000-0000C05F0000}"/>
    <cellStyle name="Milliers 348 4 2" xfId="38107" xr:uid="{00000000-0005-0000-0000-0000C15F0000}"/>
    <cellStyle name="Milliers 348 5" xfId="15326" xr:uid="{00000000-0005-0000-0000-0000C25F0000}"/>
    <cellStyle name="Milliers 348 5 2" xfId="40293" xr:uid="{00000000-0005-0000-0000-0000C35F0000}"/>
    <cellStyle name="Milliers 348 6" xfId="7132" xr:uid="{00000000-0005-0000-0000-0000C45F0000}"/>
    <cellStyle name="Milliers 349" xfId="1822" xr:uid="{00000000-0005-0000-0000-0000C55F0000}"/>
    <cellStyle name="Milliers 349 2" xfId="2239" xr:uid="{00000000-0005-0000-0000-0000C65F0000}"/>
    <cellStyle name="Milliers 349 2 2" xfId="3846" xr:uid="{00000000-0005-0000-0000-0000C75F0000}"/>
    <cellStyle name="Milliers 349 2 2 2" xfId="9973" xr:uid="{00000000-0005-0000-0000-0000C85F0000}"/>
    <cellStyle name="Milliers 349 2 2 2 2" xfId="13840" xr:uid="{00000000-0005-0000-0000-0000C95F0000}"/>
    <cellStyle name="Milliers 349 2 2 2 2 2" xfId="21042" xr:uid="{00000000-0005-0000-0000-0000CA5F0000}"/>
    <cellStyle name="Milliers 349 2 2 2 2 2 2" xfId="45151" xr:uid="{00000000-0005-0000-0000-0000CB5F0000}"/>
    <cellStyle name="Milliers 349 2 2 2 2 3" xfId="39687" xr:uid="{00000000-0005-0000-0000-0000CC5F0000}"/>
    <cellStyle name="Milliers 349 2 2 2 3" xfId="17730" xr:uid="{00000000-0005-0000-0000-0000CD5F0000}"/>
    <cellStyle name="Milliers 349 2 2 2 3 2" xfId="42697" xr:uid="{00000000-0005-0000-0000-0000CE5F0000}"/>
    <cellStyle name="Milliers 349 2 2 2 4" xfId="37257" xr:uid="{00000000-0005-0000-0000-0000CF5F0000}"/>
    <cellStyle name="Milliers 349 2 2 3" xfId="11554" xr:uid="{00000000-0005-0000-0000-0000D05F0000}"/>
    <cellStyle name="Milliers 349 2 2 3 2" xfId="20197" xr:uid="{00000000-0005-0000-0000-0000D15F0000}"/>
    <cellStyle name="Milliers 349 2 2 3 2 2" xfId="44306" xr:uid="{00000000-0005-0000-0000-0000D25F0000}"/>
    <cellStyle name="Milliers 349 2 2 3 3" xfId="38828" xr:uid="{00000000-0005-0000-0000-0000D35F0000}"/>
    <cellStyle name="Milliers 349 2 2 4" xfId="16262" xr:uid="{00000000-0005-0000-0000-0000D45F0000}"/>
    <cellStyle name="Milliers 349 2 2 4 2" xfId="41229" xr:uid="{00000000-0005-0000-0000-0000D55F0000}"/>
    <cellStyle name="Milliers 349 2 2 5" xfId="8093" xr:uid="{00000000-0005-0000-0000-0000D65F0000}"/>
    <cellStyle name="Milliers 349 2 3" xfId="4738" xr:uid="{00000000-0005-0000-0000-0000D75F0000}"/>
    <cellStyle name="Milliers 349 2 3 2" xfId="13419" xr:uid="{00000000-0005-0000-0000-0000D85F0000}"/>
    <cellStyle name="Milliers 349 2 3 2 2" xfId="20630" xr:uid="{00000000-0005-0000-0000-0000D95F0000}"/>
    <cellStyle name="Milliers 349 2 3 2 2 2" xfId="44739" xr:uid="{00000000-0005-0000-0000-0000DA5F0000}"/>
    <cellStyle name="Milliers 349 2 3 2 3" xfId="39275" xr:uid="{00000000-0005-0000-0000-0000DB5F0000}"/>
    <cellStyle name="Milliers 349 2 3 3" xfId="17119" xr:uid="{00000000-0005-0000-0000-0000DC5F0000}"/>
    <cellStyle name="Milliers 349 2 3 3 2" xfId="42086" xr:uid="{00000000-0005-0000-0000-0000DD5F0000}"/>
    <cellStyle name="Milliers 349 2 3 4" xfId="36646" xr:uid="{00000000-0005-0000-0000-0000DE5F0000}"/>
    <cellStyle name="Milliers 349 2 3 5" xfId="9362" xr:uid="{00000000-0005-0000-0000-0000DF5F0000}"/>
    <cellStyle name="Milliers 349 2 4" xfId="3033" xr:uid="{00000000-0005-0000-0000-0000E05F0000}"/>
    <cellStyle name="Milliers 349 2 4 2" xfId="19785" xr:uid="{00000000-0005-0000-0000-0000E15F0000}"/>
    <cellStyle name="Milliers 349 2 4 2 2" xfId="43894" xr:uid="{00000000-0005-0000-0000-0000E25F0000}"/>
    <cellStyle name="Milliers 349 2 4 3" xfId="38416" xr:uid="{00000000-0005-0000-0000-0000E35F0000}"/>
    <cellStyle name="Milliers 349 2 4 4" xfId="11141" xr:uid="{00000000-0005-0000-0000-0000E45F0000}"/>
    <cellStyle name="Milliers 349 2 5" xfId="15651" xr:uid="{00000000-0005-0000-0000-0000E55F0000}"/>
    <cellStyle name="Milliers 349 2 5 2" xfId="40618" xr:uid="{00000000-0005-0000-0000-0000E65F0000}"/>
    <cellStyle name="Milliers 349 2 6" xfId="7466" xr:uid="{00000000-0005-0000-0000-0000E75F0000}"/>
    <cellStyle name="Milliers 349 3" xfId="9038" xr:uid="{00000000-0005-0000-0000-0000E85F0000}"/>
    <cellStyle name="Milliers 349 3 2" xfId="19477" xr:uid="{00000000-0005-0000-0000-0000E95F0000}"/>
    <cellStyle name="Milliers 349 3 2 2" xfId="43586" xr:uid="{00000000-0005-0000-0000-0000EA5F0000}"/>
    <cellStyle name="Milliers 349 3 3" xfId="36322" xr:uid="{00000000-0005-0000-0000-0000EB5F0000}"/>
    <cellStyle name="Milliers 349 4" xfId="10833" xr:uid="{00000000-0005-0000-0000-0000EC5F0000}"/>
    <cellStyle name="Milliers 349 4 2" xfId="38108" xr:uid="{00000000-0005-0000-0000-0000ED5F0000}"/>
    <cellStyle name="Milliers 349 5" xfId="15327" xr:uid="{00000000-0005-0000-0000-0000EE5F0000}"/>
    <cellStyle name="Milliers 349 5 2" xfId="40294" xr:uid="{00000000-0005-0000-0000-0000EF5F0000}"/>
    <cellStyle name="Milliers 349 6" xfId="7133" xr:uid="{00000000-0005-0000-0000-0000F05F0000}"/>
    <cellStyle name="Milliers 35" xfId="1486" xr:uid="{00000000-0005-0000-0000-0000F15F0000}"/>
    <cellStyle name="Milliers 35 2" xfId="2240" xr:uid="{00000000-0005-0000-0000-0000F25F0000}"/>
    <cellStyle name="Milliers 35 2 2" xfId="3847" xr:uid="{00000000-0005-0000-0000-0000F35F0000}"/>
    <cellStyle name="Milliers 35 2 2 2" xfId="9974" xr:uid="{00000000-0005-0000-0000-0000F45F0000}"/>
    <cellStyle name="Milliers 35 2 2 2 2" xfId="13841" xr:uid="{00000000-0005-0000-0000-0000F55F0000}"/>
    <cellStyle name="Milliers 35 2 2 2 2 2" xfId="21043" xr:uid="{00000000-0005-0000-0000-0000F65F0000}"/>
    <cellStyle name="Milliers 35 2 2 2 2 2 2" xfId="45152" xr:uid="{00000000-0005-0000-0000-0000F75F0000}"/>
    <cellStyle name="Milliers 35 2 2 2 2 3" xfId="39688" xr:uid="{00000000-0005-0000-0000-0000F85F0000}"/>
    <cellStyle name="Milliers 35 2 2 2 3" xfId="17731" xr:uid="{00000000-0005-0000-0000-0000F95F0000}"/>
    <cellStyle name="Milliers 35 2 2 2 3 2" xfId="42698" xr:uid="{00000000-0005-0000-0000-0000FA5F0000}"/>
    <cellStyle name="Milliers 35 2 2 2 4" xfId="37258" xr:uid="{00000000-0005-0000-0000-0000FB5F0000}"/>
    <cellStyle name="Milliers 35 2 2 3" xfId="11555" xr:uid="{00000000-0005-0000-0000-0000FC5F0000}"/>
    <cellStyle name="Milliers 35 2 2 3 2" xfId="20198" xr:uid="{00000000-0005-0000-0000-0000FD5F0000}"/>
    <cellStyle name="Milliers 35 2 2 3 2 2" xfId="44307" xr:uid="{00000000-0005-0000-0000-0000FE5F0000}"/>
    <cellStyle name="Milliers 35 2 2 3 3" xfId="38829" xr:uid="{00000000-0005-0000-0000-0000FF5F0000}"/>
    <cellStyle name="Milliers 35 2 2 4" xfId="16263" xr:uid="{00000000-0005-0000-0000-000000600000}"/>
    <cellStyle name="Milliers 35 2 2 4 2" xfId="41230" xr:uid="{00000000-0005-0000-0000-000001600000}"/>
    <cellStyle name="Milliers 35 2 2 5" xfId="8094" xr:uid="{00000000-0005-0000-0000-000002600000}"/>
    <cellStyle name="Milliers 35 2 3" xfId="4739" xr:uid="{00000000-0005-0000-0000-000003600000}"/>
    <cellStyle name="Milliers 35 2 3 2" xfId="13420" xr:uid="{00000000-0005-0000-0000-000004600000}"/>
    <cellStyle name="Milliers 35 2 3 2 2" xfId="20631" xr:uid="{00000000-0005-0000-0000-000005600000}"/>
    <cellStyle name="Milliers 35 2 3 2 2 2" xfId="44740" xr:uid="{00000000-0005-0000-0000-000006600000}"/>
    <cellStyle name="Milliers 35 2 3 2 3" xfId="39276" xr:uid="{00000000-0005-0000-0000-000007600000}"/>
    <cellStyle name="Milliers 35 2 3 3" xfId="17120" xr:uid="{00000000-0005-0000-0000-000008600000}"/>
    <cellStyle name="Milliers 35 2 3 3 2" xfId="42087" xr:uid="{00000000-0005-0000-0000-000009600000}"/>
    <cellStyle name="Milliers 35 2 3 4" xfId="36647" xr:uid="{00000000-0005-0000-0000-00000A600000}"/>
    <cellStyle name="Milliers 35 2 3 5" xfId="9363" xr:uid="{00000000-0005-0000-0000-00000B600000}"/>
    <cellStyle name="Milliers 35 2 4" xfId="3034" xr:uid="{00000000-0005-0000-0000-00000C600000}"/>
    <cellStyle name="Milliers 35 2 4 2" xfId="19786" xr:uid="{00000000-0005-0000-0000-00000D600000}"/>
    <cellStyle name="Milliers 35 2 4 2 2" xfId="43895" xr:uid="{00000000-0005-0000-0000-00000E600000}"/>
    <cellStyle name="Milliers 35 2 4 3" xfId="38417" xr:uid="{00000000-0005-0000-0000-00000F600000}"/>
    <cellStyle name="Milliers 35 2 4 4" xfId="11142" xr:uid="{00000000-0005-0000-0000-000010600000}"/>
    <cellStyle name="Milliers 35 2 5" xfId="15652" xr:uid="{00000000-0005-0000-0000-000011600000}"/>
    <cellStyle name="Milliers 35 2 5 2" xfId="40619" xr:uid="{00000000-0005-0000-0000-000012600000}"/>
    <cellStyle name="Milliers 35 2 6" xfId="7467" xr:uid="{00000000-0005-0000-0000-000013600000}"/>
    <cellStyle name="Milliers 35 3" xfId="8702" xr:uid="{00000000-0005-0000-0000-000014600000}"/>
    <cellStyle name="Milliers 35 3 2" xfId="19163" xr:uid="{00000000-0005-0000-0000-000015600000}"/>
    <cellStyle name="Milliers 35 3 2 2" xfId="43272" xr:uid="{00000000-0005-0000-0000-000016600000}"/>
    <cellStyle name="Milliers 35 3 3" xfId="35986" xr:uid="{00000000-0005-0000-0000-000017600000}"/>
    <cellStyle name="Milliers 35 4" xfId="10519" xr:uid="{00000000-0005-0000-0000-000018600000}"/>
    <cellStyle name="Milliers 35 4 2" xfId="37794" xr:uid="{00000000-0005-0000-0000-000019600000}"/>
    <cellStyle name="Milliers 35 5" xfId="14991" xr:uid="{00000000-0005-0000-0000-00001A600000}"/>
    <cellStyle name="Milliers 35 5 2" xfId="39958" xr:uid="{00000000-0005-0000-0000-00001B600000}"/>
    <cellStyle name="Milliers 35 6" xfId="6797" xr:uid="{00000000-0005-0000-0000-00001C600000}"/>
    <cellStyle name="Milliers 350" xfId="1823" xr:uid="{00000000-0005-0000-0000-00001D600000}"/>
    <cellStyle name="Milliers 350 2" xfId="2241" xr:uid="{00000000-0005-0000-0000-00001E600000}"/>
    <cellStyle name="Milliers 350 2 2" xfId="3848" xr:uid="{00000000-0005-0000-0000-00001F600000}"/>
    <cellStyle name="Milliers 350 2 2 2" xfId="9975" xr:uid="{00000000-0005-0000-0000-000020600000}"/>
    <cellStyle name="Milliers 350 2 2 2 2" xfId="13842" xr:uid="{00000000-0005-0000-0000-000021600000}"/>
    <cellStyle name="Milliers 350 2 2 2 2 2" xfId="21044" xr:uid="{00000000-0005-0000-0000-000022600000}"/>
    <cellStyle name="Milliers 350 2 2 2 2 2 2" xfId="45153" xr:uid="{00000000-0005-0000-0000-000023600000}"/>
    <cellStyle name="Milliers 350 2 2 2 2 3" xfId="39689" xr:uid="{00000000-0005-0000-0000-000024600000}"/>
    <cellStyle name="Milliers 350 2 2 2 3" xfId="17732" xr:uid="{00000000-0005-0000-0000-000025600000}"/>
    <cellStyle name="Milliers 350 2 2 2 3 2" xfId="42699" xr:uid="{00000000-0005-0000-0000-000026600000}"/>
    <cellStyle name="Milliers 350 2 2 2 4" xfId="37259" xr:uid="{00000000-0005-0000-0000-000027600000}"/>
    <cellStyle name="Milliers 350 2 2 3" xfId="11556" xr:uid="{00000000-0005-0000-0000-000028600000}"/>
    <cellStyle name="Milliers 350 2 2 3 2" xfId="20199" xr:uid="{00000000-0005-0000-0000-000029600000}"/>
    <cellStyle name="Milliers 350 2 2 3 2 2" xfId="44308" xr:uid="{00000000-0005-0000-0000-00002A600000}"/>
    <cellStyle name="Milliers 350 2 2 3 3" xfId="38830" xr:uid="{00000000-0005-0000-0000-00002B600000}"/>
    <cellStyle name="Milliers 350 2 2 4" xfId="16264" xr:uid="{00000000-0005-0000-0000-00002C600000}"/>
    <cellStyle name="Milliers 350 2 2 4 2" xfId="41231" xr:uid="{00000000-0005-0000-0000-00002D600000}"/>
    <cellStyle name="Milliers 350 2 2 5" xfId="8095" xr:uid="{00000000-0005-0000-0000-00002E600000}"/>
    <cellStyle name="Milliers 350 2 3" xfId="4740" xr:uid="{00000000-0005-0000-0000-00002F600000}"/>
    <cellStyle name="Milliers 350 2 3 2" xfId="13421" xr:uid="{00000000-0005-0000-0000-000030600000}"/>
    <cellStyle name="Milliers 350 2 3 2 2" xfId="20632" xr:uid="{00000000-0005-0000-0000-000031600000}"/>
    <cellStyle name="Milliers 350 2 3 2 2 2" xfId="44741" xr:uid="{00000000-0005-0000-0000-000032600000}"/>
    <cellStyle name="Milliers 350 2 3 2 3" xfId="39277" xr:uid="{00000000-0005-0000-0000-000033600000}"/>
    <cellStyle name="Milliers 350 2 3 3" xfId="17121" xr:uid="{00000000-0005-0000-0000-000034600000}"/>
    <cellStyle name="Milliers 350 2 3 3 2" xfId="42088" xr:uid="{00000000-0005-0000-0000-000035600000}"/>
    <cellStyle name="Milliers 350 2 3 4" xfId="36648" xr:uid="{00000000-0005-0000-0000-000036600000}"/>
    <cellStyle name="Milliers 350 2 3 5" xfId="9364" xr:uid="{00000000-0005-0000-0000-000037600000}"/>
    <cellStyle name="Milliers 350 2 4" xfId="3035" xr:uid="{00000000-0005-0000-0000-000038600000}"/>
    <cellStyle name="Milliers 350 2 4 2" xfId="19787" xr:uid="{00000000-0005-0000-0000-000039600000}"/>
    <cellStyle name="Milliers 350 2 4 2 2" xfId="43896" xr:uid="{00000000-0005-0000-0000-00003A600000}"/>
    <cellStyle name="Milliers 350 2 4 3" xfId="38418" xr:uid="{00000000-0005-0000-0000-00003B600000}"/>
    <cellStyle name="Milliers 350 2 4 4" xfId="11143" xr:uid="{00000000-0005-0000-0000-00003C600000}"/>
    <cellStyle name="Milliers 350 2 5" xfId="15653" xr:uid="{00000000-0005-0000-0000-00003D600000}"/>
    <cellStyle name="Milliers 350 2 5 2" xfId="40620" xr:uid="{00000000-0005-0000-0000-00003E600000}"/>
    <cellStyle name="Milliers 350 2 6" xfId="7468" xr:uid="{00000000-0005-0000-0000-00003F600000}"/>
    <cellStyle name="Milliers 350 3" xfId="9039" xr:uid="{00000000-0005-0000-0000-000040600000}"/>
    <cellStyle name="Milliers 350 3 2" xfId="19478" xr:uid="{00000000-0005-0000-0000-000041600000}"/>
    <cellStyle name="Milliers 350 3 2 2" xfId="43587" xr:uid="{00000000-0005-0000-0000-000042600000}"/>
    <cellStyle name="Milliers 350 3 3" xfId="36323" xr:uid="{00000000-0005-0000-0000-000043600000}"/>
    <cellStyle name="Milliers 350 4" xfId="10834" xr:uid="{00000000-0005-0000-0000-000044600000}"/>
    <cellStyle name="Milliers 350 4 2" xfId="38109" xr:uid="{00000000-0005-0000-0000-000045600000}"/>
    <cellStyle name="Milliers 350 5" xfId="15328" xr:uid="{00000000-0005-0000-0000-000046600000}"/>
    <cellStyle name="Milliers 350 5 2" xfId="40295" xr:uid="{00000000-0005-0000-0000-000047600000}"/>
    <cellStyle name="Milliers 350 6" xfId="7134" xr:uid="{00000000-0005-0000-0000-000048600000}"/>
    <cellStyle name="Milliers 351" xfId="1824" xr:uid="{00000000-0005-0000-0000-000049600000}"/>
    <cellStyle name="Milliers 351 2" xfId="2242" xr:uid="{00000000-0005-0000-0000-00004A600000}"/>
    <cellStyle name="Milliers 351 2 2" xfId="3849" xr:uid="{00000000-0005-0000-0000-00004B600000}"/>
    <cellStyle name="Milliers 351 2 2 2" xfId="9976" xr:uid="{00000000-0005-0000-0000-00004C600000}"/>
    <cellStyle name="Milliers 351 2 2 2 2" xfId="13843" xr:uid="{00000000-0005-0000-0000-00004D600000}"/>
    <cellStyle name="Milliers 351 2 2 2 2 2" xfId="21045" xr:uid="{00000000-0005-0000-0000-00004E600000}"/>
    <cellStyle name="Milliers 351 2 2 2 2 2 2" xfId="45154" xr:uid="{00000000-0005-0000-0000-00004F600000}"/>
    <cellStyle name="Milliers 351 2 2 2 2 3" xfId="39690" xr:uid="{00000000-0005-0000-0000-000050600000}"/>
    <cellStyle name="Milliers 351 2 2 2 3" xfId="17733" xr:uid="{00000000-0005-0000-0000-000051600000}"/>
    <cellStyle name="Milliers 351 2 2 2 3 2" xfId="42700" xr:uid="{00000000-0005-0000-0000-000052600000}"/>
    <cellStyle name="Milliers 351 2 2 2 4" xfId="37260" xr:uid="{00000000-0005-0000-0000-000053600000}"/>
    <cellStyle name="Milliers 351 2 2 3" xfId="11557" xr:uid="{00000000-0005-0000-0000-000054600000}"/>
    <cellStyle name="Milliers 351 2 2 3 2" xfId="20200" xr:uid="{00000000-0005-0000-0000-000055600000}"/>
    <cellStyle name="Milliers 351 2 2 3 2 2" xfId="44309" xr:uid="{00000000-0005-0000-0000-000056600000}"/>
    <cellStyle name="Milliers 351 2 2 3 3" xfId="38831" xr:uid="{00000000-0005-0000-0000-000057600000}"/>
    <cellStyle name="Milliers 351 2 2 4" xfId="16265" xr:uid="{00000000-0005-0000-0000-000058600000}"/>
    <cellStyle name="Milliers 351 2 2 4 2" xfId="41232" xr:uid="{00000000-0005-0000-0000-000059600000}"/>
    <cellStyle name="Milliers 351 2 2 5" xfId="8096" xr:uid="{00000000-0005-0000-0000-00005A600000}"/>
    <cellStyle name="Milliers 351 2 3" xfId="4741" xr:uid="{00000000-0005-0000-0000-00005B600000}"/>
    <cellStyle name="Milliers 351 2 3 2" xfId="13422" xr:uid="{00000000-0005-0000-0000-00005C600000}"/>
    <cellStyle name="Milliers 351 2 3 2 2" xfId="20633" xr:uid="{00000000-0005-0000-0000-00005D600000}"/>
    <cellStyle name="Milliers 351 2 3 2 2 2" xfId="44742" xr:uid="{00000000-0005-0000-0000-00005E600000}"/>
    <cellStyle name="Milliers 351 2 3 2 3" xfId="39278" xr:uid="{00000000-0005-0000-0000-00005F600000}"/>
    <cellStyle name="Milliers 351 2 3 3" xfId="17122" xr:uid="{00000000-0005-0000-0000-000060600000}"/>
    <cellStyle name="Milliers 351 2 3 3 2" xfId="42089" xr:uid="{00000000-0005-0000-0000-000061600000}"/>
    <cellStyle name="Milliers 351 2 3 4" xfId="36649" xr:uid="{00000000-0005-0000-0000-000062600000}"/>
    <cellStyle name="Milliers 351 2 3 5" xfId="9365" xr:uid="{00000000-0005-0000-0000-000063600000}"/>
    <cellStyle name="Milliers 351 2 4" xfId="3036" xr:uid="{00000000-0005-0000-0000-000064600000}"/>
    <cellStyle name="Milliers 351 2 4 2" xfId="19788" xr:uid="{00000000-0005-0000-0000-000065600000}"/>
    <cellStyle name="Milliers 351 2 4 2 2" xfId="43897" xr:uid="{00000000-0005-0000-0000-000066600000}"/>
    <cellStyle name="Milliers 351 2 4 3" xfId="38419" xr:uid="{00000000-0005-0000-0000-000067600000}"/>
    <cellStyle name="Milliers 351 2 4 4" xfId="11144" xr:uid="{00000000-0005-0000-0000-000068600000}"/>
    <cellStyle name="Milliers 351 2 5" xfId="15654" xr:uid="{00000000-0005-0000-0000-000069600000}"/>
    <cellStyle name="Milliers 351 2 5 2" xfId="40621" xr:uid="{00000000-0005-0000-0000-00006A600000}"/>
    <cellStyle name="Milliers 351 2 6" xfId="7469" xr:uid="{00000000-0005-0000-0000-00006B600000}"/>
    <cellStyle name="Milliers 351 3" xfId="9040" xr:uid="{00000000-0005-0000-0000-00006C600000}"/>
    <cellStyle name="Milliers 351 3 2" xfId="19479" xr:uid="{00000000-0005-0000-0000-00006D600000}"/>
    <cellStyle name="Milliers 351 3 2 2" xfId="43588" xr:uid="{00000000-0005-0000-0000-00006E600000}"/>
    <cellStyle name="Milliers 351 3 3" xfId="36324" xr:uid="{00000000-0005-0000-0000-00006F600000}"/>
    <cellStyle name="Milliers 351 4" xfId="10835" xr:uid="{00000000-0005-0000-0000-000070600000}"/>
    <cellStyle name="Milliers 351 4 2" xfId="38110" xr:uid="{00000000-0005-0000-0000-000071600000}"/>
    <cellStyle name="Milliers 351 5" xfId="15329" xr:uid="{00000000-0005-0000-0000-000072600000}"/>
    <cellStyle name="Milliers 351 5 2" xfId="40296" xr:uid="{00000000-0005-0000-0000-000073600000}"/>
    <cellStyle name="Milliers 351 6" xfId="7135" xr:uid="{00000000-0005-0000-0000-000074600000}"/>
    <cellStyle name="Milliers 352" xfId="1825" xr:uid="{00000000-0005-0000-0000-000075600000}"/>
    <cellStyle name="Milliers 352 2" xfId="2243" xr:uid="{00000000-0005-0000-0000-000076600000}"/>
    <cellStyle name="Milliers 352 2 2" xfId="3850" xr:uid="{00000000-0005-0000-0000-000077600000}"/>
    <cellStyle name="Milliers 352 2 2 2" xfId="9977" xr:uid="{00000000-0005-0000-0000-000078600000}"/>
    <cellStyle name="Milliers 352 2 2 2 2" xfId="13844" xr:uid="{00000000-0005-0000-0000-000079600000}"/>
    <cellStyle name="Milliers 352 2 2 2 2 2" xfId="21046" xr:uid="{00000000-0005-0000-0000-00007A600000}"/>
    <cellStyle name="Milliers 352 2 2 2 2 2 2" xfId="45155" xr:uid="{00000000-0005-0000-0000-00007B600000}"/>
    <cellStyle name="Milliers 352 2 2 2 2 3" xfId="39691" xr:uid="{00000000-0005-0000-0000-00007C600000}"/>
    <cellStyle name="Milliers 352 2 2 2 3" xfId="17734" xr:uid="{00000000-0005-0000-0000-00007D600000}"/>
    <cellStyle name="Milliers 352 2 2 2 3 2" xfId="42701" xr:uid="{00000000-0005-0000-0000-00007E600000}"/>
    <cellStyle name="Milliers 352 2 2 2 4" xfId="37261" xr:uid="{00000000-0005-0000-0000-00007F600000}"/>
    <cellStyle name="Milliers 352 2 2 3" xfId="11558" xr:uid="{00000000-0005-0000-0000-000080600000}"/>
    <cellStyle name="Milliers 352 2 2 3 2" xfId="20201" xr:uid="{00000000-0005-0000-0000-000081600000}"/>
    <cellStyle name="Milliers 352 2 2 3 2 2" xfId="44310" xr:uid="{00000000-0005-0000-0000-000082600000}"/>
    <cellStyle name="Milliers 352 2 2 3 3" xfId="38832" xr:uid="{00000000-0005-0000-0000-000083600000}"/>
    <cellStyle name="Milliers 352 2 2 4" xfId="16266" xr:uid="{00000000-0005-0000-0000-000084600000}"/>
    <cellStyle name="Milliers 352 2 2 4 2" xfId="41233" xr:uid="{00000000-0005-0000-0000-000085600000}"/>
    <cellStyle name="Milliers 352 2 2 5" xfId="8097" xr:uid="{00000000-0005-0000-0000-000086600000}"/>
    <cellStyle name="Milliers 352 2 3" xfId="4742" xr:uid="{00000000-0005-0000-0000-000087600000}"/>
    <cellStyle name="Milliers 352 2 3 2" xfId="13423" xr:uid="{00000000-0005-0000-0000-000088600000}"/>
    <cellStyle name="Milliers 352 2 3 2 2" xfId="20634" xr:uid="{00000000-0005-0000-0000-000089600000}"/>
    <cellStyle name="Milliers 352 2 3 2 2 2" xfId="44743" xr:uid="{00000000-0005-0000-0000-00008A600000}"/>
    <cellStyle name="Milliers 352 2 3 2 3" xfId="39279" xr:uid="{00000000-0005-0000-0000-00008B600000}"/>
    <cellStyle name="Milliers 352 2 3 3" xfId="17123" xr:uid="{00000000-0005-0000-0000-00008C600000}"/>
    <cellStyle name="Milliers 352 2 3 3 2" xfId="42090" xr:uid="{00000000-0005-0000-0000-00008D600000}"/>
    <cellStyle name="Milliers 352 2 3 4" xfId="36650" xr:uid="{00000000-0005-0000-0000-00008E600000}"/>
    <cellStyle name="Milliers 352 2 3 5" xfId="9366" xr:uid="{00000000-0005-0000-0000-00008F600000}"/>
    <cellStyle name="Milliers 352 2 4" xfId="3037" xr:uid="{00000000-0005-0000-0000-000090600000}"/>
    <cellStyle name="Milliers 352 2 4 2" xfId="19789" xr:uid="{00000000-0005-0000-0000-000091600000}"/>
    <cellStyle name="Milliers 352 2 4 2 2" xfId="43898" xr:uid="{00000000-0005-0000-0000-000092600000}"/>
    <cellStyle name="Milliers 352 2 4 3" xfId="38420" xr:uid="{00000000-0005-0000-0000-000093600000}"/>
    <cellStyle name="Milliers 352 2 4 4" xfId="11145" xr:uid="{00000000-0005-0000-0000-000094600000}"/>
    <cellStyle name="Milliers 352 2 5" xfId="15655" xr:uid="{00000000-0005-0000-0000-000095600000}"/>
    <cellStyle name="Milliers 352 2 5 2" xfId="40622" xr:uid="{00000000-0005-0000-0000-000096600000}"/>
    <cellStyle name="Milliers 352 2 6" xfId="7470" xr:uid="{00000000-0005-0000-0000-000097600000}"/>
    <cellStyle name="Milliers 352 3" xfId="9041" xr:uid="{00000000-0005-0000-0000-000098600000}"/>
    <cellStyle name="Milliers 352 3 2" xfId="19480" xr:uid="{00000000-0005-0000-0000-000099600000}"/>
    <cellStyle name="Milliers 352 3 2 2" xfId="43589" xr:uid="{00000000-0005-0000-0000-00009A600000}"/>
    <cellStyle name="Milliers 352 3 3" xfId="36325" xr:uid="{00000000-0005-0000-0000-00009B600000}"/>
    <cellStyle name="Milliers 352 4" xfId="10836" xr:uid="{00000000-0005-0000-0000-00009C600000}"/>
    <cellStyle name="Milliers 352 4 2" xfId="38111" xr:uid="{00000000-0005-0000-0000-00009D600000}"/>
    <cellStyle name="Milliers 352 5" xfId="15330" xr:uid="{00000000-0005-0000-0000-00009E600000}"/>
    <cellStyle name="Milliers 352 5 2" xfId="40297" xr:uid="{00000000-0005-0000-0000-00009F600000}"/>
    <cellStyle name="Milliers 352 6" xfId="7136" xr:uid="{00000000-0005-0000-0000-0000A0600000}"/>
    <cellStyle name="Milliers 353" xfId="1826" xr:uid="{00000000-0005-0000-0000-0000A1600000}"/>
    <cellStyle name="Milliers 353 2" xfId="2244" xr:uid="{00000000-0005-0000-0000-0000A2600000}"/>
    <cellStyle name="Milliers 353 2 2" xfId="3851" xr:uid="{00000000-0005-0000-0000-0000A3600000}"/>
    <cellStyle name="Milliers 353 2 2 2" xfId="9978" xr:uid="{00000000-0005-0000-0000-0000A4600000}"/>
    <cellStyle name="Milliers 353 2 2 2 2" xfId="13845" xr:uid="{00000000-0005-0000-0000-0000A5600000}"/>
    <cellStyle name="Milliers 353 2 2 2 2 2" xfId="21047" xr:uid="{00000000-0005-0000-0000-0000A6600000}"/>
    <cellStyle name="Milliers 353 2 2 2 2 2 2" xfId="45156" xr:uid="{00000000-0005-0000-0000-0000A7600000}"/>
    <cellStyle name="Milliers 353 2 2 2 2 3" xfId="39692" xr:uid="{00000000-0005-0000-0000-0000A8600000}"/>
    <cellStyle name="Milliers 353 2 2 2 3" xfId="17735" xr:uid="{00000000-0005-0000-0000-0000A9600000}"/>
    <cellStyle name="Milliers 353 2 2 2 3 2" xfId="42702" xr:uid="{00000000-0005-0000-0000-0000AA600000}"/>
    <cellStyle name="Milliers 353 2 2 2 4" xfId="37262" xr:uid="{00000000-0005-0000-0000-0000AB600000}"/>
    <cellStyle name="Milliers 353 2 2 3" xfId="11559" xr:uid="{00000000-0005-0000-0000-0000AC600000}"/>
    <cellStyle name="Milliers 353 2 2 3 2" xfId="20202" xr:uid="{00000000-0005-0000-0000-0000AD600000}"/>
    <cellStyle name="Milliers 353 2 2 3 2 2" xfId="44311" xr:uid="{00000000-0005-0000-0000-0000AE600000}"/>
    <cellStyle name="Milliers 353 2 2 3 3" xfId="38833" xr:uid="{00000000-0005-0000-0000-0000AF600000}"/>
    <cellStyle name="Milliers 353 2 2 4" xfId="16267" xr:uid="{00000000-0005-0000-0000-0000B0600000}"/>
    <cellStyle name="Milliers 353 2 2 4 2" xfId="41234" xr:uid="{00000000-0005-0000-0000-0000B1600000}"/>
    <cellStyle name="Milliers 353 2 2 5" xfId="8098" xr:uid="{00000000-0005-0000-0000-0000B2600000}"/>
    <cellStyle name="Milliers 353 2 3" xfId="4743" xr:uid="{00000000-0005-0000-0000-0000B3600000}"/>
    <cellStyle name="Milliers 353 2 3 2" xfId="13424" xr:uid="{00000000-0005-0000-0000-0000B4600000}"/>
    <cellStyle name="Milliers 353 2 3 2 2" xfId="20635" xr:uid="{00000000-0005-0000-0000-0000B5600000}"/>
    <cellStyle name="Milliers 353 2 3 2 2 2" xfId="44744" xr:uid="{00000000-0005-0000-0000-0000B6600000}"/>
    <cellStyle name="Milliers 353 2 3 2 3" xfId="39280" xr:uid="{00000000-0005-0000-0000-0000B7600000}"/>
    <cellStyle name="Milliers 353 2 3 3" xfId="17124" xr:uid="{00000000-0005-0000-0000-0000B8600000}"/>
    <cellStyle name="Milliers 353 2 3 3 2" xfId="42091" xr:uid="{00000000-0005-0000-0000-0000B9600000}"/>
    <cellStyle name="Milliers 353 2 3 4" xfId="36651" xr:uid="{00000000-0005-0000-0000-0000BA600000}"/>
    <cellStyle name="Milliers 353 2 3 5" xfId="9367" xr:uid="{00000000-0005-0000-0000-0000BB600000}"/>
    <cellStyle name="Milliers 353 2 4" xfId="3038" xr:uid="{00000000-0005-0000-0000-0000BC600000}"/>
    <cellStyle name="Milliers 353 2 4 2" xfId="19790" xr:uid="{00000000-0005-0000-0000-0000BD600000}"/>
    <cellStyle name="Milliers 353 2 4 2 2" xfId="43899" xr:uid="{00000000-0005-0000-0000-0000BE600000}"/>
    <cellStyle name="Milliers 353 2 4 3" xfId="38421" xr:uid="{00000000-0005-0000-0000-0000BF600000}"/>
    <cellStyle name="Milliers 353 2 4 4" xfId="11146" xr:uid="{00000000-0005-0000-0000-0000C0600000}"/>
    <cellStyle name="Milliers 353 2 5" xfId="15656" xr:uid="{00000000-0005-0000-0000-0000C1600000}"/>
    <cellStyle name="Milliers 353 2 5 2" xfId="40623" xr:uid="{00000000-0005-0000-0000-0000C2600000}"/>
    <cellStyle name="Milliers 353 2 6" xfId="7471" xr:uid="{00000000-0005-0000-0000-0000C3600000}"/>
    <cellStyle name="Milliers 353 3" xfId="9042" xr:uid="{00000000-0005-0000-0000-0000C4600000}"/>
    <cellStyle name="Milliers 353 3 2" xfId="19481" xr:uid="{00000000-0005-0000-0000-0000C5600000}"/>
    <cellStyle name="Milliers 353 3 2 2" xfId="43590" xr:uid="{00000000-0005-0000-0000-0000C6600000}"/>
    <cellStyle name="Milliers 353 3 3" xfId="36326" xr:uid="{00000000-0005-0000-0000-0000C7600000}"/>
    <cellStyle name="Milliers 353 4" xfId="10837" xr:uid="{00000000-0005-0000-0000-0000C8600000}"/>
    <cellStyle name="Milliers 353 4 2" xfId="38112" xr:uid="{00000000-0005-0000-0000-0000C9600000}"/>
    <cellStyle name="Milliers 353 5" xfId="15331" xr:uid="{00000000-0005-0000-0000-0000CA600000}"/>
    <cellStyle name="Milliers 353 5 2" xfId="40298" xr:uid="{00000000-0005-0000-0000-0000CB600000}"/>
    <cellStyle name="Milliers 353 6" xfId="7137" xr:uid="{00000000-0005-0000-0000-0000CC600000}"/>
    <cellStyle name="Milliers 354" xfId="1827" xr:uid="{00000000-0005-0000-0000-0000CD600000}"/>
    <cellStyle name="Milliers 354 2" xfId="2245" xr:uid="{00000000-0005-0000-0000-0000CE600000}"/>
    <cellStyle name="Milliers 354 2 2" xfId="3852" xr:uid="{00000000-0005-0000-0000-0000CF600000}"/>
    <cellStyle name="Milliers 354 2 2 2" xfId="9979" xr:uid="{00000000-0005-0000-0000-0000D0600000}"/>
    <cellStyle name="Milliers 354 2 2 2 2" xfId="13846" xr:uid="{00000000-0005-0000-0000-0000D1600000}"/>
    <cellStyle name="Milliers 354 2 2 2 2 2" xfId="21048" xr:uid="{00000000-0005-0000-0000-0000D2600000}"/>
    <cellStyle name="Milliers 354 2 2 2 2 2 2" xfId="45157" xr:uid="{00000000-0005-0000-0000-0000D3600000}"/>
    <cellStyle name="Milliers 354 2 2 2 2 3" xfId="39693" xr:uid="{00000000-0005-0000-0000-0000D4600000}"/>
    <cellStyle name="Milliers 354 2 2 2 3" xfId="17736" xr:uid="{00000000-0005-0000-0000-0000D5600000}"/>
    <cellStyle name="Milliers 354 2 2 2 3 2" xfId="42703" xr:uid="{00000000-0005-0000-0000-0000D6600000}"/>
    <cellStyle name="Milliers 354 2 2 2 4" xfId="37263" xr:uid="{00000000-0005-0000-0000-0000D7600000}"/>
    <cellStyle name="Milliers 354 2 2 3" xfId="11560" xr:uid="{00000000-0005-0000-0000-0000D8600000}"/>
    <cellStyle name="Milliers 354 2 2 3 2" xfId="20203" xr:uid="{00000000-0005-0000-0000-0000D9600000}"/>
    <cellStyle name="Milliers 354 2 2 3 2 2" xfId="44312" xr:uid="{00000000-0005-0000-0000-0000DA600000}"/>
    <cellStyle name="Milliers 354 2 2 3 3" xfId="38834" xr:uid="{00000000-0005-0000-0000-0000DB600000}"/>
    <cellStyle name="Milliers 354 2 2 4" xfId="16268" xr:uid="{00000000-0005-0000-0000-0000DC600000}"/>
    <cellStyle name="Milliers 354 2 2 4 2" xfId="41235" xr:uid="{00000000-0005-0000-0000-0000DD600000}"/>
    <cellStyle name="Milliers 354 2 2 5" xfId="8099" xr:uid="{00000000-0005-0000-0000-0000DE600000}"/>
    <cellStyle name="Milliers 354 2 3" xfId="4744" xr:uid="{00000000-0005-0000-0000-0000DF600000}"/>
    <cellStyle name="Milliers 354 2 3 2" xfId="13425" xr:uid="{00000000-0005-0000-0000-0000E0600000}"/>
    <cellStyle name="Milliers 354 2 3 2 2" xfId="20636" xr:uid="{00000000-0005-0000-0000-0000E1600000}"/>
    <cellStyle name="Milliers 354 2 3 2 2 2" xfId="44745" xr:uid="{00000000-0005-0000-0000-0000E2600000}"/>
    <cellStyle name="Milliers 354 2 3 2 3" xfId="39281" xr:uid="{00000000-0005-0000-0000-0000E3600000}"/>
    <cellStyle name="Milliers 354 2 3 3" xfId="17125" xr:uid="{00000000-0005-0000-0000-0000E4600000}"/>
    <cellStyle name="Milliers 354 2 3 3 2" xfId="42092" xr:uid="{00000000-0005-0000-0000-0000E5600000}"/>
    <cellStyle name="Milliers 354 2 3 4" xfId="36652" xr:uid="{00000000-0005-0000-0000-0000E6600000}"/>
    <cellStyle name="Milliers 354 2 3 5" xfId="9368" xr:uid="{00000000-0005-0000-0000-0000E7600000}"/>
    <cellStyle name="Milliers 354 2 4" xfId="3039" xr:uid="{00000000-0005-0000-0000-0000E8600000}"/>
    <cellStyle name="Milliers 354 2 4 2" xfId="19791" xr:uid="{00000000-0005-0000-0000-0000E9600000}"/>
    <cellStyle name="Milliers 354 2 4 2 2" xfId="43900" xr:uid="{00000000-0005-0000-0000-0000EA600000}"/>
    <cellStyle name="Milliers 354 2 4 3" xfId="38422" xr:uid="{00000000-0005-0000-0000-0000EB600000}"/>
    <cellStyle name="Milliers 354 2 4 4" xfId="11147" xr:uid="{00000000-0005-0000-0000-0000EC600000}"/>
    <cellStyle name="Milliers 354 2 5" xfId="15657" xr:uid="{00000000-0005-0000-0000-0000ED600000}"/>
    <cellStyle name="Milliers 354 2 5 2" xfId="40624" xr:uid="{00000000-0005-0000-0000-0000EE600000}"/>
    <cellStyle name="Milliers 354 2 6" xfId="7472" xr:uid="{00000000-0005-0000-0000-0000EF600000}"/>
    <cellStyle name="Milliers 354 3" xfId="9043" xr:uid="{00000000-0005-0000-0000-0000F0600000}"/>
    <cellStyle name="Milliers 354 3 2" xfId="19482" xr:uid="{00000000-0005-0000-0000-0000F1600000}"/>
    <cellStyle name="Milliers 354 3 2 2" xfId="43591" xr:uid="{00000000-0005-0000-0000-0000F2600000}"/>
    <cellStyle name="Milliers 354 3 3" xfId="36327" xr:uid="{00000000-0005-0000-0000-0000F3600000}"/>
    <cellStyle name="Milliers 354 4" xfId="10838" xr:uid="{00000000-0005-0000-0000-0000F4600000}"/>
    <cellStyle name="Milliers 354 4 2" xfId="38113" xr:uid="{00000000-0005-0000-0000-0000F5600000}"/>
    <cellStyle name="Milliers 354 5" xfId="15332" xr:uid="{00000000-0005-0000-0000-0000F6600000}"/>
    <cellStyle name="Milliers 354 5 2" xfId="40299" xr:uid="{00000000-0005-0000-0000-0000F7600000}"/>
    <cellStyle name="Milliers 354 6" xfId="7138" xr:uid="{00000000-0005-0000-0000-0000F8600000}"/>
    <cellStyle name="Milliers 355" xfId="1828" xr:uid="{00000000-0005-0000-0000-0000F9600000}"/>
    <cellStyle name="Milliers 355 2" xfId="2246" xr:uid="{00000000-0005-0000-0000-0000FA600000}"/>
    <cellStyle name="Milliers 355 2 2" xfId="3853" xr:uid="{00000000-0005-0000-0000-0000FB600000}"/>
    <cellStyle name="Milliers 355 2 2 2" xfId="9980" xr:uid="{00000000-0005-0000-0000-0000FC600000}"/>
    <cellStyle name="Milliers 355 2 2 2 2" xfId="13847" xr:uid="{00000000-0005-0000-0000-0000FD600000}"/>
    <cellStyle name="Milliers 355 2 2 2 2 2" xfId="21049" xr:uid="{00000000-0005-0000-0000-0000FE600000}"/>
    <cellStyle name="Milliers 355 2 2 2 2 2 2" xfId="45158" xr:uid="{00000000-0005-0000-0000-0000FF600000}"/>
    <cellStyle name="Milliers 355 2 2 2 2 3" xfId="39694" xr:uid="{00000000-0005-0000-0000-000000610000}"/>
    <cellStyle name="Milliers 355 2 2 2 3" xfId="17737" xr:uid="{00000000-0005-0000-0000-000001610000}"/>
    <cellStyle name="Milliers 355 2 2 2 3 2" xfId="42704" xr:uid="{00000000-0005-0000-0000-000002610000}"/>
    <cellStyle name="Milliers 355 2 2 2 4" xfId="37264" xr:uid="{00000000-0005-0000-0000-000003610000}"/>
    <cellStyle name="Milliers 355 2 2 3" xfId="11561" xr:uid="{00000000-0005-0000-0000-000004610000}"/>
    <cellStyle name="Milliers 355 2 2 3 2" xfId="20204" xr:uid="{00000000-0005-0000-0000-000005610000}"/>
    <cellStyle name="Milliers 355 2 2 3 2 2" xfId="44313" xr:uid="{00000000-0005-0000-0000-000006610000}"/>
    <cellStyle name="Milliers 355 2 2 3 3" xfId="38835" xr:uid="{00000000-0005-0000-0000-000007610000}"/>
    <cellStyle name="Milliers 355 2 2 4" xfId="16269" xr:uid="{00000000-0005-0000-0000-000008610000}"/>
    <cellStyle name="Milliers 355 2 2 4 2" xfId="41236" xr:uid="{00000000-0005-0000-0000-000009610000}"/>
    <cellStyle name="Milliers 355 2 2 5" xfId="8100" xr:uid="{00000000-0005-0000-0000-00000A610000}"/>
    <cellStyle name="Milliers 355 2 3" xfId="4745" xr:uid="{00000000-0005-0000-0000-00000B610000}"/>
    <cellStyle name="Milliers 355 2 3 2" xfId="13426" xr:uid="{00000000-0005-0000-0000-00000C610000}"/>
    <cellStyle name="Milliers 355 2 3 2 2" xfId="20637" xr:uid="{00000000-0005-0000-0000-00000D610000}"/>
    <cellStyle name="Milliers 355 2 3 2 2 2" xfId="44746" xr:uid="{00000000-0005-0000-0000-00000E610000}"/>
    <cellStyle name="Milliers 355 2 3 2 3" xfId="39282" xr:uid="{00000000-0005-0000-0000-00000F610000}"/>
    <cellStyle name="Milliers 355 2 3 3" xfId="17126" xr:uid="{00000000-0005-0000-0000-000010610000}"/>
    <cellStyle name="Milliers 355 2 3 3 2" xfId="42093" xr:uid="{00000000-0005-0000-0000-000011610000}"/>
    <cellStyle name="Milliers 355 2 3 4" xfId="36653" xr:uid="{00000000-0005-0000-0000-000012610000}"/>
    <cellStyle name="Milliers 355 2 3 5" xfId="9369" xr:uid="{00000000-0005-0000-0000-000013610000}"/>
    <cellStyle name="Milliers 355 2 4" xfId="3040" xr:uid="{00000000-0005-0000-0000-000014610000}"/>
    <cellStyle name="Milliers 355 2 4 2" xfId="19792" xr:uid="{00000000-0005-0000-0000-000015610000}"/>
    <cellStyle name="Milliers 355 2 4 2 2" xfId="43901" xr:uid="{00000000-0005-0000-0000-000016610000}"/>
    <cellStyle name="Milliers 355 2 4 3" xfId="38423" xr:uid="{00000000-0005-0000-0000-000017610000}"/>
    <cellStyle name="Milliers 355 2 4 4" xfId="11148" xr:uid="{00000000-0005-0000-0000-000018610000}"/>
    <cellStyle name="Milliers 355 2 5" xfId="15658" xr:uid="{00000000-0005-0000-0000-000019610000}"/>
    <cellStyle name="Milliers 355 2 5 2" xfId="40625" xr:uid="{00000000-0005-0000-0000-00001A610000}"/>
    <cellStyle name="Milliers 355 2 6" xfId="7473" xr:uid="{00000000-0005-0000-0000-00001B610000}"/>
    <cellStyle name="Milliers 355 3" xfId="9044" xr:uid="{00000000-0005-0000-0000-00001C610000}"/>
    <cellStyle name="Milliers 355 3 2" xfId="19483" xr:uid="{00000000-0005-0000-0000-00001D610000}"/>
    <cellStyle name="Milliers 355 3 2 2" xfId="43592" xr:uid="{00000000-0005-0000-0000-00001E610000}"/>
    <cellStyle name="Milliers 355 3 3" xfId="36328" xr:uid="{00000000-0005-0000-0000-00001F610000}"/>
    <cellStyle name="Milliers 355 4" xfId="10839" xr:uid="{00000000-0005-0000-0000-000020610000}"/>
    <cellStyle name="Milliers 355 4 2" xfId="38114" xr:uid="{00000000-0005-0000-0000-000021610000}"/>
    <cellStyle name="Milliers 355 5" xfId="15333" xr:uid="{00000000-0005-0000-0000-000022610000}"/>
    <cellStyle name="Milliers 355 5 2" xfId="40300" xr:uid="{00000000-0005-0000-0000-000023610000}"/>
    <cellStyle name="Milliers 355 6" xfId="7139" xr:uid="{00000000-0005-0000-0000-000024610000}"/>
    <cellStyle name="Milliers 356" xfId="1829" xr:uid="{00000000-0005-0000-0000-000025610000}"/>
    <cellStyle name="Milliers 356 2" xfId="2247" xr:uid="{00000000-0005-0000-0000-000026610000}"/>
    <cellStyle name="Milliers 356 2 2" xfId="3854" xr:uid="{00000000-0005-0000-0000-000027610000}"/>
    <cellStyle name="Milliers 356 2 2 2" xfId="9981" xr:uid="{00000000-0005-0000-0000-000028610000}"/>
    <cellStyle name="Milliers 356 2 2 2 2" xfId="13848" xr:uid="{00000000-0005-0000-0000-000029610000}"/>
    <cellStyle name="Milliers 356 2 2 2 2 2" xfId="21050" xr:uid="{00000000-0005-0000-0000-00002A610000}"/>
    <cellStyle name="Milliers 356 2 2 2 2 2 2" xfId="45159" xr:uid="{00000000-0005-0000-0000-00002B610000}"/>
    <cellStyle name="Milliers 356 2 2 2 2 3" xfId="39695" xr:uid="{00000000-0005-0000-0000-00002C610000}"/>
    <cellStyle name="Milliers 356 2 2 2 3" xfId="17738" xr:uid="{00000000-0005-0000-0000-00002D610000}"/>
    <cellStyle name="Milliers 356 2 2 2 3 2" xfId="42705" xr:uid="{00000000-0005-0000-0000-00002E610000}"/>
    <cellStyle name="Milliers 356 2 2 2 4" xfId="37265" xr:uid="{00000000-0005-0000-0000-00002F610000}"/>
    <cellStyle name="Milliers 356 2 2 3" xfId="11562" xr:uid="{00000000-0005-0000-0000-000030610000}"/>
    <cellStyle name="Milliers 356 2 2 3 2" xfId="20205" xr:uid="{00000000-0005-0000-0000-000031610000}"/>
    <cellStyle name="Milliers 356 2 2 3 2 2" xfId="44314" xr:uid="{00000000-0005-0000-0000-000032610000}"/>
    <cellStyle name="Milliers 356 2 2 3 3" xfId="38836" xr:uid="{00000000-0005-0000-0000-000033610000}"/>
    <cellStyle name="Milliers 356 2 2 4" xfId="16270" xr:uid="{00000000-0005-0000-0000-000034610000}"/>
    <cellStyle name="Milliers 356 2 2 4 2" xfId="41237" xr:uid="{00000000-0005-0000-0000-000035610000}"/>
    <cellStyle name="Milliers 356 2 2 5" xfId="8101" xr:uid="{00000000-0005-0000-0000-000036610000}"/>
    <cellStyle name="Milliers 356 2 3" xfId="4746" xr:uid="{00000000-0005-0000-0000-000037610000}"/>
    <cellStyle name="Milliers 356 2 3 2" xfId="13427" xr:uid="{00000000-0005-0000-0000-000038610000}"/>
    <cellStyle name="Milliers 356 2 3 2 2" xfId="20638" xr:uid="{00000000-0005-0000-0000-000039610000}"/>
    <cellStyle name="Milliers 356 2 3 2 2 2" xfId="44747" xr:uid="{00000000-0005-0000-0000-00003A610000}"/>
    <cellStyle name="Milliers 356 2 3 2 3" xfId="39283" xr:uid="{00000000-0005-0000-0000-00003B610000}"/>
    <cellStyle name="Milliers 356 2 3 3" xfId="17127" xr:uid="{00000000-0005-0000-0000-00003C610000}"/>
    <cellStyle name="Milliers 356 2 3 3 2" xfId="42094" xr:uid="{00000000-0005-0000-0000-00003D610000}"/>
    <cellStyle name="Milliers 356 2 3 4" xfId="36654" xr:uid="{00000000-0005-0000-0000-00003E610000}"/>
    <cellStyle name="Milliers 356 2 3 5" xfId="9370" xr:uid="{00000000-0005-0000-0000-00003F610000}"/>
    <cellStyle name="Milliers 356 2 4" xfId="3041" xr:uid="{00000000-0005-0000-0000-000040610000}"/>
    <cellStyle name="Milliers 356 2 4 2" xfId="19793" xr:uid="{00000000-0005-0000-0000-000041610000}"/>
    <cellStyle name="Milliers 356 2 4 2 2" xfId="43902" xr:uid="{00000000-0005-0000-0000-000042610000}"/>
    <cellStyle name="Milliers 356 2 4 3" xfId="38424" xr:uid="{00000000-0005-0000-0000-000043610000}"/>
    <cellStyle name="Milliers 356 2 4 4" xfId="11149" xr:uid="{00000000-0005-0000-0000-000044610000}"/>
    <cellStyle name="Milliers 356 2 5" xfId="15659" xr:uid="{00000000-0005-0000-0000-000045610000}"/>
    <cellStyle name="Milliers 356 2 5 2" xfId="40626" xr:uid="{00000000-0005-0000-0000-000046610000}"/>
    <cellStyle name="Milliers 356 2 6" xfId="7474" xr:uid="{00000000-0005-0000-0000-000047610000}"/>
    <cellStyle name="Milliers 356 3" xfId="9045" xr:uid="{00000000-0005-0000-0000-000048610000}"/>
    <cellStyle name="Milliers 356 3 2" xfId="19484" xr:uid="{00000000-0005-0000-0000-000049610000}"/>
    <cellStyle name="Milliers 356 3 2 2" xfId="43593" xr:uid="{00000000-0005-0000-0000-00004A610000}"/>
    <cellStyle name="Milliers 356 3 3" xfId="36329" xr:uid="{00000000-0005-0000-0000-00004B610000}"/>
    <cellStyle name="Milliers 356 4" xfId="10840" xr:uid="{00000000-0005-0000-0000-00004C610000}"/>
    <cellStyle name="Milliers 356 4 2" xfId="38115" xr:uid="{00000000-0005-0000-0000-00004D610000}"/>
    <cellStyle name="Milliers 356 5" xfId="15334" xr:uid="{00000000-0005-0000-0000-00004E610000}"/>
    <cellStyle name="Milliers 356 5 2" xfId="40301" xr:uid="{00000000-0005-0000-0000-00004F610000}"/>
    <cellStyle name="Milliers 356 6" xfId="7140" xr:uid="{00000000-0005-0000-0000-000050610000}"/>
    <cellStyle name="Milliers 357" xfId="1830" xr:uid="{00000000-0005-0000-0000-000051610000}"/>
    <cellStyle name="Milliers 357 2" xfId="2248" xr:uid="{00000000-0005-0000-0000-000052610000}"/>
    <cellStyle name="Milliers 357 2 2" xfId="3855" xr:uid="{00000000-0005-0000-0000-000053610000}"/>
    <cellStyle name="Milliers 357 2 2 2" xfId="9982" xr:uid="{00000000-0005-0000-0000-000054610000}"/>
    <cellStyle name="Milliers 357 2 2 2 2" xfId="13849" xr:uid="{00000000-0005-0000-0000-000055610000}"/>
    <cellStyle name="Milliers 357 2 2 2 2 2" xfId="21051" xr:uid="{00000000-0005-0000-0000-000056610000}"/>
    <cellStyle name="Milliers 357 2 2 2 2 2 2" xfId="45160" xr:uid="{00000000-0005-0000-0000-000057610000}"/>
    <cellStyle name="Milliers 357 2 2 2 2 3" xfId="39696" xr:uid="{00000000-0005-0000-0000-000058610000}"/>
    <cellStyle name="Milliers 357 2 2 2 3" xfId="17739" xr:uid="{00000000-0005-0000-0000-000059610000}"/>
    <cellStyle name="Milliers 357 2 2 2 3 2" xfId="42706" xr:uid="{00000000-0005-0000-0000-00005A610000}"/>
    <cellStyle name="Milliers 357 2 2 2 4" xfId="37266" xr:uid="{00000000-0005-0000-0000-00005B610000}"/>
    <cellStyle name="Milliers 357 2 2 3" xfId="11563" xr:uid="{00000000-0005-0000-0000-00005C610000}"/>
    <cellStyle name="Milliers 357 2 2 3 2" xfId="20206" xr:uid="{00000000-0005-0000-0000-00005D610000}"/>
    <cellStyle name="Milliers 357 2 2 3 2 2" xfId="44315" xr:uid="{00000000-0005-0000-0000-00005E610000}"/>
    <cellStyle name="Milliers 357 2 2 3 3" xfId="38837" xr:uid="{00000000-0005-0000-0000-00005F610000}"/>
    <cellStyle name="Milliers 357 2 2 4" xfId="16271" xr:uid="{00000000-0005-0000-0000-000060610000}"/>
    <cellStyle name="Milliers 357 2 2 4 2" xfId="41238" xr:uid="{00000000-0005-0000-0000-000061610000}"/>
    <cellStyle name="Milliers 357 2 2 5" xfId="8102" xr:uid="{00000000-0005-0000-0000-000062610000}"/>
    <cellStyle name="Milliers 357 2 3" xfId="4747" xr:uid="{00000000-0005-0000-0000-000063610000}"/>
    <cellStyle name="Milliers 357 2 3 2" xfId="13428" xr:uid="{00000000-0005-0000-0000-000064610000}"/>
    <cellStyle name="Milliers 357 2 3 2 2" xfId="20639" xr:uid="{00000000-0005-0000-0000-000065610000}"/>
    <cellStyle name="Milliers 357 2 3 2 2 2" xfId="44748" xr:uid="{00000000-0005-0000-0000-000066610000}"/>
    <cellStyle name="Milliers 357 2 3 2 3" xfId="39284" xr:uid="{00000000-0005-0000-0000-000067610000}"/>
    <cellStyle name="Milliers 357 2 3 3" xfId="17128" xr:uid="{00000000-0005-0000-0000-000068610000}"/>
    <cellStyle name="Milliers 357 2 3 3 2" xfId="42095" xr:uid="{00000000-0005-0000-0000-000069610000}"/>
    <cellStyle name="Milliers 357 2 3 4" xfId="36655" xr:uid="{00000000-0005-0000-0000-00006A610000}"/>
    <cellStyle name="Milliers 357 2 3 5" xfId="9371" xr:uid="{00000000-0005-0000-0000-00006B610000}"/>
    <cellStyle name="Milliers 357 2 4" xfId="3042" xr:uid="{00000000-0005-0000-0000-00006C610000}"/>
    <cellStyle name="Milliers 357 2 4 2" xfId="19794" xr:uid="{00000000-0005-0000-0000-00006D610000}"/>
    <cellStyle name="Milliers 357 2 4 2 2" xfId="43903" xr:uid="{00000000-0005-0000-0000-00006E610000}"/>
    <cellStyle name="Milliers 357 2 4 3" xfId="38425" xr:uid="{00000000-0005-0000-0000-00006F610000}"/>
    <cellStyle name="Milliers 357 2 4 4" xfId="11150" xr:uid="{00000000-0005-0000-0000-000070610000}"/>
    <cellStyle name="Milliers 357 2 5" xfId="15660" xr:uid="{00000000-0005-0000-0000-000071610000}"/>
    <cellStyle name="Milliers 357 2 5 2" xfId="40627" xr:uid="{00000000-0005-0000-0000-000072610000}"/>
    <cellStyle name="Milliers 357 2 6" xfId="7475" xr:uid="{00000000-0005-0000-0000-000073610000}"/>
    <cellStyle name="Milliers 357 3" xfId="9046" xr:uid="{00000000-0005-0000-0000-000074610000}"/>
    <cellStyle name="Milliers 357 3 2" xfId="19485" xr:uid="{00000000-0005-0000-0000-000075610000}"/>
    <cellStyle name="Milliers 357 3 2 2" xfId="43594" xr:uid="{00000000-0005-0000-0000-000076610000}"/>
    <cellStyle name="Milliers 357 3 3" xfId="36330" xr:uid="{00000000-0005-0000-0000-000077610000}"/>
    <cellStyle name="Milliers 357 4" xfId="10841" xr:uid="{00000000-0005-0000-0000-000078610000}"/>
    <cellStyle name="Milliers 357 4 2" xfId="38116" xr:uid="{00000000-0005-0000-0000-000079610000}"/>
    <cellStyle name="Milliers 357 5" xfId="15335" xr:uid="{00000000-0005-0000-0000-00007A610000}"/>
    <cellStyle name="Milliers 357 5 2" xfId="40302" xr:uid="{00000000-0005-0000-0000-00007B610000}"/>
    <cellStyle name="Milliers 357 6" xfId="7141" xr:uid="{00000000-0005-0000-0000-00007C610000}"/>
    <cellStyle name="Milliers 358" xfId="1831" xr:uid="{00000000-0005-0000-0000-00007D610000}"/>
    <cellStyle name="Milliers 358 2" xfId="2249" xr:uid="{00000000-0005-0000-0000-00007E610000}"/>
    <cellStyle name="Milliers 358 2 2" xfId="3856" xr:uid="{00000000-0005-0000-0000-00007F610000}"/>
    <cellStyle name="Milliers 358 2 2 2" xfId="9983" xr:uid="{00000000-0005-0000-0000-000080610000}"/>
    <cellStyle name="Milliers 358 2 2 2 2" xfId="13850" xr:uid="{00000000-0005-0000-0000-000081610000}"/>
    <cellStyle name="Milliers 358 2 2 2 2 2" xfId="21052" xr:uid="{00000000-0005-0000-0000-000082610000}"/>
    <cellStyle name="Milliers 358 2 2 2 2 2 2" xfId="45161" xr:uid="{00000000-0005-0000-0000-000083610000}"/>
    <cellStyle name="Milliers 358 2 2 2 2 3" xfId="39697" xr:uid="{00000000-0005-0000-0000-000084610000}"/>
    <cellStyle name="Milliers 358 2 2 2 3" xfId="17740" xr:uid="{00000000-0005-0000-0000-000085610000}"/>
    <cellStyle name="Milliers 358 2 2 2 3 2" xfId="42707" xr:uid="{00000000-0005-0000-0000-000086610000}"/>
    <cellStyle name="Milliers 358 2 2 2 4" xfId="37267" xr:uid="{00000000-0005-0000-0000-000087610000}"/>
    <cellStyle name="Milliers 358 2 2 3" xfId="11564" xr:uid="{00000000-0005-0000-0000-000088610000}"/>
    <cellStyle name="Milliers 358 2 2 3 2" xfId="20207" xr:uid="{00000000-0005-0000-0000-000089610000}"/>
    <cellStyle name="Milliers 358 2 2 3 2 2" xfId="44316" xr:uid="{00000000-0005-0000-0000-00008A610000}"/>
    <cellStyle name="Milliers 358 2 2 3 3" xfId="38838" xr:uid="{00000000-0005-0000-0000-00008B610000}"/>
    <cellStyle name="Milliers 358 2 2 4" xfId="16272" xr:uid="{00000000-0005-0000-0000-00008C610000}"/>
    <cellStyle name="Milliers 358 2 2 4 2" xfId="41239" xr:uid="{00000000-0005-0000-0000-00008D610000}"/>
    <cellStyle name="Milliers 358 2 2 5" xfId="8103" xr:uid="{00000000-0005-0000-0000-00008E610000}"/>
    <cellStyle name="Milliers 358 2 3" xfId="4748" xr:uid="{00000000-0005-0000-0000-00008F610000}"/>
    <cellStyle name="Milliers 358 2 3 2" xfId="13429" xr:uid="{00000000-0005-0000-0000-000090610000}"/>
    <cellStyle name="Milliers 358 2 3 2 2" xfId="20640" xr:uid="{00000000-0005-0000-0000-000091610000}"/>
    <cellStyle name="Milliers 358 2 3 2 2 2" xfId="44749" xr:uid="{00000000-0005-0000-0000-000092610000}"/>
    <cellStyle name="Milliers 358 2 3 2 3" xfId="39285" xr:uid="{00000000-0005-0000-0000-000093610000}"/>
    <cellStyle name="Milliers 358 2 3 3" xfId="17129" xr:uid="{00000000-0005-0000-0000-000094610000}"/>
    <cellStyle name="Milliers 358 2 3 3 2" xfId="42096" xr:uid="{00000000-0005-0000-0000-000095610000}"/>
    <cellStyle name="Milliers 358 2 3 4" xfId="36656" xr:uid="{00000000-0005-0000-0000-000096610000}"/>
    <cellStyle name="Milliers 358 2 3 5" xfId="9372" xr:uid="{00000000-0005-0000-0000-000097610000}"/>
    <cellStyle name="Milliers 358 2 4" xfId="3043" xr:uid="{00000000-0005-0000-0000-000098610000}"/>
    <cellStyle name="Milliers 358 2 4 2" xfId="19795" xr:uid="{00000000-0005-0000-0000-000099610000}"/>
    <cellStyle name="Milliers 358 2 4 2 2" xfId="43904" xr:uid="{00000000-0005-0000-0000-00009A610000}"/>
    <cellStyle name="Milliers 358 2 4 3" xfId="38426" xr:uid="{00000000-0005-0000-0000-00009B610000}"/>
    <cellStyle name="Milliers 358 2 4 4" xfId="11151" xr:uid="{00000000-0005-0000-0000-00009C610000}"/>
    <cellStyle name="Milliers 358 2 5" xfId="15661" xr:uid="{00000000-0005-0000-0000-00009D610000}"/>
    <cellStyle name="Milliers 358 2 5 2" xfId="40628" xr:uid="{00000000-0005-0000-0000-00009E610000}"/>
    <cellStyle name="Milliers 358 2 6" xfId="7476" xr:uid="{00000000-0005-0000-0000-00009F610000}"/>
    <cellStyle name="Milliers 358 3" xfId="9047" xr:uid="{00000000-0005-0000-0000-0000A0610000}"/>
    <cellStyle name="Milliers 358 3 2" xfId="19486" xr:uid="{00000000-0005-0000-0000-0000A1610000}"/>
    <cellStyle name="Milliers 358 3 2 2" xfId="43595" xr:uid="{00000000-0005-0000-0000-0000A2610000}"/>
    <cellStyle name="Milliers 358 3 3" xfId="36331" xr:uid="{00000000-0005-0000-0000-0000A3610000}"/>
    <cellStyle name="Milliers 358 4" xfId="10842" xr:uid="{00000000-0005-0000-0000-0000A4610000}"/>
    <cellStyle name="Milliers 358 4 2" xfId="38117" xr:uid="{00000000-0005-0000-0000-0000A5610000}"/>
    <cellStyle name="Milliers 358 5" xfId="15336" xr:uid="{00000000-0005-0000-0000-0000A6610000}"/>
    <cellStyle name="Milliers 358 5 2" xfId="40303" xr:uid="{00000000-0005-0000-0000-0000A7610000}"/>
    <cellStyle name="Milliers 358 6" xfId="7142" xr:uid="{00000000-0005-0000-0000-0000A8610000}"/>
    <cellStyle name="Milliers 359" xfId="1832" xr:uid="{00000000-0005-0000-0000-0000A9610000}"/>
    <cellStyle name="Milliers 359 2" xfId="2250" xr:uid="{00000000-0005-0000-0000-0000AA610000}"/>
    <cellStyle name="Milliers 359 2 2" xfId="3857" xr:uid="{00000000-0005-0000-0000-0000AB610000}"/>
    <cellStyle name="Milliers 359 2 2 2" xfId="9984" xr:uid="{00000000-0005-0000-0000-0000AC610000}"/>
    <cellStyle name="Milliers 359 2 2 2 2" xfId="13851" xr:uid="{00000000-0005-0000-0000-0000AD610000}"/>
    <cellStyle name="Milliers 359 2 2 2 2 2" xfId="21053" xr:uid="{00000000-0005-0000-0000-0000AE610000}"/>
    <cellStyle name="Milliers 359 2 2 2 2 2 2" xfId="45162" xr:uid="{00000000-0005-0000-0000-0000AF610000}"/>
    <cellStyle name="Milliers 359 2 2 2 2 3" xfId="39698" xr:uid="{00000000-0005-0000-0000-0000B0610000}"/>
    <cellStyle name="Milliers 359 2 2 2 3" xfId="17741" xr:uid="{00000000-0005-0000-0000-0000B1610000}"/>
    <cellStyle name="Milliers 359 2 2 2 3 2" xfId="42708" xr:uid="{00000000-0005-0000-0000-0000B2610000}"/>
    <cellStyle name="Milliers 359 2 2 2 4" xfId="37268" xr:uid="{00000000-0005-0000-0000-0000B3610000}"/>
    <cellStyle name="Milliers 359 2 2 3" xfId="11565" xr:uid="{00000000-0005-0000-0000-0000B4610000}"/>
    <cellStyle name="Milliers 359 2 2 3 2" xfId="20208" xr:uid="{00000000-0005-0000-0000-0000B5610000}"/>
    <cellStyle name="Milliers 359 2 2 3 2 2" xfId="44317" xr:uid="{00000000-0005-0000-0000-0000B6610000}"/>
    <cellStyle name="Milliers 359 2 2 3 3" xfId="38839" xr:uid="{00000000-0005-0000-0000-0000B7610000}"/>
    <cellStyle name="Milliers 359 2 2 4" xfId="16273" xr:uid="{00000000-0005-0000-0000-0000B8610000}"/>
    <cellStyle name="Milliers 359 2 2 4 2" xfId="41240" xr:uid="{00000000-0005-0000-0000-0000B9610000}"/>
    <cellStyle name="Milliers 359 2 2 5" xfId="8104" xr:uid="{00000000-0005-0000-0000-0000BA610000}"/>
    <cellStyle name="Milliers 359 2 3" xfId="4749" xr:uid="{00000000-0005-0000-0000-0000BB610000}"/>
    <cellStyle name="Milliers 359 2 3 2" xfId="13430" xr:uid="{00000000-0005-0000-0000-0000BC610000}"/>
    <cellStyle name="Milliers 359 2 3 2 2" xfId="20641" xr:uid="{00000000-0005-0000-0000-0000BD610000}"/>
    <cellStyle name="Milliers 359 2 3 2 2 2" xfId="44750" xr:uid="{00000000-0005-0000-0000-0000BE610000}"/>
    <cellStyle name="Milliers 359 2 3 2 3" xfId="39286" xr:uid="{00000000-0005-0000-0000-0000BF610000}"/>
    <cellStyle name="Milliers 359 2 3 3" xfId="17130" xr:uid="{00000000-0005-0000-0000-0000C0610000}"/>
    <cellStyle name="Milliers 359 2 3 3 2" xfId="42097" xr:uid="{00000000-0005-0000-0000-0000C1610000}"/>
    <cellStyle name="Milliers 359 2 3 4" xfId="36657" xr:uid="{00000000-0005-0000-0000-0000C2610000}"/>
    <cellStyle name="Milliers 359 2 3 5" xfId="9373" xr:uid="{00000000-0005-0000-0000-0000C3610000}"/>
    <cellStyle name="Milliers 359 2 4" xfId="3044" xr:uid="{00000000-0005-0000-0000-0000C4610000}"/>
    <cellStyle name="Milliers 359 2 4 2" xfId="19796" xr:uid="{00000000-0005-0000-0000-0000C5610000}"/>
    <cellStyle name="Milliers 359 2 4 2 2" xfId="43905" xr:uid="{00000000-0005-0000-0000-0000C6610000}"/>
    <cellStyle name="Milliers 359 2 4 3" xfId="38427" xr:uid="{00000000-0005-0000-0000-0000C7610000}"/>
    <cellStyle name="Milliers 359 2 4 4" xfId="11152" xr:uid="{00000000-0005-0000-0000-0000C8610000}"/>
    <cellStyle name="Milliers 359 2 5" xfId="15662" xr:uid="{00000000-0005-0000-0000-0000C9610000}"/>
    <cellStyle name="Milliers 359 2 5 2" xfId="40629" xr:uid="{00000000-0005-0000-0000-0000CA610000}"/>
    <cellStyle name="Milliers 359 2 6" xfId="7477" xr:uid="{00000000-0005-0000-0000-0000CB610000}"/>
    <cellStyle name="Milliers 359 3" xfId="9048" xr:uid="{00000000-0005-0000-0000-0000CC610000}"/>
    <cellStyle name="Milliers 359 3 2" xfId="19487" xr:uid="{00000000-0005-0000-0000-0000CD610000}"/>
    <cellStyle name="Milliers 359 3 2 2" xfId="43596" xr:uid="{00000000-0005-0000-0000-0000CE610000}"/>
    <cellStyle name="Milliers 359 3 3" xfId="36332" xr:uid="{00000000-0005-0000-0000-0000CF610000}"/>
    <cellStyle name="Milliers 359 4" xfId="10843" xr:uid="{00000000-0005-0000-0000-0000D0610000}"/>
    <cellStyle name="Milliers 359 4 2" xfId="38118" xr:uid="{00000000-0005-0000-0000-0000D1610000}"/>
    <cellStyle name="Milliers 359 5" xfId="15337" xr:uid="{00000000-0005-0000-0000-0000D2610000}"/>
    <cellStyle name="Milliers 359 5 2" xfId="40304" xr:uid="{00000000-0005-0000-0000-0000D3610000}"/>
    <cellStyle name="Milliers 359 6" xfId="7143" xr:uid="{00000000-0005-0000-0000-0000D4610000}"/>
    <cellStyle name="Milliers 36" xfId="1487" xr:uid="{00000000-0005-0000-0000-0000D5610000}"/>
    <cellStyle name="Milliers 36 2" xfId="2251" xr:uid="{00000000-0005-0000-0000-0000D6610000}"/>
    <cellStyle name="Milliers 36 2 2" xfId="3858" xr:uid="{00000000-0005-0000-0000-0000D7610000}"/>
    <cellStyle name="Milliers 36 2 2 2" xfId="9985" xr:uid="{00000000-0005-0000-0000-0000D8610000}"/>
    <cellStyle name="Milliers 36 2 2 2 2" xfId="13852" xr:uid="{00000000-0005-0000-0000-0000D9610000}"/>
    <cellStyle name="Milliers 36 2 2 2 2 2" xfId="21054" xr:uid="{00000000-0005-0000-0000-0000DA610000}"/>
    <cellStyle name="Milliers 36 2 2 2 2 2 2" xfId="45163" xr:uid="{00000000-0005-0000-0000-0000DB610000}"/>
    <cellStyle name="Milliers 36 2 2 2 2 3" xfId="39699" xr:uid="{00000000-0005-0000-0000-0000DC610000}"/>
    <cellStyle name="Milliers 36 2 2 2 3" xfId="17742" xr:uid="{00000000-0005-0000-0000-0000DD610000}"/>
    <cellStyle name="Milliers 36 2 2 2 3 2" xfId="42709" xr:uid="{00000000-0005-0000-0000-0000DE610000}"/>
    <cellStyle name="Milliers 36 2 2 2 4" xfId="37269" xr:uid="{00000000-0005-0000-0000-0000DF610000}"/>
    <cellStyle name="Milliers 36 2 2 3" xfId="11566" xr:uid="{00000000-0005-0000-0000-0000E0610000}"/>
    <cellStyle name="Milliers 36 2 2 3 2" xfId="20209" xr:uid="{00000000-0005-0000-0000-0000E1610000}"/>
    <cellStyle name="Milliers 36 2 2 3 2 2" xfId="44318" xr:uid="{00000000-0005-0000-0000-0000E2610000}"/>
    <cellStyle name="Milliers 36 2 2 3 3" xfId="38840" xr:uid="{00000000-0005-0000-0000-0000E3610000}"/>
    <cellStyle name="Milliers 36 2 2 4" xfId="16274" xr:uid="{00000000-0005-0000-0000-0000E4610000}"/>
    <cellStyle name="Milliers 36 2 2 4 2" xfId="41241" xr:uid="{00000000-0005-0000-0000-0000E5610000}"/>
    <cellStyle name="Milliers 36 2 2 5" xfId="8105" xr:uid="{00000000-0005-0000-0000-0000E6610000}"/>
    <cellStyle name="Milliers 36 2 3" xfId="4750" xr:uid="{00000000-0005-0000-0000-0000E7610000}"/>
    <cellStyle name="Milliers 36 2 3 2" xfId="13431" xr:uid="{00000000-0005-0000-0000-0000E8610000}"/>
    <cellStyle name="Milliers 36 2 3 2 2" xfId="20642" xr:uid="{00000000-0005-0000-0000-0000E9610000}"/>
    <cellStyle name="Milliers 36 2 3 2 2 2" xfId="44751" xr:uid="{00000000-0005-0000-0000-0000EA610000}"/>
    <cellStyle name="Milliers 36 2 3 2 3" xfId="39287" xr:uid="{00000000-0005-0000-0000-0000EB610000}"/>
    <cellStyle name="Milliers 36 2 3 3" xfId="17131" xr:uid="{00000000-0005-0000-0000-0000EC610000}"/>
    <cellStyle name="Milliers 36 2 3 3 2" xfId="42098" xr:uid="{00000000-0005-0000-0000-0000ED610000}"/>
    <cellStyle name="Milliers 36 2 3 4" xfId="36658" xr:uid="{00000000-0005-0000-0000-0000EE610000}"/>
    <cellStyle name="Milliers 36 2 3 5" xfId="9374" xr:uid="{00000000-0005-0000-0000-0000EF610000}"/>
    <cellStyle name="Milliers 36 2 4" xfId="3045" xr:uid="{00000000-0005-0000-0000-0000F0610000}"/>
    <cellStyle name="Milliers 36 2 4 2" xfId="19797" xr:uid="{00000000-0005-0000-0000-0000F1610000}"/>
    <cellStyle name="Milliers 36 2 4 2 2" xfId="43906" xr:uid="{00000000-0005-0000-0000-0000F2610000}"/>
    <cellStyle name="Milliers 36 2 4 3" xfId="38428" xr:uid="{00000000-0005-0000-0000-0000F3610000}"/>
    <cellStyle name="Milliers 36 2 4 4" xfId="11153" xr:uid="{00000000-0005-0000-0000-0000F4610000}"/>
    <cellStyle name="Milliers 36 2 5" xfId="15663" xr:uid="{00000000-0005-0000-0000-0000F5610000}"/>
    <cellStyle name="Milliers 36 2 5 2" xfId="40630" xr:uid="{00000000-0005-0000-0000-0000F6610000}"/>
    <cellStyle name="Milliers 36 2 6" xfId="7478" xr:uid="{00000000-0005-0000-0000-0000F7610000}"/>
    <cellStyle name="Milliers 36 3" xfId="8703" xr:uid="{00000000-0005-0000-0000-0000F8610000}"/>
    <cellStyle name="Milliers 36 3 2" xfId="19164" xr:uid="{00000000-0005-0000-0000-0000F9610000}"/>
    <cellStyle name="Milliers 36 3 2 2" xfId="43273" xr:uid="{00000000-0005-0000-0000-0000FA610000}"/>
    <cellStyle name="Milliers 36 3 3" xfId="35987" xr:uid="{00000000-0005-0000-0000-0000FB610000}"/>
    <cellStyle name="Milliers 36 4" xfId="10520" xr:uid="{00000000-0005-0000-0000-0000FC610000}"/>
    <cellStyle name="Milliers 36 4 2" xfId="37795" xr:uid="{00000000-0005-0000-0000-0000FD610000}"/>
    <cellStyle name="Milliers 36 5" xfId="14992" xr:uid="{00000000-0005-0000-0000-0000FE610000}"/>
    <cellStyle name="Milliers 36 5 2" xfId="39959" xr:uid="{00000000-0005-0000-0000-0000FF610000}"/>
    <cellStyle name="Milliers 36 6" xfId="6798" xr:uid="{00000000-0005-0000-0000-000000620000}"/>
    <cellStyle name="Milliers 360" xfId="1833" xr:uid="{00000000-0005-0000-0000-000001620000}"/>
    <cellStyle name="Milliers 360 2" xfId="2252" xr:uid="{00000000-0005-0000-0000-000002620000}"/>
    <cellStyle name="Milliers 360 2 2" xfId="3859" xr:uid="{00000000-0005-0000-0000-000003620000}"/>
    <cellStyle name="Milliers 360 2 2 2" xfId="9986" xr:uid="{00000000-0005-0000-0000-000004620000}"/>
    <cellStyle name="Milliers 360 2 2 2 2" xfId="13853" xr:uid="{00000000-0005-0000-0000-000005620000}"/>
    <cellStyle name="Milliers 360 2 2 2 2 2" xfId="21055" xr:uid="{00000000-0005-0000-0000-000006620000}"/>
    <cellStyle name="Milliers 360 2 2 2 2 2 2" xfId="45164" xr:uid="{00000000-0005-0000-0000-000007620000}"/>
    <cellStyle name="Milliers 360 2 2 2 2 3" xfId="39700" xr:uid="{00000000-0005-0000-0000-000008620000}"/>
    <cellStyle name="Milliers 360 2 2 2 3" xfId="17743" xr:uid="{00000000-0005-0000-0000-000009620000}"/>
    <cellStyle name="Milliers 360 2 2 2 3 2" xfId="42710" xr:uid="{00000000-0005-0000-0000-00000A620000}"/>
    <cellStyle name="Milliers 360 2 2 2 4" xfId="37270" xr:uid="{00000000-0005-0000-0000-00000B620000}"/>
    <cellStyle name="Milliers 360 2 2 3" xfId="11567" xr:uid="{00000000-0005-0000-0000-00000C620000}"/>
    <cellStyle name="Milliers 360 2 2 3 2" xfId="20210" xr:uid="{00000000-0005-0000-0000-00000D620000}"/>
    <cellStyle name="Milliers 360 2 2 3 2 2" xfId="44319" xr:uid="{00000000-0005-0000-0000-00000E620000}"/>
    <cellStyle name="Milliers 360 2 2 3 3" xfId="38841" xr:uid="{00000000-0005-0000-0000-00000F620000}"/>
    <cellStyle name="Milliers 360 2 2 4" xfId="16275" xr:uid="{00000000-0005-0000-0000-000010620000}"/>
    <cellStyle name="Milliers 360 2 2 4 2" xfId="41242" xr:uid="{00000000-0005-0000-0000-000011620000}"/>
    <cellStyle name="Milliers 360 2 2 5" xfId="8106" xr:uid="{00000000-0005-0000-0000-000012620000}"/>
    <cellStyle name="Milliers 360 2 3" xfId="4751" xr:uid="{00000000-0005-0000-0000-000013620000}"/>
    <cellStyle name="Milliers 360 2 3 2" xfId="13432" xr:uid="{00000000-0005-0000-0000-000014620000}"/>
    <cellStyle name="Milliers 360 2 3 2 2" xfId="20643" xr:uid="{00000000-0005-0000-0000-000015620000}"/>
    <cellStyle name="Milliers 360 2 3 2 2 2" xfId="44752" xr:uid="{00000000-0005-0000-0000-000016620000}"/>
    <cellStyle name="Milliers 360 2 3 2 3" xfId="39288" xr:uid="{00000000-0005-0000-0000-000017620000}"/>
    <cellStyle name="Milliers 360 2 3 3" xfId="17132" xr:uid="{00000000-0005-0000-0000-000018620000}"/>
    <cellStyle name="Milliers 360 2 3 3 2" xfId="42099" xr:uid="{00000000-0005-0000-0000-000019620000}"/>
    <cellStyle name="Milliers 360 2 3 4" xfId="36659" xr:uid="{00000000-0005-0000-0000-00001A620000}"/>
    <cellStyle name="Milliers 360 2 3 5" xfId="9375" xr:uid="{00000000-0005-0000-0000-00001B620000}"/>
    <cellStyle name="Milliers 360 2 4" xfId="3046" xr:uid="{00000000-0005-0000-0000-00001C620000}"/>
    <cellStyle name="Milliers 360 2 4 2" xfId="19798" xr:uid="{00000000-0005-0000-0000-00001D620000}"/>
    <cellStyle name="Milliers 360 2 4 2 2" xfId="43907" xr:uid="{00000000-0005-0000-0000-00001E620000}"/>
    <cellStyle name="Milliers 360 2 4 3" xfId="38429" xr:uid="{00000000-0005-0000-0000-00001F620000}"/>
    <cellStyle name="Milliers 360 2 4 4" xfId="11154" xr:uid="{00000000-0005-0000-0000-000020620000}"/>
    <cellStyle name="Milliers 360 2 5" xfId="15664" xr:uid="{00000000-0005-0000-0000-000021620000}"/>
    <cellStyle name="Milliers 360 2 5 2" xfId="40631" xr:uid="{00000000-0005-0000-0000-000022620000}"/>
    <cellStyle name="Milliers 360 2 6" xfId="7479" xr:uid="{00000000-0005-0000-0000-000023620000}"/>
    <cellStyle name="Milliers 360 3" xfId="9049" xr:uid="{00000000-0005-0000-0000-000024620000}"/>
    <cellStyle name="Milliers 360 3 2" xfId="19488" xr:uid="{00000000-0005-0000-0000-000025620000}"/>
    <cellStyle name="Milliers 360 3 2 2" xfId="43597" xr:uid="{00000000-0005-0000-0000-000026620000}"/>
    <cellStyle name="Milliers 360 3 3" xfId="36333" xr:uid="{00000000-0005-0000-0000-000027620000}"/>
    <cellStyle name="Milliers 360 4" xfId="10844" xr:uid="{00000000-0005-0000-0000-000028620000}"/>
    <cellStyle name="Milliers 360 4 2" xfId="38119" xr:uid="{00000000-0005-0000-0000-000029620000}"/>
    <cellStyle name="Milliers 360 5" xfId="15338" xr:uid="{00000000-0005-0000-0000-00002A620000}"/>
    <cellStyle name="Milliers 360 5 2" xfId="40305" xr:uid="{00000000-0005-0000-0000-00002B620000}"/>
    <cellStyle name="Milliers 360 6" xfId="7144" xr:uid="{00000000-0005-0000-0000-00002C620000}"/>
    <cellStyle name="Milliers 361" xfId="1834" xr:uid="{00000000-0005-0000-0000-00002D620000}"/>
    <cellStyle name="Milliers 361 2" xfId="2253" xr:uid="{00000000-0005-0000-0000-00002E620000}"/>
    <cellStyle name="Milliers 361 2 2" xfId="3860" xr:uid="{00000000-0005-0000-0000-00002F620000}"/>
    <cellStyle name="Milliers 361 2 2 2" xfId="9987" xr:uid="{00000000-0005-0000-0000-000030620000}"/>
    <cellStyle name="Milliers 361 2 2 2 2" xfId="13854" xr:uid="{00000000-0005-0000-0000-000031620000}"/>
    <cellStyle name="Milliers 361 2 2 2 2 2" xfId="21056" xr:uid="{00000000-0005-0000-0000-000032620000}"/>
    <cellStyle name="Milliers 361 2 2 2 2 2 2" xfId="45165" xr:uid="{00000000-0005-0000-0000-000033620000}"/>
    <cellStyle name="Milliers 361 2 2 2 2 3" xfId="39701" xr:uid="{00000000-0005-0000-0000-000034620000}"/>
    <cellStyle name="Milliers 361 2 2 2 3" xfId="17744" xr:uid="{00000000-0005-0000-0000-000035620000}"/>
    <cellStyle name="Milliers 361 2 2 2 3 2" xfId="42711" xr:uid="{00000000-0005-0000-0000-000036620000}"/>
    <cellStyle name="Milliers 361 2 2 2 4" xfId="37271" xr:uid="{00000000-0005-0000-0000-000037620000}"/>
    <cellStyle name="Milliers 361 2 2 3" xfId="11568" xr:uid="{00000000-0005-0000-0000-000038620000}"/>
    <cellStyle name="Milliers 361 2 2 3 2" xfId="20211" xr:uid="{00000000-0005-0000-0000-000039620000}"/>
    <cellStyle name="Milliers 361 2 2 3 2 2" xfId="44320" xr:uid="{00000000-0005-0000-0000-00003A620000}"/>
    <cellStyle name="Milliers 361 2 2 3 3" xfId="38842" xr:uid="{00000000-0005-0000-0000-00003B620000}"/>
    <cellStyle name="Milliers 361 2 2 4" xfId="16276" xr:uid="{00000000-0005-0000-0000-00003C620000}"/>
    <cellStyle name="Milliers 361 2 2 4 2" xfId="41243" xr:uid="{00000000-0005-0000-0000-00003D620000}"/>
    <cellStyle name="Milliers 361 2 2 5" xfId="8107" xr:uid="{00000000-0005-0000-0000-00003E620000}"/>
    <cellStyle name="Milliers 361 2 3" xfId="4752" xr:uid="{00000000-0005-0000-0000-00003F620000}"/>
    <cellStyle name="Milliers 361 2 3 2" xfId="13433" xr:uid="{00000000-0005-0000-0000-000040620000}"/>
    <cellStyle name="Milliers 361 2 3 2 2" xfId="20644" xr:uid="{00000000-0005-0000-0000-000041620000}"/>
    <cellStyle name="Milliers 361 2 3 2 2 2" xfId="44753" xr:uid="{00000000-0005-0000-0000-000042620000}"/>
    <cellStyle name="Milliers 361 2 3 2 3" xfId="39289" xr:uid="{00000000-0005-0000-0000-000043620000}"/>
    <cellStyle name="Milliers 361 2 3 3" xfId="17133" xr:uid="{00000000-0005-0000-0000-000044620000}"/>
    <cellStyle name="Milliers 361 2 3 3 2" xfId="42100" xr:uid="{00000000-0005-0000-0000-000045620000}"/>
    <cellStyle name="Milliers 361 2 3 4" xfId="36660" xr:uid="{00000000-0005-0000-0000-000046620000}"/>
    <cellStyle name="Milliers 361 2 3 5" xfId="9376" xr:uid="{00000000-0005-0000-0000-000047620000}"/>
    <cellStyle name="Milliers 361 2 4" xfId="3047" xr:uid="{00000000-0005-0000-0000-000048620000}"/>
    <cellStyle name="Milliers 361 2 4 2" xfId="19799" xr:uid="{00000000-0005-0000-0000-000049620000}"/>
    <cellStyle name="Milliers 361 2 4 2 2" xfId="43908" xr:uid="{00000000-0005-0000-0000-00004A620000}"/>
    <cellStyle name="Milliers 361 2 4 3" xfId="38430" xr:uid="{00000000-0005-0000-0000-00004B620000}"/>
    <cellStyle name="Milliers 361 2 4 4" xfId="11155" xr:uid="{00000000-0005-0000-0000-00004C620000}"/>
    <cellStyle name="Milliers 361 2 5" xfId="15665" xr:uid="{00000000-0005-0000-0000-00004D620000}"/>
    <cellStyle name="Milliers 361 2 5 2" xfId="40632" xr:uid="{00000000-0005-0000-0000-00004E620000}"/>
    <cellStyle name="Milliers 361 2 6" xfId="7480" xr:uid="{00000000-0005-0000-0000-00004F620000}"/>
    <cellStyle name="Milliers 361 3" xfId="9050" xr:uid="{00000000-0005-0000-0000-000050620000}"/>
    <cellStyle name="Milliers 361 3 2" xfId="19489" xr:uid="{00000000-0005-0000-0000-000051620000}"/>
    <cellStyle name="Milliers 361 3 2 2" xfId="43598" xr:uid="{00000000-0005-0000-0000-000052620000}"/>
    <cellStyle name="Milliers 361 3 3" xfId="36334" xr:uid="{00000000-0005-0000-0000-000053620000}"/>
    <cellStyle name="Milliers 361 4" xfId="10845" xr:uid="{00000000-0005-0000-0000-000054620000}"/>
    <cellStyle name="Milliers 361 4 2" xfId="38120" xr:uid="{00000000-0005-0000-0000-000055620000}"/>
    <cellStyle name="Milliers 361 5" xfId="15339" xr:uid="{00000000-0005-0000-0000-000056620000}"/>
    <cellStyle name="Milliers 361 5 2" xfId="40306" xr:uid="{00000000-0005-0000-0000-000057620000}"/>
    <cellStyle name="Milliers 361 6" xfId="7145" xr:uid="{00000000-0005-0000-0000-000058620000}"/>
    <cellStyle name="Milliers 362" xfId="1835" xr:uid="{00000000-0005-0000-0000-000059620000}"/>
    <cellStyle name="Milliers 362 2" xfId="2254" xr:uid="{00000000-0005-0000-0000-00005A620000}"/>
    <cellStyle name="Milliers 362 2 2" xfId="3861" xr:uid="{00000000-0005-0000-0000-00005B620000}"/>
    <cellStyle name="Milliers 362 2 2 2" xfId="9988" xr:uid="{00000000-0005-0000-0000-00005C620000}"/>
    <cellStyle name="Milliers 362 2 2 2 2" xfId="13855" xr:uid="{00000000-0005-0000-0000-00005D620000}"/>
    <cellStyle name="Milliers 362 2 2 2 2 2" xfId="21057" xr:uid="{00000000-0005-0000-0000-00005E620000}"/>
    <cellStyle name="Milliers 362 2 2 2 2 2 2" xfId="45166" xr:uid="{00000000-0005-0000-0000-00005F620000}"/>
    <cellStyle name="Milliers 362 2 2 2 2 3" xfId="39702" xr:uid="{00000000-0005-0000-0000-000060620000}"/>
    <cellStyle name="Milliers 362 2 2 2 3" xfId="17745" xr:uid="{00000000-0005-0000-0000-000061620000}"/>
    <cellStyle name="Milliers 362 2 2 2 3 2" xfId="42712" xr:uid="{00000000-0005-0000-0000-000062620000}"/>
    <cellStyle name="Milliers 362 2 2 2 4" xfId="37272" xr:uid="{00000000-0005-0000-0000-000063620000}"/>
    <cellStyle name="Milliers 362 2 2 3" xfId="11569" xr:uid="{00000000-0005-0000-0000-000064620000}"/>
    <cellStyle name="Milliers 362 2 2 3 2" xfId="20212" xr:uid="{00000000-0005-0000-0000-000065620000}"/>
    <cellStyle name="Milliers 362 2 2 3 2 2" xfId="44321" xr:uid="{00000000-0005-0000-0000-000066620000}"/>
    <cellStyle name="Milliers 362 2 2 3 3" xfId="38843" xr:uid="{00000000-0005-0000-0000-000067620000}"/>
    <cellStyle name="Milliers 362 2 2 4" xfId="16277" xr:uid="{00000000-0005-0000-0000-000068620000}"/>
    <cellStyle name="Milliers 362 2 2 4 2" xfId="41244" xr:uid="{00000000-0005-0000-0000-000069620000}"/>
    <cellStyle name="Milliers 362 2 2 5" xfId="8108" xr:uid="{00000000-0005-0000-0000-00006A620000}"/>
    <cellStyle name="Milliers 362 2 3" xfId="4753" xr:uid="{00000000-0005-0000-0000-00006B620000}"/>
    <cellStyle name="Milliers 362 2 3 2" xfId="13434" xr:uid="{00000000-0005-0000-0000-00006C620000}"/>
    <cellStyle name="Milliers 362 2 3 2 2" xfId="20645" xr:uid="{00000000-0005-0000-0000-00006D620000}"/>
    <cellStyle name="Milliers 362 2 3 2 2 2" xfId="44754" xr:uid="{00000000-0005-0000-0000-00006E620000}"/>
    <cellStyle name="Milliers 362 2 3 2 3" xfId="39290" xr:uid="{00000000-0005-0000-0000-00006F620000}"/>
    <cellStyle name="Milliers 362 2 3 3" xfId="17134" xr:uid="{00000000-0005-0000-0000-000070620000}"/>
    <cellStyle name="Milliers 362 2 3 3 2" xfId="42101" xr:uid="{00000000-0005-0000-0000-000071620000}"/>
    <cellStyle name="Milliers 362 2 3 4" xfId="36661" xr:uid="{00000000-0005-0000-0000-000072620000}"/>
    <cellStyle name="Milliers 362 2 3 5" xfId="9377" xr:uid="{00000000-0005-0000-0000-000073620000}"/>
    <cellStyle name="Milliers 362 2 4" xfId="3048" xr:uid="{00000000-0005-0000-0000-000074620000}"/>
    <cellStyle name="Milliers 362 2 4 2" xfId="19800" xr:uid="{00000000-0005-0000-0000-000075620000}"/>
    <cellStyle name="Milliers 362 2 4 2 2" xfId="43909" xr:uid="{00000000-0005-0000-0000-000076620000}"/>
    <cellStyle name="Milliers 362 2 4 3" xfId="38431" xr:uid="{00000000-0005-0000-0000-000077620000}"/>
    <cellStyle name="Milliers 362 2 4 4" xfId="11156" xr:uid="{00000000-0005-0000-0000-000078620000}"/>
    <cellStyle name="Milliers 362 2 5" xfId="15666" xr:uid="{00000000-0005-0000-0000-000079620000}"/>
    <cellStyle name="Milliers 362 2 5 2" xfId="40633" xr:uid="{00000000-0005-0000-0000-00007A620000}"/>
    <cellStyle name="Milliers 362 2 6" xfId="7481" xr:uid="{00000000-0005-0000-0000-00007B620000}"/>
    <cellStyle name="Milliers 362 3" xfId="9051" xr:uid="{00000000-0005-0000-0000-00007C620000}"/>
    <cellStyle name="Milliers 362 3 2" xfId="19490" xr:uid="{00000000-0005-0000-0000-00007D620000}"/>
    <cellStyle name="Milliers 362 3 2 2" xfId="43599" xr:uid="{00000000-0005-0000-0000-00007E620000}"/>
    <cellStyle name="Milliers 362 3 3" xfId="36335" xr:uid="{00000000-0005-0000-0000-00007F620000}"/>
    <cellStyle name="Milliers 362 4" xfId="10846" xr:uid="{00000000-0005-0000-0000-000080620000}"/>
    <cellStyle name="Milliers 362 4 2" xfId="38121" xr:uid="{00000000-0005-0000-0000-000081620000}"/>
    <cellStyle name="Milliers 362 5" xfId="15340" xr:uid="{00000000-0005-0000-0000-000082620000}"/>
    <cellStyle name="Milliers 362 5 2" xfId="40307" xr:uid="{00000000-0005-0000-0000-000083620000}"/>
    <cellStyle name="Milliers 362 6" xfId="7146" xr:uid="{00000000-0005-0000-0000-000084620000}"/>
    <cellStyle name="Milliers 363" xfId="1922" xr:uid="{00000000-0005-0000-0000-000085620000}"/>
    <cellStyle name="Milliers 363 10" xfId="5255" xr:uid="{00000000-0005-0000-0000-000086620000}"/>
    <cellStyle name="Milliers 363 2" xfId="2255" xr:uid="{00000000-0005-0000-0000-000087620000}"/>
    <cellStyle name="Milliers 363 2 2" xfId="3862" xr:uid="{00000000-0005-0000-0000-000088620000}"/>
    <cellStyle name="Milliers 363 2 2 2" xfId="10293" xr:uid="{00000000-0005-0000-0000-000089620000}"/>
    <cellStyle name="Milliers 363 2 2 2 2" xfId="13953" xr:uid="{00000000-0005-0000-0000-00008A620000}"/>
    <cellStyle name="Milliers 363 2 2 2 2 2" xfId="21154" xr:uid="{00000000-0005-0000-0000-00008B620000}"/>
    <cellStyle name="Milliers 363 2 2 2 2 2 2" xfId="45263" xr:uid="{00000000-0005-0000-0000-00008C620000}"/>
    <cellStyle name="Milliers 363 2 2 2 2 3" xfId="39799" xr:uid="{00000000-0005-0000-0000-00008D620000}"/>
    <cellStyle name="Milliers 363 2 2 2 3" xfId="18050" xr:uid="{00000000-0005-0000-0000-00008E620000}"/>
    <cellStyle name="Milliers 363 2 2 2 3 2" xfId="43017" xr:uid="{00000000-0005-0000-0000-00008F620000}"/>
    <cellStyle name="Milliers 363 2 2 2 4" xfId="37577" xr:uid="{00000000-0005-0000-0000-000090620000}"/>
    <cellStyle name="Milliers 363 2 2 3" xfId="11667" xr:uid="{00000000-0005-0000-0000-000091620000}"/>
    <cellStyle name="Milliers 363 2 2 3 2" xfId="20309" xr:uid="{00000000-0005-0000-0000-000092620000}"/>
    <cellStyle name="Milliers 363 2 2 3 2 2" xfId="44418" xr:uid="{00000000-0005-0000-0000-000093620000}"/>
    <cellStyle name="Milliers 363 2 2 3 3" xfId="38941" xr:uid="{00000000-0005-0000-0000-000094620000}"/>
    <cellStyle name="Milliers 363 2 2 4" xfId="16582" xr:uid="{00000000-0005-0000-0000-000095620000}"/>
    <cellStyle name="Milliers 363 2 2 4 2" xfId="41549" xr:uid="{00000000-0005-0000-0000-000096620000}"/>
    <cellStyle name="Milliers 363 2 2 5" xfId="8416" xr:uid="{00000000-0005-0000-0000-000097620000}"/>
    <cellStyle name="Milliers 363 2 2 6" xfId="35715" xr:uid="{00000000-0005-0000-0000-000098620000}"/>
    <cellStyle name="Milliers 363 2 2 7" xfId="5725" xr:uid="{00000000-0005-0000-0000-000099620000}"/>
    <cellStyle name="Milliers 363 2 3" xfId="4754" xr:uid="{00000000-0005-0000-0000-00009A620000}"/>
    <cellStyle name="Milliers 363 2 3 2" xfId="9989" xr:uid="{00000000-0005-0000-0000-00009B620000}"/>
    <cellStyle name="Milliers 363 2 3 2 2" xfId="13856" xr:uid="{00000000-0005-0000-0000-00009C620000}"/>
    <cellStyle name="Milliers 363 2 3 2 2 2" xfId="21058" xr:uid="{00000000-0005-0000-0000-00009D620000}"/>
    <cellStyle name="Milliers 363 2 3 2 2 2 2" xfId="45167" xr:uid="{00000000-0005-0000-0000-00009E620000}"/>
    <cellStyle name="Milliers 363 2 3 2 2 3" xfId="39703" xr:uid="{00000000-0005-0000-0000-00009F620000}"/>
    <cellStyle name="Milliers 363 2 3 2 3" xfId="17746" xr:uid="{00000000-0005-0000-0000-0000A0620000}"/>
    <cellStyle name="Milliers 363 2 3 2 3 2" xfId="42713" xr:uid="{00000000-0005-0000-0000-0000A1620000}"/>
    <cellStyle name="Milliers 363 2 3 2 4" xfId="37273" xr:uid="{00000000-0005-0000-0000-0000A2620000}"/>
    <cellStyle name="Milliers 363 2 3 3" xfId="11570" xr:uid="{00000000-0005-0000-0000-0000A3620000}"/>
    <cellStyle name="Milliers 363 2 3 3 2" xfId="20213" xr:uid="{00000000-0005-0000-0000-0000A4620000}"/>
    <cellStyle name="Milliers 363 2 3 3 2 2" xfId="44322" xr:uid="{00000000-0005-0000-0000-0000A5620000}"/>
    <cellStyle name="Milliers 363 2 3 3 3" xfId="38844" xr:uid="{00000000-0005-0000-0000-0000A6620000}"/>
    <cellStyle name="Milliers 363 2 3 4" xfId="16278" xr:uid="{00000000-0005-0000-0000-0000A7620000}"/>
    <cellStyle name="Milliers 363 2 3 4 2" xfId="41245" xr:uid="{00000000-0005-0000-0000-0000A8620000}"/>
    <cellStyle name="Milliers 363 2 3 5" xfId="8109" xr:uid="{00000000-0005-0000-0000-0000A9620000}"/>
    <cellStyle name="Milliers 363 2 3 6" xfId="35489" xr:uid="{00000000-0005-0000-0000-0000AA620000}"/>
    <cellStyle name="Milliers 363 2 3 7" xfId="5494" xr:uid="{00000000-0005-0000-0000-0000AB620000}"/>
    <cellStyle name="Milliers 363 2 4" xfId="3049" xr:uid="{00000000-0005-0000-0000-0000AC620000}"/>
    <cellStyle name="Milliers 363 2 4 2" xfId="13435" xr:uid="{00000000-0005-0000-0000-0000AD620000}"/>
    <cellStyle name="Milliers 363 2 4 2 2" xfId="20646" xr:uid="{00000000-0005-0000-0000-0000AE620000}"/>
    <cellStyle name="Milliers 363 2 4 2 2 2" xfId="44755" xr:uid="{00000000-0005-0000-0000-0000AF620000}"/>
    <cellStyle name="Milliers 363 2 4 2 3" xfId="39291" xr:uid="{00000000-0005-0000-0000-0000B0620000}"/>
    <cellStyle name="Milliers 363 2 4 3" xfId="17135" xr:uid="{00000000-0005-0000-0000-0000B1620000}"/>
    <cellStyle name="Milliers 363 2 4 3 2" xfId="42102" xr:uid="{00000000-0005-0000-0000-0000B2620000}"/>
    <cellStyle name="Milliers 363 2 4 4" xfId="36662" xr:uid="{00000000-0005-0000-0000-0000B3620000}"/>
    <cellStyle name="Milliers 363 2 4 5" xfId="9378" xr:uid="{00000000-0005-0000-0000-0000B4620000}"/>
    <cellStyle name="Milliers 363 2 5" xfId="11157" xr:uid="{00000000-0005-0000-0000-0000B5620000}"/>
    <cellStyle name="Milliers 363 2 5 2" xfId="19801" xr:uid="{00000000-0005-0000-0000-0000B6620000}"/>
    <cellStyle name="Milliers 363 2 5 2 2" xfId="43910" xr:uid="{00000000-0005-0000-0000-0000B7620000}"/>
    <cellStyle name="Milliers 363 2 5 3" xfId="38432" xr:uid="{00000000-0005-0000-0000-0000B8620000}"/>
    <cellStyle name="Milliers 363 2 6" xfId="15667" xr:uid="{00000000-0005-0000-0000-0000B9620000}"/>
    <cellStyle name="Milliers 363 2 6 2" xfId="40634" xr:uid="{00000000-0005-0000-0000-0000BA620000}"/>
    <cellStyle name="Milliers 363 2 7" xfId="7482" xr:uid="{00000000-0005-0000-0000-0000BB620000}"/>
    <cellStyle name="Milliers 363 2 8" xfId="35274" xr:uid="{00000000-0005-0000-0000-0000BC620000}"/>
    <cellStyle name="Milliers 363 2 9" xfId="5268" xr:uid="{00000000-0005-0000-0000-0000BD620000}"/>
    <cellStyle name="Milliers 363 3" xfId="3544" xr:uid="{00000000-0005-0000-0000-0000BE620000}"/>
    <cellStyle name="Milliers 363 3 2" xfId="10281" xr:uid="{00000000-0005-0000-0000-0000BF620000}"/>
    <cellStyle name="Milliers 363 3 2 2" xfId="13951" xr:uid="{00000000-0005-0000-0000-0000C0620000}"/>
    <cellStyle name="Milliers 363 3 2 2 2" xfId="21152" xr:uid="{00000000-0005-0000-0000-0000C1620000}"/>
    <cellStyle name="Milliers 363 3 2 2 2 2" xfId="45261" xr:uid="{00000000-0005-0000-0000-0000C2620000}"/>
    <cellStyle name="Milliers 363 3 2 2 3" xfId="39797" xr:uid="{00000000-0005-0000-0000-0000C3620000}"/>
    <cellStyle name="Milliers 363 3 2 3" xfId="18038" xr:uid="{00000000-0005-0000-0000-0000C4620000}"/>
    <cellStyle name="Milliers 363 3 2 3 2" xfId="43005" xr:uid="{00000000-0005-0000-0000-0000C5620000}"/>
    <cellStyle name="Milliers 363 3 2 4" xfId="37565" xr:uid="{00000000-0005-0000-0000-0000C6620000}"/>
    <cellStyle name="Milliers 363 3 3" xfId="11665" xr:uid="{00000000-0005-0000-0000-0000C7620000}"/>
    <cellStyle name="Milliers 363 3 3 2" xfId="20307" xr:uid="{00000000-0005-0000-0000-0000C8620000}"/>
    <cellStyle name="Milliers 363 3 3 2 2" xfId="44416" xr:uid="{00000000-0005-0000-0000-0000C9620000}"/>
    <cellStyle name="Milliers 363 3 3 3" xfId="38939" xr:uid="{00000000-0005-0000-0000-0000CA620000}"/>
    <cellStyle name="Milliers 363 3 4" xfId="16570" xr:uid="{00000000-0005-0000-0000-0000CB620000}"/>
    <cellStyle name="Milliers 363 3 4 2" xfId="41537" xr:uid="{00000000-0005-0000-0000-0000CC620000}"/>
    <cellStyle name="Milliers 363 3 5" xfId="8404" xr:uid="{00000000-0005-0000-0000-0000CD620000}"/>
    <cellStyle name="Milliers 363 3 6" xfId="35703" xr:uid="{00000000-0005-0000-0000-0000CE620000}"/>
    <cellStyle name="Milliers 363 3 7" xfId="5713" xr:uid="{00000000-0005-0000-0000-0000CF620000}"/>
    <cellStyle name="Milliers 363 4" xfId="4424" xr:uid="{00000000-0005-0000-0000-0000D0620000}"/>
    <cellStyle name="Milliers 363 4 2" xfId="9671" xr:uid="{00000000-0005-0000-0000-0000D1620000}"/>
    <cellStyle name="Milliers 363 4 2 2" xfId="13548" xr:uid="{00000000-0005-0000-0000-0000D2620000}"/>
    <cellStyle name="Milliers 363 4 2 2 2" xfId="20750" xr:uid="{00000000-0005-0000-0000-0000D3620000}"/>
    <cellStyle name="Milliers 363 4 2 2 2 2" xfId="44859" xr:uid="{00000000-0005-0000-0000-0000D4620000}"/>
    <cellStyle name="Milliers 363 4 2 2 3" xfId="39395" xr:uid="{00000000-0005-0000-0000-0000D5620000}"/>
    <cellStyle name="Milliers 363 4 2 3" xfId="17428" xr:uid="{00000000-0005-0000-0000-0000D6620000}"/>
    <cellStyle name="Milliers 363 4 2 3 2" xfId="42395" xr:uid="{00000000-0005-0000-0000-0000D7620000}"/>
    <cellStyle name="Milliers 363 4 2 4" xfId="36955" xr:uid="{00000000-0005-0000-0000-0000D8620000}"/>
    <cellStyle name="Milliers 363 4 3" xfId="11262" xr:uid="{00000000-0005-0000-0000-0000D9620000}"/>
    <cellStyle name="Milliers 363 4 3 2" xfId="19905" xr:uid="{00000000-0005-0000-0000-0000DA620000}"/>
    <cellStyle name="Milliers 363 4 3 2 2" xfId="44014" xr:uid="{00000000-0005-0000-0000-0000DB620000}"/>
    <cellStyle name="Milliers 363 4 3 3" xfId="38536" xr:uid="{00000000-0005-0000-0000-0000DC620000}"/>
    <cellStyle name="Milliers 363 4 4" xfId="15960" xr:uid="{00000000-0005-0000-0000-0000DD620000}"/>
    <cellStyle name="Milliers 363 4 4 2" xfId="40927" xr:uid="{00000000-0005-0000-0000-0000DE620000}"/>
    <cellStyle name="Milliers 363 4 5" xfId="7791" xr:uid="{00000000-0005-0000-0000-0000DF620000}"/>
    <cellStyle name="Milliers 363 4 6" xfId="35477" xr:uid="{00000000-0005-0000-0000-0000E0620000}"/>
    <cellStyle name="Milliers 363 4 7" xfId="5482" xr:uid="{00000000-0005-0000-0000-0000E1620000}"/>
    <cellStyle name="Milliers 363 5" xfId="2731" xr:uid="{00000000-0005-0000-0000-0000E2620000}"/>
    <cellStyle name="Milliers 363 5 2" xfId="13121" xr:uid="{00000000-0005-0000-0000-0000E3620000}"/>
    <cellStyle name="Milliers 363 5 2 2" xfId="20339" xr:uid="{00000000-0005-0000-0000-0000E4620000}"/>
    <cellStyle name="Milliers 363 5 2 2 2" xfId="44448" xr:uid="{00000000-0005-0000-0000-0000E5620000}"/>
    <cellStyle name="Milliers 363 5 2 3" xfId="38983" xr:uid="{00000000-0005-0000-0000-0000E6620000}"/>
    <cellStyle name="Milliers 363 5 3" xfId="16817" xr:uid="{00000000-0005-0000-0000-0000E7620000}"/>
    <cellStyle name="Milliers 363 5 3 2" xfId="41784" xr:uid="{00000000-0005-0000-0000-0000E8620000}"/>
    <cellStyle name="Milliers 363 5 4" xfId="36344" xr:uid="{00000000-0005-0000-0000-0000E9620000}"/>
    <cellStyle name="Milliers 363 5 5" xfId="9060" xr:uid="{00000000-0005-0000-0000-0000EA620000}"/>
    <cellStyle name="Milliers 363 6" xfId="10849" xr:uid="{00000000-0005-0000-0000-0000EB620000}"/>
    <cellStyle name="Milliers 363 6 2" xfId="19493" xr:uid="{00000000-0005-0000-0000-0000EC620000}"/>
    <cellStyle name="Milliers 363 6 2 2" xfId="43602" xr:uid="{00000000-0005-0000-0000-0000ED620000}"/>
    <cellStyle name="Milliers 363 6 3" xfId="38124" xr:uid="{00000000-0005-0000-0000-0000EE620000}"/>
    <cellStyle name="Milliers 363 7" xfId="15349" xr:uid="{00000000-0005-0000-0000-0000EF620000}"/>
    <cellStyle name="Milliers 363 7 2" xfId="40316" xr:uid="{00000000-0005-0000-0000-0000F0620000}"/>
    <cellStyle name="Milliers 363 8" xfId="7158" xr:uid="{00000000-0005-0000-0000-0000F1620000}"/>
    <cellStyle name="Milliers 363 9" xfId="35261" xr:uid="{00000000-0005-0000-0000-0000F2620000}"/>
    <cellStyle name="Milliers 364" xfId="1943" xr:uid="{00000000-0005-0000-0000-0000F3620000}"/>
    <cellStyle name="Milliers 364 2" xfId="3554" xr:uid="{00000000-0005-0000-0000-0000F4620000}"/>
    <cellStyle name="Milliers 364 2 2" xfId="9681" xr:uid="{00000000-0005-0000-0000-0000F5620000}"/>
    <cellStyle name="Milliers 364 2 2 2" xfId="13550" xr:uid="{00000000-0005-0000-0000-0000F6620000}"/>
    <cellStyle name="Milliers 364 2 2 2 2" xfId="20752" xr:uid="{00000000-0005-0000-0000-0000F7620000}"/>
    <cellStyle name="Milliers 364 2 2 2 2 2" xfId="44861" xr:uid="{00000000-0005-0000-0000-0000F8620000}"/>
    <cellStyle name="Milliers 364 2 2 2 3" xfId="39397" xr:uid="{00000000-0005-0000-0000-0000F9620000}"/>
    <cellStyle name="Milliers 364 2 2 3" xfId="17438" xr:uid="{00000000-0005-0000-0000-0000FA620000}"/>
    <cellStyle name="Milliers 364 2 2 3 2" xfId="42405" xr:uid="{00000000-0005-0000-0000-0000FB620000}"/>
    <cellStyle name="Milliers 364 2 2 4" xfId="36965" xr:uid="{00000000-0005-0000-0000-0000FC620000}"/>
    <cellStyle name="Milliers 364 2 3" xfId="11264" xr:uid="{00000000-0005-0000-0000-0000FD620000}"/>
    <cellStyle name="Milliers 364 2 3 2" xfId="19907" xr:uid="{00000000-0005-0000-0000-0000FE620000}"/>
    <cellStyle name="Milliers 364 2 3 2 2" xfId="44016" xr:uid="{00000000-0005-0000-0000-0000FF620000}"/>
    <cellStyle name="Milliers 364 2 3 3" xfId="38538" xr:uid="{00000000-0005-0000-0000-000000630000}"/>
    <cellStyle name="Milliers 364 2 4" xfId="15970" xr:uid="{00000000-0005-0000-0000-000001630000}"/>
    <cellStyle name="Milliers 364 2 4 2" xfId="40937" xr:uid="{00000000-0005-0000-0000-000002630000}"/>
    <cellStyle name="Milliers 364 2 5" xfId="7801" xr:uid="{00000000-0005-0000-0000-000003630000}"/>
    <cellStyle name="Milliers 364 3" xfId="4442" xr:uid="{00000000-0005-0000-0000-000004630000}"/>
    <cellStyle name="Milliers 364 3 2" xfId="13127" xr:uid="{00000000-0005-0000-0000-000005630000}"/>
    <cellStyle name="Milliers 364 3 2 2" xfId="20340" xr:uid="{00000000-0005-0000-0000-000006630000}"/>
    <cellStyle name="Milliers 364 3 2 2 2" xfId="44449" xr:uid="{00000000-0005-0000-0000-000007630000}"/>
    <cellStyle name="Milliers 364 3 2 3" xfId="38985" xr:uid="{00000000-0005-0000-0000-000008630000}"/>
    <cellStyle name="Milliers 364 3 3" xfId="16827" xr:uid="{00000000-0005-0000-0000-000009630000}"/>
    <cellStyle name="Milliers 364 3 3 2" xfId="41794" xr:uid="{00000000-0005-0000-0000-00000A630000}"/>
    <cellStyle name="Milliers 364 3 4" xfId="36354" xr:uid="{00000000-0005-0000-0000-00000B630000}"/>
    <cellStyle name="Milliers 364 3 5" xfId="9070" xr:uid="{00000000-0005-0000-0000-00000C630000}"/>
    <cellStyle name="Milliers 364 4" xfId="2741" xr:uid="{00000000-0005-0000-0000-00000D630000}"/>
    <cellStyle name="Milliers 364 4 2" xfId="19495" xr:uid="{00000000-0005-0000-0000-00000E630000}"/>
    <cellStyle name="Milliers 364 4 2 2" xfId="43604" xr:uid="{00000000-0005-0000-0000-00000F630000}"/>
    <cellStyle name="Milliers 364 4 3" xfId="38126" xr:uid="{00000000-0005-0000-0000-000010630000}"/>
    <cellStyle name="Milliers 364 4 4" xfId="10851" xr:uid="{00000000-0005-0000-0000-000011630000}"/>
    <cellStyle name="Milliers 364 5" xfId="15359" xr:uid="{00000000-0005-0000-0000-000012630000}"/>
    <cellStyle name="Milliers 364 5 2" xfId="40326" xr:uid="{00000000-0005-0000-0000-000013630000}"/>
    <cellStyle name="Milliers 364 6" xfId="7173" xr:uid="{00000000-0005-0000-0000-000014630000}"/>
    <cellStyle name="Milliers 364 7" xfId="45292" xr:uid="{00000000-0005-0000-0000-000015630000}"/>
    <cellStyle name="Milliers 365" xfId="1945" xr:uid="{00000000-0005-0000-0000-000016630000}"/>
    <cellStyle name="Milliers 365 2" xfId="3555" xr:uid="{00000000-0005-0000-0000-000017630000}"/>
    <cellStyle name="Milliers 365 2 2" xfId="9682" xr:uid="{00000000-0005-0000-0000-000018630000}"/>
    <cellStyle name="Milliers 365 2 2 2" xfId="13551" xr:uid="{00000000-0005-0000-0000-000019630000}"/>
    <cellStyle name="Milliers 365 2 2 2 2" xfId="20753" xr:uid="{00000000-0005-0000-0000-00001A630000}"/>
    <cellStyle name="Milliers 365 2 2 2 2 2" xfId="44862" xr:uid="{00000000-0005-0000-0000-00001B630000}"/>
    <cellStyle name="Milliers 365 2 2 2 3" xfId="39398" xr:uid="{00000000-0005-0000-0000-00001C630000}"/>
    <cellStyle name="Milliers 365 2 2 3" xfId="17439" xr:uid="{00000000-0005-0000-0000-00001D630000}"/>
    <cellStyle name="Milliers 365 2 2 3 2" xfId="42406" xr:uid="{00000000-0005-0000-0000-00001E630000}"/>
    <cellStyle name="Milliers 365 2 2 4" xfId="36966" xr:uid="{00000000-0005-0000-0000-00001F630000}"/>
    <cellStyle name="Milliers 365 2 3" xfId="11265" xr:uid="{00000000-0005-0000-0000-000020630000}"/>
    <cellStyle name="Milliers 365 2 3 2" xfId="19908" xr:uid="{00000000-0005-0000-0000-000021630000}"/>
    <cellStyle name="Milliers 365 2 3 2 2" xfId="44017" xr:uid="{00000000-0005-0000-0000-000022630000}"/>
    <cellStyle name="Milliers 365 2 3 3" xfId="38539" xr:uid="{00000000-0005-0000-0000-000023630000}"/>
    <cellStyle name="Milliers 365 2 4" xfId="15971" xr:uid="{00000000-0005-0000-0000-000024630000}"/>
    <cellStyle name="Milliers 365 2 4 2" xfId="40938" xr:uid="{00000000-0005-0000-0000-000025630000}"/>
    <cellStyle name="Milliers 365 2 5" xfId="7802" xr:uid="{00000000-0005-0000-0000-000026630000}"/>
    <cellStyle name="Milliers 365 3" xfId="4444" xr:uid="{00000000-0005-0000-0000-000027630000}"/>
    <cellStyle name="Milliers 365 3 2" xfId="13129" xr:uid="{00000000-0005-0000-0000-000028630000}"/>
    <cellStyle name="Milliers 365 3 2 2" xfId="20341" xr:uid="{00000000-0005-0000-0000-000029630000}"/>
    <cellStyle name="Milliers 365 3 2 2 2" xfId="44450" xr:uid="{00000000-0005-0000-0000-00002A630000}"/>
    <cellStyle name="Milliers 365 3 2 3" xfId="38986" xr:uid="{00000000-0005-0000-0000-00002B630000}"/>
    <cellStyle name="Milliers 365 3 3" xfId="16828" xr:uid="{00000000-0005-0000-0000-00002C630000}"/>
    <cellStyle name="Milliers 365 3 3 2" xfId="41795" xr:uid="{00000000-0005-0000-0000-00002D630000}"/>
    <cellStyle name="Milliers 365 3 4" xfId="36355" xr:uid="{00000000-0005-0000-0000-00002E630000}"/>
    <cellStyle name="Milliers 365 3 5" xfId="9071" xr:uid="{00000000-0005-0000-0000-00002F630000}"/>
    <cellStyle name="Milliers 365 4" xfId="2742" xr:uid="{00000000-0005-0000-0000-000030630000}"/>
    <cellStyle name="Milliers 365 4 2" xfId="19496" xr:uid="{00000000-0005-0000-0000-000031630000}"/>
    <cellStyle name="Milliers 365 4 2 2" xfId="43605" xr:uid="{00000000-0005-0000-0000-000032630000}"/>
    <cellStyle name="Milliers 365 4 3" xfId="38127" xr:uid="{00000000-0005-0000-0000-000033630000}"/>
    <cellStyle name="Milliers 365 4 4" xfId="10852" xr:uid="{00000000-0005-0000-0000-000034630000}"/>
    <cellStyle name="Milliers 365 5" xfId="15360" xr:uid="{00000000-0005-0000-0000-000035630000}"/>
    <cellStyle name="Milliers 365 5 2" xfId="40327" xr:uid="{00000000-0005-0000-0000-000036630000}"/>
    <cellStyle name="Milliers 365 6" xfId="7174" xr:uid="{00000000-0005-0000-0000-000037630000}"/>
    <cellStyle name="Milliers 366" xfId="1948" xr:uid="{00000000-0005-0000-0000-000038630000}"/>
    <cellStyle name="Milliers 366 2" xfId="3556" xr:uid="{00000000-0005-0000-0000-000039630000}"/>
    <cellStyle name="Milliers 366 2 2" xfId="9683" xr:uid="{00000000-0005-0000-0000-00003A630000}"/>
    <cellStyle name="Milliers 366 2 2 2" xfId="13552" xr:uid="{00000000-0005-0000-0000-00003B630000}"/>
    <cellStyle name="Milliers 366 2 2 2 2" xfId="20754" xr:uid="{00000000-0005-0000-0000-00003C630000}"/>
    <cellStyle name="Milliers 366 2 2 2 2 2" xfId="44863" xr:uid="{00000000-0005-0000-0000-00003D630000}"/>
    <cellStyle name="Milliers 366 2 2 2 3" xfId="39399" xr:uid="{00000000-0005-0000-0000-00003E630000}"/>
    <cellStyle name="Milliers 366 2 2 3" xfId="17440" xr:uid="{00000000-0005-0000-0000-00003F630000}"/>
    <cellStyle name="Milliers 366 2 2 3 2" xfId="42407" xr:uid="{00000000-0005-0000-0000-000040630000}"/>
    <cellStyle name="Milliers 366 2 2 4" xfId="36967" xr:uid="{00000000-0005-0000-0000-000041630000}"/>
    <cellStyle name="Milliers 366 2 3" xfId="11266" xr:uid="{00000000-0005-0000-0000-000042630000}"/>
    <cellStyle name="Milliers 366 2 3 2" xfId="19909" xr:uid="{00000000-0005-0000-0000-000043630000}"/>
    <cellStyle name="Milliers 366 2 3 2 2" xfId="44018" xr:uid="{00000000-0005-0000-0000-000044630000}"/>
    <cellStyle name="Milliers 366 2 3 3" xfId="38540" xr:uid="{00000000-0005-0000-0000-000045630000}"/>
    <cellStyle name="Milliers 366 2 4" xfId="15972" xr:uid="{00000000-0005-0000-0000-000046630000}"/>
    <cellStyle name="Milliers 366 2 4 2" xfId="40939" xr:uid="{00000000-0005-0000-0000-000047630000}"/>
    <cellStyle name="Milliers 366 2 5" xfId="7803" xr:uid="{00000000-0005-0000-0000-000048630000}"/>
    <cellStyle name="Milliers 366 3" xfId="4447" xr:uid="{00000000-0005-0000-0000-000049630000}"/>
    <cellStyle name="Milliers 366 3 2" xfId="13130" xr:uid="{00000000-0005-0000-0000-00004A630000}"/>
    <cellStyle name="Milliers 366 3 2 2" xfId="20342" xr:uid="{00000000-0005-0000-0000-00004B630000}"/>
    <cellStyle name="Milliers 366 3 2 2 2" xfId="44451" xr:uid="{00000000-0005-0000-0000-00004C630000}"/>
    <cellStyle name="Milliers 366 3 2 3" xfId="38987" xr:uid="{00000000-0005-0000-0000-00004D630000}"/>
    <cellStyle name="Milliers 366 3 3" xfId="16829" xr:uid="{00000000-0005-0000-0000-00004E630000}"/>
    <cellStyle name="Milliers 366 3 3 2" xfId="41796" xr:uid="{00000000-0005-0000-0000-00004F630000}"/>
    <cellStyle name="Milliers 366 3 4" xfId="36356" xr:uid="{00000000-0005-0000-0000-000050630000}"/>
    <cellStyle name="Milliers 366 3 5" xfId="9072" xr:uid="{00000000-0005-0000-0000-000051630000}"/>
    <cellStyle name="Milliers 366 4" xfId="2743" xr:uid="{00000000-0005-0000-0000-000052630000}"/>
    <cellStyle name="Milliers 366 4 2" xfId="19497" xr:uid="{00000000-0005-0000-0000-000053630000}"/>
    <cellStyle name="Milliers 366 4 2 2" xfId="43606" xr:uid="{00000000-0005-0000-0000-000054630000}"/>
    <cellStyle name="Milliers 366 4 3" xfId="38128" xr:uid="{00000000-0005-0000-0000-000055630000}"/>
    <cellStyle name="Milliers 366 4 4" xfId="10853" xr:uid="{00000000-0005-0000-0000-000056630000}"/>
    <cellStyle name="Milliers 366 5" xfId="15361" xr:uid="{00000000-0005-0000-0000-000057630000}"/>
    <cellStyle name="Milliers 366 5 2" xfId="40328" xr:uid="{00000000-0005-0000-0000-000058630000}"/>
    <cellStyle name="Milliers 366 6" xfId="7176" xr:uid="{00000000-0005-0000-0000-000059630000}"/>
    <cellStyle name="Milliers 367" xfId="1949" xr:uid="{00000000-0005-0000-0000-00005A630000}"/>
    <cellStyle name="Milliers 367 2" xfId="3557" xr:uid="{00000000-0005-0000-0000-00005B630000}"/>
    <cellStyle name="Milliers 367 2 2" xfId="9684" xr:uid="{00000000-0005-0000-0000-00005C630000}"/>
    <cellStyle name="Milliers 367 2 2 2" xfId="13553" xr:uid="{00000000-0005-0000-0000-00005D630000}"/>
    <cellStyle name="Milliers 367 2 2 2 2" xfId="20755" xr:uid="{00000000-0005-0000-0000-00005E630000}"/>
    <cellStyle name="Milliers 367 2 2 2 2 2" xfId="44864" xr:uid="{00000000-0005-0000-0000-00005F630000}"/>
    <cellStyle name="Milliers 367 2 2 2 3" xfId="39400" xr:uid="{00000000-0005-0000-0000-000060630000}"/>
    <cellStyle name="Milliers 367 2 2 3" xfId="17441" xr:uid="{00000000-0005-0000-0000-000061630000}"/>
    <cellStyle name="Milliers 367 2 2 3 2" xfId="42408" xr:uid="{00000000-0005-0000-0000-000062630000}"/>
    <cellStyle name="Milliers 367 2 2 4" xfId="36968" xr:uid="{00000000-0005-0000-0000-000063630000}"/>
    <cellStyle name="Milliers 367 2 3" xfId="11267" xr:uid="{00000000-0005-0000-0000-000064630000}"/>
    <cellStyle name="Milliers 367 2 3 2" xfId="19910" xr:uid="{00000000-0005-0000-0000-000065630000}"/>
    <cellStyle name="Milliers 367 2 3 2 2" xfId="44019" xr:uid="{00000000-0005-0000-0000-000066630000}"/>
    <cellStyle name="Milliers 367 2 3 3" xfId="38541" xr:uid="{00000000-0005-0000-0000-000067630000}"/>
    <cellStyle name="Milliers 367 2 4" xfId="15973" xr:uid="{00000000-0005-0000-0000-000068630000}"/>
    <cellStyle name="Milliers 367 2 4 2" xfId="40940" xr:uid="{00000000-0005-0000-0000-000069630000}"/>
    <cellStyle name="Milliers 367 2 5" xfId="7804" xr:uid="{00000000-0005-0000-0000-00006A630000}"/>
    <cellStyle name="Milliers 367 3" xfId="4448" xr:uid="{00000000-0005-0000-0000-00006B630000}"/>
    <cellStyle name="Milliers 367 3 2" xfId="13131" xr:uid="{00000000-0005-0000-0000-00006C630000}"/>
    <cellStyle name="Milliers 367 3 2 2" xfId="20343" xr:uid="{00000000-0005-0000-0000-00006D630000}"/>
    <cellStyle name="Milliers 367 3 2 2 2" xfId="44452" xr:uid="{00000000-0005-0000-0000-00006E630000}"/>
    <cellStyle name="Milliers 367 3 2 3" xfId="38988" xr:uid="{00000000-0005-0000-0000-00006F630000}"/>
    <cellStyle name="Milliers 367 3 3" xfId="16830" xr:uid="{00000000-0005-0000-0000-000070630000}"/>
    <cellStyle name="Milliers 367 3 3 2" xfId="41797" xr:uid="{00000000-0005-0000-0000-000071630000}"/>
    <cellStyle name="Milliers 367 3 4" xfId="36357" xr:uid="{00000000-0005-0000-0000-000072630000}"/>
    <cellStyle name="Milliers 367 3 5" xfId="9073" xr:uid="{00000000-0005-0000-0000-000073630000}"/>
    <cellStyle name="Milliers 367 4" xfId="2744" xr:uid="{00000000-0005-0000-0000-000074630000}"/>
    <cellStyle name="Milliers 367 4 2" xfId="19498" xr:uid="{00000000-0005-0000-0000-000075630000}"/>
    <cellStyle name="Milliers 367 4 2 2" xfId="43607" xr:uid="{00000000-0005-0000-0000-000076630000}"/>
    <cellStyle name="Milliers 367 4 3" xfId="38129" xr:uid="{00000000-0005-0000-0000-000077630000}"/>
    <cellStyle name="Milliers 367 4 4" xfId="10854" xr:uid="{00000000-0005-0000-0000-000078630000}"/>
    <cellStyle name="Milliers 367 5" xfId="15362" xr:uid="{00000000-0005-0000-0000-000079630000}"/>
    <cellStyle name="Milliers 367 5 2" xfId="40329" xr:uid="{00000000-0005-0000-0000-00007A630000}"/>
    <cellStyle name="Milliers 367 6" xfId="7177" xr:uid="{00000000-0005-0000-0000-00007B630000}"/>
    <cellStyle name="Milliers 368" xfId="1950" xr:uid="{00000000-0005-0000-0000-00007C630000}"/>
    <cellStyle name="Milliers 368 2" xfId="3558" xr:uid="{00000000-0005-0000-0000-00007D630000}"/>
    <cellStyle name="Milliers 368 2 2" xfId="9685" xr:uid="{00000000-0005-0000-0000-00007E630000}"/>
    <cellStyle name="Milliers 368 2 2 2" xfId="13554" xr:uid="{00000000-0005-0000-0000-00007F630000}"/>
    <cellStyle name="Milliers 368 2 2 2 2" xfId="20756" xr:uid="{00000000-0005-0000-0000-000080630000}"/>
    <cellStyle name="Milliers 368 2 2 2 2 2" xfId="44865" xr:uid="{00000000-0005-0000-0000-000081630000}"/>
    <cellStyle name="Milliers 368 2 2 2 3" xfId="39401" xr:uid="{00000000-0005-0000-0000-000082630000}"/>
    <cellStyle name="Milliers 368 2 2 3" xfId="17442" xr:uid="{00000000-0005-0000-0000-000083630000}"/>
    <cellStyle name="Milliers 368 2 2 3 2" xfId="42409" xr:uid="{00000000-0005-0000-0000-000084630000}"/>
    <cellStyle name="Milliers 368 2 2 4" xfId="36969" xr:uid="{00000000-0005-0000-0000-000085630000}"/>
    <cellStyle name="Milliers 368 2 3" xfId="11268" xr:uid="{00000000-0005-0000-0000-000086630000}"/>
    <cellStyle name="Milliers 368 2 3 2" xfId="19911" xr:uid="{00000000-0005-0000-0000-000087630000}"/>
    <cellStyle name="Milliers 368 2 3 2 2" xfId="44020" xr:uid="{00000000-0005-0000-0000-000088630000}"/>
    <cellStyle name="Milliers 368 2 3 3" xfId="38542" xr:uid="{00000000-0005-0000-0000-000089630000}"/>
    <cellStyle name="Milliers 368 2 4" xfId="15974" xr:uid="{00000000-0005-0000-0000-00008A630000}"/>
    <cellStyle name="Milliers 368 2 4 2" xfId="40941" xr:uid="{00000000-0005-0000-0000-00008B630000}"/>
    <cellStyle name="Milliers 368 2 5" xfId="7805" xr:uid="{00000000-0005-0000-0000-00008C630000}"/>
    <cellStyle name="Milliers 368 3" xfId="4449" xr:uid="{00000000-0005-0000-0000-00008D630000}"/>
    <cellStyle name="Milliers 368 3 2" xfId="13132" xr:uid="{00000000-0005-0000-0000-00008E630000}"/>
    <cellStyle name="Milliers 368 3 2 2" xfId="20344" xr:uid="{00000000-0005-0000-0000-00008F630000}"/>
    <cellStyle name="Milliers 368 3 2 2 2" xfId="44453" xr:uid="{00000000-0005-0000-0000-000090630000}"/>
    <cellStyle name="Milliers 368 3 2 3" xfId="38989" xr:uid="{00000000-0005-0000-0000-000091630000}"/>
    <cellStyle name="Milliers 368 3 3" xfId="16831" xr:uid="{00000000-0005-0000-0000-000092630000}"/>
    <cellStyle name="Milliers 368 3 3 2" xfId="41798" xr:uid="{00000000-0005-0000-0000-000093630000}"/>
    <cellStyle name="Milliers 368 3 4" xfId="36358" xr:uid="{00000000-0005-0000-0000-000094630000}"/>
    <cellStyle name="Milliers 368 3 5" xfId="9074" xr:uid="{00000000-0005-0000-0000-000095630000}"/>
    <cellStyle name="Milliers 368 4" xfId="2745" xr:uid="{00000000-0005-0000-0000-000096630000}"/>
    <cellStyle name="Milliers 368 4 2" xfId="19499" xr:uid="{00000000-0005-0000-0000-000097630000}"/>
    <cellStyle name="Milliers 368 4 2 2" xfId="43608" xr:uid="{00000000-0005-0000-0000-000098630000}"/>
    <cellStyle name="Milliers 368 4 3" xfId="38130" xr:uid="{00000000-0005-0000-0000-000099630000}"/>
    <cellStyle name="Milliers 368 4 4" xfId="10855" xr:uid="{00000000-0005-0000-0000-00009A630000}"/>
    <cellStyle name="Milliers 368 5" xfId="15363" xr:uid="{00000000-0005-0000-0000-00009B630000}"/>
    <cellStyle name="Milliers 368 5 2" xfId="40330" xr:uid="{00000000-0005-0000-0000-00009C630000}"/>
    <cellStyle name="Milliers 368 6" xfId="7178" xr:uid="{00000000-0005-0000-0000-00009D630000}"/>
    <cellStyle name="Milliers 369" xfId="2399" xr:uid="{00000000-0005-0000-0000-00009E630000}"/>
    <cellStyle name="Milliers 369 2" xfId="4006" xr:uid="{00000000-0005-0000-0000-00009F630000}"/>
    <cellStyle name="Milliers 369 2 2" xfId="10133" xr:uid="{00000000-0005-0000-0000-0000A0630000}"/>
    <cellStyle name="Milliers 369 2 2 2" xfId="13925" xr:uid="{00000000-0005-0000-0000-0000A1630000}"/>
    <cellStyle name="Milliers 369 2 2 2 2" xfId="21127" xr:uid="{00000000-0005-0000-0000-0000A2630000}"/>
    <cellStyle name="Milliers 369 2 2 2 2 2" xfId="45236" xr:uid="{00000000-0005-0000-0000-0000A3630000}"/>
    <cellStyle name="Milliers 369 2 2 2 3" xfId="39772" xr:uid="{00000000-0005-0000-0000-0000A4630000}"/>
    <cellStyle name="Milliers 369 2 2 3" xfId="17890" xr:uid="{00000000-0005-0000-0000-0000A5630000}"/>
    <cellStyle name="Milliers 369 2 2 3 2" xfId="42857" xr:uid="{00000000-0005-0000-0000-0000A6630000}"/>
    <cellStyle name="Milliers 369 2 2 4" xfId="37417" xr:uid="{00000000-0005-0000-0000-0000A7630000}"/>
    <cellStyle name="Milliers 369 2 3" xfId="11639" xr:uid="{00000000-0005-0000-0000-0000A8630000}"/>
    <cellStyle name="Milliers 369 2 3 2" xfId="20282" xr:uid="{00000000-0005-0000-0000-0000A9630000}"/>
    <cellStyle name="Milliers 369 2 3 2 2" xfId="44391" xr:uid="{00000000-0005-0000-0000-0000AA630000}"/>
    <cellStyle name="Milliers 369 2 3 3" xfId="38913" xr:uid="{00000000-0005-0000-0000-0000AB630000}"/>
    <cellStyle name="Milliers 369 2 4" xfId="16422" xr:uid="{00000000-0005-0000-0000-0000AC630000}"/>
    <cellStyle name="Milliers 369 2 4 2" xfId="41389" xr:uid="{00000000-0005-0000-0000-0000AD630000}"/>
    <cellStyle name="Milliers 369 2 5" xfId="8253" xr:uid="{00000000-0005-0000-0000-0000AE630000}"/>
    <cellStyle name="Milliers 369 3" xfId="4898" xr:uid="{00000000-0005-0000-0000-0000AF630000}"/>
    <cellStyle name="Milliers 369 3 2" xfId="13504" xr:uid="{00000000-0005-0000-0000-0000B0630000}"/>
    <cellStyle name="Milliers 369 3 2 2" xfId="20715" xr:uid="{00000000-0005-0000-0000-0000B1630000}"/>
    <cellStyle name="Milliers 369 3 2 2 2" xfId="44824" xr:uid="{00000000-0005-0000-0000-0000B2630000}"/>
    <cellStyle name="Milliers 369 3 2 3" xfId="39360" xr:uid="{00000000-0005-0000-0000-0000B3630000}"/>
    <cellStyle name="Milliers 369 3 3" xfId="17279" xr:uid="{00000000-0005-0000-0000-0000B4630000}"/>
    <cellStyle name="Milliers 369 3 3 2" xfId="42246" xr:uid="{00000000-0005-0000-0000-0000B5630000}"/>
    <cellStyle name="Milliers 369 3 4" xfId="36806" xr:uid="{00000000-0005-0000-0000-0000B6630000}"/>
    <cellStyle name="Milliers 369 3 5" xfId="9522" xr:uid="{00000000-0005-0000-0000-0000B7630000}"/>
    <cellStyle name="Milliers 369 4" xfId="3193" xr:uid="{00000000-0005-0000-0000-0000B8630000}"/>
    <cellStyle name="Milliers 369 4 2" xfId="19870" xr:uid="{00000000-0005-0000-0000-0000B9630000}"/>
    <cellStyle name="Milliers 369 4 2 2" xfId="43979" xr:uid="{00000000-0005-0000-0000-0000BA630000}"/>
    <cellStyle name="Milliers 369 4 3" xfId="38501" xr:uid="{00000000-0005-0000-0000-0000BB630000}"/>
    <cellStyle name="Milliers 369 4 4" xfId="11226" xr:uid="{00000000-0005-0000-0000-0000BC630000}"/>
    <cellStyle name="Milliers 369 5" xfId="15811" xr:uid="{00000000-0005-0000-0000-0000BD630000}"/>
    <cellStyle name="Milliers 369 5 2" xfId="40778" xr:uid="{00000000-0005-0000-0000-0000BE630000}"/>
    <cellStyle name="Milliers 369 6" xfId="7626" xr:uid="{00000000-0005-0000-0000-0000BF630000}"/>
    <cellStyle name="Milliers 37" xfId="1488" xr:uid="{00000000-0005-0000-0000-0000C0630000}"/>
    <cellStyle name="Milliers 37 2" xfId="2256" xr:uid="{00000000-0005-0000-0000-0000C1630000}"/>
    <cellStyle name="Milliers 37 2 2" xfId="3863" xr:uid="{00000000-0005-0000-0000-0000C2630000}"/>
    <cellStyle name="Milliers 37 2 2 2" xfId="9990" xr:uid="{00000000-0005-0000-0000-0000C3630000}"/>
    <cellStyle name="Milliers 37 2 2 2 2" xfId="13857" xr:uid="{00000000-0005-0000-0000-0000C4630000}"/>
    <cellStyle name="Milliers 37 2 2 2 2 2" xfId="21059" xr:uid="{00000000-0005-0000-0000-0000C5630000}"/>
    <cellStyle name="Milliers 37 2 2 2 2 2 2" xfId="45168" xr:uid="{00000000-0005-0000-0000-0000C6630000}"/>
    <cellStyle name="Milliers 37 2 2 2 2 3" xfId="39704" xr:uid="{00000000-0005-0000-0000-0000C7630000}"/>
    <cellStyle name="Milliers 37 2 2 2 3" xfId="17747" xr:uid="{00000000-0005-0000-0000-0000C8630000}"/>
    <cellStyle name="Milliers 37 2 2 2 3 2" xfId="42714" xr:uid="{00000000-0005-0000-0000-0000C9630000}"/>
    <cellStyle name="Milliers 37 2 2 2 4" xfId="37274" xr:uid="{00000000-0005-0000-0000-0000CA630000}"/>
    <cellStyle name="Milliers 37 2 2 3" xfId="11571" xr:uid="{00000000-0005-0000-0000-0000CB630000}"/>
    <cellStyle name="Milliers 37 2 2 3 2" xfId="20214" xr:uid="{00000000-0005-0000-0000-0000CC630000}"/>
    <cellStyle name="Milliers 37 2 2 3 2 2" xfId="44323" xr:uid="{00000000-0005-0000-0000-0000CD630000}"/>
    <cellStyle name="Milliers 37 2 2 3 3" xfId="38845" xr:uid="{00000000-0005-0000-0000-0000CE630000}"/>
    <cellStyle name="Milliers 37 2 2 4" xfId="16279" xr:uid="{00000000-0005-0000-0000-0000CF630000}"/>
    <cellStyle name="Milliers 37 2 2 4 2" xfId="41246" xr:uid="{00000000-0005-0000-0000-0000D0630000}"/>
    <cellStyle name="Milliers 37 2 2 5" xfId="8110" xr:uid="{00000000-0005-0000-0000-0000D1630000}"/>
    <cellStyle name="Milliers 37 2 3" xfId="4755" xr:uid="{00000000-0005-0000-0000-0000D2630000}"/>
    <cellStyle name="Milliers 37 2 3 2" xfId="13436" xr:uid="{00000000-0005-0000-0000-0000D3630000}"/>
    <cellStyle name="Milliers 37 2 3 2 2" xfId="20647" xr:uid="{00000000-0005-0000-0000-0000D4630000}"/>
    <cellStyle name="Milliers 37 2 3 2 2 2" xfId="44756" xr:uid="{00000000-0005-0000-0000-0000D5630000}"/>
    <cellStyle name="Milliers 37 2 3 2 3" xfId="39292" xr:uid="{00000000-0005-0000-0000-0000D6630000}"/>
    <cellStyle name="Milliers 37 2 3 3" xfId="17136" xr:uid="{00000000-0005-0000-0000-0000D7630000}"/>
    <cellStyle name="Milliers 37 2 3 3 2" xfId="42103" xr:uid="{00000000-0005-0000-0000-0000D8630000}"/>
    <cellStyle name="Milliers 37 2 3 4" xfId="36663" xr:uid="{00000000-0005-0000-0000-0000D9630000}"/>
    <cellStyle name="Milliers 37 2 3 5" xfId="9379" xr:uid="{00000000-0005-0000-0000-0000DA630000}"/>
    <cellStyle name="Milliers 37 2 4" xfId="3050" xr:uid="{00000000-0005-0000-0000-0000DB630000}"/>
    <cellStyle name="Milliers 37 2 4 2" xfId="19802" xr:uid="{00000000-0005-0000-0000-0000DC630000}"/>
    <cellStyle name="Milliers 37 2 4 2 2" xfId="43911" xr:uid="{00000000-0005-0000-0000-0000DD630000}"/>
    <cellStyle name="Milliers 37 2 4 3" xfId="38433" xr:uid="{00000000-0005-0000-0000-0000DE630000}"/>
    <cellStyle name="Milliers 37 2 4 4" xfId="11158" xr:uid="{00000000-0005-0000-0000-0000DF630000}"/>
    <cellStyle name="Milliers 37 2 5" xfId="15668" xr:uid="{00000000-0005-0000-0000-0000E0630000}"/>
    <cellStyle name="Milliers 37 2 5 2" xfId="40635" xr:uid="{00000000-0005-0000-0000-0000E1630000}"/>
    <cellStyle name="Milliers 37 2 6" xfId="7483" xr:uid="{00000000-0005-0000-0000-0000E2630000}"/>
    <cellStyle name="Milliers 37 3" xfId="8704" xr:uid="{00000000-0005-0000-0000-0000E3630000}"/>
    <cellStyle name="Milliers 37 3 2" xfId="19165" xr:uid="{00000000-0005-0000-0000-0000E4630000}"/>
    <cellStyle name="Milliers 37 3 2 2" xfId="43274" xr:uid="{00000000-0005-0000-0000-0000E5630000}"/>
    <cellStyle name="Milliers 37 3 3" xfId="35988" xr:uid="{00000000-0005-0000-0000-0000E6630000}"/>
    <cellStyle name="Milliers 37 4" xfId="10521" xr:uid="{00000000-0005-0000-0000-0000E7630000}"/>
    <cellStyle name="Milliers 37 4 2" xfId="37796" xr:uid="{00000000-0005-0000-0000-0000E8630000}"/>
    <cellStyle name="Milliers 37 5" xfId="14993" xr:uid="{00000000-0005-0000-0000-0000E9630000}"/>
    <cellStyle name="Milliers 37 5 2" xfId="39960" xr:uid="{00000000-0005-0000-0000-0000EA630000}"/>
    <cellStyle name="Milliers 37 6" xfId="6799" xr:uid="{00000000-0005-0000-0000-0000EB630000}"/>
    <cellStyle name="Milliers 370" xfId="2402" xr:uid="{00000000-0005-0000-0000-0000EC630000}"/>
    <cellStyle name="Milliers 370 2" xfId="4009" xr:uid="{00000000-0005-0000-0000-0000ED630000}"/>
    <cellStyle name="Milliers 370 2 2" xfId="10371" xr:uid="{00000000-0005-0000-0000-0000EE630000}"/>
    <cellStyle name="Milliers 370 2 2 2" xfId="13956" xr:uid="{00000000-0005-0000-0000-0000EF630000}"/>
    <cellStyle name="Milliers 370 2 2 2 2" xfId="21157" xr:uid="{00000000-0005-0000-0000-0000F0630000}"/>
    <cellStyle name="Milliers 370 2 2 2 2 2" xfId="45266" xr:uid="{00000000-0005-0000-0000-0000F1630000}"/>
    <cellStyle name="Milliers 370 2 2 2 3" xfId="39802" xr:uid="{00000000-0005-0000-0000-0000F2630000}"/>
    <cellStyle name="Milliers 370 2 2 3" xfId="18128" xr:uid="{00000000-0005-0000-0000-0000F3630000}"/>
    <cellStyle name="Milliers 370 2 2 3 2" xfId="43095" xr:uid="{00000000-0005-0000-0000-0000F4630000}"/>
    <cellStyle name="Milliers 370 2 2 4" xfId="37655" xr:uid="{00000000-0005-0000-0000-0000F5630000}"/>
    <cellStyle name="Milliers 370 2 3" xfId="11670" xr:uid="{00000000-0005-0000-0000-0000F6630000}"/>
    <cellStyle name="Milliers 370 2 3 2" xfId="20312" xr:uid="{00000000-0005-0000-0000-0000F7630000}"/>
    <cellStyle name="Milliers 370 2 3 2 2" xfId="44421" xr:uid="{00000000-0005-0000-0000-0000F8630000}"/>
    <cellStyle name="Milliers 370 2 3 3" xfId="38944" xr:uid="{00000000-0005-0000-0000-0000F9630000}"/>
    <cellStyle name="Milliers 370 2 4" xfId="16660" xr:uid="{00000000-0005-0000-0000-0000FA630000}"/>
    <cellStyle name="Milliers 370 2 4 2" xfId="41627" xr:uid="{00000000-0005-0000-0000-0000FB630000}"/>
    <cellStyle name="Milliers 370 2 5" xfId="8494" xr:uid="{00000000-0005-0000-0000-0000FC630000}"/>
    <cellStyle name="Milliers 370 2 6" xfId="35793" xr:uid="{00000000-0005-0000-0000-0000FD630000}"/>
    <cellStyle name="Milliers 370 2 7" xfId="5803" xr:uid="{00000000-0005-0000-0000-0000FE630000}"/>
    <cellStyle name="Milliers 370 3" xfId="4901" xr:uid="{00000000-0005-0000-0000-0000FF630000}"/>
    <cellStyle name="Milliers 370 3 2" xfId="10136" xr:uid="{00000000-0005-0000-0000-000000640000}"/>
    <cellStyle name="Milliers 370 3 2 2" xfId="13928" xr:uid="{00000000-0005-0000-0000-000001640000}"/>
    <cellStyle name="Milliers 370 3 2 2 2" xfId="21130" xr:uid="{00000000-0005-0000-0000-000002640000}"/>
    <cellStyle name="Milliers 370 3 2 2 2 2" xfId="45239" xr:uid="{00000000-0005-0000-0000-000003640000}"/>
    <cellStyle name="Milliers 370 3 2 2 3" xfId="39775" xr:uid="{00000000-0005-0000-0000-000004640000}"/>
    <cellStyle name="Milliers 370 3 2 3" xfId="17893" xr:uid="{00000000-0005-0000-0000-000005640000}"/>
    <cellStyle name="Milliers 370 3 2 3 2" xfId="42860" xr:uid="{00000000-0005-0000-0000-000006640000}"/>
    <cellStyle name="Milliers 370 3 2 4" xfId="37420" xr:uid="{00000000-0005-0000-0000-000007640000}"/>
    <cellStyle name="Milliers 370 3 3" xfId="11642" xr:uid="{00000000-0005-0000-0000-000008640000}"/>
    <cellStyle name="Milliers 370 3 3 2" xfId="20285" xr:uid="{00000000-0005-0000-0000-000009640000}"/>
    <cellStyle name="Milliers 370 3 3 2 2" xfId="44394" xr:uid="{00000000-0005-0000-0000-00000A640000}"/>
    <cellStyle name="Milliers 370 3 3 3" xfId="38916" xr:uid="{00000000-0005-0000-0000-00000B640000}"/>
    <cellStyle name="Milliers 370 3 4" xfId="16425" xr:uid="{00000000-0005-0000-0000-00000C640000}"/>
    <cellStyle name="Milliers 370 3 4 2" xfId="41392" xr:uid="{00000000-0005-0000-0000-00000D640000}"/>
    <cellStyle name="Milliers 370 3 5" xfId="8256" xr:uid="{00000000-0005-0000-0000-00000E640000}"/>
    <cellStyle name="Milliers 370 3 6" xfId="35567" xr:uid="{00000000-0005-0000-0000-00000F640000}"/>
    <cellStyle name="Milliers 370 3 7" xfId="5572" xr:uid="{00000000-0005-0000-0000-000010640000}"/>
    <cellStyle name="Milliers 370 4" xfId="3196" xr:uid="{00000000-0005-0000-0000-000011640000}"/>
    <cellStyle name="Milliers 370 4 2" xfId="13507" xr:uid="{00000000-0005-0000-0000-000012640000}"/>
    <cellStyle name="Milliers 370 4 2 2" xfId="20718" xr:uid="{00000000-0005-0000-0000-000013640000}"/>
    <cellStyle name="Milliers 370 4 2 2 2" xfId="44827" xr:uid="{00000000-0005-0000-0000-000014640000}"/>
    <cellStyle name="Milliers 370 4 2 3" xfId="39363" xr:uid="{00000000-0005-0000-0000-000015640000}"/>
    <cellStyle name="Milliers 370 4 3" xfId="17282" xr:uid="{00000000-0005-0000-0000-000016640000}"/>
    <cellStyle name="Milliers 370 4 3 2" xfId="42249" xr:uid="{00000000-0005-0000-0000-000017640000}"/>
    <cellStyle name="Milliers 370 4 4" xfId="36809" xr:uid="{00000000-0005-0000-0000-000018640000}"/>
    <cellStyle name="Milliers 370 4 5" xfId="9525" xr:uid="{00000000-0005-0000-0000-000019640000}"/>
    <cellStyle name="Milliers 370 5" xfId="11229" xr:uid="{00000000-0005-0000-0000-00001A640000}"/>
    <cellStyle name="Milliers 370 5 2" xfId="19873" xr:uid="{00000000-0005-0000-0000-00001B640000}"/>
    <cellStyle name="Milliers 370 5 2 2" xfId="43982" xr:uid="{00000000-0005-0000-0000-00001C640000}"/>
    <cellStyle name="Milliers 370 5 3" xfId="38504" xr:uid="{00000000-0005-0000-0000-00001D640000}"/>
    <cellStyle name="Milliers 370 6" xfId="15814" xr:uid="{00000000-0005-0000-0000-00001E640000}"/>
    <cellStyle name="Milliers 370 6 2" xfId="40781" xr:uid="{00000000-0005-0000-0000-00001F640000}"/>
    <cellStyle name="Milliers 370 7" xfId="7629" xr:uid="{00000000-0005-0000-0000-000020640000}"/>
    <cellStyle name="Milliers 370 8" xfId="35352" xr:uid="{00000000-0005-0000-0000-000021640000}"/>
    <cellStyle name="Milliers 370 9" xfId="5346" xr:uid="{00000000-0005-0000-0000-000022640000}"/>
    <cellStyle name="Milliers 371" xfId="2401" xr:uid="{00000000-0005-0000-0000-000023640000}"/>
    <cellStyle name="Milliers 371 2" xfId="4008" xr:uid="{00000000-0005-0000-0000-000024640000}"/>
    <cellStyle name="Milliers 371 2 2" xfId="10370" xr:uid="{00000000-0005-0000-0000-000025640000}"/>
    <cellStyle name="Milliers 371 2 2 2" xfId="13955" xr:uid="{00000000-0005-0000-0000-000026640000}"/>
    <cellStyle name="Milliers 371 2 2 2 2" xfId="21156" xr:uid="{00000000-0005-0000-0000-000027640000}"/>
    <cellStyle name="Milliers 371 2 2 2 2 2" xfId="45265" xr:uid="{00000000-0005-0000-0000-000028640000}"/>
    <cellStyle name="Milliers 371 2 2 2 3" xfId="39801" xr:uid="{00000000-0005-0000-0000-000029640000}"/>
    <cellStyle name="Milliers 371 2 2 3" xfId="18127" xr:uid="{00000000-0005-0000-0000-00002A640000}"/>
    <cellStyle name="Milliers 371 2 2 3 2" xfId="43094" xr:uid="{00000000-0005-0000-0000-00002B640000}"/>
    <cellStyle name="Milliers 371 2 2 4" xfId="37654" xr:uid="{00000000-0005-0000-0000-00002C640000}"/>
    <cellStyle name="Milliers 371 2 3" xfId="11669" xr:uid="{00000000-0005-0000-0000-00002D640000}"/>
    <cellStyle name="Milliers 371 2 3 2" xfId="20311" xr:uid="{00000000-0005-0000-0000-00002E640000}"/>
    <cellStyle name="Milliers 371 2 3 2 2" xfId="44420" xr:uid="{00000000-0005-0000-0000-00002F640000}"/>
    <cellStyle name="Milliers 371 2 3 3" xfId="38943" xr:uid="{00000000-0005-0000-0000-000030640000}"/>
    <cellStyle name="Milliers 371 2 4" xfId="16659" xr:uid="{00000000-0005-0000-0000-000031640000}"/>
    <cellStyle name="Milliers 371 2 4 2" xfId="41626" xr:uid="{00000000-0005-0000-0000-000032640000}"/>
    <cellStyle name="Milliers 371 2 5" xfId="8493" xr:uid="{00000000-0005-0000-0000-000033640000}"/>
    <cellStyle name="Milliers 371 2 6" xfId="35792" xr:uid="{00000000-0005-0000-0000-000034640000}"/>
    <cellStyle name="Milliers 371 2 7" xfId="5802" xr:uid="{00000000-0005-0000-0000-000035640000}"/>
    <cellStyle name="Milliers 371 3" xfId="4900" xr:uid="{00000000-0005-0000-0000-000036640000}"/>
    <cellStyle name="Milliers 371 3 2" xfId="10135" xr:uid="{00000000-0005-0000-0000-000037640000}"/>
    <cellStyle name="Milliers 371 3 2 2" xfId="13927" xr:uid="{00000000-0005-0000-0000-000038640000}"/>
    <cellStyle name="Milliers 371 3 2 2 2" xfId="21129" xr:uid="{00000000-0005-0000-0000-000039640000}"/>
    <cellStyle name="Milliers 371 3 2 2 2 2" xfId="45238" xr:uid="{00000000-0005-0000-0000-00003A640000}"/>
    <cellStyle name="Milliers 371 3 2 2 3" xfId="39774" xr:uid="{00000000-0005-0000-0000-00003B640000}"/>
    <cellStyle name="Milliers 371 3 2 3" xfId="17892" xr:uid="{00000000-0005-0000-0000-00003C640000}"/>
    <cellStyle name="Milliers 371 3 2 3 2" xfId="42859" xr:uid="{00000000-0005-0000-0000-00003D640000}"/>
    <cellStyle name="Milliers 371 3 2 4" xfId="37419" xr:uid="{00000000-0005-0000-0000-00003E640000}"/>
    <cellStyle name="Milliers 371 3 3" xfId="11641" xr:uid="{00000000-0005-0000-0000-00003F640000}"/>
    <cellStyle name="Milliers 371 3 3 2" xfId="20284" xr:uid="{00000000-0005-0000-0000-000040640000}"/>
    <cellStyle name="Milliers 371 3 3 2 2" xfId="44393" xr:uid="{00000000-0005-0000-0000-000041640000}"/>
    <cellStyle name="Milliers 371 3 3 3" xfId="38915" xr:uid="{00000000-0005-0000-0000-000042640000}"/>
    <cellStyle name="Milliers 371 3 4" xfId="16424" xr:uid="{00000000-0005-0000-0000-000043640000}"/>
    <cellStyle name="Milliers 371 3 4 2" xfId="41391" xr:uid="{00000000-0005-0000-0000-000044640000}"/>
    <cellStyle name="Milliers 371 3 5" xfId="8255" xr:uid="{00000000-0005-0000-0000-000045640000}"/>
    <cellStyle name="Milliers 371 3 6" xfId="35566" xr:uid="{00000000-0005-0000-0000-000046640000}"/>
    <cellStyle name="Milliers 371 3 7" xfId="5571" xr:uid="{00000000-0005-0000-0000-000047640000}"/>
    <cellStyle name="Milliers 371 4" xfId="3195" xr:uid="{00000000-0005-0000-0000-000048640000}"/>
    <cellStyle name="Milliers 371 4 2" xfId="13506" xr:uid="{00000000-0005-0000-0000-000049640000}"/>
    <cellStyle name="Milliers 371 4 2 2" xfId="20717" xr:uid="{00000000-0005-0000-0000-00004A640000}"/>
    <cellStyle name="Milliers 371 4 2 2 2" xfId="44826" xr:uid="{00000000-0005-0000-0000-00004B640000}"/>
    <cellStyle name="Milliers 371 4 2 3" xfId="39362" xr:uid="{00000000-0005-0000-0000-00004C640000}"/>
    <cellStyle name="Milliers 371 4 3" xfId="17281" xr:uid="{00000000-0005-0000-0000-00004D640000}"/>
    <cellStyle name="Milliers 371 4 3 2" xfId="42248" xr:uid="{00000000-0005-0000-0000-00004E640000}"/>
    <cellStyle name="Milliers 371 4 4" xfId="36808" xr:uid="{00000000-0005-0000-0000-00004F640000}"/>
    <cellStyle name="Milliers 371 4 5" xfId="9524" xr:uid="{00000000-0005-0000-0000-000050640000}"/>
    <cellStyle name="Milliers 371 5" xfId="11228" xr:uid="{00000000-0005-0000-0000-000051640000}"/>
    <cellStyle name="Milliers 371 5 2" xfId="19872" xr:uid="{00000000-0005-0000-0000-000052640000}"/>
    <cellStyle name="Milliers 371 5 2 2" xfId="43981" xr:uid="{00000000-0005-0000-0000-000053640000}"/>
    <cellStyle name="Milliers 371 5 3" xfId="38503" xr:uid="{00000000-0005-0000-0000-000054640000}"/>
    <cellStyle name="Milliers 371 6" xfId="15813" xr:uid="{00000000-0005-0000-0000-000055640000}"/>
    <cellStyle name="Milliers 371 6 2" xfId="40780" xr:uid="{00000000-0005-0000-0000-000056640000}"/>
    <cellStyle name="Milliers 371 7" xfId="7628" xr:uid="{00000000-0005-0000-0000-000057640000}"/>
    <cellStyle name="Milliers 371 8" xfId="35351" xr:uid="{00000000-0005-0000-0000-000058640000}"/>
    <cellStyle name="Milliers 371 9" xfId="5345" xr:uid="{00000000-0005-0000-0000-000059640000}"/>
    <cellStyle name="Milliers 372" xfId="2400" xr:uid="{00000000-0005-0000-0000-00005A640000}"/>
    <cellStyle name="Milliers 372 2" xfId="4007" xr:uid="{00000000-0005-0000-0000-00005B640000}"/>
    <cellStyle name="Milliers 372 2 2" xfId="10369" xr:uid="{00000000-0005-0000-0000-00005C640000}"/>
    <cellStyle name="Milliers 372 2 2 2" xfId="13954" xr:uid="{00000000-0005-0000-0000-00005D640000}"/>
    <cellStyle name="Milliers 372 2 2 2 2" xfId="21155" xr:uid="{00000000-0005-0000-0000-00005E640000}"/>
    <cellStyle name="Milliers 372 2 2 2 2 2" xfId="45264" xr:uid="{00000000-0005-0000-0000-00005F640000}"/>
    <cellStyle name="Milliers 372 2 2 2 3" xfId="39800" xr:uid="{00000000-0005-0000-0000-000060640000}"/>
    <cellStyle name="Milliers 372 2 2 3" xfId="18126" xr:uid="{00000000-0005-0000-0000-000061640000}"/>
    <cellStyle name="Milliers 372 2 2 3 2" xfId="43093" xr:uid="{00000000-0005-0000-0000-000062640000}"/>
    <cellStyle name="Milliers 372 2 2 4" xfId="37653" xr:uid="{00000000-0005-0000-0000-000063640000}"/>
    <cellStyle name="Milliers 372 2 3" xfId="11668" xr:uid="{00000000-0005-0000-0000-000064640000}"/>
    <cellStyle name="Milliers 372 2 3 2" xfId="20310" xr:uid="{00000000-0005-0000-0000-000065640000}"/>
    <cellStyle name="Milliers 372 2 3 2 2" xfId="44419" xr:uid="{00000000-0005-0000-0000-000066640000}"/>
    <cellStyle name="Milliers 372 2 3 3" xfId="38942" xr:uid="{00000000-0005-0000-0000-000067640000}"/>
    <cellStyle name="Milliers 372 2 4" xfId="16658" xr:uid="{00000000-0005-0000-0000-000068640000}"/>
    <cellStyle name="Milliers 372 2 4 2" xfId="41625" xr:uid="{00000000-0005-0000-0000-000069640000}"/>
    <cellStyle name="Milliers 372 2 5" xfId="8492" xr:uid="{00000000-0005-0000-0000-00006A640000}"/>
    <cellStyle name="Milliers 372 2 6" xfId="35791" xr:uid="{00000000-0005-0000-0000-00006B640000}"/>
    <cellStyle name="Milliers 372 2 7" xfId="5801" xr:uid="{00000000-0005-0000-0000-00006C640000}"/>
    <cellStyle name="Milliers 372 3" xfId="4899" xr:uid="{00000000-0005-0000-0000-00006D640000}"/>
    <cellStyle name="Milliers 372 3 2" xfId="10134" xr:uid="{00000000-0005-0000-0000-00006E640000}"/>
    <cellStyle name="Milliers 372 3 2 2" xfId="13926" xr:uid="{00000000-0005-0000-0000-00006F640000}"/>
    <cellStyle name="Milliers 372 3 2 2 2" xfId="21128" xr:uid="{00000000-0005-0000-0000-000070640000}"/>
    <cellStyle name="Milliers 372 3 2 2 2 2" xfId="45237" xr:uid="{00000000-0005-0000-0000-000071640000}"/>
    <cellStyle name="Milliers 372 3 2 2 3" xfId="39773" xr:uid="{00000000-0005-0000-0000-000072640000}"/>
    <cellStyle name="Milliers 372 3 2 3" xfId="17891" xr:uid="{00000000-0005-0000-0000-000073640000}"/>
    <cellStyle name="Milliers 372 3 2 3 2" xfId="42858" xr:uid="{00000000-0005-0000-0000-000074640000}"/>
    <cellStyle name="Milliers 372 3 2 4" xfId="37418" xr:uid="{00000000-0005-0000-0000-000075640000}"/>
    <cellStyle name="Milliers 372 3 3" xfId="11640" xr:uid="{00000000-0005-0000-0000-000076640000}"/>
    <cellStyle name="Milliers 372 3 3 2" xfId="20283" xr:uid="{00000000-0005-0000-0000-000077640000}"/>
    <cellStyle name="Milliers 372 3 3 2 2" xfId="44392" xr:uid="{00000000-0005-0000-0000-000078640000}"/>
    <cellStyle name="Milliers 372 3 3 3" xfId="38914" xr:uid="{00000000-0005-0000-0000-000079640000}"/>
    <cellStyle name="Milliers 372 3 4" xfId="16423" xr:uid="{00000000-0005-0000-0000-00007A640000}"/>
    <cellStyle name="Milliers 372 3 4 2" xfId="41390" xr:uid="{00000000-0005-0000-0000-00007B640000}"/>
    <cellStyle name="Milliers 372 3 5" xfId="8254" xr:uid="{00000000-0005-0000-0000-00007C640000}"/>
    <cellStyle name="Milliers 372 3 6" xfId="35565" xr:uid="{00000000-0005-0000-0000-00007D640000}"/>
    <cellStyle name="Milliers 372 3 7" xfId="5570" xr:uid="{00000000-0005-0000-0000-00007E640000}"/>
    <cellStyle name="Milliers 372 4" xfId="3194" xr:uid="{00000000-0005-0000-0000-00007F640000}"/>
    <cellStyle name="Milliers 372 4 2" xfId="13505" xr:uid="{00000000-0005-0000-0000-000080640000}"/>
    <cellStyle name="Milliers 372 4 2 2" xfId="20716" xr:uid="{00000000-0005-0000-0000-000081640000}"/>
    <cellStyle name="Milliers 372 4 2 2 2" xfId="44825" xr:uid="{00000000-0005-0000-0000-000082640000}"/>
    <cellStyle name="Milliers 372 4 2 3" xfId="39361" xr:uid="{00000000-0005-0000-0000-000083640000}"/>
    <cellStyle name="Milliers 372 4 3" xfId="17280" xr:uid="{00000000-0005-0000-0000-000084640000}"/>
    <cellStyle name="Milliers 372 4 3 2" xfId="42247" xr:uid="{00000000-0005-0000-0000-000085640000}"/>
    <cellStyle name="Milliers 372 4 4" xfId="36807" xr:uid="{00000000-0005-0000-0000-000086640000}"/>
    <cellStyle name="Milliers 372 4 5" xfId="9523" xr:uid="{00000000-0005-0000-0000-000087640000}"/>
    <cellStyle name="Milliers 372 5" xfId="11227" xr:uid="{00000000-0005-0000-0000-000088640000}"/>
    <cellStyle name="Milliers 372 5 2" xfId="19871" xr:uid="{00000000-0005-0000-0000-000089640000}"/>
    <cellStyle name="Milliers 372 5 2 2" xfId="43980" xr:uid="{00000000-0005-0000-0000-00008A640000}"/>
    <cellStyle name="Milliers 372 5 3" xfId="38502" xr:uid="{00000000-0005-0000-0000-00008B640000}"/>
    <cellStyle name="Milliers 372 6" xfId="15812" xr:uid="{00000000-0005-0000-0000-00008C640000}"/>
    <cellStyle name="Milliers 372 6 2" xfId="40779" xr:uid="{00000000-0005-0000-0000-00008D640000}"/>
    <cellStyle name="Milliers 372 7" xfId="7627" xr:uid="{00000000-0005-0000-0000-00008E640000}"/>
    <cellStyle name="Milliers 372 8" xfId="35350" xr:uid="{00000000-0005-0000-0000-00008F640000}"/>
    <cellStyle name="Milliers 372 9" xfId="5344" xr:uid="{00000000-0005-0000-0000-000090640000}"/>
    <cellStyle name="Milliers 373" xfId="1923" xr:uid="{00000000-0005-0000-0000-000091640000}"/>
    <cellStyle name="Milliers 373 2" xfId="3545" xr:uid="{00000000-0005-0000-0000-000092640000}"/>
    <cellStyle name="Milliers 373 2 2" xfId="10143" xr:uid="{00000000-0005-0000-0000-000093640000}"/>
    <cellStyle name="Milliers 373 2 2 2" xfId="13929" xr:uid="{00000000-0005-0000-0000-000094640000}"/>
    <cellStyle name="Milliers 373 2 2 2 2" xfId="21131" xr:uid="{00000000-0005-0000-0000-000095640000}"/>
    <cellStyle name="Milliers 373 2 2 2 2 2" xfId="45240" xr:uid="{00000000-0005-0000-0000-000096640000}"/>
    <cellStyle name="Milliers 373 2 2 2 3" xfId="39776" xr:uid="{00000000-0005-0000-0000-000097640000}"/>
    <cellStyle name="Milliers 373 2 2 3" xfId="17900" xr:uid="{00000000-0005-0000-0000-000098640000}"/>
    <cellStyle name="Milliers 373 2 2 3 2" xfId="42867" xr:uid="{00000000-0005-0000-0000-000099640000}"/>
    <cellStyle name="Milliers 373 2 2 4" xfId="37427" xr:uid="{00000000-0005-0000-0000-00009A640000}"/>
    <cellStyle name="Milliers 373 2 3" xfId="11643" xr:uid="{00000000-0005-0000-0000-00009B640000}"/>
    <cellStyle name="Milliers 373 2 3 2" xfId="20286" xr:uid="{00000000-0005-0000-0000-00009C640000}"/>
    <cellStyle name="Milliers 373 2 3 2 2" xfId="44395" xr:uid="{00000000-0005-0000-0000-00009D640000}"/>
    <cellStyle name="Milliers 373 2 3 3" xfId="38917" xr:uid="{00000000-0005-0000-0000-00009E640000}"/>
    <cellStyle name="Milliers 373 2 4" xfId="16432" xr:uid="{00000000-0005-0000-0000-00009F640000}"/>
    <cellStyle name="Milliers 373 2 4 2" xfId="41399" xr:uid="{00000000-0005-0000-0000-0000A0640000}"/>
    <cellStyle name="Milliers 373 2 5" xfId="8263" xr:uid="{00000000-0005-0000-0000-0000A1640000}"/>
    <cellStyle name="Milliers 373 2 6" xfId="5579" xr:uid="{00000000-0005-0000-0000-0000A2640000}"/>
    <cellStyle name="Milliers 373 3" xfId="4425" xr:uid="{00000000-0005-0000-0000-0000A3640000}"/>
    <cellStyle name="Milliers 373 3 2" xfId="13509" xr:uid="{00000000-0005-0000-0000-0000A4640000}"/>
    <cellStyle name="Milliers 373 3 2 2" xfId="20719" xr:uid="{00000000-0005-0000-0000-0000A5640000}"/>
    <cellStyle name="Milliers 373 3 2 2 2" xfId="44828" xr:uid="{00000000-0005-0000-0000-0000A6640000}"/>
    <cellStyle name="Milliers 373 3 2 3" xfId="39364" xr:uid="{00000000-0005-0000-0000-0000A7640000}"/>
    <cellStyle name="Milliers 373 3 3" xfId="17289" xr:uid="{00000000-0005-0000-0000-0000A8640000}"/>
    <cellStyle name="Milliers 373 3 3 2" xfId="42256" xr:uid="{00000000-0005-0000-0000-0000A9640000}"/>
    <cellStyle name="Milliers 373 3 4" xfId="36816" xr:uid="{00000000-0005-0000-0000-0000AA640000}"/>
    <cellStyle name="Milliers 373 3 5" xfId="9532" xr:uid="{00000000-0005-0000-0000-0000AB640000}"/>
    <cellStyle name="Milliers 373 4" xfId="2732" xr:uid="{00000000-0005-0000-0000-0000AC640000}"/>
    <cellStyle name="Milliers 373 4 2" xfId="19874" xr:uid="{00000000-0005-0000-0000-0000AD640000}"/>
    <cellStyle name="Milliers 373 4 2 2" xfId="43983" xr:uid="{00000000-0005-0000-0000-0000AE640000}"/>
    <cellStyle name="Milliers 373 4 3" xfId="38505" xr:uid="{00000000-0005-0000-0000-0000AF640000}"/>
    <cellStyle name="Milliers 373 4 4" xfId="11230" xr:uid="{00000000-0005-0000-0000-0000B0640000}"/>
    <cellStyle name="Milliers 373 5" xfId="15821" xr:uid="{00000000-0005-0000-0000-0000B1640000}"/>
    <cellStyle name="Milliers 373 5 2" xfId="40788" xr:uid="{00000000-0005-0000-0000-0000B2640000}"/>
    <cellStyle name="Milliers 373 6" xfId="7639" xr:uid="{00000000-0005-0000-0000-0000B3640000}"/>
    <cellStyle name="Milliers 373 7" xfId="5354" xr:uid="{00000000-0005-0000-0000-0000B4640000}"/>
    <cellStyle name="Milliers 374" xfId="2482" xr:uid="{00000000-0005-0000-0000-0000B5640000}"/>
    <cellStyle name="Milliers 374 2" xfId="4052" xr:uid="{00000000-0005-0000-0000-0000B6640000}"/>
    <cellStyle name="Milliers 374 2 2" xfId="10144" xr:uid="{00000000-0005-0000-0000-0000B7640000}"/>
    <cellStyle name="Milliers 374 2 2 2" xfId="13930" xr:uid="{00000000-0005-0000-0000-0000B8640000}"/>
    <cellStyle name="Milliers 374 2 2 2 2" xfId="21132" xr:uid="{00000000-0005-0000-0000-0000B9640000}"/>
    <cellStyle name="Milliers 374 2 2 2 2 2" xfId="45241" xr:uid="{00000000-0005-0000-0000-0000BA640000}"/>
    <cellStyle name="Milliers 374 2 2 2 3" xfId="39777" xr:uid="{00000000-0005-0000-0000-0000BB640000}"/>
    <cellStyle name="Milliers 374 2 2 3" xfId="17901" xr:uid="{00000000-0005-0000-0000-0000BC640000}"/>
    <cellStyle name="Milliers 374 2 2 3 2" xfId="42868" xr:uid="{00000000-0005-0000-0000-0000BD640000}"/>
    <cellStyle name="Milliers 374 2 2 4" xfId="37428" xr:uid="{00000000-0005-0000-0000-0000BE640000}"/>
    <cellStyle name="Milliers 374 2 3" xfId="11644" xr:uid="{00000000-0005-0000-0000-0000BF640000}"/>
    <cellStyle name="Milliers 374 2 3 2" xfId="20287" xr:uid="{00000000-0005-0000-0000-0000C0640000}"/>
    <cellStyle name="Milliers 374 2 3 2 2" xfId="44396" xr:uid="{00000000-0005-0000-0000-0000C1640000}"/>
    <cellStyle name="Milliers 374 2 3 3" xfId="38918" xr:uid="{00000000-0005-0000-0000-0000C2640000}"/>
    <cellStyle name="Milliers 374 2 4" xfId="16433" xr:uid="{00000000-0005-0000-0000-0000C3640000}"/>
    <cellStyle name="Milliers 374 2 4 2" xfId="41400" xr:uid="{00000000-0005-0000-0000-0000C4640000}"/>
    <cellStyle name="Milliers 374 2 5" xfId="8264" xr:uid="{00000000-0005-0000-0000-0000C5640000}"/>
    <cellStyle name="Milliers 374 3" xfId="4970" xr:uid="{00000000-0005-0000-0000-0000C6640000}"/>
    <cellStyle name="Milliers 374 3 2" xfId="13512" xr:uid="{00000000-0005-0000-0000-0000C7640000}"/>
    <cellStyle name="Milliers 374 3 2 2" xfId="20720" xr:uid="{00000000-0005-0000-0000-0000C8640000}"/>
    <cellStyle name="Milliers 374 3 2 2 2" xfId="44829" xr:uid="{00000000-0005-0000-0000-0000C9640000}"/>
    <cellStyle name="Milliers 374 3 2 3" xfId="39365" xr:uid="{00000000-0005-0000-0000-0000CA640000}"/>
    <cellStyle name="Milliers 374 3 3" xfId="17290" xr:uid="{00000000-0005-0000-0000-0000CB640000}"/>
    <cellStyle name="Milliers 374 3 3 2" xfId="42257" xr:uid="{00000000-0005-0000-0000-0000CC640000}"/>
    <cellStyle name="Milliers 374 3 4" xfId="36817" xr:uid="{00000000-0005-0000-0000-0000CD640000}"/>
    <cellStyle name="Milliers 374 3 5" xfId="9533" xr:uid="{00000000-0005-0000-0000-0000CE640000}"/>
    <cellStyle name="Milliers 374 4" xfId="3239" xr:uid="{00000000-0005-0000-0000-0000CF640000}"/>
    <cellStyle name="Milliers 374 4 2" xfId="19875" xr:uid="{00000000-0005-0000-0000-0000D0640000}"/>
    <cellStyle name="Milliers 374 4 2 2" xfId="43984" xr:uid="{00000000-0005-0000-0000-0000D1640000}"/>
    <cellStyle name="Milliers 374 4 3" xfId="38506" xr:uid="{00000000-0005-0000-0000-0000D2640000}"/>
    <cellStyle name="Milliers 374 4 4" xfId="11231" xr:uid="{00000000-0005-0000-0000-0000D3640000}"/>
    <cellStyle name="Milliers 374 5" xfId="15822" xr:uid="{00000000-0005-0000-0000-0000D4640000}"/>
    <cellStyle name="Milliers 374 5 2" xfId="40789" xr:uid="{00000000-0005-0000-0000-0000D5640000}"/>
    <cellStyle name="Milliers 374 6" xfId="7642" xr:uid="{00000000-0005-0000-0000-0000D6640000}"/>
    <cellStyle name="Milliers 375" xfId="2483" xr:uid="{00000000-0005-0000-0000-0000D7640000}"/>
    <cellStyle name="Milliers 375 2" xfId="4053" xr:uid="{00000000-0005-0000-0000-0000D8640000}"/>
    <cellStyle name="Milliers 375 2 2" xfId="10145" xr:uid="{00000000-0005-0000-0000-0000D9640000}"/>
    <cellStyle name="Milliers 375 2 2 2" xfId="13931" xr:uid="{00000000-0005-0000-0000-0000DA640000}"/>
    <cellStyle name="Milliers 375 2 2 2 2" xfId="21133" xr:uid="{00000000-0005-0000-0000-0000DB640000}"/>
    <cellStyle name="Milliers 375 2 2 2 2 2" xfId="45242" xr:uid="{00000000-0005-0000-0000-0000DC640000}"/>
    <cellStyle name="Milliers 375 2 2 2 3" xfId="39778" xr:uid="{00000000-0005-0000-0000-0000DD640000}"/>
    <cellStyle name="Milliers 375 2 2 3" xfId="17902" xr:uid="{00000000-0005-0000-0000-0000DE640000}"/>
    <cellStyle name="Milliers 375 2 2 3 2" xfId="42869" xr:uid="{00000000-0005-0000-0000-0000DF640000}"/>
    <cellStyle name="Milliers 375 2 2 4" xfId="37429" xr:uid="{00000000-0005-0000-0000-0000E0640000}"/>
    <cellStyle name="Milliers 375 2 3" xfId="11645" xr:uid="{00000000-0005-0000-0000-0000E1640000}"/>
    <cellStyle name="Milliers 375 2 3 2" xfId="20288" xr:uid="{00000000-0005-0000-0000-0000E2640000}"/>
    <cellStyle name="Milliers 375 2 3 2 2" xfId="44397" xr:uid="{00000000-0005-0000-0000-0000E3640000}"/>
    <cellStyle name="Milliers 375 2 3 3" xfId="38919" xr:uid="{00000000-0005-0000-0000-0000E4640000}"/>
    <cellStyle name="Milliers 375 2 4" xfId="16434" xr:uid="{00000000-0005-0000-0000-0000E5640000}"/>
    <cellStyle name="Milliers 375 2 4 2" xfId="41401" xr:uid="{00000000-0005-0000-0000-0000E6640000}"/>
    <cellStyle name="Milliers 375 2 5" xfId="8265" xr:uid="{00000000-0005-0000-0000-0000E7640000}"/>
    <cellStyle name="Milliers 375 3" xfId="4971" xr:uid="{00000000-0005-0000-0000-0000E8640000}"/>
    <cellStyle name="Milliers 375 3 2" xfId="13513" xr:uid="{00000000-0005-0000-0000-0000E9640000}"/>
    <cellStyle name="Milliers 375 3 2 2" xfId="20721" xr:uid="{00000000-0005-0000-0000-0000EA640000}"/>
    <cellStyle name="Milliers 375 3 2 2 2" xfId="44830" xr:uid="{00000000-0005-0000-0000-0000EB640000}"/>
    <cellStyle name="Milliers 375 3 2 3" xfId="39366" xr:uid="{00000000-0005-0000-0000-0000EC640000}"/>
    <cellStyle name="Milliers 375 3 3" xfId="17291" xr:uid="{00000000-0005-0000-0000-0000ED640000}"/>
    <cellStyle name="Milliers 375 3 3 2" xfId="42258" xr:uid="{00000000-0005-0000-0000-0000EE640000}"/>
    <cellStyle name="Milliers 375 3 4" xfId="36818" xr:uid="{00000000-0005-0000-0000-0000EF640000}"/>
    <cellStyle name="Milliers 375 3 5" xfId="9534" xr:uid="{00000000-0005-0000-0000-0000F0640000}"/>
    <cellStyle name="Milliers 375 4" xfId="3240" xr:uid="{00000000-0005-0000-0000-0000F1640000}"/>
    <cellStyle name="Milliers 375 4 2" xfId="19876" xr:uid="{00000000-0005-0000-0000-0000F2640000}"/>
    <cellStyle name="Milliers 375 4 2 2" xfId="43985" xr:uid="{00000000-0005-0000-0000-0000F3640000}"/>
    <cellStyle name="Milliers 375 4 3" xfId="38507" xr:uid="{00000000-0005-0000-0000-0000F4640000}"/>
    <cellStyle name="Milliers 375 4 4" xfId="11232" xr:uid="{00000000-0005-0000-0000-0000F5640000}"/>
    <cellStyle name="Milliers 375 5" xfId="15823" xr:uid="{00000000-0005-0000-0000-0000F6640000}"/>
    <cellStyle name="Milliers 375 5 2" xfId="40790" xr:uid="{00000000-0005-0000-0000-0000F7640000}"/>
    <cellStyle name="Milliers 375 6" xfId="7643" xr:uid="{00000000-0005-0000-0000-0000F8640000}"/>
    <cellStyle name="Milliers 376" xfId="2484" xr:uid="{00000000-0005-0000-0000-0000F9640000}"/>
    <cellStyle name="Milliers 376 2" xfId="4054" xr:uid="{00000000-0005-0000-0000-0000FA640000}"/>
    <cellStyle name="Milliers 376 2 2" xfId="10146" xr:uid="{00000000-0005-0000-0000-0000FB640000}"/>
    <cellStyle name="Milliers 376 2 2 2" xfId="13932" xr:uid="{00000000-0005-0000-0000-0000FC640000}"/>
    <cellStyle name="Milliers 376 2 2 2 2" xfId="21134" xr:uid="{00000000-0005-0000-0000-0000FD640000}"/>
    <cellStyle name="Milliers 376 2 2 2 2 2" xfId="45243" xr:uid="{00000000-0005-0000-0000-0000FE640000}"/>
    <cellStyle name="Milliers 376 2 2 2 3" xfId="39779" xr:uid="{00000000-0005-0000-0000-0000FF640000}"/>
    <cellStyle name="Milliers 376 2 2 3" xfId="17903" xr:uid="{00000000-0005-0000-0000-000000650000}"/>
    <cellStyle name="Milliers 376 2 2 3 2" xfId="42870" xr:uid="{00000000-0005-0000-0000-000001650000}"/>
    <cellStyle name="Milliers 376 2 2 4" xfId="37430" xr:uid="{00000000-0005-0000-0000-000002650000}"/>
    <cellStyle name="Milliers 376 2 3" xfId="11646" xr:uid="{00000000-0005-0000-0000-000003650000}"/>
    <cellStyle name="Milliers 376 2 3 2" xfId="20289" xr:uid="{00000000-0005-0000-0000-000004650000}"/>
    <cellStyle name="Milliers 376 2 3 2 2" xfId="44398" xr:uid="{00000000-0005-0000-0000-000005650000}"/>
    <cellStyle name="Milliers 376 2 3 3" xfId="38920" xr:uid="{00000000-0005-0000-0000-000006650000}"/>
    <cellStyle name="Milliers 376 2 4" xfId="16435" xr:uid="{00000000-0005-0000-0000-000007650000}"/>
    <cellStyle name="Milliers 376 2 4 2" xfId="41402" xr:uid="{00000000-0005-0000-0000-000008650000}"/>
    <cellStyle name="Milliers 376 2 5" xfId="8266" xr:uid="{00000000-0005-0000-0000-000009650000}"/>
    <cellStyle name="Milliers 376 3" xfId="4972" xr:uid="{00000000-0005-0000-0000-00000A650000}"/>
    <cellStyle name="Milliers 376 3 2" xfId="13514" xr:uid="{00000000-0005-0000-0000-00000B650000}"/>
    <cellStyle name="Milliers 376 3 2 2" xfId="20722" xr:uid="{00000000-0005-0000-0000-00000C650000}"/>
    <cellStyle name="Milliers 376 3 2 2 2" xfId="44831" xr:uid="{00000000-0005-0000-0000-00000D650000}"/>
    <cellStyle name="Milliers 376 3 2 3" xfId="39367" xr:uid="{00000000-0005-0000-0000-00000E650000}"/>
    <cellStyle name="Milliers 376 3 3" xfId="17292" xr:uid="{00000000-0005-0000-0000-00000F650000}"/>
    <cellStyle name="Milliers 376 3 3 2" xfId="42259" xr:uid="{00000000-0005-0000-0000-000010650000}"/>
    <cellStyle name="Milliers 376 3 4" xfId="36819" xr:uid="{00000000-0005-0000-0000-000011650000}"/>
    <cellStyle name="Milliers 376 3 5" xfId="9535" xr:uid="{00000000-0005-0000-0000-000012650000}"/>
    <cellStyle name="Milliers 376 4" xfId="3241" xr:uid="{00000000-0005-0000-0000-000013650000}"/>
    <cellStyle name="Milliers 376 4 2" xfId="19877" xr:uid="{00000000-0005-0000-0000-000014650000}"/>
    <cellStyle name="Milliers 376 4 2 2" xfId="43986" xr:uid="{00000000-0005-0000-0000-000015650000}"/>
    <cellStyle name="Milliers 376 4 3" xfId="38508" xr:uid="{00000000-0005-0000-0000-000016650000}"/>
    <cellStyle name="Milliers 376 4 4" xfId="11233" xr:uid="{00000000-0005-0000-0000-000017650000}"/>
    <cellStyle name="Milliers 376 5" xfId="15824" xr:uid="{00000000-0005-0000-0000-000018650000}"/>
    <cellStyle name="Milliers 376 5 2" xfId="40791" xr:uid="{00000000-0005-0000-0000-000019650000}"/>
    <cellStyle name="Milliers 376 6" xfId="7647" xr:uid="{00000000-0005-0000-0000-00001A650000}"/>
    <cellStyle name="Milliers 377" xfId="2486" xr:uid="{00000000-0005-0000-0000-00001B650000}"/>
    <cellStyle name="Milliers 377 2" xfId="4055" xr:uid="{00000000-0005-0000-0000-00001C650000}"/>
    <cellStyle name="Milliers 377 2 2" xfId="10149" xr:uid="{00000000-0005-0000-0000-00001D650000}"/>
    <cellStyle name="Milliers 377 2 2 2" xfId="13933" xr:uid="{00000000-0005-0000-0000-00001E650000}"/>
    <cellStyle name="Milliers 377 2 2 2 2" xfId="21135" xr:uid="{00000000-0005-0000-0000-00001F650000}"/>
    <cellStyle name="Milliers 377 2 2 2 2 2" xfId="45244" xr:uid="{00000000-0005-0000-0000-000020650000}"/>
    <cellStyle name="Milliers 377 2 2 2 3" xfId="39780" xr:uid="{00000000-0005-0000-0000-000021650000}"/>
    <cellStyle name="Milliers 377 2 2 3" xfId="17906" xr:uid="{00000000-0005-0000-0000-000022650000}"/>
    <cellStyle name="Milliers 377 2 2 3 2" xfId="42873" xr:uid="{00000000-0005-0000-0000-000023650000}"/>
    <cellStyle name="Milliers 377 2 2 4" xfId="37433" xr:uid="{00000000-0005-0000-0000-000024650000}"/>
    <cellStyle name="Milliers 377 2 3" xfId="11648" xr:uid="{00000000-0005-0000-0000-000025650000}"/>
    <cellStyle name="Milliers 377 2 3 2" xfId="20290" xr:uid="{00000000-0005-0000-0000-000026650000}"/>
    <cellStyle name="Milliers 377 2 3 2 2" xfId="44399" xr:uid="{00000000-0005-0000-0000-000027650000}"/>
    <cellStyle name="Milliers 377 2 3 3" xfId="38922" xr:uid="{00000000-0005-0000-0000-000028650000}"/>
    <cellStyle name="Milliers 377 2 4" xfId="16438" xr:uid="{00000000-0005-0000-0000-000029650000}"/>
    <cellStyle name="Milliers 377 2 4 2" xfId="41405" xr:uid="{00000000-0005-0000-0000-00002A650000}"/>
    <cellStyle name="Milliers 377 2 5" xfId="8269" xr:uid="{00000000-0005-0000-0000-00002B650000}"/>
    <cellStyle name="Milliers 377 3" xfId="4973" xr:uid="{00000000-0005-0000-0000-00002C650000}"/>
    <cellStyle name="Milliers 377 3 2" xfId="13515" xr:uid="{00000000-0005-0000-0000-00002D650000}"/>
    <cellStyle name="Milliers 377 3 2 2" xfId="20723" xr:uid="{00000000-0005-0000-0000-00002E650000}"/>
    <cellStyle name="Milliers 377 3 2 2 2" xfId="44832" xr:uid="{00000000-0005-0000-0000-00002F650000}"/>
    <cellStyle name="Milliers 377 3 2 3" xfId="39368" xr:uid="{00000000-0005-0000-0000-000030650000}"/>
    <cellStyle name="Milliers 377 3 3" xfId="17295" xr:uid="{00000000-0005-0000-0000-000031650000}"/>
    <cellStyle name="Milliers 377 3 3 2" xfId="42262" xr:uid="{00000000-0005-0000-0000-000032650000}"/>
    <cellStyle name="Milliers 377 3 4" xfId="36822" xr:uid="{00000000-0005-0000-0000-000033650000}"/>
    <cellStyle name="Milliers 377 3 5" xfId="9538" xr:uid="{00000000-0005-0000-0000-000034650000}"/>
    <cellStyle name="Milliers 377 4" xfId="3242" xr:uid="{00000000-0005-0000-0000-000035650000}"/>
    <cellStyle name="Milliers 377 4 2" xfId="19878" xr:uid="{00000000-0005-0000-0000-000036650000}"/>
    <cellStyle name="Milliers 377 4 2 2" xfId="43987" xr:uid="{00000000-0005-0000-0000-000037650000}"/>
    <cellStyle name="Milliers 377 4 3" xfId="38509" xr:uid="{00000000-0005-0000-0000-000038650000}"/>
    <cellStyle name="Milliers 377 4 4" xfId="11234" xr:uid="{00000000-0005-0000-0000-000039650000}"/>
    <cellStyle name="Milliers 377 5" xfId="15827" xr:uid="{00000000-0005-0000-0000-00003A650000}"/>
    <cellStyle name="Milliers 377 5 2" xfId="40794" xr:uid="{00000000-0005-0000-0000-00003B650000}"/>
    <cellStyle name="Milliers 377 6" xfId="7650" xr:uid="{00000000-0005-0000-0000-00003C650000}"/>
    <cellStyle name="Milliers 378" xfId="2521" xr:uid="{00000000-0005-0000-0000-00003D650000}"/>
    <cellStyle name="Milliers 378 2" xfId="4081" xr:uid="{00000000-0005-0000-0000-00003E650000}"/>
    <cellStyle name="Milliers 378 2 2" xfId="10383" xr:uid="{00000000-0005-0000-0000-00003F650000}"/>
    <cellStyle name="Milliers 378 2 2 2" xfId="13958" xr:uid="{00000000-0005-0000-0000-000040650000}"/>
    <cellStyle name="Milliers 378 2 2 2 2" xfId="21159" xr:uid="{00000000-0005-0000-0000-000041650000}"/>
    <cellStyle name="Milliers 378 2 2 2 2 2" xfId="45268" xr:uid="{00000000-0005-0000-0000-000042650000}"/>
    <cellStyle name="Milliers 378 2 2 2 3" xfId="39804" xr:uid="{00000000-0005-0000-0000-000043650000}"/>
    <cellStyle name="Milliers 378 2 2 3" xfId="18140" xr:uid="{00000000-0005-0000-0000-000044650000}"/>
    <cellStyle name="Milliers 378 2 2 3 2" xfId="43107" xr:uid="{00000000-0005-0000-0000-000045650000}"/>
    <cellStyle name="Milliers 378 2 2 4" xfId="37667" xr:uid="{00000000-0005-0000-0000-000046650000}"/>
    <cellStyle name="Milliers 378 2 3" xfId="11672" xr:uid="{00000000-0005-0000-0000-000047650000}"/>
    <cellStyle name="Milliers 378 2 3 2" xfId="20314" xr:uid="{00000000-0005-0000-0000-000048650000}"/>
    <cellStyle name="Milliers 378 2 3 2 2" xfId="44423" xr:uid="{00000000-0005-0000-0000-000049650000}"/>
    <cellStyle name="Milliers 378 2 3 3" xfId="38946" xr:uid="{00000000-0005-0000-0000-00004A650000}"/>
    <cellStyle name="Milliers 378 2 4" xfId="16672" xr:uid="{00000000-0005-0000-0000-00004B650000}"/>
    <cellStyle name="Milliers 378 2 4 2" xfId="41639" xr:uid="{00000000-0005-0000-0000-00004C650000}"/>
    <cellStyle name="Milliers 378 2 5" xfId="8506" xr:uid="{00000000-0005-0000-0000-00004D650000}"/>
    <cellStyle name="Milliers 378 2 6" xfId="35805" xr:uid="{00000000-0005-0000-0000-00004E650000}"/>
    <cellStyle name="Milliers 378 2 7" xfId="5815" xr:uid="{00000000-0005-0000-0000-00004F650000}"/>
    <cellStyle name="Milliers 378 3" xfId="4999" xr:uid="{00000000-0005-0000-0000-000050650000}"/>
    <cellStyle name="Milliers 378 3 2" xfId="10153" xr:uid="{00000000-0005-0000-0000-000051650000}"/>
    <cellStyle name="Milliers 378 3 2 2" xfId="13935" xr:uid="{00000000-0005-0000-0000-000052650000}"/>
    <cellStyle name="Milliers 378 3 2 2 2" xfId="21137" xr:uid="{00000000-0005-0000-0000-000053650000}"/>
    <cellStyle name="Milliers 378 3 2 2 2 2" xfId="45246" xr:uid="{00000000-0005-0000-0000-000054650000}"/>
    <cellStyle name="Milliers 378 3 2 2 3" xfId="39782" xr:uid="{00000000-0005-0000-0000-000055650000}"/>
    <cellStyle name="Milliers 378 3 2 3" xfId="17910" xr:uid="{00000000-0005-0000-0000-000056650000}"/>
    <cellStyle name="Milliers 378 3 2 3 2" xfId="42877" xr:uid="{00000000-0005-0000-0000-000057650000}"/>
    <cellStyle name="Milliers 378 3 2 4" xfId="37437" xr:uid="{00000000-0005-0000-0000-000058650000}"/>
    <cellStyle name="Milliers 378 3 3" xfId="11650" xr:uid="{00000000-0005-0000-0000-000059650000}"/>
    <cellStyle name="Milliers 378 3 3 2" xfId="20292" xr:uid="{00000000-0005-0000-0000-00005A650000}"/>
    <cellStyle name="Milliers 378 3 3 2 2" xfId="44401" xr:uid="{00000000-0005-0000-0000-00005B650000}"/>
    <cellStyle name="Milliers 378 3 3 3" xfId="38924" xr:uid="{00000000-0005-0000-0000-00005C650000}"/>
    <cellStyle name="Milliers 378 3 4" xfId="16442" xr:uid="{00000000-0005-0000-0000-00005D650000}"/>
    <cellStyle name="Milliers 378 3 4 2" xfId="41409" xr:uid="{00000000-0005-0000-0000-00005E650000}"/>
    <cellStyle name="Milliers 378 3 5" xfId="8273" xr:uid="{00000000-0005-0000-0000-00005F650000}"/>
    <cellStyle name="Milliers 378 3 6" xfId="35579" xr:uid="{00000000-0005-0000-0000-000060650000}"/>
    <cellStyle name="Milliers 378 3 7" xfId="5585" xr:uid="{00000000-0005-0000-0000-000061650000}"/>
    <cellStyle name="Milliers 378 4" xfId="3261" xr:uid="{00000000-0005-0000-0000-000062650000}"/>
    <cellStyle name="Milliers 378 4 2" xfId="13522" xr:uid="{00000000-0005-0000-0000-000063650000}"/>
    <cellStyle name="Milliers 378 4 2 2" xfId="20725" xr:uid="{00000000-0005-0000-0000-000064650000}"/>
    <cellStyle name="Milliers 378 4 2 2 2" xfId="44834" xr:uid="{00000000-0005-0000-0000-000065650000}"/>
    <cellStyle name="Milliers 378 4 2 3" xfId="39370" xr:uid="{00000000-0005-0000-0000-000066650000}"/>
    <cellStyle name="Milliers 378 4 3" xfId="17299" xr:uid="{00000000-0005-0000-0000-000067650000}"/>
    <cellStyle name="Milliers 378 4 3 2" xfId="42266" xr:uid="{00000000-0005-0000-0000-000068650000}"/>
    <cellStyle name="Milliers 378 4 4" xfId="36826" xr:uid="{00000000-0005-0000-0000-000069650000}"/>
    <cellStyle name="Milliers 378 4 5" xfId="9542" xr:uid="{00000000-0005-0000-0000-00006A650000}"/>
    <cellStyle name="Milliers 378 5" xfId="11237" xr:uid="{00000000-0005-0000-0000-00006B650000}"/>
    <cellStyle name="Milliers 378 5 2" xfId="19880" xr:uid="{00000000-0005-0000-0000-00006C650000}"/>
    <cellStyle name="Milliers 378 5 2 2" xfId="43989" xr:uid="{00000000-0005-0000-0000-00006D650000}"/>
    <cellStyle name="Milliers 378 5 3" xfId="38511" xr:uid="{00000000-0005-0000-0000-00006E650000}"/>
    <cellStyle name="Milliers 378 6" xfId="15831" xr:uid="{00000000-0005-0000-0000-00006F650000}"/>
    <cellStyle name="Milliers 378 6 2" xfId="40798" xr:uid="{00000000-0005-0000-0000-000070650000}"/>
    <cellStyle name="Milliers 378 7" xfId="7660" xr:uid="{00000000-0005-0000-0000-000071650000}"/>
    <cellStyle name="Milliers 378 8" xfId="35364" xr:uid="{00000000-0005-0000-0000-000072650000}"/>
    <cellStyle name="Milliers 378 9" xfId="5362" xr:uid="{00000000-0005-0000-0000-000073650000}"/>
    <cellStyle name="Milliers 379" xfId="2522" xr:uid="{00000000-0005-0000-0000-000074650000}"/>
    <cellStyle name="Milliers 379 2" xfId="4082" xr:uid="{00000000-0005-0000-0000-000075650000}"/>
    <cellStyle name="Milliers 379 2 2" xfId="10387" xr:uid="{00000000-0005-0000-0000-000076650000}"/>
    <cellStyle name="Milliers 379 2 2 2" xfId="13959" xr:uid="{00000000-0005-0000-0000-000077650000}"/>
    <cellStyle name="Milliers 379 2 2 2 2" xfId="21160" xr:uid="{00000000-0005-0000-0000-000078650000}"/>
    <cellStyle name="Milliers 379 2 2 2 2 2" xfId="45269" xr:uid="{00000000-0005-0000-0000-000079650000}"/>
    <cellStyle name="Milliers 379 2 2 2 3" xfId="39805" xr:uid="{00000000-0005-0000-0000-00007A650000}"/>
    <cellStyle name="Milliers 379 2 2 3" xfId="18144" xr:uid="{00000000-0005-0000-0000-00007B650000}"/>
    <cellStyle name="Milliers 379 2 2 3 2" xfId="43111" xr:uid="{00000000-0005-0000-0000-00007C650000}"/>
    <cellStyle name="Milliers 379 2 2 4" xfId="37671" xr:uid="{00000000-0005-0000-0000-00007D650000}"/>
    <cellStyle name="Milliers 379 2 3" xfId="11673" xr:uid="{00000000-0005-0000-0000-00007E650000}"/>
    <cellStyle name="Milliers 379 2 3 2" xfId="20315" xr:uid="{00000000-0005-0000-0000-00007F650000}"/>
    <cellStyle name="Milliers 379 2 3 2 2" xfId="44424" xr:uid="{00000000-0005-0000-0000-000080650000}"/>
    <cellStyle name="Milliers 379 2 3 3" xfId="38947" xr:uid="{00000000-0005-0000-0000-000081650000}"/>
    <cellStyle name="Milliers 379 2 4" xfId="16676" xr:uid="{00000000-0005-0000-0000-000082650000}"/>
    <cellStyle name="Milliers 379 2 4 2" xfId="41643" xr:uid="{00000000-0005-0000-0000-000083650000}"/>
    <cellStyle name="Milliers 379 2 5" xfId="8510" xr:uid="{00000000-0005-0000-0000-000084650000}"/>
    <cellStyle name="Milliers 379 2 6" xfId="35809" xr:uid="{00000000-0005-0000-0000-000085650000}"/>
    <cellStyle name="Milliers 379 2 7" xfId="5819" xr:uid="{00000000-0005-0000-0000-000086650000}"/>
    <cellStyle name="Milliers 379 3" xfId="5000" xr:uid="{00000000-0005-0000-0000-000087650000}"/>
    <cellStyle name="Milliers 379 3 2" xfId="10158" xr:uid="{00000000-0005-0000-0000-000088650000}"/>
    <cellStyle name="Milliers 379 3 2 2" xfId="13937" xr:uid="{00000000-0005-0000-0000-000089650000}"/>
    <cellStyle name="Milliers 379 3 2 2 2" xfId="21139" xr:uid="{00000000-0005-0000-0000-00008A650000}"/>
    <cellStyle name="Milliers 379 3 2 2 2 2" xfId="45248" xr:uid="{00000000-0005-0000-0000-00008B650000}"/>
    <cellStyle name="Milliers 379 3 2 2 3" xfId="39784" xr:uid="{00000000-0005-0000-0000-00008C650000}"/>
    <cellStyle name="Milliers 379 3 2 3" xfId="17915" xr:uid="{00000000-0005-0000-0000-00008D650000}"/>
    <cellStyle name="Milliers 379 3 2 3 2" xfId="42882" xr:uid="{00000000-0005-0000-0000-00008E650000}"/>
    <cellStyle name="Milliers 379 3 2 4" xfId="37442" xr:uid="{00000000-0005-0000-0000-00008F650000}"/>
    <cellStyle name="Milliers 379 3 3" xfId="11652" xr:uid="{00000000-0005-0000-0000-000090650000}"/>
    <cellStyle name="Milliers 379 3 3 2" xfId="20294" xr:uid="{00000000-0005-0000-0000-000091650000}"/>
    <cellStyle name="Milliers 379 3 3 2 2" xfId="44403" xr:uid="{00000000-0005-0000-0000-000092650000}"/>
    <cellStyle name="Milliers 379 3 3 3" xfId="38926" xr:uid="{00000000-0005-0000-0000-000093650000}"/>
    <cellStyle name="Milliers 379 3 4" xfId="16447" xr:uid="{00000000-0005-0000-0000-000094650000}"/>
    <cellStyle name="Milliers 379 3 4 2" xfId="41414" xr:uid="{00000000-0005-0000-0000-000095650000}"/>
    <cellStyle name="Milliers 379 3 5" xfId="8278" xr:uid="{00000000-0005-0000-0000-000096650000}"/>
    <cellStyle name="Milliers 379 3 6" xfId="35583" xr:uid="{00000000-0005-0000-0000-000097650000}"/>
    <cellStyle name="Milliers 379 3 7" xfId="5590" xr:uid="{00000000-0005-0000-0000-000098650000}"/>
    <cellStyle name="Milliers 379 4" xfId="3270" xr:uid="{00000000-0005-0000-0000-000099650000}"/>
    <cellStyle name="Milliers 379 4 2" xfId="13525" xr:uid="{00000000-0005-0000-0000-00009A650000}"/>
    <cellStyle name="Milliers 379 4 2 2" xfId="20727" xr:uid="{00000000-0005-0000-0000-00009B650000}"/>
    <cellStyle name="Milliers 379 4 2 2 2" xfId="44836" xr:uid="{00000000-0005-0000-0000-00009C650000}"/>
    <cellStyle name="Milliers 379 4 2 3" xfId="39372" xr:uid="{00000000-0005-0000-0000-00009D650000}"/>
    <cellStyle name="Milliers 379 4 3" xfId="17304" xr:uid="{00000000-0005-0000-0000-00009E650000}"/>
    <cellStyle name="Milliers 379 4 3 2" xfId="42271" xr:uid="{00000000-0005-0000-0000-00009F650000}"/>
    <cellStyle name="Milliers 379 4 4" xfId="36831" xr:uid="{00000000-0005-0000-0000-0000A0650000}"/>
    <cellStyle name="Milliers 379 4 5" xfId="9547" xr:uid="{00000000-0005-0000-0000-0000A1650000}"/>
    <cellStyle name="Milliers 379 5" xfId="11239" xr:uid="{00000000-0005-0000-0000-0000A2650000}"/>
    <cellStyle name="Milliers 379 5 2" xfId="19882" xr:uid="{00000000-0005-0000-0000-0000A3650000}"/>
    <cellStyle name="Milliers 379 5 2 2" xfId="43991" xr:uid="{00000000-0005-0000-0000-0000A4650000}"/>
    <cellStyle name="Milliers 379 5 3" xfId="38513" xr:uid="{00000000-0005-0000-0000-0000A5650000}"/>
    <cellStyle name="Milliers 379 6" xfId="15836" xr:uid="{00000000-0005-0000-0000-0000A6650000}"/>
    <cellStyle name="Milliers 379 6 2" xfId="40803" xr:uid="{00000000-0005-0000-0000-0000A7650000}"/>
    <cellStyle name="Milliers 379 7" xfId="7666" xr:uid="{00000000-0005-0000-0000-0000A8650000}"/>
    <cellStyle name="Milliers 379 8" xfId="35368" xr:uid="{00000000-0005-0000-0000-0000A9650000}"/>
    <cellStyle name="Milliers 379 9" xfId="5369" xr:uid="{00000000-0005-0000-0000-0000AA650000}"/>
    <cellStyle name="Milliers 38" xfId="1489" xr:uid="{00000000-0005-0000-0000-0000AB650000}"/>
    <cellStyle name="Milliers 38 2" xfId="2257" xr:uid="{00000000-0005-0000-0000-0000AC650000}"/>
    <cellStyle name="Milliers 38 2 2" xfId="3864" xr:uid="{00000000-0005-0000-0000-0000AD650000}"/>
    <cellStyle name="Milliers 38 2 2 2" xfId="9991" xr:uid="{00000000-0005-0000-0000-0000AE650000}"/>
    <cellStyle name="Milliers 38 2 2 2 2" xfId="13858" xr:uid="{00000000-0005-0000-0000-0000AF650000}"/>
    <cellStyle name="Milliers 38 2 2 2 2 2" xfId="21060" xr:uid="{00000000-0005-0000-0000-0000B0650000}"/>
    <cellStyle name="Milliers 38 2 2 2 2 2 2" xfId="45169" xr:uid="{00000000-0005-0000-0000-0000B1650000}"/>
    <cellStyle name="Milliers 38 2 2 2 2 3" xfId="39705" xr:uid="{00000000-0005-0000-0000-0000B2650000}"/>
    <cellStyle name="Milliers 38 2 2 2 3" xfId="17748" xr:uid="{00000000-0005-0000-0000-0000B3650000}"/>
    <cellStyle name="Milliers 38 2 2 2 3 2" xfId="42715" xr:uid="{00000000-0005-0000-0000-0000B4650000}"/>
    <cellStyle name="Milliers 38 2 2 2 4" xfId="37275" xr:uid="{00000000-0005-0000-0000-0000B5650000}"/>
    <cellStyle name="Milliers 38 2 2 3" xfId="11572" xr:uid="{00000000-0005-0000-0000-0000B6650000}"/>
    <cellStyle name="Milliers 38 2 2 3 2" xfId="20215" xr:uid="{00000000-0005-0000-0000-0000B7650000}"/>
    <cellStyle name="Milliers 38 2 2 3 2 2" xfId="44324" xr:uid="{00000000-0005-0000-0000-0000B8650000}"/>
    <cellStyle name="Milliers 38 2 2 3 3" xfId="38846" xr:uid="{00000000-0005-0000-0000-0000B9650000}"/>
    <cellStyle name="Milliers 38 2 2 4" xfId="16280" xr:uid="{00000000-0005-0000-0000-0000BA650000}"/>
    <cellStyle name="Milliers 38 2 2 4 2" xfId="41247" xr:uid="{00000000-0005-0000-0000-0000BB650000}"/>
    <cellStyle name="Milliers 38 2 2 5" xfId="8111" xr:uid="{00000000-0005-0000-0000-0000BC650000}"/>
    <cellStyle name="Milliers 38 2 3" xfId="4756" xr:uid="{00000000-0005-0000-0000-0000BD650000}"/>
    <cellStyle name="Milliers 38 2 3 2" xfId="13437" xr:uid="{00000000-0005-0000-0000-0000BE650000}"/>
    <cellStyle name="Milliers 38 2 3 2 2" xfId="20648" xr:uid="{00000000-0005-0000-0000-0000BF650000}"/>
    <cellStyle name="Milliers 38 2 3 2 2 2" xfId="44757" xr:uid="{00000000-0005-0000-0000-0000C0650000}"/>
    <cellStyle name="Milliers 38 2 3 2 3" xfId="39293" xr:uid="{00000000-0005-0000-0000-0000C1650000}"/>
    <cellStyle name="Milliers 38 2 3 3" xfId="17137" xr:uid="{00000000-0005-0000-0000-0000C2650000}"/>
    <cellStyle name="Milliers 38 2 3 3 2" xfId="42104" xr:uid="{00000000-0005-0000-0000-0000C3650000}"/>
    <cellStyle name="Milliers 38 2 3 4" xfId="36664" xr:uid="{00000000-0005-0000-0000-0000C4650000}"/>
    <cellStyle name="Milliers 38 2 3 5" xfId="9380" xr:uid="{00000000-0005-0000-0000-0000C5650000}"/>
    <cellStyle name="Milliers 38 2 4" xfId="3051" xr:uid="{00000000-0005-0000-0000-0000C6650000}"/>
    <cellStyle name="Milliers 38 2 4 2" xfId="19803" xr:uid="{00000000-0005-0000-0000-0000C7650000}"/>
    <cellStyle name="Milliers 38 2 4 2 2" xfId="43912" xr:uid="{00000000-0005-0000-0000-0000C8650000}"/>
    <cellStyle name="Milliers 38 2 4 3" xfId="38434" xr:uid="{00000000-0005-0000-0000-0000C9650000}"/>
    <cellStyle name="Milliers 38 2 4 4" xfId="11159" xr:uid="{00000000-0005-0000-0000-0000CA650000}"/>
    <cellStyle name="Milliers 38 2 5" xfId="15669" xr:uid="{00000000-0005-0000-0000-0000CB650000}"/>
    <cellStyle name="Milliers 38 2 5 2" xfId="40636" xr:uid="{00000000-0005-0000-0000-0000CC650000}"/>
    <cellStyle name="Milliers 38 2 6" xfId="7484" xr:uid="{00000000-0005-0000-0000-0000CD650000}"/>
    <cellStyle name="Milliers 38 3" xfId="8705" xr:uid="{00000000-0005-0000-0000-0000CE650000}"/>
    <cellStyle name="Milliers 38 3 2" xfId="19166" xr:uid="{00000000-0005-0000-0000-0000CF650000}"/>
    <cellStyle name="Milliers 38 3 2 2" xfId="43275" xr:uid="{00000000-0005-0000-0000-0000D0650000}"/>
    <cellStyle name="Milliers 38 3 3" xfId="35989" xr:uid="{00000000-0005-0000-0000-0000D1650000}"/>
    <cellStyle name="Milliers 38 4" xfId="10522" xr:uid="{00000000-0005-0000-0000-0000D2650000}"/>
    <cellStyle name="Milliers 38 4 2" xfId="37797" xr:uid="{00000000-0005-0000-0000-0000D3650000}"/>
    <cellStyle name="Milliers 38 5" xfId="14994" xr:uid="{00000000-0005-0000-0000-0000D4650000}"/>
    <cellStyle name="Milliers 38 5 2" xfId="39961" xr:uid="{00000000-0005-0000-0000-0000D5650000}"/>
    <cellStyle name="Milliers 38 6" xfId="6800" xr:uid="{00000000-0005-0000-0000-0000D6650000}"/>
    <cellStyle name="Milliers 380" xfId="2532" xr:uid="{00000000-0005-0000-0000-0000D7650000}"/>
    <cellStyle name="Milliers 380 2" xfId="4092" xr:uid="{00000000-0005-0000-0000-0000D8650000}"/>
    <cellStyle name="Milliers 380 2 2" xfId="10160" xr:uid="{00000000-0005-0000-0000-0000D9650000}"/>
    <cellStyle name="Milliers 380 2 2 2" xfId="13938" xr:uid="{00000000-0005-0000-0000-0000DA650000}"/>
    <cellStyle name="Milliers 380 2 2 2 2" xfId="21140" xr:uid="{00000000-0005-0000-0000-0000DB650000}"/>
    <cellStyle name="Milliers 380 2 2 2 2 2" xfId="45249" xr:uid="{00000000-0005-0000-0000-0000DC650000}"/>
    <cellStyle name="Milliers 380 2 2 2 3" xfId="39785" xr:uid="{00000000-0005-0000-0000-0000DD650000}"/>
    <cellStyle name="Milliers 380 2 2 3" xfId="17917" xr:uid="{00000000-0005-0000-0000-0000DE650000}"/>
    <cellStyle name="Milliers 380 2 2 3 2" xfId="42884" xr:uid="{00000000-0005-0000-0000-0000DF650000}"/>
    <cellStyle name="Milliers 380 2 2 4" xfId="37444" xr:uid="{00000000-0005-0000-0000-0000E0650000}"/>
    <cellStyle name="Milliers 380 2 3" xfId="11653" xr:uid="{00000000-0005-0000-0000-0000E1650000}"/>
    <cellStyle name="Milliers 380 2 3 2" xfId="20295" xr:uid="{00000000-0005-0000-0000-0000E2650000}"/>
    <cellStyle name="Milliers 380 2 3 2 2" xfId="44404" xr:uid="{00000000-0005-0000-0000-0000E3650000}"/>
    <cellStyle name="Milliers 380 2 3 3" xfId="38927" xr:uid="{00000000-0005-0000-0000-0000E4650000}"/>
    <cellStyle name="Milliers 380 2 4" xfId="16449" xr:uid="{00000000-0005-0000-0000-0000E5650000}"/>
    <cellStyle name="Milliers 380 2 4 2" xfId="41416" xr:uid="{00000000-0005-0000-0000-0000E6650000}"/>
    <cellStyle name="Milliers 380 2 5" xfId="8280" xr:uid="{00000000-0005-0000-0000-0000E7650000}"/>
    <cellStyle name="Milliers 380 3" xfId="5010" xr:uid="{00000000-0005-0000-0000-0000E8650000}"/>
    <cellStyle name="Milliers 380 3 2" xfId="13526" xr:uid="{00000000-0005-0000-0000-0000E9650000}"/>
    <cellStyle name="Milliers 380 3 2 2" xfId="20728" xr:uid="{00000000-0005-0000-0000-0000EA650000}"/>
    <cellStyle name="Milliers 380 3 2 2 2" xfId="44837" xr:uid="{00000000-0005-0000-0000-0000EB650000}"/>
    <cellStyle name="Milliers 380 3 2 3" xfId="39373" xr:uid="{00000000-0005-0000-0000-0000EC650000}"/>
    <cellStyle name="Milliers 380 3 3" xfId="17306" xr:uid="{00000000-0005-0000-0000-0000ED650000}"/>
    <cellStyle name="Milliers 380 3 3 2" xfId="42273" xr:uid="{00000000-0005-0000-0000-0000EE650000}"/>
    <cellStyle name="Milliers 380 3 4" xfId="36833" xr:uid="{00000000-0005-0000-0000-0000EF650000}"/>
    <cellStyle name="Milliers 380 3 5" xfId="9549" xr:uid="{00000000-0005-0000-0000-0000F0650000}"/>
    <cellStyle name="Milliers 380 4" xfId="3253" xr:uid="{00000000-0005-0000-0000-0000F1650000}"/>
    <cellStyle name="Milliers 380 4 2" xfId="19883" xr:uid="{00000000-0005-0000-0000-0000F2650000}"/>
    <cellStyle name="Milliers 380 4 2 2" xfId="43992" xr:uid="{00000000-0005-0000-0000-0000F3650000}"/>
    <cellStyle name="Milliers 380 4 3" xfId="38514" xr:uid="{00000000-0005-0000-0000-0000F4650000}"/>
    <cellStyle name="Milliers 380 4 4" xfId="11240" xr:uid="{00000000-0005-0000-0000-0000F5650000}"/>
    <cellStyle name="Milliers 380 5" xfId="15838" xr:uid="{00000000-0005-0000-0000-0000F6650000}"/>
    <cellStyle name="Milliers 380 5 2" xfId="40805" xr:uid="{00000000-0005-0000-0000-0000F7650000}"/>
    <cellStyle name="Milliers 380 6" xfId="7668" xr:uid="{00000000-0005-0000-0000-0000F8650000}"/>
    <cellStyle name="Milliers 381" xfId="2536" xr:uid="{00000000-0005-0000-0000-0000F9650000}"/>
    <cellStyle name="Milliers 381 2" xfId="4102" xr:uid="{00000000-0005-0000-0000-0000FA650000}"/>
    <cellStyle name="Milliers 381 2 2" xfId="10395" xr:uid="{00000000-0005-0000-0000-0000FB650000}"/>
    <cellStyle name="Milliers 381 2 2 2" xfId="13962" xr:uid="{00000000-0005-0000-0000-0000FC650000}"/>
    <cellStyle name="Milliers 381 2 2 2 2" xfId="21163" xr:uid="{00000000-0005-0000-0000-0000FD650000}"/>
    <cellStyle name="Milliers 381 2 2 2 2 2" xfId="45272" xr:uid="{00000000-0005-0000-0000-0000FE650000}"/>
    <cellStyle name="Milliers 381 2 2 2 3" xfId="39808" xr:uid="{00000000-0005-0000-0000-0000FF650000}"/>
    <cellStyle name="Milliers 381 2 2 3" xfId="18152" xr:uid="{00000000-0005-0000-0000-000000660000}"/>
    <cellStyle name="Milliers 381 2 2 3 2" xfId="43119" xr:uid="{00000000-0005-0000-0000-000001660000}"/>
    <cellStyle name="Milliers 381 2 2 4" xfId="37679" xr:uid="{00000000-0005-0000-0000-000002660000}"/>
    <cellStyle name="Milliers 381 2 3" xfId="11676" xr:uid="{00000000-0005-0000-0000-000003660000}"/>
    <cellStyle name="Milliers 381 2 3 2" xfId="20318" xr:uid="{00000000-0005-0000-0000-000004660000}"/>
    <cellStyle name="Milliers 381 2 3 2 2" xfId="44427" xr:uid="{00000000-0005-0000-0000-000005660000}"/>
    <cellStyle name="Milliers 381 2 3 3" xfId="38950" xr:uid="{00000000-0005-0000-0000-000006660000}"/>
    <cellStyle name="Milliers 381 2 4" xfId="16684" xr:uid="{00000000-0005-0000-0000-000007660000}"/>
    <cellStyle name="Milliers 381 2 4 2" xfId="41651" xr:uid="{00000000-0005-0000-0000-000008660000}"/>
    <cellStyle name="Milliers 381 2 5" xfId="8518" xr:uid="{00000000-0005-0000-0000-000009660000}"/>
    <cellStyle name="Milliers 381 2 6" xfId="35817" xr:uid="{00000000-0005-0000-0000-00000A660000}"/>
    <cellStyle name="Milliers 381 2 7" xfId="5827" xr:uid="{00000000-0005-0000-0000-00000B660000}"/>
    <cellStyle name="Milliers 381 3" xfId="5014" xr:uid="{00000000-0005-0000-0000-00000C660000}"/>
    <cellStyle name="Milliers 381 3 2" xfId="10167" xr:uid="{00000000-0005-0000-0000-00000D660000}"/>
    <cellStyle name="Milliers 381 3 2 2" xfId="13941" xr:uid="{00000000-0005-0000-0000-00000E660000}"/>
    <cellStyle name="Milliers 381 3 2 2 2" xfId="21143" xr:uid="{00000000-0005-0000-0000-00000F660000}"/>
    <cellStyle name="Milliers 381 3 2 2 2 2" xfId="45252" xr:uid="{00000000-0005-0000-0000-000010660000}"/>
    <cellStyle name="Milliers 381 3 2 2 3" xfId="39788" xr:uid="{00000000-0005-0000-0000-000011660000}"/>
    <cellStyle name="Milliers 381 3 2 3" xfId="17924" xr:uid="{00000000-0005-0000-0000-000012660000}"/>
    <cellStyle name="Milliers 381 3 2 3 2" xfId="42891" xr:uid="{00000000-0005-0000-0000-000013660000}"/>
    <cellStyle name="Milliers 381 3 2 4" xfId="37451" xr:uid="{00000000-0005-0000-0000-000014660000}"/>
    <cellStyle name="Milliers 381 3 3" xfId="11656" xr:uid="{00000000-0005-0000-0000-000015660000}"/>
    <cellStyle name="Milliers 381 3 3 2" xfId="20298" xr:uid="{00000000-0005-0000-0000-000016660000}"/>
    <cellStyle name="Milliers 381 3 3 2 2" xfId="44407" xr:uid="{00000000-0005-0000-0000-000017660000}"/>
    <cellStyle name="Milliers 381 3 3 3" xfId="38930" xr:uid="{00000000-0005-0000-0000-000018660000}"/>
    <cellStyle name="Milliers 381 3 4" xfId="16456" xr:uid="{00000000-0005-0000-0000-000019660000}"/>
    <cellStyle name="Milliers 381 3 4 2" xfId="41423" xr:uid="{00000000-0005-0000-0000-00001A660000}"/>
    <cellStyle name="Milliers 381 3 5" xfId="8287" xr:uid="{00000000-0005-0000-0000-00001B660000}"/>
    <cellStyle name="Milliers 381 3 6" xfId="35591" xr:uid="{00000000-0005-0000-0000-00001C660000}"/>
    <cellStyle name="Milliers 381 3 7" xfId="5598" xr:uid="{00000000-0005-0000-0000-00001D660000}"/>
    <cellStyle name="Milliers 381 4" xfId="3256" xr:uid="{00000000-0005-0000-0000-00001E660000}"/>
    <cellStyle name="Milliers 381 4 2" xfId="13529" xr:uid="{00000000-0005-0000-0000-00001F660000}"/>
    <cellStyle name="Milliers 381 4 2 2" xfId="20731" xr:uid="{00000000-0005-0000-0000-000020660000}"/>
    <cellStyle name="Milliers 381 4 2 2 2" xfId="44840" xr:uid="{00000000-0005-0000-0000-000021660000}"/>
    <cellStyle name="Milliers 381 4 2 3" xfId="39376" xr:uid="{00000000-0005-0000-0000-000022660000}"/>
    <cellStyle name="Milliers 381 4 3" xfId="17313" xr:uid="{00000000-0005-0000-0000-000023660000}"/>
    <cellStyle name="Milliers 381 4 3 2" xfId="42280" xr:uid="{00000000-0005-0000-0000-000024660000}"/>
    <cellStyle name="Milliers 381 4 4" xfId="36840" xr:uid="{00000000-0005-0000-0000-000025660000}"/>
    <cellStyle name="Milliers 381 4 5" xfId="9556" xr:uid="{00000000-0005-0000-0000-000026660000}"/>
    <cellStyle name="Milliers 381 5" xfId="11243" xr:uid="{00000000-0005-0000-0000-000027660000}"/>
    <cellStyle name="Milliers 381 5 2" xfId="19886" xr:uid="{00000000-0005-0000-0000-000028660000}"/>
    <cellStyle name="Milliers 381 5 2 2" xfId="43995" xr:uid="{00000000-0005-0000-0000-000029660000}"/>
    <cellStyle name="Milliers 381 5 3" xfId="38517" xr:uid="{00000000-0005-0000-0000-00002A660000}"/>
    <cellStyle name="Milliers 381 6" xfId="15845" xr:uid="{00000000-0005-0000-0000-00002B660000}"/>
    <cellStyle name="Milliers 381 6 2" xfId="40812" xr:uid="{00000000-0005-0000-0000-00002C660000}"/>
    <cellStyle name="Milliers 381 7" xfId="7676" xr:uid="{00000000-0005-0000-0000-00002D660000}"/>
    <cellStyle name="Milliers 381 8" xfId="35376" xr:uid="{00000000-0005-0000-0000-00002E660000}"/>
    <cellStyle name="Milliers 381 9" xfId="5378" xr:uid="{00000000-0005-0000-0000-00002F660000}"/>
    <cellStyle name="Milliers 382" xfId="2541" xr:uid="{00000000-0005-0000-0000-000030660000}"/>
    <cellStyle name="Milliers 382 2" xfId="4101" xr:uid="{00000000-0005-0000-0000-000031660000}"/>
    <cellStyle name="Milliers 382 2 2" xfId="10396" xr:uid="{00000000-0005-0000-0000-000032660000}"/>
    <cellStyle name="Milliers 382 2 2 2" xfId="13963" xr:uid="{00000000-0005-0000-0000-000033660000}"/>
    <cellStyle name="Milliers 382 2 2 2 2" xfId="21164" xr:uid="{00000000-0005-0000-0000-000034660000}"/>
    <cellStyle name="Milliers 382 2 2 2 2 2" xfId="45273" xr:uid="{00000000-0005-0000-0000-000035660000}"/>
    <cellStyle name="Milliers 382 2 2 2 3" xfId="39809" xr:uid="{00000000-0005-0000-0000-000036660000}"/>
    <cellStyle name="Milliers 382 2 2 3" xfId="18153" xr:uid="{00000000-0005-0000-0000-000037660000}"/>
    <cellStyle name="Milliers 382 2 2 3 2" xfId="43120" xr:uid="{00000000-0005-0000-0000-000038660000}"/>
    <cellStyle name="Milliers 382 2 2 4" xfId="37680" xr:uid="{00000000-0005-0000-0000-000039660000}"/>
    <cellStyle name="Milliers 382 2 3" xfId="11677" xr:uid="{00000000-0005-0000-0000-00003A660000}"/>
    <cellStyle name="Milliers 382 2 3 2" xfId="20319" xr:uid="{00000000-0005-0000-0000-00003B660000}"/>
    <cellStyle name="Milliers 382 2 3 2 2" xfId="44428" xr:uid="{00000000-0005-0000-0000-00003C660000}"/>
    <cellStyle name="Milliers 382 2 3 3" xfId="38951" xr:uid="{00000000-0005-0000-0000-00003D660000}"/>
    <cellStyle name="Milliers 382 2 4" xfId="16685" xr:uid="{00000000-0005-0000-0000-00003E660000}"/>
    <cellStyle name="Milliers 382 2 4 2" xfId="41652" xr:uid="{00000000-0005-0000-0000-00003F660000}"/>
    <cellStyle name="Milliers 382 2 5" xfId="8519" xr:uid="{00000000-0005-0000-0000-000040660000}"/>
    <cellStyle name="Milliers 382 2 6" xfId="35818" xr:uid="{00000000-0005-0000-0000-000041660000}"/>
    <cellStyle name="Milliers 382 2 7" xfId="5828" xr:uid="{00000000-0005-0000-0000-000042660000}"/>
    <cellStyle name="Milliers 382 3" xfId="5018" xr:uid="{00000000-0005-0000-0000-000043660000}"/>
    <cellStyle name="Milliers 382 3 2" xfId="10168" xr:uid="{00000000-0005-0000-0000-000044660000}"/>
    <cellStyle name="Milliers 382 3 2 2" xfId="13942" xr:uid="{00000000-0005-0000-0000-000045660000}"/>
    <cellStyle name="Milliers 382 3 2 2 2" xfId="21144" xr:uid="{00000000-0005-0000-0000-000046660000}"/>
    <cellStyle name="Milliers 382 3 2 2 2 2" xfId="45253" xr:uid="{00000000-0005-0000-0000-000047660000}"/>
    <cellStyle name="Milliers 382 3 2 2 3" xfId="39789" xr:uid="{00000000-0005-0000-0000-000048660000}"/>
    <cellStyle name="Milliers 382 3 2 3" xfId="17925" xr:uid="{00000000-0005-0000-0000-000049660000}"/>
    <cellStyle name="Milliers 382 3 2 3 2" xfId="42892" xr:uid="{00000000-0005-0000-0000-00004A660000}"/>
    <cellStyle name="Milliers 382 3 2 4" xfId="37452" xr:uid="{00000000-0005-0000-0000-00004B660000}"/>
    <cellStyle name="Milliers 382 3 3" xfId="11657" xr:uid="{00000000-0005-0000-0000-00004C660000}"/>
    <cellStyle name="Milliers 382 3 3 2" xfId="20299" xr:uid="{00000000-0005-0000-0000-00004D660000}"/>
    <cellStyle name="Milliers 382 3 3 2 2" xfId="44408" xr:uid="{00000000-0005-0000-0000-00004E660000}"/>
    <cellStyle name="Milliers 382 3 3 3" xfId="38931" xr:uid="{00000000-0005-0000-0000-00004F660000}"/>
    <cellStyle name="Milliers 382 3 4" xfId="16457" xr:uid="{00000000-0005-0000-0000-000050660000}"/>
    <cellStyle name="Milliers 382 3 4 2" xfId="41424" xr:uid="{00000000-0005-0000-0000-000051660000}"/>
    <cellStyle name="Milliers 382 3 5" xfId="8288" xr:uid="{00000000-0005-0000-0000-000052660000}"/>
    <cellStyle name="Milliers 382 3 6" xfId="35592" xr:uid="{00000000-0005-0000-0000-000053660000}"/>
    <cellStyle name="Milliers 382 3 7" xfId="5599" xr:uid="{00000000-0005-0000-0000-000054660000}"/>
    <cellStyle name="Milliers 382 4" xfId="3255" xr:uid="{00000000-0005-0000-0000-000055660000}"/>
    <cellStyle name="Milliers 382 4 2" xfId="13530" xr:uid="{00000000-0005-0000-0000-000056660000}"/>
    <cellStyle name="Milliers 382 4 2 2" xfId="20732" xr:uid="{00000000-0005-0000-0000-000057660000}"/>
    <cellStyle name="Milliers 382 4 2 2 2" xfId="44841" xr:uid="{00000000-0005-0000-0000-000058660000}"/>
    <cellStyle name="Milliers 382 4 2 3" xfId="39377" xr:uid="{00000000-0005-0000-0000-000059660000}"/>
    <cellStyle name="Milliers 382 4 3" xfId="17314" xr:uid="{00000000-0005-0000-0000-00005A660000}"/>
    <cellStyle name="Milliers 382 4 3 2" xfId="42281" xr:uid="{00000000-0005-0000-0000-00005B660000}"/>
    <cellStyle name="Milliers 382 4 4" xfId="36841" xr:uid="{00000000-0005-0000-0000-00005C660000}"/>
    <cellStyle name="Milliers 382 4 5" xfId="9557" xr:uid="{00000000-0005-0000-0000-00005D660000}"/>
    <cellStyle name="Milliers 382 5" xfId="11244" xr:uid="{00000000-0005-0000-0000-00005E660000}"/>
    <cellStyle name="Milliers 382 5 2" xfId="19887" xr:uid="{00000000-0005-0000-0000-00005F660000}"/>
    <cellStyle name="Milliers 382 5 2 2" xfId="43996" xr:uid="{00000000-0005-0000-0000-000060660000}"/>
    <cellStyle name="Milliers 382 5 3" xfId="38518" xr:uid="{00000000-0005-0000-0000-000061660000}"/>
    <cellStyle name="Milliers 382 6" xfId="15846" xr:uid="{00000000-0005-0000-0000-000062660000}"/>
    <cellStyle name="Milliers 382 6 2" xfId="40813" xr:uid="{00000000-0005-0000-0000-000063660000}"/>
    <cellStyle name="Milliers 382 7" xfId="7677" xr:uid="{00000000-0005-0000-0000-000064660000}"/>
    <cellStyle name="Milliers 382 8" xfId="35377" xr:uid="{00000000-0005-0000-0000-000065660000}"/>
    <cellStyle name="Milliers 382 9" xfId="5379" xr:uid="{00000000-0005-0000-0000-000066660000}"/>
    <cellStyle name="Milliers 383" xfId="2544" xr:uid="{00000000-0005-0000-0000-000067660000}"/>
    <cellStyle name="Milliers 383 2" xfId="4100" xr:uid="{00000000-0005-0000-0000-000068660000}"/>
    <cellStyle name="Milliers 383 2 2" xfId="10185" xr:uid="{00000000-0005-0000-0000-000069660000}"/>
    <cellStyle name="Milliers 383 2 2 2" xfId="13944" xr:uid="{00000000-0005-0000-0000-00006A660000}"/>
    <cellStyle name="Milliers 383 2 2 2 2" xfId="21146" xr:uid="{00000000-0005-0000-0000-00006B660000}"/>
    <cellStyle name="Milliers 383 2 2 2 2 2" xfId="45255" xr:uid="{00000000-0005-0000-0000-00006C660000}"/>
    <cellStyle name="Milliers 383 2 2 2 3" xfId="39791" xr:uid="{00000000-0005-0000-0000-00006D660000}"/>
    <cellStyle name="Milliers 383 2 2 3" xfId="17942" xr:uid="{00000000-0005-0000-0000-00006E660000}"/>
    <cellStyle name="Milliers 383 2 2 3 2" xfId="42909" xr:uid="{00000000-0005-0000-0000-00006F660000}"/>
    <cellStyle name="Milliers 383 2 2 4" xfId="37469" xr:uid="{00000000-0005-0000-0000-000070660000}"/>
    <cellStyle name="Milliers 383 2 3" xfId="11659" xr:uid="{00000000-0005-0000-0000-000071660000}"/>
    <cellStyle name="Milliers 383 2 3 2" xfId="20301" xr:uid="{00000000-0005-0000-0000-000072660000}"/>
    <cellStyle name="Milliers 383 2 3 2 2" xfId="44410" xr:uid="{00000000-0005-0000-0000-000073660000}"/>
    <cellStyle name="Milliers 383 2 3 3" xfId="38933" xr:uid="{00000000-0005-0000-0000-000074660000}"/>
    <cellStyle name="Milliers 383 2 4" xfId="16474" xr:uid="{00000000-0005-0000-0000-000075660000}"/>
    <cellStyle name="Milliers 383 2 4 2" xfId="41441" xr:uid="{00000000-0005-0000-0000-000076660000}"/>
    <cellStyle name="Milliers 383 2 5" xfId="8305" xr:uid="{00000000-0005-0000-0000-000077660000}"/>
    <cellStyle name="Milliers 383 3" xfId="5021" xr:uid="{00000000-0005-0000-0000-000078660000}"/>
    <cellStyle name="Milliers 383 3 2" xfId="13532" xr:uid="{00000000-0005-0000-0000-000079660000}"/>
    <cellStyle name="Milliers 383 3 2 2" xfId="20734" xr:uid="{00000000-0005-0000-0000-00007A660000}"/>
    <cellStyle name="Milliers 383 3 2 2 2" xfId="44843" xr:uid="{00000000-0005-0000-0000-00007B660000}"/>
    <cellStyle name="Milliers 383 3 2 3" xfId="39379" xr:uid="{00000000-0005-0000-0000-00007C660000}"/>
    <cellStyle name="Milliers 383 3 3" xfId="17331" xr:uid="{00000000-0005-0000-0000-00007D660000}"/>
    <cellStyle name="Milliers 383 3 3 2" xfId="42298" xr:uid="{00000000-0005-0000-0000-00007E660000}"/>
    <cellStyle name="Milliers 383 3 4" xfId="36858" xr:uid="{00000000-0005-0000-0000-00007F660000}"/>
    <cellStyle name="Milliers 383 3 5" xfId="9574" xr:uid="{00000000-0005-0000-0000-000080660000}"/>
    <cellStyle name="Milliers 383 4" xfId="3254" xr:uid="{00000000-0005-0000-0000-000081660000}"/>
    <cellStyle name="Milliers 383 4 2" xfId="19889" xr:uid="{00000000-0005-0000-0000-000082660000}"/>
    <cellStyle name="Milliers 383 4 2 2" xfId="43998" xr:uid="{00000000-0005-0000-0000-000083660000}"/>
    <cellStyle name="Milliers 383 4 3" xfId="38520" xr:uid="{00000000-0005-0000-0000-000084660000}"/>
    <cellStyle name="Milliers 383 4 4" xfId="11246" xr:uid="{00000000-0005-0000-0000-000085660000}"/>
    <cellStyle name="Milliers 383 5" xfId="15863" xr:uid="{00000000-0005-0000-0000-000086660000}"/>
    <cellStyle name="Milliers 383 5 2" xfId="40830" xr:uid="{00000000-0005-0000-0000-000087660000}"/>
    <cellStyle name="Milliers 383 6" xfId="7694" xr:uid="{00000000-0005-0000-0000-000088660000}"/>
    <cellStyle name="Milliers 384" xfId="2550" xr:uid="{00000000-0005-0000-0000-000089660000}"/>
    <cellStyle name="Milliers 384 2" xfId="4109" xr:uid="{00000000-0005-0000-0000-00008A660000}"/>
    <cellStyle name="Milliers 384 2 2" xfId="13549" xr:uid="{00000000-0005-0000-0000-00008B660000}"/>
    <cellStyle name="Milliers 384 2 2 2" xfId="20751" xr:uid="{00000000-0005-0000-0000-00008C660000}"/>
    <cellStyle name="Milliers 384 2 2 2 2" xfId="44860" xr:uid="{00000000-0005-0000-0000-00008D660000}"/>
    <cellStyle name="Milliers 384 2 2 3" xfId="39396" xr:uid="{00000000-0005-0000-0000-00008E660000}"/>
    <cellStyle name="Milliers 384 2 3" xfId="17429" xr:uid="{00000000-0005-0000-0000-00008F660000}"/>
    <cellStyle name="Milliers 384 2 3 2" xfId="42396" xr:uid="{00000000-0005-0000-0000-000090660000}"/>
    <cellStyle name="Milliers 384 2 4" xfId="36956" xr:uid="{00000000-0005-0000-0000-000091660000}"/>
    <cellStyle name="Milliers 384 2 5" xfId="9672" xr:uid="{00000000-0005-0000-0000-000092660000}"/>
    <cellStyle name="Milliers 384 3" xfId="5027" xr:uid="{00000000-0005-0000-0000-000093660000}"/>
    <cellStyle name="Milliers 384 3 2" xfId="19906" xr:uid="{00000000-0005-0000-0000-000094660000}"/>
    <cellStyle name="Milliers 384 3 2 2" xfId="44015" xr:uid="{00000000-0005-0000-0000-000095660000}"/>
    <cellStyle name="Milliers 384 3 3" xfId="38537" xr:uid="{00000000-0005-0000-0000-000096660000}"/>
    <cellStyle name="Milliers 384 3 4" xfId="11263" xr:uid="{00000000-0005-0000-0000-000097660000}"/>
    <cellStyle name="Milliers 384 4" xfId="3267" xr:uid="{00000000-0005-0000-0000-000098660000}"/>
    <cellStyle name="Milliers 384 4 2" xfId="40928" xr:uid="{00000000-0005-0000-0000-000099660000}"/>
    <cellStyle name="Milliers 384 4 3" xfId="15961" xr:uid="{00000000-0005-0000-0000-00009A660000}"/>
    <cellStyle name="Milliers 384 5" xfId="7792" xr:uid="{00000000-0005-0000-0000-00009B660000}"/>
    <cellStyle name="Milliers 385" xfId="2563" xr:uid="{00000000-0005-0000-0000-00009C660000}"/>
    <cellStyle name="Milliers 385 2" xfId="4114" xr:uid="{00000000-0005-0000-0000-00009D660000}"/>
    <cellStyle name="Milliers 385 2 2" xfId="13968" xr:uid="{00000000-0005-0000-0000-00009E660000}"/>
    <cellStyle name="Milliers 385 2 2 2" xfId="21168" xr:uid="{00000000-0005-0000-0000-00009F660000}"/>
    <cellStyle name="Milliers 385 2 2 2 2" xfId="45277" xr:uid="{00000000-0005-0000-0000-0000A0660000}"/>
    <cellStyle name="Milliers 385 2 2 3" xfId="39813" xr:uid="{00000000-0005-0000-0000-0000A1660000}"/>
    <cellStyle name="Milliers 385 2 3" xfId="18182" xr:uid="{00000000-0005-0000-0000-0000A2660000}"/>
    <cellStyle name="Milliers 385 2 3 2" xfId="43149" xr:uid="{00000000-0005-0000-0000-0000A3660000}"/>
    <cellStyle name="Milliers 385 2 4" xfId="37709" xr:uid="{00000000-0005-0000-0000-0000A4660000}"/>
    <cellStyle name="Milliers 385 2 5" xfId="10425" xr:uid="{00000000-0005-0000-0000-0000A5660000}"/>
    <cellStyle name="Milliers 385 3" xfId="5039" xr:uid="{00000000-0005-0000-0000-0000A6660000}"/>
    <cellStyle name="Milliers 385 3 2" xfId="20323" xr:uid="{00000000-0005-0000-0000-0000A7660000}"/>
    <cellStyle name="Milliers 385 3 2 2" xfId="44432" xr:uid="{00000000-0005-0000-0000-0000A8660000}"/>
    <cellStyle name="Milliers 385 3 3" xfId="38955" xr:uid="{00000000-0005-0000-0000-0000A9660000}"/>
    <cellStyle name="Milliers 385 3 4" xfId="11681" xr:uid="{00000000-0005-0000-0000-0000AA660000}"/>
    <cellStyle name="Milliers 385 4" xfId="3273" xr:uid="{00000000-0005-0000-0000-0000AB660000}"/>
    <cellStyle name="Milliers 385 4 2" xfId="41681" xr:uid="{00000000-0005-0000-0000-0000AC660000}"/>
    <cellStyle name="Milliers 385 4 3" xfId="16714" xr:uid="{00000000-0005-0000-0000-0000AD660000}"/>
    <cellStyle name="Milliers 385 5" xfId="8550" xr:uid="{00000000-0005-0000-0000-0000AE660000}"/>
    <cellStyle name="Milliers 385 6" xfId="5859" xr:uid="{00000000-0005-0000-0000-0000AF660000}"/>
    <cellStyle name="Milliers 386" xfId="2564" xr:uid="{00000000-0005-0000-0000-0000B0660000}"/>
    <cellStyle name="Milliers 386 2" xfId="4110" xr:uid="{00000000-0005-0000-0000-0000B1660000}"/>
    <cellStyle name="Milliers 386 2 2" xfId="19494" xr:uid="{00000000-0005-0000-0000-0000B2660000}"/>
    <cellStyle name="Milliers 386 2 2 2" xfId="43603" xr:uid="{00000000-0005-0000-0000-0000B3660000}"/>
    <cellStyle name="Milliers 386 2 3" xfId="38125" xr:uid="{00000000-0005-0000-0000-0000B4660000}"/>
    <cellStyle name="Milliers 386 2 4" xfId="10850" xr:uid="{00000000-0005-0000-0000-0000B5660000}"/>
    <cellStyle name="Milliers 386 3" xfId="5040" xr:uid="{00000000-0005-0000-0000-0000B6660000}"/>
    <cellStyle name="Milliers 386 3 2" xfId="40317" xr:uid="{00000000-0005-0000-0000-0000B7660000}"/>
    <cellStyle name="Milliers 386 3 3" xfId="15350" xr:uid="{00000000-0005-0000-0000-0000B8660000}"/>
    <cellStyle name="Milliers 386 4" xfId="3268" xr:uid="{00000000-0005-0000-0000-0000B9660000}"/>
    <cellStyle name="Milliers 386 4 2" xfId="36345" xr:uid="{00000000-0005-0000-0000-0000BA660000}"/>
    <cellStyle name="Milliers 386 5" xfId="9061" xr:uid="{00000000-0005-0000-0000-0000BB660000}"/>
    <cellStyle name="Milliers 387" xfId="2566" xr:uid="{00000000-0005-0000-0000-0000BC660000}"/>
    <cellStyle name="Milliers 387 2" xfId="4103" xr:uid="{00000000-0005-0000-0000-0000BD660000}"/>
    <cellStyle name="Milliers 387 2 2" xfId="41785" xr:uid="{00000000-0005-0000-0000-0000BE660000}"/>
    <cellStyle name="Milliers 387 2 3" xfId="16818" xr:uid="{00000000-0005-0000-0000-0000BF660000}"/>
    <cellStyle name="Milliers 387 3" xfId="5042" xr:uid="{00000000-0005-0000-0000-0000C0660000}"/>
    <cellStyle name="Milliers 387 3 2" xfId="35912" xr:uid="{00000000-0005-0000-0000-0000C1660000}"/>
    <cellStyle name="Milliers 387 4" xfId="3257" xr:uid="{00000000-0005-0000-0000-0000C2660000}"/>
    <cellStyle name="Milliers 387 5" xfId="8627" xr:uid="{00000000-0005-0000-0000-0000C3660000}"/>
    <cellStyle name="Milliers 388" xfId="2567" xr:uid="{00000000-0005-0000-0000-0000C4660000}"/>
    <cellStyle name="Milliers 388 2" xfId="4112" xr:uid="{00000000-0005-0000-0000-0000C5660000}"/>
    <cellStyle name="Milliers 388 2 2" xfId="43184" xr:uid="{00000000-0005-0000-0000-0000C6660000}"/>
    <cellStyle name="Milliers 388 2 3" xfId="18217" xr:uid="{00000000-0005-0000-0000-0000C7660000}"/>
    <cellStyle name="Milliers 388 3" xfId="5043" xr:uid="{00000000-0005-0000-0000-0000C8660000}"/>
    <cellStyle name="Milliers 388 3 2" xfId="35902" xr:uid="{00000000-0005-0000-0000-0000C9660000}"/>
    <cellStyle name="Milliers 388 4" xfId="3271" xr:uid="{00000000-0005-0000-0000-0000CA660000}"/>
    <cellStyle name="Milliers 388 5" xfId="8616" xr:uid="{00000000-0005-0000-0000-0000CB660000}"/>
    <cellStyle name="Milliers 389" xfId="2568" xr:uid="{00000000-0005-0000-0000-0000CC660000}"/>
    <cellStyle name="Milliers 389 2" xfId="4120" xr:uid="{00000000-0005-0000-0000-0000CD660000}"/>
    <cellStyle name="Milliers 389 2 2" xfId="43185" xr:uid="{00000000-0005-0000-0000-0000CE660000}"/>
    <cellStyle name="Milliers 389 2 3" xfId="18218" xr:uid="{00000000-0005-0000-0000-0000CF660000}"/>
    <cellStyle name="Milliers 389 3" xfId="5044" xr:uid="{00000000-0005-0000-0000-0000D0660000}"/>
    <cellStyle name="Milliers 389 3 2" xfId="35909" xr:uid="{00000000-0005-0000-0000-0000D1660000}"/>
    <cellStyle name="Milliers 389 4" xfId="3279" xr:uid="{00000000-0005-0000-0000-0000D2660000}"/>
    <cellStyle name="Milliers 389 5" xfId="8624" xr:uid="{00000000-0005-0000-0000-0000D3660000}"/>
    <cellStyle name="Milliers 39" xfId="1490" xr:uid="{00000000-0005-0000-0000-0000D4660000}"/>
    <cellStyle name="Milliers 39 2" xfId="2258" xr:uid="{00000000-0005-0000-0000-0000D5660000}"/>
    <cellStyle name="Milliers 39 2 2" xfId="3865" xr:uid="{00000000-0005-0000-0000-0000D6660000}"/>
    <cellStyle name="Milliers 39 2 2 2" xfId="9992" xr:uid="{00000000-0005-0000-0000-0000D7660000}"/>
    <cellStyle name="Milliers 39 2 2 2 2" xfId="13859" xr:uid="{00000000-0005-0000-0000-0000D8660000}"/>
    <cellStyle name="Milliers 39 2 2 2 2 2" xfId="21061" xr:uid="{00000000-0005-0000-0000-0000D9660000}"/>
    <cellStyle name="Milliers 39 2 2 2 2 2 2" xfId="45170" xr:uid="{00000000-0005-0000-0000-0000DA660000}"/>
    <cellStyle name="Milliers 39 2 2 2 2 3" xfId="39706" xr:uid="{00000000-0005-0000-0000-0000DB660000}"/>
    <cellStyle name="Milliers 39 2 2 2 3" xfId="17749" xr:uid="{00000000-0005-0000-0000-0000DC660000}"/>
    <cellStyle name="Milliers 39 2 2 2 3 2" xfId="42716" xr:uid="{00000000-0005-0000-0000-0000DD660000}"/>
    <cellStyle name="Milliers 39 2 2 2 4" xfId="37276" xr:uid="{00000000-0005-0000-0000-0000DE660000}"/>
    <cellStyle name="Milliers 39 2 2 3" xfId="11573" xr:uid="{00000000-0005-0000-0000-0000DF660000}"/>
    <cellStyle name="Milliers 39 2 2 3 2" xfId="20216" xr:uid="{00000000-0005-0000-0000-0000E0660000}"/>
    <cellStyle name="Milliers 39 2 2 3 2 2" xfId="44325" xr:uid="{00000000-0005-0000-0000-0000E1660000}"/>
    <cellStyle name="Milliers 39 2 2 3 3" xfId="38847" xr:uid="{00000000-0005-0000-0000-0000E2660000}"/>
    <cellStyle name="Milliers 39 2 2 4" xfId="16281" xr:uid="{00000000-0005-0000-0000-0000E3660000}"/>
    <cellStyle name="Milliers 39 2 2 4 2" xfId="41248" xr:uid="{00000000-0005-0000-0000-0000E4660000}"/>
    <cellStyle name="Milliers 39 2 2 5" xfId="8112" xr:uid="{00000000-0005-0000-0000-0000E5660000}"/>
    <cellStyle name="Milliers 39 2 3" xfId="4757" xr:uid="{00000000-0005-0000-0000-0000E6660000}"/>
    <cellStyle name="Milliers 39 2 3 2" xfId="13438" xr:uid="{00000000-0005-0000-0000-0000E7660000}"/>
    <cellStyle name="Milliers 39 2 3 2 2" xfId="20649" xr:uid="{00000000-0005-0000-0000-0000E8660000}"/>
    <cellStyle name="Milliers 39 2 3 2 2 2" xfId="44758" xr:uid="{00000000-0005-0000-0000-0000E9660000}"/>
    <cellStyle name="Milliers 39 2 3 2 3" xfId="39294" xr:uid="{00000000-0005-0000-0000-0000EA660000}"/>
    <cellStyle name="Milliers 39 2 3 3" xfId="17138" xr:uid="{00000000-0005-0000-0000-0000EB660000}"/>
    <cellStyle name="Milliers 39 2 3 3 2" xfId="42105" xr:uid="{00000000-0005-0000-0000-0000EC660000}"/>
    <cellStyle name="Milliers 39 2 3 4" xfId="36665" xr:uid="{00000000-0005-0000-0000-0000ED660000}"/>
    <cellStyle name="Milliers 39 2 3 5" xfId="9381" xr:uid="{00000000-0005-0000-0000-0000EE660000}"/>
    <cellStyle name="Milliers 39 2 4" xfId="3052" xr:uid="{00000000-0005-0000-0000-0000EF660000}"/>
    <cellStyle name="Milliers 39 2 4 2" xfId="19804" xr:uid="{00000000-0005-0000-0000-0000F0660000}"/>
    <cellStyle name="Milliers 39 2 4 2 2" xfId="43913" xr:uid="{00000000-0005-0000-0000-0000F1660000}"/>
    <cellStyle name="Milliers 39 2 4 3" xfId="38435" xr:uid="{00000000-0005-0000-0000-0000F2660000}"/>
    <cellStyle name="Milliers 39 2 4 4" xfId="11160" xr:uid="{00000000-0005-0000-0000-0000F3660000}"/>
    <cellStyle name="Milliers 39 2 5" xfId="15670" xr:uid="{00000000-0005-0000-0000-0000F4660000}"/>
    <cellStyle name="Milliers 39 2 5 2" xfId="40637" xr:uid="{00000000-0005-0000-0000-0000F5660000}"/>
    <cellStyle name="Milliers 39 2 6" xfId="7485" xr:uid="{00000000-0005-0000-0000-0000F6660000}"/>
    <cellStyle name="Milliers 39 3" xfId="8706" xr:uid="{00000000-0005-0000-0000-0000F7660000}"/>
    <cellStyle name="Milliers 39 3 2" xfId="19167" xr:uid="{00000000-0005-0000-0000-0000F8660000}"/>
    <cellStyle name="Milliers 39 3 2 2" xfId="43276" xr:uid="{00000000-0005-0000-0000-0000F9660000}"/>
    <cellStyle name="Milliers 39 3 3" xfId="35990" xr:uid="{00000000-0005-0000-0000-0000FA660000}"/>
    <cellStyle name="Milliers 39 4" xfId="10523" xr:uid="{00000000-0005-0000-0000-0000FB660000}"/>
    <cellStyle name="Milliers 39 4 2" xfId="37798" xr:uid="{00000000-0005-0000-0000-0000FC660000}"/>
    <cellStyle name="Milliers 39 5" xfId="14995" xr:uid="{00000000-0005-0000-0000-0000FD660000}"/>
    <cellStyle name="Milliers 39 5 2" xfId="39962" xr:uid="{00000000-0005-0000-0000-0000FE660000}"/>
    <cellStyle name="Milliers 39 6" xfId="6801" xr:uid="{00000000-0005-0000-0000-0000FF660000}"/>
    <cellStyle name="Milliers 390" xfId="2569" xr:uid="{00000000-0005-0000-0000-000000670000}"/>
    <cellStyle name="Milliers 390 2" xfId="4113" xr:uid="{00000000-0005-0000-0000-000001670000}"/>
    <cellStyle name="Milliers 390 2 2" xfId="43198" xr:uid="{00000000-0005-0000-0000-000002670000}"/>
    <cellStyle name="Milliers 390 2 3" xfId="5138" xr:uid="{00000000-0005-0000-0000-000003670000}"/>
    <cellStyle name="Milliers 390 2 4" xfId="18370" xr:uid="{00000000-0005-0000-0000-000004670000}"/>
    <cellStyle name="Milliers 390 3" xfId="5045" xr:uid="{00000000-0005-0000-0000-000005670000}"/>
    <cellStyle name="Milliers 390 3 2" xfId="35911" xr:uid="{00000000-0005-0000-0000-000006670000}"/>
    <cellStyle name="Milliers 390 4" xfId="3272" xr:uid="{00000000-0005-0000-0000-000007670000}"/>
    <cellStyle name="Milliers 390 5" xfId="8626" xr:uid="{00000000-0005-0000-0000-000008670000}"/>
    <cellStyle name="Milliers 391" xfId="2570" xr:uid="{00000000-0005-0000-0000-000009670000}"/>
    <cellStyle name="Milliers 391 2" xfId="4111" xr:uid="{00000000-0005-0000-0000-00000A670000}"/>
    <cellStyle name="Milliers 391 2 2" xfId="43195" xr:uid="{00000000-0005-0000-0000-00000B670000}"/>
    <cellStyle name="Milliers 391 2 3" xfId="18307" xr:uid="{00000000-0005-0000-0000-00000C670000}"/>
    <cellStyle name="Milliers 391 3" xfId="5046" xr:uid="{00000000-0005-0000-0000-00000D670000}"/>
    <cellStyle name="Milliers 391 3 2" xfId="35913" xr:uid="{00000000-0005-0000-0000-00000E670000}"/>
    <cellStyle name="Milliers 391 4" xfId="3269" xr:uid="{00000000-0005-0000-0000-00000F670000}"/>
    <cellStyle name="Milliers 391 5" xfId="8629" xr:uid="{00000000-0005-0000-0000-000010670000}"/>
    <cellStyle name="Milliers 392" xfId="2565" xr:uid="{00000000-0005-0000-0000-000011670000}"/>
    <cellStyle name="Milliers 392 2" xfId="4116" xr:uid="{00000000-0005-0000-0000-000012670000}"/>
    <cellStyle name="Milliers 392 2 2" xfId="43197" xr:uid="{00000000-0005-0000-0000-000013670000}"/>
    <cellStyle name="Milliers 392 2 3" xfId="18366" xr:uid="{00000000-0005-0000-0000-000014670000}"/>
    <cellStyle name="Milliers 392 3" xfId="5041" xr:uid="{00000000-0005-0000-0000-000015670000}"/>
    <cellStyle name="Milliers 392 3 2" xfId="35910" xr:uid="{00000000-0005-0000-0000-000016670000}"/>
    <cellStyle name="Milliers 392 4" xfId="3275" xr:uid="{00000000-0005-0000-0000-000017670000}"/>
    <cellStyle name="Milliers 392 5" xfId="8625" xr:uid="{00000000-0005-0000-0000-000018670000}"/>
    <cellStyle name="Milliers 393" xfId="2571" xr:uid="{00000000-0005-0000-0000-000019670000}"/>
    <cellStyle name="Milliers 393 2" xfId="4119" xr:uid="{00000000-0005-0000-0000-00001A670000}"/>
    <cellStyle name="Milliers 393 2 2" xfId="43193" xr:uid="{00000000-0005-0000-0000-00001B670000}"/>
    <cellStyle name="Milliers 393 2 3" xfId="18256" xr:uid="{00000000-0005-0000-0000-00001C670000}"/>
    <cellStyle name="Milliers 393 3" xfId="5047" xr:uid="{00000000-0005-0000-0000-00001D670000}"/>
    <cellStyle name="Milliers 393 3 2" xfId="35892" xr:uid="{00000000-0005-0000-0000-00001E670000}"/>
    <cellStyle name="Milliers 393 4" xfId="3278" xr:uid="{00000000-0005-0000-0000-00001F670000}"/>
    <cellStyle name="Milliers 393 5" xfId="8606" xr:uid="{00000000-0005-0000-0000-000020670000}"/>
    <cellStyle name="Milliers 394" xfId="2572" xr:uid="{00000000-0005-0000-0000-000021670000}"/>
    <cellStyle name="Milliers 394 2" xfId="4115" xr:uid="{00000000-0005-0000-0000-000022670000}"/>
    <cellStyle name="Milliers 394 2 2" xfId="43196" xr:uid="{00000000-0005-0000-0000-000023670000}"/>
    <cellStyle name="Milliers 394 2 3" xfId="18363" xr:uid="{00000000-0005-0000-0000-000024670000}"/>
    <cellStyle name="Milliers 394 3" xfId="5048" xr:uid="{00000000-0005-0000-0000-000025670000}"/>
    <cellStyle name="Milliers 394 3 2" xfId="35914" xr:uid="{00000000-0005-0000-0000-000026670000}"/>
    <cellStyle name="Milliers 394 4" xfId="3274" xr:uid="{00000000-0005-0000-0000-000027670000}"/>
    <cellStyle name="Milliers 394 5" xfId="8630" xr:uid="{00000000-0005-0000-0000-000028670000}"/>
    <cellStyle name="Milliers 395" xfId="3290" xr:uid="{00000000-0005-0000-0000-000029670000}"/>
    <cellStyle name="Milliers 395 2" xfId="4121" xr:uid="{00000000-0005-0000-0000-00002A670000}"/>
    <cellStyle name="Milliers 395 2 2" xfId="43192" xr:uid="{00000000-0005-0000-0000-00002B670000}"/>
    <cellStyle name="Milliers 395 2 3" xfId="18242" xr:uid="{00000000-0005-0000-0000-00002C670000}"/>
    <cellStyle name="Milliers 395 3" xfId="35900" xr:uid="{00000000-0005-0000-0000-00002D670000}"/>
    <cellStyle name="Milliers 395 4" xfId="8614" xr:uid="{00000000-0005-0000-0000-00002E670000}"/>
    <cellStyle name="Milliers 396" xfId="3294" xr:uid="{00000000-0005-0000-0000-00002F670000}"/>
    <cellStyle name="Milliers 396 2" xfId="4125" xr:uid="{00000000-0005-0000-0000-000030670000}"/>
    <cellStyle name="Milliers 396 2 2" xfId="43194" xr:uid="{00000000-0005-0000-0000-000031670000}"/>
    <cellStyle name="Milliers 396 2 3" xfId="18290" xr:uid="{00000000-0005-0000-0000-000032670000}"/>
    <cellStyle name="Milliers 396 3" xfId="35891" xr:uid="{00000000-0005-0000-0000-000033670000}"/>
    <cellStyle name="Milliers 396 4" xfId="8605" xr:uid="{00000000-0005-0000-0000-000034670000}"/>
    <cellStyle name="Milliers 397" xfId="3298" xr:uid="{00000000-0005-0000-0000-000035670000}"/>
    <cellStyle name="Milliers 397 2" xfId="4128" xr:uid="{00000000-0005-0000-0000-000036670000}"/>
    <cellStyle name="Milliers 397 2 2" xfId="38984" xr:uid="{00000000-0005-0000-0000-000037670000}"/>
    <cellStyle name="Milliers 397 2 3" xfId="13122" xr:uid="{00000000-0005-0000-0000-000038670000}"/>
    <cellStyle name="Milliers 397 3" xfId="18751" xr:uid="{00000000-0005-0000-0000-000039670000}"/>
    <cellStyle name="Milliers 397 3 2" xfId="43213" xr:uid="{00000000-0005-0000-0000-00003A670000}"/>
    <cellStyle name="Milliers 397 4" xfId="35903" xr:uid="{00000000-0005-0000-0000-00003B670000}"/>
    <cellStyle name="Milliers 397 5" xfId="8617" xr:uid="{00000000-0005-0000-0000-00003C670000}"/>
    <cellStyle name="Milliers 398" xfId="3303" xr:uid="{00000000-0005-0000-0000-00003D670000}"/>
    <cellStyle name="Milliers 398 2" xfId="4130" xr:uid="{00000000-0005-0000-0000-00003E670000}"/>
    <cellStyle name="Milliers 398 2 2" xfId="39818" xr:uid="{00000000-0005-0000-0000-00003F670000}"/>
    <cellStyle name="Milliers 398 2 3" xfId="14044" xr:uid="{00000000-0005-0000-0000-000040670000}"/>
    <cellStyle name="Milliers 398 3" xfId="18792" xr:uid="{00000000-0005-0000-0000-000041670000}"/>
    <cellStyle name="Milliers 398 3 2" xfId="43214" xr:uid="{00000000-0005-0000-0000-000042670000}"/>
    <cellStyle name="Milliers 398 4" xfId="37753" xr:uid="{00000000-0005-0000-0000-000043670000}"/>
    <cellStyle name="Milliers 398 5" xfId="10469" xr:uid="{00000000-0005-0000-0000-000044670000}"/>
    <cellStyle name="Milliers 399" xfId="3296" xr:uid="{00000000-0005-0000-0000-000045670000}"/>
    <cellStyle name="Milliers 399 2" xfId="4127" xr:uid="{00000000-0005-0000-0000-000046670000}"/>
    <cellStyle name="Milliers 399 2 2" xfId="43216" xr:uid="{00000000-0005-0000-0000-000047670000}"/>
    <cellStyle name="Milliers 399 2 3" xfId="18821" xr:uid="{00000000-0005-0000-0000-000048670000}"/>
    <cellStyle name="Milliers 399 3" xfId="39820" xr:uid="{00000000-0005-0000-0000-000049670000}"/>
    <cellStyle name="Milliers 399 4" xfId="14095" xr:uid="{00000000-0005-0000-0000-00004A670000}"/>
    <cellStyle name="Milliers 4" xfId="972" xr:uid="{00000000-0005-0000-0000-00004B670000}"/>
    <cellStyle name="Milliers 4 2" xfId="2450" xr:uid="{00000000-0005-0000-0000-00004C670000}"/>
    <cellStyle name="Milliers 4 2 2" xfId="4037" xr:uid="{00000000-0005-0000-0000-00004D670000}"/>
    <cellStyle name="Milliers 4 2 3" xfId="4941" xr:uid="{00000000-0005-0000-0000-00004E670000}"/>
    <cellStyle name="Milliers 4 2 4" xfId="3224" xr:uid="{00000000-0005-0000-0000-00004F670000}"/>
    <cellStyle name="Milliers 40" xfId="1491" xr:uid="{00000000-0005-0000-0000-000050670000}"/>
    <cellStyle name="Milliers 40 2" xfId="2259" xr:uid="{00000000-0005-0000-0000-000051670000}"/>
    <cellStyle name="Milliers 40 2 2" xfId="3866" xr:uid="{00000000-0005-0000-0000-000052670000}"/>
    <cellStyle name="Milliers 40 2 2 2" xfId="9993" xr:uid="{00000000-0005-0000-0000-000053670000}"/>
    <cellStyle name="Milliers 40 2 2 2 2" xfId="13860" xr:uid="{00000000-0005-0000-0000-000054670000}"/>
    <cellStyle name="Milliers 40 2 2 2 2 2" xfId="21062" xr:uid="{00000000-0005-0000-0000-000055670000}"/>
    <cellStyle name="Milliers 40 2 2 2 2 2 2" xfId="45171" xr:uid="{00000000-0005-0000-0000-000056670000}"/>
    <cellStyle name="Milliers 40 2 2 2 2 3" xfId="39707" xr:uid="{00000000-0005-0000-0000-000057670000}"/>
    <cellStyle name="Milliers 40 2 2 2 3" xfId="17750" xr:uid="{00000000-0005-0000-0000-000058670000}"/>
    <cellStyle name="Milliers 40 2 2 2 3 2" xfId="42717" xr:uid="{00000000-0005-0000-0000-000059670000}"/>
    <cellStyle name="Milliers 40 2 2 2 4" xfId="37277" xr:uid="{00000000-0005-0000-0000-00005A670000}"/>
    <cellStyle name="Milliers 40 2 2 3" xfId="11574" xr:uid="{00000000-0005-0000-0000-00005B670000}"/>
    <cellStyle name="Milliers 40 2 2 3 2" xfId="20217" xr:uid="{00000000-0005-0000-0000-00005C670000}"/>
    <cellStyle name="Milliers 40 2 2 3 2 2" xfId="44326" xr:uid="{00000000-0005-0000-0000-00005D670000}"/>
    <cellStyle name="Milliers 40 2 2 3 3" xfId="38848" xr:uid="{00000000-0005-0000-0000-00005E670000}"/>
    <cellStyle name="Milliers 40 2 2 4" xfId="16282" xr:uid="{00000000-0005-0000-0000-00005F670000}"/>
    <cellStyle name="Milliers 40 2 2 4 2" xfId="41249" xr:uid="{00000000-0005-0000-0000-000060670000}"/>
    <cellStyle name="Milliers 40 2 2 5" xfId="8113" xr:uid="{00000000-0005-0000-0000-000061670000}"/>
    <cellStyle name="Milliers 40 2 3" xfId="4758" xr:uid="{00000000-0005-0000-0000-000062670000}"/>
    <cellStyle name="Milliers 40 2 3 2" xfId="13439" xr:uid="{00000000-0005-0000-0000-000063670000}"/>
    <cellStyle name="Milliers 40 2 3 2 2" xfId="20650" xr:uid="{00000000-0005-0000-0000-000064670000}"/>
    <cellStyle name="Milliers 40 2 3 2 2 2" xfId="44759" xr:uid="{00000000-0005-0000-0000-000065670000}"/>
    <cellStyle name="Milliers 40 2 3 2 3" xfId="39295" xr:uid="{00000000-0005-0000-0000-000066670000}"/>
    <cellStyle name="Milliers 40 2 3 3" xfId="17139" xr:uid="{00000000-0005-0000-0000-000067670000}"/>
    <cellStyle name="Milliers 40 2 3 3 2" xfId="42106" xr:uid="{00000000-0005-0000-0000-000068670000}"/>
    <cellStyle name="Milliers 40 2 3 4" xfId="36666" xr:uid="{00000000-0005-0000-0000-000069670000}"/>
    <cellStyle name="Milliers 40 2 3 5" xfId="9382" xr:uid="{00000000-0005-0000-0000-00006A670000}"/>
    <cellStyle name="Milliers 40 2 4" xfId="3053" xr:uid="{00000000-0005-0000-0000-00006B670000}"/>
    <cellStyle name="Milliers 40 2 4 2" xfId="19805" xr:uid="{00000000-0005-0000-0000-00006C670000}"/>
    <cellStyle name="Milliers 40 2 4 2 2" xfId="43914" xr:uid="{00000000-0005-0000-0000-00006D670000}"/>
    <cellStyle name="Milliers 40 2 4 3" xfId="38436" xr:uid="{00000000-0005-0000-0000-00006E670000}"/>
    <cellStyle name="Milliers 40 2 4 4" xfId="11161" xr:uid="{00000000-0005-0000-0000-00006F670000}"/>
    <cellStyle name="Milliers 40 2 5" xfId="15671" xr:uid="{00000000-0005-0000-0000-000070670000}"/>
    <cellStyle name="Milliers 40 2 5 2" xfId="40638" xr:uid="{00000000-0005-0000-0000-000071670000}"/>
    <cellStyle name="Milliers 40 2 6" xfId="7486" xr:uid="{00000000-0005-0000-0000-000072670000}"/>
    <cellStyle name="Milliers 40 3" xfId="8707" xr:uid="{00000000-0005-0000-0000-000073670000}"/>
    <cellStyle name="Milliers 40 3 2" xfId="19168" xr:uid="{00000000-0005-0000-0000-000074670000}"/>
    <cellStyle name="Milliers 40 3 2 2" xfId="43277" xr:uid="{00000000-0005-0000-0000-000075670000}"/>
    <cellStyle name="Milliers 40 3 3" xfId="35991" xr:uid="{00000000-0005-0000-0000-000076670000}"/>
    <cellStyle name="Milliers 40 4" xfId="10524" xr:uid="{00000000-0005-0000-0000-000077670000}"/>
    <cellStyle name="Milliers 40 4 2" xfId="37799" xr:uid="{00000000-0005-0000-0000-000078670000}"/>
    <cellStyle name="Milliers 40 5" xfId="14996" xr:uid="{00000000-0005-0000-0000-000079670000}"/>
    <cellStyle name="Milliers 40 5 2" xfId="39963" xr:uid="{00000000-0005-0000-0000-00007A670000}"/>
    <cellStyle name="Milliers 40 6" xfId="6802" xr:uid="{00000000-0005-0000-0000-00007B670000}"/>
    <cellStyle name="Milliers 400" xfId="3309" xr:uid="{00000000-0005-0000-0000-00007C670000}"/>
    <cellStyle name="Milliers 400 2" xfId="4134" xr:uid="{00000000-0005-0000-0000-00007D670000}"/>
    <cellStyle name="Milliers 400 2 2" xfId="43215" xr:uid="{00000000-0005-0000-0000-00007E670000}"/>
    <cellStyle name="Milliers 400 2 3" xfId="18798" xr:uid="{00000000-0005-0000-0000-00007F670000}"/>
    <cellStyle name="Milliers 400 3" xfId="39819" xr:uid="{00000000-0005-0000-0000-000080670000}"/>
    <cellStyle name="Milliers 400 4" xfId="14054" xr:uid="{00000000-0005-0000-0000-000081670000}"/>
    <cellStyle name="Milliers 401" xfId="3304" xr:uid="{00000000-0005-0000-0000-000082670000}"/>
    <cellStyle name="Milliers 401 2" xfId="4131" xr:uid="{00000000-0005-0000-0000-000083670000}"/>
    <cellStyle name="Milliers 401 2 2" xfId="43209" xr:uid="{00000000-0005-0000-0000-000084670000}"/>
    <cellStyle name="Milliers 401 2 3" xfId="18702" xr:uid="{00000000-0005-0000-0000-000085670000}"/>
    <cellStyle name="Milliers 401 3" xfId="38978" xr:uid="{00000000-0005-0000-0000-000086670000}"/>
    <cellStyle name="Milliers 401 4" xfId="12991" xr:uid="{00000000-0005-0000-0000-000087670000}"/>
    <cellStyle name="Milliers 402" xfId="3310" xr:uid="{00000000-0005-0000-0000-000088670000}"/>
    <cellStyle name="Milliers 402 2" xfId="4135" xr:uid="{00000000-0005-0000-0000-000089670000}"/>
    <cellStyle name="Milliers 402 2 2" xfId="43217" xr:uid="{00000000-0005-0000-0000-00008A670000}"/>
    <cellStyle name="Milliers 402 2 3" xfId="18833" xr:uid="{00000000-0005-0000-0000-00008B670000}"/>
    <cellStyle name="Milliers 402 3" xfId="39821" xr:uid="{00000000-0005-0000-0000-00008C670000}"/>
    <cellStyle name="Milliers 402 4" xfId="14120" xr:uid="{00000000-0005-0000-0000-00008D670000}"/>
    <cellStyle name="Milliers 403" xfId="3299" xr:uid="{00000000-0005-0000-0000-00008E670000}"/>
    <cellStyle name="Milliers 403 2" xfId="4129" xr:uid="{00000000-0005-0000-0000-00008F670000}"/>
    <cellStyle name="Milliers 403 2 2" xfId="43200" xr:uid="{00000000-0005-0000-0000-000090670000}"/>
    <cellStyle name="Milliers 403 2 3" xfId="18454" xr:uid="{00000000-0005-0000-0000-000091670000}"/>
    <cellStyle name="Milliers 403 3" xfId="38959" xr:uid="{00000000-0005-0000-0000-000092670000}"/>
    <cellStyle name="Milliers 403 4" xfId="12400" xr:uid="{00000000-0005-0000-0000-000093670000}"/>
    <cellStyle name="Milliers 404" xfId="3319" xr:uid="{00000000-0005-0000-0000-000094670000}"/>
    <cellStyle name="Milliers 404 2" xfId="4136" xr:uid="{00000000-0005-0000-0000-000095670000}"/>
    <cellStyle name="Milliers 404 2 2" xfId="43219" xr:uid="{00000000-0005-0000-0000-000096670000}"/>
    <cellStyle name="Milliers 404 2 3" xfId="18893" xr:uid="{00000000-0005-0000-0000-000097670000}"/>
    <cellStyle name="Milliers 404 3" xfId="39823" xr:uid="{00000000-0005-0000-0000-000098670000}"/>
    <cellStyle name="Milliers 404 4" xfId="14286" xr:uid="{00000000-0005-0000-0000-000099670000}"/>
    <cellStyle name="Milliers 405" xfId="3321" xr:uid="{00000000-0005-0000-0000-00009A670000}"/>
    <cellStyle name="Milliers 405 2" xfId="4138" xr:uid="{00000000-0005-0000-0000-00009B670000}"/>
    <cellStyle name="Milliers 405 2 2" xfId="43220" xr:uid="{00000000-0005-0000-0000-00009C670000}"/>
    <cellStyle name="Milliers 405 2 3" xfId="18908" xr:uid="{00000000-0005-0000-0000-00009D670000}"/>
    <cellStyle name="Milliers 405 3" xfId="39824" xr:uid="{00000000-0005-0000-0000-00009E670000}"/>
    <cellStyle name="Milliers 405 4" xfId="14323" xr:uid="{00000000-0005-0000-0000-00009F670000}"/>
    <cellStyle name="Milliers 406" xfId="3330" xr:uid="{00000000-0005-0000-0000-0000A0670000}"/>
    <cellStyle name="Milliers 406 2" xfId="4145" xr:uid="{00000000-0005-0000-0000-0000A1670000}"/>
    <cellStyle name="Milliers 406 2 2" xfId="43201" xr:uid="{00000000-0005-0000-0000-0000A2670000}"/>
    <cellStyle name="Milliers 406 2 3" xfId="18459" xr:uid="{00000000-0005-0000-0000-0000A3670000}"/>
    <cellStyle name="Milliers 406 3" xfId="38960" xr:uid="{00000000-0005-0000-0000-0000A4670000}"/>
    <cellStyle name="Milliers 406 4" xfId="12410" xr:uid="{00000000-0005-0000-0000-0000A5670000}"/>
    <cellStyle name="Milliers 407" xfId="3331" xr:uid="{00000000-0005-0000-0000-0000A6670000}"/>
    <cellStyle name="Milliers 407 2" xfId="4146" xr:uid="{00000000-0005-0000-0000-0000A7670000}"/>
    <cellStyle name="Milliers 407 2 2" xfId="43203" xr:uid="{00000000-0005-0000-0000-0000A8670000}"/>
    <cellStyle name="Milliers 407 2 3" xfId="18486" xr:uid="{00000000-0005-0000-0000-0000A9670000}"/>
    <cellStyle name="Milliers 407 3" xfId="38962" xr:uid="{00000000-0005-0000-0000-0000AA670000}"/>
    <cellStyle name="Milliers 407 4" xfId="12496" xr:uid="{00000000-0005-0000-0000-0000AB670000}"/>
    <cellStyle name="Milliers 408" xfId="3332" xr:uid="{00000000-0005-0000-0000-0000AC670000}"/>
    <cellStyle name="Milliers 408 2" xfId="4147" xr:uid="{00000000-0005-0000-0000-0000AD670000}"/>
    <cellStyle name="Milliers 408 2 2" xfId="43210" xr:uid="{00000000-0005-0000-0000-0000AE670000}"/>
    <cellStyle name="Milliers 408 2 3" xfId="18717" xr:uid="{00000000-0005-0000-0000-0000AF670000}"/>
    <cellStyle name="Milliers 408 3" xfId="38979" xr:uid="{00000000-0005-0000-0000-0000B0670000}"/>
    <cellStyle name="Milliers 408 4" xfId="13035" xr:uid="{00000000-0005-0000-0000-0000B1670000}"/>
    <cellStyle name="Milliers 409" xfId="3333" xr:uid="{00000000-0005-0000-0000-0000B2670000}"/>
    <cellStyle name="Milliers 409 2" xfId="4148" xr:uid="{00000000-0005-0000-0000-0000B3670000}"/>
    <cellStyle name="Milliers 409 2 2" xfId="43211" xr:uid="{00000000-0005-0000-0000-0000B4670000}"/>
    <cellStyle name="Milliers 409 2 3" xfId="18726" xr:uid="{00000000-0005-0000-0000-0000B5670000}"/>
    <cellStyle name="Milliers 409 3" xfId="38980" xr:uid="{00000000-0005-0000-0000-0000B6670000}"/>
    <cellStyle name="Milliers 409 4" xfId="13055" xr:uid="{00000000-0005-0000-0000-0000B7670000}"/>
    <cellStyle name="Milliers 41" xfId="1492" xr:uid="{00000000-0005-0000-0000-0000B8670000}"/>
    <cellStyle name="Milliers 41 2" xfId="2260" xr:uid="{00000000-0005-0000-0000-0000B9670000}"/>
    <cellStyle name="Milliers 41 2 2" xfId="3867" xr:uid="{00000000-0005-0000-0000-0000BA670000}"/>
    <cellStyle name="Milliers 41 2 2 2" xfId="9994" xr:uid="{00000000-0005-0000-0000-0000BB670000}"/>
    <cellStyle name="Milliers 41 2 2 2 2" xfId="13861" xr:uid="{00000000-0005-0000-0000-0000BC670000}"/>
    <cellStyle name="Milliers 41 2 2 2 2 2" xfId="21063" xr:uid="{00000000-0005-0000-0000-0000BD670000}"/>
    <cellStyle name="Milliers 41 2 2 2 2 2 2" xfId="45172" xr:uid="{00000000-0005-0000-0000-0000BE670000}"/>
    <cellStyle name="Milliers 41 2 2 2 2 3" xfId="39708" xr:uid="{00000000-0005-0000-0000-0000BF670000}"/>
    <cellStyle name="Milliers 41 2 2 2 3" xfId="17751" xr:uid="{00000000-0005-0000-0000-0000C0670000}"/>
    <cellStyle name="Milliers 41 2 2 2 3 2" xfId="42718" xr:uid="{00000000-0005-0000-0000-0000C1670000}"/>
    <cellStyle name="Milliers 41 2 2 2 4" xfId="37278" xr:uid="{00000000-0005-0000-0000-0000C2670000}"/>
    <cellStyle name="Milliers 41 2 2 3" xfId="11575" xr:uid="{00000000-0005-0000-0000-0000C3670000}"/>
    <cellStyle name="Milliers 41 2 2 3 2" xfId="20218" xr:uid="{00000000-0005-0000-0000-0000C4670000}"/>
    <cellStyle name="Milliers 41 2 2 3 2 2" xfId="44327" xr:uid="{00000000-0005-0000-0000-0000C5670000}"/>
    <cellStyle name="Milliers 41 2 2 3 3" xfId="38849" xr:uid="{00000000-0005-0000-0000-0000C6670000}"/>
    <cellStyle name="Milliers 41 2 2 4" xfId="16283" xr:uid="{00000000-0005-0000-0000-0000C7670000}"/>
    <cellStyle name="Milliers 41 2 2 4 2" xfId="41250" xr:uid="{00000000-0005-0000-0000-0000C8670000}"/>
    <cellStyle name="Milliers 41 2 2 5" xfId="8114" xr:uid="{00000000-0005-0000-0000-0000C9670000}"/>
    <cellStyle name="Milliers 41 2 3" xfId="4759" xr:uid="{00000000-0005-0000-0000-0000CA670000}"/>
    <cellStyle name="Milliers 41 2 3 2" xfId="13440" xr:uid="{00000000-0005-0000-0000-0000CB670000}"/>
    <cellStyle name="Milliers 41 2 3 2 2" xfId="20651" xr:uid="{00000000-0005-0000-0000-0000CC670000}"/>
    <cellStyle name="Milliers 41 2 3 2 2 2" xfId="44760" xr:uid="{00000000-0005-0000-0000-0000CD670000}"/>
    <cellStyle name="Milliers 41 2 3 2 3" xfId="39296" xr:uid="{00000000-0005-0000-0000-0000CE670000}"/>
    <cellStyle name="Milliers 41 2 3 3" xfId="17140" xr:uid="{00000000-0005-0000-0000-0000CF670000}"/>
    <cellStyle name="Milliers 41 2 3 3 2" xfId="42107" xr:uid="{00000000-0005-0000-0000-0000D0670000}"/>
    <cellStyle name="Milliers 41 2 3 4" xfId="36667" xr:uid="{00000000-0005-0000-0000-0000D1670000}"/>
    <cellStyle name="Milliers 41 2 3 5" xfId="9383" xr:uid="{00000000-0005-0000-0000-0000D2670000}"/>
    <cellStyle name="Milliers 41 2 4" xfId="3054" xr:uid="{00000000-0005-0000-0000-0000D3670000}"/>
    <cellStyle name="Milliers 41 2 4 2" xfId="19806" xr:uid="{00000000-0005-0000-0000-0000D4670000}"/>
    <cellStyle name="Milliers 41 2 4 2 2" xfId="43915" xr:uid="{00000000-0005-0000-0000-0000D5670000}"/>
    <cellStyle name="Milliers 41 2 4 3" xfId="38437" xr:uid="{00000000-0005-0000-0000-0000D6670000}"/>
    <cellStyle name="Milliers 41 2 4 4" xfId="11162" xr:uid="{00000000-0005-0000-0000-0000D7670000}"/>
    <cellStyle name="Milliers 41 2 5" xfId="15672" xr:uid="{00000000-0005-0000-0000-0000D8670000}"/>
    <cellStyle name="Milliers 41 2 5 2" xfId="40639" xr:uid="{00000000-0005-0000-0000-0000D9670000}"/>
    <cellStyle name="Milliers 41 2 6" xfId="7487" xr:uid="{00000000-0005-0000-0000-0000DA670000}"/>
    <cellStyle name="Milliers 41 3" xfId="8708" xr:uid="{00000000-0005-0000-0000-0000DB670000}"/>
    <cellStyle name="Milliers 41 3 2" xfId="19169" xr:uid="{00000000-0005-0000-0000-0000DC670000}"/>
    <cellStyle name="Milliers 41 3 2 2" xfId="43278" xr:uid="{00000000-0005-0000-0000-0000DD670000}"/>
    <cellStyle name="Milliers 41 3 3" xfId="35992" xr:uid="{00000000-0005-0000-0000-0000DE670000}"/>
    <cellStyle name="Milliers 41 4" xfId="10525" xr:uid="{00000000-0005-0000-0000-0000DF670000}"/>
    <cellStyle name="Milliers 41 4 2" xfId="37800" xr:uid="{00000000-0005-0000-0000-0000E0670000}"/>
    <cellStyle name="Milliers 41 5" xfId="14997" xr:uid="{00000000-0005-0000-0000-0000E1670000}"/>
    <cellStyle name="Milliers 41 5 2" xfId="39964" xr:uid="{00000000-0005-0000-0000-0000E2670000}"/>
    <cellStyle name="Milliers 41 6" xfId="6803" xr:uid="{00000000-0005-0000-0000-0000E3670000}"/>
    <cellStyle name="Milliers 410" xfId="3334" xr:uid="{00000000-0005-0000-0000-0000E4670000}"/>
    <cellStyle name="Milliers 410 2" xfId="4149" xr:uid="{00000000-0005-0000-0000-0000E5670000}"/>
    <cellStyle name="Milliers 410 2 2" xfId="43207" xr:uid="{00000000-0005-0000-0000-0000E6670000}"/>
    <cellStyle name="Milliers 410 2 3" xfId="18589" xr:uid="{00000000-0005-0000-0000-0000E7670000}"/>
    <cellStyle name="Milliers 410 3" xfId="38969" xr:uid="{00000000-0005-0000-0000-0000E8670000}"/>
    <cellStyle name="Milliers 410 4" xfId="12798" xr:uid="{00000000-0005-0000-0000-0000E9670000}"/>
    <cellStyle name="Milliers 411" xfId="3335" xr:uid="{00000000-0005-0000-0000-0000EA670000}"/>
    <cellStyle name="Milliers 411 2" xfId="4150" xr:uid="{00000000-0005-0000-0000-0000EB670000}"/>
    <cellStyle name="Milliers 411 2 2" xfId="43223" xr:uid="{00000000-0005-0000-0000-0000EC670000}"/>
    <cellStyle name="Milliers 411 2 3" xfId="19045" xr:uid="{00000000-0005-0000-0000-0000ED670000}"/>
    <cellStyle name="Milliers 411 3" xfId="39825" xr:uid="{00000000-0005-0000-0000-0000EE670000}"/>
    <cellStyle name="Milliers 411 4" xfId="14679" xr:uid="{00000000-0005-0000-0000-0000EF670000}"/>
    <cellStyle name="Milliers 412" xfId="3336" xr:uid="{00000000-0005-0000-0000-0000F0670000}"/>
    <cellStyle name="Milliers 412 2" xfId="4151" xr:uid="{00000000-0005-0000-0000-0000F1670000}"/>
    <cellStyle name="Milliers 412 2 2" xfId="43205" xr:uid="{00000000-0005-0000-0000-0000F2670000}"/>
    <cellStyle name="Milliers 412 2 3" xfId="18575" xr:uid="{00000000-0005-0000-0000-0000F3670000}"/>
    <cellStyle name="Milliers 412 3" xfId="38963" xr:uid="{00000000-0005-0000-0000-0000F4670000}"/>
    <cellStyle name="Milliers 412 4" xfId="12708" xr:uid="{00000000-0005-0000-0000-0000F5670000}"/>
    <cellStyle name="Milliers 413" xfId="3338" xr:uid="{00000000-0005-0000-0000-0000F6670000}"/>
    <cellStyle name="Milliers 413 2" xfId="4153" xr:uid="{00000000-0005-0000-0000-0000F7670000}"/>
    <cellStyle name="Milliers 413 2 2" xfId="43202" xr:uid="{00000000-0005-0000-0000-0000F8670000}"/>
    <cellStyle name="Milliers 413 2 3" xfId="18478" xr:uid="{00000000-0005-0000-0000-0000F9670000}"/>
    <cellStyle name="Milliers 413 3" xfId="38961" xr:uid="{00000000-0005-0000-0000-0000FA670000}"/>
    <cellStyle name="Milliers 413 4" xfId="12472" xr:uid="{00000000-0005-0000-0000-0000FB670000}"/>
    <cellStyle name="Milliers 414" xfId="3343" xr:uid="{00000000-0005-0000-0000-0000FC670000}"/>
    <cellStyle name="Milliers 414 2" xfId="4158" xr:uid="{00000000-0005-0000-0000-0000FD670000}"/>
    <cellStyle name="Milliers 414 2 2" xfId="43208" xr:uid="{00000000-0005-0000-0000-0000FE670000}"/>
    <cellStyle name="Milliers 414 2 3" xfId="18631" xr:uid="{00000000-0005-0000-0000-0000FF670000}"/>
    <cellStyle name="Milliers 414 3" xfId="38971" xr:uid="{00000000-0005-0000-0000-000000680000}"/>
    <cellStyle name="Milliers 414 4" xfId="12863" xr:uid="{00000000-0005-0000-0000-000001680000}"/>
    <cellStyle name="Milliers 415" xfId="3344" xr:uid="{00000000-0005-0000-0000-000002680000}"/>
    <cellStyle name="Milliers 415 2" xfId="18745" xr:uid="{00000000-0005-0000-0000-000003680000}"/>
    <cellStyle name="Milliers 415 2 2" xfId="43212" xr:uid="{00000000-0005-0000-0000-000004680000}"/>
    <cellStyle name="Milliers 415 3" xfId="38981" xr:uid="{00000000-0005-0000-0000-000005680000}"/>
    <cellStyle name="Milliers 415 4" xfId="13104" xr:uid="{00000000-0005-0000-0000-000006680000}"/>
    <cellStyle name="Milliers 416" xfId="3346" xr:uid="{00000000-0005-0000-0000-000007680000}"/>
    <cellStyle name="Milliers 416 2" xfId="18869" xr:uid="{00000000-0005-0000-0000-000008680000}"/>
    <cellStyle name="Milliers 416 2 2" xfId="43218" xr:uid="{00000000-0005-0000-0000-000009680000}"/>
    <cellStyle name="Milliers 416 3" xfId="39822" xr:uid="{00000000-0005-0000-0000-00000A680000}"/>
    <cellStyle name="Milliers 416 4" xfId="14227" xr:uid="{00000000-0005-0000-0000-00000B680000}"/>
    <cellStyle name="Milliers 417" xfId="2534" xr:uid="{00000000-0005-0000-0000-00000C680000}"/>
    <cellStyle name="Milliers 417 2" xfId="5012" xr:uid="{00000000-0005-0000-0000-00000D680000}"/>
    <cellStyle name="Milliers 417 2 2" xfId="43224" xr:uid="{00000000-0005-0000-0000-00000E680000}"/>
    <cellStyle name="Milliers 417 2 3" xfId="19084" xr:uid="{00000000-0005-0000-0000-00000F680000}"/>
    <cellStyle name="Milliers 417 3" xfId="3352" xr:uid="{00000000-0005-0000-0000-000010680000}"/>
    <cellStyle name="Milliers 417 3 2" xfId="39826" xr:uid="{00000000-0005-0000-0000-000011680000}"/>
    <cellStyle name="Milliers 417 4" xfId="14782" xr:uid="{00000000-0005-0000-0000-000012680000}"/>
    <cellStyle name="Milliers 418" xfId="3348" xr:uid="{00000000-0005-0000-0000-000013680000}"/>
    <cellStyle name="Milliers 418 2" xfId="14912" xr:uid="{00000000-0005-0000-0000-000014680000}"/>
    <cellStyle name="Milliers 418 2 2" xfId="39880" xr:uid="{00000000-0005-0000-0000-000015680000}"/>
    <cellStyle name="Milliers 418 3" xfId="21176" xr:uid="{00000000-0005-0000-0000-000016680000}"/>
    <cellStyle name="Milliers 418 3 2" xfId="45285" xr:uid="{00000000-0005-0000-0000-000017680000}"/>
    <cellStyle name="Milliers 418 4" xfId="39832" xr:uid="{00000000-0005-0000-0000-000018680000}"/>
    <cellStyle name="Milliers 418 5" xfId="14865" xr:uid="{00000000-0005-0000-0000-000019680000}"/>
    <cellStyle name="Milliers 419" xfId="3353" xr:uid="{00000000-0005-0000-0000-00001A680000}"/>
    <cellStyle name="Milliers 419 2" xfId="14884" xr:uid="{00000000-0005-0000-0000-00001B680000}"/>
    <cellStyle name="Milliers 419 2 2" xfId="39852" xr:uid="{00000000-0005-0000-0000-00001C680000}"/>
    <cellStyle name="Milliers 419 3" xfId="21175" xr:uid="{00000000-0005-0000-0000-00001D680000}"/>
    <cellStyle name="Milliers 419 3 2" xfId="45284" xr:uid="{00000000-0005-0000-0000-00001E680000}"/>
    <cellStyle name="Milliers 419 4" xfId="39831" xr:uid="{00000000-0005-0000-0000-00001F680000}"/>
    <cellStyle name="Milliers 419 5" xfId="14864" xr:uid="{00000000-0005-0000-0000-000020680000}"/>
    <cellStyle name="Milliers 42" xfId="1493" xr:uid="{00000000-0005-0000-0000-000021680000}"/>
    <cellStyle name="Milliers 42 2" xfId="2261" xr:uid="{00000000-0005-0000-0000-000022680000}"/>
    <cellStyle name="Milliers 42 2 2" xfId="3868" xr:uid="{00000000-0005-0000-0000-000023680000}"/>
    <cellStyle name="Milliers 42 2 2 2" xfId="9995" xr:uid="{00000000-0005-0000-0000-000024680000}"/>
    <cellStyle name="Milliers 42 2 2 2 2" xfId="13862" xr:uid="{00000000-0005-0000-0000-000025680000}"/>
    <cellStyle name="Milliers 42 2 2 2 2 2" xfId="21064" xr:uid="{00000000-0005-0000-0000-000026680000}"/>
    <cellStyle name="Milliers 42 2 2 2 2 2 2" xfId="45173" xr:uid="{00000000-0005-0000-0000-000027680000}"/>
    <cellStyle name="Milliers 42 2 2 2 2 3" xfId="39709" xr:uid="{00000000-0005-0000-0000-000028680000}"/>
    <cellStyle name="Milliers 42 2 2 2 3" xfId="17752" xr:uid="{00000000-0005-0000-0000-000029680000}"/>
    <cellStyle name="Milliers 42 2 2 2 3 2" xfId="42719" xr:uid="{00000000-0005-0000-0000-00002A680000}"/>
    <cellStyle name="Milliers 42 2 2 2 4" xfId="37279" xr:uid="{00000000-0005-0000-0000-00002B680000}"/>
    <cellStyle name="Milliers 42 2 2 3" xfId="11576" xr:uid="{00000000-0005-0000-0000-00002C680000}"/>
    <cellStyle name="Milliers 42 2 2 3 2" xfId="20219" xr:uid="{00000000-0005-0000-0000-00002D680000}"/>
    <cellStyle name="Milliers 42 2 2 3 2 2" xfId="44328" xr:uid="{00000000-0005-0000-0000-00002E680000}"/>
    <cellStyle name="Milliers 42 2 2 3 3" xfId="38850" xr:uid="{00000000-0005-0000-0000-00002F680000}"/>
    <cellStyle name="Milliers 42 2 2 4" xfId="16284" xr:uid="{00000000-0005-0000-0000-000030680000}"/>
    <cellStyle name="Milliers 42 2 2 4 2" xfId="41251" xr:uid="{00000000-0005-0000-0000-000031680000}"/>
    <cellStyle name="Milliers 42 2 2 5" xfId="8115" xr:uid="{00000000-0005-0000-0000-000032680000}"/>
    <cellStyle name="Milliers 42 2 3" xfId="4760" xr:uid="{00000000-0005-0000-0000-000033680000}"/>
    <cellStyle name="Milliers 42 2 3 2" xfId="13441" xr:uid="{00000000-0005-0000-0000-000034680000}"/>
    <cellStyle name="Milliers 42 2 3 2 2" xfId="20652" xr:uid="{00000000-0005-0000-0000-000035680000}"/>
    <cellStyle name="Milliers 42 2 3 2 2 2" xfId="44761" xr:uid="{00000000-0005-0000-0000-000036680000}"/>
    <cellStyle name="Milliers 42 2 3 2 3" xfId="39297" xr:uid="{00000000-0005-0000-0000-000037680000}"/>
    <cellStyle name="Milliers 42 2 3 3" xfId="17141" xr:uid="{00000000-0005-0000-0000-000038680000}"/>
    <cellStyle name="Milliers 42 2 3 3 2" xfId="42108" xr:uid="{00000000-0005-0000-0000-000039680000}"/>
    <cellStyle name="Milliers 42 2 3 4" xfId="36668" xr:uid="{00000000-0005-0000-0000-00003A680000}"/>
    <cellStyle name="Milliers 42 2 3 5" xfId="9384" xr:uid="{00000000-0005-0000-0000-00003B680000}"/>
    <cellStyle name="Milliers 42 2 4" xfId="3055" xr:uid="{00000000-0005-0000-0000-00003C680000}"/>
    <cellStyle name="Milliers 42 2 4 2" xfId="19807" xr:uid="{00000000-0005-0000-0000-00003D680000}"/>
    <cellStyle name="Milliers 42 2 4 2 2" xfId="43916" xr:uid="{00000000-0005-0000-0000-00003E680000}"/>
    <cellStyle name="Milliers 42 2 4 3" xfId="38438" xr:uid="{00000000-0005-0000-0000-00003F680000}"/>
    <cellStyle name="Milliers 42 2 4 4" xfId="11163" xr:uid="{00000000-0005-0000-0000-000040680000}"/>
    <cellStyle name="Milliers 42 2 5" xfId="15673" xr:uid="{00000000-0005-0000-0000-000041680000}"/>
    <cellStyle name="Milliers 42 2 5 2" xfId="40640" xr:uid="{00000000-0005-0000-0000-000042680000}"/>
    <cellStyle name="Milliers 42 2 6" xfId="7488" xr:uid="{00000000-0005-0000-0000-000043680000}"/>
    <cellStyle name="Milliers 42 3" xfId="8709" xr:uid="{00000000-0005-0000-0000-000044680000}"/>
    <cellStyle name="Milliers 42 3 2" xfId="19170" xr:uid="{00000000-0005-0000-0000-000045680000}"/>
    <cellStyle name="Milliers 42 3 2 2" xfId="43279" xr:uid="{00000000-0005-0000-0000-000046680000}"/>
    <cellStyle name="Milliers 42 3 3" xfId="35993" xr:uid="{00000000-0005-0000-0000-000047680000}"/>
    <cellStyle name="Milliers 42 4" xfId="10526" xr:uid="{00000000-0005-0000-0000-000048680000}"/>
    <cellStyle name="Milliers 42 4 2" xfId="37801" xr:uid="{00000000-0005-0000-0000-000049680000}"/>
    <cellStyle name="Milliers 42 5" xfId="14998" xr:uid="{00000000-0005-0000-0000-00004A680000}"/>
    <cellStyle name="Milliers 42 5 2" xfId="39965" xr:uid="{00000000-0005-0000-0000-00004B680000}"/>
    <cellStyle name="Milliers 42 6" xfId="6804" xr:uid="{00000000-0005-0000-0000-00004C680000}"/>
    <cellStyle name="Milliers 420" xfId="3354" xr:uid="{00000000-0005-0000-0000-00004D680000}"/>
    <cellStyle name="Milliers 420 2" xfId="19120" xr:uid="{00000000-0005-0000-0000-00004E680000}"/>
    <cellStyle name="Milliers 420 2 2" xfId="43229" xr:uid="{00000000-0005-0000-0000-00004F680000}"/>
    <cellStyle name="Milliers 420 3" xfId="21173" xr:uid="{00000000-0005-0000-0000-000050680000}"/>
    <cellStyle name="Milliers 420 3 2" xfId="45282" xr:uid="{00000000-0005-0000-0000-000051680000}"/>
    <cellStyle name="Milliers 420 4" xfId="39829" xr:uid="{00000000-0005-0000-0000-000052680000}"/>
    <cellStyle name="Milliers 420 5" xfId="14862" xr:uid="{00000000-0005-0000-0000-000053680000}"/>
    <cellStyle name="Milliers 421" xfId="3359" xr:uid="{00000000-0005-0000-0000-000054680000}"/>
    <cellStyle name="Milliers 421 2" xfId="19118" xr:uid="{00000000-0005-0000-0000-000055680000}"/>
    <cellStyle name="Milliers 421 2 2" xfId="43227" xr:uid="{00000000-0005-0000-0000-000056680000}"/>
    <cellStyle name="Milliers 421 3" xfId="21174" xr:uid="{00000000-0005-0000-0000-000057680000}"/>
    <cellStyle name="Milliers 421 3 2" xfId="45283" xr:uid="{00000000-0005-0000-0000-000058680000}"/>
    <cellStyle name="Milliers 421 4" xfId="39830" xr:uid="{00000000-0005-0000-0000-000059680000}"/>
    <cellStyle name="Milliers 421 5" xfId="14863" xr:uid="{00000000-0005-0000-0000-00005A680000}"/>
    <cellStyle name="Milliers 422" xfId="3365" xr:uid="{00000000-0005-0000-0000-00005B680000}"/>
    <cellStyle name="Milliers 422 2" xfId="19119" xr:uid="{00000000-0005-0000-0000-00005C680000}"/>
    <cellStyle name="Milliers 422 2 2" xfId="43228" xr:uid="{00000000-0005-0000-0000-00005D680000}"/>
    <cellStyle name="Milliers 422 3" xfId="21172" xr:uid="{00000000-0005-0000-0000-00005E680000}"/>
    <cellStyle name="Milliers 422 3 2" xfId="45281" xr:uid="{00000000-0005-0000-0000-00005F680000}"/>
    <cellStyle name="Milliers 422 4" xfId="39828" xr:uid="{00000000-0005-0000-0000-000060680000}"/>
    <cellStyle name="Milliers 422 5" xfId="14861" xr:uid="{00000000-0005-0000-0000-000061680000}"/>
    <cellStyle name="Milliers 423" xfId="3366" xr:uid="{00000000-0005-0000-0000-000062680000}"/>
    <cellStyle name="Milliers 423 2" xfId="19116" xr:uid="{00000000-0005-0000-0000-000063680000}"/>
    <cellStyle name="Milliers 423 2 2" xfId="43225" xr:uid="{00000000-0005-0000-0000-000064680000}"/>
    <cellStyle name="Milliers 423 3" xfId="21179" xr:uid="{00000000-0005-0000-0000-000065680000}"/>
    <cellStyle name="Milliers 423 3 2" xfId="45288" xr:uid="{00000000-0005-0000-0000-000066680000}"/>
    <cellStyle name="Milliers 423 4" xfId="35890" xr:uid="{00000000-0005-0000-0000-000067680000}"/>
    <cellStyle name="Milliers 423 5" xfId="8604" xr:uid="{00000000-0005-0000-0000-000068680000}"/>
    <cellStyle name="Milliers 424" xfId="3361" xr:uid="{00000000-0005-0000-0000-000069680000}"/>
    <cellStyle name="Milliers 424 2" xfId="19117" xr:uid="{00000000-0005-0000-0000-00006A680000}"/>
    <cellStyle name="Milliers 424 2 2" xfId="43226" xr:uid="{00000000-0005-0000-0000-00006B680000}"/>
    <cellStyle name="Milliers 424 3" xfId="21181" xr:uid="{00000000-0005-0000-0000-00006C680000}"/>
    <cellStyle name="Milliers 424 3 2" xfId="45290" xr:uid="{00000000-0005-0000-0000-00006D680000}"/>
    <cellStyle name="Milliers 424 4" xfId="37762" xr:uid="{00000000-0005-0000-0000-00006E680000}"/>
    <cellStyle name="Milliers 424 5" xfId="10486" xr:uid="{00000000-0005-0000-0000-00006F680000}"/>
    <cellStyle name="Milliers 425" xfId="3373" xr:uid="{00000000-0005-0000-0000-000070680000}"/>
    <cellStyle name="Milliers 425 2" xfId="19123" xr:uid="{00000000-0005-0000-0000-000071680000}"/>
    <cellStyle name="Milliers 425 2 2" xfId="43232" xr:uid="{00000000-0005-0000-0000-000072680000}"/>
    <cellStyle name="Milliers 425 3" xfId="38921" xr:uid="{00000000-0005-0000-0000-000073680000}"/>
    <cellStyle name="Milliers 425 4" xfId="11647" xr:uid="{00000000-0005-0000-0000-000074680000}"/>
    <cellStyle name="Milliers 426" xfId="3374" xr:uid="{00000000-0005-0000-0000-000075680000}"/>
    <cellStyle name="Milliers 426 2" xfId="39837" xr:uid="{00000000-0005-0000-0000-000076680000}"/>
    <cellStyle name="Milliers 426 3" xfId="14869" xr:uid="{00000000-0005-0000-0000-000077680000}"/>
    <cellStyle name="Milliers 427" xfId="3375" xr:uid="{00000000-0005-0000-0000-000078680000}"/>
    <cellStyle name="Milliers 427 2" xfId="39838" xr:uid="{00000000-0005-0000-0000-000079680000}"/>
    <cellStyle name="Milliers 427 3" xfId="14870" xr:uid="{00000000-0005-0000-0000-00007A680000}"/>
    <cellStyle name="Milliers 428" xfId="3376" xr:uid="{00000000-0005-0000-0000-00007B680000}"/>
    <cellStyle name="Milliers 428 2" xfId="39847" xr:uid="{00000000-0005-0000-0000-00007C680000}"/>
    <cellStyle name="Milliers 428 3" xfId="14879" xr:uid="{00000000-0005-0000-0000-00007D680000}"/>
    <cellStyle name="Milliers 429" xfId="3469" xr:uid="{00000000-0005-0000-0000-00007E680000}"/>
    <cellStyle name="Milliers 429 2" xfId="39848" xr:uid="{00000000-0005-0000-0000-00007F680000}"/>
    <cellStyle name="Milliers 429 3" xfId="14880" xr:uid="{00000000-0005-0000-0000-000080680000}"/>
    <cellStyle name="Milliers 43" xfId="1494" xr:uid="{00000000-0005-0000-0000-000081680000}"/>
    <cellStyle name="Milliers 43 2" xfId="2262" xr:uid="{00000000-0005-0000-0000-000082680000}"/>
    <cellStyle name="Milliers 43 2 2" xfId="3869" xr:uid="{00000000-0005-0000-0000-000083680000}"/>
    <cellStyle name="Milliers 43 2 2 2" xfId="9996" xr:uid="{00000000-0005-0000-0000-000084680000}"/>
    <cellStyle name="Milliers 43 2 2 2 2" xfId="13863" xr:uid="{00000000-0005-0000-0000-000085680000}"/>
    <cellStyle name="Milliers 43 2 2 2 2 2" xfId="21065" xr:uid="{00000000-0005-0000-0000-000086680000}"/>
    <cellStyle name="Milliers 43 2 2 2 2 2 2" xfId="45174" xr:uid="{00000000-0005-0000-0000-000087680000}"/>
    <cellStyle name="Milliers 43 2 2 2 2 3" xfId="39710" xr:uid="{00000000-0005-0000-0000-000088680000}"/>
    <cellStyle name="Milliers 43 2 2 2 3" xfId="17753" xr:uid="{00000000-0005-0000-0000-000089680000}"/>
    <cellStyle name="Milliers 43 2 2 2 3 2" xfId="42720" xr:uid="{00000000-0005-0000-0000-00008A680000}"/>
    <cellStyle name="Milliers 43 2 2 2 4" xfId="37280" xr:uid="{00000000-0005-0000-0000-00008B680000}"/>
    <cellStyle name="Milliers 43 2 2 3" xfId="11577" xr:uid="{00000000-0005-0000-0000-00008C680000}"/>
    <cellStyle name="Milliers 43 2 2 3 2" xfId="20220" xr:uid="{00000000-0005-0000-0000-00008D680000}"/>
    <cellStyle name="Milliers 43 2 2 3 2 2" xfId="44329" xr:uid="{00000000-0005-0000-0000-00008E680000}"/>
    <cellStyle name="Milliers 43 2 2 3 3" xfId="38851" xr:uid="{00000000-0005-0000-0000-00008F680000}"/>
    <cellStyle name="Milliers 43 2 2 4" xfId="16285" xr:uid="{00000000-0005-0000-0000-000090680000}"/>
    <cellStyle name="Milliers 43 2 2 4 2" xfId="41252" xr:uid="{00000000-0005-0000-0000-000091680000}"/>
    <cellStyle name="Milliers 43 2 2 5" xfId="8116" xr:uid="{00000000-0005-0000-0000-000092680000}"/>
    <cellStyle name="Milliers 43 2 3" xfId="4761" xr:uid="{00000000-0005-0000-0000-000093680000}"/>
    <cellStyle name="Milliers 43 2 3 2" xfId="13442" xr:uid="{00000000-0005-0000-0000-000094680000}"/>
    <cellStyle name="Milliers 43 2 3 2 2" xfId="20653" xr:uid="{00000000-0005-0000-0000-000095680000}"/>
    <cellStyle name="Milliers 43 2 3 2 2 2" xfId="44762" xr:uid="{00000000-0005-0000-0000-000096680000}"/>
    <cellStyle name="Milliers 43 2 3 2 3" xfId="39298" xr:uid="{00000000-0005-0000-0000-000097680000}"/>
    <cellStyle name="Milliers 43 2 3 3" xfId="17142" xr:uid="{00000000-0005-0000-0000-000098680000}"/>
    <cellStyle name="Milliers 43 2 3 3 2" xfId="42109" xr:uid="{00000000-0005-0000-0000-000099680000}"/>
    <cellStyle name="Milliers 43 2 3 4" xfId="36669" xr:uid="{00000000-0005-0000-0000-00009A680000}"/>
    <cellStyle name="Milliers 43 2 3 5" xfId="9385" xr:uid="{00000000-0005-0000-0000-00009B680000}"/>
    <cellStyle name="Milliers 43 2 4" xfId="3056" xr:uid="{00000000-0005-0000-0000-00009C680000}"/>
    <cellStyle name="Milliers 43 2 4 2" xfId="19808" xr:uid="{00000000-0005-0000-0000-00009D680000}"/>
    <cellStyle name="Milliers 43 2 4 2 2" xfId="43917" xr:uid="{00000000-0005-0000-0000-00009E680000}"/>
    <cellStyle name="Milliers 43 2 4 3" xfId="38439" xr:uid="{00000000-0005-0000-0000-00009F680000}"/>
    <cellStyle name="Milliers 43 2 4 4" xfId="11164" xr:uid="{00000000-0005-0000-0000-0000A0680000}"/>
    <cellStyle name="Milliers 43 2 5" xfId="15674" xr:uid="{00000000-0005-0000-0000-0000A1680000}"/>
    <cellStyle name="Milliers 43 2 5 2" xfId="40641" xr:uid="{00000000-0005-0000-0000-0000A2680000}"/>
    <cellStyle name="Milliers 43 2 6" xfId="7489" xr:uid="{00000000-0005-0000-0000-0000A3680000}"/>
    <cellStyle name="Milliers 43 3" xfId="8710" xr:uid="{00000000-0005-0000-0000-0000A4680000}"/>
    <cellStyle name="Milliers 43 3 2" xfId="19171" xr:uid="{00000000-0005-0000-0000-0000A5680000}"/>
    <cellStyle name="Milliers 43 3 2 2" xfId="43280" xr:uid="{00000000-0005-0000-0000-0000A6680000}"/>
    <cellStyle name="Milliers 43 3 3" xfId="35994" xr:uid="{00000000-0005-0000-0000-0000A7680000}"/>
    <cellStyle name="Milliers 43 4" xfId="10527" xr:uid="{00000000-0005-0000-0000-0000A8680000}"/>
    <cellStyle name="Milliers 43 4 2" xfId="37802" xr:uid="{00000000-0005-0000-0000-0000A9680000}"/>
    <cellStyle name="Milliers 43 5" xfId="14999" xr:uid="{00000000-0005-0000-0000-0000AA680000}"/>
    <cellStyle name="Milliers 43 5 2" xfId="39966" xr:uid="{00000000-0005-0000-0000-0000AB680000}"/>
    <cellStyle name="Milliers 43 6" xfId="6805" xr:uid="{00000000-0005-0000-0000-0000AC680000}"/>
    <cellStyle name="Milliers 430" xfId="4097" xr:uid="{00000000-0005-0000-0000-0000AD680000}"/>
    <cellStyle name="Milliers 430 2" xfId="39849" xr:uid="{00000000-0005-0000-0000-0000AE680000}"/>
    <cellStyle name="Milliers 430 3" xfId="14881" xr:uid="{00000000-0005-0000-0000-0000AF680000}"/>
    <cellStyle name="Milliers 431" xfId="3465" xr:uid="{00000000-0005-0000-0000-0000B0680000}"/>
    <cellStyle name="Milliers 431 2" xfId="39850" xr:uid="{00000000-0005-0000-0000-0000B1680000}"/>
    <cellStyle name="Milliers 431 3" xfId="14882" xr:uid="{00000000-0005-0000-0000-0000B2680000}"/>
    <cellStyle name="Milliers 432" xfId="4349" xr:uid="{00000000-0005-0000-0000-0000B3680000}"/>
    <cellStyle name="Milliers 432 2" xfId="39851" xr:uid="{00000000-0005-0000-0000-0000B4680000}"/>
    <cellStyle name="Milliers 432 3" xfId="14883" xr:uid="{00000000-0005-0000-0000-0000B5680000}"/>
    <cellStyle name="Milliers 433" xfId="5049" xr:uid="{00000000-0005-0000-0000-0000B6680000}"/>
    <cellStyle name="Milliers 433 2" xfId="39886" xr:uid="{00000000-0005-0000-0000-0000B7680000}"/>
    <cellStyle name="Milliers 433 3" xfId="14919" xr:uid="{00000000-0005-0000-0000-0000B8680000}"/>
    <cellStyle name="Milliers 434" xfId="4334" xr:uid="{00000000-0005-0000-0000-0000B9680000}"/>
    <cellStyle name="Milliers 434 2" xfId="39872" xr:uid="{00000000-0005-0000-0000-0000BA680000}"/>
    <cellStyle name="Milliers 434 3" xfId="14904" xr:uid="{00000000-0005-0000-0000-0000BB680000}"/>
    <cellStyle name="Milliers 435" xfId="5059" xr:uid="{00000000-0005-0000-0000-0000BC680000}"/>
    <cellStyle name="Milliers 435 2" xfId="43191" xr:uid="{00000000-0005-0000-0000-0000BD680000}"/>
    <cellStyle name="Milliers 435 3" xfId="18225" xr:uid="{00000000-0005-0000-0000-0000BE680000}"/>
    <cellStyle name="Milliers 436" xfId="5058" xr:uid="{00000000-0005-0000-0000-0000BF680000}"/>
    <cellStyle name="Milliers 436 2" xfId="43189" xr:uid="{00000000-0005-0000-0000-0000C0680000}"/>
    <cellStyle name="Milliers 436 3" xfId="18222" xr:uid="{00000000-0005-0000-0000-0000C1680000}"/>
    <cellStyle name="Milliers 437" xfId="5060" xr:uid="{00000000-0005-0000-0000-0000C2680000}"/>
    <cellStyle name="Milliers 437 2" xfId="43206" xr:uid="{00000000-0005-0000-0000-0000C3680000}"/>
    <cellStyle name="Milliers 437 3" xfId="18578" xr:uid="{00000000-0005-0000-0000-0000C4680000}"/>
    <cellStyle name="Milliers 438" xfId="4161" xr:uid="{00000000-0005-0000-0000-0000C5680000}"/>
    <cellStyle name="Milliers 438 2" xfId="43230" xr:uid="{00000000-0005-0000-0000-0000C6680000}"/>
    <cellStyle name="Milliers 438 3" xfId="19121" xr:uid="{00000000-0005-0000-0000-0000C7680000}"/>
    <cellStyle name="Milliers 439" xfId="5061" xr:uid="{00000000-0005-0000-0000-0000C8680000}"/>
    <cellStyle name="Milliers 439 2" xfId="41699" xr:uid="{00000000-0005-0000-0000-0000C9680000}"/>
    <cellStyle name="Milliers 439 3" xfId="16732" xr:uid="{00000000-0005-0000-0000-0000CA680000}"/>
    <cellStyle name="Milliers 44" xfId="1495" xr:uid="{00000000-0005-0000-0000-0000CB680000}"/>
    <cellStyle name="Milliers 44 2" xfId="2263" xr:uid="{00000000-0005-0000-0000-0000CC680000}"/>
    <cellStyle name="Milliers 44 2 2" xfId="3870" xr:uid="{00000000-0005-0000-0000-0000CD680000}"/>
    <cellStyle name="Milliers 44 2 2 2" xfId="9997" xr:uid="{00000000-0005-0000-0000-0000CE680000}"/>
    <cellStyle name="Milliers 44 2 2 2 2" xfId="13864" xr:uid="{00000000-0005-0000-0000-0000CF680000}"/>
    <cellStyle name="Milliers 44 2 2 2 2 2" xfId="21066" xr:uid="{00000000-0005-0000-0000-0000D0680000}"/>
    <cellStyle name="Milliers 44 2 2 2 2 2 2" xfId="45175" xr:uid="{00000000-0005-0000-0000-0000D1680000}"/>
    <cellStyle name="Milliers 44 2 2 2 2 3" xfId="39711" xr:uid="{00000000-0005-0000-0000-0000D2680000}"/>
    <cellStyle name="Milliers 44 2 2 2 3" xfId="17754" xr:uid="{00000000-0005-0000-0000-0000D3680000}"/>
    <cellStyle name="Milliers 44 2 2 2 3 2" xfId="42721" xr:uid="{00000000-0005-0000-0000-0000D4680000}"/>
    <cellStyle name="Milliers 44 2 2 2 4" xfId="37281" xr:uid="{00000000-0005-0000-0000-0000D5680000}"/>
    <cellStyle name="Milliers 44 2 2 3" xfId="11578" xr:uid="{00000000-0005-0000-0000-0000D6680000}"/>
    <cellStyle name="Milliers 44 2 2 3 2" xfId="20221" xr:uid="{00000000-0005-0000-0000-0000D7680000}"/>
    <cellStyle name="Milliers 44 2 2 3 2 2" xfId="44330" xr:uid="{00000000-0005-0000-0000-0000D8680000}"/>
    <cellStyle name="Milliers 44 2 2 3 3" xfId="38852" xr:uid="{00000000-0005-0000-0000-0000D9680000}"/>
    <cellStyle name="Milliers 44 2 2 4" xfId="16286" xr:uid="{00000000-0005-0000-0000-0000DA680000}"/>
    <cellStyle name="Milliers 44 2 2 4 2" xfId="41253" xr:uid="{00000000-0005-0000-0000-0000DB680000}"/>
    <cellStyle name="Milliers 44 2 2 5" xfId="8117" xr:uid="{00000000-0005-0000-0000-0000DC680000}"/>
    <cellStyle name="Milliers 44 2 3" xfId="4762" xr:uid="{00000000-0005-0000-0000-0000DD680000}"/>
    <cellStyle name="Milliers 44 2 3 2" xfId="13443" xr:uid="{00000000-0005-0000-0000-0000DE680000}"/>
    <cellStyle name="Milliers 44 2 3 2 2" xfId="20654" xr:uid="{00000000-0005-0000-0000-0000DF680000}"/>
    <cellStyle name="Milliers 44 2 3 2 2 2" xfId="44763" xr:uid="{00000000-0005-0000-0000-0000E0680000}"/>
    <cellStyle name="Milliers 44 2 3 2 3" xfId="39299" xr:uid="{00000000-0005-0000-0000-0000E1680000}"/>
    <cellStyle name="Milliers 44 2 3 3" xfId="17143" xr:uid="{00000000-0005-0000-0000-0000E2680000}"/>
    <cellStyle name="Milliers 44 2 3 3 2" xfId="42110" xr:uid="{00000000-0005-0000-0000-0000E3680000}"/>
    <cellStyle name="Milliers 44 2 3 4" xfId="36670" xr:uid="{00000000-0005-0000-0000-0000E4680000}"/>
    <cellStyle name="Milliers 44 2 3 5" xfId="9386" xr:uid="{00000000-0005-0000-0000-0000E5680000}"/>
    <cellStyle name="Milliers 44 2 4" xfId="3057" xr:uid="{00000000-0005-0000-0000-0000E6680000}"/>
    <cellStyle name="Milliers 44 2 4 2" xfId="19809" xr:uid="{00000000-0005-0000-0000-0000E7680000}"/>
    <cellStyle name="Milliers 44 2 4 2 2" xfId="43918" xr:uid="{00000000-0005-0000-0000-0000E8680000}"/>
    <cellStyle name="Milliers 44 2 4 3" xfId="38440" xr:uid="{00000000-0005-0000-0000-0000E9680000}"/>
    <cellStyle name="Milliers 44 2 4 4" xfId="11165" xr:uid="{00000000-0005-0000-0000-0000EA680000}"/>
    <cellStyle name="Milliers 44 2 5" xfId="15675" xr:uid="{00000000-0005-0000-0000-0000EB680000}"/>
    <cellStyle name="Milliers 44 2 5 2" xfId="40642" xr:uid="{00000000-0005-0000-0000-0000EC680000}"/>
    <cellStyle name="Milliers 44 2 6" xfId="7490" xr:uid="{00000000-0005-0000-0000-0000ED680000}"/>
    <cellStyle name="Milliers 44 3" xfId="8711" xr:uid="{00000000-0005-0000-0000-0000EE680000}"/>
    <cellStyle name="Milliers 44 3 2" xfId="19172" xr:uid="{00000000-0005-0000-0000-0000EF680000}"/>
    <cellStyle name="Milliers 44 3 2 2" xfId="43281" xr:uid="{00000000-0005-0000-0000-0000F0680000}"/>
    <cellStyle name="Milliers 44 3 3" xfId="35995" xr:uid="{00000000-0005-0000-0000-0000F1680000}"/>
    <cellStyle name="Milliers 44 4" xfId="10528" xr:uid="{00000000-0005-0000-0000-0000F2680000}"/>
    <cellStyle name="Milliers 44 4 2" xfId="37803" xr:uid="{00000000-0005-0000-0000-0000F3680000}"/>
    <cellStyle name="Milliers 44 5" xfId="15000" xr:uid="{00000000-0005-0000-0000-0000F4680000}"/>
    <cellStyle name="Milliers 44 5 2" xfId="39967" xr:uid="{00000000-0005-0000-0000-0000F5680000}"/>
    <cellStyle name="Milliers 44 6" xfId="6806" xr:uid="{00000000-0005-0000-0000-0000F6680000}"/>
    <cellStyle name="Milliers 440" xfId="4170" xr:uid="{00000000-0005-0000-0000-0000F7680000}"/>
    <cellStyle name="Milliers 440 2" xfId="43199" xr:uid="{00000000-0005-0000-0000-0000F8680000}"/>
    <cellStyle name="Milliers 440 3" xfId="18404" xr:uid="{00000000-0005-0000-0000-0000F9680000}"/>
    <cellStyle name="Milliers 441" xfId="4171" xr:uid="{00000000-0005-0000-0000-0000FA680000}"/>
    <cellStyle name="Milliers 441 2" xfId="43231" xr:uid="{00000000-0005-0000-0000-0000FB680000}"/>
    <cellStyle name="Milliers 441 3" xfId="19122" xr:uid="{00000000-0005-0000-0000-0000FC680000}"/>
    <cellStyle name="Milliers 442" xfId="5075" xr:uid="{00000000-0005-0000-0000-0000FD680000}"/>
    <cellStyle name="Milliers 442 2" xfId="43190" xr:uid="{00000000-0005-0000-0000-0000FE680000}"/>
    <cellStyle name="Milliers 442 3" xfId="18224" xr:uid="{00000000-0005-0000-0000-0000FF680000}"/>
    <cellStyle name="Milliers 443" xfId="5077" xr:uid="{00000000-0005-0000-0000-000000690000}"/>
    <cellStyle name="Milliers 443 2" xfId="43222" xr:uid="{00000000-0005-0000-0000-000001690000}"/>
    <cellStyle name="Milliers 443 3" xfId="18981" xr:uid="{00000000-0005-0000-0000-000002690000}"/>
    <cellStyle name="Milliers 444" xfId="5082" xr:uid="{00000000-0005-0000-0000-000003690000}"/>
    <cellStyle name="Milliers 444 2" xfId="43204" xr:uid="{00000000-0005-0000-0000-000004690000}"/>
    <cellStyle name="Milliers 444 3" xfId="18552" xr:uid="{00000000-0005-0000-0000-000005690000}"/>
    <cellStyle name="Milliers 445" xfId="5083" xr:uid="{00000000-0005-0000-0000-000006690000}"/>
    <cellStyle name="Milliers 445 2" xfId="35262" xr:uid="{00000000-0005-0000-0000-000007690000}"/>
    <cellStyle name="Milliers 446" xfId="5084" xr:uid="{00000000-0005-0000-0000-000008690000}"/>
    <cellStyle name="Milliers 446 2" xfId="43221" xr:uid="{00000000-0005-0000-0000-000009690000}"/>
    <cellStyle name="Milliers 447" xfId="5085" xr:uid="{00000000-0005-0000-0000-00000A690000}"/>
    <cellStyle name="Milliers 448" xfId="5086" xr:uid="{00000000-0005-0000-0000-00000B690000}"/>
    <cellStyle name="Milliers 449" xfId="5087" xr:uid="{00000000-0005-0000-0000-00000C690000}"/>
    <cellStyle name="Milliers 45" xfId="1518" xr:uid="{00000000-0005-0000-0000-00000D690000}"/>
    <cellStyle name="Milliers 45 2" xfId="2264" xr:uid="{00000000-0005-0000-0000-00000E690000}"/>
    <cellStyle name="Milliers 45 2 2" xfId="3871" xr:uid="{00000000-0005-0000-0000-00000F690000}"/>
    <cellStyle name="Milliers 45 2 2 2" xfId="9998" xr:uid="{00000000-0005-0000-0000-000010690000}"/>
    <cellStyle name="Milliers 45 2 2 2 2" xfId="13865" xr:uid="{00000000-0005-0000-0000-000011690000}"/>
    <cellStyle name="Milliers 45 2 2 2 2 2" xfId="21067" xr:uid="{00000000-0005-0000-0000-000012690000}"/>
    <cellStyle name="Milliers 45 2 2 2 2 2 2" xfId="45176" xr:uid="{00000000-0005-0000-0000-000013690000}"/>
    <cellStyle name="Milliers 45 2 2 2 2 3" xfId="39712" xr:uid="{00000000-0005-0000-0000-000014690000}"/>
    <cellStyle name="Milliers 45 2 2 2 3" xfId="17755" xr:uid="{00000000-0005-0000-0000-000015690000}"/>
    <cellStyle name="Milliers 45 2 2 2 3 2" xfId="42722" xr:uid="{00000000-0005-0000-0000-000016690000}"/>
    <cellStyle name="Milliers 45 2 2 2 4" xfId="37282" xr:uid="{00000000-0005-0000-0000-000017690000}"/>
    <cellStyle name="Milliers 45 2 2 3" xfId="11579" xr:uid="{00000000-0005-0000-0000-000018690000}"/>
    <cellStyle name="Milliers 45 2 2 3 2" xfId="20222" xr:uid="{00000000-0005-0000-0000-000019690000}"/>
    <cellStyle name="Milliers 45 2 2 3 2 2" xfId="44331" xr:uid="{00000000-0005-0000-0000-00001A690000}"/>
    <cellStyle name="Milliers 45 2 2 3 3" xfId="38853" xr:uid="{00000000-0005-0000-0000-00001B690000}"/>
    <cellStyle name="Milliers 45 2 2 4" xfId="16287" xr:uid="{00000000-0005-0000-0000-00001C690000}"/>
    <cellStyle name="Milliers 45 2 2 4 2" xfId="41254" xr:uid="{00000000-0005-0000-0000-00001D690000}"/>
    <cellStyle name="Milliers 45 2 2 5" xfId="8118" xr:uid="{00000000-0005-0000-0000-00001E690000}"/>
    <cellStyle name="Milliers 45 2 3" xfId="4763" xr:uid="{00000000-0005-0000-0000-00001F690000}"/>
    <cellStyle name="Milliers 45 2 3 2" xfId="13444" xr:uid="{00000000-0005-0000-0000-000020690000}"/>
    <cellStyle name="Milliers 45 2 3 2 2" xfId="20655" xr:uid="{00000000-0005-0000-0000-000021690000}"/>
    <cellStyle name="Milliers 45 2 3 2 2 2" xfId="44764" xr:uid="{00000000-0005-0000-0000-000022690000}"/>
    <cellStyle name="Milliers 45 2 3 2 3" xfId="39300" xr:uid="{00000000-0005-0000-0000-000023690000}"/>
    <cellStyle name="Milliers 45 2 3 3" xfId="17144" xr:uid="{00000000-0005-0000-0000-000024690000}"/>
    <cellStyle name="Milliers 45 2 3 3 2" xfId="42111" xr:uid="{00000000-0005-0000-0000-000025690000}"/>
    <cellStyle name="Milliers 45 2 3 4" xfId="36671" xr:uid="{00000000-0005-0000-0000-000026690000}"/>
    <cellStyle name="Milliers 45 2 3 5" xfId="9387" xr:uid="{00000000-0005-0000-0000-000027690000}"/>
    <cellStyle name="Milliers 45 2 4" xfId="3058" xr:uid="{00000000-0005-0000-0000-000028690000}"/>
    <cellStyle name="Milliers 45 2 4 2" xfId="19810" xr:uid="{00000000-0005-0000-0000-000029690000}"/>
    <cellStyle name="Milliers 45 2 4 2 2" xfId="43919" xr:uid="{00000000-0005-0000-0000-00002A690000}"/>
    <cellStyle name="Milliers 45 2 4 3" xfId="38441" xr:uid="{00000000-0005-0000-0000-00002B690000}"/>
    <cellStyle name="Milliers 45 2 4 4" xfId="11166" xr:uid="{00000000-0005-0000-0000-00002C690000}"/>
    <cellStyle name="Milliers 45 2 5" xfId="15676" xr:uid="{00000000-0005-0000-0000-00002D690000}"/>
    <cellStyle name="Milliers 45 2 5 2" xfId="40643" xr:uid="{00000000-0005-0000-0000-00002E690000}"/>
    <cellStyle name="Milliers 45 2 6" xfId="7491" xr:uid="{00000000-0005-0000-0000-00002F690000}"/>
    <cellStyle name="Milliers 45 3" xfId="8734" xr:uid="{00000000-0005-0000-0000-000030690000}"/>
    <cellStyle name="Milliers 45 3 2" xfId="19173" xr:uid="{00000000-0005-0000-0000-000031690000}"/>
    <cellStyle name="Milliers 45 3 2 2" xfId="43282" xr:uid="{00000000-0005-0000-0000-000032690000}"/>
    <cellStyle name="Milliers 45 3 3" xfId="36018" xr:uid="{00000000-0005-0000-0000-000033690000}"/>
    <cellStyle name="Milliers 45 4" xfId="10529" xr:uid="{00000000-0005-0000-0000-000034690000}"/>
    <cellStyle name="Milliers 45 4 2" xfId="37804" xr:uid="{00000000-0005-0000-0000-000035690000}"/>
    <cellStyle name="Milliers 45 5" xfId="15023" xr:uid="{00000000-0005-0000-0000-000036690000}"/>
    <cellStyle name="Milliers 45 5 2" xfId="39990" xr:uid="{00000000-0005-0000-0000-000037690000}"/>
    <cellStyle name="Milliers 45 6" xfId="6829" xr:uid="{00000000-0005-0000-0000-000038690000}"/>
    <cellStyle name="Milliers 450" xfId="5088" xr:uid="{00000000-0005-0000-0000-000039690000}"/>
    <cellStyle name="Milliers 451" xfId="5089" xr:uid="{00000000-0005-0000-0000-00003A690000}"/>
    <cellStyle name="Milliers 452" xfId="2656" xr:uid="{00000000-0005-0000-0000-00003B690000}"/>
    <cellStyle name="Milliers 453" xfId="2585" xr:uid="{00000000-0005-0000-0000-00003C690000}"/>
    <cellStyle name="Milliers 454" xfId="5090" xr:uid="{00000000-0005-0000-0000-00003D690000}"/>
    <cellStyle name="Milliers 455" xfId="5097" xr:uid="{00000000-0005-0000-0000-00003E690000}"/>
    <cellStyle name="Milliers 456" xfId="5101" xr:uid="{00000000-0005-0000-0000-00003F690000}"/>
    <cellStyle name="Milliers 457" xfId="5119" xr:uid="{00000000-0005-0000-0000-000040690000}"/>
    <cellStyle name="Milliers 458" xfId="5109" xr:uid="{00000000-0005-0000-0000-000041690000}"/>
    <cellStyle name="Milliers 459" xfId="5118" xr:uid="{00000000-0005-0000-0000-000042690000}"/>
    <cellStyle name="Milliers 46" xfId="1519" xr:uid="{00000000-0005-0000-0000-000043690000}"/>
    <cellStyle name="Milliers 46 2" xfId="2265" xr:uid="{00000000-0005-0000-0000-000044690000}"/>
    <cellStyle name="Milliers 46 2 2" xfId="3872" xr:uid="{00000000-0005-0000-0000-000045690000}"/>
    <cellStyle name="Milliers 46 2 2 2" xfId="9999" xr:uid="{00000000-0005-0000-0000-000046690000}"/>
    <cellStyle name="Milliers 46 2 2 2 2" xfId="13866" xr:uid="{00000000-0005-0000-0000-000047690000}"/>
    <cellStyle name="Milliers 46 2 2 2 2 2" xfId="21068" xr:uid="{00000000-0005-0000-0000-000048690000}"/>
    <cellStyle name="Milliers 46 2 2 2 2 2 2" xfId="45177" xr:uid="{00000000-0005-0000-0000-000049690000}"/>
    <cellStyle name="Milliers 46 2 2 2 2 3" xfId="39713" xr:uid="{00000000-0005-0000-0000-00004A690000}"/>
    <cellStyle name="Milliers 46 2 2 2 3" xfId="17756" xr:uid="{00000000-0005-0000-0000-00004B690000}"/>
    <cellStyle name="Milliers 46 2 2 2 3 2" xfId="42723" xr:uid="{00000000-0005-0000-0000-00004C690000}"/>
    <cellStyle name="Milliers 46 2 2 2 4" xfId="37283" xr:uid="{00000000-0005-0000-0000-00004D690000}"/>
    <cellStyle name="Milliers 46 2 2 3" xfId="11580" xr:uid="{00000000-0005-0000-0000-00004E690000}"/>
    <cellStyle name="Milliers 46 2 2 3 2" xfId="20223" xr:uid="{00000000-0005-0000-0000-00004F690000}"/>
    <cellStyle name="Milliers 46 2 2 3 2 2" xfId="44332" xr:uid="{00000000-0005-0000-0000-000050690000}"/>
    <cellStyle name="Milliers 46 2 2 3 3" xfId="38854" xr:uid="{00000000-0005-0000-0000-000051690000}"/>
    <cellStyle name="Milliers 46 2 2 4" xfId="16288" xr:uid="{00000000-0005-0000-0000-000052690000}"/>
    <cellStyle name="Milliers 46 2 2 4 2" xfId="41255" xr:uid="{00000000-0005-0000-0000-000053690000}"/>
    <cellStyle name="Milliers 46 2 2 5" xfId="8119" xr:uid="{00000000-0005-0000-0000-000054690000}"/>
    <cellStyle name="Milliers 46 2 3" xfId="4764" xr:uid="{00000000-0005-0000-0000-000055690000}"/>
    <cellStyle name="Milliers 46 2 3 2" xfId="13445" xr:uid="{00000000-0005-0000-0000-000056690000}"/>
    <cellStyle name="Milliers 46 2 3 2 2" xfId="20656" xr:uid="{00000000-0005-0000-0000-000057690000}"/>
    <cellStyle name="Milliers 46 2 3 2 2 2" xfId="44765" xr:uid="{00000000-0005-0000-0000-000058690000}"/>
    <cellStyle name="Milliers 46 2 3 2 3" xfId="39301" xr:uid="{00000000-0005-0000-0000-000059690000}"/>
    <cellStyle name="Milliers 46 2 3 3" xfId="17145" xr:uid="{00000000-0005-0000-0000-00005A690000}"/>
    <cellStyle name="Milliers 46 2 3 3 2" xfId="42112" xr:uid="{00000000-0005-0000-0000-00005B690000}"/>
    <cellStyle name="Milliers 46 2 3 4" xfId="36672" xr:uid="{00000000-0005-0000-0000-00005C690000}"/>
    <cellStyle name="Milliers 46 2 3 5" xfId="9388" xr:uid="{00000000-0005-0000-0000-00005D690000}"/>
    <cellStyle name="Milliers 46 2 4" xfId="3059" xr:uid="{00000000-0005-0000-0000-00005E690000}"/>
    <cellStyle name="Milliers 46 2 4 2" xfId="19811" xr:uid="{00000000-0005-0000-0000-00005F690000}"/>
    <cellStyle name="Milliers 46 2 4 2 2" xfId="43920" xr:uid="{00000000-0005-0000-0000-000060690000}"/>
    <cellStyle name="Milliers 46 2 4 3" xfId="38442" xr:uid="{00000000-0005-0000-0000-000061690000}"/>
    <cellStyle name="Milliers 46 2 4 4" xfId="11167" xr:uid="{00000000-0005-0000-0000-000062690000}"/>
    <cellStyle name="Milliers 46 2 5" xfId="15677" xr:uid="{00000000-0005-0000-0000-000063690000}"/>
    <cellStyle name="Milliers 46 2 5 2" xfId="40644" xr:uid="{00000000-0005-0000-0000-000064690000}"/>
    <cellStyle name="Milliers 46 2 6" xfId="7492" xr:uid="{00000000-0005-0000-0000-000065690000}"/>
    <cellStyle name="Milliers 46 3" xfId="8735" xr:uid="{00000000-0005-0000-0000-000066690000}"/>
    <cellStyle name="Milliers 46 3 2" xfId="19174" xr:uid="{00000000-0005-0000-0000-000067690000}"/>
    <cellStyle name="Milliers 46 3 2 2" xfId="43283" xr:uid="{00000000-0005-0000-0000-000068690000}"/>
    <cellStyle name="Milliers 46 3 3" xfId="36019" xr:uid="{00000000-0005-0000-0000-000069690000}"/>
    <cellStyle name="Milliers 46 4" xfId="10530" xr:uid="{00000000-0005-0000-0000-00006A690000}"/>
    <cellStyle name="Milliers 46 4 2" xfId="37805" xr:uid="{00000000-0005-0000-0000-00006B690000}"/>
    <cellStyle name="Milliers 46 5" xfId="15024" xr:uid="{00000000-0005-0000-0000-00006C690000}"/>
    <cellStyle name="Milliers 46 5 2" xfId="39991" xr:uid="{00000000-0005-0000-0000-00006D690000}"/>
    <cellStyle name="Milliers 46 6" xfId="6830" xr:uid="{00000000-0005-0000-0000-00006E690000}"/>
    <cellStyle name="Milliers 460" xfId="5104" xr:uid="{00000000-0005-0000-0000-00006F690000}"/>
    <cellStyle name="Milliers 461" xfId="5124" xr:uid="{00000000-0005-0000-0000-000070690000}"/>
    <cellStyle name="Milliers 462" xfId="5098" xr:uid="{00000000-0005-0000-0000-000071690000}"/>
    <cellStyle name="Milliers 463" xfId="5122" xr:uid="{00000000-0005-0000-0000-000072690000}"/>
    <cellStyle name="Milliers 464" xfId="5120" xr:uid="{00000000-0005-0000-0000-000073690000}"/>
    <cellStyle name="Milliers 465" xfId="5121" xr:uid="{00000000-0005-0000-0000-000074690000}"/>
    <cellStyle name="Milliers 466" xfId="5100" xr:uid="{00000000-0005-0000-0000-000075690000}"/>
    <cellStyle name="Milliers 467" xfId="5103" xr:uid="{00000000-0005-0000-0000-000076690000}"/>
    <cellStyle name="Milliers 468" xfId="5111" xr:uid="{00000000-0005-0000-0000-000077690000}"/>
    <cellStyle name="Milliers 469" xfId="5125" xr:uid="{00000000-0005-0000-0000-000078690000}"/>
    <cellStyle name="Milliers 47" xfId="1520" xr:uid="{00000000-0005-0000-0000-000079690000}"/>
    <cellStyle name="Milliers 47 2" xfId="2266" xr:uid="{00000000-0005-0000-0000-00007A690000}"/>
    <cellStyle name="Milliers 47 2 2" xfId="3873" xr:uid="{00000000-0005-0000-0000-00007B690000}"/>
    <cellStyle name="Milliers 47 2 2 2" xfId="10000" xr:uid="{00000000-0005-0000-0000-00007C690000}"/>
    <cellStyle name="Milliers 47 2 2 2 2" xfId="13867" xr:uid="{00000000-0005-0000-0000-00007D690000}"/>
    <cellStyle name="Milliers 47 2 2 2 2 2" xfId="21069" xr:uid="{00000000-0005-0000-0000-00007E690000}"/>
    <cellStyle name="Milliers 47 2 2 2 2 2 2" xfId="45178" xr:uid="{00000000-0005-0000-0000-00007F690000}"/>
    <cellStyle name="Milliers 47 2 2 2 2 3" xfId="39714" xr:uid="{00000000-0005-0000-0000-000080690000}"/>
    <cellStyle name="Milliers 47 2 2 2 3" xfId="17757" xr:uid="{00000000-0005-0000-0000-000081690000}"/>
    <cellStyle name="Milliers 47 2 2 2 3 2" xfId="42724" xr:uid="{00000000-0005-0000-0000-000082690000}"/>
    <cellStyle name="Milliers 47 2 2 2 4" xfId="37284" xr:uid="{00000000-0005-0000-0000-000083690000}"/>
    <cellStyle name="Milliers 47 2 2 3" xfId="11581" xr:uid="{00000000-0005-0000-0000-000084690000}"/>
    <cellStyle name="Milliers 47 2 2 3 2" xfId="20224" xr:uid="{00000000-0005-0000-0000-000085690000}"/>
    <cellStyle name="Milliers 47 2 2 3 2 2" xfId="44333" xr:uid="{00000000-0005-0000-0000-000086690000}"/>
    <cellStyle name="Milliers 47 2 2 3 3" xfId="38855" xr:uid="{00000000-0005-0000-0000-000087690000}"/>
    <cellStyle name="Milliers 47 2 2 4" xfId="16289" xr:uid="{00000000-0005-0000-0000-000088690000}"/>
    <cellStyle name="Milliers 47 2 2 4 2" xfId="41256" xr:uid="{00000000-0005-0000-0000-000089690000}"/>
    <cellStyle name="Milliers 47 2 2 5" xfId="8120" xr:uid="{00000000-0005-0000-0000-00008A690000}"/>
    <cellStyle name="Milliers 47 2 3" xfId="4765" xr:uid="{00000000-0005-0000-0000-00008B690000}"/>
    <cellStyle name="Milliers 47 2 3 2" xfId="13446" xr:uid="{00000000-0005-0000-0000-00008C690000}"/>
    <cellStyle name="Milliers 47 2 3 2 2" xfId="20657" xr:uid="{00000000-0005-0000-0000-00008D690000}"/>
    <cellStyle name="Milliers 47 2 3 2 2 2" xfId="44766" xr:uid="{00000000-0005-0000-0000-00008E690000}"/>
    <cellStyle name="Milliers 47 2 3 2 3" xfId="39302" xr:uid="{00000000-0005-0000-0000-00008F690000}"/>
    <cellStyle name="Milliers 47 2 3 3" xfId="17146" xr:uid="{00000000-0005-0000-0000-000090690000}"/>
    <cellStyle name="Milliers 47 2 3 3 2" xfId="42113" xr:uid="{00000000-0005-0000-0000-000091690000}"/>
    <cellStyle name="Milliers 47 2 3 4" xfId="36673" xr:uid="{00000000-0005-0000-0000-000092690000}"/>
    <cellStyle name="Milliers 47 2 3 5" xfId="9389" xr:uid="{00000000-0005-0000-0000-000093690000}"/>
    <cellStyle name="Milliers 47 2 4" xfId="3060" xr:uid="{00000000-0005-0000-0000-000094690000}"/>
    <cellStyle name="Milliers 47 2 4 2" xfId="19812" xr:uid="{00000000-0005-0000-0000-000095690000}"/>
    <cellStyle name="Milliers 47 2 4 2 2" xfId="43921" xr:uid="{00000000-0005-0000-0000-000096690000}"/>
    <cellStyle name="Milliers 47 2 4 3" xfId="38443" xr:uid="{00000000-0005-0000-0000-000097690000}"/>
    <cellStyle name="Milliers 47 2 4 4" xfId="11168" xr:uid="{00000000-0005-0000-0000-000098690000}"/>
    <cellStyle name="Milliers 47 2 5" xfId="15678" xr:uid="{00000000-0005-0000-0000-000099690000}"/>
    <cellStyle name="Milliers 47 2 5 2" xfId="40645" xr:uid="{00000000-0005-0000-0000-00009A690000}"/>
    <cellStyle name="Milliers 47 2 6" xfId="7493" xr:uid="{00000000-0005-0000-0000-00009B690000}"/>
    <cellStyle name="Milliers 47 3" xfId="8736" xr:uid="{00000000-0005-0000-0000-00009C690000}"/>
    <cellStyle name="Milliers 47 3 2" xfId="19175" xr:uid="{00000000-0005-0000-0000-00009D690000}"/>
    <cellStyle name="Milliers 47 3 2 2" xfId="43284" xr:uid="{00000000-0005-0000-0000-00009E690000}"/>
    <cellStyle name="Milliers 47 3 3" xfId="36020" xr:uid="{00000000-0005-0000-0000-00009F690000}"/>
    <cellStyle name="Milliers 47 4" xfId="10531" xr:uid="{00000000-0005-0000-0000-0000A0690000}"/>
    <cellStyle name="Milliers 47 4 2" xfId="37806" xr:uid="{00000000-0005-0000-0000-0000A1690000}"/>
    <cellStyle name="Milliers 47 5" xfId="15025" xr:uid="{00000000-0005-0000-0000-0000A2690000}"/>
    <cellStyle name="Milliers 47 5 2" xfId="39992" xr:uid="{00000000-0005-0000-0000-0000A3690000}"/>
    <cellStyle name="Milliers 47 6" xfId="6831" xr:uid="{00000000-0005-0000-0000-0000A4690000}"/>
    <cellStyle name="Milliers 470" xfId="5134" xr:uid="{00000000-0005-0000-0000-0000A5690000}"/>
    <cellStyle name="Milliers 471" xfId="5136" xr:uid="{00000000-0005-0000-0000-0000A6690000}"/>
    <cellStyle name="Milliers 472" xfId="5256" xr:uid="{00000000-0005-0000-0000-0000A7690000}"/>
    <cellStyle name="Milliers 473" xfId="45300" xr:uid="{00000000-0005-0000-0000-0000A8690000}"/>
    <cellStyle name="Milliers 48" xfId="1521" xr:uid="{00000000-0005-0000-0000-0000A9690000}"/>
    <cellStyle name="Milliers 48 2" xfId="2267" xr:uid="{00000000-0005-0000-0000-0000AA690000}"/>
    <cellStyle name="Milliers 48 2 2" xfId="3874" xr:uid="{00000000-0005-0000-0000-0000AB690000}"/>
    <cellStyle name="Milliers 48 2 2 2" xfId="10001" xr:uid="{00000000-0005-0000-0000-0000AC690000}"/>
    <cellStyle name="Milliers 48 2 2 2 2" xfId="13868" xr:uid="{00000000-0005-0000-0000-0000AD690000}"/>
    <cellStyle name="Milliers 48 2 2 2 2 2" xfId="21070" xr:uid="{00000000-0005-0000-0000-0000AE690000}"/>
    <cellStyle name="Milliers 48 2 2 2 2 2 2" xfId="45179" xr:uid="{00000000-0005-0000-0000-0000AF690000}"/>
    <cellStyle name="Milliers 48 2 2 2 2 3" xfId="39715" xr:uid="{00000000-0005-0000-0000-0000B0690000}"/>
    <cellStyle name="Milliers 48 2 2 2 3" xfId="17758" xr:uid="{00000000-0005-0000-0000-0000B1690000}"/>
    <cellStyle name="Milliers 48 2 2 2 3 2" xfId="42725" xr:uid="{00000000-0005-0000-0000-0000B2690000}"/>
    <cellStyle name="Milliers 48 2 2 2 4" xfId="37285" xr:uid="{00000000-0005-0000-0000-0000B3690000}"/>
    <cellStyle name="Milliers 48 2 2 3" xfId="11582" xr:uid="{00000000-0005-0000-0000-0000B4690000}"/>
    <cellStyle name="Milliers 48 2 2 3 2" xfId="20225" xr:uid="{00000000-0005-0000-0000-0000B5690000}"/>
    <cellStyle name="Milliers 48 2 2 3 2 2" xfId="44334" xr:uid="{00000000-0005-0000-0000-0000B6690000}"/>
    <cellStyle name="Milliers 48 2 2 3 3" xfId="38856" xr:uid="{00000000-0005-0000-0000-0000B7690000}"/>
    <cellStyle name="Milliers 48 2 2 4" xfId="16290" xr:uid="{00000000-0005-0000-0000-0000B8690000}"/>
    <cellStyle name="Milliers 48 2 2 4 2" xfId="41257" xr:uid="{00000000-0005-0000-0000-0000B9690000}"/>
    <cellStyle name="Milliers 48 2 2 5" xfId="8121" xr:uid="{00000000-0005-0000-0000-0000BA690000}"/>
    <cellStyle name="Milliers 48 2 3" xfId="4766" xr:uid="{00000000-0005-0000-0000-0000BB690000}"/>
    <cellStyle name="Milliers 48 2 3 2" xfId="13447" xr:uid="{00000000-0005-0000-0000-0000BC690000}"/>
    <cellStyle name="Milliers 48 2 3 2 2" xfId="20658" xr:uid="{00000000-0005-0000-0000-0000BD690000}"/>
    <cellStyle name="Milliers 48 2 3 2 2 2" xfId="44767" xr:uid="{00000000-0005-0000-0000-0000BE690000}"/>
    <cellStyle name="Milliers 48 2 3 2 3" xfId="39303" xr:uid="{00000000-0005-0000-0000-0000BF690000}"/>
    <cellStyle name="Milliers 48 2 3 3" xfId="17147" xr:uid="{00000000-0005-0000-0000-0000C0690000}"/>
    <cellStyle name="Milliers 48 2 3 3 2" xfId="42114" xr:uid="{00000000-0005-0000-0000-0000C1690000}"/>
    <cellStyle name="Milliers 48 2 3 4" xfId="36674" xr:uid="{00000000-0005-0000-0000-0000C2690000}"/>
    <cellStyle name="Milliers 48 2 3 5" xfId="9390" xr:uid="{00000000-0005-0000-0000-0000C3690000}"/>
    <cellStyle name="Milliers 48 2 4" xfId="3061" xr:uid="{00000000-0005-0000-0000-0000C4690000}"/>
    <cellStyle name="Milliers 48 2 4 2" xfId="19813" xr:uid="{00000000-0005-0000-0000-0000C5690000}"/>
    <cellStyle name="Milliers 48 2 4 2 2" xfId="43922" xr:uid="{00000000-0005-0000-0000-0000C6690000}"/>
    <cellStyle name="Milliers 48 2 4 3" xfId="38444" xr:uid="{00000000-0005-0000-0000-0000C7690000}"/>
    <cellStyle name="Milliers 48 2 4 4" xfId="11169" xr:uid="{00000000-0005-0000-0000-0000C8690000}"/>
    <cellStyle name="Milliers 48 2 5" xfId="15679" xr:uid="{00000000-0005-0000-0000-0000C9690000}"/>
    <cellStyle name="Milliers 48 2 5 2" xfId="40646" xr:uid="{00000000-0005-0000-0000-0000CA690000}"/>
    <cellStyle name="Milliers 48 2 6" xfId="7494" xr:uid="{00000000-0005-0000-0000-0000CB690000}"/>
    <cellStyle name="Milliers 48 3" xfId="8737" xr:uid="{00000000-0005-0000-0000-0000CC690000}"/>
    <cellStyle name="Milliers 48 3 2" xfId="19176" xr:uid="{00000000-0005-0000-0000-0000CD690000}"/>
    <cellStyle name="Milliers 48 3 2 2" xfId="43285" xr:uid="{00000000-0005-0000-0000-0000CE690000}"/>
    <cellStyle name="Milliers 48 3 3" xfId="36021" xr:uid="{00000000-0005-0000-0000-0000CF690000}"/>
    <cellStyle name="Milliers 48 4" xfId="10532" xr:uid="{00000000-0005-0000-0000-0000D0690000}"/>
    <cellStyle name="Milliers 48 4 2" xfId="37807" xr:uid="{00000000-0005-0000-0000-0000D1690000}"/>
    <cellStyle name="Milliers 48 5" xfId="15026" xr:uid="{00000000-0005-0000-0000-0000D2690000}"/>
    <cellStyle name="Milliers 48 5 2" xfId="39993" xr:uid="{00000000-0005-0000-0000-0000D3690000}"/>
    <cellStyle name="Milliers 48 6" xfId="6832" xr:uid="{00000000-0005-0000-0000-0000D4690000}"/>
    <cellStyle name="Milliers 49" xfId="1522" xr:uid="{00000000-0005-0000-0000-0000D5690000}"/>
    <cellStyle name="Milliers 49 2" xfId="2268" xr:uid="{00000000-0005-0000-0000-0000D6690000}"/>
    <cellStyle name="Milliers 49 2 2" xfId="3875" xr:uid="{00000000-0005-0000-0000-0000D7690000}"/>
    <cellStyle name="Milliers 49 2 2 2" xfId="10002" xr:uid="{00000000-0005-0000-0000-0000D8690000}"/>
    <cellStyle name="Milliers 49 2 2 2 2" xfId="13869" xr:uid="{00000000-0005-0000-0000-0000D9690000}"/>
    <cellStyle name="Milliers 49 2 2 2 2 2" xfId="21071" xr:uid="{00000000-0005-0000-0000-0000DA690000}"/>
    <cellStyle name="Milliers 49 2 2 2 2 2 2" xfId="45180" xr:uid="{00000000-0005-0000-0000-0000DB690000}"/>
    <cellStyle name="Milliers 49 2 2 2 2 3" xfId="39716" xr:uid="{00000000-0005-0000-0000-0000DC690000}"/>
    <cellStyle name="Milliers 49 2 2 2 3" xfId="17759" xr:uid="{00000000-0005-0000-0000-0000DD690000}"/>
    <cellStyle name="Milliers 49 2 2 2 3 2" xfId="42726" xr:uid="{00000000-0005-0000-0000-0000DE690000}"/>
    <cellStyle name="Milliers 49 2 2 2 4" xfId="37286" xr:uid="{00000000-0005-0000-0000-0000DF690000}"/>
    <cellStyle name="Milliers 49 2 2 3" xfId="11583" xr:uid="{00000000-0005-0000-0000-0000E0690000}"/>
    <cellStyle name="Milliers 49 2 2 3 2" xfId="20226" xr:uid="{00000000-0005-0000-0000-0000E1690000}"/>
    <cellStyle name="Milliers 49 2 2 3 2 2" xfId="44335" xr:uid="{00000000-0005-0000-0000-0000E2690000}"/>
    <cellStyle name="Milliers 49 2 2 3 3" xfId="38857" xr:uid="{00000000-0005-0000-0000-0000E3690000}"/>
    <cellStyle name="Milliers 49 2 2 4" xfId="16291" xr:uid="{00000000-0005-0000-0000-0000E4690000}"/>
    <cellStyle name="Milliers 49 2 2 4 2" xfId="41258" xr:uid="{00000000-0005-0000-0000-0000E5690000}"/>
    <cellStyle name="Milliers 49 2 2 5" xfId="8122" xr:uid="{00000000-0005-0000-0000-0000E6690000}"/>
    <cellStyle name="Milliers 49 2 3" xfId="4767" xr:uid="{00000000-0005-0000-0000-0000E7690000}"/>
    <cellStyle name="Milliers 49 2 3 2" xfId="13448" xr:uid="{00000000-0005-0000-0000-0000E8690000}"/>
    <cellStyle name="Milliers 49 2 3 2 2" xfId="20659" xr:uid="{00000000-0005-0000-0000-0000E9690000}"/>
    <cellStyle name="Milliers 49 2 3 2 2 2" xfId="44768" xr:uid="{00000000-0005-0000-0000-0000EA690000}"/>
    <cellStyle name="Milliers 49 2 3 2 3" xfId="39304" xr:uid="{00000000-0005-0000-0000-0000EB690000}"/>
    <cellStyle name="Milliers 49 2 3 3" xfId="17148" xr:uid="{00000000-0005-0000-0000-0000EC690000}"/>
    <cellStyle name="Milliers 49 2 3 3 2" xfId="42115" xr:uid="{00000000-0005-0000-0000-0000ED690000}"/>
    <cellStyle name="Milliers 49 2 3 4" xfId="36675" xr:uid="{00000000-0005-0000-0000-0000EE690000}"/>
    <cellStyle name="Milliers 49 2 3 5" xfId="9391" xr:uid="{00000000-0005-0000-0000-0000EF690000}"/>
    <cellStyle name="Milliers 49 2 4" xfId="3062" xr:uid="{00000000-0005-0000-0000-0000F0690000}"/>
    <cellStyle name="Milliers 49 2 4 2" xfId="19814" xr:uid="{00000000-0005-0000-0000-0000F1690000}"/>
    <cellStyle name="Milliers 49 2 4 2 2" xfId="43923" xr:uid="{00000000-0005-0000-0000-0000F2690000}"/>
    <cellStyle name="Milliers 49 2 4 3" xfId="38445" xr:uid="{00000000-0005-0000-0000-0000F3690000}"/>
    <cellStyle name="Milliers 49 2 4 4" xfId="11170" xr:uid="{00000000-0005-0000-0000-0000F4690000}"/>
    <cellStyle name="Milliers 49 2 5" xfId="15680" xr:uid="{00000000-0005-0000-0000-0000F5690000}"/>
    <cellStyle name="Milliers 49 2 5 2" xfId="40647" xr:uid="{00000000-0005-0000-0000-0000F6690000}"/>
    <cellStyle name="Milliers 49 2 6" xfId="7495" xr:uid="{00000000-0005-0000-0000-0000F7690000}"/>
    <cellStyle name="Milliers 49 3" xfId="8738" xr:uid="{00000000-0005-0000-0000-0000F8690000}"/>
    <cellStyle name="Milliers 49 3 2" xfId="19177" xr:uid="{00000000-0005-0000-0000-0000F9690000}"/>
    <cellStyle name="Milliers 49 3 2 2" xfId="43286" xr:uid="{00000000-0005-0000-0000-0000FA690000}"/>
    <cellStyle name="Milliers 49 3 3" xfId="36022" xr:uid="{00000000-0005-0000-0000-0000FB690000}"/>
    <cellStyle name="Milliers 49 4" xfId="10533" xr:uid="{00000000-0005-0000-0000-0000FC690000}"/>
    <cellStyle name="Milliers 49 4 2" xfId="37808" xr:uid="{00000000-0005-0000-0000-0000FD690000}"/>
    <cellStyle name="Milliers 49 5" xfId="15027" xr:uid="{00000000-0005-0000-0000-0000FE690000}"/>
    <cellStyle name="Milliers 49 5 2" xfId="39994" xr:uid="{00000000-0005-0000-0000-0000FF690000}"/>
    <cellStyle name="Milliers 49 6" xfId="6833" xr:uid="{00000000-0005-0000-0000-0000006A0000}"/>
    <cellStyle name="Milliers 5" xfId="973" xr:uid="{00000000-0005-0000-0000-0000016A0000}"/>
    <cellStyle name="Milliers 50" xfId="1523" xr:uid="{00000000-0005-0000-0000-0000026A0000}"/>
    <cellStyle name="Milliers 50 2" xfId="2269" xr:uid="{00000000-0005-0000-0000-0000036A0000}"/>
    <cellStyle name="Milliers 50 2 2" xfId="3876" xr:uid="{00000000-0005-0000-0000-0000046A0000}"/>
    <cellStyle name="Milliers 50 2 2 2" xfId="10003" xr:uid="{00000000-0005-0000-0000-0000056A0000}"/>
    <cellStyle name="Milliers 50 2 2 2 2" xfId="13870" xr:uid="{00000000-0005-0000-0000-0000066A0000}"/>
    <cellStyle name="Milliers 50 2 2 2 2 2" xfId="21072" xr:uid="{00000000-0005-0000-0000-0000076A0000}"/>
    <cellStyle name="Milliers 50 2 2 2 2 2 2" xfId="45181" xr:uid="{00000000-0005-0000-0000-0000086A0000}"/>
    <cellStyle name="Milliers 50 2 2 2 2 3" xfId="39717" xr:uid="{00000000-0005-0000-0000-0000096A0000}"/>
    <cellStyle name="Milliers 50 2 2 2 3" xfId="17760" xr:uid="{00000000-0005-0000-0000-00000A6A0000}"/>
    <cellStyle name="Milliers 50 2 2 2 3 2" xfId="42727" xr:uid="{00000000-0005-0000-0000-00000B6A0000}"/>
    <cellStyle name="Milliers 50 2 2 2 4" xfId="37287" xr:uid="{00000000-0005-0000-0000-00000C6A0000}"/>
    <cellStyle name="Milliers 50 2 2 3" xfId="11584" xr:uid="{00000000-0005-0000-0000-00000D6A0000}"/>
    <cellStyle name="Milliers 50 2 2 3 2" xfId="20227" xr:uid="{00000000-0005-0000-0000-00000E6A0000}"/>
    <cellStyle name="Milliers 50 2 2 3 2 2" xfId="44336" xr:uid="{00000000-0005-0000-0000-00000F6A0000}"/>
    <cellStyle name="Milliers 50 2 2 3 3" xfId="38858" xr:uid="{00000000-0005-0000-0000-0000106A0000}"/>
    <cellStyle name="Milliers 50 2 2 4" xfId="16292" xr:uid="{00000000-0005-0000-0000-0000116A0000}"/>
    <cellStyle name="Milliers 50 2 2 4 2" xfId="41259" xr:uid="{00000000-0005-0000-0000-0000126A0000}"/>
    <cellStyle name="Milliers 50 2 2 5" xfId="8123" xr:uid="{00000000-0005-0000-0000-0000136A0000}"/>
    <cellStyle name="Milliers 50 2 3" xfId="4768" xr:uid="{00000000-0005-0000-0000-0000146A0000}"/>
    <cellStyle name="Milliers 50 2 3 2" xfId="13449" xr:uid="{00000000-0005-0000-0000-0000156A0000}"/>
    <cellStyle name="Milliers 50 2 3 2 2" xfId="20660" xr:uid="{00000000-0005-0000-0000-0000166A0000}"/>
    <cellStyle name="Milliers 50 2 3 2 2 2" xfId="44769" xr:uid="{00000000-0005-0000-0000-0000176A0000}"/>
    <cellStyle name="Milliers 50 2 3 2 3" xfId="39305" xr:uid="{00000000-0005-0000-0000-0000186A0000}"/>
    <cellStyle name="Milliers 50 2 3 3" xfId="17149" xr:uid="{00000000-0005-0000-0000-0000196A0000}"/>
    <cellStyle name="Milliers 50 2 3 3 2" xfId="42116" xr:uid="{00000000-0005-0000-0000-00001A6A0000}"/>
    <cellStyle name="Milliers 50 2 3 4" xfId="36676" xr:uid="{00000000-0005-0000-0000-00001B6A0000}"/>
    <cellStyle name="Milliers 50 2 3 5" xfId="9392" xr:uid="{00000000-0005-0000-0000-00001C6A0000}"/>
    <cellStyle name="Milliers 50 2 4" xfId="3063" xr:uid="{00000000-0005-0000-0000-00001D6A0000}"/>
    <cellStyle name="Milliers 50 2 4 2" xfId="19815" xr:uid="{00000000-0005-0000-0000-00001E6A0000}"/>
    <cellStyle name="Milliers 50 2 4 2 2" xfId="43924" xr:uid="{00000000-0005-0000-0000-00001F6A0000}"/>
    <cellStyle name="Milliers 50 2 4 3" xfId="38446" xr:uid="{00000000-0005-0000-0000-0000206A0000}"/>
    <cellStyle name="Milliers 50 2 4 4" xfId="11171" xr:uid="{00000000-0005-0000-0000-0000216A0000}"/>
    <cellStyle name="Milliers 50 2 5" xfId="15681" xr:uid="{00000000-0005-0000-0000-0000226A0000}"/>
    <cellStyle name="Milliers 50 2 5 2" xfId="40648" xr:uid="{00000000-0005-0000-0000-0000236A0000}"/>
    <cellStyle name="Milliers 50 2 6" xfId="7496" xr:uid="{00000000-0005-0000-0000-0000246A0000}"/>
    <cellStyle name="Milliers 50 3" xfId="8739" xr:uid="{00000000-0005-0000-0000-0000256A0000}"/>
    <cellStyle name="Milliers 50 3 2" xfId="19178" xr:uid="{00000000-0005-0000-0000-0000266A0000}"/>
    <cellStyle name="Milliers 50 3 2 2" xfId="43287" xr:uid="{00000000-0005-0000-0000-0000276A0000}"/>
    <cellStyle name="Milliers 50 3 3" xfId="36023" xr:uid="{00000000-0005-0000-0000-0000286A0000}"/>
    <cellStyle name="Milliers 50 4" xfId="10534" xr:uid="{00000000-0005-0000-0000-0000296A0000}"/>
    <cellStyle name="Milliers 50 4 2" xfId="37809" xr:uid="{00000000-0005-0000-0000-00002A6A0000}"/>
    <cellStyle name="Milliers 50 5" xfId="15028" xr:uid="{00000000-0005-0000-0000-00002B6A0000}"/>
    <cellStyle name="Milliers 50 5 2" xfId="39995" xr:uid="{00000000-0005-0000-0000-00002C6A0000}"/>
    <cellStyle name="Milliers 50 6" xfId="6834" xr:uid="{00000000-0005-0000-0000-00002D6A0000}"/>
    <cellStyle name="Milliers 51" xfId="1524" xr:uid="{00000000-0005-0000-0000-00002E6A0000}"/>
    <cellStyle name="Milliers 51 2" xfId="2270" xr:uid="{00000000-0005-0000-0000-00002F6A0000}"/>
    <cellStyle name="Milliers 51 2 2" xfId="3877" xr:uid="{00000000-0005-0000-0000-0000306A0000}"/>
    <cellStyle name="Milliers 51 2 2 2" xfId="10004" xr:uid="{00000000-0005-0000-0000-0000316A0000}"/>
    <cellStyle name="Milliers 51 2 2 2 2" xfId="13871" xr:uid="{00000000-0005-0000-0000-0000326A0000}"/>
    <cellStyle name="Milliers 51 2 2 2 2 2" xfId="21073" xr:uid="{00000000-0005-0000-0000-0000336A0000}"/>
    <cellStyle name="Milliers 51 2 2 2 2 2 2" xfId="45182" xr:uid="{00000000-0005-0000-0000-0000346A0000}"/>
    <cellStyle name="Milliers 51 2 2 2 2 3" xfId="39718" xr:uid="{00000000-0005-0000-0000-0000356A0000}"/>
    <cellStyle name="Milliers 51 2 2 2 3" xfId="17761" xr:uid="{00000000-0005-0000-0000-0000366A0000}"/>
    <cellStyle name="Milliers 51 2 2 2 3 2" xfId="42728" xr:uid="{00000000-0005-0000-0000-0000376A0000}"/>
    <cellStyle name="Milliers 51 2 2 2 4" xfId="37288" xr:uid="{00000000-0005-0000-0000-0000386A0000}"/>
    <cellStyle name="Milliers 51 2 2 3" xfId="11585" xr:uid="{00000000-0005-0000-0000-0000396A0000}"/>
    <cellStyle name="Milliers 51 2 2 3 2" xfId="20228" xr:uid="{00000000-0005-0000-0000-00003A6A0000}"/>
    <cellStyle name="Milliers 51 2 2 3 2 2" xfId="44337" xr:uid="{00000000-0005-0000-0000-00003B6A0000}"/>
    <cellStyle name="Milliers 51 2 2 3 3" xfId="38859" xr:uid="{00000000-0005-0000-0000-00003C6A0000}"/>
    <cellStyle name="Milliers 51 2 2 4" xfId="16293" xr:uid="{00000000-0005-0000-0000-00003D6A0000}"/>
    <cellStyle name="Milliers 51 2 2 4 2" xfId="41260" xr:uid="{00000000-0005-0000-0000-00003E6A0000}"/>
    <cellStyle name="Milliers 51 2 2 5" xfId="8124" xr:uid="{00000000-0005-0000-0000-00003F6A0000}"/>
    <cellStyle name="Milliers 51 2 3" xfId="4769" xr:uid="{00000000-0005-0000-0000-0000406A0000}"/>
    <cellStyle name="Milliers 51 2 3 2" xfId="13450" xr:uid="{00000000-0005-0000-0000-0000416A0000}"/>
    <cellStyle name="Milliers 51 2 3 2 2" xfId="20661" xr:uid="{00000000-0005-0000-0000-0000426A0000}"/>
    <cellStyle name="Milliers 51 2 3 2 2 2" xfId="44770" xr:uid="{00000000-0005-0000-0000-0000436A0000}"/>
    <cellStyle name="Milliers 51 2 3 2 3" xfId="39306" xr:uid="{00000000-0005-0000-0000-0000446A0000}"/>
    <cellStyle name="Milliers 51 2 3 3" xfId="17150" xr:uid="{00000000-0005-0000-0000-0000456A0000}"/>
    <cellStyle name="Milliers 51 2 3 3 2" xfId="42117" xr:uid="{00000000-0005-0000-0000-0000466A0000}"/>
    <cellStyle name="Milliers 51 2 3 4" xfId="36677" xr:uid="{00000000-0005-0000-0000-0000476A0000}"/>
    <cellStyle name="Milliers 51 2 3 5" xfId="9393" xr:uid="{00000000-0005-0000-0000-0000486A0000}"/>
    <cellStyle name="Milliers 51 2 4" xfId="3064" xr:uid="{00000000-0005-0000-0000-0000496A0000}"/>
    <cellStyle name="Milliers 51 2 4 2" xfId="19816" xr:uid="{00000000-0005-0000-0000-00004A6A0000}"/>
    <cellStyle name="Milliers 51 2 4 2 2" xfId="43925" xr:uid="{00000000-0005-0000-0000-00004B6A0000}"/>
    <cellStyle name="Milliers 51 2 4 3" xfId="38447" xr:uid="{00000000-0005-0000-0000-00004C6A0000}"/>
    <cellStyle name="Milliers 51 2 4 4" xfId="11172" xr:uid="{00000000-0005-0000-0000-00004D6A0000}"/>
    <cellStyle name="Milliers 51 2 5" xfId="15682" xr:uid="{00000000-0005-0000-0000-00004E6A0000}"/>
    <cellStyle name="Milliers 51 2 5 2" xfId="40649" xr:uid="{00000000-0005-0000-0000-00004F6A0000}"/>
    <cellStyle name="Milliers 51 2 6" xfId="7497" xr:uid="{00000000-0005-0000-0000-0000506A0000}"/>
    <cellStyle name="Milliers 51 3" xfId="8740" xr:uid="{00000000-0005-0000-0000-0000516A0000}"/>
    <cellStyle name="Milliers 51 3 2" xfId="19179" xr:uid="{00000000-0005-0000-0000-0000526A0000}"/>
    <cellStyle name="Milliers 51 3 2 2" xfId="43288" xr:uid="{00000000-0005-0000-0000-0000536A0000}"/>
    <cellStyle name="Milliers 51 3 3" xfId="36024" xr:uid="{00000000-0005-0000-0000-0000546A0000}"/>
    <cellStyle name="Milliers 51 4" xfId="10535" xr:uid="{00000000-0005-0000-0000-0000556A0000}"/>
    <cellStyle name="Milliers 51 4 2" xfId="37810" xr:uid="{00000000-0005-0000-0000-0000566A0000}"/>
    <cellStyle name="Milliers 51 5" xfId="15029" xr:uid="{00000000-0005-0000-0000-0000576A0000}"/>
    <cellStyle name="Milliers 51 5 2" xfId="39996" xr:uid="{00000000-0005-0000-0000-0000586A0000}"/>
    <cellStyle name="Milliers 51 6" xfId="6835" xr:uid="{00000000-0005-0000-0000-0000596A0000}"/>
    <cellStyle name="Milliers 52" xfId="1525" xr:uid="{00000000-0005-0000-0000-00005A6A0000}"/>
    <cellStyle name="Milliers 52 2" xfId="2271" xr:uid="{00000000-0005-0000-0000-00005B6A0000}"/>
    <cellStyle name="Milliers 52 2 2" xfId="3878" xr:uid="{00000000-0005-0000-0000-00005C6A0000}"/>
    <cellStyle name="Milliers 52 2 2 2" xfId="10005" xr:uid="{00000000-0005-0000-0000-00005D6A0000}"/>
    <cellStyle name="Milliers 52 2 2 2 2" xfId="13872" xr:uid="{00000000-0005-0000-0000-00005E6A0000}"/>
    <cellStyle name="Milliers 52 2 2 2 2 2" xfId="21074" xr:uid="{00000000-0005-0000-0000-00005F6A0000}"/>
    <cellStyle name="Milliers 52 2 2 2 2 2 2" xfId="45183" xr:uid="{00000000-0005-0000-0000-0000606A0000}"/>
    <cellStyle name="Milliers 52 2 2 2 2 3" xfId="39719" xr:uid="{00000000-0005-0000-0000-0000616A0000}"/>
    <cellStyle name="Milliers 52 2 2 2 3" xfId="17762" xr:uid="{00000000-0005-0000-0000-0000626A0000}"/>
    <cellStyle name="Milliers 52 2 2 2 3 2" xfId="42729" xr:uid="{00000000-0005-0000-0000-0000636A0000}"/>
    <cellStyle name="Milliers 52 2 2 2 4" xfId="37289" xr:uid="{00000000-0005-0000-0000-0000646A0000}"/>
    <cellStyle name="Milliers 52 2 2 3" xfId="11586" xr:uid="{00000000-0005-0000-0000-0000656A0000}"/>
    <cellStyle name="Milliers 52 2 2 3 2" xfId="20229" xr:uid="{00000000-0005-0000-0000-0000666A0000}"/>
    <cellStyle name="Milliers 52 2 2 3 2 2" xfId="44338" xr:uid="{00000000-0005-0000-0000-0000676A0000}"/>
    <cellStyle name="Milliers 52 2 2 3 3" xfId="38860" xr:uid="{00000000-0005-0000-0000-0000686A0000}"/>
    <cellStyle name="Milliers 52 2 2 4" xfId="16294" xr:uid="{00000000-0005-0000-0000-0000696A0000}"/>
    <cellStyle name="Milliers 52 2 2 4 2" xfId="41261" xr:uid="{00000000-0005-0000-0000-00006A6A0000}"/>
    <cellStyle name="Milliers 52 2 2 5" xfId="8125" xr:uid="{00000000-0005-0000-0000-00006B6A0000}"/>
    <cellStyle name="Milliers 52 2 3" xfId="4770" xr:uid="{00000000-0005-0000-0000-00006C6A0000}"/>
    <cellStyle name="Milliers 52 2 3 2" xfId="13451" xr:uid="{00000000-0005-0000-0000-00006D6A0000}"/>
    <cellStyle name="Milliers 52 2 3 2 2" xfId="20662" xr:uid="{00000000-0005-0000-0000-00006E6A0000}"/>
    <cellStyle name="Milliers 52 2 3 2 2 2" xfId="44771" xr:uid="{00000000-0005-0000-0000-00006F6A0000}"/>
    <cellStyle name="Milliers 52 2 3 2 3" xfId="39307" xr:uid="{00000000-0005-0000-0000-0000706A0000}"/>
    <cellStyle name="Milliers 52 2 3 3" xfId="17151" xr:uid="{00000000-0005-0000-0000-0000716A0000}"/>
    <cellStyle name="Milliers 52 2 3 3 2" xfId="42118" xr:uid="{00000000-0005-0000-0000-0000726A0000}"/>
    <cellStyle name="Milliers 52 2 3 4" xfId="36678" xr:uid="{00000000-0005-0000-0000-0000736A0000}"/>
    <cellStyle name="Milliers 52 2 3 5" xfId="9394" xr:uid="{00000000-0005-0000-0000-0000746A0000}"/>
    <cellStyle name="Milliers 52 2 4" xfId="3065" xr:uid="{00000000-0005-0000-0000-0000756A0000}"/>
    <cellStyle name="Milliers 52 2 4 2" xfId="19817" xr:uid="{00000000-0005-0000-0000-0000766A0000}"/>
    <cellStyle name="Milliers 52 2 4 2 2" xfId="43926" xr:uid="{00000000-0005-0000-0000-0000776A0000}"/>
    <cellStyle name="Milliers 52 2 4 3" xfId="38448" xr:uid="{00000000-0005-0000-0000-0000786A0000}"/>
    <cellStyle name="Milliers 52 2 4 4" xfId="11173" xr:uid="{00000000-0005-0000-0000-0000796A0000}"/>
    <cellStyle name="Milliers 52 2 5" xfId="15683" xr:uid="{00000000-0005-0000-0000-00007A6A0000}"/>
    <cellStyle name="Milliers 52 2 5 2" xfId="40650" xr:uid="{00000000-0005-0000-0000-00007B6A0000}"/>
    <cellStyle name="Milliers 52 2 6" xfId="7498" xr:uid="{00000000-0005-0000-0000-00007C6A0000}"/>
    <cellStyle name="Milliers 52 3" xfId="8741" xr:uid="{00000000-0005-0000-0000-00007D6A0000}"/>
    <cellStyle name="Milliers 52 3 2" xfId="19180" xr:uid="{00000000-0005-0000-0000-00007E6A0000}"/>
    <cellStyle name="Milliers 52 3 2 2" xfId="43289" xr:uid="{00000000-0005-0000-0000-00007F6A0000}"/>
    <cellStyle name="Milliers 52 3 3" xfId="36025" xr:uid="{00000000-0005-0000-0000-0000806A0000}"/>
    <cellStyle name="Milliers 52 4" xfId="10536" xr:uid="{00000000-0005-0000-0000-0000816A0000}"/>
    <cellStyle name="Milliers 52 4 2" xfId="37811" xr:uid="{00000000-0005-0000-0000-0000826A0000}"/>
    <cellStyle name="Milliers 52 5" xfId="15030" xr:uid="{00000000-0005-0000-0000-0000836A0000}"/>
    <cellStyle name="Milliers 52 5 2" xfId="39997" xr:uid="{00000000-0005-0000-0000-0000846A0000}"/>
    <cellStyle name="Milliers 52 6" xfId="6836" xr:uid="{00000000-0005-0000-0000-0000856A0000}"/>
    <cellStyle name="Milliers 53" xfId="1526" xr:uid="{00000000-0005-0000-0000-0000866A0000}"/>
    <cellStyle name="Milliers 53 2" xfId="2272" xr:uid="{00000000-0005-0000-0000-0000876A0000}"/>
    <cellStyle name="Milliers 53 2 2" xfId="3879" xr:uid="{00000000-0005-0000-0000-0000886A0000}"/>
    <cellStyle name="Milliers 53 2 2 2" xfId="10006" xr:uid="{00000000-0005-0000-0000-0000896A0000}"/>
    <cellStyle name="Milliers 53 2 2 2 2" xfId="13873" xr:uid="{00000000-0005-0000-0000-00008A6A0000}"/>
    <cellStyle name="Milliers 53 2 2 2 2 2" xfId="21075" xr:uid="{00000000-0005-0000-0000-00008B6A0000}"/>
    <cellStyle name="Milliers 53 2 2 2 2 2 2" xfId="45184" xr:uid="{00000000-0005-0000-0000-00008C6A0000}"/>
    <cellStyle name="Milliers 53 2 2 2 2 3" xfId="39720" xr:uid="{00000000-0005-0000-0000-00008D6A0000}"/>
    <cellStyle name="Milliers 53 2 2 2 3" xfId="17763" xr:uid="{00000000-0005-0000-0000-00008E6A0000}"/>
    <cellStyle name="Milliers 53 2 2 2 3 2" xfId="42730" xr:uid="{00000000-0005-0000-0000-00008F6A0000}"/>
    <cellStyle name="Milliers 53 2 2 2 4" xfId="37290" xr:uid="{00000000-0005-0000-0000-0000906A0000}"/>
    <cellStyle name="Milliers 53 2 2 3" xfId="11587" xr:uid="{00000000-0005-0000-0000-0000916A0000}"/>
    <cellStyle name="Milliers 53 2 2 3 2" xfId="20230" xr:uid="{00000000-0005-0000-0000-0000926A0000}"/>
    <cellStyle name="Milliers 53 2 2 3 2 2" xfId="44339" xr:uid="{00000000-0005-0000-0000-0000936A0000}"/>
    <cellStyle name="Milliers 53 2 2 3 3" xfId="38861" xr:uid="{00000000-0005-0000-0000-0000946A0000}"/>
    <cellStyle name="Milliers 53 2 2 4" xfId="16295" xr:uid="{00000000-0005-0000-0000-0000956A0000}"/>
    <cellStyle name="Milliers 53 2 2 4 2" xfId="41262" xr:uid="{00000000-0005-0000-0000-0000966A0000}"/>
    <cellStyle name="Milliers 53 2 2 5" xfId="8126" xr:uid="{00000000-0005-0000-0000-0000976A0000}"/>
    <cellStyle name="Milliers 53 2 3" xfId="4771" xr:uid="{00000000-0005-0000-0000-0000986A0000}"/>
    <cellStyle name="Milliers 53 2 3 2" xfId="13452" xr:uid="{00000000-0005-0000-0000-0000996A0000}"/>
    <cellStyle name="Milliers 53 2 3 2 2" xfId="20663" xr:uid="{00000000-0005-0000-0000-00009A6A0000}"/>
    <cellStyle name="Milliers 53 2 3 2 2 2" xfId="44772" xr:uid="{00000000-0005-0000-0000-00009B6A0000}"/>
    <cellStyle name="Milliers 53 2 3 2 3" xfId="39308" xr:uid="{00000000-0005-0000-0000-00009C6A0000}"/>
    <cellStyle name="Milliers 53 2 3 3" xfId="17152" xr:uid="{00000000-0005-0000-0000-00009D6A0000}"/>
    <cellStyle name="Milliers 53 2 3 3 2" xfId="42119" xr:uid="{00000000-0005-0000-0000-00009E6A0000}"/>
    <cellStyle name="Milliers 53 2 3 4" xfId="36679" xr:uid="{00000000-0005-0000-0000-00009F6A0000}"/>
    <cellStyle name="Milliers 53 2 3 5" xfId="9395" xr:uid="{00000000-0005-0000-0000-0000A06A0000}"/>
    <cellStyle name="Milliers 53 2 4" xfId="3066" xr:uid="{00000000-0005-0000-0000-0000A16A0000}"/>
    <cellStyle name="Milliers 53 2 4 2" xfId="19818" xr:uid="{00000000-0005-0000-0000-0000A26A0000}"/>
    <cellStyle name="Milliers 53 2 4 2 2" xfId="43927" xr:uid="{00000000-0005-0000-0000-0000A36A0000}"/>
    <cellStyle name="Milliers 53 2 4 3" xfId="38449" xr:uid="{00000000-0005-0000-0000-0000A46A0000}"/>
    <cellStyle name="Milliers 53 2 4 4" xfId="11174" xr:uid="{00000000-0005-0000-0000-0000A56A0000}"/>
    <cellStyle name="Milliers 53 2 5" xfId="15684" xr:uid="{00000000-0005-0000-0000-0000A66A0000}"/>
    <cellStyle name="Milliers 53 2 5 2" xfId="40651" xr:uid="{00000000-0005-0000-0000-0000A76A0000}"/>
    <cellStyle name="Milliers 53 2 6" xfId="7499" xr:uid="{00000000-0005-0000-0000-0000A86A0000}"/>
    <cellStyle name="Milliers 53 3" xfId="8742" xr:uid="{00000000-0005-0000-0000-0000A96A0000}"/>
    <cellStyle name="Milliers 53 3 2" xfId="19181" xr:uid="{00000000-0005-0000-0000-0000AA6A0000}"/>
    <cellStyle name="Milliers 53 3 2 2" xfId="43290" xr:uid="{00000000-0005-0000-0000-0000AB6A0000}"/>
    <cellStyle name="Milliers 53 3 3" xfId="36026" xr:uid="{00000000-0005-0000-0000-0000AC6A0000}"/>
    <cellStyle name="Milliers 53 4" xfId="10537" xr:uid="{00000000-0005-0000-0000-0000AD6A0000}"/>
    <cellStyle name="Milliers 53 4 2" xfId="37812" xr:uid="{00000000-0005-0000-0000-0000AE6A0000}"/>
    <cellStyle name="Milliers 53 5" xfId="15031" xr:uid="{00000000-0005-0000-0000-0000AF6A0000}"/>
    <cellStyle name="Milliers 53 5 2" xfId="39998" xr:uid="{00000000-0005-0000-0000-0000B06A0000}"/>
    <cellStyle name="Milliers 53 6" xfId="6837" xr:uid="{00000000-0005-0000-0000-0000B16A0000}"/>
    <cellStyle name="Milliers 54" xfId="1527" xr:uid="{00000000-0005-0000-0000-0000B26A0000}"/>
    <cellStyle name="Milliers 54 2" xfId="2273" xr:uid="{00000000-0005-0000-0000-0000B36A0000}"/>
    <cellStyle name="Milliers 54 2 2" xfId="3880" xr:uid="{00000000-0005-0000-0000-0000B46A0000}"/>
    <cellStyle name="Milliers 54 2 2 2" xfId="10007" xr:uid="{00000000-0005-0000-0000-0000B56A0000}"/>
    <cellStyle name="Milliers 54 2 2 2 2" xfId="13874" xr:uid="{00000000-0005-0000-0000-0000B66A0000}"/>
    <cellStyle name="Milliers 54 2 2 2 2 2" xfId="21076" xr:uid="{00000000-0005-0000-0000-0000B76A0000}"/>
    <cellStyle name="Milliers 54 2 2 2 2 2 2" xfId="45185" xr:uid="{00000000-0005-0000-0000-0000B86A0000}"/>
    <cellStyle name="Milliers 54 2 2 2 2 3" xfId="39721" xr:uid="{00000000-0005-0000-0000-0000B96A0000}"/>
    <cellStyle name="Milliers 54 2 2 2 3" xfId="17764" xr:uid="{00000000-0005-0000-0000-0000BA6A0000}"/>
    <cellStyle name="Milliers 54 2 2 2 3 2" xfId="42731" xr:uid="{00000000-0005-0000-0000-0000BB6A0000}"/>
    <cellStyle name="Milliers 54 2 2 2 4" xfId="37291" xr:uid="{00000000-0005-0000-0000-0000BC6A0000}"/>
    <cellStyle name="Milliers 54 2 2 3" xfId="11588" xr:uid="{00000000-0005-0000-0000-0000BD6A0000}"/>
    <cellStyle name="Milliers 54 2 2 3 2" xfId="20231" xr:uid="{00000000-0005-0000-0000-0000BE6A0000}"/>
    <cellStyle name="Milliers 54 2 2 3 2 2" xfId="44340" xr:uid="{00000000-0005-0000-0000-0000BF6A0000}"/>
    <cellStyle name="Milliers 54 2 2 3 3" xfId="38862" xr:uid="{00000000-0005-0000-0000-0000C06A0000}"/>
    <cellStyle name="Milliers 54 2 2 4" xfId="16296" xr:uid="{00000000-0005-0000-0000-0000C16A0000}"/>
    <cellStyle name="Milliers 54 2 2 4 2" xfId="41263" xr:uid="{00000000-0005-0000-0000-0000C26A0000}"/>
    <cellStyle name="Milliers 54 2 2 5" xfId="8127" xr:uid="{00000000-0005-0000-0000-0000C36A0000}"/>
    <cellStyle name="Milliers 54 2 3" xfId="4772" xr:uid="{00000000-0005-0000-0000-0000C46A0000}"/>
    <cellStyle name="Milliers 54 2 3 2" xfId="13453" xr:uid="{00000000-0005-0000-0000-0000C56A0000}"/>
    <cellStyle name="Milliers 54 2 3 2 2" xfId="20664" xr:uid="{00000000-0005-0000-0000-0000C66A0000}"/>
    <cellStyle name="Milliers 54 2 3 2 2 2" xfId="44773" xr:uid="{00000000-0005-0000-0000-0000C76A0000}"/>
    <cellStyle name="Milliers 54 2 3 2 3" xfId="39309" xr:uid="{00000000-0005-0000-0000-0000C86A0000}"/>
    <cellStyle name="Milliers 54 2 3 3" xfId="17153" xr:uid="{00000000-0005-0000-0000-0000C96A0000}"/>
    <cellStyle name="Milliers 54 2 3 3 2" xfId="42120" xr:uid="{00000000-0005-0000-0000-0000CA6A0000}"/>
    <cellStyle name="Milliers 54 2 3 4" xfId="36680" xr:uid="{00000000-0005-0000-0000-0000CB6A0000}"/>
    <cellStyle name="Milliers 54 2 3 5" xfId="9396" xr:uid="{00000000-0005-0000-0000-0000CC6A0000}"/>
    <cellStyle name="Milliers 54 2 4" xfId="3067" xr:uid="{00000000-0005-0000-0000-0000CD6A0000}"/>
    <cellStyle name="Milliers 54 2 4 2" xfId="19819" xr:uid="{00000000-0005-0000-0000-0000CE6A0000}"/>
    <cellStyle name="Milliers 54 2 4 2 2" xfId="43928" xr:uid="{00000000-0005-0000-0000-0000CF6A0000}"/>
    <cellStyle name="Milliers 54 2 4 3" xfId="38450" xr:uid="{00000000-0005-0000-0000-0000D06A0000}"/>
    <cellStyle name="Milliers 54 2 4 4" xfId="11175" xr:uid="{00000000-0005-0000-0000-0000D16A0000}"/>
    <cellStyle name="Milliers 54 2 5" xfId="15685" xr:uid="{00000000-0005-0000-0000-0000D26A0000}"/>
    <cellStyle name="Milliers 54 2 5 2" xfId="40652" xr:uid="{00000000-0005-0000-0000-0000D36A0000}"/>
    <cellStyle name="Milliers 54 2 6" xfId="7500" xr:uid="{00000000-0005-0000-0000-0000D46A0000}"/>
    <cellStyle name="Milliers 54 3" xfId="8743" xr:uid="{00000000-0005-0000-0000-0000D56A0000}"/>
    <cellStyle name="Milliers 54 3 2" xfId="19182" xr:uid="{00000000-0005-0000-0000-0000D66A0000}"/>
    <cellStyle name="Milliers 54 3 2 2" xfId="43291" xr:uid="{00000000-0005-0000-0000-0000D76A0000}"/>
    <cellStyle name="Milliers 54 3 3" xfId="36027" xr:uid="{00000000-0005-0000-0000-0000D86A0000}"/>
    <cellStyle name="Milliers 54 4" xfId="10538" xr:uid="{00000000-0005-0000-0000-0000D96A0000}"/>
    <cellStyle name="Milliers 54 4 2" xfId="37813" xr:uid="{00000000-0005-0000-0000-0000DA6A0000}"/>
    <cellStyle name="Milliers 54 5" xfId="15032" xr:uid="{00000000-0005-0000-0000-0000DB6A0000}"/>
    <cellStyle name="Milliers 54 5 2" xfId="39999" xr:uid="{00000000-0005-0000-0000-0000DC6A0000}"/>
    <cellStyle name="Milliers 54 6" xfId="6838" xr:uid="{00000000-0005-0000-0000-0000DD6A0000}"/>
    <cellStyle name="Milliers 55" xfId="1528" xr:uid="{00000000-0005-0000-0000-0000DE6A0000}"/>
    <cellStyle name="Milliers 55 2" xfId="2274" xr:uid="{00000000-0005-0000-0000-0000DF6A0000}"/>
    <cellStyle name="Milliers 55 2 2" xfId="3881" xr:uid="{00000000-0005-0000-0000-0000E06A0000}"/>
    <cellStyle name="Milliers 55 2 2 2" xfId="10008" xr:uid="{00000000-0005-0000-0000-0000E16A0000}"/>
    <cellStyle name="Milliers 55 2 2 2 2" xfId="13875" xr:uid="{00000000-0005-0000-0000-0000E26A0000}"/>
    <cellStyle name="Milliers 55 2 2 2 2 2" xfId="21077" xr:uid="{00000000-0005-0000-0000-0000E36A0000}"/>
    <cellStyle name="Milliers 55 2 2 2 2 2 2" xfId="45186" xr:uid="{00000000-0005-0000-0000-0000E46A0000}"/>
    <cellStyle name="Milliers 55 2 2 2 2 3" xfId="39722" xr:uid="{00000000-0005-0000-0000-0000E56A0000}"/>
    <cellStyle name="Milliers 55 2 2 2 3" xfId="17765" xr:uid="{00000000-0005-0000-0000-0000E66A0000}"/>
    <cellStyle name="Milliers 55 2 2 2 3 2" xfId="42732" xr:uid="{00000000-0005-0000-0000-0000E76A0000}"/>
    <cellStyle name="Milliers 55 2 2 2 4" xfId="37292" xr:uid="{00000000-0005-0000-0000-0000E86A0000}"/>
    <cellStyle name="Milliers 55 2 2 3" xfId="11589" xr:uid="{00000000-0005-0000-0000-0000E96A0000}"/>
    <cellStyle name="Milliers 55 2 2 3 2" xfId="20232" xr:uid="{00000000-0005-0000-0000-0000EA6A0000}"/>
    <cellStyle name="Milliers 55 2 2 3 2 2" xfId="44341" xr:uid="{00000000-0005-0000-0000-0000EB6A0000}"/>
    <cellStyle name="Milliers 55 2 2 3 3" xfId="38863" xr:uid="{00000000-0005-0000-0000-0000EC6A0000}"/>
    <cellStyle name="Milliers 55 2 2 4" xfId="16297" xr:uid="{00000000-0005-0000-0000-0000ED6A0000}"/>
    <cellStyle name="Milliers 55 2 2 4 2" xfId="41264" xr:uid="{00000000-0005-0000-0000-0000EE6A0000}"/>
    <cellStyle name="Milliers 55 2 2 5" xfId="8128" xr:uid="{00000000-0005-0000-0000-0000EF6A0000}"/>
    <cellStyle name="Milliers 55 2 3" xfId="4773" xr:uid="{00000000-0005-0000-0000-0000F06A0000}"/>
    <cellStyle name="Milliers 55 2 3 2" xfId="13454" xr:uid="{00000000-0005-0000-0000-0000F16A0000}"/>
    <cellStyle name="Milliers 55 2 3 2 2" xfId="20665" xr:uid="{00000000-0005-0000-0000-0000F26A0000}"/>
    <cellStyle name="Milliers 55 2 3 2 2 2" xfId="44774" xr:uid="{00000000-0005-0000-0000-0000F36A0000}"/>
    <cellStyle name="Milliers 55 2 3 2 3" xfId="39310" xr:uid="{00000000-0005-0000-0000-0000F46A0000}"/>
    <cellStyle name="Milliers 55 2 3 3" xfId="17154" xr:uid="{00000000-0005-0000-0000-0000F56A0000}"/>
    <cellStyle name="Milliers 55 2 3 3 2" xfId="42121" xr:uid="{00000000-0005-0000-0000-0000F66A0000}"/>
    <cellStyle name="Milliers 55 2 3 4" xfId="36681" xr:uid="{00000000-0005-0000-0000-0000F76A0000}"/>
    <cellStyle name="Milliers 55 2 3 5" xfId="9397" xr:uid="{00000000-0005-0000-0000-0000F86A0000}"/>
    <cellStyle name="Milliers 55 2 4" xfId="3068" xr:uid="{00000000-0005-0000-0000-0000F96A0000}"/>
    <cellStyle name="Milliers 55 2 4 2" xfId="19820" xr:uid="{00000000-0005-0000-0000-0000FA6A0000}"/>
    <cellStyle name="Milliers 55 2 4 2 2" xfId="43929" xr:uid="{00000000-0005-0000-0000-0000FB6A0000}"/>
    <cellStyle name="Milliers 55 2 4 3" xfId="38451" xr:uid="{00000000-0005-0000-0000-0000FC6A0000}"/>
    <cellStyle name="Milliers 55 2 4 4" xfId="11176" xr:uid="{00000000-0005-0000-0000-0000FD6A0000}"/>
    <cellStyle name="Milliers 55 2 5" xfId="15686" xr:uid="{00000000-0005-0000-0000-0000FE6A0000}"/>
    <cellStyle name="Milliers 55 2 5 2" xfId="40653" xr:uid="{00000000-0005-0000-0000-0000FF6A0000}"/>
    <cellStyle name="Milliers 55 2 6" xfId="7501" xr:uid="{00000000-0005-0000-0000-0000006B0000}"/>
    <cellStyle name="Milliers 55 3" xfId="8744" xr:uid="{00000000-0005-0000-0000-0000016B0000}"/>
    <cellStyle name="Milliers 55 3 2" xfId="19183" xr:uid="{00000000-0005-0000-0000-0000026B0000}"/>
    <cellStyle name="Milliers 55 3 2 2" xfId="43292" xr:uid="{00000000-0005-0000-0000-0000036B0000}"/>
    <cellStyle name="Milliers 55 3 3" xfId="36028" xr:uid="{00000000-0005-0000-0000-0000046B0000}"/>
    <cellStyle name="Milliers 55 4" xfId="10539" xr:uid="{00000000-0005-0000-0000-0000056B0000}"/>
    <cellStyle name="Milliers 55 4 2" xfId="37814" xr:uid="{00000000-0005-0000-0000-0000066B0000}"/>
    <cellStyle name="Milliers 55 5" xfId="15033" xr:uid="{00000000-0005-0000-0000-0000076B0000}"/>
    <cellStyle name="Milliers 55 5 2" xfId="40000" xr:uid="{00000000-0005-0000-0000-0000086B0000}"/>
    <cellStyle name="Milliers 55 6" xfId="6839" xr:uid="{00000000-0005-0000-0000-0000096B0000}"/>
    <cellStyle name="Milliers 56" xfId="1529" xr:uid="{00000000-0005-0000-0000-00000A6B0000}"/>
    <cellStyle name="Milliers 56 2" xfId="2275" xr:uid="{00000000-0005-0000-0000-00000B6B0000}"/>
    <cellStyle name="Milliers 56 2 2" xfId="3882" xr:uid="{00000000-0005-0000-0000-00000C6B0000}"/>
    <cellStyle name="Milliers 56 2 2 2" xfId="10009" xr:uid="{00000000-0005-0000-0000-00000D6B0000}"/>
    <cellStyle name="Milliers 56 2 2 2 2" xfId="13876" xr:uid="{00000000-0005-0000-0000-00000E6B0000}"/>
    <cellStyle name="Milliers 56 2 2 2 2 2" xfId="21078" xr:uid="{00000000-0005-0000-0000-00000F6B0000}"/>
    <cellStyle name="Milliers 56 2 2 2 2 2 2" xfId="45187" xr:uid="{00000000-0005-0000-0000-0000106B0000}"/>
    <cellStyle name="Milliers 56 2 2 2 2 3" xfId="39723" xr:uid="{00000000-0005-0000-0000-0000116B0000}"/>
    <cellStyle name="Milliers 56 2 2 2 3" xfId="17766" xr:uid="{00000000-0005-0000-0000-0000126B0000}"/>
    <cellStyle name="Milliers 56 2 2 2 3 2" xfId="42733" xr:uid="{00000000-0005-0000-0000-0000136B0000}"/>
    <cellStyle name="Milliers 56 2 2 2 4" xfId="37293" xr:uid="{00000000-0005-0000-0000-0000146B0000}"/>
    <cellStyle name="Milliers 56 2 2 3" xfId="11590" xr:uid="{00000000-0005-0000-0000-0000156B0000}"/>
    <cellStyle name="Milliers 56 2 2 3 2" xfId="20233" xr:uid="{00000000-0005-0000-0000-0000166B0000}"/>
    <cellStyle name="Milliers 56 2 2 3 2 2" xfId="44342" xr:uid="{00000000-0005-0000-0000-0000176B0000}"/>
    <cellStyle name="Milliers 56 2 2 3 3" xfId="38864" xr:uid="{00000000-0005-0000-0000-0000186B0000}"/>
    <cellStyle name="Milliers 56 2 2 4" xfId="16298" xr:uid="{00000000-0005-0000-0000-0000196B0000}"/>
    <cellStyle name="Milliers 56 2 2 4 2" xfId="41265" xr:uid="{00000000-0005-0000-0000-00001A6B0000}"/>
    <cellStyle name="Milliers 56 2 2 5" xfId="8129" xr:uid="{00000000-0005-0000-0000-00001B6B0000}"/>
    <cellStyle name="Milliers 56 2 3" xfId="4774" xr:uid="{00000000-0005-0000-0000-00001C6B0000}"/>
    <cellStyle name="Milliers 56 2 3 2" xfId="13455" xr:uid="{00000000-0005-0000-0000-00001D6B0000}"/>
    <cellStyle name="Milliers 56 2 3 2 2" xfId="20666" xr:uid="{00000000-0005-0000-0000-00001E6B0000}"/>
    <cellStyle name="Milliers 56 2 3 2 2 2" xfId="44775" xr:uid="{00000000-0005-0000-0000-00001F6B0000}"/>
    <cellStyle name="Milliers 56 2 3 2 3" xfId="39311" xr:uid="{00000000-0005-0000-0000-0000206B0000}"/>
    <cellStyle name="Milliers 56 2 3 3" xfId="17155" xr:uid="{00000000-0005-0000-0000-0000216B0000}"/>
    <cellStyle name="Milliers 56 2 3 3 2" xfId="42122" xr:uid="{00000000-0005-0000-0000-0000226B0000}"/>
    <cellStyle name="Milliers 56 2 3 4" xfId="36682" xr:uid="{00000000-0005-0000-0000-0000236B0000}"/>
    <cellStyle name="Milliers 56 2 3 5" xfId="9398" xr:uid="{00000000-0005-0000-0000-0000246B0000}"/>
    <cellStyle name="Milliers 56 2 4" xfId="3069" xr:uid="{00000000-0005-0000-0000-0000256B0000}"/>
    <cellStyle name="Milliers 56 2 4 2" xfId="19821" xr:uid="{00000000-0005-0000-0000-0000266B0000}"/>
    <cellStyle name="Milliers 56 2 4 2 2" xfId="43930" xr:uid="{00000000-0005-0000-0000-0000276B0000}"/>
    <cellStyle name="Milliers 56 2 4 3" xfId="38452" xr:uid="{00000000-0005-0000-0000-0000286B0000}"/>
    <cellStyle name="Milliers 56 2 4 4" xfId="11177" xr:uid="{00000000-0005-0000-0000-0000296B0000}"/>
    <cellStyle name="Milliers 56 2 5" xfId="15687" xr:uid="{00000000-0005-0000-0000-00002A6B0000}"/>
    <cellStyle name="Milliers 56 2 5 2" xfId="40654" xr:uid="{00000000-0005-0000-0000-00002B6B0000}"/>
    <cellStyle name="Milliers 56 2 6" xfId="7502" xr:uid="{00000000-0005-0000-0000-00002C6B0000}"/>
    <cellStyle name="Milliers 56 3" xfId="8745" xr:uid="{00000000-0005-0000-0000-00002D6B0000}"/>
    <cellStyle name="Milliers 56 3 2" xfId="19184" xr:uid="{00000000-0005-0000-0000-00002E6B0000}"/>
    <cellStyle name="Milliers 56 3 2 2" xfId="43293" xr:uid="{00000000-0005-0000-0000-00002F6B0000}"/>
    <cellStyle name="Milliers 56 3 3" xfId="36029" xr:uid="{00000000-0005-0000-0000-0000306B0000}"/>
    <cellStyle name="Milliers 56 4" xfId="10540" xr:uid="{00000000-0005-0000-0000-0000316B0000}"/>
    <cellStyle name="Milliers 56 4 2" xfId="37815" xr:uid="{00000000-0005-0000-0000-0000326B0000}"/>
    <cellStyle name="Milliers 56 5" xfId="15034" xr:uid="{00000000-0005-0000-0000-0000336B0000}"/>
    <cellStyle name="Milliers 56 5 2" xfId="40001" xr:uid="{00000000-0005-0000-0000-0000346B0000}"/>
    <cellStyle name="Milliers 56 6" xfId="6840" xr:uid="{00000000-0005-0000-0000-0000356B0000}"/>
    <cellStyle name="Milliers 57" xfId="1530" xr:uid="{00000000-0005-0000-0000-0000366B0000}"/>
    <cellStyle name="Milliers 57 2" xfId="2276" xr:uid="{00000000-0005-0000-0000-0000376B0000}"/>
    <cellStyle name="Milliers 57 2 2" xfId="3883" xr:uid="{00000000-0005-0000-0000-0000386B0000}"/>
    <cellStyle name="Milliers 57 2 2 2" xfId="10010" xr:uid="{00000000-0005-0000-0000-0000396B0000}"/>
    <cellStyle name="Milliers 57 2 2 2 2" xfId="13877" xr:uid="{00000000-0005-0000-0000-00003A6B0000}"/>
    <cellStyle name="Milliers 57 2 2 2 2 2" xfId="21079" xr:uid="{00000000-0005-0000-0000-00003B6B0000}"/>
    <cellStyle name="Milliers 57 2 2 2 2 2 2" xfId="45188" xr:uid="{00000000-0005-0000-0000-00003C6B0000}"/>
    <cellStyle name="Milliers 57 2 2 2 2 3" xfId="39724" xr:uid="{00000000-0005-0000-0000-00003D6B0000}"/>
    <cellStyle name="Milliers 57 2 2 2 3" xfId="17767" xr:uid="{00000000-0005-0000-0000-00003E6B0000}"/>
    <cellStyle name="Milliers 57 2 2 2 3 2" xfId="42734" xr:uid="{00000000-0005-0000-0000-00003F6B0000}"/>
    <cellStyle name="Milliers 57 2 2 2 4" xfId="37294" xr:uid="{00000000-0005-0000-0000-0000406B0000}"/>
    <cellStyle name="Milliers 57 2 2 3" xfId="11591" xr:uid="{00000000-0005-0000-0000-0000416B0000}"/>
    <cellStyle name="Milliers 57 2 2 3 2" xfId="20234" xr:uid="{00000000-0005-0000-0000-0000426B0000}"/>
    <cellStyle name="Milliers 57 2 2 3 2 2" xfId="44343" xr:uid="{00000000-0005-0000-0000-0000436B0000}"/>
    <cellStyle name="Milliers 57 2 2 3 3" xfId="38865" xr:uid="{00000000-0005-0000-0000-0000446B0000}"/>
    <cellStyle name="Milliers 57 2 2 4" xfId="16299" xr:uid="{00000000-0005-0000-0000-0000456B0000}"/>
    <cellStyle name="Milliers 57 2 2 4 2" xfId="41266" xr:uid="{00000000-0005-0000-0000-0000466B0000}"/>
    <cellStyle name="Milliers 57 2 2 5" xfId="8130" xr:uid="{00000000-0005-0000-0000-0000476B0000}"/>
    <cellStyle name="Milliers 57 2 3" xfId="4775" xr:uid="{00000000-0005-0000-0000-0000486B0000}"/>
    <cellStyle name="Milliers 57 2 3 2" xfId="13456" xr:uid="{00000000-0005-0000-0000-0000496B0000}"/>
    <cellStyle name="Milliers 57 2 3 2 2" xfId="20667" xr:uid="{00000000-0005-0000-0000-00004A6B0000}"/>
    <cellStyle name="Milliers 57 2 3 2 2 2" xfId="44776" xr:uid="{00000000-0005-0000-0000-00004B6B0000}"/>
    <cellStyle name="Milliers 57 2 3 2 3" xfId="39312" xr:uid="{00000000-0005-0000-0000-00004C6B0000}"/>
    <cellStyle name="Milliers 57 2 3 3" xfId="17156" xr:uid="{00000000-0005-0000-0000-00004D6B0000}"/>
    <cellStyle name="Milliers 57 2 3 3 2" xfId="42123" xr:uid="{00000000-0005-0000-0000-00004E6B0000}"/>
    <cellStyle name="Milliers 57 2 3 4" xfId="36683" xr:uid="{00000000-0005-0000-0000-00004F6B0000}"/>
    <cellStyle name="Milliers 57 2 3 5" xfId="9399" xr:uid="{00000000-0005-0000-0000-0000506B0000}"/>
    <cellStyle name="Milliers 57 2 4" xfId="3070" xr:uid="{00000000-0005-0000-0000-0000516B0000}"/>
    <cellStyle name="Milliers 57 2 4 2" xfId="19822" xr:uid="{00000000-0005-0000-0000-0000526B0000}"/>
    <cellStyle name="Milliers 57 2 4 2 2" xfId="43931" xr:uid="{00000000-0005-0000-0000-0000536B0000}"/>
    <cellStyle name="Milliers 57 2 4 3" xfId="38453" xr:uid="{00000000-0005-0000-0000-0000546B0000}"/>
    <cellStyle name="Milliers 57 2 4 4" xfId="11178" xr:uid="{00000000-0005-0000-0000-0000556B0000}"/>
    <cellStyle name="Milliers 57 2 5" xfId="15688" xr:uid="{00000000-0005-0000-0000-0000566B0000}"/>
    <cellStyle name="Milliers 57 2 5 2" xfId="40655" xr:uid="{00000000-0005-0000-0000-0000576B0000}"/>
    <cellStyle name="Milliers 57 2 6" xfId="7503" xr:uid="{00000000-0005-0000-0000-0000586B0000}"/>
    <cellStyle name="Milliers 57 3" xfId="8746" xr:uid="{00000000-0005-0000-0000-0000596B0000}"/>
    <cellStyle name="Milliers 57 3 2" xfId="19185" xr:uid="{00000000-0005-0000-0000-00005A6B0000}"/>
    <cellStyle name="Milliers 57 3 2 2" xfId="43294" xr:uid="{00000000-0005-0000-0000-00005B6B0000}"/>
    <cellStyle name="Milliers 57 3 3" xfId="36030" xr:uid="{00000000-0005-0000-0000-00005C6B0000}"/>
    <cellStyle name="Milliers 57 4" xfId="10541" xr:uid="{00000000-0005-0000-0000-00005D6B0000}"/>
    <cellStyle name="Milliers 57 4 2" xfId="37816" xr:uid="{00000000-0005-0000-0000-00005E6B0000}"/>
    <cellStyle name="Milliers 57 5" xfId="15035" xr:uid="{00000000-0005-0000-0000-00005F6B0000}"/>
    <cellStyle name="Milliers 57 5 2" xfId="40002" xr:uid="{00000000-0005-0000-0000-0000606B0000}"/>
    <cellStyle name="Milliers 57 6" xfId="6841" xr:uid="{00000000-0005-0000-0000-0000616B0000}"/>
    <cellStyle name="Milliers 58" xfId="1531" xr:uid="{00000000-0005-0000-0000-0000626B0000}"/>
    <cellStyle name="Milliers 58 2" xfId="2277" xr:uid="{00000000-0005-0000-0000-0000636B0000}"/>
    <cellStyle name="Milliers 58 2 2" xfId="3884" xr:uid="{00000000-0005-0000-0000-0000646B0000}"/>
    <cellStyle name="Milliers 58 2 2 2" xfId="10011" xr:uid="{00000000-0005-0000-0000-0000656B0000}"/>
    <cellStyle name="Milliers 58 2 2 2 2" xfId="13878" xr:uid="{00000000-0005-0000-0000-0000666B0000}"/>
    <cellStyle name="Milliers 58 2 2 2 2 2" xfId="21080" xr:uid="{00000000-0005-0000-0000-0000676B0000}"/>
    <cellStyle name="Milliers 58 2 2 2 2 2 2" xfId="45189" xr:uid="{00000000-0005-0000-0000-0000686B0000}"/>
    <cellStyle name="Milliers 58 2 2 2 2 3" xfId="39725" xr:uid="{00000000-0005-0000-0000-0000696B0000}"/>
    <cellStyle name="Milliers 58 2 2 2 3" xfId="17768" xr:uid="{00000000-0005-0000-0000-00006A6B0000}"/>
    <cellStyle name="Milliers 58 2 2 2 3 2" xfId="42735" xr:uid="{00000000-0005-0000-0000-00006B6B0000}"/>
    <cellStyle name="Milliers 58 2 2 2 4" xfId="37295" xr:uid="{00000000-0005-0000-0000-00006C6B0000}"/>
    <cellStyle name="Milliers 58 2 2 3" xfId="11592" xr:uid="{00000000-0005-0000-0000-00006D6B0000}"/>
    <cellStyle name="Milliers 58 2 2 3 2" xfId="20235" xr:uid="{00000000-0005-0000-0000-00006E6B0000}"/>
    <cellStyle name="Milliers 58 2 2 3 2 2" xfId="44344" xr:uid="{00000000-0005-0000-0000-00006F6B0000}"/>
    <cellStyle name="Milliers 58 2 2 3 3" xfId="38866" xr:uid="{00000000-0005-0000-0000-0000706B0000}"/>
    <cellStyle name="Milliers 58 2 2 4" xfId="16300" xr:uid="{00000000-0005-0000-0000-0000716B0000}"/>
    <cellStyle name="Milliers 58 2 2 4 2" xfId="41267" xr:uid="{00000000-0005-0000-0000-0000726B0000}"/>
    <cellStyle name="Milliers 58 2 2 5" xfId="8131" xr:uid="{00000000-0005-0000-0000-0000736B0000}"/>
    <cellStyle name="Milliers 58 2 3" xfId="4776" xr:uid="{00000000-0005-0000-0000-0000746B0000}"/>
    <cellStyle name="Milliers 58 2 3 2" xfId="13457" xr:uid="{00000000-0005-0000-0000-0000756B0000}"/>
    <cellStyle name="Milliers 58 2 3 2 2" xfId="20668" xr:uid="{00000000-0005-0000-0000-0000766B0000}"/>
    <cellStyle name="Milliers 58 2 3 2 2 2" xfId="44777" xr:uid="{00000000-0005-0000-0000-0000776B0000}"/>
    <cellStyle name="Milliers 58 2 3 2 3" xfId="39313" xr:uid="{00000000-0005-0000-0000-0000786B0000}"/>
    <cellStyle name="Milliers 58 2 3 3" xfId="17157" xr:uid="{00000000-0005-0000-0000-0000796B0000}"/>
    <cellStyle name="Milliers 58 2 3 3 2" xfId="42124" xr:uid="{00000000-0005-0000-0000-00007A6B0000}"/>
    <cellStyle name="Milliers 58 2 3 4" xfId="36684" xr:uid="{00000000-0005-0000-0000-00007B6B0000}"/>
    <cellStyle name="Milliers 58 2 3 5" xfId="9400" xr:uid="{00000000-0005-0000-0000-00007C6B0000}"/>
    <cellStyle name="Milliers 58 2 4" xfId="3071" xr:uid="{00000000-0005-0000-0000-00007D6B0000}"/>
    <cellStyle name="Milliers 58 2 4 2" xfId="19823" xr:uid="{00000000-0005-0000-0000-00007E6B0000}"/>
    <cellStyle name="Milliers 58 2 4 2 2" xfId="43932" xr:uid="{00000000-0005-0000-0000-00007F6B0000}"/>
    <cellStyle name="Milliers 58 2 4 3" xfId="38454" xr:uid="{00000000-0005-0000-0000-0000806B0000}"/>
    <cellStyle name="Milliers 58 2 4 4" xfId="11179" xr:uid="{00000000-0005-0000-0000-0000816B0000}"/>
    <cellStyle name="Milliers 58 2 5" xfId="15689" xr:uid="{00000000-0005-0000-0000-0000826B0000}"/>
    <cellStyle name="Milliers 58 2 5 2" xfId="40656" xr:uid="{00000000-0005-0000-0000-0000836B0000}"/>
    <cellStyle name="Milliers 58 2 6" xfId="7504" xr:uid="{00000000-0005-0000-0000-0000846B0000}"/>
    <cellStyle name="Milliers 58 3" xfId="8747" xr:uid="{00000000-0005-0000-0000-0000856B0000}"/>
    <cellStyle name="Milliers 58 3 2" xfId="19186" xr:uid="{00000000-0005-0000-0000-0000866B0000}"/>
    <cellStyle name="Milliers 58 3 2 2" xfId="43295" xr:uid="{00000000-0005-0000-0000-0000876B0000}"/>
    <cellStyle name="Milliers 58 3 3" xfId="36031" xr:uid="{00000000-0005-0000-0000-0000886B0000}"/>
    <cellStyle name="Milliers 58 4" xfId="10542" xr:uid="{00000000-0005-0000-0000-0000896B0000}"/>
    <cellStyle name="Milliers 58 4 2" xfId="37817" xr:uid="{00000000-0005-0000-0000-00008A6B0000}"/>
    <cellStyle name="Milliers 58 5" xfId="15036" xr:uid="{00000000-0005-0000-0000-00008B6B0000}"/>
    <cellStyle name="Milliers 58 5 2" xfId="40003" xr:uid="{00000000-0005-0000-0000-00008C6B0000}"/>
    <cellStyle name="Milliers 58 6" xfId="6842" xr:uid="{00000000-0005-0000-0000-00008D6B0000}"/>
    <cellStyle name="Milliers 59" xfId="1532" xr:uid="{00000000-0005-0000-0000-00008E6B0000}"/>
    <cellStyle name="Milliers 59 2" xfId="2278" xr:uid="{00000000-0005-0000-0000-00008F6B0000}"/>
    <cellStyle name="Milliers 59 2 2" xfId="3885" xr:uid="{00000000-0005-0000-0000-0000906B0000}"/>
    <cellStyle name="Milliers 59 2 2 2" xfId="10012" xr:uid="{00000000-0005-0000-0000-0000916B0000}"/>
    <cellStyle name="Milliers 59 2 2 2 2" xfId="13879" xr:uid="{00000000-0005-0000-0000-0000926B0000}"/>
    <cellStyle name="Milliers 59 2 2 2 2 2" xfId="21081" xr:uid="{00000000-0005-0000-0000-0000936B0000}"/>
    <cellStyle name="Milliers 59 2 2 2 2 2 2" xfId="45190" xr:uid="{00000000-0005-0000-0000-0000946B0000}"/>
    <cellStyle name="Milliers 59 2 2 2 2 3" xfId="39726" xr:uid="{00000000-0005-0000-0000-0000956B0000}"/>
    <cellStyle name="Milliers 59 2 2 2 3" xfId="17769" xr:uid="{00000000-0005-0000-0000-0000966B0000}"/>
    <cellStyle name="Milliers 59 2 2 2 3 2" xfId="42736" xr:uid="{00000000-0005-0000-0000-0000976B0000}"/>
    <cellStyle name="Milliers 59 2 2 2 4" xfId="37296" xr:uid="{00000000-0005-0000-0000-0000986B0000}"/>
    <cellStyle name="Milliers 59 2 2 3" xfId="11593" xr:uid="{00000000-0005-0000-0000-0000996B0000}"/>
    <cellStyle name="Milliers 59 2 2 3 2" xfId="20236" xr:uid="{00000000-0005-0000-0000-00009A6B0000}"/>
    <cellStyle name="Milliers 59 2 2 3 2 2" xfId="44345" xr:uid="{00000000-0005-0000-0000-00009B6B0000}"/>
    <cellStyle name="Milliers 59 2 2 3 3" xfId="38867" xr:uid="{00000000-0005-0000-0000-00009C6B0000}"/>
    <cellStyle name="Milliers 59 2 2 4" xfId="16301" xr:uid="{00000000-0005-0000-0000-00009D6B0000}"/>
    <cellStyle name="Milliers 59 2 2 4 2" xfId="41268" xr:uid="{00000000-0005-0000-0000-00009E6B0000}"/>
    <cellStyle name="Milliers 59 2 2 5" xfId="8132" xr:uid="{00000000-0005-0000-0000-00009F6B0000}"/>
    <cellStyle name="Milliers 59 2 3" xfId="4777" xr:uid="{00000000-0005-0000-0000-0000A06B0000}"/>
    <cellStyle name="Milliers 59 2 3 2" xfId="13458" xr:uid="{00000000-0005-0000-0000-0000A16B0000}"/>
    <cellStyle name="Milliers 59 2 3 2 2" xfId="20669" xr:uid="{00000000-0005-0000-0000-0000A26B0000}"/>
    <cellStyle name="Milliers 59 2 3 2 2 2" xfId="44778" xr:uid="{00000000-0005-0000-0000-0000A36B0000}"/>
    <cellStyle name="Milliers 59 2 3 2 3" xfId="39314" xr:uid="{00000000-0005-0000-0000-0000A46B0000}"/>
    <cellStyle name="Milliers 59 2 3 3" xfId="17158" xr:uid="{00000000-0005-0000-0000-0000A56B0000}"/>
    <cellStyle name="Milliers 59 2 3 3 2" xfId="42125" xr:uid="{00000000-0005-0000-0000-0000A66B0000}"/>
    <cellStyle name="Milliers 59 2 3 4" xfId="36685" xr:uid="{00000000-0005-0000-0000-0000A76B0000}"/>
    <cellStyle name="Milliers 59 2 3 5" xfId="9401" xr:uid="{00000000-0005-0000-0000-0000A86B0000}"/>
    <cellStyle name="Milliers 59 2 4" xfId="3072" xr:uid="{00000000-0005-0000-0000-0000A96B0000}"/>
    <cellStyle name="Milliers 59 2 4 2" xfId="19824" xr:uid="{00000000-0005-0000-0000-0000AA6B0000}"/>
    <cellStyle name="Milliers 59 2 4 2 2" xfId="43933" xr:uid="{00000000-0005-0000-0000-0000AB6B0000}"/>
    <cellStyle name="Milliers 59 2 4 3" xfId="38455" xr:uid="{00000000-0005-0000-0000-0000AC6B0000}"/>
    <cellStyle name="Milliers 59 2 4 4" xfId="11180" xr:uid="{00000000-0005-0000-0000-0000AD6B0000}"/>
    <cellStyle name="Milliers 59 2 5" xfId="15690" xr:uid="{00000000-0005-0000-0000-0000AE6B0000}"/>
    <cellStyle name="Milliers 59 2 5 2" xfId="40657" xr:uid="{00000000-0005-0000-0000-0000AF6B0000}"/>
    <cellStyle name="Milliers 59 2 6" xfId="7505" xr:uid="{00000000-0005-0000-0000-0000B06B0000}"/>
    <cellStyle name="Milliers 59 3" xfId="8748" xr:uid="{00000000-0005-0000-0000-0000B16B0000}"/>
    <cellStyle name="Milliers 59 3 2" xfId="19187" xr:uid="{00000000-0005-0000-0000-0000B26B0000}"/>
    <cellStyle name="Milliers 59 3 2 2" xfId="43296" xr:uid="{00000000-0005-0000-0000-0000B36B0000}"/>
    <cellStyle name="Milliers 59 3 3" xfId="36032" xr:uid="{00000000-0005-0000-0000-0000B46B0000}"/>
    <cellStyle name="Milliers 59 4" xfId="10543" xr:uid="{00000000-0005-0000-0000-0000B56B0000}"/>
    <cellStyle name="Milliers 59 4 2" xfId="37818" xr:uid="{00000000-0005-0000-0000-0000B66B0000}"/>
    <cellStyle name="Milliers 59 5" xfId="15037" xr:uid="{00000000-0005-0000-0000-0000B76B0000}"/>
    <cellStyle name="Milliers 59 5 2" xfId="40004" xr:uid="{00000000-0005-0000-0000-0000B86B0000}"/>
    <cellStyle name="Milliers 59 6" xfId="6843" xr:uid="{00000000-0005-0000-0000-0000B96B0000}"/>
    <cellStyle name="Milliers 6" xfId="974" xr:uid="{00000000-0005-0000-0000-0000BA6B0000}"/>
    <cellStyle name="Milliers 60" xfId="1533" xr:uid="{00000000-0005-0000-0000-0000BB6B0000}"/>
    <cellStyle name="Milliers 60 2" xfId="2279" xr:uid="{00000000-0005-0000-0000-0000BC6B0000}"/>
    <cellStyle name="Milliers 60 2 2" xfId="3886" xr:uid="{00000000-0005-0000-0000-0000BD6B0000}"/>
    <cellStyle name="Milliers 60 2 2 2" xfId="10013" xr:uid="{00000000-0005-0000-0000-0000BE6B0000}"/>
    <cellStyle name="Milliers 60 2 2 2 2" xfId="13880" xr:uid="{00000000-0005-0000-0000-0000BF6B0000}"/>
    <cellStyle name="Milliers 60 2 2 2 2 2" xfId="21082" xr:uid="{00000000-0005-0000-0000-0000C06B0000}"/>
    <cellStyle name="Milliers 60 2 2 2 2 2 2" xfId="45191" xr:uid="{00000000-0005-0000-0000-0000C16B0000}"/>
    <cellStyle name="Milliers 60 2 2 2 2 3" xfId="39727" xr:uid="{00000000-0005-0000-0000-0000C26B0000}"/>
    <cellStyle name="Milliers 60 2 2 2 3" xfId="17770" xr:uid="{00000000-0005-0000-0000-0000C36B0000}"/>
    <cellStyle name="Milliers 60 2 2 2 3 2" xfId="42737" xr:uid="{00000000-0005-0000-0000-0000C46B0000}"/>
    <cellStyle name="Milliers 60 2 2 2 4" xfId="37297" xr:uid="{00000000-0005-0000-0000-0000C56B0000}"/>
    <cellStyle name="Milliers 60 2 2 3" xfId="11594" xr:uid="{00000000-0005-0000-0000-0000C66B0000}"/>
    <cellStyle name="Milliers 60 2 2 3 2" xfId="20237" xr:uid="{00000000-0005-0000-0000-0000C76B0000}"/>
    <cellStyle name="Milliers 60 2 2 3 2 2" xfId="44346" xr:uid="{00000000-0005-0000-0000-0000C86B0000}"/>
    <cellStyle name="Milliers 60 2 2 3 3" xfId="38868" xr:uid="{00000000-0005-0000-0000-0000C96B0000}"/>
    <cellStyle name="Milliers 60 2 2 4" xfId="16302" xr:uid="{00000000-0005-0000-0000-0000CA6B0000}"/>
    <cellStyle name="Milliers 60 2 2 4 2" xfId="41269" xr:uid="{00000000-0005-0000-0000-0000CB6B0000}"/>
    <cellStyle name="Milliers 60 2 2 5" xfId="8133" xr:uid="{00000000-0005-0000-0000-0000CC6B0000}"/>
    <cellStyle name="Milliers 60 2 3" xfId="4778" xr:uid="{00000000-0005-0000-0000-0000CD6B0000}"/>
    <cellStyle name="Milliers 60 2 3 2" xfId="13459" xr:uid="{00000000-0005-0000-0000-0000CE6B0000}"/>
    <cellStyle name="Milliers 60 2 3 2 2" xfId="20670" xr:uid="{00000000-0005-0000-0000-0000CF6B0000}"/>
    <cellStyle name="Milliers 60 2 3 2 2 2" xfId="44779" xr:uid="{00000000-0005-0000-0000-0000D06B0000}"/>
    <cellStyle name="Milliers 60 2 3 2 3" xfId="39315" xr:uid="{00000000-0005-0000-0000-0000D16B0000}"/>
    <cellStyle name="Milliers 60 2 3 3" xfId="17159" xr:uid="{00000000-0005-0000-0000-0000D26B0000}"/>
    <cellStyle name="Milliers 60 2 3 3 2" xfId="42126" xr:uid="{00000000-0005-0000-0000-0000D36B0000}"/>
    <cellStyle name="Milliers 60 2 3 4" xfId="36686" xr:uid="{00000000-0005-0000-0000-0000D46B0000}"/>
    <cellStyle name="Milliers 60 2 3 5" xfId="9402" xr:uid="{00000000-0005-0000-0000-0000D56B0000}"/>
    <cellStyle name="Milliers 60 2 4" xfId="3073" xr:uid="{00000000-0005-0000-0000-0000D66B0000}"/>
    <cellStyle name="Milliers 60 2 4 2" xfId="19825" xr:uid="{00000000-0005-0000-0000-0000D76B0000}"/>
    <cellStyle name="Milliers 60 2 4 2 2" xfId="43934" xr:uid="{00000000-0005-0000-0000-0000D86B0000}"/>
    <cellStyle name="Milliers 60 2 4 3" xfId="38456" xr:uid="{00000000-0005-0000-0000-0000D96B0000}"/>
    <cellStyle name="Milliers 60 2 4 4" xfId="11181" xr:uid="{00000000-0005-0000-0000-0000DA6B0000}"/>
    <cellStyle name="Milliers 60 2 5" xfId="15691" xr:uid="{00000000-0005-0000-0000-0000DB6B0000}"/>
    <cellStyle name="Milliers 60 2 5 2" xfId="40658" xr:uid="{00000000-0005-0000-0000-0000DC6B0000}"/>
    <cellStyle name="Milliers 60 2 6" xfId="7506" xr:uid="{00000000-0005-0000-0000-0000DD6B0000}"/>
    <cellStyle name="Milliers 60 3" xfId="8749" xr:uid="{00000000-0005-0000-0000-0000DE6B0000}"/>
    <cellStyle name="Milliers 60 3 2" xfId="19188" xr:uid="{00000000-0005-0000-0000-0000DF6B0000}"/>
    <cellStyle name="Milliers 60 3 2 2" xfId="43297" xr:uid="{00000000-0005-0000-0000-0000E06B0000}"/>
    <cellStyle name="Milliers 60 3 3" xfId="36033" xr:uid="{00000000-0005-0000-0000-0000E16B0000}"/>
    <cellStyle name="Milliers 60 4" xfId="10544" xr:uid="{00000000-0005-0000-0000-0000E26B0000}"/>
    <cellStyle name="Milliers 60 4 2" xfId="37819" xr:uid="{00000000-0005-0000-0000-0000E36B0000}"/>
    <cellStyle name="Milliers 60 5" xfId="15038" xr:uid="{00000000-0005-0000-0000-0000E46B0000}"/>
    <cellStyle name="Milliers 60 5 2" xfId="40005" xr:uid="{00000000-0005-0000-0000-0000E56B0000}"/>
    <cellStyle name="Milliers 60 6" xfId="6844" xr:uid="{00000000-0005-0000-0000-0000E66B0000}"/>
    <cellStyle name="Milliers 61" xfId="1534" xr:uid="{00000000-0005-0000-0000-0000E76B0000}"/>
    <cellStyle name="Milliers 61 2" xfId="2280" xr:uid="{00000000-0005-0000-0000-0000E86B0000}"/>
    <cellStyle name="Milliers 61 2 2" xfId="3887" xr:uid="{00000000-0005-0000-0000-0000E96B0000}"/>
    <cellStyle name="Milliers 61 2 2 2" xfId="10014" xr:uid="{00000000-0005-0000-0000-0000EA6B0000}"/>
    <cellStyle name="Milliers 61 2 2 2 2" xfId="13881" xr:uid="{00000000-0005-0000-0000-0000EB6B0000}"/>
    <cellStyle name="Milliers 61 2 2 2 2 2" xfId="21083" xr:uid="{00000000-0005-0000-0000-0000EC6B0000}"/>
    <cellStyle name="Milliers 61 2 2 2 2 2 2" xfId="45192" xr:uid="{00000000-0005-0000-0000-0000ED6B0000}"/>
    <cellStyle name="Milliers 61 2 2 2 2 3" xfId="39728" xr:uid="{00000000-0005-0000-0000-0000EE6B0000}"/>
    <cellStyle name="Milliers 61 2 2 2 3" xfId="17771" xr:uid="{00000000-0005-0000-0000-0000EF6B0000}"/>
    <cellStyle name="Milliers 61 2 2 2 3 2" xfId="42738" xr:uid="{00000000-0005-0000-0000-0000F06B0000}"/>
    <cellStyle name="Milliers 61 2 2 2 4" xfId="37298" xr:uid="{00000000-0005-0000-0000-0000F16B0000}"/>
    <cellStyle name="Milliers 61 2 2 3" xfId="11595" xr:uid="{00000000-0005-0000-0000-0000F26B0000}"/>
    <cellStyle name="Milliers 61 2 2 3 2" xfId="20238" xr:uid="{00000000-0005-0000-0000-0000F36B0000}"/>
    <cellStyle name="Milliers 61 2 2 3 2 2" xfId="44347" xr:uid="{00000000-0005-0000-0000-0000F46B0000}"/>
    <cellStyle name="Milliers 61 2 2 3 3" xfId="38869" xr:uid="{00000000-0005-0000-0000-0000F56B0000}"/>
    <cellStyle name="Milliers 61 2 2 4" xfId="16303" xr:uid="{00000000-0005-0000-0000-0000F66B0000}"/>
    <cellStyle name="Milliers 61 2 2 4 2" xfId="41270" xr:uid="{00000000-0005-0000-0000-0000F76B0000}"/>
    <cellStyle name="Milliers 61 2 2 5" xfId="8134" xr:uid="{00000000-0005-0000-0000-0000F86B0000}"/>
    <cellStyle name="Milliers 61 2 3" xfId="4779" xr:uid="{00000000-0005-0000-0000-0000F96B0000}"/>
    <cellStyle name="Milliers 61 2 3 2" xfId="13460" xr:uid="{00000000-0005-0000-0000-0000FA6B0000}"/>
    <cellStyle name="Milliers 61 2 3 2 2" xfId="20671" xr:uid="{00000000-0005-0000-0000-0000FB6B0000}"/>
    <cellStyle name="Milliers 61 2 3 2 2 2" xfId="44780" xr:uid="{00000000-0005-0000-0000-0000FC6B0000}"/>
    <cellStyle name="Milliers 61 2 3 2 3" xfId="39316" xr:uid="{00000000-0005-0000-0000-0000FD6B0000}"/>
    <cellStyle name="Milliers 61 2 3 3" xfId="17160" xr:uid="{00000000-0005-0000-0000-0000FE6B0000}"/>
    <cellStyle name="Milliers 61 2 3 3 2" xfId="42127" xr:uid="{00000000-0005-0000-0000-0000FF6B0000}"/>
    <cellStyle name="Milliers 61 2 3 4" xfId="36687" xr:uid="{00000000-0005-0000-0000-0000006C0000}"/>
    <cellStyle name="Milliers 61 2 3 5" xfId="9403" xr:uid="{00000000-0005-0000-0000-0000016C0000}"/>
    <cellStyle name="Milliers 61 2 4" xfId="3074" xr:uid="{00000000-0005-0000-0000-0000026C0000}"/>
    <cellStyle name="Milliers 61 2 4 2" xfId="19826" xr:uid="{00000000-0005-0000-0000-0000036C0000}"/>
    <cellStyle name="Milliers 61 2 4 2 2" xfId="43935" xr:uid="{00000000-0005-0000-0000-0000046C0000}"/>
    <cellStyle name="Milliers 61 2 4 3" xfId="38457" xr:uid="{00000000-0005-0000-0000-0000056C0000}"/>
    <cellStyle name="Milliers 61 2 4 4" xfId="11182" xr:uid="{00000000-0005-0000-0000-0000066C0000}"/>
    <cellStyle name="Milliers 61 2 5" xfId="15692" xr:uid="{00000000-0005-0000-0000-0000076C0000}"/>
    <cellStyle name="Milliers 61 2 5 2" xfId="40659" xr:uid="{00000000-0005-0000-0000-0000086C0000}"/>
    <cellStyle name="Milliers 61 2 6" xfId="7507" xr:uid="{00000000-0005-0000-0000-0000096C0000}"/>
    <cellStyle name="Milliers 61 3" xfId="8750" xr:uid="{00000000-0005-0000-0000-00000A6C0000}"/>
    <cellStyle name="Milliers 61 3 2" xfId="19189" xr:uid="{00000000-0005-0000-0000-00000B6C0000}"/>
    <cellStyle name="Milliers 61 3 2 2" xfId="43298" xr:uid="{00000000-0005-0000-0000-00000C6C0000}"/>
    <cellStyle name="Milliers 61 3 3" xfId="36034" xr:uid="{00000000-0005-0000-0000-00000D6C0000}"/>
    <cellStyle name="Milliers 61 4" xfId="10545" xr:uid="{00000000-0005-0000-0000-00000E6C0000}"/>
    <cellStyle name="Milliers 61 4 2" xfId="37820" xr:uid="{00000000-0005-0000-0000-00000F6C0000}"/>
    <cellStyle name="Milliers 61 5" xfId="15039" xr:uid="{00000000-0005-0000-0000-0000106C0000}"/>
    <cellStyle name="Milliers 61 5 2" xfId="40006" xr:uid="{00000000-0005-0000-0000-0000116C0000}"/>
    <cellStyle name="Milliers 61 6" xfId="6845" xr:uid="{00000000-0005-0000-0000-0000126C0000}"/>
    <cellStyle name="Milliers 62" xfId="1535" xr:uid="{00000000-0005-0000-0000-0000136C0000}"/>
    <cellStyle name="Milliers 62 2" xfId="2281" xr:uid="{00000000-0005-0000-0000-0000146C0000}"/>
    <cellStyle name="Milliers 62 2 2" xfId="3888" xr:uid="{00000000-0005-0000-0000-0000156C0000}"/>
    <cellStyle name="Milliers 62 2 2 2" xfId="10015" xr:uid="{00000000-0005-0000-0000-0000166C0000}"/>
    <cellStyle name="Milliers 62 2 2 2 2" xfId="13882" xr:uid="{00000000-0005-0000-0000-0000176C0000}"/>
    <cellStyle name="Milliers 62 2 2 2 2 2" xfId="21084" xr:uid="{00000000-0005-0000-0000-0000186C0000}"/>
    <cellStyle name="Milliers 62 2 2 2 2 2 2" xfId="45193" xr:uid="{00000000-0005-0000-0000-0000196C0000}"/>
    <cellStyle name="Milliers 62 2 2 2 2 3" xfId="39729" xr:uid="{00000000-0005-0000-0000-00001A6C0000}"/>
    <cellStyle name="Milliers 62 2 2 2 3" xfId="17772" xr:uid="{00000000-0005-0000-0000-00001B6C0000}"/>
    <cellStyle name="Milliers 62 2 2 2 3 2" xfId="42739" xr:uid="{00000000-0005-0000-0000-00001C6C0000}"/>
    <cellStyle name="Milliers 62 2 2 2 4" xfId="37299" xr:uid="{00000000-0005-0000-0000-00001D6C0000}"/>
    <cellStyle name="Milliers 62 2 2 3" xfId="11596" xr:uid="{00000000-0005-0000-0000-00001E6C0000}"/>
    <cellStyle name="Milliers 62 2 2 3 2" xfId="20239" xr:uid="{00000000-0005-0000-0000-00001F6C0000}"/>
    <cellStyle name="Milliers 62 2 2 3 2 2" xfId="44348" xr:uid="{00000000-0005-0000-0000-0000206C0000}"/>
    <cellStyle name="Milliers 62 2 2 3 3" xfId="38870" xr:uid="{00000000-0005-0000-0000-0000216C0000}"/>
    <cellStyle name="Milliers 62 2 2 4" xfId="16304" xr:uid="{00000000-0005-0000-0000-0000226C0000}"/>
    <cellStyle name="Milliers 62 2 2 4 2" xfId="41271" xr:uid="{00000000-0005-0000-0000-0000236C0000}"/>
    <cellStyle name="Milliers 62 2 2 5" xfId="8135" xr:uid="{00000000-0005-0000-0000-0000246C0000}"/>
    <cellStyle name="Milliers 62 2 3" xfId="4780" xr:uid="{00000000-0005-0000-0000-0000256C0000}"/>
    <cellStyle name="Milliers 62 2 3 2" xfId="13461" xr:uid="{00000000-0005-0000-0000-0000266C0000}"/>
    <cellStyle name="Milliers 62 2 3 2 2" xfId="20672" xr:uid="{00000000-0005-0000-0000-0000276C0000}"/>
    <cellStyle name="Milliers 62 2 3 2 2 2" xfId="44781" xr:uid="{00000000-0005-0000-0000-0000286C0000}"/>
    <cellStyle name="Milliers 62 2 3 2 3" xfId="39317" xr:uid="{00000000-0005-0000-0000-0000296C0000}"/>
    <cellStyle name="Milliers 62 2 3 3" xfId="17161" xr:uid="{00000000-0005-0000-0000-00002A6C0000}"/>
    <cellStyle name="Milliers 62 2 3 3 2" xfId="42128" xr:uid="{00000000-0005-0000-0000-00002B6C0000}"/>
    <cellStyle name="Milliers 62 2 3 4" xfId="36688" xr:uid="{00000000-0005-0000-0000-00002C6C0000}"/>
    <cellStyle name="Milliers 62 2 3 5" xfId="9404" xr:uid="{00000000-0005-0000-0000-00002D6C0000}"/>
    <cellStyle name="Milliers 62 2 4" xfId="3075" xr:uid="{00000000-0005-0000-0000-00002E6C0000}"/>
    <cellStyle name="Milliers 62 2 4 2" xfId="19827" xr:uid="{00000000-0005-0000-0000-00002F6C0000}"/>
    <cellStyle name="Milliers 62 2 4 2 2" xfId="43936" xr:uid="{00000000-0005-0000-0000-0000306C0000}"/>
    <cellStyle name="Milliers 62 2 4 3" xfId="38458" xr:uid="{00000000-0005-0000-0000-0000316C0000}"/>
    <cellStyle name="Milliers 62 2 4 4" xfId="11183" xr:uid="{00000000-0005-0000-0000-0000326C0000}"/>
    <cellStyle name="Milliers 62 2 5" xfId="15693" xr:uid="{00000000-0005-0000-0000-0000336C0000}"/>
    <cellStyle name="Milliers 62 2 5 2" xfId="40660" xr:uid="{00000000-0005-0000-0000-0000346C0000}"/>
    <cellStyle name="Milliers 62 2 6" xfId="7508" xr:uid="{00000000-0005-0000-0000-0000356C0000}"/>
    <cellStyle name="Milliers 62 3" xfId="8751" xr:uid="{00000000-0005-0000-0000-0000366C0000}"/>
    <cellStyle name="Milliers 62 3 2" xfId="19190" xr:uid="{00000000-0005-0000-0000-0000376C0000}"/>
    <cellStyle name="Milliers 62 3 2 2" xfId="43299" xr:uid="{00000000-0005-0000-0000-0000386C0000}"/>
    <cellStyle name="Milliers 62 3 3" xfId="36035" xr:uid="{00000000-0005-0000-0000-0000396C0000}"/>
    <cellStyle name="Milliers 62 4" xfId="10546" xr:uid="{00000000-0005-0000-0000-00003A6C0000}"/>
    <cellStyle name="Milliers 62 4 2" xfId="37821" xr:uid="{00000000-0005-0000-0000-00003B6C0000}"/>
    <cellStyle name="Milliers 62 5" xfId="15040" xr:uid="{00000000-0005-0000-0000-00003C6C0000}"/>
    <cellStyle name="Milliers 62 5 2" xfId="40007" xr:uid="{00000000-0005-0000-0000-00003D6C0000}"/>
    <cellStyle name="Milliers 62 6" xfId="6846" xr:uid="{00000000-0005-0000-0000-00003E6C0000}"/>
    <cellStyle name="Milliers 63" xfId="1536" xr:uid="{00000000-0005-0000-0000-00003F6C0000}"/>
    <cellStyle name="Milliers 63 2" xfId="2282" xr:uid="{00000000-0005-0000-0000-0000406C0000}"/>
    <cellStyle name="Milliers 63 2 2" xfId="3889" xr:uid="{00000000-0005-0000-0000-0000416C0000}"/>
    <cellStyle name="Milliers 63 2 2 2" xfId="10016" xr:uid="{00000000-0005-0000-0000-0000426C0000}"/>
    <cellStyle name="Milliers 63 2 2 2 2" xfId="13883" xr:uid="{00000000-0005-0000-0000-0000436C0000}"/>
    <cellStyle name="Milliers 63 2 2 2 2 2" xfId="21085" xr:uid="{00000000-0005-0000-0000-0000446C0000}"/>
    <cellStyle name="Milliers 63 2 2 2 2 2 2" xfId="45194" xr:uid="{00000000-0005-0000-0000-0000456C0000}"/>
    <cellStyle name="Milliers 63 2 2 2 2 3" xfId="39730" xr:uid="{00000000-0005-0000-0000-0000466C0000}"/>
    <cellStyle name="Milliers 63 2 2 2 3" xfId="17773" xr:uid="{00000000-0005-0000-0000-0000476C0000}"/>
    <cellStyle name="Milliers 63 2 2 2 3 2" xfId="42740" xr:uid="{00000000-0005-0000-0000-0000486C0000}"/>
    <cellStyle name="Milliers 63 2 2 2 4" xfId="37300" xr:uid="{00000000-0005-0000-0000-0000496C0000}"/>
    <cellStyle name="Milliers 63 2 2 3" xfId="11597" xr:uid="{00000000-0005-0000-0000-00004A6C0000}"/>
    <cellStyle name="Milliers 63 2 2 3 2" xfId="20240" xr:uid="{00000000-0005-0000-0000-00004B6C0000}"/>
    <cellStyle name="Milliers 63 2 2 3 2 2" xfId="44349" xr:uid="{00000000-0005-0000-0000-00004C6C0000}"/>
    <cellStyle name="Milliers 63 2 2 3 3" xfId="38871" xr:uid="{00000000-0005-0000-0000-00004D6C0000}"/>
    <cellStyle name="Milliers 63 2 2 4" xfId="16305" xr:uid="{00000000-0005-0000-0000-00004E6C0000}"/>
    <cellStyle name="Milliers 63 2 2 4 2" xfId="41272" xr:uid="{00000000-0005-0000-0000-00004F6C0000}"/>
    <cellStyle name="Milliers 63 2 2 5" xfId="8136" xr:uid="{00000000-0005-0000-0000-0000506C0000}"/>
    <cellStyle name="Milliers 63 2 3" xfId="4781" xr:uid="{00000000-0005-0000-0000-0000516C0000}"/>
    <cellStyle name="Milliers 63 2 3 2" xfId="13462" xr:uid="{00000000-0005-0000-0000-0000526C0000}"/>
    <cellStyle name="Milliers 63 2 3 2 2" xfId="20673" xr:uid="{00000000-0005-0000-0000-0000536C0000}"/>
    <cellStyle name="Milliers 63 2 3 2 2 2" xfId="44782" xr:uid="{00000000-0005-0000-0000-0000546C0000}"/>
    <cellStyle name="Milliers 63 2 3 2 3" xfId="39318" xr:uid="{00000000-0005-0000-0000-0000556C0000}"/>
    <cellStyle name="Milliers 63 2 3 3" xfId="17162" xr:uid="{00000000-0005-0000-0000-0000566C0000}"/>
    <cellStyle name="Milliers 63 2 3 3 2" xfId="42129" xr:uid="{00000000-0005-0000-0000-0000576C0000}"/>
    <cellStyle name="Milliers 63 2 3 4" xfId="36689" xr:uid="{00000000-0005-0000-0000-0000586C0000}"/>
    <cellStyle name="Milliers 63 2 3 5" xfId="9405" xr:uid="{00000000-0005-0000-0000-0000596C0000}"/>
    <cellStyle name="Milliers 63 2 4" xfId="3076" xr:uid="{00000000-0005-0000-0000-00005A6C0000}"/>
    <cellStyle name="Milliers 63 2 4 2" xfId="19828" xr:uid="{00000000-0005-0000-0000-00005B6C0000}"/>
    <cellStyle name="Milliers 63 2 4 2 2" xfId="43937" xr:uid="{00000000-0005-0000-0000-00005C6C0000}"/>
    <cellStyle name="Milliers 63 2 4 3" xfId="38459" xr:uid="{00000000-0005-0000-0000-00005D6C0000}"/>
    <cellStyle name="Milliers 63 2 4 4" xfId="11184" xr:uid="{00000000-0005-0000-0000-00005E6C0000}"/>
    <cellStyle name="Milliers 63 2 5" xfId="15694" xr:uid="{00000000-0005-0000-0000-00005F6C0000}"/>
    <cellStyle name="Milliers 63 2 5 2" xfId="40661" xr:uid="{00000000-0005-0000-0000-0000606C0000}"/>
    <cellStyle name="Milliers 63 2 6" xfId="7509" xr:uid="{00000000-0005-0000-0000-0000616C0000}"/>
    <cellStyle name="Milliers 63 3" xfId="8752" xr:uid="{00000000-0005-0000-0000-0000626C0000}"/>
    <cellStyle name="Milliers 63 3 2" xfId="19191" xr:uid="{00000000-0005-0000-0000-0000636C0000}"/>
    <cellStyle name="Milliers 63 3 2 2" xfId="43300" xr:uid="{00000000-0005-0000-0000-0000646C0000}"/>
    <cellStyle name="Milliers 63 3 3" xfId="36036" xr:uid="{00000000-0005-0000-0000-0000656C0000}"/>
    <cellStyle name="Milliers 63 4" xfId="10547" xr:uid="{00000000-0005-0000-0000-0000666C0000}"/>
    <cellStyle name="Milliers 63 4 2" xfId="37822" xr:uid="{00000000-0005-0000-0000-0000676C0000}"/>
    <cellStyle name="Milliers 63 5" xfId="15041" xr:uid="{00000000-0005-0000-0000-0000686C0000}"/>
    <cellStyle name="Milliers 63 5 2" xfId="40008" xr:uid="{00000000-0005-0000-0000-0000696C0000}"/>
    <cellStyle name="Milliers 63 6" xfId="6847" xr:uid="{00000000-0005-0000-0000-00006A6C0000}"/>
    <cellStyle name="Milliers 64" xfId="1537" xr:uid="{00000000-0005-0000-0000-00006B6C0000}"/>
    <cellStyle name="Milliers 64 2" xfId="2283" xr:uid="{00000000-0005-0000-0000-00006C6C0000}"/>
    <cellStyle name="Milliers 64 2 2" xfId="3890" xr:uid="{00000000-0005-0000-0000-00006D6C0000}"/>
    <cellStyle name="Milliers 64 2 2 2" xfId="10017" xr:uid="{00000000-0005-0000-0000-00006E6C0000}"/>
    <cellStyle name="Milliers 64 2 2 2 2" xfId="13884" xr:uid="{00000000-0005-0000-0000-00006F6C0000}"/>
    <cellStyle name="Milliers 64 2 2 2 2 2" xfId="21086" xr:uid="{00000000-0005-0000-0000-0000706C0000}"/>
    <cellStyle name="Milliers 64 2 2 2 2 2 2" xfId="45195" xr:uid="{00000000-0005-0000-0000-0000716C0000}"/>
    <cellStyle name="Milliers 64 2 2 2 2 3" xfId="39731" xr:uid="{00000000-0005-0000-0000-0000726C0000}"/>
    <cellStyle name="Milliers 64 2 2 2 3" xfId="17774" xr:uid="{00000000-0005-0000-0000-0000736C0000}"/>
    <cellStyle name="Milliers 64 2 2 2 3 2" xfId="42741" xr:uid="{00000000-0005-0000-0000-0000746C0000}"/>
    <cellStyle name="Milliers 64 2 2 2 4" xfId="37301" xr:uid="{00000000-0005-0000-0000-0000756C0000}"/>
    <cellStyle name="Milliers 64 2 2 3" xfId="11598" xr:uid="{00000000-0005-0000-0000-0000766C0000}"/>
    <cellStyle name="Milliers 64 2 2 3 2" xfId="20241" xr:uid="{00000000-0005-0000-0000-0000776C0000}"/>
    <cellStyle name="Milliers 64 2 2 3 2 2" xfId="44350" xr:uid="{00000000-0005-0000-0000-0000786C0000}"/>
    <cellStyle name="Milliers 64 2 2 3 3" xfId="38872" xr:uid="{00000000-0005-0000-0000-0000796C0000}"/>
    <cellStyle name="Milliers 64 2 2 4" xfId="16306" xr:uid="{00000000-0005-0000-0000-00007A6C0000}"/>
    <cellStyle name="Milliers 64 2 2 4 2" xfId="41273" xr:uid="{00000000-0005-0000-0000-00007B6C0000}"/>
    <cellStyle name="Milliers 64 2 2 5" xfId="8137" xr:uid="{00000000-0005-0000-0000-00007C6C0000}"/>
    <cellStyle name="Milliers 64 2 3" xfId="4782" xr:uid="{00000000-0005-0000-0000-00007D6C0000}"/>
    <cellStyle name="Milliers 64 2 3 2" xfId="13463" xr:uid="{00000000-0005-0000-0000-00007E6C0000}"/>
    <cellStyle name="Milliers 64 2 3 2 2" xfId="20674" xr:uid="{00000000-0005-0000-0000-00007F6C0000}"/>
    <cellStyle name="Milliers 64 2 3 2 2 2" xfId="44783" xr:uid="{00000000-0005-0000-0000-0000806C0000}"/>
    <cellStyle name="Milliers 64 2 3 2 3" xfId="39319" xr:uid="{00000000-0005-0000-0000-0000816C0000}"/>
    <cellStyle name="Milliers 64 2 3 3" xfId="17163" xr:uid="{00000000-0005-0000-0000-0000826C0000}"/>
    <cellStyle name="Milliers 64 2 3 3 2" xfId="42130" xr:uid="{00000000-0005-0000-0000-0000836C0000}"/>
    <cellStyle name="Milliers 64 2 3 4" xfId="36690" xr:uid="{00000000-0005-0000-0000-0000846C0000}"/>
    <cellStyle name="Milliers 64 2 3 5" xfId="9406" xr:uid="{00000000-0005-0000-0000-0000856C0000}"/>
    <cellStyle name="Milliers 64 2 4" xfId="3077" xr:uid="{00000000-0005-0000-0000-0000866C0000}"/>
    <cellStyle name="Milliers 64 2 4 2" xfId="19829" xr:uid="{00000000-0005-0000-0000-0000876C0000}"/>
    <cellStyle name="Milliers 64 2 4 2 2" xfId="43938" xr:uid="{00000000-0005-0000-0000-0000886C0000}"/>
    <cellStyle name="Milliers 64 2 4 3" xfId="38460" xr:uid="{00000000-0005-0000-0000-0000896C0000}"/>
    <cellStyle name="Milliers 64 2 4 4" xfId="11185" xr:uid="{00000000-0005-0000-0000-00008A6C0000}"/>
    <cellStyle name="Milliers 64 2 5" xfId="15695" xr:uid="{00000000-0005-0000-0000-00008B6C0000}"/>
    <cellStyle name="Milliers 64 2 5 2" xfId="40662" xr:uid="{00000000-0005-0000-0000-00008C6C0000}"/>
    <cellStyle name="Milliers 64 2 6" xfId="7510" xr:uid="{00000000-0005-0000-0000-00008D6C0000}"/>
    <cellStyle name="Milliers 64 3" xfId="8753" xr:uid="{00000000-0005-0000-0000-00008E6C0000}"/>
    <cellStyle name="Milliers 64 3 2" xfId="19192" xr:uid="{00000000-0005-0000-0000-00008F6C0000}"/>
    <cellStyle name="Milliers 64 3 2 2" xfId="43301" xr:uid="{00000000-0005-0000-0000-0000906C0000}"/>
    <cellStyle name="Milliers 64 3 3" xfId="36037" xr:uid="{00000000-0005-0000-0000-0000916C0000}"/>
    <cellStyle name="Milliers 64 4" xfId="10548" xr:uid="{00000000-0005-0000-0000-0000926C0000}"/>
    <cellStyle name="Milliers 64 4 2" xfId="37823" xr:uid="{00000000-0005-0000-0000-0000936C0000}"/>
    <cellStyle name="Milliers 64 5" xfId="15042" xr:uid="{00000000-0005-0000-0000-0000946C0000}"/>
    <cellStyle name="Milliers 64 5 2" xfId="40009" xr:uid="{00000000-0005-0000-0000-0000956C0000}"/>
    <cellStyle name="Milliers 64 6" xfId="6848" xr:uid="{00000000-0005-0000-0000-0000966C0000}"/>
    <cellStyle name="Milliers 65" xfId="1538" xr:uid="{00000000-0005-0000-0000-0000976C0000}"/>
    <cellStyle name="Milliers 65 2" xfId="2284" xr:uid="{00000000-0005-0000-0000-0000986C0000}"/>
    <cellStyle name="Milliers 65 2 2" xfId="3891" xr:uid="{00000000-0005-0000-0000-0000996C0000}"/>
    <cellStyle name="Milliers 65 2 2 2" xfId="10018" xr:uid="{00000000-0005-0000-0000-00009A6C0000}"/>
    <cellStyle name="Milliers 65 2 2 2 2" xfId="13885" xr:uid="{00000000-0005-0000-0000-00009B6C0000}"/>
    <cellStyle name="Milliers 65 2 2 2 2 2" xfId="21087" xr:uid="{00000000-0005-0000-0000-00009C6C0000}"/>
    <cellStyle name="Milliers 65 2 2 2 2 2 2" xfId="45196" xr:uid="{00000000-0005-0000-0000-00009D6C0000}"/>
    <cellStyle name="Milliers 65 2 2 2 2 3" xfId="39732" xr:uid="{00000000-0005-0000-0000-00009E6C0000}"/>
    <cellStyle name="Milliers 65 2 2 2 3" xfId="17775" xr:uid="{00000000-0005-0000-0000-00009F6C0000}"/>
    <cellStyle name="Milliers 65 2 2 2 3 2" xfId="42742" xr:uid="{00000000-0005-0000-0000-0000A06C0000}"/>
    <cellStyle name="Milliers 65 2 2 2 4" xfId="37302" xr:uid="{00000000-0005-0000-0000-0000A16C0000}"/>
    <cellStyle name="Milliers 65 2 2 3" xfId="11599" xr:uid="{00000000-0005-0000-0000-0000A26C0000}"/>
    <cellStyle name="Milliers 65 2 2 3 2" xfId="20242" xr:uid="{00000000-0005-0000-0000-0000A36C0000}"/>
    <cellStyle name="Milliers 65 2 2 3 2 2" xfId="44351" xr:uid="{00000000-0005-0000-0000-0000A46C0000}"/>
    <cellStyle name="Milliers 65 2 2 3 3" xfId="38873" xr:uid="{00000000-0005-0000-0000-0000A56C0000}"/>
    <cellStyle name="Milliers 65 2 2 4" xfId="16307" xr:uid="{00000000-0005-0000-0000-0000A66C0000}"/>
    <cellStyle name="Milliers 65 2 2 4 2" xfId="41274" xr:uid="{00000000-0005-0000-0000-0000A76C0000}"/>
    <cellStyle name="Milliers 65 2 2 5" xfId="8138" xr:uid="{00000000-0005-0000-0000-0000A86C0000}"/>
    <cellStyle name="Milliers 65 2 3" xfId="4783" xr:uid="{00000000-0005-0000-0000-0000A96C0000}"/>
    <cellStyle name="Milliers 65 2 3 2" xfId="13464" xr:uid="{00000000-0005-0000-0000-0000AA6C0000}"/>
    <cellStyle name="Milliers 65 2 3 2 2" xfId="20675" xr:uid="{00000000-0005-0000-0000-0000AB6C0000}"/>
    <cellStyle name="Milliers 65 2 3 2 2 2" xfId="44784" xr:uid="{00000000-0005-0000-0000-0000AC6C0000}"/>
    <cellStyle name="Milliers 65 2 3 2 3" xfId="39320" xr:uid="{00000000-0005-0000-0000-0000AD6C0000}"/>
    <cellStyle name="Milliers 65 2 3 3" xfId="17164" xr:uid="{00000000-0005-0000-0000-0000AE6C0000}"/>
    <cellStyle name="Milliers 65 2 3 3 2" xfId="42131" xr:uid="{00000000-0005-0000-0000-0000AF6C0000}"/>
    <cellStyle name="Milliers 65 2 3 4" xfId="36691" xr:uid="{00000000-0005-0000-0000-0000B06C0000}"/>
    <cellStyle name="Milliers 65 2 3 5" xfId="9407" xr:uid="{00000000-0005-0000-0000-0000B16C0000}"/>
    <cellStyle name="Milliers 65 2 4" xfId="3078" xr:uid="{00000000-0005-0000-0000-0000B26C0000}"/>
    <cellStyle name="Milliers 65 2 4 2" xfId="19830" xr:uid="{00000000-0005-0000-0000-0000B36C0000}"/>
    <cellStyle name="Milliers 65 2 4 2 2" xfId="43939" xr:uid="{00000000-0005-0000-0000-0000B46C0000}"/>
    <cellStyle name="Milliers 65 2 4 3" xfId="38461" xr:uid="{00000000-0005-0000-0000-0000B56C0000}"/>
    <cellStyle name="Milliers 65 2 4 4" xfId="11186" xr:uid="{00000000-0005-0000-0000-0000B66C0000}"/>
    <cellStyle name="Milliers 65 2 5" xfId="15696" xr:uid="{00000000-0005-0000-0000-0000B76C0000}"/>
    <cellStyle name="Milliers 65 2 5 2" xfId="40663" xr:uid="{00000000-0005-0000-0000-0000B86C0000}"/>
    <cellStyle name="Milliers 65 2 6" xfId="7511" xr:uid="{00000000-0005-0000-0000-0000B96C0000}"/>
    <cellStyle name="Milliers 65 3" xfId="8754" xr:uid="{00000000-0005-0000-0000-0000BA6C0000}"/>
    <cellStyle name="Milliers 65 3 2" xfId="19193" xr:uid="{00000000-0005-0000-0000-0000BB6C0000}"/>
    <cellStyle name="Milliers 65 3 2 2" xfId="43302" xr:uid="{00000000-0005-0000-0000-0000BC6C0000}"/>
    <cellStyle name="Milliers 65 3 3" xfId="36038" xr:uid="{00000000-0005-0000-0000-0000BD6C0000}"/>
    <cellStyle name="Milliers 65 4" xfId="10549" xr:uid="{00000000-0005-0000-0000-0000BE6C0000}"/>
    <cellStyle name="Milliers 65 4 2" xfId="37824" xr:uid="{00000000-0005-0000-0000-0000BF6C0000}"/>
    <cellStyle name="Milliers 65 5" xfId="15043" xr:uid="{00000000-0005-0000-0000-0000C06C0000}"/>
    <cellStyle name="Milliers 65 5 2" xfId="40010" xr:uid="{00000000-0005-0000-0000-0000C16C0000}"/>
    <cellStyle name="Milliers 65 6" xfId="6849" xr:uid="{00000000-0005-0000-0000-0000C26C0000}"/>
    <cellStyle name="Milliers 66" xfId="1539" xr:uid="{00000000-0005-0000-0000-0000C36C0000}"/>
    <cellStyle name="Milliers 66 2" xfId="2285" xr:uid="{00000000-0005-0000-0000-0000C46C0000}"/>
    <cellStyle name="Milliers 66 2 2" xfId="3892" xr:uid="{00000000-0005-0000-0000-0000C56C0000}"/>
    <cellStyle name="Milliers 66 2 2 2" xfId="10019" xr:uid="{00000000-0005-0000-0000-0000C66C0000}"/>
    <cellStyle name="Milliers 66 2 2 2 2" xfId="13886" xr:uid="{00000000-0005-0000-0000-0000C76C0000}"/>
    <cellStyle name="Milliers 66 2 2 2 2 2" xfId="21088" xr:uid="{00000000-0005-0000-0000-0000C86C0000}"/>
    <cellStyle name="Milliers 66 2 2 2 2 2 2" xfId="45197" xr:uid="{00000000-0005-0000-0000-0000C96C0000}"/>
    <cellStyle name="Milliers 66 2 2 2 2 3" xfId="39733" xr:uid="{00000000-0005-0000-0000-0000CA6C0000}"/>
    <cellStyle name="Milliers 66 2 2 2 3" xfId="17776" xr:uid="{00000000-0005-0000-0000-0000CB6C0000}"/>
    <cellStyle name="Milliers 66 2 2 2 3 2" xfId="42743" xr:uid="{00000000-0005-0000-0000-0000CC6C0000}"/>
    <cellStyle name="Milliers 66 2 2 2 4" xfId="37303" xr:uid="{00000000-0005-0000-0000-0000CD6C0000}"/>
    <cellStyle name="Milliers 66 2 2 3" xfId="11600" xr:uid="{00000000-0005-0000-0000-0000CE6C0000}"/>
    <cellStyle name="Milliers 66 2 2 3 2" xfId="20243" xr:uid="{00000000-0005-0000-0000-0000CF6C0000}"/>
    <cellStyle name="Milliers 66 2 2 3 2 2" xfId="44352" xr:uid="{00000000-0005-0000-0000-0000D06C0000}"/>
    <cellStyle name="Milliers 66 2 2 3 3" xfId="38874" xr:uid="{00000000-0005-0000-0000-0000D16C0000}"/>
    <cellStyle name="Milliers 66 2 2 4" xfId="16308" xr:uid="{00000000-0005-0000-0000-0000D26C0000}"/>
    <cellStyle name="Milliers 66 2 2 4 2" xfId="41275" xr:uid="{00000000-0005-0000-0000-0000D36C0000}"/>
    <cellStyle name="Milliers 66 2 2 5" xfId="8139" xr:uid="{00000000-0005-0000-0000-0000D46C0000}"/>
    <cellStyle name="Milliers 66 2 3" xfId="4784" xr:uid="{00000000-0005-0000-0000-0000D56C0000}"/>
    <cellStyle name="Milliers 66 2 3 2" xfId="13465" xr:uid="{00000000-0005-0000-0000-0000D66C0000}"/>
    <cellStyle name="Milliers 66 2 3 2 2" xfId="20676" xr:uid="{00000000-0005-0000-0000-0000D76C0000}"/>
    <cellStyle name="Milliers 66 2 3 2 2 2" xfId="44785" xr:uid="{00000000-0005-0000-0000-0000D86C0000}"/>
    <cellStyle name="Milliers 66 2 3 2 3" xfId="39321" xr:uid="{00000000-0005-0000-0000-0000D96C0000}"/>
    <cellStyle name="Milliers 66 2 3 3" xfId="17165" xr:uid="{00000000-0005-0000-0000-0000DA6C0000}"/>
    <cellStyle name="Milliers 66 2 3 3 2" xfId="42132" xr:uid="{00000000-0005-0000-0000-0000DB6C0000}"/>
    <cellStyle name="Milliers 66 2 3 4" xfId="36692" xr:uid="{00000000-0005-0000-0000-0000DC6C0000}"/>
    <cellStyle name="Milliers 66 2 3 5" xfId="9408" xr:uid="{00000000-0005-0000-0000-0000DD6C0000}"/>
    <cellStyle name="Milliers 66 2 4" xfId="3079" xr:uid="{00000000-0005-0000-0000-0000DE6C0000}"/>
    <cellStyle name="Milliers 66 2 4 2" xfId="19831" xr:uid="{00000000-0005-0000-0000-0000DF6C0000}"/>
    <cellStyle name="Milliers 66 2 4 2 2" xfId="43940" xr:uid="{00000000-0005-0000-0000-0000E06C0000}"/>
    <cellStyle name="Milliers 66 2 4 3" xfId="38462" xr:uid="{00000000-0005-0000-0000-0000E16C0000}"/>
    <cellStyle name="Milliers 66 2 4 4" xfId="11187" xr:uid="{00000000-0005-0000-0000-0000E26C0000}"/>
    <cellStyle name="Milliers 66 2 5" xfId="15697" xr:uid="{00000000-0005-0000-0000-0000E36C0000}"/>
    <cellStyle name="Milliers 66 2 5 2" xfId="40664" xr:uid="{00000000-0005-0000-0000-0000E46C0000}"/>
    <cellStyle name="Milliers 66 2 6" xfId="7512" xr:uid="{00000000-0005-0000-0000-0000E56C0000}"/>
    <cellStyle name="Milliers 66 3" xfId="8755" xr:uid="{00000000-0005-0000-0000-0000E66C0000}"/>
    <cellStyle name="Milliers 66 3 2" xfId="19194" xr:uid="{00000000-0005-0000-0000-0000E76C0000}"/>
    <cellStyle name="Milliers 66 3 2 2" xfId="43303" xr:uid="{00000000-0005-0000-0000-0000E86C0000}"/>
    <cellStyle name="Milliers 66 3 3" xfId="36039" xr:uid="{00000000-0005-0000-0000-0000E96C0000}"/>
    <cellStyle name="Milliers 66 4" xfId="10550" xr:uid="{00000000-0005-0000-0000-0000EA6C0000}"/>
    <cellStyle name="Milliers 66 4 2" xfId="37825" xr:uid="{00000000-0005-0000-0000-0000EB6C0000}"/>
    <cellStyle name="Milliers 66 5" xfId="15044" xr:uid="{00000000-0005-0000-0000-0000EC6C0000}"/>
    <cellStyle name="Milliers 66 5 2" xfId="40011" xr:uid="{00000000-0005-0000-0000-0000ED6C0000}"/>
    <cellStyle name="Milliers 66 6" xfId="6850" xr:uid="{00000000-0005-0000-0000-0000EE6C0000}"/>
    <cellStyle name="Milliers 67" xfId="1540" xr:uid="{00000000-0005-0000-0000-0000EF6C0000}"/>
    <cellStyle name="Milliers 67 2" xfId="2286" xr:uid="{00000000-0005-0000-0000-0000F06C0000}"/>
    <cellStyle name="Milliers 67 2 2" xfId="3893" xr:uid="{00000000-0005-0000-0000-0000F16C0000}"/>
    <cellStyle name="Milliers 67 2 2 2" xfId="10020" xr:uid="{00000000-0005-0000-0000-0000F26C0000}"/>
    <cellStyle name="Milliers 67 2 2 2 2" xfId="13887" xr:uid="{00000000-0005-0000-0000-0000F36C0000}"/>
    <cellStyle name="Milliers 67 2 2 2 2 2" xfId="21089" xr:uid="{00000000-0005-0000-0000-0000F46C0000}"/>
    <cellStyle name="Milliers 67 2 2 2 2 2 2" xfId="45198" xr:uid="{00000000-0005-0000-0000-0000F56C0000}"/>
    <cellStyle name="Milliers 67 2 2 2 2 3" xfId="39734" xr:uid="{00000000-0005-0000-0000-0000F66C0000}"/>
    <cellStyle name="Milliers 67 2 2 2 3" xfId="17777" xr:uid="{00000000-0005-0000-0000-0000F76C0000}"/>
    <cellStyle name="Milliers 67 2 2 2 3 2" xfId="42744" xr:uid="{00000000-0005-0000-0000-0000F86C0000}"/>
    <cellStyle name="Milliers 67 2 2 2 4" xfId="37304" xr:uid="{00000000-0005-0000-0000-0000F96C0000}"/>
    <cellStyle name="Milliers 67 2 2 3" xfId="11601" xr:uid="{00000000-0005-0000-0000-0000FA6C0000}"/>
    <cellStyle name="Milliers 67 2 2 3 2" xfId="20244" xr:uid="{00000000-0005-0000-0000-0000FB6C0000}"/>
    <cellStyle name="Milliers 67 2 2 3 2 2" xfId="44353" xr:uid="{00000000-0005-0000-0000-0000FC6C0000}"/>
    <cellStyle name="Milliers 67 2 2 3 3" xfId="38875" xr:uid="{00000000-0005-0000-0000-0000FD6C0000}"/>
    <cellStyle name="Milliers 67 2 2 4" xfId="16309" xr:uid="{00000000-0005-0000-0000-0000FE6C0000}"/>
    <cellStyle name="Milliers 67 2 2 4 2" xfId="41276" xr:uid="{00000000-0005-0000-0000-0000FF6C0000}"/>
    <cellStyle name="Milliers 67 2 2 5" xfId="8140" xr:uid="{00000000-0005-0000-0000-0000006D0000}"/>
    <cellStyle name="Milliers 67 2 3" xfId="4785" xr:uid="{00000000-0005-0000-0000-0000016D0000}"/>
    <cellStyle name="Milliers 67 2 3 2" xfId="13466" xr:uid="{00000000-0005-0000-0000-0000026D0000}"/>
    <cellStyle name="Milliers 67 2 3 2 2" xfId="20677" xr:uid="{00000000-0005-0000-0000-0000036D0000}"/>
    <cellStyle name="Milliers 67 2 3 2 2 2" xfId="44786" xr:uid="{00000000-0005-0000-0000-0000046D0000}"/>
    <cellStyle name="Milliers 67 2 3 2 3" xfId="39322" xr:uid="{00000000-0005-0000-0000-0000056D0000}"/>
    <cellStyle name="Milliers 67 2 3 3" xfId="17166" xr:uid="{00000000-0005-0000-0000-0000066D0000}"/>
    <cellStyle name="Milliers 67 2 3 3 2" xfId="42133" xr:uid="{00000000-0005-0000-0000-0000076D0000}"/>
    <cellStyle name="Milliers 67 2 3 4" xfId="36693" xr:uid="{00000000-0005-0000-0000-0000086D0000}"/>
    <cellStyle name="Milliers 67 2 3 5" xfId="9409" xr:uid="{00000000-0005-0000-0000-0000096D0000}"/>
    <cellStyle name="Milliers 67 2 4" xfId="3080" xr:uid="{00000000-0005-0000-0000-00000A6D0000}"/>
    <cellStyle name="Milliers 67 2 4 2" xfId="19832" xr:uid="{00000000-0005-0000-0000-00000B6D0000}"/>
    <cellStyle name="Milliers 67 2 4 2 2" xfId="43941" xr:uid="{00000000-0005-0000-0000-00000C6D0000}"/>
    <cellStyle name="Milliers 67 2 4 3" xfId="38463" xr:uid="{00000000-0005-0000-0000-00000D6D0000}"/>
    <cellStyle name="Milliers 67 2 4 4" xfId="11188" xr:uid="{00000000-0005-0000-0000-00000E6D0000}"/>
    <cellStyle name="Milliers 67 2 5" xfId="15698" xr:uid="{00000000-0005-0000-0000-00000F6D0000}"/>
    <cellStyle name="Milliers 67 2 5 2" xfId="40665" xr:uid="{00000000-0005-0000-0000-0000106D0000}"/>
    <cellStyle name="Milliers 67 2 6" xfId="7513" xr:uid="{00000000-0005-0000-0000-0000116D0000}"/>
    <cellStyle name="Milliers 67 3" xfId="8756" xr:uid="{00000000-0005-0000-0000-0000126D0000}"/>
    <cellStyle name="Milliers 67 3 2" xfId="19195" xr:uid="{00000000-0005-0000-0000-0000136D0000}"/>
    <cellStyle name="Milliers 67 3 2 2" xfId="43304" xr:uid="{00000000-0005-0000-0000-0000146D0000}"/>
    <cellStyle name="Milliers 67 3 3" xfId="36040" xr:uid="{00000000-0005-0000-0000-0000156D0000}"/>
    <cellStyle name="Milliers 67 4" xfId="10551" xr:uid="{00000000-0005-0000-0000-0000166D0000}"/>
    <cellStyle name="Milliers 67 4 2" xfId="37826" xr:uid="{00000000-0005-0000-0000-0000176D0000}"/>
    <cellStyle name="Milliers 67 5" xfId="15045" xr:uid="{00000000-0005-0000-0000-0000186D0000}"/>
    <cellStyle name="Milliers 67 5 2" xfId="40012" xr:uid="{00000000-0005-0000-0000-0000196D0000}"/>
    <cellStyle name="Milliers 67 6" xfId="6851" xr:uid="{00000000-0005-0000-0000-00001A6D0000}"/>
    <cellStyle name="Milliers 68" xfId="1541" xr:uid="{00000000-0005-0000-0000-00001B6D0000}"/>
    <cellStyle name="Milliers 68 2" xfId="2287" xr:uid="{00000000-0005-0000-0000-00001C6D0000}"/>
    <cellStyle name="Milliers 68 2 2" xfId="3894" xr:uid="{00000000-0005-0000-0000-00001D6D0000}"/>
    <cellStyle name="Milliers 68 2 2 2" xfId="10021" xr:uid="{00000000-0005-0000-0000-00001E6D0000}"/>
    <cellStyle name="Milliers 68 2 2 2 2" xfId="13888" xr:uid="{00000000-0005-0000-0000-00001F6D0000}"/>
    <cellStyle name="Milliers 68 2 2 2 2 2" xfId="21090" xr:uid="{00000000-0005-0000-0000-0000206D0000}"/>
    <cellStyle name="Milliers 68 2 2 2 2 2 2" xfId="45199" xr:uid="{00000000-0005-0000-0000-0000216D0000}"/>
    <cellStyle name="Milliers 68 2 2 2 2 3" xfId="39735" xr:uid="{00000000-0005-0000-0000-0000226D0000}"/>
    <cellStyle name="Milliers 68 2 2 2 3" xfId="17778" xr:uid="{00000000-0005-0000-0000-0000236D0000}"/>
    <cellStyle name="Milliers 68 2 2 2 3 2" xfId="42745" xr:uid="{00000000-0005-0000-0000-0000246D0000}"/>
    <cellStyle name="Milliers 68 2 2 2 4" xfId="37305" xr:uid="{00000000-0005-0000-0000-0000256D0000}"/>
    <cellStyle name="Milliers 68 2 2 3" xfId="11602" xr:uid="{00000000-0005-0000-0000-0000266D0000}"/>
    <cellStyle name="Milliers 68 2 2 3 2" xfId="20245" xr:uid="{00000000-0005-0000-0000-0000276D0000}"/>
    <cellStyle name="Milliers 68 2 2 3 2 2" xfId="44354" xr:uid="{00000000-0005-0000-0000-0000286D0000}"/>
    <cellStyle name="Milliers 68 2 2 3 3" xfId="38876" xr:uid="{00000000-0005-0000-0000-0000296D0000}"/>
    <cellStyle name="Milliers 68 2 2 4" xfId="16310" xr:uid="{00000000-0005-0000-0000-00002A6D0000}"/>
    <cellStyle name="Milliers 68 2 2 4 2" xfId="41277" xr:uid="{00000000-0005-0000-0000-00002B6D0000}"/>
    <cellStyle name="Milliers 68 2 2 5" xfId="8141" xr:uid="{00000000-0005-0000-0000-00002C6D0000}"/>
    <cellStyle name="Milliers 68 2 3" xfId="4786" xr:uid="{00000000-0005-0000-0000-00002D6D0000}"/>
    <cellStyle name="Milliers 68 2 3 2" xfId="13467" xr:uid="{00000000-0005-0000-0000-00002E6D0000}"/>
    <cellStyle name="Milliers 68 2 3 2 2" xfId="20678" xr:uid="{00000000-0005-0000-0000-00002F6D0000}"/>
    <cellStyle name="Milliers 68 2 3 2 2 2" xfId="44787" xr:uid="{00000000-0005-0000-0000-0000306D0000}"/>
    <cellStyle name="Milliers 68 2 3 2 3" xfId="39323" xr:uid="{00000000-0005-0000-0000-0000316D0000}"/>
    <cellStyle name="Milliers 68 2 3 3" xfId="17167" xr:uid="{00000000-0005-0000-0000-0000326D0000}"/>
    <cellStyle name="Milliers 68 2 3 3 2" xfId="42134" xr:uid="{00000000-0005-0000-0000-0000336D0000}"/>
    <cellStyle name="Milliers 68 2 3 4" xfId="36694" xr:uid="{00000000-0005-0000-0000-0000346D0000}"/>
    <cellStyle name="Milliers 68 2 3 5" xfId="9410" xr:uid="{00000000-0005-0000-0000-0000356D0000}"/>
    <cellStyle name="Milliers 68 2 4" xfId="3081" xr:uid="{00000000-0005-0000-0000-0000366D0000}"/>
    <cellStyle name="Milliers 68 2 4 2" xfId="19833" xr:uid="{00000000-0005-0000-0000-0000376D0000}"/>
    <cellStyle name="Milliers 68 2 4 2 2" xfId="43942" xr:uid="{00000000-0005-0000-0000-0000386D0000}"/>
    <cellStyle name="Milliers 68 2 4 3" xfId="38464" xr:uid="{00000000-0005-0000-0000-0000396D0000}"/>
    <cellStyle name="Milliers 68 2 4 4" xfId="11189" xr:uid="{00000000-0005-0000-0000-00003A6D0000}"/>
    <cellStyle name="Milliers 68 2 5" xfId="15699" xr:uid="{00000000-0005-0000-0000-00003B6D0000}"/>
    <cellStyle name="Milliers 68 2 5 2" xfId="40666" xr:uid="{00000000-0005-0000-0000-00003C6D0000}"/>
    <cellStyle name="Milliers 68 2 6" xfId="7514" xr:uid="{00000000-0005-0000-0000-00003D6D0000}"/>
    <cellStyle name="Milliers 68 3" xfId="8757" xr:uid="{00000000-0005-0000-0000-00003E6D0000}"/>
    <cellStyle name="Milliers 68 3 2" xfId="19196" xr:uid="{00000000-0005-0000-0000-00003F6D0000}"/>
    <cellStyle name="Milliers 68 3 2 2" xfId="43305" xr:uid="{00000000-0005-0000-0000-0000406D0000}"/>
    <cellStyle name="Milliers 68 3 3" xfId="36041" xr:uid="{00000000-0005-0000-0000-0000416D0000}"/>
    <cellStyle name="Milliers 68 4" xfId="10552" xr:uid="{00000000-0005-0000-0000-0000426D0000}"/>
    <cellStyle name="Milliers 68 4 2" xfId="37827" xr:uid="{00000000-0005-0000-0000-0000436D0000}"/>
    <cellStyle name="Milliers 68 5" xfId="15046" xr:uid="{00000000-0005-0000-0000-0000446D0000}"/>
    <cellStyle name="Milliers 68 5 2" xfId="40013" xr:uid="{00000000-0005-0000-0000-0000456D0000}"/>
    <cellStyle name="Milliers 68 6" xfId="6852" xr:uid="{00000000-0005-0000-0000-0000466D0000}"/>
    <cellStyle name="Milliers 69" xfId="1542" xr:uid="{00000000-0005-0000-0000-0000476D0000}"/>
    <cellStyle name="Milliers 69 2" xfId="2288" xr:uid="{00000000-0005-0000-0000-0000486D0000}"/>
    <cellStyle name="Milliers 69 2 2" xfId="3895" xr:uid="{00000000-0005-0000-0000-0000496D0000}"/>
    <cellStyle name="Milliers 69 2 2 2" xfId="10022" xr:uid="{00000000-0005-0000-0000-00004A6D0000}"/>
    <cellStyle name="Milliers 69 2 2 2 2" xfId="13889" xr:uid="{00000000-0005-0000-0000-00004B6D0000}"/>
    <cellStyle name="Milliers 69 2 2 2 2 2" xfId="21091" xr:uid="{00000000-0005-0000-0000-00004C6D0000}"/>
    <cellStyle name="Milliers 69 2 2 2 2 2 2" xfId="45200" xr:uid="{00000000-0005-0000-0000-00004D6D0000}"/>
    <cellStyle name="Milliers 69 2 2 2 2 3" xfId="39736" xr:uid="{00000000-0005-0000-0000-00004E6D0000}"/>
    <cellStyle name="Milliers 69 2 2 2 3" xfId="17779" xr:uid="{00000000-0005-0000-0000-00004F6D0000}"/>
    <cellStyle name="Milliers 69 2 2 2 3 2" xfId="42746" xr:uid="{00000000-0005-0000-0000-0000506D0000}"/>
    <cellStyle name="Milliers 69 2 2 2 4" xfId="37306" xr:uid="{00000000-0005-0000-0000-0000516D0000}"/>
    <cellStyle name="Milliers 69 2 2 3" xfId="11603" xr:uid="{00000000-0005-0000-0000-0000526D0000}"/>
    <cellStyle name="Milliers 69 2 2 3 2" xfId="20246" xr:uid="{00000000-0005-0000-0000-0000536D0000}"/>
    <cellStyle name="Milliers 69 2 2 3 2 2" xfId="44355" xr:uid="{00000000-0005-0000-0000-0000546D0000}"/>
    <cellStyle name="Milliers 69 2 2 3 3" xfId="38877" xr:uid="{00000000-0005-0000-0000-0000556D0000}"/>
    <cellStyle name="Milliers 69 2 2 4" xfId="16311" xr:uid="{00000000-0005-0000-0000-0000566D0000}"/>
    <cellStyle name="Milliers 69 2 2 4 2" xfId="41278" xr:uid="{00000000-0005-0000-0000-0000576D0000}"/>
    <cellStyle name="Milliers 69 2 2 5" xfId="8142" xr:uid="{00000000-0005-0000-0000-0000586D0000}"/>
    <cellStyle name="Milliers 69 2 3" xfId="4787" xr:uid="{00000000-0005-0000-0000-0000596D0000}"/>
    <cellStyle name="Milliers 69 2 3 2" xfId="13468" xr:uid="{00000000-0005-0000-0000-00005A6D0000}"/>
    <cellStyle name="Milliers 69 2 3 2 2" xfId="20679" xr:uid="{00000000-0005-0000-0000-00005B6D0000}"/>
    <cellStyle name="Milliers 69 2 3 2 2 2" xfId="44788" xr:uid="{00000000-0005-0000-0000-00005C6D0000}"/>
    <cellStyle name="Milliers 69 2 3 2 3" xfId="39324" xr:uid="{00000000-0005-0000-0000-00005D6D0000}"/>
    <cellStyle name="Milliers 69 2 3 3" xfId="17168" xr:uid="{00000000-0005-0000-0000-00005E6D0000}"/>
    <cellStyle name="Milliers 69 2 3 3 2" xfId="42135" xr:uid="{00000000-0005-0000-0000-00005F6D0000}"/>
    <cellStyle name="Milliers 69 2 3 4" xfId="36695" xr:uid="{00000000-0005-0000-0000-0000606D0000}"/>
    <cellStyle name="Milliers 69 2 3 5" xfId="9411" xr:uid="{00000000-0005-0000-0000-0000616D0000}"/>
    <cellStyle name="Milliers 69 2 4" xfId="3082" xr:uid="{00000000-0005-0000-0000-0000626D0000}"/>
    <cellStyle name="Milliers 69 2 4 2" xfId="19834" xr:uid="{00000000-0005-0000-0000-0000636D0000}"/>
    <cellStyle name="Milliers 69 2 4 2 2" xfId="43943" xr:uid="{00000000-0005-0000-0000-0000646D0000}"/>
    <cellStyle name="Milliers 69 2 4 3" xfId="38465" xr:uid="{00000000-0005-0000-0000-0000656D0000}"/>
    <cellStyle name="Milliers 69 2 4 4" xfId="11190" xr:uid="{00000000-0005-0000-0000-0000666D0000}"/>
    <cellStyle name="Milliers 69 2 5" xfId="15700" xr:uid="{00000000-0005-0000-0000-0000676D0000}"/>
    <cellStyle name="Milliers 69 2 5 2" xfId="40667" xr:uid="{00000000-0005-0000-0000-0000686D0000}"/>
    <cellStyle name="Milliers 69 2 6" xfId="7515" xr:uid="{00000000-0005-0000-0000-0000696D0000}"/>
    <cellStyle name="Milliers 69 3" xfId="8758" xr:uid="{00000000-0005-0000-0000-00006A6D0000}"/>
    <cellStyle name="Milliers 69 3 2" xfId="19197" xr:uid="{00000000-0005-0000-0000-00006B6D0000}"/>
    <cellStyle name="Milliers 69 3 2 2" xfId="43306" xr:uid="{00000000-0005-0000-0000-00006C6D0000}"/>
    <cellStyle name="Milliers 69 3 3" xfId="36042" xr:uid="{00000000-0005-0000-0000-00006D6D0000}"/>
    <cellStyle name="Milliers 69 4" xfId="10553" xr:uid="{00000000-0005-0000-0000-00006E6D0000}"/>
    <cellStyle name="Milliers 69 4 2" xfId="37828" xr:uid="{00000000-0005-0000-0000-00006F6D0000}"/>
    <cellStyle name="Milliers 69 5" xfId="15047" xr:uid="{00000000-0005-0000-0000-0000706D0000}"/>
    <cellStyle name="Milliers 69 5 2" xfId="40014" xr:uid="{00000000-0005-0000-0000-0000716D0000}"/>
    <cellStyle name="Milliers 69 6" xfId="6853" xr:uid="{00000000-0005-0000-0000-0000726D0000}"/>
    <cellStyle name="Milliers 7" xfId="975" xr:uid="{00000000-0005-0000-0000-0000736D0000}"/>
    <cellStyle name="Milliers 7 2" xfId="2289" xr:uid="{00000000-0005-0000-0000-0000746D0000}"/>
    <cellStyle name="Milliers 7 2 2" xfId="3896" xr:uid="{00000000-0005-0000-0000-0000756D0000}"/>
    <cellStyle name="Milliers 7 2 2 2" xfId="10023" xr:uid="{00000000-0005-0000-0000-0000766D0000}"/>
    <cellStyle name="Milliers 7 2 2 2 2" xfId="13890" xr:uid="{00000000-0005-0000-0000-0000776D0000}"/>
    <cellStyle name="Milliers 7 2 2 2 2 2" xfId="21092" xr:uid="{00000000-0005-0000-0000-0000786D0000}"/>
    <cellStyle name="Milliers 7 2 2 2 2 2 2" xfId="45201" xr:uid="{00000000-0005-0000-0000-0000796D0000}"/>
    <cellStyle name="Milliers 7 2 2 2 2 3" xfId="39737" xr:uid="{00000000-0005-0000-0000-00007A6D0000}"/>
    <cellStyle name="Milliers 7 2 2 2 3" xfId="17780" xr:uid="{00000000-0005-0000-0000-00007B6D0000}"/>
    <cellStyle name="Milliers 7 2 2 2 3 2" xfId="42747" xr:uid="{00000000-0005-0000-0000-00007C6D0000}"/>
    <cellStyle name="Milliers 7 2 2 2 4" xfId="37307" xr:uid="{00000000-0005-0000-0000-00007D6D0000}"/>
    <cellStyle name="Milliers 7 2 2 3" xfId="11604" xr:uid="{00000000-0005-0000-0000-00007E6D0000}"/>
    <cellStyle name="Milliers 7 2 2 3 2" xfId="20247" xr:uid="{00000000-0005-0000-0000-00007F6D0000}"/>
    <cellStyle name="Milliers 7 2 2 3 2 2" xfId="44356" xr:uid="{00000000-0005-0000-0000-0000806D0000}"/>
    <cellStyle name="Milliers 7 2 2 3 3" xfId="38878" xr:uid="{00000000-0005-0000-0000-0000816D0000}"/>
    <cellStyle name="Milliers 7 2 2 4" xfId="16312" xr:uid="{00000000-0005-0000-0000-0000826D0000}"/>
    <cellStyle name="Milliers 7 2 2 4 2" xfId="41279" xr:uid="{00000000-0005-0000-0000-0000836D0000}"/>
    <cellStyle name="Milliers 7 2 2 5" xfId="8143" xr:uid="{00000000-0005-0000-0000-0000846D0000}"/>
    <cellStyle name="Milliers 7 2 3" xfId="4788" xr:uid="{00000000-0005-0000-0000-0000856D0000}"/>
    <cellStyle name="Milliers 7 2 3 2" xfId="13469" xr:uid="{00000000-0005-0000-0000-0000866D0000}"/>
    <cellStyle name="Milliers 7 2 3 2 2" xfId="20680" xr:uid="{00000000-0005-0000-0000-0000876D0000}"/>
    <cellStyle name="Milliers 7 2 3 2 2 2" xfId="44789" xr:uid="{00000000-0005-0000-0000-0000886D0000}"/>
    <cellStyle name="Milliers 7 2 3 2 3" xfId="39325" xr:uid="{00000000-0005-0000-0000-0000896D0000}"/>
    <cellStyle name="Milliers 7 2 3 3" xfId="17169" xr:uid="{00000000-0005-0000-0000-00008A6D0000}"/>
    <cellStyle name="Milliers 7 2 3 3 2" xfId="42136" xr:uid="{00000000-0005-0000-0000-00008B6D0000}"/>
    <cellStyle name="Milliers 7 2 3 4" xfId="36696" xr:uid="{00000000-0005-0000-0000-00008C6D0000}"/>
    <cellStyle name="Milliers 7 2 3 5" xfId="9412" xr:uid="{00000000-0005-0000-0000-00008D6D0000}"/>
    <cellStyle name="Milliers 7 2 4" xfId="3083" xr:uid="{00000000-0005-0000-0000-00008E6D0000}"/>
    <cellStyle name="Milliers 7 2 4 2" xfId="19835" xr:uid="{00000000-0005-0000-0000-00008F6D0000}"/>
    <cellStyle name="Milliers 7 2 4 2 2" xfId="43944" xr:uid="{00000000-0005-0000-0000-0000906D0000}"/>
    <cellStyle name="Milliers 7 2 4 3" xfId="38466" xr:uid="{00000000-0005-0000-0000-0000916D0000}"/>
    <cellStyle name="Milliers 7 2 4 4" xfId="11191" xr:uid="{00000000-0005-0000-0000-0000926D0000}"/>
    <cellStyle name="Milliers 7 2 5" xfId="15701" xr:uid="{00000000-0005-0000-0000-0000936D0000}"/>
    <cellStyle name="Milliers 7 2 5 2" xfId="40668" xr:uid="{00000000-0005-0000-0000-0000946D0000}"/>
    <cellStyle name="Milliers 7 2 6" xfId="7516" xr:uid="{00000000-0005-0000-0000-0000956D0000}"/>
    <cellStyle name="Milliers 7 3" xfId="8611" xr:uid="{00000000-0005-0000-0000-0000966D0000}"/>
    <cellStyle name="Milliers 7 3 2" xfId="19128" xr:uid="{00000000-0005-0000-0000-0000976D0000}"/>
    <cellStyle name="Milliers 7 3 2 2" xfId="43237" xr:uid="{00000000-0005-0000-0000-0000986D0000}"/>
    <cellStyle name="Milliers 7 3 3" xfId="35897" xr:uid="{00000000-0005-0000-0000-0000996D0000}"/>
    <cellStyle name="Milliers 7 4" xfId="10475" xr:uid="{00000000-0005-0000-0000-00009A6D0000}"/>
    <cellStyle name="Milliers 7 4 2" xfId="37758" xr:uid="{00000000-0005-0000-0000-00009B6D0000}"/>
    <cellStyle name="Milliers 7 5" xfId="14909" xr:uid="{00000000-0005-0000-0000-00009C6D0000}"/>
    <cellStyle name="Milliers 7 5 2" xfId="39877" xr:uid="{00000000-0005-0000-0000-00009D6D0000}"/>
    <cellStyle name="Milliers 7 6" xfId="6473" xr:uid="{00000000-0005-0000-0000-00009E6D0000}"/>
    <cellStyle name="Milliers 70" xfId="1543" xr:uid="{00000000-0005-0000-0000-00009F6D0000}"/>
    <cellStyle name="Milliers 70 2" xfId="2290" xr:uid="{00000000-0005-0000-0000-0000A06D0000}"/>
    <cellStyle name="Milliers 70 2 2" xfId="3897" xr:uid="{00000000-0005-0000-0000-0000A16D0000}"/>
    <cellStyle name="Milliers 70 2 2 2" xfId="10024" xr:uid="{00000000-0005-0000-0000-0000A26D0000}"/>
    <cellStyle name="Milliers 70 2 2 2 2" xfId="13891" xr:uid="{00000000-0005-0000-0000-0000A36D0000}"/>
    <cellStyle name="Milliers 70 2 2 2 2 2" xfId="21093" xr:uid="{00000000-0005-0000-0000-0000A46D0000}"/>
    <cellStyle name="Milliers 70 2 2 2 2 2 2" xfId="45202" xr:uid="{00000000-0005-0000-0000-0000A56D0000}"/>
    <cellStyle name="Milliers 70 2 2 2 2 3" xfId="39738" xr:uid="{00000000-0005-0000-0000-0000A66D0000}"/>
    <cellStyle name="Milliers 70 2 2 2 3" xfId="17781" xr:uid="{00000000-0005-0000-0000-0000A76D0000}"/>
    <cellStyle name="Milliers 70 2 2 2 3 2" xfId="42748" xr:uid="{00000000-0005-0000-0000-0000A86D0000}"/>
    <cellStyle name="Milliers 70 2 2 2 4" xfId="37308" xr:uid="{00000000-0005-0000-0000-0000A96D0000}"/>
    <cellStyle name="Milliers 70 2 2 3" xfId="11605" xr:uid="{00000000-0005-0000-0000-0000AA6D0000}"/>
    <cellStyle name="Milliers 70 2 2 3 2" xfId="20248" xr:uid="{00000000-0005-0000-0000-0000AB6D0000}"/>
    <cellStyle name="Milliers 70 2 2 3 2 2" xfId="44357" xr:uid="{00000000-0005-0000-0000-0000AC6D0000}"/>
    <cellStyle name="Milliers 70 2 2 3 3" xfId="38879" xr:uid="{00000000-0005-0000-0000-0000AD6D0000}"/>
    <cellStyle name="Milliers 70 2 2 4" xfId="16313" xr:uid="{00000000-0005-0000-0000-0000AE6D0000}"/>
    <cellStyle name="Milliers 70 2 2 4 2" xfId="41280" xr:uid="{00000000-0005-0000-0000-0000AF6D0000}"/>
    <cellStyle name="Milliers 70 2 2 5" xfId="8144" xr:uid="{00000000-0005-0000-0000-0000B06D0000}"/>
    <cellStyle name="Milliers 70 2 3" xfId="4789" xr:uid="{00000000-0005-0000-0000-0000B16D0000}"/>
    <cellStyle name="Milliers 70 2 3 2" xfId="13470" xr:uid="{00000000-0005-0000-0000-0000B26D0000}"/>
    <cellStyle name="Milliers 70 2 3 2 2" xfId="20681" xr:uid="{00000000-0005-0000-0000-0000B36D0000}"/>
    <cellStyle name="Milliers 70 2 3 2 2 2" xfId="44790" xr:uid="{00000000-0005-0000-0000-0000B46D0000}"/>
    <cellStyle name="Milliers 70 2 3 2 3" xfId="39326" xr:uid="{00000000-0005-0000-0000-0000B56D0000}"/>
    <cellStyle name="Milliers 70 2 3 3" xfId="17170" xr:uid="{00000000-0005-0000-0000-0000B66D0000}"/>
    <cellStyle name="Milliers 70 2 3 3 2" xfId="42137" xr:uid="{00000000-0005-0000-0000-0000B76D0000}"/>
    <cellStyle name="Milliers 70 2 3 4" xfId="36697" xr:uid="{00000000-0005-0000-0000-0000B86D0000}"/>
    <cellStyle name="Milliers 70 2 3 5" xfId="9413" xr:uid="{00000000-0005-0000-0000-0000B96D0000}"/>
    <cellStyle name="Milliers 70 2 4" xfId="3084" xr:uid="{00000000-0005-0000-0000-0000BA6D0000}"/>
    <cellStyle name="Milliers 70 2 4 2" xfId="19836" xr:uid="{00000000-0005-0000-0000-0000BB6D0000}"/>
    <cellStyle name="Milliers 70 2 4 2 2" xfId="43945" xr:uid="{00000000-0005-0000-0000-0000BC6D0000}"/>
    <cellStyle name="Milliers 70 2 4 3" xfId="38467" xr:uid="{00000000-0005-0000-0000-0000BD6D0000}"/>
    <cellStyle name="Milliers 70 2 4 4" xfId="11192" xr:uid="{00000000-0005-0000-0000-0000BE6D0000}"/>
    <cellStyle name="Milliers 70 2 5" xfId="15702" xr:uid="{00000000-0005-0000-0000-0000BF6D0000}"/>
    <cellStyle name="Milliers 70 2 5 2" xfId="40669" xr:uid="{00000000-0005-0000-0000-0000C06D0000}"/>
    <cellStyle name="Milliers 70 2 6" xfId="7517" xr:uid="{00000000-0005-0000-0000-0000C16D0000}"/>
    <cellStyle name="Milliers 70 3" xfId="8759" xr:uid="{00000000-0005-0000-0000-0000C26D0000}"/>
    <cellStyle name="Milliers 70 3 2" xfId="19198" xr:uid="{00000000-0005-0000-0000-0000C36D0000}"/>
    <cellStyle name="Milliers 70 3 2 2" xfId="43307" xr:uid="{00000000-0005-0000-0000-0000C46D0000}"/>
    <cellStyle name="Milliers 70 3 3" xfId="36043" xr:uid="{00000000-0005-0000-0000-0000C56D0000}"/>
    <cellStyle name="Milliers 70 4" xfId="10554" xr:uid="{00000000-0005-0000-0000-0000C66D0000}"/>
    <cellStyle name="Milliers 70 4 2" xfId="37829" xr:uid="{00000000-0005-0000-0000-0000C76D0000}"/>
    <cellStyle name="Milliers 70 5" xfId="15048" xr:uid="{00000000-0005-0000-0000-0000C86D0000}"/>
    <cellStyle name="Milliers 70 5 2" xfId="40015" xr:uid="{00000000-0005-0000-0000-0000C96D0000}"/>
    <cellStyle name="Milliers 70 6" xfId="6854" xr:uid="{00000000-0005-0000-0000-0000CA6D0000}"/>
    <cellStyle name="Milliers 71" xfId="1544" xr:uid="{00000000-0005-0000-0000-0000CB6D0000}"/>
    <cellStyle name="Milliers 71 2" xfId="2291" xr:uid="{00000000-0005-0000-0000-0000CC6D0000}"/>
    <cellStyle name="Milliers 71 2 2" xfId="3898" xr:uid="{00000000-0005-0000-0000-0000CD6D0000}"/>
    <cellStyle name="Milliers 71 2 2 2" xfId="10025" xr:uid="{00000000-0005-0000-0000-0000CE6D0000}"/>
    <cellStyle name="Milliers 71 2 2 2 2" xfId="13892" xr:uid="{00000000-0005-0000-0000-0000CF6D0000}"/>
    <cellStyle name="Milliers 71 2 2 2 2 2" xfId="21094" xr:uid="{00000000-0005-0000-0000-0000D06D0000}"/>
    <cellStyle name="Milliers 71 2 2 2 2 2 2" xfId="45203" xr:uid="{00000000-0005-0000-0000-0000D16D0000}"/>
    <cellStyle name="Milliers 71 2 2 2 2 3" xfId="39739" xr:uid="{00000000-0005-0000-0000-0000D26D0000}"/>
    <cellStyle name="Milliers 71 2 2 2 3" xfId="17782" xr:uid="{00000000-0005-0000-0000-0000D36D0000}"/>
    <cellStyle name="Milliers 71 2 2 2 3 2" xfId="42749" xr:uid="{00000000-0005-0000-0000-0000D46D0000}"/>
    <cellStyle name="Milliers 71 2 2 2 4" xfId="37309" xr:uid="{00000000-0005-0000-0000-0000D56D0000}"/>
    <cellStyle name="Milliers 71 2 2 3" xfId="11606" xr:uid="{00000000-0005-0000-0000-0000D66D0000}"/>
    <cellStyle name="Milliers 71 2 2 3 2" xfId="20249" xr:uid="{00000000-0005-0000-0000-0000D76D0000}"/>
    <cellStyle name="Milliers 71 2 2 3 2 2" xfId="44358" xr:uid="{00000000-0005-0000-0000-0000D86D0000}"/>
    <cellStyle name="Milliers 71 2 2 3 3" xfId="38880" xr:uid="{00000000-0005-0000-0000-0000D96D0000}"/>
    <cellStyle name="Milliers 71 2 2 4" xfId="16314" xr:uid="{00000000-0005-0000-0000-0000DA6D0000}"/>
    <cellStyle name="Milliers 71 2 2 4 2" xfId="41281" xr:uid="{00000000-0005-0000-0000-0000DB6D0000}"/>
    <cellStyle name="Milliers 71 2 2 5" xfId="8145" xr:uid="{00000000-0005-0000-0000-0000DC6D0000}"/>
    <cellStyle name="Milliers 71 2 3" xfId="4790" xr:uid="{00000000-0005-0000-0000-0000DD6D0000}"/>
    <cellStyle name="Milliers 71 2 3 2" xfId="13471" xr:uid="{00000000-0005-0000-0000-0000DE6D0000}"/>
    <cellStyle name="Milliers 71 2 3 2 2" xfId="20682" xr:uid="{00000000-0005-0000-0000-0000DF6D0000}"/>
    <cellStyle name="Milliers 71 2 3 2 2 2" xfId="44791" xr:uid="{00000000-0005-0000-0000-0000E06D0000}"/>
    <cellStyle name="Milliers 71 2 3 2 3" xfId="39327" xr:uid="{00000000-0005-0000-0000-0000E16D0000}"/>
    <cellStyle name="Milliers 71 2 3 3" xfId="17171" xr:uid="{00000000-0005-0000-0000-0000E26D0000}"/>
    <cellStyle name="Milliers 71 2 3 3 2" xfId="42138" xr:uid="{00000000-0005-0000-0000-0000E36D0000}"/>
    <cellStyle name="Milliers 71 2 3 4" xfId="36698" xr:uid="{00000000-0005-0000-0000-0000E46D0000}"/>
    <cellStyle name="Milliers 71 2 3 5" xfId="9414" xr:uid="{00000000-0005-0000-0000-0000E56D0000}"/>
    <cellStyle name="Milliers 71 2 4" xfId="3085" xr:uid="{00000000-0005-0000-0000-0000E66D0000}"/>
    <cellStyle name="Milliers 71 2 4 2" xfId="19837" xr:uid="{00000000-0005-0000-0000-0000E76D0000}"/>
    <cellStyle name="Milliers 71 2 4 2 2" xfId="43946" xr:uid="{00000000-0005-0000-0000-0000E86D0000}"/>
    <cellStyle name="Milliers 71 2 4 3" xfId="38468" xr:uid="{00000000-0005-0000-0000-0000E96D0000}"/>
    <cellStyle name="Milliers 71 2 4 4" xfId="11193" xr:uid="{00000000-0005-0000-0000-0000EA6D0000}"/>
    <cellStyle name="Milliers 71 2 5" xfId="15703" xr:uid="{00000000-0005-0000-0000-0000EB6D0000}"/>
    <cellStyle name="Milliers 71 2 5 2" xfId="40670" xr:uid="{00000000-0005-0000-0000-0000EC6D0000}"/>
    <cellStyle name="Milliers 71 2 6" xfId="7518" xr:uid="{00000000-0005-0000-0000-0000ED6D0000}"/>
    <cellStyle name="Milliers 71 3" xfId="8760" xr:uid="{00000000-0005-0000-0000-0000EE6D0000}"/>
    <cellStyle name="Milliers 71 3 2" xfId="19199" xr:uid="{00000000-0005-0000-0000-0000EF6D0000}"/>
    <cellStyle name="Milliers 71 3 2 2" xfId="43308" xr:uid="{00000000-0005-0000-0000-0000F06D0000}"/>
    <cellStyle name="Milliers 71 3 3" xfId="36044" xr:uid="{00000000-0005-0000-0000-0000F16D0000}"/>
    <cellStyle name="Milliers 71 4" xfId="10555" xr:uid="{00000000-0005-0000-0000-0000F26D0000}"/>
    <cellStyle name="Milliers 71 4 2" xfId="37830" xr:uid="{00000000-0005-0000-0000-0000F36D0000}"/>
    <cellStyle name="Milliers 71 5" xfId="15049" xr:uid="{00000000-0005-0000-0000-0000F46D0000}"/>
    <cellStyle name="Milliers 71 5 2" xfId="40016" xr:uid="{00000000-0005-0000-0000-0000F56D0000}"/>
    <cellStyle name="Milliers 71 6" xfId="6855" xr:uid="{00000000-0005-0000-0000-0000F66D0000}"/>
    <cellStyle name="Milliers 72" xfId="1545" xr:uid="{00000000-0005-0000-0000-0000F76D0000}"/>
    <cellStyle name="Milliers 72 2" xfId="2292" xr:uid="{00000000-0005-0000-0000-0000F86D0000}"/>
    <cellStyle name="Milliers 72 2 2" xfId="3899" xr:uid="{00000000-0005-0000-0000-0000F96D0000}"/>
    <cellStyle name="Milliers 72 2 2 2" xfId="10026" xr:uid="{00000000-0005-0000-0000-0000FA6D0000}"/>
    <cellStyle name="Milliers 72 2 2 2 2" xfId="13893" xr:uid="{00000000-0005-0000-0000-0000FB6D0000}"/>
    <cellStyle name="Milliers 72 2 2 2 2 2" xfId="21095" xr:uid="{00000000-0005-0000-0000-0000FC6D0000}"/>
    <cellStyle name="Milliers 72 2 2 2 2 2 2" xfId="45204" xr:uid="{00000000-0005-0000-0000-0000FD6D0000}"/>
    <cellStyle name="Milliers 72 2 2 2 2 3" xfId="39740" xr:uid="{00000000-0005-0000-0000-0000FE6D0000}"/>
    <cellStyle name="Milliers 72 2 2 2 3" xfId="17783" xr:uid="{00000000-0005-0000-0000-0000FF6D0000}"/>
    <cellStyle name="Milliers 72 2 2 2 3 2" xfId="42750" xr:uid="{00000000-0005-0000-0000-0000006E0000}"/>
    <cellStyle name="Milliers 72 2 2 2 4" xfId="37310" xr:uid="{00000000-0005-0000-0000-0000016E0000}"/>
    <cellStyle name="Milliers 72 2 2 3" xfId="11607" xr:uid="{00000000-0005-0000-0000-0000026E0000}"/>
    <cellStyle name="Milliers 72 2 2 3 2" xfId="20250" xr:uid="{00000000-0005-0000-0000-0000036E0000}"/>
    <cellStyle name="Milliers 72 2 2 3 2 2" xfId="44359" xr:uid="{00000000-0005-0000-0000-0000046E0000}"/>
    <cellStyle name="Milliers 72 2 2 3 3" xfId="38881" xr:uid="{00000000-0005-0000-0000-0000056E0000}"/>
    <cellStyle name="Milliers 72 2 2 4" xfId="16315" xr:uid="{00000000-0005-0000-0000-0000066E0000}"/>
    <cellStyle name="Milliers 72 2 2 4 2" xfId="41282" xr:uid="{00000000-0005-0000-0000-0000076E0000}"/>
    <cellStyle name="Milliers 72 2 2 5" xfId="8146" xr:uid="{00000000-0005-0000-0000-0000086E0000}"/>
    <cellStyle name="Milliers 72 2 3" xfId="4791" xr:uid="{00000000-0005-0000-0000-0000096E0000}"/>
    <cellStyle name="Milliers 72 2 3 2" xfId="13472" xr:uid="{00000000-0005-0000-0000-00000A6E0000}"/>
    <cellStyle name="Milliers 72 2 3 2 2" xfId="20683" xr:uid="{00000000-0005-0000-0000-00000B6E0000}"/>
    <cellStyle name="Milliers 72 2 3 2 2 2" xfId="44792" xr:uid="{00000000-0005-0000-0000-00000C6E0000}"/>
    <cellStyle name="Milliers 72 2 3 2 3" xfId="39328" xr:uid="{00000000-0005-0000-0000-00000D6E0000}"/>
    <cellStyle name="Milliers 72 2 3 3" xfId="17172" xr:uid="{00000000-0005-0000-0000-00000E6E0000}"/>
    <cellStyle name="Milliers 72 2 3 3 2" xfId="42139" xr:uid="{00000000-0005-0000-0000-00000F6E0000}"/>
    <cellStyle name="Milliers 72 2 3 4" xfId="36699" xr:uid="{00000000-0005-0000-0000-0000106E0000}"/>
    <cellStyle name="Milliers 72 2 3 5" xfId="9415" xr:uid="{00000000-0005-0000-0000-0000116E0000}"/>
    <cellStyle name="Milliers 72 2 4" xfId="3086" xr:uid="{00000000-0005-0000-0000-0000126E0000}"/>
    <cellStyle name="Milliers 72 2 4 2" xfId="19838" xr:uid="{00000000-0005-0000-0000-0000136E0000}"/>
    <cellStyle name="Milliers 72 2 4 2 2" xfId="43947" xr:uid="{00000000-0005-0000-0000-0000146E0000}"/>
    <cellStyle name="Milliers 72 2 4 3" xfId="38469" xr:uid="{00000000-0005-0000-0000-0000156E0000}"/>
    <cellStyle name="Milliers 72 2 4 4" xfId="11194" xr:uid="{00000000-0005-0000-0000-0000166E0000}"/>
    <cellStyle name="Milliers 72 2 5" xfId="15704" xr:uid="{00000000-0005-0000-0000-0000176E0000}"/>
    <cellStyle name="Milliers 72 2 5 2" xfId="40671" xr:uid="{00000000-0005-0000-0000-0000186E0000}"/>
    <cellStyle name="Milliers 72 2 6" xfId="7519" xr:uid="{00000000-0005-0000-0000-0000196E0000}"/>
    <cellStyle name="Milliers 72 3" xfId="8761" xr:uid="{00000000-0005-0000-0000-00001A6E0000}"/>
    <cellStyle name="Milliers 72 3 2" xfId="19200" xr:uid="{00000000-0005-0000-0000-00001B6E0000}"/>
    <cellStyle name="Milliers 72 3 2 2" xfId="43309" xr:uid="{00000000-0005-0000-0000-00001C6E0000}"/>
    <cellStyle name="Milliers 72 3 3" xfId="36045" xr:uid="{00000000-0005-0000-0000-00001D6E0000}"/>
    <cellStyle name="Milliers 72 4" xfId="10556" xr:uid="{00000000-0005-0000-0000-00001E6E0000}"/>
    <cellStyle name="Milliers 72 4 2" xfId="37831" xr:uid="{00000000-0005-0000-0000-00001F6E0000}"/>
    <cellStyle name="Milliers 72 5" xfId="15050" xr:uid="{00000000-0005-0000-0000-0000206E0000}"/>
    <cellStyle name="Milliers 72 5 2" xfId="40017" xr:uid="{00000000-0005-0000-0000-0000216E0000}"/>
    <cellStyle name="Milliers 72 6" xfId="6856" xr:uid="{00000000-0005-0000-0000-0000226E0000}"/>
    <cellStyle name="Milliers 73" xfId="1546" xr:uid="{00000000-0005-0000-0000-0000236E0000}"/>
    <cellStyle name="Milliers 73 2" xfId="2293" xr:uid="{00000000-0005-0000-0000-0000246E0000}"/>
    <cellStyle name="Milliers 73 2 2" xfId="3900" xr:uid="{00000000-0005-0000-0000-0000256E0000}"/>
    <cellStyle name="Milliers 73 2 2 2" xfId="10027" xr:uid="{00000000-0005-0000-0000-0000266E0000}"/>
    <cellStyle name="Milliers 73 2 2 2 2" xfId="13894" xr:uid="{00000000-0005-0000-0000-0000276E0000}"/>
    <cellStyle name="Milliers 73 2 2 2 2 2" xfId="21096" xr:uid="{00000000-0005-0000-0000-0000286E0000}"/>
    <cellStyle name="Milliers 73 2 2 2 2 2 2" xfId="45205" xr:uid="{00000000-0005-0000-0000-0000296E0000}"/>
    <cellStyle name="Milliers 73 2 2 2 2 3" xfId="39741" xr:uid="{00000000-0005-0000-0000-00002A6E0000}"/>
    <cellStyle name="Milliers 73 2 2 2 3" xfId="17784" xr:uid="{00000000-0005-0000-0000-00002B6E0000}"/>
    <cellStyle name="Milliers 73 2 2 2 3 2" xfId="42751" xr:uid="{00000000-0005-0000-0000-00002C6E0000}"/>
    <cellStyle name="Milliers 73 2 2 2 4" xfId="37311" xr:uid="{00000000-0005-0000-0000-00002D6E0000}"/>
    <cellStyle name="Milliers 73 2 2 3" xfId="11608" xr:uid="{00000000-0005-0000-0000-00002E6E0000}"/>
    <cellStyle name="Milliers 73 2 2 3 2" xfId="20251" xr:uid="{00000000-0005-0000-0000-00002F6E0000}"/>
    <cellStyle name="Milliers 73 2 2 3 2 2" xfId="44360" xr:uid="{00000000-0005-0000-0000-0000306E0000}"/>
    <cellStyle name="Milliers 73 2 2 3 3" xfId="38882" xr:uid="{00000000-0005-0000-0000-0000316E0000}"/>
    <cellStyle name="Milliers 73 2 2 4" xfId="16316" xr:uid="{00000000-0005-0000-0000-0000326E0000}"/>
    <cellStyle name="Milliers 73 2 2 4 2" xfId="41283" xr:uid="{00000000-0005-0000-0000-0000336E0000}"/>
    <cellStyle name="Milliers 73 2 2 5" xfId="8147" xr:uid="{00000000-0005-0000-0000-0000346E0000}"/>
    <cellStyle name="Milliers 73 2 3" xfId="4792" xr:uid="{00000000-0005-0000-0000-0000356E0000}"/>
    <cellStyle name="Milliers 73 2 3 2" xfId="13473" xr:uid="{00000000-0005-0000-0000-0000366E0000}"/>
    <cellStyle name="Milliers 73 2 3 2 2" xfId="20684" xr:uid="{00000000-0005-0000-0000-0000376E0000}"/>
    <cellStyle name="Milliers 73 2 3 2 2 2" xfId="44793" xr:uid="{00000000-0005-0000-0000-0000386E0000}"/>
    <cellStyle name="Milliers 73 2 3 2 3" xfId="39329" xr:uid="{00000000-0005-0000-0000-0000396E0000}"/>
    <cellStyle name="Milliers 73 2 3 3" xfId="17173" xr:uid="{00000000-0005-0000-0000-00003A6E0000}"/>
    <cellStyle name="Milliers 73 2 3 3 2" xfId="42140" xr:uid="{00000000-0005-0000-0000-00003B6E0000}"/>
    <cellStyle name="Milliers 73 2 3 4" xfId="36700" xr:uid="{00000000-0005-0000-0000-00003C6E0000}"/>
    <cellStyle name="Milliers 73 2 3 5" xfId="9416" xr:uid="{00000000-0005-0000-0000-00003D6E0000}"/>
    <cellStyle name="Milliers 73 2 4" xfId="3087" xr:uid="{00000000-0005-0000-0000-00003E6E0000}"/>
    <cellStyle name="Milliers 73 2 4 2" xfId="19839" xr:uid="{00000000-0005-0000-0000-00003F6E0000}"/>
    <cellStyle name="Milliers 73 2 4 2 2" xfId="43948" xr:uid="{00000000-0005-0000-0000-0000406E0000}"/>
    <cellStyle name="Milliers 73 2 4 3" xfId="38470" xr:uid="{00000000-0005-0000-0000-0000416E0000}"/>
    <cellStyle name="Milliers 73 2 4 4" xfId="11195" xr:uid="{00000000-0005-0000-0000-0000426E0000}"/>
    <cellStyle name="Milliers 73 2 5" xfId="15705" xr:uid="{00000000-0005-0000-0000-0000436E0000}"/>
    <cellStyle name="Milliers 73 2 5 2" xfId="40672" xr:uid="{00000000-0005-0000-0000-0000446E0000}"/>
    <cellStyle name="Milliers 73 2 6" xfId="7520" xr:uid="{00000000-0005-0000-0000-0000456E0000}"/>
    <cellStyle name="Milliers 73 3" xfId="8762" xr:uid="{00000000-0005-0000-0000-0000466E0000}"/>
    <cellStyle name="Milliers 73 3 2" xfId="19201" xr:uid="{00000000-0005-0000-0000-0000476E0000}"/>
    <cellStyle name="Milliers 73 3 2 2" xfId="43310" xr:uid="{00000000-0005-0000-0000-0000486E0000}"/>
    <cellStyle name="Milliers 73 3 3" xfId="36046" xr:uid="{00000000-0005-0000-0000-0000496E0000}"/>
    <cellStyle name="Milliers 73 4" xfId="10557" xr:uid="{00000000-0005-0000-0000-00004A6E0000}"/>
    <cellStyle name="Milliers 73 4 2" xfId="37832" xr:uid="{00000000-0005-0000-0000-00004B6E0000}"/>
    <cellStyle name="Milliers 73 5" xfId="15051" xr:uid="{00000000-0005-0000-0000-00004C6E0000}"/>
    <cellStyle name="Milliers 73 5 2" xfId="40018" xr:uid="{00000000-0005-0000-0000-00004D6E0000}"/>
    <cellStyle name="Milliers 73 6" xfId="6857" xr:uid="{00000000-0005-0000-0000-00004E6E0000}"/>
    <cellStyle name="Milliers 74" xfId="1547" xr:uid="{00000000-0005-0000-0000-00004F6E0000}"/>
    <cellStyle name="Milliers 74 2" xfId="2294" xr:uid="{00000000-0005-0000-0000-0000506E0000}"/>
    <cellStyle name="Milliers 74 2 2" xfId="3901" xr:uid="{00000000-0005-0000-0000-0000516E0000}"/>
    <cellStyle name="Milliers 74 2 2 2" xfId="10028" xr:uid="{00000000-0005-0000-0000-0000526E0000}"/>
    <cellStyle name="Milliers 74 2 2 2 2" xfId="13895" xr:uid="{00000000-0005-0000-0000-0000536E0000}"/>
    <cellStyle name="Milliers 74 2 2 2 2 2" xfId="21097" xr:uid="{00000000-0005-0000-0000-0000546E0000}"/>
    <cellStyle name="Milliers 74 2 2 2 2 2 2" xfId="45206" xr:uid="{00000000-0005-0000-0000-0000556E0000}"/>
    <cellStyle name="Milliers 74 2 2 2 2 3" xfId="39742" xr:uid="{00000000-0005-0000-0000-0000566E0000}"/>
    <cellStyle name="Milliers 74 2 2 2 3" xfId="17785" xr:uid="{00000000-0005-0000-0000-0000576E0000}"/>
    <cellStyle name="Milliers 74 2 2 2 3 2" xfId="42752" xr:uid="{00000000-0005-0000-0000-0000586E0000}"/>
    <cellStyle name="Milliers 74 2 2 2 4" xfId="37312" xr:uid="{00000000-0005-0000-0000-0000596E0000}"/>
    <cellStyle name="Milliers 74 2 2 3" xfId="11609" xr:uid="{00000000-0005-0000-0000-00005A6E0000}"/>
    <cellStyle name="Milliers 74 2 2 3 2" xfId="20252" xr:uid="{00000000-0005-0000-0000-00005B6E0000}"/>
    <cellStyle name="Milliers 74 2 2 3 2 2" xfId="44361" xr:uid="{00000000-0005-0000-0000-00005C6E0000}"/>
    <cellStyle name="Milliers 74 2 2 3 3" xfId="38883" xr:uid="{00000000-0005-0000-0000-00005D6E0000}"/>
    <cellStyle name="Milliers 74 2 2 4" xfId="16317" xr:uid="{00000000-0005-0000-0000-00005E6E0000}"/>
    <cellStyle name="Milliers 74 2 2 4 2" xfId="41284" xr:uid="{00000000-0005-0000-0000-00005F6E0000}"/>
    <cellStyle name="Milliers 74 2 2 5" xfId="8148" xr:uid="{00000000-0005-0000-0000-0000606E0000}"/>
    <cellStyle name="Milliers 74 2 3" xfId="4793" xr:uid="{00000000-0005-0000-0000-0000616E0000}"/>
    <cellStyle name="Milliers 74 2 3 2" xfId="13474" xr:uid="{00000000-0005-0000-0000-0000626E0000}"/>
    <cellStyle name="Milliers 74 2 3 2 2" xfId="20685" xr:uid="{00000000-0005-0000-0000-0000636E0000}"/>
    <cellStyle name="Milliers 74 2 3 2 2 2" xfId="44794" xr:uid="{00000000-0005-0000-0000-0000646E0000}"/>
    <cellStyle name="Milliers 74 2 3 2 3" xfId="39330" xr:uid="{00000000-0005-0000-0000-0000656E0000}"/>
    <cellStyle name="Milliers 74 2 3 3" xfId="17174" xr:uid="{00000000-0005-0000-0000-0000666E0000}"/>
    <cellStyle name="Milliers 74 2 3 3 2" xfId="42141" xr:uid="{00000000-0005-0000-0000-0000676E0000}"/>
    <cellStyle name="Milliers 74 2 3 4" xfId="36701" xr:uid="{00000000-0005-0000-0000-0000686E0000}"/>
    <cellStyle name="Milliers 74 2 3 5" xfId="9417" xr:uid="{00000000-0005-0000-0000-0000696E0000}"/>
    <cellStyle name="Milliers 74 2 4" xfId="3088" xr:uid="{00000000-0005-0000-0000-00006A6E0000}"/>
    <cellStyle name="Milliers 74 2 4 2" xfId="19840" xr:uid="{00000000-0005-0000-0000-00006B6E0000}"/>
    <cellStyle name="Milliers 74 2 4 2 2" xfId="43949" xr:uid="{00000000-0005-0000-0000-00006C6E0000}"/>
    <cellStyle name="Milliers 74 2 4 3" xfId="38471" xr:uid="{00000000-0005-0000-0000-00006D6E0000}"/>
    <cellStyle name="Milliers 74 2 4 4" xfId="11196" xr:uid="{00000000-0005-0000-0000-00006E6E0000}"/>
    <cellStyle name="Milliers 74 2 5" xfId="15706" xr:uid="{00000000-0005-0000-0000-00006F6E0000}"/>
    <cellStyle name="Milliers 74 2 5 2" xfId="40673" xr:uid="{00000000-0005-0000-0000-0000706E0000}"/>
    <cellStyle name="Milliers 74 2 6" xfId="7521" xr:uid="{00000000-0005-0000-0000-0000716E0000}"/>
    <cellStyle name="Milliers 74 3" xfId="8763" xr:uid="{00000000-0005-0000-0000-0000726E0000}"/>
    <cellStyle name="Milliers 74 3 2" xfId="19202" xr:uid="{00000000-0005-0000-0000-0000736E0000}"/>
    <cellStyle name="Milliers 74 3 2 2" xfId="43311" xr:uid="{00000000-0005-0000-0000-0000746E0000}"/>
    <cellStyle name="Milliers 74 3 3" xfId="36047" xr:uid="{00000000-0005-0000-0000-0000756E0000}"/>
    <cellStyle name="Milliers 74 4" xfId="10558" xr:uid="{00000000-0005-0000-0000-0000766E0000}"/>
    <cellStyle name="Milliers 74 4 2" xfId="37833" xr:uid="{00000000-0005-0000-0000-0000776E0000}"/>
    <cellStyle name="Milliers 74 5" xfId="15052" xr:uid="{00000000-0005-0000-0000-0000786E0000}"/>
    <cellStyle name="Milliers 74 5 2" xfId="40019" xr:uid="{00000000-0005-0000-0000-0000796E0000}"/>
    <cellStyle name="Milliers 74 6" xfId="6858" xr:uid="{00000000-0005-0000-0000-00007A6E0000}"/>
    <cellStyle name="Milliers 75" xfId="1548" xr:uid="{00000000-0005-0000-0000-00007B6E0000}"/>
    <cellStyle name="Milliers 75 2" xfId="2295" xr:uid="{00000000-0005-0000-0000-00007C6E0000}"/>
    <cellStyle name="Milliers 75 2 2" xfId="3902" xr:uid="{00000000-0005-0000-0000-00007D6E0000}"/>
    <cellStyle name="Milliers 75 2 2 2" xfId="10029" xr:uid="{00000000-0005-0000-0000-00007E6E0000}"/>
    <cellStyle name="Milliers 75 2 2 2 2" xfId="13896" xr:uid="{00000000-0005-0000-0000-00007F6E0000}"/>
    <cellStyle name="Milliers 75 2 2 2 2 2" xfId="21098" xr:uid="{00000000-0005-0000-0000-0000806E0000}"/>
    <cellStyle name="Milliers 75 2 2 2 2 2 2" xfId="45207" xr:uid="{00000000-0005-0000-0000-0000816E0000}"/>
    <cellStyle name="Milliers 75 2 2 2 2 3" xfId="39743" xr:uid="{00000000-0005-0000-0000-0000826E0000}"/>
    <cellStyle name="Milliers 75 2 2 2 3" xfId="17786" xr:uid="{00000000-0005-0000-0000-0000836E0000}"/>
    <cellStyle name="Milliers 75 2 2 2 3 2" xfId="42753" xr:uid="{00000000-0005-0000-0000-0000846E0000}"/>
    <cellStyle name="Milliers 75 2 2 2 4" xfId="37313" xr:uid="{00000000-0005-0000-0000-0000856E0000}"/>
    <cellStyle name="Milliers 75 2 2 3" xfId="11610" xr:uid="{00000000-0005-0000-0000-0000866E0000}"/>
    <cellStyle name="Milliers 75 2 2 3 2" xfId="20253" xr:uid="{00000000-0005-0000-0000-0000876E0000}"/>
    <cellStyle name="Milliers 75 2 2 3 2 2" xfId="44362" xr:uid="{00000000-0005-0000-0000-0000886E0000}"/>
    <cellStyle name="Milliers 75 2 2 3 3" xfId="38884" xr:uid="{00000000-0005-0000-0000-0000896E0000}"/>
    <cellStyle name="Milliers 75 2 2 4" xfId="16318" xr:uid="{00000000-0005-0000-0000-00008A6E0000}"/>
    <cellStyle name="Milliers 75 2 2 4 2" xfId="41285" xr:uid="{00000000-0005-0000-0000-00008B6E0000}"/>
    <cellStyle name="Milliers 75 2 2 5" xfId="8149" xr:uid="{00000000-0005-0000-0000-00008C6E0000}"/>
    <cellStyle name="Milliers 75 2 3" xfId="4794" xr:uid="{00000000-0005-0000-0000-00008D6E0000}"/>
    <cellStyle name="Milliers 75 2 3 2" xfId="13475" xr:uid="{00000000-0005-0000-0000-00008E6E0000}"/>
    <cellStyle name="Milliers 75 2 3 2 2" xfId="20686" xr:uid="{00000000-0005-0000-0000-00008F6E0000}"/>
    <cellStyle name="Milliers 75 2 3 2 2 2" xfId="44795" xr:uid="{00000000-0005-0000-0000-0000906E0000}"/>
    <cellStyle name="Milliers 75 2 3 2 3" xfId="39331" xr:uid="{00000000-0005-0000-0000-0000916E0000}"/>
    <cellStyle name="Milliers 75 2 3 3" xfId="17175" xr:uid="{00000000-0005-0000-0000-0000926E0000}"/>
    <cellStyle name="Milliers 75 2 3 3 2" xfId="42142" xr:uid="{00000000-0005-0000-0000-0000936E0000}"/>
    <cellStyle name="Milliers 75 2 3 4" xfId="36702" xr:uid="{00000000-0005-0000-0000-0000946E0000}"/>
    <cellStyle name="Milliers 75 2 3 5" xfId="9418" xr:uid="{00000000-0005-0000-0000-0000956E0000}"/>
    <cellStyle name="Milliers 75 2 4" xfId="3089" xr:uid="{00000000-0005-0000-0000-0000966E0000}"/>
    <cellStyle name="Milliers 75 2 4 2" xfId="19841" xr:uid="{00000000-0005-0000-0000-0000976E0000}"/>
    <cellStyle name="Milliers 75 2 4 2 2" xfId="43950" xr:uid="{00000000-0005-0000-0000-0000986E0000}"/>
    <cellStyle name="Milliers 75 2 4 3" xfId="38472" xr:uid="{00000000-0005-0000-0000-0000996E0000}"/>
    <cellStyle name="Milliers 75 2 4 4" xfId="11197" xr:uid="{00000000-0005-0000-0000-00009A6E0000}"/>
    <cellStyle name="Milliers 75 2 5" xfId="15707" xr:uid="{00000000-0005-0000-0000-00009B6E0000}"/>
    <cellStyle name="Milliers 75 2 5 2" xfId="40674" xr:uid="{00000000-0005-0000-0000-00009C6E0000}"/>
    <cellStyle name="Milliers 75 2 6" xfId="7522" xr:uid="{00000000-0005-0000-0000-00009D6E0000}"/>
    <cellStyle name="Milliers 75 3" xfId="8764" xr:uid="{00000000-0005-0000-0000-00009E6E0000}"/>
    <cellStyle name="Milliers 75 3 2" xfId="19203" xr:uid="{00000000-0005-0000-0000-00009F6E0000}"/>
    <cellStyle name="Milliers 75 3 2 2" xfId="43312" xr:uid="{00000000-0005-0000-0000-0000A06E0000}"/>
    <cellStyle name="Milliers 75 3 3" xfId="36048" xr:uid="{00000000-0005-0000-0000-0000A16E0000}"/>
    <cellStyle name="Milliers 75 4" xfId="10559" xr:uid="{00000000-0005-0000-0000-0000A26E0000}"/>
    <cellStyle name="Milliers 75 4 2" xfId="37834" xr:uid="{00000000-0005-0000-0000-0000A36E0000}"/>
    <cellStyle name="Milliers 75 5" xfId="15053" xr:uid="{00000000-0005-0000-0000-0000A46E0000}"/>
    <cellStyle name="Milliers 75 5 2" xfId="40020" xr:uid="{00000000-0005-0000-0000-0000A56E0000}"/>
    <cellStyle name="Milliers 75 6" xfId="6859" xr:uid="{00000000-0005-0000-0000-0000A66E0000}"/>
    <cellStyle name="Milliers 76" xfId="1549" xr:uid="{00000000-0005-0000-0000-0000A76E0000}"/>
    <cellStyle name="Milliers 76 2" xfId="2296" xr:uid="{00000000-0005-0000-0000-0000A86E0000}"/>
    <cellStyle name="Milliers 76 2 2" xfId="3903" xr:uid="{00000000-0005-0000-0000-0000A96E0000}"/>
    <cellStyle name="Milliers 76 2 2 2" xfId="10030" xr:uid="{00000000-0005-0000-0000-0000AA6E0000}"/>
    <cellStyle name="Milliers 76 2 2 2 2" xfId="13897" xr:uid="{00000000-0005-0000-0000-0000AB6E0000}"/>
    <cellStyle name="Milliers 76 2 2 2 2 2" xfId="21099" xr:uid="{00000000-0005-0000-0000-0000AC6E0000}"/>
    <cellStyle name="Milliers 76 2 2 2 2 2 2" xfId="45208" xr:uid="{00000000-0005-0000-0000-0000AD6E0000}"/>
    <cellStyle name="Milliers 76 2 2 2 2 3" xfId="39744" xr:uid="{00000000-0005-0000-0000-0000AE6E0000}"/>
    <cellStyle name="Milliers 76 2 2 2 3" xfId="17787" xr:uid="{00000000-0005-0000-0000-0000AF6E0000}"/>
    <cellStyle name="Milliers 76 2 2 2 3 2" xfId="42754" xr:uid="{00000000-0005-0000-0000-0000B06E0000}"/>
    <cellStyle name="Milliers 76 2 2 2 4" xfId="37314" xr:uid="{00000000-0005-0000-0000-0000B16E0000}"/>
    <cellStyle name="Milliers 76 2 2 3" xfId="11611" xr:uid="{00000000-0005-0000-0000-0000B26E0000}"/>
    <cellStyle name="Milliers 76 2 2 3 2" xfId="20254" xr:uid="{00000000-0005-0000-0000-0000B36E0000}"/>
    <cellStyle name="Milliers 76 2 2 3 2 2" xfId="44363" xr:uid="{00000000-0005-0000-0000-0000B46E0000}"/>
    <cellStyle name="Milliers 76 2 2 3 3" xfId="38885" xr:uid="{00000000-0005-0000-0000-0000B56E0000}"/>
    <cellStyle name="Milliers 76 2 2 4" xfId="16319" xr:uid="{00000000-0005-0000-0000-0000B66E0000}"/>
    <cellStyle name="Milliers 76 2 2 4 2" xfId="41286" xr:uid="{00000000-0005-0000-0000-0000B76E0000}"/>
    <cellStyle name="Milliers 76 2 2 5" xfId="8150" xr:uid="{00000000-0005-0000-0000-0000B86E0000}"/>
    <cellStyle name="Milliers 76 2 3" xfId="4795" xr:uid="{00000000-0005-0000-0000-0000B96E0000}"/>
    <cellStyle name="Milliers 76 2 3 2" xfId="13476" xr:uid="{00000000-0005-0000-0000-0000BA6E0000}"/>
    <cellStyle name="Milliers 76 2 3 2 2" xfId="20687" xr:uid="{00000000-0005-0000-0000-0000BB6E0000}"/>
    <cellStyle name="Milliers 76 2 3 2 2 2" xfId="44796" xr:uid="{00000000-0005-0000-0000-0000BC6E0000}"/>
    <cellStyle name="Milliers 76 2 3 2 3" xfId="39332" xr:uid="{00000000-0005-0000-0000-0000BD6E0000}"/>
    <cellStyle name="Milliers 76 2 3 3" xfId="17176" xr:uid="{00000000-0005-0000-0000-0000BE6E0000}"/>
    <cellStyle name="Milliers 76 2 3 3 2" xfId="42143" xr:uid="{00000000-0005-0000-0000-0000BF6E0000}"/>
    <cellStyle name="Milliers 76 2 3 4" xfId="36703" xr:uid="{00000000-0005-0000-0000-0000C06E0000}"/>
    <cellStyle name="Milliers 76 2 3 5" xfId="9419" xr:uid="{00000000-0005-0000-0000-0000C16E0000}"/>
    <cellStyle name="Milliers 76 2 4" xfId="3090" xr:uid="{00000000-0005-0000-0000-0000C26E0000}"/>
    <cellStyle name="Milliers 76 2 4 2" xfId="19842" xr:uid="{00000000-0005-0000-0000-0000C36E0000}"/>
    <cellStyle name="Milliers 76 2 4 2 2" xfId="43951" xr:uid="{00000000-0005-0000-0000-0000C46E0000}"/>
    <cellStyle name="Milliers 76 2 4 3" xfId="38473" xr:uid="{00000000-0005-0000-0000-0000C56E0000}"/>
    <cellStyle name="Milliers 76 2 4 4" xfId="11198" xr:uid="{00000000-0005-0000-0000-0000C66E0000}"/>
    <cellStyle name="Milliers 76 2 5" xfId="15708" xr:uid="{00000000-0005-0000-0000-0000C76E0000}"/>
    <cellStyle name="Milliers 76 2 5 2" xfId="40675" xr:uid="{00000000-0005-0000-0000-0000C86E0000}"/>
    <cellStyle name="Milliers 76 2 6" xfId="7523" xr:uid="{00000000-0005-0000-0000-0000C96E0000}"/>
    <cellStyle name="Milliers 76 3" xfId="8765" xr:uid="{00000000-0005-0000-0000-0000CA6E0000}"/>
    <cellStyle name="Milliers 76 3 2" xfId="19204" xr:uid="{00000000-0005-0000-0000-0000CB6E0000}"/>
    <cellStyle name="Milliers 76 3 2 2" xfId="43313" xr:uid="{00000000-0005-0000-0000-0000CC6E0000}"/>
    <cellStyle name="Milliers 76 3 3" xfId="36049" xr:uid="{00000000-0005-0000-0000-0000CD6E0000}"/>
    <cellStyle name="Milliers 76 4" xfId="10560" xr:uid="{00000000-0005-0000-0000-0000CE6E0000}"/>
    <cellStyle name="Milliers 76 4 2" xfId="37835" xr:uid="{00000000-0005-0000-0000-0000CF6E0000}"/>
    <cellStyle name="Milliers 76 5" xfId="15054" xr:uid="{00000000-0005-0000-0000-0000D06E0000}"/>
    <cellStyle name="Milliers 76 5 2" xfId="40021" xr:uid="{00000000-0005-0000-0000-0000D16E0000}"/>
    <cellStyle name="Milliers 76 6" xfId="6860" xr:uid="{00000000-0005-0000-0000-0000D26E0000}"/>
    <cellStyle name="Milliers 77" xfId="1550" xr:uid="{00000000-0005-0000-0000-0000D36E0000}"/>
    <cellStyle name="Milliers 77 2" xfId="2297" xr:uid="{00000000-0005-0000-0000-0000D46E0000}"/>
    <cellStyle name="Milliers 77 2 2" xfId="3904" xr:uid="{00000000-0005-0000-0000-0000D56E0000}"/>
    <cellStyle name="Milliers 77 2 2 2" xfId="10031" xr:uid="{00000000-0005-0000-0000-0000D66E0000}"/>
    <cellStyle name="Milliers 77 2 2 2 2" xfId="13898" xr:uid="{00000000-0005-0000-0000-0000D76E0000}"/>
    <cellStyle name="Milliers 77 2 2 2 2 2" xfId="21100" xr:uid="{00000000-0005-0000-0000-0000D86E0000}"/>
    <cellStyle name="Milliers 77 2 2 2 2 2 2" xfId="45209" xr:uid="{00000000-0005-0000-0000-0000D96E0000}"/>
    <cellStyle name="Milliers 77 2 2 2 2 3" xfId="39745" xr:uid="{00000000-0005-0000-0000-0000DA6E0000}"/>
    <cellStyle name="Milliers 77 2 2 2 3" xfId="17788" xr:uid="{00000000-0005-0000-0000-0000DB6E0000}"/>
    <cellStyle name="Milliers 77 2 2 2 3 2" xfId="42755" xr:uid="{00000000-0005-0000-0000-0000DC6E0000}"/>
    <cellStyle name="Milliers 77 2 2 2 4" xfId="37315" xr:uid="{00000000-0005-0000-0000-0000DD6E0000}"/>
    <cellStyle name="Milliers 77 2 2 3" xfId="11612" xr:uid="{00000000-0005-0000-0000-0000DE6E0000}"/>
    <cellStyle name="Milliers 77 2 2 3 2" xfId="20255" xr:uid="{00000000-0005-0000-0000-0000DF6E0000}"/>
    <cellStyle name="Milliers 77 2 2 3 2 2" xfId="44364" xr:uid="{00000000-0005-0000-0000-0000E06E0000}"/>
    <cellStyle name="Milliers 77 2 2 3 3" xfId="38886" xr:uid="{00000000-0005-0000-0000-0000E16E0000}"/>
    <cellStyle name="Milliers 77 2 2 4" xfId="16320" xr:uid="{00000000-0005-0000-0000-0000E26E0000}"/>
    <cellStyle name="Milliers 77 2 2 4 2" xfId="41287" xr:uid="{00000000-0005-0000-0000-0000E36E0000}"/>
    <cellStyle name="Milliers 77 2 2 5" xfId="8151" xr:uid="{00000000-0005-0000-0000-0000E46E0000}"/>
    <cellStyle name="Milliers 77 2 3" xfId="4796" xr:uid="{00000000-0005-0000-0000-0000E56E0000}"/>
    <cellStyle name="Milliers 77 2 3 2" xfId="13477" xr:uid="{00000000-0005-0000-0000-0000E66E0000}"/>
    <cellStyle name="Milliers 77 2 3 2 2" xfId="20688" xr:uid="{00000000-0005-0000-0000-0000E76E0000}"/>
    <cellStyle name="Milliers 77 2 3 2 2 2" xfId="44797" xr:uid="{00000000-0005-0000-0000-0000E86E0000}"/>
    <cellStyle name="Milliers 77 2 3 2 3" xfId="39333" xr:uid="{00000000-0005-0000-0000-0000E96E0000}"/>
    <cellStyle name="Milliers 77 2 3 3" xfId="17177" xr:uid="{00000000-0005-0000-0000-0000EA6E0000}"/>
    <cellStyle name="Milliers 77 2 3 3 2" xfId="42144" xr:uid="{00000000-0005-0000-0000-0000EB6E0000}"/>
    <cellStyle name="Milliers 77 2 3 4" xfId="36704" xr:uid="{00000000-0005-0000-0000-0000EC6E0000}"/>
    <cellStyle name="Milliers 77 2 3 5" xfId="9420" xr:uid="{00000000-0005-0000-0000-0000ED6E0000}"/>
    <cellStyle name="Milliers 77 2 4" xfId="3091" xr:uid="{00000000-0005-0000-0000-0000EE6E0000}"/>
    <cellStyle name="Milliers 77 2 4 2" xfId="19843" xr:uid="{00000000-0005-0000-0000-0000EF6E0000}"/>
    <cellStyle name="Milliers 77 2 4 2 2" xfId="43952" xr:uid="{00000000-0005-0000-0000-0000F06E0000}"/>
    <cellStyle name="Milliers 77 2 4 3" xfId="38474" xr:uid="{00000000-0005-0000-0000-0000F16E0000}"/>
    <cellStyle name="Milliers 77 2 4 4" xfId="11199" xr:uid="{00000000-0005-0000-0000-0000F26E0000}"/>
    <cellStyle name="Milliers 77 2 5" xfId="15709" xr:uid="{00000000-0005-0000-0000-0000F36E0000}"/>
    <cellStyle name="Milliers 77 2 5 2" xfId="40676" xr:uid="{00000000-0005-0000-0000-0000F46E0000}"/>
    <cellStyle name="Milliers 77 2 6" xfId="7524" xr:uid="{00000000-0005-0000-0000-0000F56E0000}"/>
    <cellStyle name="Milliers 77 3" xfId="8766" xr:uid="{00000000-0005-0000-0000-0000F66E0000}"/>
    <cellStyle name="Milliers 77 3 2" xfId="19205" xr:uid="{00000000-0005-0000-0000-0000F76E0000}"/>
    <cellStyle name="Milliers 77 3 2 2" xfId="43314" xr:uid="{00000000-0005-0000-0000-0000F86E0000}"/>
    <cellStyle name="Milliers 77 3 3" xfId="36050" xr:uid="{00000000-0005-0000-0000-0000F96E0000}"/>
    <cellStyle name="Milliers 77 4" xfId="10561" xr:uid="{00000000-0005-0000-0000-0000FA6E0000}"/>
    <cellStyle name="Milliers 77 4 2" xfId="37836" xr:uid="{00000000-0005-0000-0000-0000FB6E0000}"/>
    <cellStyle name="Milliers 77 5" xfId="15055" xr:uid="{00000000-0005-0000-0000-0000FC6E0000}"/>
    <cellStyle name="Milliers 77 5 2" xfId="40022" xr:uid="{00000000-0005-0000-0000-0000FD6E0000}"/>
    <cellStyle name="Milliers 77 6" xfId="6861" xr:uid="{00000000-0005-0000-0000-0000FE6E0000}"/>
    <cellStyle name="Milliers 78" xfId="1551" xr:uid="{00000000-0005-0000-0000-0000FF6E0000}"/>
    <cellStyle name="Milliers 78 2" xfId="2298" xr:uid="{00000000-0005-0000-0000-0000006F0000}"/>
    <cellStyle name="Milliers 78 2 2" xfId="3905" xr:uid="{00000000-0005-0000-0000-0000016F0000}"/>
    <cellStyle name="Milliers 78 2 2 2" xfId="10032" xr:uid="{00000000-0005-0000-0000-0000026F0000}"/>
    <cellStyle name="Milliers 78 2 2 2 2" xfId="13899" xr:uid="{00000000-0005-0000-0000-0000036F0000}"/>
    <cellStyle name="Milliers 78 2 2 2 2 2" xfId="21101" xr:uid="{00000000-0005-0000-0000-0000046F0000}"/>
    <cellStyle name="Milliers 78 2 2 2 2 2 2" xfId="45210" xr:uid="{00000000-0005-0000-0000-0000056F0000}"/>
    <cellStyle name="Milliers 78 2 2 2 2 3" xfId="39746" xr:uid="{00000000-0005-0000-0000-0000066F0000}"/>
    <cellStyle name="Milliers 78 2 2 2 3" xfId="17789" xr:uid="{00000000-0005-0000-0000-0000076F0000}"/>
    <cellStyle name="Milliers 78 2 2 2 3 2" xfId="42756" xr:uid="{00000000-0005-0000-0000-0000086F0000}"/>
    <cellStyle name="Milliers 78 2 2 2 4" xfId="37316" xr:uid="{00000000-0005-0000-0000-0000096F0000}"/>
    <cellStyle name="Milliers 78 2 2 3" xfId="11613" xr:uid="{00000000-0005-0000-0000-00000A6F0000}"/>
    <cellStyle name="Milliers 78 2 2 3 2" xfId="20256" xr:uid="{00000000-0005-0000-0000-00000B6F0000}"/>
    <cellStyle name="Milliers 78 2 2 3 2 2" xfId="44365" xr:uid="{00000000-0005-0000-0000-00000C6F0000}"/>
    <cellStyle name="Milliers 78 2 2 3 3" xfId="38887" xr:uid="{00000000-0005-0000-0000-00000D6F0000}"/>
    <cellStyle name="Milliers 78 2 2 4" xfId="16321" xr:uid="{00000000-0005-0000-0000-00000E6F0000}"/>
    <cellStyle name="Milliers 78 2 2 4 2" xfId="41288" xr:uid="{00000000-0005-0000-0000-00000F6F0000}"/>
    <cellStyle name="Milliers 78 2 2 5" xfId="8152" xr:uid="{00000000-0005-0000-0000-0000106F0000}"/>
    <cellStyle name="Milliers 78 2 3" xfId="4797" xr:uid="{00000000-0005-0000-0000-0000116F0000}"/>
    <cellStyle name="Milliers 78 2 3 2" xfId="13478" xr:uid="{00000000-0005-0000-0000-0000126F0000}"/>
    <cellStyle name="Milliers 78 2 3 2 2" xfId="20689" xr:uid="{00000000-0005-0000-0000-0000136F0000}"/>
    <cellStyle name="Milliers 78 2 3 2 2 2" xfId="44798" xr:uid="{00000000-0005-0000-0000-0000146F0000}"/>
    <cellStyle name="Milliers 78 2 3 2 3" xfId="39334" xr:uid="{00000000-0005-0000-0000-0000156F0000}"/>
    <cellStyle name="Milliers 78 2 3 3" xfId="17178" xr:uid="{00000000-0005-0000-0000-0000166F0000}"/>
    <cellStyle name="Milliers 78 2 3 3 2" xfId="42145" xr:uid="{00000000-0005-0000-0000-0000176F0000}"/>
    <cellStyle name="Milliers 78 2 3 4" xfId="36705" xr:uid="{00000000-0005-0000-0000-0000186F0000}"/>
    <cellStyle name="Milliers 78 2 3 5" xfId="9421" xr:uid="{00000000-0005-0000-0000-0000196F0000}"/>
    <cellStyle name="Milliers 78 2 4" xfId="3092" xr:uid="{00000000-0005-0000-0000-00001A6F0000}"/>
    <cellStyle name="Milliers 78 2 4 2" xfId="19844" xr:uid="{00000000-0005-0000-0000-00001B6F0000}"/>
    <cellStyle name="Milliers 78 2 4 2 2" xfId="43953" xr:uid="{00000000-0005-0000-0000-00001C6F0000}"/>
    <cellStyle name="Milliers 78 2 4 3" xfId="38475" xr:uid="{00000000-0005-0000-0000-00001D6F0000}"/>
    <cellStyle name="Milliers 78 2 4 4" xfId="11200" xr:uid="{00000000-0005-0000-0000-00001E6F0000}"/>
    <cellStyle name="Milliers 78 2 5" xfId="15710" xr:uid="{00000000-0005-0000-0000-00001F6F0000}"/>
    <cellStyle name="Milliers 78 2 5 2" xfId="40677" xr:uid="{00000000-0005-0000-0000-0000206F0000}"/>
    <cellStyle name="Milliers 78 2 6" xfId="7525" xr:uid="{00000000-0005-0000-0000-0000216F0000}"/>
    <cellStyle name="Milliers 78 3" xfId="8767" xr:uid="{00000000-0005-0000-0000-0000226F0000}"/>
    <cellStyle name="Milliers 78 3 2" xfId="19206" xr:uid="{00000000-0005-0000-0000-0000236F0000}"/>
    <cellStyle name="Milliers 78 3 2 2" xfId="43315" xr:uid="{00000000-0005-0000-0000-0000246F0000}"/>
    <cellStyle name="Milliers 78 3 3" xfId="36051" xr:uid="{00000000-0005-0000-0000-0000256F0000}"/>
    <cellStyle name="Milliers 78 4" xfId="10562" xr:uid="{00000000-0005-0000-0000-0000266F0000}"/>
    <cellStyle name="Milliers 78 4 2" xfId="37837" xr:uid="{00000000-0005-0000-0000-0000276F0000}"/>
    <cellStyle name="Milliers 78 5" xfId="15056" xr:uid="{00000000-0005-0000-0000-0000286F0000}"/>
    <cellStyle name="Milliers 78 5 2" xfId="40023" xr:uid="{00000000-0005-0000-0000-0000296F0000}"/>
    <cellStyle name="Milliers 78 6" xfId="6862" xr:uid="{00000000-0005-0000-0000-00002A6F0000}"/>
    <cellStyle name="Milliers 79" xfId="1552" xr:uid="{00000000-0005-0000-0000-00002B6F0000}"/>
    <cellStyle name="Milliers 79 2" xfId="2299" xr:uid="{00000000-0005-0000-0000-00002C6F0000}"/>
    <cellStyle name="Milliers 79 2 2" xfId="3906" xr:uid="{00000000-0005-0000-0000-00002D6F0000}"/>
    <cellStyle name="Milliers 79 2 2 2" xfId="10033" xr:uid="{00000000-0005-0000-0000-00002E6F0000}"/>
    <cellStyle name="Milliers 79 2 2 2 2" xfId="13900" xr:uid="{00000000-0005-0000-0000-00002F6F0000}"/>
    <cellStyle name="Milliers 79 2 2 2 2 2" xfId="21102" xr:uid="{00000000-0005-0000-0000-0000306F0000}"/>
    <cellStyle name="Milliers 79 2 2 2 2 2 2" xfId="45211" xr:uid="{00000000-0005-0000-0000-0000316F0000}"/>
    <cellStyle name="Milliers 79 2 2 2 2 3" xfId="39747" xr:uid="{00000000-0005-0000-0000-0000326F0000}"/>
    <cellStyle name="Milliers 79 2 2 2 3" xfId="17790" xr:uid="{00000000-0005-0000-0000-0000336F0000}"/>
    <cellStyle name="Milliers 79 2 2 2 3 2" xfId="42757" xr:uid="{00000000-0005-0000-0000-0000346F0000}"/>
    <cellStyle name="Milliers 79 2 2 2 4" xfId="37317" xr:uid="{00000000-0005-0000-0000-0000356F0000}"/>
    <cellStyle name="Milliers 79 2 2 3" xfId="11614" xr:uid="{00000000-0005-0000-0000-0000366F0000}"/>
    <cellStyle name="Milliers 79 2 2 3 2" xfId="20257" xr:uid="{00000000-0005-0000-0000-0000376F0000}"/>
    <cellStyle name="Milliers 79 2 2 3 2 2" xfId="44366" xr:uid="{00000000-0005-0000-0000-0000386F0000}"/>
    <cellStyle name="Milliers 79 2 2 3 3" xfId="38888" xr:uid="{00000000-0005-0000-0000-0000396F0000}"/>
    <cellStyle name="Milliers 79 2 2 4" xfId="16322" xr:uid="{00000000-0005-0000-0000-00003A6F0000}"/>
    <cellStyle name="Milliers 79 2 2 4 2" xfId="41289" xr:uid="{00000000-0005-0000-0000-00003B6F0000}"/>
    <cellStyle name="Milliers 79 2 2 5" xfId="8153" xr:uid="{00000000-0005-0000-0000-00003C6F0000}"/>
    <cellStyle name="Milliers 79 2 3" xfId="4798" xr:uid="{00000000-0005-0000-0000-00003D6F0000}"/>
    <cellStyle name="Milliers 79 2 3 2" xfId="13479" xr:uid="{00000000-0005-0000-0000-00003E6F0000}"/>
    <cellStyle name="Milliers 79 2 3 2 2" xfId="20690" xr:uid="{00000000-0005-0000-0000-00003F6F0000}"/>
    <cellStyle name="Milliers 79 2 3 2 2 2" xfId="44799" xr:uid="{00000000-0005-0000-0000-0000406F0000}"/>
    <cellStyle name="Milliers 79 2 3 2 3" xfId="39335" xr:uid="{00000000-0005-0000-0000-0000416F0000}"/>
    <cellStyle name="Milliers 79 2 3 3" xfId="17179" xr:uid="{00000000-0005-0000-0000-0000426F0000}"/>
    <cellStyle name="Milliers 79 2 3 3 2" xfId="42146" xr:uid="{00000000-0005-0000-0000-0000436F0000}"/>
    <cellStyle name="Milliers 79 2 3 4" xfId="36706" xr:uid="{00000000-0005-0000-0000-0000446F0000}"/>
    <cellStyle name="Milliers 79 2 3 5" xfId="9422" xr:uid="{00000000-0005-0000-0000-0000456F0000}"/>
    <cellStyle name="Milliers 79 2 4" xfId="3093" xr:uid="{00000000-0005-0000-0000-0000466F0000}"/>
    <cellStyle name="Milliers 79 2 4 2" xfId="19845" xr:uid="{00000000-0005-0000-0000-0000476F0000}"/>
    <cellStyle name="Milliers 79 2 4 2 2" xfId="43954" xr:uid="{00000000-0005-0000-0000-0000486F0000}"/>
    <cellStyle name="Milliers 79 2 4 3" xfId="38476" xr:uid="{00000000-0005-0000-0000-0000496F0000}"/>
    <cellStyle name="Milliers 79 2 4 4" xfId="11201" xr:uid="{00000000-0005-0000-0000-00004A6F0000}"/>
    <cellStyle name="Milliers 79 2 5" xfId="15711" xr:uid="{00000000-0005-0000-0000-00004B6F0000}"/>
    <cellStyle name="Milliers 79 2 5 2" xfId="40678" xr:uid="{00000000-0005-0000-0000-00004C6F0000}"/>
    <cellStyle name="Milliers 79 2 6" xfId="7526" xr:uid="{00000000-0005-0000-0000-00004D6F0000}"/>
    <cellStyle name="Milliers 79 3" xfId="8768" xr:uid="{00000000-0005-0000-0000-00004E6F0000}"/>
    <cellStyle name="Milliers 79 3 2" xfId="19207" xr:uid="{00000000-0005-0000-0000-00004F6F0000}"/>
    <cellStyle name="Milliers 79 3 2 2" xfId="43316" xr:uid="{00000000-0005-0000-0000-0000506F0000}"/>
    <cellStyle name="Milliers 79 3 3" xfId="36052" xr:uid="{00000000-0005-0000-0000-0000516F0000}"/>
    <cellStyle name="Milliers 79 4" xfId="10563" xr:uid="{00000000-0005-0000-0000-0000526F0000}"/>
    <cellStyle name="Milliers 79 4 2" xfId="37838" xr:uid="{00000000-0005-0000-0000-0000536F0000}"/>
    <cellStyle name="Milliers 79 5" xfId="15057" xr:uid="{00000000-0005-0000-0000-0000546F0000}"/>
    <cellStyle name="Milliers 79 5 2" xfId="40024" xr:uid="{00000000-0005-0000-0000-0000556F0000}"/>
    <cellStyle name="Milliers 79 6" xfId="6863" xr:uid="{00000000-0005-0000-0000-0000566F0000}"/>
    <cellStyle name="Milliers 8" xfId="1353" xr:uid="{00000000-0005-0000-0000-0000576F0000}"/>
    <cellStyle name="Milliers 8 2" xfId="1414" xr:uid="{00000000-0005-0000-0000-0000586F0000}"/>
    <cellStyle name="Milliers 8 2 2" xfId="2301" xr:uid="{00000000-0005-0000-0000-0000596F0000}"/>
    <cellStyle name="Milliers 8 2 2 2" xfId="3908" xr:uid="{00000000-0005-0000-0000-00005A6F0000}"/>
    <cellStyle name="Milliers 8 2 2 2 2" xfId="10035" xr:uid="{00000000-0005-0000-0000-00005B6F0000}"/>
    <cellStyle name="Milliers 8 2 2 2 2 2" xfId="13902" xr:uid="{00000000-0005-0000-0000-00005C6F0000}"/>
    <cellStyle name="Milliers 8 2 2 2 2 2 2" xfId="21104" xr:uid="{00000000-0005-0000-0000-00005D6F0000}"/>
    <cellStyle name="Milliers 8 2 2 2 2 2 2 2" xfId="45213" xr:uid="{00000000-0005-0000-0000-00005E6F0000}"/>
    <cellStyle name="Milliers 8 2 2 2 2 2 3" xfId="39749" xr:uid="{00000000-0005-0000-0000-00005F6F0000}"/>
    <cellStyle name="Milliers 8 2 2 2 2 3" xfId="17792" xr:uid="{00000000-0005-0000-0000-0000606F0000}"/>
    <cellStyle name="Milliers 8 2 2 2 2 3 2" xfId="42759" xr:uid="{00000000-0005-0000-0000-0000616F0000}"/>
    <cellStyle name="Milliers 8 2 2 2 2 4" xfId="37319" xr:uid="{00000000-0005-0000-0000-0000626F0000}"/>
    <cellStyle name="Milliers 8 2 2 2 3" xfId="11616" xr:uid="{00000000-0005-0000-0000-0000636F0000}"/>
    <cellStyle name="Milliers 8 2 2 2 3 2" xfId="20259" xr:uid="{00000000-0005-0000-0000-0000646F0000}"/>
    <cellStyle name="Milliers 8 2 2 2 3 2 2" xfId="44368" xr:uid="{00000000-0005-0000-0000-0000656F0000}"/>
    <cellStyle name="Milliers 8 2 2 2 3 3" xfId="38890" xr:uid="{00000000-0005-0000-0000-0000666F0000}"/>
    <cellStyle name="Milliers 8 2 2 2 4" xfId="16324" xr:uid="{00000000-0005-0000-0000-0000676F0000}"/>
    <cellStyle name="Milliers 8 2 2 2 4 2" xfId="41291" xr:uid="{00000000-0005-0000-0000-0000686F0000}"/>
    <cellStyle name="Milliers 8 2 2 2 5" xfId="8155" xr:uid="{00000000-0005-0000-0000-0000696F0000}"/>
    <cellStyle name="Milliers 8 2 2 3" xfId="4800" xr:uid="{00000000-0005-0000-0000-00006A6F0000}"/>
    <cellStyle name="Milliers 8 2 2 3 2" xfId="13481" xr:uid="{00000000-0005-0000-0000-00006B6F0000}"/>
    <cellStyle name="Milliers 8 2 2 3 2 2" xfId="20692" xr:uid="{00000000-0005-0000-0000-00006C6F0000}"/>
    <cellStyle name="Milliers 8 2 2 3 2 2 2" xfId="44801" xr:uid="{00000000-0005-0000-0000-00006D6F0000}"/>
    <cellStyle name="Milliers 8 2 2 3 2 3" xfId="39337" xr:uid="{00000000-0005-0000-0000-00006E6F0000}"/>
    <cellStyle name="Milliers 8 2 2 3 3" xfId="17181" xr:uid="{00000000-0005-0000-0000-00006F6F0000}"/>
    <cellStyle name="Milliers 8 2 2 3 3 2" xfId="42148" xr:uid="{00000000-0005-0000-0000-0000706F0000}"/>
    <cellStyle name="Milliers 8 2 2 3 4" xfId="36708" xr:uid="{00000000-0005-0000-0000-0000716F0000}"/>
    <cellStyle name="Milliers 8 2 2 3 5" xfId="9424" xr:uid="{00000000-0005-0000-0000-0000726F0000}"/>
    <cellStyle name="Milliers 8 2 2 4" xfId="3095" xr:uid="{00000000-0005-0000-0000-0000736F0000}"/>
    <cellStyle name="Milliers 8 2 2 4 2" xfId="19847" xr:uid="{00000000-0005-0000-0000-0000746F0000}"/>
    <cellStyle name="Milliers 8 2 2 4 2 2" xfId="43956" xr:uid="{00000000-0005-0000-0000-0000756F0000}"/>
    <cellStyle name="Milliers 8 2 2 4 3" xfId="38478" xr:uid="{00000000-0005-0000-0000-0000766F0000}"/>
    <cellStyle name="Milliers 8 2 2 4 4" xfId="11203" xr:uid="{00000000-0005-0000-0000-0000776F0000}"/>
    <cellStyle name="Milliers 8 2 2 5" xfId="15713" xr:uid="{00000000-0005-0000-0000-0000786F0000}"/>
    <cellStyle name="Milliers 8 2 2 5 2" xfId="40680" xr:uid="{00000000-0005-0000-0000-0000796F0000}"/>
    <cellStyle name="Milliers 8 2 2 6" xfId="7528" xr:uid="{00000000-0005-0000-0000-00007A6F0000}"/>
    <cellStyle name="Milliers 8 2 3" xfId="3400" xr:uid="{00000000-0005-0000-0000-00007B6F0000}"/>
    <cellStyle name="Milliers 8 2 3 2" xfId="9599" xr:uid="{00000000-0005-0000-0000-00007C6F0000}"/>
    <cellStyle name="Milliers 8 2 3 2 2" xfId="13543" xr:uid="{00000000-0005-0000-0000-00007D6F0000}"/>
    <cellStyle name="Milliers 8 2 3 2 2 2" xfId="20745" xr:uid="{00000000-0005-0000-0000-00007E6F0000}"/>
    <cellStyle name="Milliers 8 2 3 2 2 2 2" xfId="44854" xr:uid="{00000000-0005-0000-0000-00007F6F0000}"/>
    <cellStyle name="Milliers 8 2 3 2 2 3" xfId="39390" xr:uid="{00000000-0005-0000-0000-0000806F0000}"/>
    <cellStyle name="Milliers 8 2 3 2 3" xfId="17356" xr:uid="{00000000-0005-0000-0000-0000816F0000}"/>
    <cellStyle name="Milliers 8 2 3 2 3 2" xfId="42323" xr:uid="{00000000-0005-0000-0000-0000826F0000}"/>
    <cellStyle name="Milliers 8 2 3 2 4" xfId="36883" xr:uid="{00000000-0005-0000-0000-0000836F0000}"/>
    <cellStyle name="Milliers 8 2 3 3" xfId="11257" xr:uid="{00000000-0005-0000-0000-0000846F0000}"/>
    <cellStyle name="Milliers 8 2 3 3 2" xfId="19900" xr:uid="{00000000-0005-0000-0000-0000856F0000}"/>
    <cellStyle name="Milliers 8 2 3 3 2 2" xfId="44009" xr:uid="{00000000-0005-0000-0000-0000866F0000}"/>
    <cellStyle name="Milliers 8 2 3 3 3" xfId="38531" xr:uid="{00000000-0005-0000-0000-0000876F0000}"/>
    <cellStyle name="Milliers 8 2 3 4" xfId="15888" xr:uid="{00000000-0005-0000-0000-0000886F0000}"/>
    <cellStyle name="Milliers 8 2 3 4 2" xfId="40855" xr:uid="{00000000-0005-0000-0000-0000896F0000}"/>
    <cellStyle name="Milliers 8 2 3 5" xfId="7719" xr:uid="{00000000-0005-0000-0000-00008A6F0000}"/>
    <cellStyle name="Milliers 8 2 4" xfId="4210" xr:uid="{00000000-0005-0000-0000-00008B6F0000}"/>
    <cellStyle name="Milliers 8 2 4 2" xfId="12985" xr:uid="{00000000-0005-0000-0000-00008C6F0000}"/>
    <cellStyle name="Milliers 8 2 4 2 2" xfId="20334" xr:uid="{00000000-0005-0000-0000-00008D6F0000}"/>
    <cellStyle name="Milliers 8 2 4 2 2 2" xfId="44443" xr:uid="{00000000-0005-0000-0000-00008E6F0000}"/>
    <cellStyle name="Milliers 8 2 4 2 3" xfId="38974" xr:uid="{00000000-0005-0000-0000-00008F6F0000}"/>
    <cellStyle name="Milliers 8 2 4 3" xfId="16745" xr:uid="{00000000-0005-0000-0000-0000906F0000}"/>
    <cellStyle name="Milliers 8 2 4 3 2" xfId="41712" xr:uid="{00000000-0005-0000-0000-0000916F0000}"/>
    <cellStyle name="Milliers 8 2 4 4" xfId="35918" xr:uid="{00000000-0005-0000-0000-0000926F0000}"/>
    <cellStyle name="Milliers 8 2 4 5" xfId="8634" xr:uid="{00000000-0005-0000-0000-0000936F0000}"/>
    <cellStyle name="Milliers 8 2 5" xfId="2588" xr:uid="{00000000-0005-0000-0000-0000946F0000}"/>
    <cellStyle name="Milliers 8 2 5 2" xfId="19134" xr:uid="{00000000-0005-0000-0000-0000956F0000}"/>
    <cellStyle name="Milliers 8 2 5 2 2" xfId="43243" xr:uid="{00000000-0005-0000-0000-0000966F0000}"/>
    <cellStyle name="Milliers 8 2 5 3" xfId="37765" xr:uid="{00000000-0005-0000-0000-0000976F0000}"/>
    <cellStyle name="Milliers 8 2 5 4" xfId="10489" xr:uid="{00000000-0005-0000-0000-0000986F0000}"/>
    <cellStyle name="Milliers 8 2 6" xfId="14923" xr:uid="{00000000-0005-0000-0000-0000996F0000}"/>
    <cellStyle name="Milliers 8 2 6 2" xfId="39890" xr:uid="{00000000-0005-0000-0000-00009A6F0000}"/>
    <cellStyle name="Milliers 8 2 7" xfId="6725" xr:uid="{00000000-0005-0000-0000-00009B6F0000}"/>
    <cellStyle name="Milliers 8 3" xfId="2300" xr:uid="{00000000-0005-0000-0000-00009C6F0000}"/>
    <cellStyle name="Milliers 8 3 2" xfId="3907" xr:uid="{00000000-0005-0000-0000-00009D6F0000}"/>
    <cellStyle name="Milliers 8 3 2 2" xfId="10034" xr:uid="{00000000-0005-0000-0000-00009E6F0000}"/>
    <cellStyle name="Milliers 8 3 2 2 2" xfId="13901" xr:uid="{00000000-0005-0000-0000-00009F6F0000}"/>
    <cellStyle name="Milliers 8 3 2 2 2 2" xfId="21103" xr:uid="{00000000-0005-0000-0000-0000A06F0000}"/>
    <cellStyle name="Milliers 8 3 2 2 2 2 2" xfId="45212" xr:uid="{00000000-0005-0000-0000-0000A16F0000}"/>
    <cellStyle name="Milliers 8 3 2 2 2 3" xfId="39748" xr:uid="{00000000-0005-0000-0000-0000A26F0000}"/>
    <cellStyle name="Milliers 8 3 2 2 3" xfId="17791" xr:uid="{00000000-0005-0000-0000-0000A36F0000}"/>
    <cellStyle name="Milliers 8 3 2 2 3 2" xfId="42758" xr:uid="{00000000-0005-0000-0000-0000A46F0000}"/>
    <cellStyle name="Milliers 8 3 2 2 4" xfId="37318" xr:uid="{00000000-0005-0000-0000-0000A56F0000}"/>
    <cellStyle name="Milliers 8 3 2 3" xfId="11615" xr:uid="{00000000-0005-0000-0000-0000A66F0000}"/>
    <cellStyle name="Milliers 8 3 2 3 2" xfId="20258" xr:uid="{00000000-0005-0000-0000-0000A76F0000}"/>
    <cellStyle name="Milliers 8 3 2 3 2 2" xfId="44367" xr:uid="{00000000-0005-0000-0000-0000A86F0000}"/>
    <cellStyle name="Milliers 8 3 2 3 3" xfId="38889" xr:uid="{00000000-0005-0000-0000-0000A96F0000}"/>
    <cellStyle name="Milliers 8 3 2 4" xfId="16323" xr:uid="{00000000-0005-0000-0000-0000AA6F0000}"/>
    <cellStyle name="Milliers 8 3 2 4 2" xfId="41290" xr:uid="{00000000-0005-0000-0000-0000AB6F0000}"/>
    <cellStyle name="Milliers 8 3 2 5" xfId="8154" xr:uid="{00000000-0005-0000-0000-0000AC6F0000}"/>
    <cellStyle name="Milliers 8 3 3" xfId="4799" xr:uid="{00000000-0005-0000-0000-0000AD6F0000}"/>
    <cellStyle name="Milliers 8 3 3 2" xfId="13480" xr:uid="{00000000-0005-0000-0000-0000AE6F0000}"/>
    <cellStyle name="Milliers 8 3 3 2 2" xfId="20691" xr:uid="{00000000-0005-0000-0000-0000AF6F0000}"/>
    <cellStyle name="Milliers 8 3 3 2 2 2" xfId="44800" xr:uid="{00000000-0005-0000-0000-0000B06F0000}"/>
    <cellStyle name="Milliers 8 3 3 2 3" xfId="39336" xr:uid="{00000000-0005-0000-0000-0000B16F0000}"/>
    <cellStyle name="Milliers 8 3 3 3" xfId="17180" xr:uid="{00000000-0005-0000-0000-0000B26F0000}"/>
    <cellStyle name="Milliers 8 3 3 3 2" xfId="42147" xr:uid="{00000000-0005-0000-0000-0000B36F0000}"/>
    <cellStyle name="Milliers 8 3 3 4" xfId="36707" xr:uid="{00000000-0005-0000-0000-0000B46F0000}"/>
    <cellStyle name="Milliers 8 3 3 5" xfId="9423" xr:uid="{00000000-0005-0000-0000-0000B56F0000}"/>
    <cellStyle name="Milliers 8 3 4" xfId="3094" xr:uid="{00000000-0005-0000-0000-0000B66F0000}"/>
    <cellStyle name="Milliers 8 3 4 2" xfId="19846" xr:uid="{00000000-0005-0000-0000-0000B76F0000}"/>
    <cellStyle name="Milliers 8 3 4 2 2" xfId="43955" xr:uid="{00000000-0005-0000-0000-0000B86F0000}"/>
    <cellStyle name="Milliers 8 3 4 3" xfId="38477" xr:uid="{00000000-0005-0000-0000-0000B96F0000}"/>
    <cellStyle name="Milliers 8 3 4 4" xfId="11202" xr:uid="{00000000-0005-0000-0000-0000BA6F0000}"/>
    <cellStyle name="Milliers 8 3 5" xfId="15712" xr:uid="{00000000-0005-0000-0000-0000BB6F0000}"/>
    <cellStyle name="Milliers 8 3 5 2" xfId="40679" xr:uid="{00000000-0005-0000-0000-0000BC6F0000}"/>
    <cellStyle name="Milliers 8 3 6" xfId="7527" xr:uid="{00000000-0005-0000-0000-0000BD6F0000}"/>
    <cellStyle name="Milliers 8 4" xfId="3394" xr:uid="{00000000-0005-0000-0000-0000BE6F0000}"/>
    <cellStyle name="Milliers 8 4 2" xfId="9593" xr:uid="{00000000-0005-0000-0000-0000BF6F0000}"/>
    <cellStyle name="Milliers 8 4 2 2" xfId="13541" xr:uid="{00000000-0005-0000-0000-0000C06F0000}"/>
    <cellStyle name="Milliers 8 4 2 2 2" xfId="20743" xr:uid="{00000000-0005-0000-0000-0000C16F0000}"/>
    <cellStyle name="Milliers 8 4 2 2 2 2" xfId="44852" xr:uid="{00000000-0005-0000-0000-0000C26F0000}"/>
    <cellStyle name="Milliers 8 4 2 2 3" xfId="39388" xr:uid="{00000000-0005-0000-0000-0000C36F0000}"/>
    <cellStyle name="Milliers 8 4 2 3" xfId="17350" xr:uid="{00000000-0005-0000-0000-0000C46F0000}"/>
    <cellStyle name="Milliers 8 4 2 3 2" xfId="42317" xr:uid="{00000000-0005-0000-0000-0000C56F0000}"/>
    <cellStyle name="Milliers 8 4 2 4" xfId="36877" xr:uid="{00000000-0005-0000-0000-0000C66F0000}"/>
    <cellStyle name="Milliers 8 4 3" xfId="11255" xr:uid="{00000000-0005-0000-0000-0000C76F0000}"/>
    <cellStyle name="Milliers 8 4 3 2" xfId="19898" xr:uid="{00000000-0005-0000-0000-0000C86F0000}"/>
    <cellStyle name="Milliers 8 4 3 2 2" xfId="44007" xr:uid="{00000000-0005-0000-0000-0000C96F0000}"/>
    <cellStyle name="Milliers 8 4 3 3" xfId="38529" xr:uid="{00000000-0005-0000-0000-0000CA6F0000}"/>
    <cellStyle name="Milliers 8 4 4" xfId="15882" xr:uid="{00000000-0005-0000-0000-0000CB6F0000}"/>
    <cellStyle name="Milliers 8 4 4 2" xfId="40849" xr:uid="{00000000-0005-0000-0000-0000CC6F0000}"/>
    <cellStyle name="Milliers 8 4 5" xfId="7713" xr:uid="{00000000-0005-0000-0000-0000CD6F0000}"/>
    <cellStyle name="Milliers 8 5" xfId="4202" xr:uid="{00000000-0005-0000-0000-0000CE6F0000}"/>
    <cellStyle name="Milliers 8 5 2" xfId="12957" xr:uid="{00000000-0005-0000-0000-0000CF6F0000}"/>
    <cellStyle name="Milliers 8 5 2 2" xfId="20332" xr:uid="{00000000-0005-0000-0000-0000D06F0000}"/>
    <cellStyle name="Milliers 8 5 2 2 2" xfId="44441" xr:uid="{00000000-0005-0000-0000-0000D16F0000}"/>
    <cellStyle name="Milliers 8 5 2 3" xfId="38972" xr:uid="{00000000-0005-0000-0000-0000D26F0000}"/>
    <cellStyle name="Milliers 8 5 3" xfId="16739" xr:uid="{00000000-0005-0000-0000-0000D36F0000}"/>
    <cellStyle name="Milliers 8 5 3 2" xfId="41706" xr:uid="{00000000-0005-0000-0000-0000D46F0000}"/>
    <cellStyle name="Milliers 8 5 4" xfId="35904" xr:uid="{00000000-0005-0000-0000-0000D56F0000}"/>
    <cellStyle name="Milliers 8 5 5" xfId="8618" xr:uid="{00000000-0005-0000-0000-0000D66F0000}"/>
    <cellStyle name="Milliers 8 6" xfId="2580" xr:uid="{00000000-0005-0000-0000-0000D76F0000}"/>
    <cellStyle name="Milliers 8 6 2" xfId="19130" xr:uid="{00000000-0005-0000-0000-0000D86F0000}"/>
    <cellStyle name="Milliers 8 6 2 2" xfId="43239" xr:uid="{00000000-0005-0000-0000-0000D96F0000}"/>
    <cellStyle name="Milliers 8 6 3" xfId="37760" xr:uid="{00000000-0005-0000-0000-0000DA6F0000}"/>
    <cellStyle name="Milliers 8 6 4" xfId="10483" xr:uid="{00000000-0005-0000-0000-0000DB6F0000}"/>
    <cellStyle name="Milliers 8 7" xfId="14914" xr:uid="{00000000-0005-0000-0000-0000DC6F0000}"/>
    <cellStyle name="Milliers 8 7 2" xfId="39881" xr:uid="{00000000-0005-0000-0000-0000DD6F0000}"/>
    <cellStyle name="Milliers 8 8" xfId="6686" xr:uid="{00000000-0005-0000-0000-0000DE6F0000}"/>
    <cellStyle name="Milliers 80" xfId="1553" xr:uid="{00000000-0005-0000-0000-0000DF6F0000}"/>
    <cellStyle name="Milliers 80 2" xfId="2302" xr:uid="{00000000-0005-0000-0000-0000E06F0000}"/>
    <cellStyle name="Milliers 80 2 2" xfId="3909" xr:uid="{00000000-0005-0000-0000-0000E16F0000}"/>
    <cellStyle name="Milliers 80 2 2 2" xfId="10036" xr:uid="{00000000-0005-0000-0000-0000E26F0000}"/>
    <cellStyle name="Milliers 80 2 2 2 2" xfId="13903" xr:uid="{00000000-0005-0000-0000-0000E36F0000}"/>
    <cellStyle name="Milliers 80 2 2 2 2 2" xfId="21105" xr:uid="{00000000-0005-0000-0000-0000E46F0000}"/>
    <cellStyle name="Milliers 80 2 2 2 2 2 2" xfId="45214" xr:uid="{00000000-0005-0000-0000-0000E56F0000}"/>
    <cellStyle name="Milliers 80 2 2 2 2 3" xfId="39750" xr:uid="{00000000-0005-0000-0000-0000E66F0000}"/>
    <cellStyle name="Milliers 80 2 2 2 3" xfId="17793" xr:uid="{00000000-0005-0000-0000-0000E76F0000}"/>
    <cellStyle name="Milliers 80 2 2 2 3 2" xfId="42760" xr:uid="{00000000-0005-0000-0000-0000E86F0000}"/>
    <cellStyle name="Milliers 80 2 2 2 4" xfId="37320" xr:uid="{00000000-0005-0000-0000-0000E96F0000}"/>
    <cellStyle name="Milliers 80 2 2 3" xfId="11617" xr:uid="{00000000-0005-0000-0000-0000EA6F0000}"/>
    <cellStyle name="Milliers 80 2 2 3 2" xfId="20260" xr:uid="{00000000-0005-0000-0000-0000EB6F0000}"/>
    <cellStyle name="Milliers 80 2 2 3 2 2" xfId="44369" xr:uid="{00000000-0005-0000-0000-0000EC6F0000}"/>
    <cellStyle name="Milliers 80 2 2 3 3" xfId="38891" xr:uid="{00000000-0005-0000-0000-0000ED6F0000}"/>
    <cellStyle name="Milliers 80 2 2 4" xfId="16325" xr:uid="{00000000-0005-0000-0000-0000EE6F0000}"/>
    <cellStyle name="Milliers 80 2 2 4 2" xfId="41292" xr:uid="{00000000-0005-0000-0000-0000EF6F0000}"/>
    <cellStyle name="Milliers 80 2 2 5" xfId="8156" xr:uid="{00000000-0005-0000-0000-0000F06F0000}"/>
    <cellStyle name="Milliers 80 2 3" xfId="4801" xr:uid="{00000000-0005-0000-0000-0000F16F0000}"/>
    <cellStyle name="Milliers 80 2 3 2" xfId="13482" xr:uid="{00000000-0005-0000-0000-0000F26F0000}"/>
    <cellStyle name="Milliers 80 2 3 2 2" xfId="20693" xr:uid="{00000000-0005-0000-0000-0000F36F0000}"/>
    <cellStyle name="Milliers 80 2 3 2 2 2" xfId="44802" xr:uid="{00000000-0005-0000-0000-0000F46F0000}"/>
    <cellStyle name="Milliers 80 2 3 2 3" xfId="39338" xr:uid="{00000000-0005-0000-0000-0000F56F0000}"/>
    <cellStyle name="Milliers 80 2 3 3" xfId="17182" xr:uid="{00000000-0005-0000-0000-0000F66F0000}"/>
    <cellStyle name="Milliers 80 2 3 3 2" xfId="42149" xr:uid="{00000000-0005-0000-0000-0000F76F0000}"/>
    <cellStyle name="Milliers 80 2 3 4" xfId="36709" xr:uid="{00000000-0005-0000-0000-0000F86F0000}"/>
    <cellStyle name="Milliers 80 2 3 5" xfId="9425" xr:uid="{00000000-0005-0000-0000-0000F96F0000}"/>
    <cellStyle name="Milliers 80 2 4" xfId="3096" xr:uid="{00000000-0005-0000-0000-0000FA6F0000}"/>
    <cellStyle name="Milliers 80 2 4 2" xfId="19848" xr:uid="{00000000-0005-0000-0000-0000FB6F0000}"/>
    <cellStyle name="Milliers 80 2 4 2 2" xfId="43957" xr:uid="{00000000-0005-0000-0000-0000FC6F0000}"/>
    <cellStyle name="Milliers 80 2 4 3" xfId="38479" xr:uid="{00000000-0005-0000-0000-0000FD6F0000}"/>
    <cellStyle name="Milliers 80 2 4 4" xfId="11204" xr:uid="{00000000-0005-0000-0000-0000FE6F0000}"/>
    <cellStyle name="Milliers 80 2 5" xfId="15714" xr:uid="{00000000-0005-0000-0000-0000FF6F0000}"/>
    <cellStyle name="Milliers 80 2 5 2" xfId="40681" xr:uid="{00000000-0005-0000-0000-000000700000}"/>
    <cellStyle name="Milliers 80 2 6" xfId="7529" xr:uid="{00000000-0005-0000-0000-000001700000}"/>
    <cellStyle name="Milliers 80 3" xfId="8769" xr:uid="{00000000-0005-0000-0000-000002700000}"/>
    <cellStyle name="Milliers 80 3 2" xfId="19208" xr:uid="{00000000-0005-0000-0000-000003700000}"/>
    <cellStyle name="Milliers 80 3 2 2" xfId="43317" xr:uid="{00000000-0005-0000-0000-000004700000}"/>
    <cellStyle name="Milliers 80 3 3" xfId="36053" xr:uid="{00000000-0005-0000-0000-000005700000}"/>
    <cellStyle name="Milliers 80 4" xfId="10564" xr:uid="{00000000-0005-0000-0000-000006700000}"/>
    <cellStyle name="Milliers 80 4 2" xfId="37839" xr:uid="{00000000-0005-0000-0000-000007700000}"/>
    <cellStyle name="Milliers 80 5" xfId="15058" xr:uid="{00000000-0005-0000-0000-000008700000}"/>
    <cellStyle name="Milliers 80 5 2" xfId="40025" xr:uid="{00000000-0005-0000-0000-000009700000}"/>
    <cellStyle name="Milliers 80 6" xfId="6864" xr:uid="{00000000-0005-0000-0000-00000A700000}"/>
    <cellStyle name="Milliers 81" xfId="1554" xr:uid="{00000000-0005-0000-0000-00000B700000}"/>
    <cellStyle name="Milliers 81 2" xfId="2303" xr:uid="{00000000-0005-0000-0000-00000C700000}"/>
    <cellStyle name="Milliers 81 2 2" xfId="3910" xr:uid="{00000000-0005-0000-0000-00000D700000}"/>
    <cellStyle name="Milliers 81 2 2 2" xfId="10037" xr:uid="{00000000-0005-0000-0000-00000E700000}"/>
    <cellStyle name="Milliers 81 2 2 2 2" xfId="13904" xr:uid="{00000000-0005-0000-0000-00000F700000}"/>
    <cellStyle name="Milliers 81 2 2 2 2 2" xfId="21106" xr:uid="{00000000-0005-0000-0000-000010700000}"/>
    <cellStyle name="Milliers 81 2 2 2 2 2 2" xfId="45215" xr:uid="{00000000-0005-0000-0000-000011700000}"/>
    <cellStyle name="Milliers 81 2 2 2 2 3" xfId="39751" xr:uid="{00000000-0005-0000-0000-000012700000}"/>
    <cellStyle name="Milliers 81 2 2 2 3" xfId="17794" xr:uid="{00000000-0005-0000-0000-000013700000}"/>
    <cellStyle name="Milliers 81 2 2 2 3 2" xfId="42761" xr:uid="{00000000-0005-0000-0000-000014700000}"/>
    <cellStyle name="Milliers 81 2 2 2 4" xfId="37321" xr:uid="{00000000-0005-0000-0000-000015700000}"/>
    <cellStyle name="Milliers 81 2 2 3" xfId="11618" xr:uid="{00000000-0005-0000-0000-000016700000}"/>
    <cellStyle name="Milliers 81 2 2 3 2" xfId="20261" xr:uid="{00000000-0005-0000-0000-000017700000}"/>
    <cellStyle name="Milliers 81 2 2 3 2 2" xfId="44370" xr:uid="{00000000-0005-0000-0000-000018700000}"/>
    <cellStyle name="Milliers 81 2 2 3 3" xfId="38892" xr:uid="{00000000-0005-0000-0000-000019700000}"/>
    <cellStyle name="Milliers 81 2 2 4" xfId="16326" xr:uid="{00000000-0005-0000-0000-00001A700000}"/>
    <cellStyle name="Milliers 81 2 2 4 2" xfId="41293" xr:uid="{00000000-0005-0000-0000-00001B700000}"/>
    <cellStyle name="Milliers 81 2 2 5" xfId="8157" xr:uid="{00000000-0005-0000-0000-00001C700000}"/>
    <cellStyle name="Milliers 81 2 3" xfId="4802" xr:uid="{00000000-0005-0000-0000-00001D700000}"/>
    <cellStyle name="Milliers 81 2 3 2" xfId="13483" xr:uid="{00000000-0005-0000-0000-00001E700000}"/>
    <cellStyle name="Milliers 81 2 3 2 2" xfId="20694" xr:uid="{00000000-0005-0000-0000-00001F700000}"/>
    <cellStyle name="Milliers 81 2 3 2 2 2" xfId="44803" xr:uid="{00000000-0005-0000-0000-000020700000}"/>
    <cellStyle name="Milliers 81 2 3 2 3" xfId="39339" xr:uid="{00000000-0005-0000-0000-000021700000}"/>
    <cellStyle name="Milliers 81 2 3 3" xfId="17183" xr:uid="{00000000-0005-0000-0000-000022700000}"/>
    <cellStyle name="Milliers 81 2 3 3 2" xfId="42150" xr:uid="{00000000-0005-0000-0000-000023700000}"/>
    <cellStyle name="Milliers 81 2 3 4" xfId="36710" xr:uid="{00000000-0005-0000-0000-000024700000}"/>
    <cellStyle name="Milliers 81 2 3 5" xfId="9426" xr:uid="{00000000-0005-0000-0000-000025700000}"/>
    <cellStyle name="Milliers 81 2 4" xfId="3097" xr:uid="{00000000-0005-0000-0000-000026700000}"/>
    <cellStyle name="Milliers 81 2 4 2" xfId="19849" xr:uid="{00000000-0005-0000-0000-000027700000}"/>
    <cellStyle name="Milliers 81 2 4 2 2" xfId="43958" xr:uid="{00000000-0005-0000-0000-000028700000}"/>
    <cellStyle name="Milliers 81 2 4 3" xfId="38480" xr:uid="{00000000-0005-0000-0000-000029700000}"/>
    <cellStyle name="Milliers 81 2 4 4" xfId="11205" xr:uid="{00000000-0005-0000-0000-00002A700000}"/>
    <cellStyle name="Milliers 81 2 5" xfId="15715" xr:uid="{00000000-0005-0000-0000-00002B700000}"/>
    <cellStyle name="Milliers 81 2 5 2" xfId="40682" xr:uid="{00000000-0005-0000-0000-00002C700000}"/>
    <cellStyle name="Milliers 81 2 6" xfId="7530" xr:uid="{00000000-0005-0000-0000-00002D700000}"/>
    <cellStyle name="Milliers 81 3" xfId="8770" xr:uid="{00000000-0005-0000-0000-00002E700000}"/>
    <cellStyle name="Milliers 81 3 2" xfId="19209" xr:uid="{00000000-0005-0000-0000-00002F700000}"/>
    <cellStyle name="Milliers 81 3 2 2" xfId="43318" xr:uid="{00000000-0005-0000-0000-000030700000}"/>
    <cellStyle name="Milliers 81 3 3" xfId="36054" xr:uid="{00000000-0005-0000-0000-000031700000}"/>
    <cellStyle name="Milliers 81 4" xfId="10565" xr:uid="{00000000-0005-0000-0000-000032700000}"/>
    <cellStyle name="Milliers 81 4 2" xfId="37840" xr:uid="{00000000-0005-0000-0000-000033700000}"/>
    <cellStyle name="Milliers 81 5" xfId="15059" xr:uid="{00000000-0005-0000-0000-000034700000}"/>
    <cellStyle name="Milliers 81 5 2" xfId="40026" xr:uid="{00000000-0005-0000-0000-000035700000}"/>
    <cellStyle name="Milliers 81 6" xfId="6865" xr:uid="{00000000-0005-0000-0000-000036700000}"/>
    <cellStyle name="Milliers 82" xfId="1555" xr:uid="{00000000-0005-0000-0000-000037700000}"/>
    <cellStyle name="Milliers 82 2" xfId="2304" xr:uid="{00000000-0005-0000-0000-000038700000}"/>
    <cellStyle name="Milliers 82 2 2" xfId="3911" xr:uid="{00000000-0005-0000-0000-000039700000}"/>
    <cellStyle name="Milliers 82 2 2 2" xfId="10038" xr:uid="{00000000-0005-0000-0000-00003A700000}"/>
    <cellStyle name="Milliers 82 2 2 2 2" xfId="13905" xr:uid="{00000000-0005-0000-0000-00003B700000}"/>
    <cellStyle name="Milliers 82 2 2 2 2 2" xfId="21107" xr:uid="{00000000-0005-0000-0000-00003C700000}"/>
    <cellStyle name="Milliers 82 2 2 2 2 2 2" xfId="45216" xr:uid="{00000000-0005-0000-0000-00003D700000}"/>
    <cellStyle name="Milliers 82 2 2 2 2 3" xfId="39752" xr:uid="{00000000-0005-0000-0000-00003E700000}"/>
    <cellStyle name="Milliers 82 2 2 2 3" xfId="17795" xr:uid="{00000000-0005-0000-0000-00003F700000}"/>
    <cellStyle name="Milliers 82 2 2 2 3 2" xfId="42762" xr:uid="{00000000-0005-0000-0000-000040700000}"/>
    <cellStyle name="Milliers 82 2 2 2 4" xfId="37322" xr:uid="{00000000-0005-0000-0000-000041700000}"/>
    <cellStyle name="Milliers 82 2 2 3" xfId="11619" xr:uid="{00000000-0005-0000-0000-000042700000}"/>
    <cellStyle name="Milliers 82 2 2 3 2" xfId="20262" xr:uid="{00000000-0005-0000-0000-000043700000}"/>
    <cellStyle name="Milliers 82 2 2 3 2 2" xfId="44371" xr:uid="{00000000-0005-0000-0000-000044700000}"/>
    <cellStyle name="Milliers 82 2 2 3 3" xfId="38893" xr:uid="{00000000-0005-0000-0000-000045700000}"/>
    <cellStyle name="Milliers 82 2 2 4" xfId="16327" xr:uid="{00000000-0005-0000-0000-000046700000}"/>
    <cellStyle name="Milliers 82 2 2 4 2" xfId="41294" xr:uid="{00000000-0005-0000-0000-000047700000}"/>
    <cellStyle name="Milliers 82 2 2 5" xfId="8158" xr:uid="{00000000-0005-0000-0000-000048700000}"/>
    <cellStyle name="Milliers 82 2 3" xfId="4803" xr:uid="{00000000-0005-0000-0000-000049700000}"/>
    <cellStyle name="Milliers 82 2 3 2" xfId="13484" xr:uid="{00000000-0005-0000-0000-00004A700000}"/>
    <cellStyle name="Milliers 82 2 3 2 2" xfId="20695" xr:uid="{00000000-0005-0000-0000-00004B700000}"/>
    <cellStyle name="Milliers 82 2 3 2 2 2" xfId="44804" xr:uid="{00000000-0005-0000-0000-00004C700000}"/>
    <cellStyle name="Milliers 82 2 3 2 3" xfId="39340" xr:uid="{00000000-0005-0000-0000-00004D700000}"/>
    <cellStyle name="Milliers 82 2 3 3" xfId="17184" xr:uid="{00000000-0005-0000-0000-00004E700000}"/>
    <cellStyle name="Milliers 82 2 3 3 2" xfId="42151" xr:uid="{00000000-0005-0000-0000-00004F700000}"/>
    <cellStyle name="Milliers 82 2 3 4" xfId="36711" xr:uid="{00000000-0005-0000-0000-000050700000}"/>
    <cellStyle name="Milliers 82 2 3 5" xfId="9427" xr:uid="{00000000-0005-0000-0000-000051700000}"/>
    <cellStyle name="Milliers 82 2 4" xfId="3098" xr:uid="{00000000-0005-0000-0000-000052700000}"/>
    <cellStyle name="Milliers 82 2 4 2" xfId="19850" xr:uid="{00000000-0005-0000-0000-000053700000}"/>
    <cellStyle name="Milliers 82 2 4 2 2" xfId="43959" xr:uid="{00000000-0005-0000-0000-000054700000}"/>
    <cellStyle name="Milliers 82 2 4 3" xfId="38481" xr:uid="{00000000-0005-0000-0000-000055700000}"/>
    <cellStyle name="Milliers 82 2 4 4" xfId="11206" xr:uid="{00000000-0005-0000-0000-000056700000}"/>
    <cellStyle name="Milliers 82 2 5" xfId="15716" xr:uid="{00000000-0005-0000-0000-000057700000}"/>
    <cellStyle name="Milliers 82 2 5 2" xfId="40683" xr:uid="{00000000-0005-0000-0000-000058700000}"/>
    <cellStyle name="Milliers 82 2 6" xfId="7531" xr:uid="{00000000-0005-0000-0000-000059700000}"/>
    <cellStyle name="Milliers 82 3" xfId="8771" xr:uid="{00000000-0005-0000-0000-00005A700000}"/>
    <cellStyle name="Milliers 82 3 2" xfId="19210" xr:uid="{00000000-0005-0000-0000-00005B700000}"/>
    <cellStyle name="Milliers 82 3 2 2" xfId="43319" xr:uid="{00000000-0005-0000-0000-00005C700000}"/>
    <cellStyle name="Milliers 82 3 3" xfId="36055" xr:uid="{00000000-0005-0000-0000-00005D700000}"/>
    <cellStyle name="Milliers 82 4" xfId="10566" xr:uid="{00000000-0005-0000-0000-00005E700000}"/>
    <cellStyle name="Milliers 82 4 2" xfId="37841" xr:uid="{00000000-0005-0000-0000-00005F700000}"/>
    <cellStyle name="Milliers 82 5" xfId="15060" xr:uid="{00000000-0005-0000-0000-000060700000}"/>
    <cellStyle name="Milliers 82 5 2" xfId="40027" xr:uid="{00000000-0005-0000-0000-000061700000}"/>
    <cellStyle name="Milliers 82 6" xfId="6866" xr:uid="{00000000-0005-0000-0000-000062700000}"/>
    <cellStyle name="Milliers 83" xfId="1556" xr:uid="{00000000-0005-0000-0000-000063700000}"/>
    <cellStyle name="Milliers 83 2" xfId="2305" xr:uid="{00000000-0005-0000-0000-000064700000}"/>
    <cellStyle name="Milliers 83 2 2" xfId="3912" xr:uid="{00000000-0005-0000-0000-000065700000}"/>
    <cellStyle name="Milliers 83 2 2 2" xfId="10039" xr:uid="{00000000-0005-0000-0000-000066700000}"/>
    <cellStyle name="Milliers 83 2 2 2 2" xfId="13906" xr:uid="{00000000-0005-0000-0000-000067700000}"/>
    <cellStyle name="Milliers 83 2 2 2 2 2" xfId="21108" xr:uid="{00000000-0005-0000-0000-000068700000}"/>
    <cellStyle name="Milliers 83 2 2 2 2 2 2" xfId="45217" xr:uid="{00000000-0005-0000-0000-000069700000}"/>
    <cellStyle name="Milliers 83 2 2 2 2 3" xfId="39753" xr:uid="{00000000-0005-0000-0000-00006A700000}"/>
    <cellStyle name="Milliers 83 2 2 2 3" xfId="17796" xr:uid="{00000000-0005-0000-0000-00006B700000}"/>
    <cellStyle name="Milliers 83 2 2 2 3 2" xfId="42763" xr:uid="{00000000-0005-0000-0000-00006C700000}"/>
    <cellStyle name="Milliers 83 2 2 2 4" xfId="37323" xr:uid="{00000000-0005-0000-0000-00006D700000}"/>
    <cellStyle name="Milliers 83 2 2 3" xfId="11620" xr:uid="{00000000-0005-0000-0000-00006E700000}"/>
    <cellStyle name="Milliers 83 2 2 3 2" xfId="20263" xr:uid="{00000000-0005-0000-0000-00006F700000}"/>
    <cellStyle name="Milliers 83 2 2 3 2 2" xfId="44372" xr:uid="{00000000-0005-0000-0000-000070700000}"/>
    <cellStyle name="Milliers 83 2 2 3 3" xfId="38894" xr:uid="{00000000-0005-0000-0000-000071700000}"/>
    <cellStyle name="Milliers 83 2 2 4" xfId="16328" xr:uid="{00000000-0005-0000-0000-000072700000}"/>
    <cellStyle name="Milliers 83 2 2 4 2" xfId="41295" xr:uid="{00000000-0005-0000-0000-000073700000}"/>
    <cellStyle name="Milliers 83 2 2 5" xfId="8159" xr:uid="{00000000-0005-0000-0000-000074700000}"/>
    <cellStyle name="Milliers 83 2 3" xfId="4804" xr:uid="{00000000-0005-0000-0000-000075700000}"/>
    <cellStyle name="Milliers 83 2 3 2" xfId="13485" xr:uid="{00000000-0005-0000-0000-000076700000}"/>
    <cellStyle name="Milliers 83 2 3 2 2" xfId="20696" xr:uid="{00000000-0005-0000-0000-000077700000}"/>
    <cellStyle name="Milliers 83 2 3 2 2 2" xfId="44805" xr:uid="{00000000-0005-0000-0000-000078700000}"/>
    <cellStyle name="Milliers 83 2 3 2 3" xfId="39341" xr:uid="{00000000-0005-0000-0000-000079700000}"/>
    <cellStyle name="Milliers 83 2 3 3" xfId="17185" xr:uid="{00000000-0005-0000-0000-00007A700000}"/>
    <cellStyle name="Milliers 83 2 3 3 2" xfId="42152" xr:uid="{00000000-0005-0000-0000-00007B700000}"/>
    <cellStyle name="Milliers 83 2 3 4" xfId="36712" xr:uid="{00000000-0005-0000-0000-00007C700000}"/>
    <cellStyle name="Milliers 83 2 3 5" xfId="9428" xr:uid="{00000000-0005-0000-0000-00007D700000}"/>
    <cellStyle name="Milliers 83 2 4" xfId="3099" xr:uid="{00000000-0005-0000-0000-00007E700000}"/>
    <cellStyle name="Milliers 83 2 4 2" xfId="19851" xr:uid="{00000000-0005-0000-0000-00007F700000}"/>
    <cellStyle name="Milliers 83 2 4 2 2" xfId="43960" xr:uid="{00000000-0005-0000-0000-000080700000}"/>
    <cellStyle name="Milliers 83 2 4 3" xfId="38482" xr:uid="{00000000-0005-0000-0000-000081700000}"/>
    <cellStyle name="Milliers 83 2 4 4" xfId="11207" xr:uid="{00000000-0005-0000-0000-000082700000}"/>
    <cellStyle name="Milliers 83 2 5" xfId="15717" xr:uid="{00000000-0005-0000-0000-000083700000}"/>
    <cellStyle name="Milliers 83 2 5 2" xfId="40684" xr:uid="{00000000-0005-0000-0000-000084700000}"/>
    <cellStyle name="Milliers 83 2 6" xfId="7532" xr:uid="{00000000-0005-0000-0000-000085700000}"/>
    <cellStyle name="Milliers 83 3" xfId="8772" xr:uid="{00000000-0005-0000-0000-000086700000}"/>
    <cellStyle name="Milliers 83 3 2" xfId="19211" xr:uid="{00000000-0005-0000-0000-000087700000}"/>
    <cellStyle name="Milliers 83 3 2 2" xfId="43320" xr:uid="{00000000-0005-0000-0000-000088700000}"/>
    <cellStyle name="Milliers 83 3 3" xfId="36056" xr:uid="{00000000-0005-0000-0000-000089700000}"/>
    <cellStyle name="Milliers 83 4" xfId="10567" xr:uid="{00000000-0005-0000-0000-00008A700000}"/>
    <cellStyle name="Milliers 83 4 2" xfId="37842" xr:uid="{00000000-0005-0000-0000-00008B700000}"/>
    <cellStyle name="Milliers 83 5" xfId="15061" xr:uid="{00000000-0005-0000-0000-00008C700000}"/>
    <cellStyle name="Milliers 83 5 2" xfId="40028" xr:uid="{00000000-0005-0000-0000-00008D700000}"/>
    <cellStyle name="Milliers 83 6" xfId="6867" xr:uid="{00000000-0005-0000-0000-00008E700000}"/>
    <cellStyle name="Milliers 84" xfId="1557" xr:uid="{00000000-0005-0000-0000-00008F700000}"/>
    <cellStyle name="Milliers 84 2" xfId="2306" xr:uid="{00000000-0005-0000-0000-000090700000}"/>
    <cellStyle name="Milliers 84 2 2" xfId="3913" xr:uid="{00000000-0005-0000-0000-000091700000}"/>
    <cellStyle name="Milliers 84 2 2 2" xfId="10040" xr:uid="{00000000-0005-0000-0000-000092700000}"/>
    <cellStyle name="Milliers 84 2 2 2 2" xfId="13907" xr:uid="{00000000-0005-0000-0000-000093700000}"/>
    <cellStyle name="Milliers 84 2 2 2 2 2" xfId="21109" xr:uid="{00000000-0005-0000-0000-000094700000}"/>
    <cellStyle name="Milliers 84 2 2 2 2 2 2" xfId="45218" xr:uid="{00000000-0005-0000-0000-000095700000}"/>
    <cellStyle name="Milliers 84 2 2 2 2 3" xfId="39754" xr:uid="{00000000-0005-0000-0000-000096700000}"/>
    <cellStyle name="Milliers 84 2 2 2 3" xfId="17797" xr:uid="{00000000-0005-0000-0000-000097700000}"/>
    <cellStyle name="Milliers 84 2 2 2 3 2" xfId="42764" xr:uid="{00000000-0005-0000-0000-000098700000}"/>
    <cellStyle name="Milliers 84 2 2 2 4" xfId="37324" xr:uid="{00000000-0005-0000-0000-000099700000}"/>
    <cellStyle name="Milliers 84 2 2 3" xfId="11621" xr:uid="{00000000-0005-0000-0000-00009A700000}"/>
    <cellStyle name="Milliers 84 2 2 3 2" xfId="20264" xr:uid="{00000000-0005-0000-0000-00009B700000}"/>
    <cellStyle name="Milliers 84 2 2 3 2 2" xfId="44373" xr:uid="{00000000-0005-0000-0000-00009C700000}"/>
    <cellStyle name="Milliers 84 2 2 3 3" xfId="38895" xr:uid="{00000000-0005-0000-0000-00009D700000}"/>
    <cellStyle name="Milliers 84 2 2 4" xfId="16329" xr:uid="{00000000-0005-0000-0000-00009E700000}"/>
    <cellStyle name="Milliers 84 2 2 4 2" xfId="41296" xr:uid="{00000000-0005-0000-0000-00009F700000}"/>
    <cellStyle name="Milliers 84 2 2 5" xfId="8160" xr:uid="{00000000-0005-0000-0000-0000A0700000}"/>
    <cellStyle name="Milliers 84 2 3" xfId="4805" xr:uid="{00000000-0005-0000-0000-0000A1700000}"/>
    <cellStyle name="Milliers 84 2 3 2" xfId="13486" xr:uid="{00000000-0005-0000-0000-0000A2700000}"/>
    <cellStyle name="Milliers 84 2 3 2 2" xfId="20697" xr:uid="{00000000-0005-0000-0000-0000A3700000}"/>
    <cellStyle name="Milliers 84 2 3 2 2 2" xfId="44806" xr:uid="{00000000-0005-0000-0000-0000A4700000}"/>
    <cellStyle name="Milliers 84 2 3 2 3" xfId="39342" xr:uid="{00000000-0005-0000-0000-0000A5700000}"/>
    <cellStyle name="Milliers 84 2 3 3" xfId="17186" xr:uid="{00000000-0005-0000-0000-0000A6700000}"/>
    <cellStyle name="Milliers 84 2 3 3 2" xfId="42153" xr:uid="{00000000-0005-0000-0000-0000A7700000}"/>
    <cellStyle name="Milliers 84 2 3 4" xfId="36713" xr:uid="{00000000-0005-0000-0000-0000A8700000}"/>
    <cellStyle name="Milliers 84 2 3 5" xfId="9429" xr:uid="{00000000-0005-0000-0000-0000A9700000}"/>
    <cellStyle name="Milliers 84 2 4" xfId="3100" xr:uid="{00000000-0005-0000-0000-0000AA700000}"/>
    <cellStyle name="Milliers 84 2 4 2" xfId="19852" xr:uid="{00000000-0005-0000-0000-0000AB700000}"/>
    <cellStyle name="Milliers 84 2 4 2 2" xfId="43961" xr:uid="{00000000-0005-0000-0000-0000AC700000}"/>
    <cellStyle name="Milliers 84 2 4 3" xfId="38483" xr:uid="{00000000-0005-0000-0000-0000AD700000}"/>
    <cellStyle name="Milliers 84 2 4 4" xfId="11208" xr:uid="{00000000-0005-0000-0000-0000AE700000}"/>
    <cellStyle name="Milliers 84 2 5" xfId="15718" xr:uid="{00000000-0005-0000-0000-0000AF700000}"/>
    <cellStyle name="Milliers 84 2 5 2" xfId="40685" xr:uid="{00000000-0005-0000-0000-0000B0700000}"/>
    <cellStyle name="Milliers 84 2 6" xfId="7533" xr:uid="{00000000-0005-0000-0000-0000B1700000}"/>
    <cellStyle name="Milliers 84 3" xfId="8773" xr:uid="{00000000-0005-0000-0000-0000B2700000}"/>
    <cellStyle name="Milliers 84 3 2" xfId="19212" xr:uid="{00000000-0005-0000-0000-0000B3700000}"/>
    <cellStyle name="Milliers 84 3 2 2" xfId="43321" xr:uid="{00000000-0005-0000-0000-0000B4700000}"/>
    <cellStyle name="Milliers 84 3 3" xfId="36057" xr:uid="{00000000-0005-0000-0000-0000B5700000}"/>
    <cellStyle name="Milliers 84 4" xfId="10568" xr:uid="{00000000-0005-0000-0000-0000B6700000}"/>
    <cellStyle name="Milliers 84 4 2" xfId="37843" xr:uid="{00000000-0005-0000-0000-0000B7700000}"/>
    <cellStyle name="Milliers 84 5" xfId="15062" xr:uid="{00000000-0005-0000-0000-0000B8700000}"/>
    <cellStyle name="Milliers 84 5 2" xfId="40029" xr:uid="{00000000-0005-0000-0000-0000B9700000}"/>
    <cellStyle name="Milliers 84 6" xfId="6868" xr:uid="{00000000-0005-0000-0000-0000BA700000}"/>
    <cellStyle name="Milliers 85" xfId="1558" xr:uid="{00000000-0005-0000-0000-0000BB700000}"/>
    <cellStyle name="Milliers 85 2" xfId="2307" xr:uid="{00000000-0005-0000-0000-0000BC700000}"/>
    <cellStyle name="Milliers 85 2 2" xfId="3914" xr:uid="{00000000-0005-0000-0000-0000BD700000}"/>
    <cellStyle name="Milliers 85 2 2 2" xfId="10041" xr:uid="{00000000-0005-0000-0000-0000BE700000}"/>
    <cellStyle name="Milliers 85 2 2 2 2" xfId="13908" xr:uid="{00000000-0005-0000-0000-0000BF700000}"/>
    <cellStyle name="Milliers 85 2 2 2 2 2" xfId="21110" xr:uid="{00000000-0005-0000-0000-0000C0700000}"/>
    <cellStyle name="Milliers 85 2 2 2 2 2 2" xfId="45219" xr:uid="{00000000-0005-0000-0000-0000C1700000}"/>
    <cellStyle name="Milliers 85 2 2 2 2 3" xfId="39755" xr:uid="{00000000-0005-0000-0000-0000C2700000}"/>
    <cellStyle name="Milliers 85 2 2 2 3" xfId="17798" xr:uid="{00000000-0005-0000-0000-0000C3700000}"/>
    <cellStyle name="Milliers 85 2 2 2 3 2" xfId="42765" xr:uid="{00000000-0005-0000-0000-0000C4700000}"/>
    <cellStyle name="Milliers 85 2 2 2 4" xfId="37325" xr:uid="{00000000-0005-0000-0000-0000C5700000}"/>
    <cellStyle name="Milliers 85 2 2 3" xfId="11622" xr:uid="{00000000-0005-0000-0000-0000C6700000}"/>
    <cellStyle name="Milliers 85 2 2 3 2" xfId="20265" xr:uid="{00000000-0005-0000-0000-0000C7700000}"/>
    <cellStyle name="Milliers 85 2 2 3 2 2" xfId="44374" xr:uid="{00000000-0005-0000-0000-0000C8700000}"/>
    <cellStyle name="Milliers 85 2 2 3 3" xfId="38896" xr:uid="{00000000-0005-0000-0000-0000C9700000}"/>
    <cellStyle name="Milliers 85 2 2 4" xfId="16330" xr:uid="{00000000-0005-0000-0000-0000CA700000}"/>
    <cellStyle name="Milliers 85 2 2 4 2" xfId="41297" xr:uid="{00000000-0005-0000-0000-0000CB700000}"/>
    <cellStyle name="Milliers 85 2 2 5" xfId="8161" xr:uid="{00000000-0005-0000-0000-0000CC700000}"/>
    <cellStyle name="Milliers 85 2 3" xfId="4806" xr:uid="{00000000-0005-0000-0000-0000CD700000}"/>
    <cellStyle name="Milliers 85 2 3 2" xfId="13487" xr:uid="{00000000-0005-0000-0000-0000CE700000}"/>
    <cellStyle name="Milliers 85 2 3 2 2" xfId="20698" xr:uid="{00000000-0005-0000-0000-0000CF700000}"/>
    <cellStyle name="Milliers 85 2 3 2 2 2" xfId="44807" xr:uid="{00000000-0005-0000-0000-0000D0700000}"/>
    <cellStyle name="Milliers 85 2 3 2 3" xfId="39343" xr:uid="{00000000-0005-0000-0000-0000D1700000}"/>
    <cellStyle name="Milliers 85 2 3 3" xfId="17187" xr:uid="{00000000-0005-0000-0000-0000D2700000}"/>
    <cellStyle name="Milliers 85 2 3 3 2" xfId="42154" xr:uid="{00000000-0005-0000-0000-0000D3700000}"/>
    <cellStyle name="Milliers 85 2 3 4" xfId="36714" xr:uid="{00000000-0005-0000-0000-0000D4700000}"/>
    <cellStyle name="Milliers 85 2 3 5" xfId="9430" xr:uid="{00000000-0005-0000-0000-0000D5700000}"/>
    <cellStyle name="Milliers 85 2 4" xfId="3101" xr:uid="{00000000-0005-0000-0000-0000D6700000}"/>
    <cellStyle name="Milliers 85 2 4 2" xfId="19853" xr:uid="{00000000-0005-0000-0000-0000D7700000}"/>
    <cellStyle name="Milliers 85 2 4 2 2" xfId="43962" xr:uid="{00000000-0005-0000-0000-0000D8700000}"/>
    <cellStyle name="Milliers 85 2 4 3" xfId="38484" xr:uid="{00000000-0005-0000-0000-0000D9700000}"/>
    <cellStyle name="Milliers 85 2 4 4" xfId="11209" xr:uid="{00000000-0005-0000-0000-0000DA700000}"/>
    <cellStyle name="Milliers 85 2 5" xfId="15719" xr:uid="{00000000-0005-0000-0000-0000DB700000}"/>
    <cellStyle name="Milliers 85 2 5 2" xfId="40686" xr:uid="{00000000-0005-0000-0000-0000DC700000}"/>
    <cellStyle name="Milliers 85 2 6" xfId="7534" xr:uid="{00000000-0005-0000-0000-0000DD700000}"/>
    <cellStyle name="Milliers 85 3" xfId="8774" xr:uid="{00000000-0005-0000-0000-0000DE700000}"/>
    <cellStyle name="Milliers 85 3 2" xfId="19213" xr:uid="{00000000-0005-0000-0000-0000DF700000}"/>
    <cellStyle name="Milliers 85 3 2 2" xfId="43322" xr:uid="{00000000-0005-0000-0000-0000E0700000}"/>
    <cellStyle name="Milliers 85 3 3" xfId="36058" xr:uid="{00000000-0005-0000-0000-0000E1700000}"/>
    <cellStyle name="Milliers 85 4" xfId="10569" xr:uid="{00000000-0005-0000-0000-0000E2700000}"/>
    <cellStyle name="Milliers 85 4 2" xfId="37844" xr:uid="{00000000-0005-0000-0000-0000E3700000}"/>
    <cellStyle name="Milliers 85 5" xfId="15063" xr:uid="{00000000-0005-0000-0000-0000E4700000}"/>
    <cellStyle name="Milliers 85 5 2" xfId="40030" xr:uid="{00000000-0005-0000-0000-0000E5700000}"/>
    <cellStyle name="Milliers 85 6" xfId="6869" xr:uid="{00000000-0005-0000-0000-0000E6700000}"/>
    <cellStyle name="Milliers 86" xfId="1559" xr:uid="{00000000-0005-0000-0000-0000E7700000}"/>
    <cellStyle name="Milliers 86 2" xfId="2308" xr:uid="{00000000-0005-0000-0000-0000E8700000}"/>
    <cellStyle name="Milliers 86 2 2" xfId="3915" xr:uid="{00000000-0005-0000-0000-0000E9700000}"/>
    <cellStyle name="Milliers 86 2 2 2" xfId="10042" xr:uid="{00000000-0005-0000-0000-0000EA700000}"/>
    <cellStyle name="Milliers 86 2 2 2 2" xfId="13909" xr:uid="{00000000-0005-0000-0000-0000EB700000}"/>
    <cellStyle name="Milliers 86 2 2 2 2 2" xfId="21111" xr:uid="{00000000-0005-0000-0000-0000EC700000}"/>
    <cellStyle name="Milliers 86 2 2 2 2 2 2" xfId="45220" xr:uid="{00000000-0005-0000-0000-0000ED700000}"/>
    <cellStyle name="Milliers 86 2 2 2 2 3" xfId="39756" xr:uid="{00000000-0005-0000-0000-0000EE700000}"/>
    <cellStyle name="Milliers 86 2 2 2 3" xfId="17799" xr:uid="{00000000-0005-0000-0000-0000EF700000}"/>
    <cellStyle name="Milliers 86 2 2 2 3 2" xfId="42766" xr:uid="{00000000-0005-0000-0000-0000F0700000}"/>
    <cellStyle name="Milliers 86 2 2 2 4" xfId="37326" xr:uid="{00000000-0005-0000-0000-0000F1700000}"/>
    <cellStyle name="Milliers 86 2 2 3" xfId="11623" xr:uid="{00000000-0005-0000-0000-0000F2700000}"/>
    <cellStyle name="Milliers 86 2 2 3 2" xfId="20266" xr:uid="{00000000-0005-0000-0000-0000F3700000}"/>
    <cellStyle name="Milliers 86 2 2 3 2 2" xfId="44375" xr:uid="{00000000-0005-0000-0000-0000F4700000}"/>
    <cellStyle name="Milliers 86 2 2 3 3" xfId="38897" xr:uid="{00000000-0005-0000-0000-0000F5700000}"/>
    <cellStyle name="Milliers 86 2 2 4" xfId="16331" xr:uid="{00000000-0005-0000-0000-0000F6700000}"/>
    <cellStyle name="Milliers 86 2 2 4 2" xfId="41298" xr:uid="{00000000-0005-0000-0000-0000F7700000}"/>
    <cellStyle name="Milliers 86 2 2 5" xfId="8162" xr:uid="{00000000-0005-0000-0000-0000F8700000}"/>
    <cellStyle name="Milliers 86 2 3" xfId="4807" xr:uid="{00000000-0005-0000-0000-0000F9700000}"/>
    <cellStyle name="Milliers 86 2 3 2" xfId="13488" xr:uid="{00000000-0005-0000-0000-0000FA700000}"/>
    <cellStyle name="Milliers 86 2 3 2 2" xfId="20699" xr:uid="{00000000-0005-0000-0000-0000FB700000}"/>
    <cellStyle name="Milliers 86 2 3 2 2 2" xfId="44808" xr:uid="{00000000-0005-0000-0000-0000FC700000}"/>
    <cellStyle name="Milliers 86 2 3 2 3" xfId="39344" xr:uid="{00000000-0005-0000-0000-0000FD700000}"/>
    <cellStyle name="Milliers 86 2 3 3" xfId="17188" xr:uid="{00000000-0005-0000-0000-0000FE700000}"/>
    <cellStyle name="Milliers 86 2 3 3 2" xfId="42155" xr:uid="{00000000-0005-0000-0000-0000FF700000}"/>
    <cellStyle name="Milliers 86 2 3 4" xfId="36715" xr:uid="{00000000-0005-0000-0000-000000710000}"/>
    <cellStyle name="Milliers 86 2 3 5" xfId="9431" xr:uid="{00000000-0005-0000-0000-000001710000}"/>
    <cellStyle name="Milliers 86 2 4" xfId="3102" xr:uid="{00000000-0005-0000-0000-000002710000}"/>
    <cellStyle name="Milliers 86 2 4 2" xfId="19854" xr:uid="{00000000-0005-0000-0000-000003710000}"/>
    <cellStyle name="Milliers 86 2 4 2 2" xfId="43963" xr:uid="{00000000-0005-0000-0000-000004710000}"/>
    <cellStyle name="Milliers 86 2 4 3" xfId="38485" xr:uid="{00000000-0005-0000-0000-000005710000}"/>
    <cellStyle name="Milliers 86 2 4 4" xfId="11210" xr:uid="{00000000-0005-0000-0000-000006710000}"/>
    <cellStyle name="Milliers 86 2 5" xfId="15720" xr:uid="{00000000-0005-0000-0000-000007710000}"/>
    <cellStyle name="Milliers 86 2 5 2" xfId="40687" xr:uid="{00000000-0005-0000-0000-000008710000}"/>
    <cellStyle name="Milliers 86 2 6" xfId="7535" xr:uid="{00000000-0005-0000-0000-000009710000}"/>
    <cellStyle name="Milliers 86 3" xfId="8775" xr:uid="{00000000-0005-0000-0000-00000A710000}"/>
    <cellStyle name="Milliers 86 3 2" xfId="19214" xr:uid="{00000000-0005-0000-0000-00000B710000}"/>
    <cellStyle name="Milliers 86 3 2 2" xfId="43323" xr:uid="{00000000-0005-0000-0000-00000C710000}"/>
    <cellStyle name="Milliers 86 3 3" xfId="36059" xr:uid="{00000000-0005-0000-0000-00000D710000}"/>
    <cellStyle name="Milliers 86 4" xfId="10570" xr:uid="{00000000-0005-0000-0000-00000E710000}"/>
    <cellStyle name="Milliers 86 4 2" xfId="37845" xr:uid="{00000000-0005-0000-0000-00000F710000}"/>
    <cellStyle name="Milliers 86 5" xfId="15064" xr:uid="{00000000-0005-0000-0000-000010710000}"/>
    <cellStyle name="Milliers 86 5 2" xfId="40031" xr:uid="{00000000-0005-0000-0000-000011710000}"/>
    <cellStyle name="Milliers 86 6" xfId="6870" xr:uid="{00000000-0005-0000-0000-000012710000}"/>
    <cellStyle name="Milliers 87" xfId="1560" xr:uid="{00000000-0005-0000-0000-000013710000}"/>
    <cellStyle name="Milliers 87 2" xfId="2309" xr:uid="{00000000-0005-0000-0000-000014710000}"/>
    <cellStyle name="Milliers 87 2 2" xfId="3916" xr:uid="{00000000-0005-0000-0000-000015710000}"/>
    <cellStyle name="Milliers 87 2 2 2" xfId="10043" xr:uid="{00000000-0005-0000-0000-000016710000}"/>
    <cellStyle name="Milliers 87 2 2 2 2" xfId="13910" xr:uid="{00000000-0005-0000-0000-000017710000}"/>
    <cellStyle name="Milliers 87 2 2 2 2 2" xfId="21112" xr:uid="{00000000-0005-0000-0000-000018710000}"/>
    <cellStyle name="Milliers 87 2 2 2 2 2 2" xfId="45221" xr:uid="{00000000-0005-0000-0000-000019710000}"/>
    <cellStyle name="Milliers 87 2 2 2 2 3" xfId="39757" xr:uid="{00000000-0005-0000-0000-00001A710000}"/>
    <cellStyle name="Milliers 87 2 2 2 3" xfId="17800" xr:uid="{00000000-0005-0000-0000-00001B710000}"/>
    <cellStyle name="Milliers 87 2 2 2 3 2" xfId="42767" xr:uid="{00000000-0005-0000-0000-00001C710000}"/>
    <cellStyle name="Milliers 87 2 2 2 4" xfId="37327" xr:uid="{00000000-0005-0000-0000-00001D710000}"/>
    <cellStyle name="Milliers 87 2 2 3" xfId="11624" xr:uid="{00000000-0005-0000-0000-00001E710000}"/>
    <cellStyle name="Milliers 87 2 2 3 2" xfId="20267" xr:uid="{00000000-0005-0000-0000-00001F710000}"/>
    <cellStyle name="Milliers 87 2 2 3 2 2" xfId="44376" xr:uid="{00000000-0005-0000-0000-000020710000}"/>
    <cellStyle name="Milliers 87 2 2 3 3" xfId="38898" xr:uid="{00000000-0005-0000-0000-000021710000}"/>
    <cellStyle name="Milliers 87 2 2 4" xfId="16332" xr:uid="{00000000-0005-0000-0000-000022710000}"/>
    <cellStyle name="Milliers 87 2 2 4 2" xfId="41299" xr:uid="{00000000-0005-0000-0000-000023710000}"/>
    <cellStyle name="Milliers 87 2 2 5" xfId="8163" xr:uid="{00000000-0005-0000-0000-000024710000}"/>
    <cellStyle name="Milliers 87 2 3" xfId="4808" xr:uid="{00000000-0005-0000-0000-000025710000}"/>
    <cellStyle name="Milliers 87 2 3 2" xfId="13489" xr:uid="{00000000-0005-0000-0000-000026710000}"/>
    <cellStyle name="Milliers 87 2 3 2 2" xfId="20700" xr:uid="{00000000-0005-0000-0000-000027710000}"/>
    <cellStyle name="Milliers 87 2 3 2 2 2" xfId="44809" xr:uid="{00000000-0005-0000-0000-000028710000}"/>
    <cellStyle name="Milliers 87 2 3 2 3" xfId="39345" xr:uid="{00000000-0005-0000-0000-000029710000}"/>
    <cellStyle name="Milliers 87 2 3 3" xfId="17189" xr:uid="{00000000-0005-0000-0000-00002A710000}"/>
    <cellStyle name="Milliers 87 2 3 3 2" xfId="42156" xr:uid="{00000000-0005-0000-0000-00002B710000}"/>
    <cellStyle name="Milliers 87 2 3 4" xfId="36716" xr:uid="{00000000-0005-0000-0000-00002C710000}"/>
    <cellStyle name="Milliers 87 2 3 5" xfId="9432" xr:uid="{00000000-0005-0000-0000-00002D710000}"/>
    <cellStyle name="Milliers 87 2 4" xfId="3103" xr:uid="{00000000-0005-0000-0000-00002E710000}"/>
    <cellStyle name="Milliers 87 2 4 2" xfId="19855" xr:uid="{00000000-0005-0000-0000-00002F710000}"/>
    <cellStyle name="Milliers 87 2 4 2 2" xfId="43964" xr:uid="{00000000-0005-0000-0000-000030710000}"/>
    <cellStyle name="Milliers 87 2 4 3" xfId="38486" xr:uid="{00000000-0005-0000-0000-000031710000}"/>
    <cellStyle name="Milliers 87 2 4 4" xfId="11211" xr:uid="{00000000-0005-0000-0000-000032710000}"/>
    <cellStyle name="Milliers 87 2 5" xfId="15721" xr:uid="{00000000-0005-0000-0000-000033710000}"/>
    <cellStyle name="Milliers 87 2 5 2" xfId="40688" xr:uid="{00000000-0005-0000-0000-000034710000}"/>
    <cellStyle name="Milliers 87 2 6" xfId="7536" xr:uid="{00000000-0005-0000-0000-000035710000}"/>
    <cellStyle name="Milliers 87 3" xfId="8776" xr:uid="{00000000-0005-0000-0000-000036710000}"/>
    <cellStyle name="Milliers 87 3 2" xfId="19215" xr:uid="{00000000-0005-0000-0000-000037710000}"/>
    <cellStyle name="Milliers 87 3 2 2" xfId="43324" xr:uid="{00000000-0005-0000-0000-000038710000}"/>
    <cellStyle name="Milliers 87 3 3" xfId="36060" xr:uid="{00000000-0005-0000-0000-000039710000}"/>
    <cellStyle name="Milliers 87 4" xfId="10571" xr:uid="{00000000-0005-0000-0000-00003A710000}"/>
    <cellStyle name="Milliers 87 4 2" xfId="37846" xr:uid="{00000000-0005-0000-0000-00003B710000}"/>
    <cellStyle name="Milliers 87 5" xfId="15065" xr:uid="{00000000-0005-0000-0000-00003C710000}"/>
    <cellStyle name="Milliers 87 5 2" xfId="40032" xr:uid="{00000000-0005-0000-0000-00003D710000}"/>
    <cellStyle name="Milliers 87 6" xfId="6871" xr:uid="{00000000-0005-0000-0000-00003E710000}"/>
    <cellStyle name="Milliers 88" xfId="1561" xr:uid="{00000000-0005-0000-0000-00003F710000}"/>
    <cellStyle name="Milliers 88 2" xfId="2310" xr:uid="{00000000-0005-0000-0000-000040710000}"/>
    <cellStyle name="Milliers 88 2 2" xfId="3917" xr:uid="{00000000-0005-0000-0000-000041710000}"/>
    <cellStyle name="Milliers 88 2 2 2" xfId="10044" xr:uid="{00000000-0005-0000-0000-000042710000}"/>
    <cellStyle name="Milliers 88 2 2 2 2" xfId="13911" xr:uid="{00000000-0005-0000-0000-000043710000}"/>
    <cellStyle name="Milliers 88 2 2 2 2 2" xfId="21113" xr:uid="{00000000-0005-0000-0000-000044710000}"/>
    <cellStyle name="Milliers 88 2 2 2 2 2 2" xfId="45222" xr:uid="{00000000-0005-0000-0000-000045710000}"/>
    <cellStyle name="Milliers 88 2 2 2 2 3" xfId="39758" xr:uid="{00000000-0005-0000-0000-000046710000}"/>
    <cellStyle name="Milliers 88 2 2 2 3" xfId="17801" xr:uid="{00000000-0005-0000-0000-000047710000}"/>
    <cellStyle name="Milliers 88 2 2 2 3 2" xfId="42768" xr:uid="{00000000-0005-0000-0000-000048710000}"/>
    <cellStyle name="Milliers 88 2 2 2 4" xfId="37328" xr:uid="{00000000-0005-0000-0000-000049710000}"/>
    <cellStyle name="Milliers 88 2 2 3" xfId="11625" xr:uid="{00000000-0005-0000-0000-00004A710000}"/>
    <cellStyle name="Milliers 88 2 2 3 2" xfId="20268" xr:uid="{00000000-0005-0000-0000-00004B710000}"/>
    <cellStyle name="Milliers 88 2 2 3 2 2" xfId="44377" xr:uid="{00000000-0005-0000-0000-00004C710000}"/>
    <cellStyle name="Milliers 88 2 2 3 3" xfId="38899" xr:uid="{00000000-0005-0000-0000-00004D710000}"/>
    <cellStyle name="Milliers 88 2 2 4" xfId="16333" xr:uid="{00000000-0005-0000-0000-00004E710000}"/>
    <cellStyle name="Milliers 88 2 2 4 2" xfId="41300" xr:uid="{00000000-0005-0000-0000-00004F710000}"/>
    <cellStyle name="Milliers 88 2 2 5" xfId="8164" xr:uid="{00000000-0005-0000-0000-000050710000}"/>
    <cellStyle name="Milliers 88 2 3" xfId="4809" xr:uid="{00000000-0005-0000-0000-000051710000}"/>
    <cellStyle name="Milliers 88 2 3 2" xfId="13490" xr:uid="{00000000-0005-0000-0000-000052710000}"/>
    <cellStyle name="Milliers 88 2 3 2 2" xfId="20701" xr:uid="{00000000-0005-0000-0000-000053710000}"/>
    <cellStyle name="Milliers 88 2 3 2 2 2" xfId="44810" xr:uid="{00000000-0005-0000-0000-000054710000}"/>
    <cellStyle name="Milliers 88 2 3 2 3" xfId="39346" xr:uid="{00000000-0005-0000-0000-000055710000}"/>
    <cellStyle name="Milliers 88 2 3 3" xfId="17190" xr:uid="{00000000-0005-0000-0000-000056710000}"/>
    <cellStyle name="Milliers 88 2 3 3 2" xfId="42157" xr:uid="{00000000-0005-0000-0000-000057710000}"/>
    <cellStyle name="Milliers 88 2 3 4" xfId="36717" xr:uid="{00000000-0005-0000-0000-000058710000}"/>
    <cellStyle name="Milliers 88 2 3 5" xfId="9433" xr:uid="{00000000-0005-0000-0000-000059710000}"/>
    <cellStyle name="Milliers 88 2 4" xfId="3104" xr:uid="{00000000-0005-0000-0000-00005A710000}"/>
    <cellStyle name="Milliers 88 2 4 2" xfId="19856" xr:uid="{00000000-0005-0000-0000-00005B710000}"/>
    <cellStyle name="Milliers 88 2 4 2 2" xfId="43965" xr:uid="{00000000-0005-0000-0000-00005C710000}"/>
    <cellStyle name="Milliers 88 2 4 3" xfId="38487" xr:uid="{00000000-0005-0000-0000-00005D710000}"/>
    <cellStyle name="Milliers 88 2 4 4" xfId="11212" xr:uid="{00000000-0005-0000-0000-00005E710000}"/>
    <cellStyle name="Milliers 88 2 5" xfId="15722" xr:uid="{00000000-0005-0000-0000-00005F710000}"/>
    <cellStyle name="Milliers 88 2 5 2" xfId="40689" xr:uid="{00000000-0005-0000-0000-000060710000}"/>
    <cellStyle name="Milliers 88 2 6" xfId="7537" xr:uid="{00000000-0005-0000-0000-000061710000}"/>
    <cellStyle name="Milliers 88 3" xfId="8777" xr:uid="{00000000-0005-0000-0000-000062710000}"/>
    <cellStyle name="Milliers 88 3 2" xfId="19216" xr:uid="{00000000-0005-0000-0000-000063710000}"/>
    <cellStyle name="Milliers 88 3 2 2" xfId="43325" xr:uid="{00000000-0005-0000-0000-000064710000}"/>
    <cellStyle name="Milliers 88 3 3" xfId="36061" xr:uid="{00000000-0005-0000-0000-000065710000}"/>
    <cellStyle name="Milliers 88 4" xfId="10572" xr:uid="{00000000-0005-0000-0000-000066710000}"/>
    <cellStyle name="Milliers 88 4 2" xfId="37847" xr:uid="{00000000-0005-0000-0000-000067710000}"/>
    <cellStyle name="Milliers 88 5" xfId="15066" xr:uid="{00000000-0005-0000-0000-000068710000}"/>
    <cellStyle name="Milliers 88 5 2" xfId="40033" xr:uid="{00000000-0005-0000-0000-000069710000}"/>
    <cellStyle name="Milliers 88 6" xfId="6872" xr:uid="{00000000-0005-0000-0000-00006A710000}"/>
    <cellStyle name="Milliers 89" xfId="1562" xr:uid="{00000000-0005-0000-0000-00006B710000}"/>
    <cellStyle name="Milliers 89 2" xfId="2311" xr:uid="{00000000-0005-0000-0000-00006C710000}"/>
    <cellStyle name="Milliers 89 2 2" xfId="3918" xr:uid="{00000000-0005-0000-0000-00006D710000}"/>
    <cellStyle name="Milliers 89 2 2 2" xfId="10045" xr:uid="{00000000-0005-0000-0000-00006E710000}"/>
    <cellStyle name="Milliers 89 2 2 2 2" xfId="13912" xr:uid="{00000000-0005-0000-0000-00006F710000}"/>
    <cellStyle name="Milliers 89 2 2 2 2 2" xfId="21114" xr:uid="{00000000-0005-0000-0000-000070710000}"/>
    <cellStyle name="Milliers 89 2 2 2 2 2 2" xfId="45223" xr:uid="{00000000-0005-0000-0000-000071710000}"/>
    <cellStyle name="Milliers 89 2 2 2 2 3" xfId="39759" xr:uid="{00000000-0005-0000-0000-000072710000}"/>
    <cellStyle name="Milliers 89 2 2 2 3" xfId="17802" xr:uid="{00000000-0005-0000-0000-000073710000}"/>
    <cellStyle name="Milliers 89 2 2 2 3 2" xfId="42769" xr:uid="{00000000-0005-0000-0000-000074710000}"/>
    <cellStyle name="Milliers 89 2 2 2 4" xfId="37329" xr:uid="{00000000-0005-0000-0000-000075710000}"/>
    <cellStyle name="Milliers 89 2 2 3" xfId="11626" xr:uid="{00000000-0005-0000-0000-000076710000}"/>
    <cellStyle name="Milliers 89 2 2 3 2" xfId="20269" xr:uid="{00000000-0005-0000-0000-000077710000}"/>
    <cellStyle name="Milliers 89 2 2 3 2 2" xfId="44378" xr:uid="{00000000-0005-0000-0000-000078710000}"/>
    <cellStyle name="Milliers 89 2 2 3 3" xfId="38900" xr:uid="{00000000-0005-0000-0000-000079710000}"/>
    <cellStyle name="Milliers 89 2 2 4" xfId="16334" xr:uid="{00000000-0005-0000-0000-00007A710000}"/>
    <cellStyle name="Milliers 89 2 2 4 2" xfId="41301" xr:uid="{00000000-0005-0000-0000-00007B710000}"/>
    <cellStyle name="Milliers 89 2 2 5" xfId="8165" xr:uid="{00000000-0005-0000-0000-00007C710000}"/>
    <cellStyle name="Milliers 89 2 3" xfId="4810" xr:uid="{00000000-0005-0000-0000-00007D710000}"/>
    <cellStyle name="Milliers 89 2 3 2" xfId="13491" xr:uid="{00000000-0005-0000-0000-00007E710000}"/>
    <cellStyle name="Milliers 89 2 3 2 2" xfId="20702" xr:uid="{00000000-0005-0000-0000-00007F710000}"/>
    <cellStyle name="Milliers 89 2 3 2 2 2" xfId="44811" xr:uid="{00000000-0005-0000-0000-000080710000}"/>
    <cellStyle name="Milliers 89 2 3 2 3" xfId="39347" xr:uid="{00000000-0005-0000-0000-000081710000}"/>
    <cellStyle name="Milliers 89 2 3 3" xfId="17191" xr:uid="{00000000-0005-0000-0000-000082710000}"/>
    <cellStyle name="Milliers 89 2 3 3 2" xfId="42158" xr:uid="{00000000-0005-0000-0000-000083710000}"/>
    <cellStyle name="Milliers 89 2 3 4" xfId="36718" xr:uid="{00000000-0005-0000-0000-000084710000}"/>
    <cellStyle name="Milliers 89 2 3 5" xfId="9434" xr:uid="{00000000-0005-0000-0000-000085710000}"/>
    <cellStyle name="Milliers 89 2 4" xfId="3105" xr:uid="{00000000-0005-0000-0000-000086710000}"/>
    <cellStyle name="Milliers 89 2 4 2" xfId="19857" xr:uid="{00000000-0005-0000-0000-000087710000}"/>
    <cellStyle name="Milliers 89 2 4 2 2" xfId="43966" xr:uid="{00000000-0005-0000-0000-000088710000}"/>
    <cellStyle name="Milliers 89 2 4 3" xfId="38488" xr:uid="{00000000-0005-0000-0000-000089710000}"/>
    <cellStyle name="Milliers 89 2 4 4" xfId="11213" xr:uid="{00000000-0005-0000-0000-00008A710000}"/>
    <cellStyle name="Milliers 89 2 5" xfId="15723" xr:uid="{00000000-0005-0000-0000-00008B710000}"/>
    <cellStyle name="Milliers 89 2 5 2" xfId="40690" xr:uid="{00000000-0005-0000-0000-00008C710000}"/>
    <cellStyle name="Milliers 89 2 6" xfId="7538" xr:uid="{00000000-0005-0000-0000-00008D710000}"/>
    <cellStyle name="Milliers 89 3" xfId="8778" xr:uid="{00000000-0005-0000-0000-00008E710000}"/>
    <cellStyle name="Milliers 89 3 2" xfId="19217" xr:uid="{00000000-0005-0000-0000-00008F710000}"/>
    <cellStyle name="Milliers 89 3 2 2" xfId="43326" xr:uid="{00000000-0005-0000-0000-000090710000}"/>
    <cellStyle name="Milliers 89 3 3" xfId="36062" xr:uid="{00000000-0005-0000-0000-000091710000}"/>
    <cellStyle name="Milliers 89 4" xfId="10573" xr:uid="{00000000-0005-0000-0000-000092710000}"/>
    <cellStyle name="Milliers 89 4 2" xfId="37848" xr:uid="{00000000-0005-0000-0000-000093710000}"/>
    <cellStyle name="Milliers 89 5" xfId="15067" xr:uid="{00000000-0005-0000-0000-000094710000}"/>
    <cellStyle name="Milliers 89 5 2" xfId="40034" xr:uid="{00000000-0005-0000-0000-000095710000}"/>
    <cellStyle name="Milliers 89 6" xfId="6873" xr:uid="{00000000-0005-0000-0000-000096710000}"/>
    <cellStyle name="Milliers 9" xfId="1412" xr:uid="{00000000-0005-0000-0000-000097710000}"/>
    <cellStyle name="Milliers 9 2" xfId="2312" xr:uid="{00000000-0005-0000-0000-000098710000}"/>
    <cellStyle name="Milliers 9 2 2" xfId="3919" xr:uid="{00000000-0005-0000-0000-000099710000}"/>
    <cellStyle name="Milliers 9 2 2 2" xfId="10046" xr:uid="{00000000-0005-0000-0000-00009A710000}"/>
    <cellStyle name="Milliers 9 2 2 2 2" xfId="13913" xr:uid="{00000000-0005-0000-0000-00009B710000}"/>
    <cellStyle name="Milliers 9 2 2 2 2 2" xfId="21115" xr:uid="{00000000-0005-0000-0000-00009C710000}"/>
    <cellStyle name="Milliers 9 2 2 2 2 2 2" xfId="45224" xr:uid="{00000000-0005-0000-0000-00009D710000}"/>
    <cellStyle name="Milliers 9 2 2 2 2 3" xfId="39760" xr:uid="{00000000-0005-0000-0000-00009E710000}"/>
    <cellStyle name="Milliers 9 2 2 2 3" xfId="17803" xr:uid="{00000000-0005-0000-0000-00009F710000}"/>
    <cellStyle name="Milliers 9 2 2 2 3 2" xfId="42770" xr:uid="{00000000-0005-0000-0000-0000A0710000}"/>
    <cellStyle name="Milliers 9 2 2 2 4" xfId="37330" xr:uid="{00000000-0005-0000-0000-0000A1710000}"/>
    <cellStyle name="Milliers 9 2 2 3" xfId="11627" xr:uid="{00000000-0005-0000-0000-0000A2710000}"/>
    <cellStyle name="Milliers 9 2 2 3 2" xfId="20270" xr:uid="{00000000-0005-0000-0000-0000A3710000}"/>
    <cellStyle name="Milliers 9 2 2 3 2 2" xfId="44379" xr:uid="{00000000-0005-0000-0000-0000A4710000}"/>
    <cellStyle name="Milliers 9 2 2 3 3" xfId="38901" xr:uid="{00000000-0005-0000-0000-0000A5710000}"/>
    <cellStyle name="Milliers 9 2 2 4" xfId="16335" xr:uid="{00000000-0005-0000-0000-0000A6710000}"/>
    <cellStyle name="Milliers 9 2 2 4 2" xfId="41302" xr:uid="{00000000-0005-0000-0000-0000A7710000}"/>
    <cellStyle name="Milliers 9 2 2 5" xfId="8166" xr:uid="{00000000-0005-0000-0000-0000A8710000}"/>
    <cellStyle name="Milliers 9 2 3" xfId="4811" xr:uid="{00000000-0005-0000-0000-0000A9710000}"/>
    <cellStyle name="Milliers 9 2 3 2" xfId="13492" xr:uid="{00000000-0005-0000-0000-0000AA710000}"/>
    <cellStyle name="Milliers 9 2 3 2 2" xfId="20703" xr:uid="{00000000-0005-0000-0000-0000AB710000}"/>
    <cellStyle name="Milliers 9 2 3 2 2 2" xfId="44812" xr:uid="{00000000-0005-0000-0000-0000AC710000}"/>
    <cellStyle name="Milliers 9 2 3 2 3" xfId="39348" xr:uid="{00000000-0005-0000-0000-0000AD710000}"/>
    <cellStyle name="Milliers 9 2 3 3" xfId="17192" xr:uid="{00000000-0005-0000-0000-0000AE710000}"/>
    <cellStyle name="Milliers 9 2 3 3 2" xfId="42159" xr:uid="{00000000-0005-0000-0000-0000AF710000}"/>
    <cellStyle name="Milliers 9 2 3 4" xfId="36719" xr:uid="{00000000-0005-0000-0000-0000B0710000}"/>
    <cellStyle name="Milliers 9 2 3 5" xfId="9435" xr:uid="{00000000-0005-0000-0000-0000B1710000}"/>
    <cellStyle name="Milliers 9 2 4" xfId="3106" xr:uid="{00000000-0005-0000-0000-0000B2710000}"/>
    <cellStyle name="Milliers 9 2 4 2" xfId="19858" xr:uid="{00000000-0005-0000-0000-0000B3710000}"/>
    <cellStyle name="Milliers 9 2 4 2 2" xfId="43967" xr:uid="{00000000-0005-0000-0000-0000B4710000}"/>
    <cellStyle name="Milliers 9 2 4 3" xfId="38489" xr:uid="{00000000-0005-0000-0000-0000B5710000}"/>
    <cellStyle name="Milliers 9 2 4 4" xfId="11214" xr:uid="{00000000-0005-0000-0000-0000B6710000}"/>
    <cellStyle name="Milliers 9 2 5" xfId="15724" xr:uid="{00000000-0005-0000-0000-0000B7710000}"/>
    <cellStyle name="Milliers 9 2 5 2" xfId="40691" xr:uid="{00000000-0005-0000-0000-0000B8710000}"/>
    <cellStyle name="Milliers 9 2 6" xfId="7539" xr:uid="{00000000-0005-0000-0000-0000B9710000}"/>
    <cellStyle name="Milliers 9 3" xfId="3398" xr:uid="{00000000-0005-0000-0000-0000BA710000}"/>
    <cellStyle name="Milliers 9 3 2" xfId="9597" xr:uid="{00000000-0005-0000-0000-0000BB710000}"/>
    <cellStyle name="Milliers 9 3 2 2" xfId="13542" xr:uid="{00000000-0005-0000-0000-0000BC710000}"/>
    <cellStyle name="Milliers 9 3 2 2 2" xfId="20744" xr:uid="{00000000-0005-0000-0000-0000BD710000}"/>
    <cellStyle name="Milliers 9 3 2 2 2 2" xfId="44853" xr:uid="{00000000-0005-0000-0000-0000BE710000}"/>
    <cellStyle name="Milliers 9 3 2 2 3" xfId="39389" xr:uid="{00000000-0005-0000-0000-0000BF710000}"/>
    <cellStyle name="Milliers 9 3 2 3" xfId="17354" xr:uid="{00000000-0005-0000-0000-0000C0710000}"/>
    <cellStyle name="Milliers 9 3 2 3 2" xfId="42321" xr:uid="{00000000-0005-0000-0000-0000C1710000}"/>
    <cellStyle name="Milliers 9 3 2 4" xfId="36881" xr:uid="{00000000-0005-0000-0000-0000C2710000}"/>
    <cellStyle name="Milliers 9 3 3" xfId="11256" xr:uid="{00000000-0005-0000-0000-0000C3710000}"/>
    <cellStyle name="Milliers 9 3 3 2" xfId="19899" xr:uid="{00000000-0005-0000-0000-0000C4710000}"/>
    <cellStyle name="Milliers 9 3 3 2 2" xfId="44008" xr:uid="{00000000-0005-0000-0000-0000C5710000}"/>
    <cellStyle name="Milliers 9 3 3 3" xfId="38530" xr:uid="{00000000-0005-0000-0000-0000C6710000}"/>
    <cellStyle name="Milliers 9 3 4" xfId="15886" xr:uid="{00000000-0005-0000-0000-0000C7710000}"/>
    <cellStyle name="Milliers 9 3 4 2" xfId="40853" xr:uid="{00000000-0005-0000-0000-0000C8710000}"/>
    <cellStyle name="Milliers 9 3 5" xfId="7717" xr:uid="{00000000-0005-0000-0000-0000C9710000}"/>
    <cellStyle name="Milliers 9 4" xfId="4208" xr:uid="{00000000-0005-0000-0000-0000CA710000}"/>
    <cellStyle name="Milliers 9 4 2" xfId="12984" xr:uid="{00000000-0005-0000-0000-0000CB710000}"/>
    <cellStyle name="Milliers 9 4 2 2" xfId="20333" xr:uid="{00000000-0005-0000-0000-0000CC710000}"/>
    <cellStyle name="Milliers 9 4 2 2 2" xfId="44442" xr:uid="{00000000-0005-0000-0000-0000CD710000}"/>
    <cellStyle name="Milliers 9 4 2 3" xfId="38973" xr:uid="{00000000-0005-0000-0000-0000CE710000}"/>
    <cellStyle name="Milliers 9 4 3" xfId="16743" xr:uid="{00000000-0005-0000-0000-0000CF710000}"/>
    <cellStyle name="Milliers 9 4 3 2" xfId="41710" xr:uid="{00000000-0005-0000-0000-0000D0710000}"/>
    <cellStyle name="Milliers 9 4 4" xfId="35916" xr:uid="{00000000-0005-0000-0000-0000D1710000}"/>
    <cellStyle name="Milliers 9 4 5" xfId="8632" xr:uid="{00000000-0005-0000-0000-0000D2710000}"/>
    <cellStyle name="Milliers 9 5" xfId="2586" xr:uid="{00000000-0005-0000-0000-0000D3710000}"/>
    <cellStyle name="Milliers 9 5 2" xfId="19133" xr:uid="{00000000-0005-0000-0000-0000D4710000}"/>
    <cellStyle name="Milliers 9 5 2 2" xfId="43242" xr:uid="{00000000-0005-0000-0000-0000D5710000}"/>
    <cellStyle name="Milliers 9 5 3" xfId="37764" xr:uid="{00000000-0005-0000-0000-0000D6710000}"/>
    <cellStyle name="Milliers 9 5 4" xfId="10488" xr:uid="{00000000-0005-0000-0000-0000D7710000}"/>
    <cellStyle name="Milliers 9 6" xfId="14921" xr:uid="{00000000-0005-0000-0000-0000D8710000}"/>
    <cellStyle name="Milliers 9 6 2" xfId="39888" xr:uid="{00000000-0005-0000-0000-0000D9710000}"/>
    <cellStyle name="Milliers 9 7" xfId="6723" xr:uid="{00000000-0005-0000-0000-0000DA710000}"/>
    <cellStyle name="Milliers 90" xfId="1563" xr:uid="{00000000-0005-0000-0000-0000DB710000}"/>
    <cellStyle name="Milliers 90 2" xfId="2313" xr:uid="{00000000-0005-0000-0000-0000DC710000}"/>
    <cellStyle name="Milliers 90 2 2" xfId="3920" xr:uid="{00000000-0005-0000-0000-0000DD710000}"/>
    <cellStyle name="Milliers 90 2 2 2" xfId="10047" xr:uid="{00000000-0005-0000-0000-0000DE710000}"/>
    <cellStyle name="Milliers 90 2 2 2 2" xfId="13914" xr:uid="{00000000-0005-0000-0000-0000DF710000}"/>
    <cellStyle name="Milliers 90 2 2 2 2 2" xfId="21116" xr:uid="{00000000-0005-0000-0000-0000E0710000}"/>
    <cellStyle name="Milliers 90 2 2 2 2 2 2" xfId="45225" xr:uid="{00000000-0005-0000-0000-0000E1710000}"/>
    <cellStyle name="Milliers 90 2 2 2 2 3" xfId="39761" xr:uid="{00000000-0005-0000-0000-0000E2710000}"/>
    <cellStyle name="Milliers 90 2 2 2 3" xfId="17804" xr:uid="{00000000-0005-0000-0000-0000E3710000}"/>
    <cellStyle name="Milliers 90 2 2 2 3 2" xfId="42771" xr:uid="{00000000-0005-0000-0000-0000E4710000}"/>
    <cellStyle name="Milliers 90 2 2 2 4" xfId="37331" xr:uid="{00000000-0005-0000-0000-0000E5710000}"/>
    <cellStyle name="Milliers 90 2 2 3" xfId="11628" xr:uid="{00000000-0005-0000-0000-0000E6710000}"/>
    <cellStyle name="Milliers 90 2 2 3 2" xfId="20271" xr:uid="{00000000-0005-0000-0000-0000E7710000}"/>
    <cellStyle name="Milliers 90 2 2 3 2 2" xfId="44380" xr:uid="{00000000-0005-0000-0000-0000E8710000}"/>
    <cellStyle name="Milliers 90 2 2 3 3" xfId="38902" xr:uid="{00000000-0005-0000-0000-0000E9710000}"/>
    <cellStyle name="Milliers 90 2 2 4" xfId="16336" xr:uid="{00000000-0005-0000-0000-0000EA710000}"/>
    <cellStyle name="Milliers 90 2 2 4 2" xfId="41303" xr:uid="{00000000-0005-0000-0000-0000EB710000}"/>
    <cellStyle name="Milliers 90 2 2 5" xfId="8167" xr:uid="{00000000-0005-0000-0000-0000EC710000}"/>
    <cellStyle name="Milliers 90 2 3" xfId="4812" xr:uid="{00000000-0005-0000-0000-0000ED710000}"/>
    <cellStyle name="Milliers 90 2 3 2" xfId="13493" xr:uid="{00000000-0005-0000-0000-0000EE710000}"/>
    <cellStyle name="Milliers 90 2 3 2 2" xfId="20704" xr:uid="{00000000-0005-0000-0000-0000EF710000}"/>
    <cellStyle name="Milliers 90 2 3 2 2 2" xfId="44813" xr:uid="{00000000-0005-0000-0000-0000F0710000}"/>
    <cellStyle name="Milliers 90 2 3 2 3" xfId="39349" xr:uid="{00000000-0005-0000-0000-0000F1710000}"/>
    <cellStyle name="Milliers 90 2 3 3" xfId="17193" xr:uid="{00000000-0005-0000-0000-0000F2710000}"/>
    <cellStyle name="Milliers 90 2 3 3 2" xfId="42160" xr:uid="{00000000-0005-0000-0000-0000F3710000}"/>
    <cellStyle name="Milliers 90 2 3 4" xfId="36720" xr:uid="{00000000-0005-0000-0000-0000F4710000}"/>
    <cellStyle name="Milliers 90 2 3 5" xfId="9436" xr:uid="{00000000-0005-0000-0000-0000F5710000}"/>
    <cellStyle name="Milliers 90 2 4" xfId="3107" xr:uid="{00000000-0005-0000-0000-0000F6710000}"/>
    <cellStyle name="Milliers 90 2 4 2" xfId="19859" xr:uid="{00000000-0005-0000-0000-0000F7710000}"/>
    <cellStyle name="Milliers 90 2 4 2 2" xfId="43968" xr:uid="{00000000-0005-0000-0000-0000F8710000}"/>
    <cellStyle name="Milliers 90 2 4 3" xfId="38490" xr:uid="{00000000-0005-0000-0000-0000F9710000}"/>
    <cellStyle name="Milliers 90 2 4 4" xfId="11215" xr:uid="{00000000-0005-0000-0000-0000FA710000}"/>
    <cellStyle name="Milliers 90 2 5" xfId="15725" xr:uid="{00000000-0005-0000-0000-0000FB710000}"/>
    <cellStyle name="Milliers 90 2 5 2" xfId="40692" xr:uid="{00000000-0005-0000-0000-0000FC710000}"/>
    <cellStyle name="Milliers 90 2 6" xfId="7540" xr:uid="{00000000-0005-0000-0000-0000FD710000}"/>
    <cellStyle name="Milliers 90 3" xfId="8779" xr:uid="{00000000-0005-0000-0000-0000FE710000}"/>
    <cellStyle name="Milliers 90 3 2" xfId="19218" xr:uid="{00000000-0005-0000-0000-0000FF710000}"/>
    <cellStyle name="Milliers 90 3 2 2" xfId="43327" xr:uid="{00000000-0005-0000-0000-000000720000}"/>
    <cellStyle name="Milliers 90 3 3" xfId="36063" xr:uid="{00000000-0005-0000-0000-000001720000}"/>
    <cellStyle name="Milliers 90 4" xfId="10574" xr:uid="{00000000-0005-0000-0000-000002720000}"/>
    <cellStyle name="Milliers 90 4 2" xfId="37849" xr:uid="{00000000-0005-0000-0000-000003720000}"/>
    <cellStyle name="Milliers 90 5" xfId="15068" xr:uid="{00000000-0005-0000-0000-000004720000}"/>
    <cellStyle name="Milliers 90 5 2" xfId="40035" xr:uid="{00000000-0005-0000-0000-000005720000}"/>
    <cellStyle name="Milliers 90 6" xfId="6874" xr:uid="{00000000-0005-0000-0000-000006720000}"/>
    <cellStyle name="Milliers 91" xfId="1564" xr:uid="{00000000-0005-0000-0000-000007720000}"/>
    <cellStyle name="Milliers 91 2" xfId="2314" xr:uid="{00000000-0005-0000-0000-000008720000}"/>
    <cellStyle name="Milliers 91 2 2" xfId="3921" xr:uid="{00000000-0005-0000-0000-000009720000}"/>
    <cellStyle name="Milliers 91 2 2 2" xfId="10048" xr:uid="{00000000-0005-0000-0000-00000A720000}"/>
    <cellStyle name="Milliers 91 2 2 2 2" xfId="13915" xr:uid="{00000000-0005-0000-0000-00000B720000}"/>
    <cellStyle name="Milliers 91 2 2 2 2 2" xfId="21117" xr:uid="{00000000-0005-0000-0000-00000C720000}"/>
    <cellStyle name="Milliers 91 2 2 2 2 2 2" xfId="45226" xr:uid="{00000000-0005-0000-0000-00000D720000}"/>
    <cellStyle name="Milliers 91 2 2 2 2 3" xfId="39762" xr:uid="{00000000-0005-0000-0000-00000E720000}"/>
    <cellStyle name="Milliers 91 2 2 2 3" xfId="17805" xr:uid="{00000000-0005-0000-0000-00000F720000}"/>
    <cellStyle name="Milliers 91 2 2 2 3 2" xfId="42772" xr:uid="{00000000-0005-0000-0000-000010720000}"/>
    <cellStyle name="Milliers 91 2 2 2 4" xfId="37332" xr:uid="{00000000-0005-0000-0000-000011720000}"/>
    <cellStyle name="Milliers 91 2 2 3" xfId="11629" xr:uid="{00000000-0005-0000-0000-000012720000}"/>
    <cellStyle name="Milliers 91 2 2 3 2" xfId="20272" xr:uid="{00000000-0005-0000-0000-000013720000}"/>
    <cellStyle name="Milliers 91 2 2 3 2 2" xfId="44381" xr:uid="{00000000-0005-0000-0000-000014720000}"/>
    <cellStyle name="Milliers 91 2 2 3 3" xfId="38903" xr:uid="{00000000-0005-0000-0000-000015720000}"/>
    <cellStyle name="Milliers 91 2 2 4" xfId="16337" xr:uid="{00000000-0005-0000-0000-000016720000}"/>
    <cellStyle name="Milliers 91 2 2 4 2" xfId="41304" xr:uid="{00000000-0005-0000-0000-000017720000}"/>
    <cellStyle name="Milliers 91 2 2 5" xfId="8168" xr:uid="{00000000-0005-0000-0000-000018720000}"/>
    <cellStyle name="Milliers 91 2 3" xfId="4813" xr:uid="{00000000-0005-0000-0000-000019720000}"/>
    <cellStyle name="Milliers 91 2 3 2" xfId="13494" xr:uid="{00000000-0005-0000-0000-00001A720000}"/>
    <cellStyle name="Milliers 91 2 3 2 2" xfId="20705" xr:uid="{00000000-0005-0000-0000-00001B720000}"/>
    <cellStyle name="Milliers 91 2 3 2 2 2" xfId="44814" xr:uid="{00000000-0005-0000-0000-00001C720000}"/>
    <cellStyle name="Milliers 91 2 3 2 3" xfId="39350" xr:uid="{00000000-0005-0000-0000-00001D720000}"/>
    <cellStyle name="Milliers 91 2 3 3" xfId="17194" xr:uid="{00000000-0005-0000-0000-00001E720000}"/>
    <cellStyle name="Milliers 91 2 3 3 2" xfId="42161" xr:uid="{00000000-0005-0000-0000-00001F720000}"/>
    <cellStyle name="Milliers 91 2 3 4" xfId="36721" xr:uid="{00000000-0005-0000-0000-000020720000}"/>
    <cellStyle name="Milliers 91 2 3 5" xfId="9437" xr:uid="{00000000-0005-0000-0000-000021720000}"/>
    <cellStyle name="Milliers 91 2 4" xfId="3108" xr:uid="{00000000-0005-0000-0000-000022720000}"/>
    <cellStyle name="Milliers 91 2 4 2" xfId="19860" xr:uid="{00000000-0005-0000-0000-000023720000}"/>
    <cellStyle name="Milliers 91 2 4 2 2" xfId="43969" xr:uid="{00000000-0005-0000-0000-000024720000}"/>
    <cellStyle name="Milliers 91 2 4 3" xfId="38491" xr:uid="{00000000-0005-0000-0000-000025720000}"/>
    <cellStyle name="Milliers 91 2 4 4" xfId="11216" xr:uid="{00000000-0005-0000-0000-000026720000}"/>
    <cellStyle name="Milliers 91 2 5" xfId="15726" xr:uid="{00000000-0005-0000-0000-000027720000}"/>
    <cellStyle name="Milliers 91 2 5 2" xfId="40693" xr:uid="{00000000-0005-0000-0000-000028720000}"/>
    <cellStyle name="Milliers 91 2 6" xfId="7541" xr:uid="{00000000-0005-0000-0000-000029720000}"/>
    <cellStyle name="Milliers 91 3" xfId="8780" xr:uid="{00000000-0005-0000-0000-00002A720000}"/>
    <cellStyle name="Milliers 91 3 2" xfId="19219" xr:uid="{00000000-0005-0000-0000-00002B720000}"/>
    <cellStyle name="Milliers 91 3 2 2" xfId="43328" xr:uid="{00000000-0005-0000-0000-00002C720000}"/>
    <cellStyle name="Milliers 91 3 3" xfId="36064" xr:uid="{00000000-0005-0000-0000-00002D720000}"/>
    <cellStyle name="Milliers 91 4" xfId="10575" xr:uid="{00000000-0005-0000-0000-00002E720000}"/>
    <cellStyle name="Milliers 91 4 2" xfId="37850" xr:uid="{00000000-0005-0000-0000-00002F720000}"/>
    <cellStyle name="Milliers 91 5" xfId="15069" xr:uid="{00000000-0005-0000-0000-000030720000}"/>
    <cellStyle name="Milliers 91 5 2" xfId="40036" xr:uid="{00000000-0005-0000-0000-000031720000}"/>
    <cellStyle name="Milliers 91 6" xfId="6875" xr:uid="{00000000-0005-0000-0000-000032720000}"/>
    <cellStyle name="Milliers 92" xfId="1565" xr:uid="{00000000-0005-0000-0000-000033720000}"/>
    <cellStyle name="Milliers 92 2" xfId="2315" xr:uid="{00000000-0005-0000-0000-000034720000}"/>
    <cellStyle name="Milliers 92 2 2" xfId="3922" xr:uid="{00000000-0005-0000-0000-000035720000}"/>
    <cellStyle name="Milliers 92 2 2 2" xfId="10049" xr:uid="{00000000-0005-0000-0000-000036720000}"/>
    <cellStyle name="Milliers 92 2 2 2 2" xfId="13916" xr:uid="{00000000-0005-0000-0000-000037720000}"/>
    <cellStyle name="Milliers 92 2 2 2 2 2" xfId="21118" xr:uid="{00000000-0005-0000-0000-000038720000}"/>
    <cellStyle name="Milliers 92 2 2 2 2 2 2" xfId="45227" xr:uid="{00000000-0005-0000-0000-000039720000}"/>
    <cellStyle name="Milliers 92 2 2 2 2 3" xfId="39763" xr:uid="{00000000-0005-0000-0000-00003A720000}"/>
    <cellStyle name="Milliers 92 2 2 2 3" xfId="17806" xr:uid="{00000000-0005-0000-0000-00003B720000}"/>
    <cellStyle name="Milliers 92 2 2 2 3 2" xfId="42773" xr:uid="{00000000-0005-0000-0000-00003C720000}"/>
    <cellStyle name="Milliers 92 2 2 2 4" xfId="37333" xr:uid="{00000000-0005-0000-0000-00003D720000}"/>
    <cellStyle name="Milliers 92 2 2 3" xfId="11630" xr:uid="{00000000-0005-0000-0000-00003E720000}"/>
    <cellStyle name="Milliers 92 2 2 3 2" xfId="20273" xr:uid="{00000000-0005-0000-0000-00003F720000}"/>
    <cellStyle name="Milliers 92 2 2 3 2 2" xfId="44382" xr:uid="{00000000-0005-0000-0000-000040720000}"/>
    <cellStyle name="Milliers 92 2 2 3 3" xfId="38904" xr:uid="{00000000-0005-0000-0000-000041720000}"/>
    <cellStyle name="Milliers 92 2 2 4" xfId="16338" xr:uid="{00000000-0005-0000-0000-000042720000}"/>
    <cellStyle name="Milliers 92 2 2 4 2" xfId="41305" xr:uid="{00000000-0005-0000-0000-000043720000}"/>
    <cellStyle name="Milliers 92 2 2 5" xfId="8169" xr:uid="{00000000-0005-0000-0000-000044720000}"/>
    <cellStyle name="Milliers 92 2 3" xfId="4814" xr:uid="{00000000-0005-0000-0000-000045720000}"/>
    <cellStyle name="Milliers 92 2 3 2" xfId="13495" xr:uid="{00000000-0005-0000-0000-000046720000}"/>
    <cellStyle name="Milliers 92 2 3 2 2" xfId="20706" xr:uid="{00000000-0005-0000-0000-000047720000}"/>
    <cellStyle name="Milliers 92 2 3 2 2 2" xfId="44815" xr:uid="{00000000-0005-0000-0000-000048720000}"/>
    <cellStyle name="Milliers 92 2 3 2 3" xfId="39351" xr:uid="{00000000-0005-0000-0000-000049720000}"/>
    <cellStyle name="Milliers 92 2 3 3" xfId="17195" xr:uid="{00000000-0005-0000-0000-00004A720000}"/>
    <cellStyle name="Milliers 92 2 3 3 2" xfId="42162" xr:uid="{00000000-0005-0000-0000-00004B720000}"/>
    <cellStyle name="Milliers 92 2 3 4" xfId="36722" xr:uid="{00000000-0005-0000-0000-00004C720000}"/>
    <cellStyle name="Milliers 92 2 3 5" xfId="9438" xr:uid="{00000000-0005-0000-0000-00004D720000}"/>
    <cellStyle name="Milliers 92 2 4" xfId="3109" xr:uid="{00000000-0005-0000-0000-00004E720000}"/>
    <cellStyle name="Milliers 92 2 4 2" xfId="19861" xr:uid="{00000000-0005-0000-0000-00004F720000}"/>
    <cellStyle name="Milliers 92 2 4 2 2" xfId="43970" xr:uid="{00000000-0005-0000-0000-000050720000}"/>
    <cellStyle name="Milliers 92 2 4 3" xfId="38492" xr:uid="{00000000-0005-0000-0000-000051720000}"/>
    <cellStyle name="Milliers 92 2 4 4" xfId="11217" xr:uid="{00000000-0005-0000-0000-000052720000}"/>
    <cellStyle name="Milliers 92 2 5" xfId="15727" xr:uid="{00000000-0005-0000-0000-000053720000}"/>
    <cellStyle name="Milliers 92 2 5 2" xfId="40694" xr:uid="{00000000-0005-0000-0000-000054720000}"/>
    <cellStyle name="Milliers 92 2 6" xfId="7542" xr:uid="{00000000-0005-0000-0000-000055720000}"/>
    <cellStyle name="Milliers 92 3" xfId="8781" xr:uid="{00000000-0005-0000-0000-000056720000}"/>
    <cellStyle name="Milliers 92 3 2" xfId="19220" xr:uid="{00000000-0005-0000-0000-000057720000}"/>
    <cellStyle name="Milliers 92 3 2 2" xfId="43329" xr:uid="{00000000-0005-0000-0000-000058720000}"/>
    <cellStyle name="Milliers 92 3 3" xfId="36065" xr:uid="{00000000-0005-0000-0000-000059720000}"/>
    <cellStyle name="Milliers 92 4" xfId="10576" xr:uid="{00000000-0005-0000-0000-00005A720000}"/>
    <cellStyle name="Milliers 92 4 2" xfId="37851" xr:uid="{00000000-0005-0000-0000-00005B720000}"/>
    <cellStyle name="Milliers 92 5" xfId="15070" xr:uid="{00000000-0005-0000-0000-00005C720000}"/>
    <cellStyle name="Milliers 92 5 2" xfId="40037" xr:uid="{00000000-0005-0000-0000-00005D720000}"/>
    <cellStyle name="Milliers 92 6" xfId="6876" xr:uid="{00000000-0005-0000-0000-00005E720000}"/>
    <cellStyle name="Milliers 93" xfId="1566" xr:uid="{00000000-0005-0000-0000-00005F720000}"/>
    <cellStyle name="Milliers 93 2" xfId="2316" xr:uid="{00000000-0005-0000-0000-000060720000}"/>
    <cellStyle name="Milliers 93 2 2" xfId="3923" xr:uid="{00000000-0005-0000-0000-000061720000}"/>
    <cellStyle name="Milliers 93 2 2 2" xfId="10050" xr:uid="{00000000-0005-0000-0000-000062720000}"/>
    <cellStyle name="Milliers 93 2 2 2 2" xfId="13917" xr:uid="{00000000-0005-0000-0000-000063720000}"/>
    <cellStyle name="Milliers 93 2 2 2 2 2" xfId="21119" xr:uid="{00000000-0005-0000-0000-000064720000}"/>
    <cellStyle name="Milliers 93 2 2 2 2 2 2" xfId="45228" xr:uid="{00000000-0005-0000-0000-000065720000}"/>
    <cellStyle name="Milliers 93 2 2 2 2 3" xfId="39764" xr:uid="{00000000-0005-0000-0000-000066720000}"/>
    <cellStyle name="Milliers 93 2 2 2 3" xfId="17807" xr:uid="{00000000-0005-0000-0000-000067720000}"/>
    <cellStyle name="Milliers 93 2 2 2 3 2" xfId="42774" xr:uid="{00000000-0005-0000-0000-000068720000}"/>
    <cellStyle name="Milliers 93 2 2 2 4" xfId="37334" xr:uid="{00000000-0005-0000-0000-000069720000}"/>
    <cellStyle name="Milliers 93 2 2 3" xfId="11631" xr:uid="{00000000-0005-0000-0000-00006A720000}"/>
    <cellStyle name="Milliers 93 2 2 3 2" xfId="20274" xr:uid="{00000000-0005-0000-0000-00006B720000}"/>
    <cellStyle name="Milliers 93 2 2 3 2 2" xfId="44383" xr:uid="{00000000-0005-0000-0000-00006C720000}"/>
    <cellStyle name="Milliers 93 2 2 3 3" xfId="38905" xr:uid="{00000000-0005-0000-0000-00006D720000}"/>
    <cellStyle name="Milliers 93 2 2 4" xfId="16339" xr:uid="{00000000-0005-0000-0000-00006E720000}"/>
    <cellStyle name="Milliers 93 2 2 4 2" xfId="41306" xr:uid="{00000000-0005-0000-0000-00006F720000}"/>
    <cellStyle name="Milliers 93 2 2 5" xfId="8170" xr:uid="{00000000-0005-0000-0000-000070720000}"/>
    <cellStyle name="Milliers 93 2 3" xfId="4815" xr:uid="{00000000-0005-0000-0000-000071720000}"/>
    <cellStyle name="Milliers 93 2 3 2" xfId="13496" xr:uid="{00000000-0005-0000-0000-000072720000}"/>
    <cellStyle name="Milliers 93 2 3 2 2" xfId="20707" xr:uid="{00000000-0005-0000-0000-000073720000}"/>
    <cellStyle name="Milliers 93 2 3 2 2 2" xfId="44816" xr:uid="{00000000-0005-0000-0000-000074720000}"/>
    <cellStyle name="Milliers 93 2 3 2 3" xfId="39352" xr:uid="{00000000-0005-0000-0000-000075720000}"/>
    <cellStyle name="Milliers 93 2 3 3" xfId="17196" xr:uid="{00000000-0005-0000-0000-000076720000}"/>
    <cellStyle name="Milliers 93 2 3 3 2" xfId="42163" xr:uid="{00000000-0005-0000-0000-000077720000}"/>
    <cellStyle name="Milliers 93 2 3 4" xfId="36723" xr:uid="{00000000-0005-0000-0000-000078720000}"/>
    <cellStyle name="Milliers 93 2 3 5" xfId="9439" xr:uid="{00000000-0005-0000-0000-000079720000}"/>
    <cellStyle name="Milliers 93 2 4" xfId="3110" xr:uid="{00000000-0005-0000-0000-00007A720000}"/>
    <cellStyle name="Milliers 93 2 4 2" xfId="19862" xr:uid="{00000000-0005-0000-0000-00007B720000}"/>
    <cellStyle name="Milliers 93 2 4 2 2" xfId="43971" xr:uid="{00000000-0005-0000-0000-00007C720000}"/>
    <cellStyle name="Milliers 93 2 4 3" xfId="38493" xr:uid="{00000000-0005-0000-0000-00007D720000}"/>
    <cellStyle name="Milliers 93 2 4 4" xfId="11218" xr:uid="{00000000-0005-0000-0000-00007E720000}"/>
    <cellStyle name="Milliers 93 2 5" xfId="15728" xr:uid="{00000000-0005-0000-0000-00007F720000}"/>
    <cellStyle name="Milliers 93 2 5 2" xfId="40695" xr:uid="{00000000-0005-0000-0000-000080720000}"/>
    <cellStyle name="Milliers 93 2 6" xfId="7543" xr:uid="{00000000-0005-0000-0000-000081720000}"/>
    <cellStyle name="Milliers 93 3" xfId="8782" xr:uid="{00000000-0005-0000-0000-000082720000}"/>
    <cellStyle name="Milliers 93 3 2" xfId="19221" xr:uid="{00000000-0005-0000-0000-000083720000}"/>
    <cellStyle name="Milliers 93 3 2 2" xfId="43330" xr:uid="{00000000-0005-0000-0000-000084720000}"/>
    <cellStyle name="Milliers 93 3 3" xfId="36066" xr:uid="{00000000-0005-0000-0000-000085720000}"/>
    <cellStyle name="Milliers 93 4" xfId="10577" xr:uid="{00000000-0005-0000-0000-000086720000}"/>
    <cellStyle name="Milliers 93 4 2" xfId="37852" xr:uid="{00000000-0005-0000-0000-000087720000}"/>
    <cellStyle name="Milliers 93 5" xfId="15071" xr:uid="{00000000-0005-0000-0000-000088720000}"/>
    <cellStyle name="Milliers 93 5 2" xfId="40038" xr:uid="{00000000-0005-0000-0000-000089720000}"/>
    <cellStyle name="Milliers 93 6" xfId="6877" xr:uid="{00000000-0005-0000-0000-00008A720000}"/>
    <cellStyle name="Milliers 94" xfId="1567" xr:uid="{00000000-0005-0000-0000-00008B720000}"/>
    <cellStyle name="Milliers 94 2" xfId="2317" xr:uid="{00000000-0005-0000-0000-00008C720000}"/>
    <cellStyle name="Milliers 94 2 2" xfId="3924" xr:uid="{00000000-0005-0000-0000-00008D720000}"/>
    <cellStyle name="Milliers 94 2 2 2" xfId="10051" xr:uid="{00000000-0005-0000-0000-00008E720000}"/>
    <cellStyle name="Milliers 94 2 2 2 2" xfId="13918" xr:uid="{00000000-0005-0000-0000-00008F720000}"/>
    <cellStyle name="Milliers 94 2 2 2 2 2" xfId="21120" xr:uid="{00000000-0005-0000-0000-000090720000}"/>
    <cellStyle name="Milliers 94 2 2 2 2 2 2" xfId="45229" xr:uid="{00000000-0005-0000-0000-000091720000}"/>
    <cellStyle name="Milliers 94 2 2 2 2 3" xfId="39765" xr:uid="{00000000-0005-0000-0000-000092720000}"/>
    <cellStyle name="Milliers 94 2 2 2 3" xfId="17808" xr:uid="{00000000-0005-0000-0000-000093720000}"/>
    <cellStyle name="Milliers 94 2 2 2 3 2" xfId="42775" xr:uid="{00000000-0005-0000-0000-000094720000}"/>
    <cellStyle name="Milliers 94 2 2 2 4" xfId="37335" xr:uid="{00000000-0005-0000-0000-000095720000}"/>
    <cellStyle name="Milliers 94 2 2 3" xfId="11632" xr:uid="{00000000-0005-0000-0000-000096720000}"/>
    <cellStyle name="Milliers 94 2 2 3 2" xfId="20275" xr:uid="{00000000-0005-0000-0000-000097720000}"/>
    <cellStyle name="Milliers 94 2 2 3 2 2" xfId="44384" xr:uid="{00000000-0005-0000-0000-000098720000}"/>
    <cellStyle name="Milliers 94 2 2 3 3" xfId="38906" xr:uid="{00000000-0005-0000-0000-000099720000}"/>
    <cellStyle name="Milliers 94 2 2 4" xfId="16340" xr:uid="{00000000-0005-0000-0000-00009A720000}"/>
    <cellStyle name="Milliers 94 2 2 4 2" xfId="41307" xr:uid="{00000000-0005-0000-0000-00009B720000}"/>
    <cellStyle name="Milliers 94 2 2 5" xfId="8171" xr:uid="{00000000-0005-0000-0000-00009C720000}"/>
    <cellStyle name="Milliers 94 2 3" xfId="4816" xr:uid="{00000000-0005-0000-0000-00009D720000}"/>
    <cellStyle name="Milliers 94 2 3 2" xfId="13497" xr:uid="{00000000-0005-0000-0000-00009E720000}"/>
    <cellStyle name="Milliers 94 2 3 2 2" xfId="20708" xr:uid="{00000000-0005-0000-0000-00009F720000}"/>
    <cellStyle name="Milliers 94 2 3 2 2 2" xfId="44817" xr:uid="{00000000-0005-0000-0000-0000A0720000}"/>
    <cellStyle name="Milliers 94 2 3 2 3" xfId="39353" xr:uid="{00000000-0005-0000-0000-0000A1720000}"/>
    <cellStyle name="Milliers 94 2 3 3" xfId="17197" xr:uid="{00000000-0005-0000-0000-0000A2720000}"/>
    <cellStyle name="Milliers 94 2 3 3 2" xfId="42164" xr:uid="{00000000-0005-0000-0000-0000A3720000}"/>
    <cellStyle name="Milliers 94 2 3 4" xfId="36724" xr:uid="{00000000-0005-0000-0000-0000A4720000}"/>
    <cellStyle name="Milliers 94 2 3 5" xfId="9440" xr:uid="{00000000-0005-0000-0000-0000A5720000}"/>
    <cellStyle name="Milliers 94 2 4" xfId="3111" xr:uid="{00000000-0005-0000-0000-0000A6720000}"/>
    <cellStyle name="Milliers 94 2 4 2" xfId="19863" xr:uid="{00000000-0005-0000-0000-0000A7720000}"/>
    <cellStyle name="Milliers 94 2 4 2 2" xfId="43972" xr:uid="{00000000-0005-0000-0000-0000A8720000}"/>
    <cellStyle name="Milliers 94 2 4 3" xfId="38494" xr:uid="{00000000-0005-0000-0000-0000A9720000}"/>
    <cellStyle name="Milliers 94 2 4 4" xfId="11219" xr:uid="{00000000-0005-0000-0000-0000AA720000}"/>
    <cellStyle name="Milliers 94 2 5" xfId="15729" xr:uid="{00000000-0005-0000-0000-0000AB720000}"/>
    <cellStyle name="Milliers 94 2 5 2" xfId="40696" xr:uid="{00000000-0005-0000-0000-0000AC720000}"/>
    <cellStyle name="Milliers 94 2 6" xfId="7544" xr:uid="{00000000-0005-0000-0000-0000AD720000}"/>
    <cellStyle name="Milliers 94 3" xfId="8783" xr:uid="{00000000-0005-0000-0000-0000AE720000}"/>
    <cellStyle name="Milliers 94 3 2" xfId="19222" xr:uid="{00000000-0005-0000-0000-0000AF720000}"/>
    <cellStyle name="Milliers 94 3 2 2" xfId="43331" xr:uid="{00000000-0005-0000-0000-0000B0720000}"/>
    <cellStyle name="Milliers 94 3 3" xfId="36067" xr:uid="{00000000-0005-0000-0000-0000B1720000}"/>
    <cellStyle name="Milliers 94 4" xfId="10578" xr:uid="{00000000-0005-0000-0000-0000B2720000}"/>
    <cellStyle name="Milliers 94 4 2" xfId="37853" xr:uid="{00000000-0005-0000-0000-0000B3720000}"/>
    <cellStyle name="Milliers 94 5" xfId="15072" xr:uid="{00000000-0005-0000-0000-0000B4720000}"/>
    <cellStyle name="Milliers 94 5 2" xfId="40039" xr:uid="{00000000-0005-0000-0000-0000B5720000}"/>
    <cellStyle name="Milliers 94 6" xfId="6878" xr:uid="{00000000-0005-0000-0000-0000B6720000}"/>
    <cellStyle name="Milliers 95" xfId="1568" xr:uid="{00000000-0005-0000-0000-0000B7720000}"/>
    <cellStyle name="Milliers 95 2" xfId="2318" xr:uid="{00000000-0005-0000-0000-0000B8720000}"/>
    <cellStyle name="Milliers 95 2 2" xfId="3925" xr:uid="{00000000-0005-0000-0000-0000B9720000}"/>
    <cellStyle name="Milliers 95 2 2 2" xfId="10052" xr:uid="{00000000-0005-0000-0000-0000BA720000}"/>
    <cellStyle name="Milliers 95 2 2 2 2" xfId="13919" xr:uid="{00000000-0005-0000-0000-0000BB720000}"/>
    <cellStyle name="Milliers 95 2 2 2 2 2" xfId="21121" xr:uid="{00000000-0005-0000-0000-0000BC720000}"/>
    <cellStyle name="Milliers 95 2 2 2 2 2 2" xfId="45230" xr:uid="{00000000-0005-0000-0000-0000BD720000}"/>
    <cellStyle name="Milliers 95 2 2 2 2 3" xfId="39766" xr:uid="{00000000-0005-0000-0000-0000BE720000}"/>
    <cellStyle name="Milliers 95 2 2 2 3" xfId="17809" xr:uid="{00000000-0005-0000-0000-0000BF720000}"/>
    <cellStyle name="Milliers 95 2 2 2 3 2" xfId="42776" xr:uid="{00000000-0005-0000-0000-0000C0720000}"/>
    <cellStyle name="Milliers 95 2 2 2 4" xfId="37336" xr:uid="{00000000-0005-0000-0000-0000C1720000}"/>
    <cellStyle name="Milliers 95 2 2 3" xfId="11633" xr:uid="{00000000-0005-0000-0000-0000C2720000}"/>
    <cellStyle name="Milliers 95 2 2 3 2" xfId="20276" xr:uid="{00000000-0005-0000-0000-0000C3720000}"/>
    <cellStyle name="Milliers 95 2 2 3 2 2" xfId="44385" xr:uid="{00000000-0005-0000-0000-0000C4720000}"/>
    <cellStyle name="Milliers 95 2 2 3 3" xfId="38907" xr:uid="{00000000-0005-0000-0000-0000C5720000}"/>
    <cellStyle name="Milliers 95 2 2 4" xfId="16341" xr:uid="{00000000-0005-0000-0000-0000C6720000}"/>
    <cellStyle name="Milliers 95 2 2 4 2" xfId="41308" xr:uid="{00000000-0005-0000-0000-0000C7720000}"/>
    <cellStyle name="Milliers 95 2 2 5" xfId="8172" xr:uid="{00000000-0005-0000-0000-0000C8720000}"/>
    <cellStyle name="Milliers 95 2 3" xfId="4817" xr:uid="{00000000-0005-0000-0000-0000C9720000}"/>
    <cellStyle name="Milliers 95 2 3 2" xfId="13498" xr:uid="{00000000-0005-0000-0000-0000CA720000}"/>
    <cellStyle name="Milliers 95 2 3 2 2" xfId="20709" xr:uid="{00000000-0005-0000-0000-0000CB720000}"/>
    <cellStyle name="Milliers 95 2 3 2 2 2" xfId="44818" xr:uid="{00000000-0005-0000-0000-0000CC720000}"/>
    <cellStyle name="Milliers 95 2 3 2 3" xfId="39354" xr:uid="{00000000-0005-0000-0000-0000CD720000}"/>
    <cellStyle name="Milliers 95 2 3 3" xfId="17198" xr:uid="{00000000-0005-0000-0000-0000CE720000}"/>
    <cellStyle name="Milliers 95 2 3 3 2" xfId="42165" xr:uid="{00000000-0005-0000-0000-0000CF720000}"/>
    <cellStyle name="Milliers 95 2 3 4" xfId="36725" xr:uid="{00000000-0005-0000-0000-0000D0720000}"/>
    <cellStyle name="Milliers 95 2 3 5" xfId="9441" xr:uid="{00000000-0005-0000-0000-0000D1720000}"/>
    <cellStyle name="Milliers 95 2 4" xfId="3112" xr:uid="{00000000-0005-0000-0000-0000D2720000}"/>
    <cellStyle name="Milliers 95 2 4 2" xfId="19864" xr:uid="{00000000-0005-0000-0000-0000D3720000}"/>
    <cellStyle name="Milliers 95 2 4 2 2" xfId="43973" xr:uid="{00000000-0005-0000-0000-0000D4720000}"/>
    <cellStyle name="Milliers 95 2 4 3" xfId="38495" xr:uid="{00000000-0005-0000-0000-0000D5720000}"/>
    <cellStyle name="Milliers 95 2 4 4" xfId="11220" xr:uid="{00000000-0005-0000-0000-0000D6720000}"/>
    <cellStyle name="Milliers 95 2 5" xfId="15730" xr:uid="{00000000-0005-0000-0000-0000D7720000}"/>
    <cellStyle name="Milliers 95 2 5 2" xfId="40697" xr:uid="{00000000-0005-0000-0000-0000D8720000}"/>
    <cellStyle name="Milliers 95 2 6" xfId="7545" xr:uid="{00000000-0005-0000-0000-0000D9720000}"/>
    <cellStyle name="Milliers 95 3" xfId="8784" xr:uid="{00000000-0005-0000-0000-0000DA720000}"/>
    <cellStyle name="Milliers 95 3 2" xfId="19223" xr:uid="{00000000-0005-0000-0000-0000DB720000}"/>
    <cellStyle name="Milliers 95 3 2 2" xfId="43332" xr:uid="{00000000-0005-0000-0000-0000DC720000}"/>
    <cellStyle name="Milliers 95 3 3" xfId="36068" xr:uid="{00000000-0005-0000-0000-0000DD720000}"/>
    <cellStyle name="Milliers 95 4" xfId="10579" xr:uid="{00000000-0005-0000-0000-0000DE720000}"/>
    <cellStyle name="Milliers 95 4 2" xfId="37854" xr:uid="{00000000-0005-0000-0000-0000DF720000}"/>
    <cellStyle name="Milliers 95 5" xfId="15073" xr:uid="{00000000-0005-0000-0000-0000E0720000}"/>
    <cellStyle name="Milliers 95 5 2" xfId="40040" xr:uid="{00000000-0005-0000-0000-0000E1720000}"/>
    <cellStyle name="Milliers 95 6" xfId="6879" xr:uid="{00000000-0005-0000-0000-0000E2720000}"/>
    <cellStyle name="Milliers 96" xfId="1569" xr:uid="{00000000-0005-0000-0000-0000E3720000}"/>
    <cellStyle name="Milliers 96 2" xfId="2319" xr:uid="{00000000-0005-0000-0000-0000E4720000}"/>
    <cellStyle name="Milliers 96 2 2" xfId="3926" xr:uid="{00000000-0005-0000-0000-0000E5720000}"/>
    <cellStyle name="Milliers 96 2 2 2" xfId="10053" xr:uid="{00000000-0005-0000-0000-0000E6720000}"/>
    <cellStyle name="Milliers 96 2 2 2 2" xfId="13920" xr:uid="{00000000-0005-0000-0000-0000E7720000}"/>
    <cellStyle name="Milliers 96 2 2 2 2 2" xfId="21122" xr:uid="{00000000-0005-0000-0000-0000E8720000}"/>
    <cellStyle name="Milliers 96 2 2 2 2 2 2" xfId="45231" xr:uid="{00000000-0005-0000-0000-0000E9720000}"/>
    <cellStyle name="Milliers 96 2 2 2 2 3" xfId="39767" xr:uid="{00000000-0005-0000-0000-0000EA720000}"/>
    <cellStyle name="Milliers 96 2 2 2 3" xfId="17810" xr:uid="{00000000-0005-0000-0000-0000EB720000}"/>
    <cellStyle name="Milliers 96 2 2 2 3 2" xfId="42777" xr:uid="{00000000-0005-0000-0000-0000EC720000}"/>
    <cellStyle name="Milliers 96 2 2 2 4" xfId="37337" xr:uid="{00000000-0005-0000-0000-0000ED720000}"/>
    <cellStyle name="Milliers 96 2 2 3" xfId="11634" xr:uid="{00000000-0005-0000-0000-0000EE720000}"/>
    <cellStyle name="Milliers 96 2 2 3 2" xfId="20277" xr:uid="{00000000-0005-0000-0000-0000EF720000}"/>
    <cellStyle name="Milliers 96 2 2 3 2 2" xfId="44386" xr:uid="{00000000-0005-0000-0000-0000F0720000}"/>
    <cellStyle name="Milliers 96 2 2 3 3" xfId="38908" xr:uid="{00000000-0005-0000-0000-0000F1720000}"/>
    <cellStyle name="Milliers 96 2 2 4" xfId="16342" xr:uid="{00000000-0005-0000-0000-0000F2720000}"/>
    <cellStyle name="Milliers 96 2 2 4 2" xfId="41309" xr:uid="{00000000-0005-0000-0000-0000F3720000}"/>
    <cellStyle name="Milliers 96 2 2 5" xfId="8173" xr:uid="{00000000-0005-0000-0000-0000F4720000}"/>
    <cellStyle name="Milliers 96 2 3" xfId="4818" xr:uid="{00000000-0005-0000-0000-0000F5720000}"/>
    <cellStyle name="Milliers 96 2 3 2" xfId="13499" xr:uid="{00000000-0005-0000-0000-0000F6720000}"/>
    <cellStyle name="Milliers 96 2 3 2 2" xfId="20710" xr:uid="{00000000-0005-0000-0000-0000F7720000}"/>
    <cellStyle name="Milliers 96 2 3 2 2 2" xfId="44819" xr:uid="{00000000-0005-0000-0000-0000F8720000}"/>
    <cellStyle name="Milliers 96 2 3 2 3" xfId="39355" xr:uid="{00000000-0005-0000-0000-0000F9720000}"/>
    <cellStyle name="Milliers 96 2 3 3" xfId="17199" xr:uid="{00000000-0005-0000-0000-0000FA720000}"/>
    <cellStyle name="Milliers 96 2 3 3 2" xfId="42166" xr:uid="{00000000-0005-0000-0000-0000FB720000}"/>
    <cellStyle name="Milliers 96 2 3 4" xfId="36726" xr:uid="{00000000-0005-0000-0000-0000FC720000}"/>
    <cellStyle name="Milliers 96 2 3 5" xfId="9442" xr:uid="{00000000-0005-0000-0000-0000FD720000}"/>
    <cellStyle name="Milliers 96 2 4" xfId="3113" xr:uid="{00000000-0005-0000-0000-0000FE720000}"/>
    <cellStyle name="Milliers 96 2 4 2" xfId="19865" xr:uid="{00000000-0005-0000-0000-0000FF720000}"/>
    <cellStyle name="Milliers 96 2 4 2 2" xfId="43974" xr:uid="{00000000-0005-0000-0000-000000730000}"/>
    <cellStyle name="Milliers 96 2 4 3" xfId="38496" xr:uid="{00000000-0005-0000-0000-000001730000}"/>
    <cellStyle name="Milliers 96 2 4 4" xfId="11221" xr:uid="{00000000-0005-0000-0000-000002730000}"/>
    <cellStyle name="Milliers 96 2 5" xfId="15731" xr:uid="{00000000-0005-0000-0000-000003730000}"/>
    <cellStyle name="Milliers 96 2 5 2" xfId="40698" xr:uid="{00000000-0005-0000-0000-000004730000}"/>
    <cellStyle name="Milliers 96 2 6" xfId="7546" xr:uid="{00000000-0005-0000-0000-000005730000}"/>
    <cellStyle name="Milliers 96 3" xfId="8785" xr:uid="{00000000-0005-0000-0000-000006730000}"/>
    <cellStyle name="Milliers 96 3 2" xfId="19224" xr:uid="{00000000-0005-0000-0000-000007730000}"/>
    <cellStyle name="Milliers 96 3 2 2" xfId="43333" xr:uid="{00000000-0005-0000-0000-000008730000}"/>
    <cellStyle name="Milliers 96 3 3" xfId="36069" xr:uid="{00000000-0005-0000-0000-000009730000}"/>
    <cellStyle name="Milliers 96 4" xfId="10580" xr:uid="{00000000-0005-0000-0000-00000A730000}"/>
    <cellStyle name="Milliers 96 4 2" xfId="37855" xr:uid="{00000000-0005-0000-0000-00000B730000}"/>
    <cellStyle name="Milliers 96 5" xfId="15074" xr:uid="{00000000-0005-0000-0000-00000C730000}"/>
    <cellStyle name="Milliers 96 5 2" xfId="40041" xr:uid="{00000000-0005-0000-0000-00000D730000}"/>
    <cellStyle name="Milliers 96 6" xfId="6880" xr:uid="{00000000-0005-0000-0000-00000E730000}"/>
    <cellStyle name="Milliers 97" xfId="1570" xr:uid="{00000000-0005-0000-0000-00000F730000}"/>
    <cellStyle name="Milliers 97 2" xfId="2320" xr:uid="{00000000-0005-0000-0000-000010730000}"/>
    <cellStyle name="Milliers 97 2 2" xfId="3927" xr:uid="{00000000-0005-0000-0000-000011730000}"/>
    <cellStyle name="Milliers 97 2 2 2" xfId="10054" xr:uid="{00000000-0005-0000-0000-000012730000}"/>
    <cellStyle name="Milliers 97 2 2 2 2" xfId="13921" xr:uid="{00000000-0005-0000-0000-000013730000}"/>
    <cellStyle name="Milliers 97 2 2 2 2 2" xfId="21123" xr:uid="{00000000-0005-0000-0000-000014730000}"/>
    <cellStyle name="Milliers 97 2 2 2 2 2 2" xfId="45232" xr:uid="{00000000-0005-0000-0000-000015730000}"/>
    <cellStyle name="Milliers 97 2 2 2 2 3" xfId="39768" xr:uid="{00000000-0005-0000-0000-000016730000}"/>
    <cellStyle name="Milliers 97 2 2 2 3" xfId="17811" xr:uid="{00000000-0005-0000-0000-000017730000}"/>
    <cellStyle name="Milliers 97 2 2 2 3 2" xfId="42778" xr:uid="{00000000-0005-0000-0000-000018730000}"/>
    <cellStyle name="Milliers 97 2 2 2 4" xfId="37338" xr:uid="{00000000-0005-0000-0000-000019730000}"/>
    <cellStyle name="Milliers 97 2 2 3" xfId="11635" xr:uid="{00000000-0005-0000-0000-00001A730000}"/>
    <cellStyle name="Milliers 97 2 2 3 2" xfId="20278" xr:uid="{00000000-0005-0000-0000-00001B730000}"/>
    <cellStyle name="Milliers 97 2 2 3 2 2" xfId="44387" xr:uid="{00000000-0005-0000-0000-00001C730000}"/>
    <cellStyle name="Milliers 97 2 2 3 3" xfId="38909" xr:uid="{00000000-0005-0000-0000-00001D730000}"/>
    <cellStyle name="Milliers 97 2 2 4" xfId="16343" xr:uid="{00000000-0005-0000-0000-00001E730000}"/>
    <cellStyle name="Milliers 97 2 2 4 2" xfId="41310" xr:uid="{00000000-0005-0000-0000-00001F730000}"/>
    <cellStyle name="Milliers 97 2 2 5" xfId="8174" xr:uid="{00000000-0005-0000-0000-000020730000}"/>
    <cellStyle name="Milliers 97 2 3" xfId="4819" xr:uid="{00000000-0005-0000-0000-000021730000}"/>
    <cellStyle name="Milliers 97 2 3 2" xfId="13500" xr:uid="{00000000-0005-0000-0000-000022730000}"/>
    <cellStyle name="Milliers 97 2 3 2 2" xfId="20711" xr:uid="{00000000-0005-0000-0000-000023730000}"/>
    <cellStyle name="Milliers 97 2 3 2 2 2" xfId="44820" xr:uid="{00000000-0005-0000-0000-000024730000}"/>
    <cellStyle name="Milliers 97 2 3 2 3" xfId="39356" xr:uid="{00000000-0005-0000-0000-000025730000}"/>
    <cellStyle name="Milliers 97 2 3 3" xfId="17200" xr:uid="{00000000-0005-0000-0000-000026730000}"/>
    <cellStyle name="Milliers 97 2 3 3 2" xfId="42167" xr:uid="{00000000-0005-0000-0000-000027730000}"/>
    <cellStyle name="Milliers 97 2 3 4" xfId="36727" xr:uid="{00000000-0005-0000-0000-000028730000}"/>
    <cellStyle name="Milliers 97 2 3 5" xfId="9443" xr:uid="{00000000-0005-0000-0000-000029730000}"/>
    <cellStyle name="Milliers 97 2 4" xfId="3114" xr:uid="{00000000-0005-0000-0000-00002A730000}"/>
    <cellStyle name="Milliers 97 2 4 2" xfId="19866" xr:uid="{00000000-0005-0000-0000-00002B730000}"/>
    <cellStyle name="Milliers 97 2 4 2 2" xfId="43975" xr:uid="{00000000-0005-0000-0000-00002C730000}"/>
    <cellStyle name="Milliers 97 2 4 3" xfId="38497" xr:uid="{00000000-0005-0000-0000-00002D730000}"/>
    <cellStyle name="Milliers 97 2 4 4" xfId="11222" xr:uid="{00000000-0005-0000-0000-00002E730000}"/>
    <cellStyle name="Milliers 97 2 5" xfId="15732" xr:uid="{00000000-0005-0000-0000-00002F730000}"/>
    <cellStyle name="Milliers 97 2 5 2" xfId="40699" xr:uid="{00000000-0005-0000-0000-000030730000}"/>
    <cellStyle name="Milliers 97 2 6" xfId="7547" xr:uid="{00000000-0005-0000-0000-000031730000}"/>
    <cellStyle name="Milliers 97 3" xfId="8786" xr:uid="{00000000-0005-0000-0000-000032730000}"/>
    <cellStyle name="Milliers 97 3 2" xfId="19225" xr:uid="{00000000-0005-0000-0000-000033730000}"/>
    <cellStyle name="Milliers 97 3 2 2" xfId="43334" xr:uid="{00000000-0005-0000-0000-000034730000}"/>
    <cellStyle name="Milliers 97 3 3" xfId="36070" xr:uid="{00000000-0005-0000-0000-000035730000}"/>
    <cellStyle name="Milliers 97 4" xfId="10581" xr:uid="{00000000-0005-0000-0000-000036730000}"/>
    <cellStyle name="Milliers 97 4 2" xfId="37856" xr:uid="{00000000-0005-0000-0000-000037730000}"/>
    <cellStyle name="Milliers 97 5" xfId="15075" xr:uid="{00000000-0005-0000-0000-000038730000}"/>
    <cellStyle name="Milliers 97 5 2" xfId="40042" xr:uid="{00000000-0005-0000-0000-000039730000}"/>
    <cellStyle name="Milliers 97 6" xfId="6881" xr:uid="{00000000-0005-0000-0000-00003A730000}"/>
    <cellStyle name="Milliers 98" xfId="1571" xr:uid="{00000000-0005-0000-0000-00003B730000}"/>
    <cellStyle name="Milliers 98 2" xfId="2321" xr:uid="{00000000-0005-0000-0000-00003C730000}"/>
    <cellStyle name="Milliers 98 2 2" xfId="3928" xr:uid="{00000000-0005-0000-0000-00003D730000}"/>
    <cellStyle name="Milliers 98 2 2 2" xfId="10055" xr:uid="{00000000-0005-0000-0000-00003E730000}"/>
    <cellStyle name="Milliers 98 2 2 2 2" xfId="13922" xr:uid="{00000000-0005-0000-0000-00003F730000}"/>
    <cellStyle name="Milliers 98 2 2 2 2 2" xfId="21124" xr:uid="{00000000-0005-0000-0000-000040730000}"/>
    <cellStyle name="Milliers 98 2 2 2 2 2 2" xfId="45233" xr:uid="{00000000-0005-0000-0000-000041730000}"/>
    <cellStyle name="Milliers 98 2 2 2 2 3" xfId="39769" xr:uid="{00000000-0005-0000-0000-000042730000}"/>
    <cellStyle name="Milliers 98 2 2 2 3" xfId="17812" xr:uid="{00000000-0005-0000-0000-000043730000}"/>
    <cellStyle name="Milliers 98 2 2 2 3 2" xfId="42779" xr:uid="{00000000-0005-0000-0000-000044730000}"/>
    <cellStyle name="Milliers 98 2 2 2 4" xfId="37339" xr:uid="{00000000-0005-0000-0000-000045730000}"/>
    <cellStyle name="Milliers 98 2 2 3" xfId="11636" xr:uid="{00000000-0005-0000-0000-000046730000}"/>
    <cellStyle name="Milliers 98 2 2 3 2" xfId="20279" xr:uid="{00000000-0005-0000-0000-000047730000}"/>
    <cellStyle name="Milliers 98 2 2 3 2 2" xfId="44388" xr:uid="{00000000-0005-0000-0000-000048730000}"/>
    <cellStyle name="Milliers 98 2 2 3 3" xfId="38910" xr:uid="{00000000-0005-0000-0000-000049730000}"/>
    <cellStyle name="Milliers 98 2 2 4" xfId="16344" xr:uid="{00000000-0005-0000-0000-00004A730000}"/>
    <cellStyle name="Milliers 98 2 2 4 2" xfId="41311" xr:uid="{00000000-0005-0000-0000-00004B730000}"/>
    <cellStyle name="Milliers 98 2 2 5" xfId="8175" xr:uid="{00000000-0005-0000-0000-00004C730000}"/>
    <cellStyle name="Milliers 98 2 3" xfId="4820" xr:uid="{00000000-0005-0000-0000-00004D730000}"/>
    <cellStyle name="Milliers 98 2 3 2" xfId="13501" xr:uid="{00000000-0005-0000-0000-00004E730000}"/>
    <cellStyle name="Milliers 98 2 3 2 2" xfId="20712" xr:uid="{00000000-0005-0000-0000-00004F730000}"/>
    <cellStyle name="Milliers 98 2 3 2 2 2" xfId="44821" xr:uid="{00000000-0005-0000-0000-000050730000}"/>
    <cellStyle name="Milliers 98 2 3 2 3" xfId="39357" xr:uid="{00000000-0005-0000-0000-000051730000}"/>
    <cellStyle name="Milliers 98 2 3 3" xfId="17201" xr:uid="{00000000-0005-0000-0000-000052730000}"/>
    <cellStyle name="Milliers 98 2 3 3 2" xfId="42168" xr:uid="{00000000-0005-0000-0000-000053730000}"/>
    <cellStyle name="Milliers 98 2 3 4" xfId="36728" xr:uid="{00000000-0005-0000-0000-000054730000}"/>
    <cellStyle name="Milliers 98 2 3 5" xfId="9444" xr:uid="{00000000-0005-0000-0000-000055730000}"/>
    <cellStyle name="Milliers 98 2 4" xfId="3115" xr:uid="{00000000-0005-0000-0000-000056730000}"/>
    <cellStyle name="Milliers 98 2 4 2" xfId="19867" xr:uid="{00000000-0005-0000-0000-000057730000}"/>
    <cellStyle name="Milliers 98 2 4 2 2" xfId="43976" xr:uid="{00000000-0005-0000-0000-000058730000}"/>
    <cellStyle name="Milliers 98 2 4 3" xfId="38498" xr:uid="{00000000-0005-0000-0000-000059730000}"/>
    <cellStyle name="Milliers 98 2 4 4" xfId="11223" xr:uid="{00000000-0005-0000-0000-00005A730000}"/>
    <cellStyle name="Milliers 98 2 5" xfId="15733" xr:uid="{00000000-0005-0000-0000-00005B730000}"/>
    <cellStyle name="Milliers 98 2 5 2" xfId="40700" xr:uid="{00000000-0005-0000-0000-00005C730000}"/>
    <cellStyle name="Milliers 98 2 6" xfId="7548" xr:uid="{00000000-0005-0000-0000-00005D730000}"/>
    <cellStyle name="Milliers 98 3" xfId="8787" xr:uid="{00000000-0005-0000-0000-00005E730000}"/>
    <cellStyle name="Milliers 98 3 2" xfId="19226" xr:uid="{00000000-0005-0000-0000-00005F730000}"/>
    <cellStyle name="Milliers 98 3 2 2" xfId="43335" xr:uid="{00000000-0005-0000-0000-000060730000}"/>
    <cellStyle name="Milliers 98 3 3" xfId="36071" xr:uid="{00000000-0005-0000-0000-000061730000}"/>
    <cellStyle name="Milliers 98 4" xfId="10582" xr:uid="{00000000-0005-0000-0000-000062730000}"/>
    <cellStyle name="Milliers 98 4 2" xfId="37857" xr:uid="{00000000-0005-0000-0000-000063730000}"/>
    <cellStyle name="Milliers 98 5" xfId="15076" xr:uid="{00000000-0005-0000-0000-000064730000}"/>
    <cellStyle name="Milliers 98 5 2" xfId="40043" xr:uid="{00000000-0005-0000-0000-000065730000}"/>
    <cellStyle name="Milliers 98 6" xfId="6882" xr:uid="{00000000-0005-0000-0000-000066730000}"/>
    <cellStyle name="Milliers 99" xfId="1572" xr:uid="{00000000-0005-0000-0000-000067730000}"/>
    <cellStyle name="Milliers 99 2" xfId="2322" xr:uid="{00000000-0005-0000-0000-000068730000}"/>
    <cellStyle name="Milliers 99 2 2" xfId="3929" xr:uid="{00000000-0005-0000-0000-000069730000}"/>
    <cellStyle name="Milliers 99 2 2 2" xfId="10056" xr:uid="{00000000-0005-0000-0000-00006A730000}"/>
    <cellStyle name="Milliers 99 2 2 2 2" xfId="13923" xr:uid="{00000000-0005-0000-0000-00006B730000}"/>
    <cellStyle name="Milliers 99 2 2 2 2 2" xfId="21125" xr:uid="{00000000-0005-0000-0000-00006C730000}"/>
    <cellStyle name="Milliers 99 2 2 2 2 2 2" xfId="45234" xr:uid="{00000000-0005-0000-0000-00006D730000}"/>
    <cellStyle name="Milliers 99 2 2 2 2 3" xfId="39770" xr:uid="{00000000-0005-0000-0000-00006E730000}"/>
    <cellStyle name="Milliers 99 2 2 2 3" xfId="17813" xr:uid="{00000000-0005-0000-0000-00006F730000}"/>
    <cellStyle name="Milliers 99 2 2 2 3 2" xfId="42780" xr:uid="{00000000-0005-0000-0000-000070730000}"/>
    <cellStyle name="Milliers 99 2 2 2 4" xfId="37340" xr:uid="{00000000-0005-0000-0000-000071730000}"/>
    <cellStyle name="Milliers 99 2 2 3" xfId="11637" xr:uid="{00000000-0005-0000-0000-000072730000}"/>
    <cellStyle name="Milliers 99 2 2 3 2" xfId="20280" xr:uid="{00000000-0005-0000-0000-000073730000}"/>
    <cellStyle name="Milliers 99 2 2 3 2 2" xfId="44389" xr:uid="{00000000-0005-0000-0000-000074730000}"/>
    <cellStyle name="Milliers 99 2 2 3 3" xfId="38911" xr:uid="{00000000-0005-0000-0000-000075730000}"/>
    <cellStyle name="Milliers 99 2 2 4" xfId="16345" xr:uid="{00000000-0005-0000-0000-000076730000}"/>
    <cellStyle name="Milliers 99 2 2 4 2" xfId="41312" xr:uid="{00000000-0005-0000-0000-000077730000}"/>
    <cellStyle name="Milliers 99 2 2 5" xfId="8176" xr:uid="{00000000-0005-0000-0000-000078730000}"/>
    <cellStyle name="Milliers 99 2 3" xfId="4821" xr:uid="{00000000-0005-0000-0000-000079730000}"/>
    <cellStyle name="Milliers 99 2 3 2" xfId="13502" xr:uid="{00000000-0005-0000-0000-00007A730000}"/>
    <cellStyle name="Milliers 99 2 3 2 2" xfId="20713" xr:uid="{00000000-0005-0000-0000-00007B730000}"/>
    <cellStyle name="Milliers 99 2 3 2 2 2" xfId="44822" xr:uid="{00000000-0005-0000-0000-00007C730000}"/>
    <cellStyle name="Milliers 99 2 3 2 3" xfId="39358" xr:uid="{00000000-0005-0000-0000-00007D730000}"/>
    <cellStyle name="Milliers 99 2 3 3" xfId="17202" xr:uid="{00000000-0005-0000-0000-00007E730000}"/>
    <cellStyle name="Milliers 99 2 3 3 2" xfId="42169" xr:uid="{00000000-0005-0000-0000-00007F730000}"/>
    <cellStyle name="Milliers 99 2 3 4" xfId="36729" xr:uid="{00000000-0005-0000-0000-000080730000}"/>
    <cellStyle name="Milliers 99 2 3 5" xfId="9445" xr:uid="{00000000-0005-0000-0000-000081730000}"/>
    <cellStyle name="Milliers 99 2 4" xfId="3116" xr:uid="{00000000-0005-0000-0000-000082730000}"/>
    <cellStyle name="Milliers 99 2 4 2" xfId="19868" xr:uid="{00000000-0005-0000-0000-000083730000}"/>
    <cellStyle name="Milliers 99 2 4 2 2" xfId="43977" xr:uid="{00000000-0005-0000-0000-000084730000}"/>
    <cellStyle name="Milliers 99 2 4 3" xfId="38499" xr:uid="{00000000-0005-0000-0000-000085730000}"/>
    <cellStyle name="Milliers 99 2 4 4" xfId="11224" xr:uid="{00000000-0005-0000-0000-000086730000}"/>
    <cellStyle name="Milliers 99 2 5" xfId="15734" xr:uid="{00000000-0005-0000-0000-000087730000}"/>
    <cellStyle name="Milliers 99 2 5 2" xfId="40701" xr:uid="{00000000-0005-0000-0000-000088730000}"/>
    <cellStyle name="Milliers 99 2 6" xfId="7549" xr:uid="{00000000-0005-0000-0000-000089730000}"/>
    <cellStyle name="Milliers 99 3" xfId="8788" xr:uid="{00000000-0005-0000-0000-00008A730000}"/>
    <cellStyle name="Milliers 99 3 2" xfId="19227" xr:uid="{00000000-0005-0000-0000-00008B730000}"/>
    <cellStyle name="Milliers 99 3 2 2" xfId="43336" xr:uid="{00000000-0005-0000-0000-00008C730000}"/>
    <cellStyle name="Milliers 99 3 3" xfId="36072" xr:uid="{00000000-0005-0000-0000-00008D730000}"/>
    <cellStyle name="Milliers 99 4" xfId="10583" xr:uid="{00000000-0005-0000-0000-00008E730000}"/>
    <cellStyle name="Milliers 99 4 2" xfId="37858" xr:uid="{00000000-0005-0000-0000-00008F730000}"/>
    <cellStyle name="Milliers 99 5" xfId="15077" xr:uid="{00000000-0005-0000-0000-000090730000}"/>
    <cellStyle name="Milliers 99 5 2" xfId="40044" xr:uid="{00000000-0005-0000-0000-000091730000}"/>
    <cellStyle name="Milliers 99 6" xfId="6883" xr:uid="{00000000-0005-0000-0000-000092730000}"/>
    <cellStyle name="Monétaire 2" xfId="976" xr:uid="{00000000-0005-0000-0000-000093730000}"/>
    <cellStyle name="Monétaire 2 2" xfId="2323" xr:uid="{00000000-0005-0000-0000-000094730000}"/>
    <cellStyle name="Monétaire 2 2 2" xfId="3930" xr:uid="{00000000-0005-0000-0000-000095730000}"/>
    <cellStyle name="Monétaire 2 2 2 2" xfId="10057" xr:uid="{00000000-0005-0000-0000-000096730000}"/>
    <cellStyle name="Monétaire 2 2 2 2 2" xfId="13924" xr:uid="{00000000-0005-0000-0000-000097730000}"/>
    <cellStyle name="Monétaire 2 2 2 2 2 2" xfId="21126" xr:uid="{00000000-0005-0000-0000-000098730000}"/>
    <cellStyle name="Monétaire 2 2 2 2 2 2 2" xfId="45235" xr:uid="{00000000-0005-0000-0000-000099730000}"/>
    <cellStyle name="Monétaire 2 2 2 2 2 3" xfId="39771" xr:uid="{00000000-0005-0000-0000-00009A730000}"/>
    <cellStyle name="Monétaire 2 2 2 2 3" xfId="17814" xr:uid="{00000000-0005-0000-0000-00009B730000}"/>
    <cellStyle name="Monétaire 2 2 2 2 3 2" xfId="42781" xr:uid="{00000000-0005-0000-0000-00009C730000}"/>
    <cellStyle name="Monétaire 2 2 2 2 4" xfId="37341" xr:uid="{00000000-0005-0000-0000-00009D730000}"/>
    <cellStyle name="Monétaire 2 2 2 3" xfId="11638" xr:uid="{00000000-0005-0000-0000-00009E730000}"/>
    <cellStyle name="Monétaire 2 2 2 3 2" xfId="20281" xr:uid="{00000000-0005-0000-0000-00009F730000}"/>
    <cellStyle name="Monétaire 2 2 2 3 2 2" xfId="44390" xr:uid="{00000000-0005-0000-0000-0000A0730000}"/>
    <cellStyle name="Monétaire 2 2 2 3 3" xfId="38912" xr:uid="{00000000-0005-0000-0000-0000A1730000}"/>
    <cellStyle name="Monétaire 2 2 2 4" xfId="16346" xr:uid="{00000000-0005-0000-0000-0000A2730000}"/>
    <cellStyle name="Monétaire 2 2 2 4 2" xfId="41313" xr:uid="{00000000-0005-0000-0000-0000A3730000}"/>
    <cellStyle name="Monétaire 2 2 2 5" xfId="8177" xr:uid="{00000000-0005-0000-0000-0000A4730000}"/>
    <cellStyle name="Monétaire 2 2 3" xfId="4822" xr:uid="{00000000-0005-0000-0000-0000A5730000}"/>
    <cellStyle name="Monétaire 2 2 3 2" xfId="13503" xr:uid="{00000000-0005-0000-0000-0000A6730000}"/>
    <cellStyle name="Monétaire 2 2 3 2 2" xfId="20714" xr:uid="{00000000-0005-0000-0000-0000A7730000}"/>
    <cellStyle name="Monétaire 2 2 3 2 2 2" xfId="44823" xr:uid="{00000000-0005-0000-0000-0000A8730000}"/>
    <cellStyle name="Monétaire 2 2 3 2 3" xfId="39359" xr:uid="{00000000-0005-0000-0000-0000A9730000}"/>
    <cellStyle name="Monétaire 2 2 3 3" xfId="17203" xr:uid="{00000000-0005-0000-0000-0000AA730000}"/>
    <cellStyle name="Monétaire 2 2 3 3 2" xfId="42170" xr:uid="{00000000-0005-0000-0000-0000AB730000}"/>
    <cellStyle name="Monétaire 2 2 3 4" xfId="36730" xr:uid="{00000000-0005-0000-0000-0000AC730000}"/>
    <cellStyle name="Monétaire 2 2 3 5" xfId="9446" xr:uid="{00000000-0005-0000-0000-0000AD730000}"/>
    <cellStyle name="Monétaire 2 2 4" xfId="3117" xr:uid="{00000000-0005-0000-0000-0000AE730000}"/>
    <cellStyle name="Monétaire 2 2 4 2" xfId="19869" xr:uid="{00000000-0005-0000-0000-0000AF730000}"/>
    <cellStyle name="Monétaire 2 2 4 2 2" xfId="43978" xr:uid="{00000000-0005-0000-0000-0000B0730000}"/>
    <cellStyle name="Monétaire 2 2 4 3" xfId="38500" xr:uid="{00000000-0005-0000-0000-0000B1730000}"/>
    <cellStyle name="Monétaire 2 2 4 4" xfId="11225" xr:uid="{00000000-0005-0000-0000-0000B2730000}"/>
    <cellStyle name="Monétaire 2 2 5" xfId="15735" xr:uid="{00000000-0005-0000-0000-0000B3730000}"/>
    <cellStyle name="Monétaire 2 2 5 2" xfId="40702" xr:uid="{00000000-0005-0000-0000-0000B4730000}"/>
    <cellStyle name="Monétaire 2 2 6" xfId="7550" xr:uid="{00000000-0005-0000-0000-0000B5730000}"/>
    <cellStyle name="Monétaire 2 3" xfId="3392" xr:uid="{00000000-0005-0000-0000-0000B6730000}"/>
    <cellStyle name="Monétaire 2 3 2" xfId="9591" xr:uid="{00000000-0005-0000-0000-0000B7730000}"/>
    <cellStyle name="Monétaire 2 3 2 2" xfId="13540" xr:uid="{00000000-0005-0000-0000-0000B8730000}"/>
    <cellStyle name="Monétaire 2 3 2 2 2" xfId="20742" xr:uid="{00000000-0005-0000-0000-0000B9730000}"/>
    <cellStyle name="Monétaire 2 3 2 2 2 2" xfId="44851" xr:uid="{00000000-0005-0000-0000-0000BA730000}"/>
    <cellStyle name="Monétaire 2 3 2 2 3" xfId="39387" xr:uid="{00000000-0005-0000-0000-0000BB730000}"/>
    <cellStyle name="Monétaire 2 3 2 3" xfId="17348" xr:uid="{00000000-0005-0000-0000-0000BC730000}"/>
    <cellStyle name="Monétaire 2 3 2 3 2" xfId="42315" xr:uid="{00000000-0005-0000-0000-0000BD730000}"/>
    <cellStyle name="Monétaire 2 3 2 4" xfId="36875" xr:uid="{00000000-0005-0000-0000-0000BE730000}"/>
    <cellStyle name="Monétaire 2 3 3" xfId="11254" xr:uid="{00000000-0005-0000-0000-0000BF730000}"/>
    <cellStyle name="Monétaire 2 3 3 2" xfId="19897" xr:uid="{00000000-0005-0000-0000-0000C0730000}"/>
    <cellStyle name="Monétaire 2 3 3 2 2" xfId="44006" xr:uid="{00000000-0005-0000-0000-0000C1730000}"/>
    <cellStyle name="Monétaire 2 3 3 3" xfId="38528" xr:uid="{00000000-0005-0000-0000-0000C2730000}"/>
    <cellStyle name="Monétaire 2 3 4" xfId="15880" xr:uid="{00000000-0005-0000-0000-0000C3730000}"/>
    <cellStyle name="Monétaire 2 3 4 2" xfId="40847" xr:uid="{00000000-0005-0000-0000-0000C4730000}"/>
    <cellStyle name="Monétaire 2 3 5" xfId="7711" xr:uid="{00000000-0005-0000-0000-0000C5730000}"/>
    <cellStyle name="Monétaire 2 4" xfId="4192" xr:uid="{00000000-0005-0000-0000-0000C6730000}"/>
    <cellStyle name="Monétaire 2 4 2" xfId="12791" xr:uid="{00000000-0005-0000-0000-0000C7730000}"/>
    <cellStyle name="Monétaire 2 4 2 2" xfId="20331" xr:uid="{00000000-0005-0000-0000-0000C8730000}"/>
    <cellStyle name="Monétaire 2 4 2 2 2" xfId="44440" xr:uid="{00000000-0005-0000-0000-0000C9730000}"/>
    <cellStyle name="Monétaire 2 4 2 3" xfId="38968" xr:uid="{00000000-0005-0000-0000-0000CA730000}"/>
    <cellStyle name="Monétaire 2 4 3" xfId="16737" xr:uid="{00000000-0005-0000-0000-0000CB730000}"/>
    <cellStyle name="Monétaire 2 4 3 2" xfId="41704" xr:uid="{00000000-0005-0000-0000-0000CC730000}"/>
    <cellStyle name="Monétaire 2 4 4" xfId="35898" xr:uid="{00000000-0005-0000-0000-0000CD730000}"/>
    <cellStyle name="Monétaire 2 4 5" xfId="8612" xr:uid="{00000000-0005-0000-0000-0000CE730000}"/>
    <cellStyle name="Monétaire 2 5" xfId="2578" xr:uid="{00000000-0005-0000-0000-0000CF730000}"/>
    <cellStyle name="Monétaire 2 5 2" xfId="19129" xr:uid="{00000000-0005-0000-0000-0000D0730000}"/>
    <cellStyle name="Monétaire 2 5 2 2" xfId="43238" xr:uid="{00000000-0005-0000-0000-0000D1730000}"/>
    <cellStyle name="Monétaire 2 5 3" xfId="37759" xr:uid="{00000000-0005-0000-0000-0000D2730000}"/>
    <cellStyle name="Monétaire 2 5 4" xfId="10476" xr:uid="{00000000-0005-0000-0000-0000D3730000}"/>
    <cellStyle name="Monétaire 2 6" xfId="14910" xr:uid="{00000000-0005-0000-0000-0000D4730000}"/>
    <cellStyle name="Monétaire 2 6 2" xfId="39878" xr:uid="{00000000-0005-0000-0000-0000D5730000}"/>
    <cellStyle name="Monétaire 2 7" xfId="6474" xr:uid="{00000000-0005-0000-0000-0000D6730000}"/>
    <cellStyle name="Monétaire 3" xfId="14866" xr:uid="{00000000-0005-0000-0000-0000D7730000}"/>
    <cellStyle name="Monétaire 3 2" xfId="21177" xr:uid="{00000000-0005-0000-0000-0000D8730000}"/>
    <cellStyle name="Monétaire 3 2 2" xfId="45286" xr:uid="{00000000-0005-0000-0000-0000D9730000}"/>
    <cellStyle name="Monétaire 3 3" xfId="39833" xr:uid="{00000000-0005-0000-0000-0000DA730000}"/>
    <cellStyle name="Monétaire 4" xfId="21180" xr:uid="{00000000-0005-0000-0000-0000DB730000}"/>
    <cellStyle name="Monétaire 4 2" xfId="45289" xr:uid="{00000000-0005-0000-0000-0000DC730000}"/>
    <cellStyle name="Neutral" xfId="5148" builtinId="28" customBuiltin="1"/>
    <cellStyle name="Neutre 10 2" xfId="977" xr:uid="{00000000-0005-0000-0000-0000DE730000}"/>
    <cellStyle name="Neutre 10 3" xfId="978" xr:uid="{00000000-0005-0000-0000-0000DF730000}"/>
    <cellStyle name="Neutre 11 2" xfId="979" xr:uid="{00000000-0005-0000-0000-0000E0730000}"/>
    <cellStyle name="Neutre 11 3" xfId="980" xr:uid="{00000000-0005-0000-0000-0000E1730000}"/>
    <cellStyle name="Neutre 12 2" xfId="981" xr:uid="{00000000-0005-0000-0000-0000E2730000}"/>
    <cellStyle name="Neutre 12 3" xfId="982" xr:uid="{00000000-0005-0000-0000-0000E3730000}"/>
    <cellStyle name="Neutre 13 2" xfId="983" xr:uid="{00000000-0005-0000-0000-0000E4730000}"/>
    <cellStyle name="Neutre 13 3" xfId="984" xr:uid="{00000000-0005-0000-0000-0000E5730000}"/>
    <cellStyle name="Neutre 14 2" xfId="985" xr:uid="{00000000-0005-0000-0000-0000E6730000}"/>
    <cellStyle name="Neutre 14 3" xfId="986" xr:uid="{00000000-0005-0000-0000-0000E7730000}"/>
    <cellStyle name="Neutre 15 2" xfId="987" xr:uid="{00000000-0005-0000-0000-0000E8730000}"/>
    <cellStyle name="Neutre 15 3" xfId="988" xr:uid="{00000000-0005-0000-0000-0000E9730000}"/>
    <cellStyle name="Neutre 16 2" xfId="989" xr:uid="{00000000-0005-0000-0000-0000EA730000}"/>
    <cellStyle name="Neutre 16 3" xfId="990" xr:uid="{00000000-0005-0000-0000-0000EB730000}"/>
    <cellStyle name="Neutre 17 2" xfId="991" xr:uid="{00000000-0005-0000-0000-0000EC730000}"/>
    <cellStyle name="Neutre 17 3" xfId="992" xr:uid="{00000000-0005-0000-0000-0000ED730000}"/>
    <cellStyle name="Neutre 2 2" xfId="993" xr:uid="{00000000-0005-0000-0000-0000EE730000}"/>
    <cellStyle name="Neutre 2 3" xfId="994" xr:uid="{00000000-0005-0000-0000-0000EF730000}"/>
    <cellStyle name="Neutre 3 2" xfId="995" xr:uid="{00000000-0005-0000-0000-0000F0730000}"/>
    <cellStyle name="Neutre 3 3" xfId="996" xr:uid="{00000000-0005-0000-0000-0000F1730000}"/>
    <cellStyle name="Neutre 4 2" xfId="997" xr:uid="{00000000-0005-0000-0000-0000F2730000}"/>
    <cellStyle name="Neutre 4 3" xfId="998" xr:uid="{00000000-0005-0000-0000-0000F3730000}"/>
    <cellStyle name="Neutre 5 2" xfId="999" xr:uid="{00000000-0005-0000-0000-0000F4730000}"/>
    <cellStyle name="Neutre 5 3" xfId="1000" xr:uid="{00000000-0005-0000-0000-0000F5730000}"/>
    <cellStyle name="Neutre 6 2" xfId="1001" xr:uid="{00000000-0005-0000-0000-0000F6730000}"/>
    <cellStyle name="Neutre 6 3" xfId="1002" xr:uid="{00000000-0005-0000-0000-0000F7730000}"/>
    <cellStyle name="Neutre 7 2" xfId="1003" xr:uid="{00000000-0005-0000-0000-0000F8730000}"/>
    <cellStyle name="Neutre 7 3" xfId="1004" xr:uid="{00000000-0005-0000-0000-0000F9730000}"/>
    <cellStyle name="Neutre 8 2" xfId="1005" xr:uid="{00000000-0005-0000-0000-0000FA730000}"/>
    <cellStyle name="Neutre 8 3" xfId="1006" xr:uid="{00000000-0005-0000-0000-0000FB730000}"/>
    <cellStyle name="Neutre 9 2" xfId="1007" xr:uid="{00000000-0005-0000-0000-0000FC730000}"/>
    <cellStyle name="Neutre 9 3" xfId="1008" xr:uid="{00000000-0005-0000-0000-0000FD730000}"/>
    <cellStyle name="Normal" xfId="0" builtinId="0"/>
    <cellStyle name="Normal 10" xfId="1009" xr:uid="{00000000-0005-0000-0000-0000FF730000}"/>
    <cellStyle name="Normal 10 2" xfId="1925" xr:uid="{00000000-0005-0000-0000-000000740000}"/>
    <cellStyle name="Normal 10 2 2" xfId="2324" xr:uid="{00000000-0005-0000-0000-000001740000}"/>
    <cellStyle name="Normal 10 2 2 2" xfId="3931" xr:uid="{00000000-0005-0000-0000-000002740000}"/>
    <cellStyle name="Normal 10 2 2 2 2" xfId="10294" xr:uid="{00000000-0005-0000-0000-000003740000}"/>
    <cellStyle name="Normal 10 2 2 2 2 2" xfId="18051" xr:uid="{00000000-0005-0000-0000-000004740000}"/>
    <cellStyle name="Normal 10 2 2 2 2 2 2" xfId="43018" xr:uid="{00000000-0005-0000-0000-000005740000}"/>
    <cellStyle name="Normal 10 2 2 2 2 3" xfId="37578" xr:uid="{00000000-0005-0000-0000-000006740000}"/>
    <cellStyle name="Normal 10 2 2 2 3" xfId="16583" xr:uid="{00000000-0005-0000-0000-000007740000}"/>
    <cellStyle name="Normal 10 2 2 2 3 2" xfId="41550" xr:uid="{00000000-0005-0000-0000-000008740000}"/>
    <cellStyle name="Normal 10 2 2 2 4" xfId="8417" xr:uid="{00000000-0005-0000-0000-000009740000}"/>
    <cellStyle name="Normal 10 2 2 2 5" xfId="35716" xr:uid="{00000000-0005-0000-0000-00000A740000}"/>
    <cellStyle name="Normal 10 2 2 2 6" xfId="5726" xr:uid="{00000000-0005-0000-0000-00000B740000}"/>
    <cellStyle name="Normal 10 2 2 3" xfId="4823" xr:uid="{00000000-0005-0000-0000-00000C740000}"/>
    <cellStyle name="Normal 10 2 2 3 2" xfId="10058" xr:uid="{00000000-0005-0000-0000-00000D740000}"/>
    <cellStyle name="Normal 10 2 2 3 2 2" xfId="17815" xr:uid="{00000000-0005-0000-0000-00000E740000}"/>
    <cellStyle name="Normal 10 2 2 3 2 2 2" xfId="42782" xr:uid="{00000000-0005-0000-0000-00000F740000}"/>
    <cellStyle name="Normal 10 2 2 3 2 3" xfId="37342" xr:uid="{00000000-0005-0000-0000-000010740000}"/>
    <cellStyle name="Normal 10 2 2 3 3" xfId="16347" xr:uid="{00000000-0005-0000-0000-000011740000}"/>
    <cellStyle name="Normal 10 2 2 3 3 2" xfId="41314" xr:uid="{00000000-0005-0000-0000-000012740000}"/>
    <cellStyle name="Normal 10 2 2 3 4" xfId="8178" xr:uid="{00000000-0005-0000-0000-000013740000}"/>
    <cellStyle name="Normal 10 2 2 3 5" xfId="35490" xr:uid="{00000000-0005-0000-0000-000014740000}"/>
    <cellStyle name="Normal 10 2 2 3 6" xfId="5495" xr:uid="{00000000-0005-0000-0000-000015740000}"/>
    <cellStyle name="Normal 10 2 2 4" xfId="3118" xr:uid="{00000000-0005-0000-0000-000016740000}"/>
    <cellStyle name="Normal 10 2 2 4 2" xfId="17204" xr:uid="{00000000-0005-0000-0000-000017740000}"/>
    <cellStyle name="Normal 10 2 2 4 2 2" xfId="42171" xr:uid="{00000000-0005-0000-0000-000018740000}"/>
    <cellStyle name="Normal 10 2 2 4 3" xfId="36731" xr:uid="{00000000-0005-0000-0000-000019740000}"/>
    <cellStyle name="Normal 10 2 2 4 4" xfId="9447" xr:uid="{00000000-0005-0000-0000-00001A740000}"/>
    <cellStyle name="Normal 10 2 2 5" xfId="15736" xr:uid="{00000000-0005-0000-0000-00001B740000}"/>
    <cellStyle name="Normal 10 2 2 5 2" xfId="40703" xr:uid="{00000000-0005-0000-0000-00001C740000}"/>
    <cellStyle name="Normal 10 2 2 6" xfId="7551" xr:uid="{00000000-0005-0000-0000-00001D740000}"/>
    <cellStyle name="Normal 10 2 2 7" xfId="35275" xr:uid="{00000000-0005-0000-0000-00001E740000}"/>
    <cellStyle name="Normal 10 2 2 8" xfId="5269" xr:uid="{00000000-0005-0000-0000-00001F740000}"/>
    <cellStyle name="Normal 10 2 3" xfId="3547" xr:uid="{00000000-0005-0000-0000-000020740000}"/>
    <cellStyle name="Normal 10 2 3 2" xfId="10283" xr:uid="{00000000-0005-0000-0000-000021740000}"/>
    <cellStyle name="Normal 10 2 3 2 2" xfId="18040" xr:uid="{00000000-0005-0000-0000-000022740000}"/>
    <cellStyle name="Normal 10 2 3 2 2 2" xfId="43007" xr:uid="{00000000-0005-0000-0000-000023740000}"/>
    <cellStyle name="Normal 10 2 3 2 3" xfId="37567" xr:uid="{00000000-0005-0000-0000-000024740000}"/>
    <cellStyle name="Normal 10 2 3 3" xfId="16572" xr:uid="{00000000-0005-0000-0000-000025740000}"/>
    <cellStyle name="Normal 10 2 3 3 2" xfId="41539" xr:uid="{00000000-0005-0000-0000-000026740000}"/>
    <cellStyle name="Normal 10 2 3 4" xfId="8406" xr:uid="{00000000-0005-0000-0000-000027740000}"/>
    <cellStyle name="Normal 10 2 3 5" xfId="35705" xr:uid="{00000000-0005-0000-0000-000028740000}"/>
    <cellStyle name="Normal 10 2 3 6" xfId="5715" xr:uid="{00000000-0005-0000-0000-000029740000}"/>
    <cellStyle name="Normal 10 2 4" xfId="4427" xr:uid="{00000000-0005-0000-0000-00002A740000}"/>
    <cellStyle name="Normal 10 2 4 2" xfId="9674" xr:uid="{00000000-0005-0000-0000-00002B740000}"/>
    <cellStyle name="Normal 10 2 4 2 2" xfId="17431" xr:uid="{00000000-0005-0000-0000-00002C740000}"/>
    <cellStyle name="Normal 10 2 4 2 2 2" xfId="42398" xr:uid="{00000000-0005-0000-0000-00002D740000}"/>
    <cellStyle name="Normal 10 2 4 2 3" xfId="36958" xr:uid="{00000000-0005-0000-0000-00002E740000}"/>
    <cellStyle name="Normal 10 2 4 3" xfId="15963" xr:uid="{00000000-0005-0000-0000-00002F740000}"/>
    <cellStyle name="Normal 10 2 4 3 2" xfId="40930" xr:uid="{00000000-0005-0000-0000-000030740000}"/>
    <cellStyle name="Normal 10 2 4 4" xfId="7794" xr:uid="{00000000-0005-0000-0000-000031740000}"/>
    <cellStyle name="Normal 10 2 4 5" xfId="35479" xr:uid="{00000000-0005-0000-0000-000032740000}"/>
    <cellStyle name="Normal 10 2 4 6" xfId="5484" xr:uid="{00000000-0005-0000-0000-000033740000}"/>
    <cellStyle name="Normal 10 2 5" xfId="2734" xr:uid="{00000000-0005-0000-0000-000034740000}"/>
    <cellStyle name="Normal 10 2 5 2" xfId="16820" xr:uid="{00000000-0005-0000-0000-000035740000}"/>
    <cellStyle name="Normal 10 2 5 2 2" xfId="41787" xr:uid="{00000000-0005-0000-0000-000036740000}"/>
    <cellStyle name="Normal 10 2 5 3" xfId="36347" xr:uid="{00000000-0005-0000-0000-000037740000}"/>
    <cellStyle name="Normal 10 2 5 4" xfId="9063" xr:uid="{00000000-0005-0000-0000-000038740000}"/>
    <cellStyle name="Normal 10 2 6" xfId="15352" xr:uid="{00000000-0005-0000-0000-000039740000}"/>
    <cellStyle name="Normal 10 2 6 2" xfId="40319" xr:uid="{00000000-0005-0000-0000-00003A740000}"/>
    <cellStyle name="Normal 10 2 7" xfId="7160" xr:uid="{00000000-0005-0000-0000-00003B740000}"/>
    <cellStyle name="Normal 10 2 8" xfId="35264" xr:uid="{00000000-0005-0000-0000-00003C740000}"/>
    <cellStyle name="Normal 10 2 9" xfId="5258" xr:uid="{00000000-0005-0000-0000-00003D740000}"/>
    <cellStyle name="Normal 10 3" xfId="2542" xr:uid="{00000000-0005-0000-0000-00003E740000}"/>
    <cellStyle name="Normal 10 3 2" xfId="4108" xr:uid="{00000000-0005-0000-0000-00003F740000}"/>
    <cellStyle name="Normal 10 3 2 2" xfId="10477" xr:uid="{00000000-0005-0000-0000-000040740000}"/>
    <cellStyle name="Normal 10 3 3" xfId="5019" xr:uid="{00000000-0005-0000-0000-000041740000}"/>
    <cellStyle name="Normal 10 3 4" xfId="3266" xr:uid="{00000000-0005-0000-0000-000042740000}"/>
    <cellStyle name="Normal 10 3 5" xfId="5899" xr:uid="{00000000-0005-0000-0000-000043740000}"/>
    <cellStyle name="Normal 10 4" xfId="2528" xr:uid="{00000000-0005-0000-0000-000044740000}"/>
    <cellStyle name="Normal 10 4 2" xfId="4088" xr:uid="{00000000-0005-0000-0000-000045740000}"/>
    <cellStyle name="Normal 10 4 2 2" xfId="39843" xr:uid="{00000000-0005-0000-0000-000046740000}"/>
    <cellStyle name="Normal 10 4 3" xfId="5006" xr:uid="{00000000-0005-0000-0000-000047740000}"/>
    <cellStyle name="Normal 10 4 4" xfId="3308" xr:uid="{00000000-0005-0000-0000-000048740000}"/>
    <cellStyle name="Normal 10 4 5" xfId="14875" xr:uid="{00000000-0005-0000-0000-000049740000}"/>
    <cellStyle name="Normal 10 5" xfId="5123" xr:uid="{00000000-0005-0000-0000-00004A740000}"/>
    <cellStyle name="Normal 10 6" xfId="5135" xr:uid="{00000000-0005-0000-0000-00004B740000}"/>
    <cellStyle name="Normal 100" xfId="2494" xr:uid="{00000000-0005-0000-0000-00004C740000}"/>
    <cellStyle name="Normal 101" xfId="2501" xr:uid="{00000000-0005-0000-0000-00004D740000}"/>
    <cellStyle name="Normal 101 2" xfId="4063" xr:uid="{00000000-0005-0000-0000-00004E740000}"/>
    <cellStyle name="Normal 101 3" xfId="4981" xr:uid="{00000000-0005-0000-0000-00004F740000}"/>
    <cellStyle name="Normal 101 4" xfId="3284" xr:uid="{00000000-0005-0000-0000-000050740000}"/>
    <cellStyle name="Normal 102" xfId="2562" xr:uid="{00000000-0005-0000-0000-000051740000}"/>
    <cellStyle name="Normal 102 2" xfId="5038" xr:uid="{00000000-0005-0000-0000-000052740000}"/>
    <cellStyle name="Normal 103" xfId="45298" xr:uid="{00000000-0005-0000-0000-000053740000}"/>
    <cellStyle name="Normal 104" xfId="45299" xr:uid="{00000000-0005-0000-0000-000054740000}"/>
    <cellStyle name="Normal 105" xfId="45307" xr:uid="{00000000-0005-0000-0000-000055740000}"/>
    <cellStyle name="Normal 11" xfId="1010" xr:uid="{00000000-0005-0000-0000-000056740000}"/>
    <cellStyle name="Normal 11 2" xfId="2543" xr:uid="{00000000-0005-0000-0000-000057740000}"/>
    <cellStyle name="Normal 11 2 2" xfId="4117" xr:uid="{00000000-0005-0000-0000-000058740000}"/>
    <cellStyle name="Normal 11 2 3" xfId="5020" xr:uid="{00000000-0005-0000-0000-000059740000}"/>
    <cellStyle name="Normal 11 2 4" xfId="3276" xr:uid="{00000000-0005-0000-0000-00005A740000}"/>
    <cellStyle name="Normal 12" xfId="1011" xr:uid="{00000000-0005-0000-0000-00005B740000}"/>
    <cellStyle name="Normal 12 2" xfId="3277" xr:uid="{00000000-0005-0000-0000-00005C740000}"/>
    <cellStyle name="Normal 12 2 2" xfId="4118" xr:uid="{00000000-0005-0000-0000-00005D740000}"/>
    <cellStyle name="Normal 12 3" xfId="1" xr:uid="{00000000-0005-0000-0000-00005E740000}"/>
    <cellStyle name="Normal 13" xfId="1012" xr:uid="{00000000-0005-0000-0000-00005F740000}"/>
    <cellStyle name="Normal 14" xfId="1013" xr:uid="{00000000-0005-0000-0000-000060740000}"/>
    <cellStyle name="Normal 15" xfId="1357" xr:uid="{00000000-0005-0000-0000-000061740000}"/>
    <cellStyle name="Normal 15 2" xfId="1417" xr:uid="{00000000-0005-0000-0000-000062740000}"/>
    <cellStyle name="Normal 16" xfId="1014" xr:uid="{00000000-0005-0000-0000-000063740000}"/>
    <cellStyle name="Normal 17" xfId="1015" xr:uid="{00000000-0005-0000-0000-000064740000}"/>
    <cellStyle name="Normal 18" xfId="1358" xr:uid="{00000000-0005-0000-0000-000065740000}"/>
    <cellStyle name="Normal 18 10" xfId="6689" xr:uid="{00000000-0005-0000-0000-000066740000}"/>
    <cellStyle name="Normal 18 11" xfId="35190" xr:uid="{00000000-0005-0000-0000-000067740000}"/>
    <cellStyle name="Normal 18 12" xfId="5184" xr:uid="{00000000-0005-0000-0000-000068740000}"/>
    <cellStyle name="Normal 18 2" xfId="1427" xr:uid="{00000000-0005-0000-0000-000069740000}"/>
    <cellStyle name="Normal 18 2 10" xfId="35198" xr:uid="{00000000-0005-0000-0000-00006A740000}"/>
    <cellStyle name="Normal 18 2 11" xfId="5192" xr:uid="{00000000-0005-0000-0000-00006B740000}"/>
    <cellStyle name="Normal 18 2 2" xfId="1445" xr:uid="{00000000-0005-0000-0000-00006C740000}"/>
    <cellStyle name="Normal 18 2 2 2" xfId="2327" xr:uid="{00000000-0005-0000-0000-00006D740000}"/>
    <cellStyle name="Normal 18 2 2 2 2" xfId="3934" xr:uid="{00000000-0005-0000-0000-00006E740000}"/>
    <cellStyle name="Normal 18 2 2 2 2 2" xfId="10297" xr:uid="{00000000-0005-0000-0000-00006F740000}"/>
    <cellStyle name="Normal 18 2 2 2 2 2 2" xfId="18054" xr:uid="{00000000-0005-0000-0000-000070740000}"/>
    <cellStyle name="Normal 18 2 2 2 2 2 2 2" xfId="43021" xr:uid="{00000000-0005-0000-0000-000071740000}"/>
    <cellStyle name="Normal 18 2 2 2 2 2 3" xfId="37581" xr:uid="{00000000-0005-0000-0000-000072740000}"/>
    <cellStyle name="Normal 18 2 2 2 2 3" xfId="16586" xr:uid="{00000000-0005-0000-0000-000073740000}"/>
    <cellStyle name="Normal 18 2 2 2 2 3 2" xfId="41553" xr:uid="{00000000-0005-0000-0000-000074740000}"/>
    <cellStyle name="Normal 18 2 2 2 2 4" xfId="8420" xr:uid="{00000000-0005-0000-0000-000075740000}"/>
    <cellStyle name="Normal 18 2 2 2 2 5" xfId="35719" xr:uid="{00000000-0005-0000-0000-000076740000}"/>
    <cellStyle name="Normal 18 2 2 2 2 6" xfId="5729" xr:uid="{00000000-0005-0000-0000-000077740000}"/>
    <cellStyle name="Normal 18 2 2 2 3" xfId="4826" xr:uid="{00000000-0005-0000-0000-000078740000}"/>
    <cellStyle name="Normal 18 2 2 2 3 2" xfId="10061" xr:uid="{00000000-0005-0000-0000-000079740000}"/>
    <cellStyle name="Normal 18 2 2 2 3 2 2" xfId="17818" xr:uid="{00000000-0005-0000-0000-00007A740000}"/>
    <cellStyle name="Normal 18 2 2 2 3 2 2 2" xfId="42785" xr:uid="{00000000-0005-0000-0000-00007B740000}"/>
    <cellStyle name="Normal 18 2 2 2 3 2 3" xfId="37345" xr:uid="{00000000-0005-0000-0000-00007C740000}"/>
    <cellStyle name="Normal 18 2 2 2 3 3" xfId="16350" xr:uid="{00000000-0005-0000-0000-00007D740000}"/>
    <cellStyle name="Normal 18 2 2 2 3 3 2" xfId="41317" xr:uid="{00000000-0005-0000-0000-00007E740000}"/>
    <cellStyle name="Normal 18 2 2 2 3 4" xfId="8181" xr:uid="{00000000-0005-0000-0000-00007F740000}"/>
    <cellStyle name="Normal 18 2 2 2 3 5" xfId="35493" xr:uid="{00000000-0005-0000-0000-000080740000}"/>
    <cellStyle name="Normal 18 2 2 2 3 6" xfId="5498" xr:uid="{00000000-0005-0000-0000-000081740000}"/>
    <cellStyle name="Normal 18 2 2 2 4" xfId="3121" xr:uid="{00000000-0005-0000-0000-000082740000}"/>
    <cellStyle name="Normal 18 2 2 2 4 2" xfId="17207" xr:uid="{00000000-0005-0000-0000-000083740000}"/>
    <cellStyle name="Normal 18 2 2 2 4 2 2" xfId="42174" xr:uid="{00000000-0005-0000-0000-000084740000}"/>
    <cellStyle name="Normal 18 2 2 2 4 3" xfId="36734" xr:uid="{00000000-0005-0000-0000-000085740000}"/>
    <cellStyle name="Normal 18 2 2 2 4 4" xfId="9450" xr:uid="{00000000-0005-0000-0000-000086740000}"/>
    <cellStyle name="Normal 18 2 2 2 5" xfId="15739" xr:uid="{00000000-0005-0000-0000-000087740000}"/>
    <cellStyle name="Normal 18 2 2 2 5 2" xfId="40706" xr:uid="{00000000-0005-0000-0000-000088740000}"/>
    <cellStyle name="Normal 18 2 2 2 6" xfId="7554" xr:uid="{00000000-0005-0000-0000-000089740000}"/>
    <cellStyle name="Normal 18 2 2 2 7" xfId="35278" xr:uid="{00000000-0005-0000-0000-00008A740000}"/>
    <cellStyle name="Normal 18 2 2 2 8" xfId="5272" xr:uid="{00000000-0005-0000-0000-00008B740000}"/>
    <cellStyle name="Normal 18 2 2 3" xfId="1869" xr:uid="{00000000-0005-0000-0000-00008C740000}"/>
    <cellStyle name="Normal 18 2 2 3 2" xfId="3495" xr:uid="{00000000-0005-0000-0000-00008D740000}"/>
    <cellStyle name="Normal 18 2 2 3 2 2" xfId="17989" xr:uid="{00000000-0005-0000-0000-00008E740000}"/>
    <cellStyle name="Normal 18 2 2 3 2 2 2" xfId="42956" xr:uid="{00000000-0005-0000-0000-00008F740000}"/>
    <cellStyle name="Normal 18 2 2 3 2 3" xfId="37516" xr:uid="{00000000-0005-0000-0000-000090740000}"/>
    <cellStyle name="Normal 18 2 2 3 2 4" xfId="10232" xr:uid="{00000000-0005-0000-0000-000091740000}"/>
    <cellStyle name="Normal 18 2 2 3 3" xfId="4375" xr:uid="{00000000-0005-0000-0000-000092740000}"/>
    <cellStyle name="Normal 18 2 2 3 3 2" xfId="41488" xr:uid="{00000000-0005-0000-0000-000093740000}"/>
    <cellStyle name="Normal 18 2 2 3 3 3" xfId="16521" xr:uid="{00000000-0005-0000-0000-000094740000}"/>
    <cellStyle name="Normal 18 2 2 3 4" xfId="2682" xr:uid="{00000000-0005-0000-0000-000095740000}"/>
    <cellStyle name="Normal 18 2 2 3 4 2" xfId="8355" xr:uid="{00000000-0005-0000-0000-000096740000}"/>
    <cellStyle name="Normal 18 2 2 3 5" xfId="35654" xr:uid="{00000000-0005-0000-0000-000097740000}"/>
    <cellStyle name="Normal 18 2 2 3 6" xfId="5664" xr:uid="{00000000-0005-0000-0000-000098740000}"/>
    <cellStyle name="Normal 18 2 2 4" xfId="3423" xr:uid="{00000000-0005-0000-0000-000099740000}"/>
    <cellStyle name="Normal 18 2 2 4 2" xfId="9622" xr:uid="{00000000-0005-0000-0000-00009A740000}"/>
    <cellStyle name="Normal 18 2 2 4 2 2" xfId="17379" xr:uid="{00000000-0005-0000-0000-00009B740000}"/>
    <cellStyle name="Normal 18 2 2 4 2 2 2" xfId="42346" xr:uid="{00000000-0005-0000-0000-00009C740000}"/>
    <cellStyle name="Normal 18 2 2 4 2 3" xfId="36906" xr:uid="{00000000-0005-0000-0000-00009D740000}"/>
    <cellStyle name="Normal 18 2 2 4 3" xfId="15911" xr:uid="{00000000-0005-0000-0000-00009E740000}"/>
    <cellStyle name="Normal 18 2 2 4 3 2" xfId="40878" xr:uid="{00000000-0005-0000-0000-00009F740000}"/>
    <cellStyle name="Normal 18 2 2 4 4" xfId="7742" xr:uid="{00000000-0005-0000-0000-0000A0740000}"/>
    <cellStyle name="Normal 18 2 2 4 5" xfId="35428" xr:uid="{00000000-0005-0000-0000-0000A1740000}"/>
    <cellStyle name="Normal 18 2 2 4 6" xfId="5433" xr:uid="{00000000-0005-0000-0000-0000A2740000}"/>
    <cellStyle name="Normal 18 2 2 5" xfId="4235" xr:uid="{00000000-0005-0000-0000-0000A3740000}"/>
    <cellStyle name="Normal 18 2 2 5 2" xfId="16768" xr:uid="{00000000-0005-0000-0000-0000A4740000}"/>
    <cellStyle name="Normal 18 2 2 5 2 2" xfId="41735" xr:uid="{00000000-0005-0000-0000-0000A5740000}"/>
    <cellStyle name="Normal 18 2 2 5 3" xfId="35945" xr:uid="{00000000-0005-0000-0000-0000A6740000}"/>
    <cellStyle name="Normal 18 2 2 5 4" xfId="8661" xr:uid="{00000000-0005-0000-0000-0000A7740000}"/>
    <cellStyle name="Normal 18 2 2 6" xfId="2611" xr:uid="{00000000-0005-0000-0000-0000A8740000}"/>
    <cellStyle name="Normal 18 2 2 6 2" xfId="39917" xr:uid="{00000000-0005-0000-0000-0000A9740000}"/>
    <cellStyle name="Normal 18 2 2 6 3" xfId="14950" xr:uid="{00000000-0005-0000-0000-0000AA740000}"/>
    <cellStyle name="Normal 18 2 2 7" xfId="6756" xr:uid="{00000000-0005-0000-0000-0000AB740000}"/>
    <cellStyle name="Normal 18 2 2 8" xfId="35212" xr:uid="{00000000-0005-0000-0000-0000AC740000}"/>
    <cellStyle name="Normal 18 2 2 9" xfId="5206" xr:uid="{00000000-0005-0000-0000-0000AD740000}"/>
    <cellStyle name="Normal 18 2 3" xfId="1498" xr:uid="{00000000-0005-0000-0000-0000AE740000}"/>
    <cellStyle name="Normal 18 2 3 2" xfId="2328" xr:uid="{00000000-0005-0000-0000-0000AF740000}"/>
    <cellStyle name="Normal 18 2 3 2 2" xfId="3935" xr:uid="{00000000-0005-0000-0000-0000B0740000}"/>
    <cellStyle name="Normal 18 2 3 2 2 2" xfId="10298" xr:uid="{00000000-0005-0000-0000-0000B1740000}"/>
    <cellStyle name="Normal 18 2 3 2 2 2 2" xfId="18055" xr:uid="{00000000-0005-0000-0000-0000B2740000}"/>
    <cellStyle name="Normal 18 2 3 2 2 2 2 2" xfId="43022" xr:uid="{00000000-0005-0000-0000-0000B3740000}"/>
    <cellStyle name="Normal 18 2 3 2 2 2 3" xfId="37582" xr:uid="{00000000-0005-0000-0000-0000B4740000}"/>
    <cellStyle name="Normal 18 2 3 2 2 3" xfId="16587" xr:uid="{00000000-0005-0000-0000-0000B5740000}"/>
    <cellStyle name="Normal 18 2 3 2 2 3 2" xfId="41554" xr:uid="{00000000-0005-0000-0000-0000B6740000}"/>
    <cellStyle name="Normal 18 2 3 2 2 4" xfId="8421" xr:uid="{00000000-0005-0000-0000-0000B7740000}"/>
    <cellStyle name="Normal 18 2 3 2 2 5" xfId="35720" xr:uid="{00000000-0005-0000-0000-0000B8740000}"/>
    <cellStyle name="Normal 18 2 3 2 2 6" xfId="5730" xr:uid="{00000000-0005-0000-0000-0000B9740000}"/>
    <cellStyle name="Normal 18 2 3 2 3" xfId="4827" xr:uid="{00000000-0005-0000-0000-0000BA740000}"/>
    <cellStyle name="Normal 18 2 3 2 3 2" xfId="10062" xr:uid="{00000000-0005-0000-0000-0000BB740000}"/>
    <cellStyle name="Normal 18 2 3 2 3 2 2" xfId="17819" xr:uid="{00000000-0005-0000-0000-0000BC740000}"/>
    <cellStyle name="Normal 18 2 3 2 3 2 2 2" xfId="42786" xr:uid="{00000000-0005-0000-0000-0000BD740000}"/>
    <cellStyle name="Normal 18 2 3 2 3 2 3" xfId="37346" xr:uid="{00000000-0005-0000-0000-0000BE740000}"/>
    <cellStyle name="Normal 18 2 3 2 3 3" xfId="16351" xr:uid="{00000000-0005-0000-0000-0000BF740000}"/>
    <cellStyle name="Normal 18 2 3 2 3 3 2" xfId="41318" xr:uid="{00000000-0005-0000-0000-0000C0740000}"/>
    <cellStyle name="Normal 18 2 3 2 3 4" xfId="8182" xr:uid="{00000000-0005-0000-0000-0000C1740000}"/>
    <cellStyle name="Normal 18 2 3 2 3 5" xfId="35494" xr:uid="{00000000-0005-0000-0000-0000C2740000}"/>
    <cellStyle name="Normal 18 2 3 2 3 6" xfId="5499" xr:uid="{00000000-0005-0000-0000-0000C3740000}"/>
    <cellStyle name="Normal 18 2 3 2 4" xfId="3122" xr:uid="{00000000-0005-0000-0000-0000C4740000}"/>
    <cellStyle name="Normal 18 2 3 2 4 2" xfId="17208" xr:uid="{00000000-0005-0000-0000-0000C5740000}"/>
    <cellStyle name="Normal 18 2 3 2 4 2 2" xfId="42175" xr:uid="{00000000-0005-0000-0000-0000C6740000}"/>
    <cellStyle name="Normal 18 2 3 2 4 3" xfId="36735" xr:uid="{00000000-0005-0000-0000-0000C7740000}"/>
    <cellStyle name="Normal 18 2 3 2 4 4" xfId="9451" xr:uid="{00000000-0005-0000-0000-0000C8740000}"/>
    <cellStyle name="Normal 18 2 3 2 5" xfId="15740" xr:uid="{00000000-0005-0000-0000-0000C9740000}"/>
    <cellStyle name="Normal 18 2 3 2 5 2" xfId="40707" xr:uid="{00000000-0005-0000-0000-0000CA740000}"/>
    <cellStyle name="Normal 18 2 3 2 6" xfId="7555" xr:uid="{00000000-0005-0000-0000-0000CB740000}"/>
    <cellStyle name="Normal 18 2 3 2 7" xfId="35279" xr:uid="{00000000-0005-0000-0000-0000CC740000}"/>
    <cellStyle name="Normal 18 2 3 2 8" xfId="5273" xr:uid="{00000000-0005-0000-0000-0000CD740000}"/>
    <cellStyle name="Normal 18 2 3 3" xfId="1891" xr:uid="{00000000-0005-0000-0000-0000CE740000}"/>
    <cellStyle name="Normal 18 2 3 3 2" xfId="3517" xr:uid="{00000000-0005-0000-0000-0000CF740000}"/>
    <cellStyle name="Normal 18 2 3 3 2 2" xfId="18011" xr:uid="{00000000-0005-0000-0000-0000D0740000}"/>
    <cellStyle name="Normal 18 2 3 3 2 2 2" xfId="42978" xr:uid="{00000000-0005-0000-0000-0000D1740000}"/>
    <cellStyle name="Normal 18 2 3 3 2 3" xfId="37538" xr:uid="{00000000-0005-0000-0000-0000D2740000}"/>
    <cellStyle name="Normal 18 2 3 3 2 4" xfId="10254" xr:uid="{00000000-0005-0000-0000-0000D3740000}"/>
    <cellStyle name="Normal 18 2 3 3 3" xfId="4397" xr:uid="{00000000-0005-0000-0000-0000D4740000}"/>
    <cellStyle name="Normal 18 2 3 3 3 2" xfId="41510" xr:uid="{00000000-0005-0000-0000-0000D5740000}"/>
    <cellStyle name="Normal 18 2 3 3 3 3" xfId="16543" xr:uid="{00000000-0005-0000-0000-0000D6740000}"/>
    <cellStyle name="Normal 18 2 3 3 4" xfId="2704" xr:uid="{00000000-0005-0000-0000-0000D7740000}"/>
    <cellStyle name="Normal 18 2 3 3 4 2" xfId="8377" xr:uid="{00000000-0005-0000-0000-0000D8740000}"/>
    <cellStyle name="Normal 18 2 3 3 5" xfId="35676" xr:uid="{00000000-0005-0000-0000-0000D9740000}"/>
    <cellStyle name="Normal 18 2 3 3 6" xfId="5686" xr:uid="{00000000-0005-0000-0000-0000DA740000}"/>
    <cellStyle name="Normal 18 2 3 4" xfId="3445" xr:uid="{00000000-0005-0000-0000-0000DB740000}"/>
    <cellStyle name="Normal 18 2 3 4 2" xfId="9644" xr:uid="{00000000-0005-0000-0000-0000DC740000}"/>
    <cellStyle name="Normal 18 2 3 4 2 2" xfId="17401" xr:uid="{00000000-0005-0000-0000-0000DD740000}"/>
    <cellStyle name="Normal 18 2 3 4 2 2 2" xfId="42368" xr:uid="{00000000-0005-0000-0000-0000DE740000}"/>
    <cellStyle name="Normal 18 2 3 4 2 3" xfId="36928" xr:uid="{00000000-0005-0000-0000-0000DF740000}"/>
    <cellStyle name="Normal 18 2 3 4 3" xfId="15933" xr:uid="{00000000-0005-0000-0000-0000E0740000}"/>
    <cellStyle name="Normal 18 2 3 4 3 2" xfId="40900" xr:uid="{00000000-0005-0000-0000-0000E1740000}"/>
    <cellStyle name="Normal 18 2 3 4 4" xfId="7764" xr:uid="{00000000-0005-0000-0000-0000E2740000}"/>
    <cellStyle name="Normal 18 2 3 4 5" xfId="35450" xr:uid="{00000000-0005-0000-0000-0000E3740000}"/>
    <cellStyle name="Normal 18 2 3 4 6" xfId="5455" xr:uid="{00000000-0005-0000-0000-0000E4740000}"/>
    <cellStyle name="Normal 18 2 3 5" xfId="4260" xr:uid="{00000000-0005-0000-0000-0000E5740000}"/>
    <cellStyle name="Normal 18 2 3 5 2" xfId="16790" xr:uid="{00000000-0005-0000-0000-0000E6740000}"/>
    <cellStyle name="Normal 18 2 3 5 2 2" xfId="41757" xr:uid="{00000000-0005-0000-0000-0000E7740000}"/>
    <cellStyle name="Normal 18 2 3 5 3" xfId="35998" xr:uid="{00000000-0005-0000-0000-0000E8740000}"/>
    <cellStyle name="Normal 18 2 3 5 4" xfId="8714" xr:uid="{00000000-0005-0000-0000-0000E9740000}"/>
    <cellStyle name="Normal 18 2 3 6" xfId="2633" xr:uid="{00000000-0005-0000-0000-0000EA740000}"/>
    <cellStyle name="Normal 18 2 3 6 2" xfId="39970" xr:uid="{00000000-0005-0000-0000-0000EB740000}"/>
    <cellStyle name="Normal 18 2 3 6 3" xfId="15003" xr:uid="{00000000-0005-0000-0000-0000EC740000}"/>
    <cellStyle name="Normal 18 2 3 7" xfId="6809" xr:uid="{00000000-0005-0000-0000-0000ED740000}"/>
    <cellStyle name="Normal 18 2 3 8" xfId="35234" xr:uid="{00000000-0005-0000-0000-0000EE740000}"/>
    <cellStyle name="Normal 18 2 3 9" xfId="5228" xr:uid="{00000000-0005-0000-0000-0000EF740000}"/>
    <cellStyle name="Normal 18 2 4" xfId="2326" xr:uid="{00000000-0005-0000-0000-0000F0740000}"/>
    <cellStyle name="Normal 18 2 4 2" xfId="3933" xr:uid="{00000000-0005-0000-0000-0000F1740000}"/>
    <cellStyle name="Normal 18 2 4 2 2" xfId="10296" xr:uid="{00000000-0005-0000-0000-0000F2740000}"/>
    <cellStyle name="Normal 18 2 4 2 2 2" xfId="18053" xr:uid="{00000000-0005-0000-0000-0000F3740000}"/>
    <cellStyle name="Normal 18 2 4 2 2 2 2" xfId="43020" xr:uid="{00000000-0005-0000-0000-0000F4740000}"/>
    <cellStyle name="Normal 18 2 4 2 2 3" xfId="37580" xr:uid="{00000000-0005-0000-0000-0000F5740000}"/>
    <cellStyle name="Normal 18 2 4 2 3" xfId="16585" xr:uid="{00000000-0005-0000-0000-0000F6740000}"/>
    <cellStyle name="Normal 18 2 4 2 3 2" xfId="41552" xr:uid="{00000000-0005-0000-0000-0000F7740000}"/>
    <cellStyle name="Normal 18 2 4 2 4" xfId="8419" xr:uid="{00000000-0005-0000-0000-0000F8740000}"/>
    <cellStyle name="Normal 18 2 4 2 5" xfId="35718" xr:uid="{00000000-0005-0000-0000-0000F9740000}"/>
    <cellStyle name="Normal 18 2 4 2 6" xfId="5728" xr:uid="{00000000-0005-0000-0000-0000FA740000}"/>
    <cellStyle name="Normal 18 2 4 3" xfId="4825" xr:uid="{00000000-0005-0000-0000-0000FB740000}"/>
    <cellStyle name="Normal 18 2 4 3 2" xfId="10060" xr:uid="{00000000-0005-0000-0000-0000FC740000}"/>
    <cellStyle name="Normal 18 2 4 3 2 2" xfId="17817" xr:uid="{00000000-0005-0000-0000-0000FD740000}"/>
    <cellStyle name="Normal 18 2 4 3 2 2 2" xfId="42784" xr:uid="{00000000-0005-0000-0000-0000FE740000}"/>
    <cellStyle name="Normal 18 2 4 3 2 3" xfId="37344" xr:uid="{00000000-0005-0000-0000-0000FF740000}"/>
    <cellStyle name="Normal 18 2 4 3 3" xfId="16349" xr:uid="{00000000-0005-0000-0000-000000750000}"/>
    <cellStyle name="Normal 18 2 4 3 3 2" xfId="41316" xr:uid="{00000000-0005-0000-0000-000001750000}"/>
    <cellStyle name="Normal 18 2 4 3 4" xfId="8180" xr:uid="{00000000-0005-0000-0000-000002750000}"/>
    <cellStyle name="Normal 18 2 4 3 5" xfId="35492" xr:uid="{00000000-0005-0000-0000-000003750000}"/>
    <cellStyle name="Normal 18 2 4 3 6" xfId="5497" xr:uid="{00000000-0005-0000-0000-000004750000}"/>
    <cellStyle name="Normal 18 2 4 4" xfId="3120" xr:uid="{00000000-0005-0000-0000-000005750000}"/>
    <cellStyle name="Normal 18 2 4 4 2" xfId="17206" xr:uid="{00000000-0005-0000-0000-000006750000}"/>
    <cellStyle name="Normal 18 2 4 4 2 2" xfId="42173" xr:uid="{00000000-0005-0000-0000-000007750000}"/>
    <cellStyle name="Normal 18 2 4 4 3" xfId="36733" xr:uid="{00000000-0005-0000-0000-000008750000}"/>
    <cellStyle name="Normal 18 2 4 4 4" xfId="9449" xr:uid="{00000000-0005-0000-0000-000009750000}"/>
    <cellStyle name="Normal 18 2 4 5" xfId="15738" xr:uid="{00000000-0005-0000-0000-00000A750000}"/>
    <cellStyle name="Normal 18 2 4 5 2" xfId="40705" xr:uid="{00000000-0005-0000-0000-00000B750000}"/>
    <cellStyle name="Normal 18 2 4 6" xfId="7553" xr:uid="{00000000-0005-0000-0000-00000C750000}"/>
    <cellStyle name="Normal 18 2 4 7" xfId="35277" xr:uid="{00000000-0005-0000-0000-00000D750000}"/>
    <cellStyle name="Normal 18 2 4 8" xfId="5271" xr:uid="{00000000-0005-0000-0000-00000E750000}"/>
    <cellStyle name="Normal 18 2 5" xfId="1855" xr:uid="{00000000-0005-0000-0000-00000F750000}"/>
    <cellStyle name="Normal 18 2 5 2" xfId="3481" xr:uid="{00000000-0005-0000-0000-000010750000}"/>
    <cellStyle name="Normal 18 2 5 2 2" xfId="17975" xr:uid="{00000000-0005-0000-0000-000011750000}"/>
    <cellStyle name="Normal 18 2 5 2 2 2" xfId="42942" xr:uid="{00000000-0005-0000-0000-000012750000}"/>
    <cellStyle name="Normal 18 2 5 2 3" xfId="37502" xr:uid="{00000000-0005-0000-0000-000013750000}"/>
    <cellStyle name="Normal 18 2 5 2 4" xfId="10218" xr:uid="{00000000-0005-0000-0000-000014750000}"/>
    <cellStyle name="Normal 18 2 5 3" xfId="4361" xr:uid="{00000000-0005-0000-0000-000015750000}"/>
    <cellStyle name="Normal 18 2 5 3 2" xfId="41474" xr:uid="{00000000-0005-0000-0000-000016750000}"/>
    <cellStyle name="Normal 18 2 5 3 3" xfId="16507" xr:uid="{00000000-0005-0000-0000-000017750000}"/>
    <cellStyle name="Normal 18 2 5 4" xfId="2668" xr:uid="{00000000-0005-0000-0000-000018750000}"/>
    <cellStyle name="Normal 18 2 5 4 2" xfId="8341" xr:uid="{00000000-0005-0000-0000-000019750000}"/>
    <cellStyle name="Normal 18 2 5 5" xfId="35640" xr:uid="{00000000-0005-0000-0000-00001A750000}"/>
    <cellStyle name="Normal 18 2 5 6" xfId="5650" xr:uid="{00000000-0005-0000-0000-00001B750000}"/>
    <cellStyle name="Normal 18 2 6" xfId="3409" xr:uid="{00000000-0005-0000-0000-00001C750000}"/>
    <cellStyle name="Normal 18 2 6 2" xfId="9608" xr:uid="{00000000-0005-0000-0000-00001D750000}"/>
    <cellStyle name="Normal 18 2 6 2 2" xfId="17365" xr:uid="{00000000-0005-0000-0000-00001E750000}"/>
    <cellStyle name="Normal 18 2 6 2 2 2" xfId="42332" xr:uid="{00000000-0005-0000-0000-00001F750000}"/>
    <cellStyle name="Normal 18 2 6 2 3" xfId="36892" xr:uid="{00000000-0005-0000-0000-000020750000}"/>
    <cellStyle name="Normal 18 2 6 3" xfId="15897" xr:uid="{00000000-0005-0000-0000-000021750000}"/>
    <cellStyle name="Normal 18 2 6 3 2" xfId="40864" xr:uid="{00000000-0005-0000-0000-000022750000}"/>
    <cellStyle name="Normal 18 2 6 4" xfId="7728" xr:uid="{00000000-0005-0000-0000-000023750000}"/>
    <cellStyle name="Normal 18 2 6 5" xfId="35414" xr:uid="{00000000-0005-0000-0000-000024750000}"/>
    <cellStyle name="Normal 18 2 6 6" xfId="5419" xr:uid="{00000000-0005-0000-0000-000025750000}"/>
    <cellStyle name="Normal 18 2 7" xfId="4219" xr:uid="{00000000-0005-0000-0000-000026750000}"/>
    <cellStyle name="Normal 18 2 7 2" xfId="16754" xr:uid="{00000000-0005-0000-0000-000027750000}"/>
    <cellStyle name="Normal 18 2 7 2 2" xfId="41721" xr:uid="{00000000-0005-0000-0000-000028750000}"/>
    <cellStyle name="Normal 18 2 7 3" xfId="35927" xr:uid="{00000000-0005-0000-0000-000029750000}"/>
    <cellStyle name="Normal 18 2 7 4" xfId="8643" xr:uid="{00000000-0005-0000-0000-00002A750000}"/>
    <cellStyle name="Normal 18 2 8" xfId="2597" xr:uid="{00000000-0005-0000-0000-00002B750000}"/>
    <cellStyle name="Normal 18 2 8 2" xfId="39899" xr:uid="{00000000-0005-0000-0000-00002C750000}"/>
    <cellStyle name="Normal 18 2 8 3" xfId="14932" xr:uid="{00000000-0005-0000-0000-00002D750000}"/>
    <cellStyle name="Normal 18 2 9" xfId="6737" xr:uid="{00000000-0005-0000-0000-00002E750000}"/>
    <cellStyle name="Normal 18 3" xfId="1444" xr:uid="{00000000-0005-0000-0000-00002F750000}"/>
    <cellStyle name="Normal 18 3 2" xfId="2329" xr:uid="{00000000-0005-0000-0000-000030750000}"/>
    <cellStyle name="Normal 18 3 2 2" xfId="3936" xr:uid="{00000000-0005-0000-0000-000031750000}"/>
    <cellStyle name="Normal 18 3 2 2 2" xfId="10299" xr:uid="{00000000-0005-0000-0000-000032750000}"/>
    <cellStyle name="Normal 18 3 2 2 2 2" xfId="18056" xr:uid="{00000000-0005-0000-0000-000033750000}"/>
    <cellStyle name="Normal 18 3 2 2 2 2 2" xfId="43023" xr:uid="{00000000-0005-0000-0000-000034750000}"/>
    <cellStyle name="Normal 18 3 2 2 2 3" xfId="37583" xr:uid="{00000000-0005-0000-0000-000035750000}"/>
    <cellStyle name="Normal 18 3 2 2 3" xfId="16588" xr:uid="{00000000-0005-0000-0000-000036750000}"/>
    <cellStyle name="Normal 18 3 2 2 3 2" xfId="41555" xr:uid="{00000000-0005-0000-0000-000037750000}"/>
    <cellStyle name="Normal 18 3 2 2 4" xfId="8422" xr:uid="{00000000-0005-0000-0000-000038750000}"/>
    <cellStyle name="Normal 18 3 2 2 5" xfId="35721" xr:uid="{00000000-0005-0000-0000-000039750000}"/>
    <cellStyle name="Normal 18 3 2 2 6" xfId="5731" xr:uid="{00000000-0005-0000-0000-00003A750000}"/>
    <cellStyle name="Normal 18 3 2 3" xfId="4828" xr:uid="{00000000-0005-0000-0000-00003B750000}"/>
    <cellStyle name="Normal 18 3 2 3 2" xfId="10063" xr:uid="{00000000-0005-0000-0000-00003C750000}"/>
    <cellStyle name="Normal 18 3 2 3 2 2" xfId="17820" xr:uid="{00000000-0005-0000-0000-00003D750000}"/>
    <cellStyle name="Normal 18 3 2 3 2 2 2" xfId="42787" xr:uid="{00000000-0005-0000-0000-00003E750000}"/>
    <cellStyle name="Normal 18 3 2 3 2 3" xfId="37347" xr:uid="{00000000-0005-0000-0000-00003F750000}"/>
    <cellStyle name="Normal 18 3 2 3 3" xfId="16352" xr:uid="{00000000-0005-0000-0000-000040750000}"/>
    <cellStyle name="Normal 18 3 2 3 3 2" xfId="41319" xr:uid="{00000000-0005-0000-0000-000041750000}"/>
    <cellStyle name="Normal 18 3 2 3 4" xfId="8183" xr:uid="{00000000-0005-0000-0000-000042750000}"/>
    <cellStyle name="Normal 18 3 2 3 5" xfId="35495" xr:uid="{00000000-0005-0000-0000-000043750000}"/>
    <cellStyle name="Normal 18 3 2 3 6" xfId="5500" xr:uid="{00000000-0005-0000-0000-000044750000}"/>
    <cellStyle name="Normal 18 3 2 4" xfId="3123" xr:uid="{00000000-0005-0000-0000-000045750000}"/>
    <cellStyle name="Normal 18 3 2 4 2" xfId="17209" xr:uid="{00000000-0005-0000-0000-000046750000}"/>
    <cellStyle name="Normal 18 3 2 4 2 2" xfId="42176" xr:uid="{00000000-0005-0000-0000-000047750000}"/>
    <cellStyle name="Normal 18 3 2 4 3" xfId="36736" xr:uid="{00000000-0005-0000-0000-000048750000}"/>
    <cellStyle name="Normal 18 3 2 4 4" xfId="9452" xr:uid="{00000000-0005-0000-0000-000049750000}"/>
    <cellStyle name="Normal 18 3 2 5" xfId="15741" xr:uid="{00000000-0005-0000-0000-00004A750000}"/>
    <cellStyle name="Normal 18 3 2 5 2" xfId="40708" xr:uid="{00000000-0005-0000-0000-00004B750000}"/>
    <cellStyle name="Normal 18 3 2 6" xfId="7556" xr:uid="{00000000-0005-0000-0000-00004C750000}"/>
    <cellStyle name="Normal 18 3 2 7" xfId="35280" xr:uid="{00000000-0005-0000-0000-00004D750000}"/>
    <cellStyle name="Normal 18 3 2 8" xfId="5274" xr:uid="{00000000-0005-0000-0000-00004E750000}"/>
    <cellStyle name="Normal 18 3 3" xfId="1868" xr:uid="{00000000-0005-0000-0000-00004F750000}"/>
    <cellStyle name="Normal 18 3 3 2" xfId="3494" xr:uid="{00000000-0005-0000-0000-000050750000}"/>
    <cellStyle name="Normal 18 3 3 2 2" xfId="17988" xr:uid="{00000000-0005-0000-0000-000051750000}"/>
    <cellStyle name="Normal 18 3 3 2 2 2" xfId="42955" xr:uid="{00000000-0005-0000-0000-000052750000}"/>
    <cellStyle name="Normal 18 3 3 2 3" xfId="37515" xr:uid="{00000000-0005-0000-0000-000053750000}"/>
    <cellStyle name="Normal 18 3 3 2 4" xfId="10231" xr:uid="{00000000-0005-0000-0000-000054750000}"/>
    <cellStyle name="Normal 18 3 3 3" xfId="4374" xr:uid="{00000000-0005-0000-0000-000055750000}"/>
    <cellStyle name="Normal 18 3 3 3 2" xfId="41487" xr:uid="{00000000-0005-0000-0000-000056750000}"/>
    <cellStyle name="Normal 18 3 3 3 3" xfId="16520" xr:uid="{00000000-0005-0000-0000-000057750000}"/>
    <cellStyle name="Normal 18 3 3 4" xfId="2681" xr:uid="{00000000-0005-0000-0000-000058750000}"/>
    <cellStyle name="Normal 18 3 3 4 2" xfId="8354" xr:uid="{00000000-0005-0000-0000-000059750000}"/>
    <cellStyle name="Normal 18 3 3 5" xfId="35653" xr:uid="{00000000-0005-0000-0000-00005A750000}"/>
    <cellStyle name="Normal 18 3 3 6" xfId="5663" xr:uid="{00000000-0005-0000-0000-00005B750000}"/>
    <cellStyle name="Normal 18 3 4" xfId="3422" xr:uid="{00000000-0005-0000-0000-00005C750000}"/>
    <cellStyle name="Normal 18 3 4 2" xfId="9621" xr:uid="{00000000-0005-0000-0000-00005D750000}"/>
    <cellStyle name="Normal 18 3 4 2 2" xfId="17378" xr:uid="{00000000-0005-0000-0000-00005E750000}"/>
    <cellStyle name="Normal 18 3 4 2 2 2" xfId="42345" xr:uid="{00000000-0005-0000-0000-00005F750000}"/>
    <cellStyle name="Normal 18 3 4 2 3" xfId="36905" xr:uid="{00000000-0005-0000-0000-000060750000}"/>
    <cellStyle name="Normal 18 3 4 3" xfId="15910" xr:uid="{00000000-0005-0000-0000-000061750000}"/>
    <cellStyle name="Normal 18 3 4 3 2" xfId="40877" xr:uid="{00000000-0005-0000-0000-000062750000}"/>
    <cellStyle name="Normal 18 3 4 4" xfId="7741" xr:uid="{00000000-0005-0000-0000-000063750000}"/>
    <cellStyle name="Normal 18 3 4 5" xfId="35427" xr:uid="{00000000-0005-0000-0000-000064750000}"/>
    <cellStyle name="Normal 18 3 4 6" xfId="5432" xr:uid="{00000000-0005-0000-0000-000065750000}"/>
    <cellStyle name="Normal 18 3 5" xfId="4234" xr:uid="{00000000-0005-0000-0000-000066750000}"/>
    <cellStyle name="Normal 18 3 5 2" xfId="16767" xr:uid="{00000000-0005-0000-0000-000067750000}"/>
    <cellStyle name="Normal 18 3 5 2 2" xfId="41734" xr:uid="{00000000-0005-0000-0000-000068750000}"/>
    <cellStyle name="Normal 18 3 5 3" xfId="35944" xr:uid="{00000000-0005-0000-0000-000069750000}"/>
    <cellStyle name="Normal 18 3 5 4" xfId="8660" xr:uid="{00000000-0005-0000-0000-00006A750000}"/>
    <cellStyle name="Normal 18 3 6" xfId="2610" xr:uid="{00000000-0005-0000-0000-00006B750000}"/>
    <cellStyle name="Normal 18 3 6 2" xfId="39916" xr:uid="{00000000-0005-0000-0000-00006C750000}"/>
    <cellStyle name="Normal 18 3 6 3" xfId="14949" xr:uid="{00000000-0005-0000-0000-00006D750000}"/>
    <cellStyle name="Normal 18 3 7" xfId="6755" xr:uid="{00000000-0005-0000-0000-00006E750000}"/>
    <cellStyle name="Normal 18 3 8" xfId="35211" xr:uid="{00000000-0005-0000-0000-00006F750000}"/>
    <cellStyle name="Normal 18 3 9" xfId="5205" xr:uid="{00000000-0005-0000-0000-000070750000}"/>
    <cellStyle name="Normal 18 4" xfId="1497" xr:uid="{00000000-0005-0000-0000-000071750000}"/>
    <cellStyle name="Normal 18 4 2" xfId="2330" xr:uid="{00000000-0005-0000-0000-000072750000}"/>
    <cellStyle name="Normal 18 4 2 2" xfId="3937" xr:uid="{00000000-0005-0000-0000-000073750000}"/>
    <cellStyle name="Normal 18 4 2 2 2" xfId="10300" xr:uid="{00000000-0005-0000-0000-000074750000}"/>
    <cellStyle name="Normal 18 4 2 2 2 2" xfId="18057" xr:uid="{00000000-0005-0000-0000-000075750000}"/>
    <cellStyle name="Normal 18 4 2 2 2 2 2" xfId="43024" xr:uid="{00000000-0005-0000-0000-000076750000}"/>
    <cellStyle name="Normal 18 4 2 2 2 3" xfId="37584" xr:uid="{00000000-0005-0000-0000-000077750000}"/>
    <cellStyle name="Normal 18 4 2 2 3" xfId="16589" xr:uid="{00000000-0005-0000-0000-000078750000}"/>
    <cellStyle name="Normal 18 4 2 2 3 2" xfId="41556" xr:uid="{00000000-0005-0000-0000-000079750000}"/>
    <cellStyle name="Normal 18 4 2 2 4" xfId="8423" xr:uid="{00000000-0005-0000-0000-00007A750000}"/>
    <cellStyle name="Normal 18 4 2 2 5" xfId="35722" xr:uid="{00000000-0005-0000-0000-00007B750000}"/>
    <cellStyle name="Normal 18 4 2 2 6" xfId="5732" xr:uid="{00000000-0005-0000-0000-00007C750000}"/>
    <cellStyle name="Normal 18 4 2 3" xfId="4829" xr:uid="{00000000-0005-0000-0000-00007D750000}"/>
    <cellStyle name="Normal 18 4 2 3 2" xfId="10064" xr:uid="{00000000-0005-0000-0000-00007E750000}"/>
    <cellStyle name="Normal 18 4 2 3 2 2" xfId="17821" xr:uid="{00000000-0005-0000-0000-00007F750000}"/>
    <cellStyle name="Normal 18 4 2 3 2 2 2" xfId="42788" xr:uid="{00000000-0005-0000-0000-000080750000}"/>
    <cellStyle name="Normal 18 4 2 3 2 3" xfId="37348" xr:uid="{00000000-0005-0000-0000-000081750000}"/>
    <cellStyle name="Normal 18 4 2 3 3" xfId="16353" xr:uid="{00000000-0005-0000-0000-000082750000}"/>
    <cellStyle name="Normal 18 4 2 3 3 2" xfId="41320" xr:uid="{00000000-0005-0000-0000-000083750000}"/>
    <cellStyle name="Normal 18 4 2 3 4" xfId="8184" xr:uid="{00000000-0005-0000-0000-000084750000}"/>
    <cellStyle name="Normal 18 4 2 3 5" xfId="35496" xr:uid="{00000000-0005-0000-0000-000085750000}"/>
    <cellStyle name="Normal 18 4 2 3 6" xfId="5501" xr:uid="{00000000-0005-0000-0000-000086750000}"/>
    <cellStyle name="Normal 18 4 2 4" xfId="3124" xr:uid="{00000000-0005-0000-0000-000087750000}"/>
    <cellStyle name="Normal 18 4 2 4 2" xfId="17210" xr:uid="{00000000-0005-0000-0000-000088750000}"/>
    <cellStyle name="Normal 18 4 2 4 2 2" xfId="42177" xr:uid="{00000000-0005-0000-0000-000089750000}"/>
    <cellStyle name="Normal 18 4 2 4 3" xfId="36737" xr:uid="{00000000-0005-0000-0000-00008A750000}"/>
    <cellStyle name="Normal 18 4 2 4 4" xfId="9453" xr:uid="{00000000-0005-0000-0000-00008B750000}"/>
    <cellStyle name="Normal 18 4 2 5" xfId="15742" xr:uid="{00000000-0005-0000-0000-00008C750000}"/>
    <cellStyle name="Normal 18 4 2 5 2" xfId="40709" xr:uid="{00000000-0005-0000-0000-00008D750000}"/>
    <cellStyle name="Normal 18 4 2 6" xfId="7557" xr:uid="{00000000-0005-0000-0000-00008E750000}"/>
    <cellStyle name="Normal 18 4 2 7" xfId="35281" xr:uid="{00000000-0005-0000-0000-00008F750000}"/>
    <cellStyle name="Normal 18 4 2 8" xfId="5275" xr:uid="{00000000-0005-0000-0000-000090750000}"/>
    <cellStyle name="Normal 18 4 3" xfId="1890" xr:uid="{00000000-0005-0000-0000-000091750000}"/>
    <cellStyle name="Normal 18 4 3 2" xfId="3516" xr:uid="{00000000-0005-0000-0000-000092750000}"/>
    <cellStyle name="Normal 18 4 3 2 2" xfId="18010" xr:uid="{00000000-0005-0000-0000-000093750000}"/>
    <cellStyle name="Normal 18 4 3 2 2 2" xfId="42977" xr:uid="{00000000-0005-0000-0000-000094750000}"/>
    <cellStyle name="Normal 18 4 3 2 3" xfId="37537" xr:uid="{00000000-0005-0000-0000-000095750000}"/>
    <cellStyle name="Normal 18 4 3 2 4" xfId="10253" xr:uid="{00000000-0005-0000-0000-000096750000}"/>
    <cellStyle name="Normal 18 4 3 3" xfId="4396" xr:uid="{00000000-0005-0000-0000-000097750000}"/>
    <cellStyle name="Normal 18 4 3 3 2" xfId="41509" xr:uid="{00000000-0005-0000-0000-000098750000}"/>
    <cellStyle name="Normal 18 4 3 3 3" xfId="16542" xr:uid="{00000000-0005-0000-0000-000099750000}"/>
    <cellStyle name="Normal 18 4 3 4" xfId="2703" xr:uid="{00000000-0005-0000-0000-00009A750000}"/>
    <cellStyle name="Normal 18 4 3 4 2" xfId="8376" xr:uid="{00000000-0005-0000-0000-00009B750000}"/>
    <cellStyle name="Normal 18 4 3 5" xfId="35675" xr:uid="{00000000-0005-0000-0000-00009C750000}"/>
    <cellStyle name="Normal 18 4 3 6" xfId="5685" xr:uid="{00000000-0005-0000-0000-00009D750000}"/>
    <cellStyle name="Normal 18 4 4" xfId="3444" xr:uid="{00000000-0005-0000-0000-00009E750000}"/>
    <cellStyle name="Normal 18 4 4 2" xfId="9643" xr:uid="{00000000-0005-0000-0000-00009F750000}"/>
    <cellStyle name="Normal 18 4 4 2 2" xfId="17400" xr:uid="{00000000-0005-0000-0000-0000A0750000}"/>
    <cellStyle name="Normal 18 4 4 2 2 2" xfId="42367" xr:uid="{00000000-0005-0000-0000-0000A1750000}"/>
    <cellStyle name="Normal 18 4 4 2 3" xfId="36927" xr:uid="{00000000-0005-0000-0000-0000A2750000}"/>
    <cellStyle name="Normal 18 4 4 3" xfId="15932" xr:uid="{00000000-0005-0000-0000-0000A3750000}"/>
    <cellStyle name="Normal 18 4 4 3 2" xfId="40899" xr:uid="{00000000-0005-0000-0000-0000A4750000}"/>
    <cellStyle name="Normal 18 4 4 4" xfId="7763" xr:uid="{00000000-0005-0000-0000-0000A5750000}"/>
    <cellStyle name="Normal 18 4 4 5" xfId="35449" xr:uid="{00000000-0005-0000-0000-0000A6750000}"/>
    <cellStyle name="Normal 18 4 4 6" xfId="5454" xr:uid="{00000000-0005-0000-0000-0000A7750000}"/>
    <cellStyle name="Normal 18 4 5" xfId="4259" xr:uid="{00000000-0005-0000-0000-0000A8750000}"/>
    <cellStyle name="Normal 18 4 5 2" xfId="16789" xr:uid="{00000000-0005-0000-0000-0000A9750000}"/>
    <cellStyle name="Normal 18 4 5 2 2" xfId="41756" xr:uid="{00000000-0005-0000-0000-0000AA750000}"/>
    <cellStyle name="Normal 18 4 5 3" xfId="35997" xr:uid="{00000000-0005-0000-0000-0000AB750000}"/>
    <cellStyle name="Normal 18 4 5 4" xfId="8713" xr:uid="{00000000-0005-0000-0000-0000AC750000}"/>
    <cellStyle name="Normal 18 4 6" xfId="2632" xr:uid="{00000000-0005-0000-0000-0000AD750000}"/>
    <cellStyle name="Normal 18 4 6 2" xfId="39969" xr:uid="{00000000-0005-0000-0000-0000AE750000}"/>
    <cellStyle name="Normal 18 4 6 3" xfId="15002" xr:uid="{00000000-0005-0000-0000-0000AF750000}"/>
    <cellStyle name="Normal 18 4 7" xfId="6808" xr:uid="{00000000-0005-0000-0000-0000B0750000}"/>
    <cellStyle name="Normal 18 4 8" xfId="35233" xr:uid="{00000000-0005-0000-0000-0000B1750000}"/>
    <cellStyle name="Normal 18 4 9" xfId="5227" xr:uid="{00000000-0005-0000-0000-0000B2750000}"/>
    <cellStyle name="Normal 18 5" xfId="2325" xr:uid="{00000000-0005-0000-0000-0000B3750000}"/>
    <cellStyle name="Normal 18 5 2" xfId="3932" xr:uid="{00000000-0005-0000-0000-0000B4750000}"/>
    <cellStyle name="Normal 18 5 2 2" xfId="10295" xr:uid="{00000000-0005-0000-0000-0000B5750000}"/>
    <cellStyle name="Normal 18 5 2 2 2" xfId="18052" xr:uid="{00000000-0005-0000-0000-0000B6750000}"/>
    <cellStyle name="Normal 18 5 2 2 2 2" xfId="43019" xr:uid="{00000000-0005-0000-0000-0000B7750000}"/>
    <cellStyle name="Normal 18 5 2 2 3" xfId="37579" xr:uid="{00000000-0005-0000-0000-0000B8750000}"/>
    <cellStyle name="Normal 18 5 2 3" xfId="16584" xr:uid="{00000000-0005-0000-0000-0000B9750000}"/>
    <cellStyle name="Normal 18 5 2 3 2" xfId="41551" xr:uid="{00000000-0005-0000-0000-0000BA750000}"/>
    <cellStyle name="Normal 18 5 2 4" xfId="8418" xr:uid="{00000000-0005-0000-0000-0000BB750000}"/>
    <cellStyle name="Normal 18 5 2 5" xfId="35717" xr:uid="{00000000-0005-0000-0000-0000BC750000}"/>
    <cellStyle name="Normal 18 5 2 6" xfId="5727" xr:uid="{00000000-0005-0000-0000-0000BD750000}"/>
    <cellStyle name="Normal 18 5 3" xfId="4824" xr:uid="{00000000-0005-0000-0000-0000BE750000}"/>
    <cellStyle name="Normal 18 5 3 2" xfId="10059" xr:uid="{00000000-0005-0000-0000-0000BF750000}"/>
    <cellStyle name="Normal 18 5 3 2 2" xfId="17816" xr:uid="{00000000-0005-0000-0000-0000C0750000}"/>
    <cellStyle name="Normal 18 5 3 2 2 2" xfId="42783" xr:uid="{00000000-0005-0000-0000-0000C1750000}"/>
    <cellStyle name="Normal 18 5 3 2 3" xfId="37343" xr:uid="{00000000-0005-0000-0000-0000C2750000}"/>
    <cellStyle name="Normal 18 5 3 3" xfId="16348" xr:uid="{00000000-0005-0000-0000-0000C3750000}"/>
    <cellStyle name="Normal 18 5 3 3 2" xfId="41315" xr:uid="{00000000-0005-0000-0000-0000C4750000}"/>
    <cellStyle name="Normal 18 5 3 4" xfId="8179" xr:uid="{00000000-0005-0000-0000-0000C5750000}"/>
    <cellStyle name="Normal 18 5 3 5" xfId="35491" xr:uid="{00000000-0005-0000-0000-0000C6750000}"/>
    <cellStyle name="Normal 18 5 3 6" xfId="5496" xr:uid="{00000000-0005-0000-0000-0000C7750000}"/>
    <cellStyle name="Normal 18 5 4" xfId="3119" xr:uid="{00000000-0005-0000-0000-0000C8750000}"/>
    <cellStyle name="Normal 18 5 4 2" xfId="17205" xr:uid="{00000000-0005-0000-0000-0000C9750000}"/>
    <cellStyle name="Normal 18 5 4 2 2" xfId="42172" xr:uid="{00000000-0005-0000-0000-0000CA750000}"/>
    <cellStyle name="Normal 18 5 4 3" xfId="36732" xr:uid="{00000000-0005-0000-0000-0000CB750000}"/>
    <cellStyle name="Normal 18 5 4 4" xfId="9448" xr:uid="{00000000-0005-0000-0000-0000CC750000}"/>
    <cellStyle name="Normal 18 5 5" xfId="15737" xr:uid="{00000000-0005-0000-0000-0000CD750000}"/>
    <cellStyle name="Normal 18 5 5 2" xfId="40704" xr:uid="{00000000-0005-0000-0000-0000CE750000}"/>
    <cellStyle name="Normal 18 5 6" xfId="7552" xr:uid="{00000000-0005-0000-0000-0000CF750000}"/>
    <cellStyle name="Normal 18 5 7" xfId="35276" xr:uid="{00000000-0005-0000-0000-0000D0750000}"/>
    <cellStyle name="Normal 18 5 8" xfId="5270" xr:uid="{00000000-0005-0000-0000-0000D1750000}"/>
    <cellStyle name="Normal 18 6" xfId="1847" xr:uid="{00000000-0005-0000-0000-0000D2750000}"/>
    <cellStyle name="Normal 18 6 2" xfId="3473" xr:uid="{00000000-0005-0000-0000-0000D3750000}"/>
    <cellStyle name="Normal 18 6 2 2" xfId="17967" xr:uid="{00000000-0005-0000-0000-0000D4750000}"/>
    <cellStyle name="Normal 18 6 2 2 2" xfId="42934" xr:uid="{00000000-0005-0000-0000-0000D5750000}"/>
    <cellStyle name="Normal 18 6 2 3" xfId="37494" xr:uid="{00000000-0005-0000-0000-0000D6750000}"/>
    <cellStyle name="Normal 18 6 2 4" xfId="10210" xr:uid="{00000000-0005-0000-0000-0000D7750000}"/>
    <cellStyle name="Normal 18 6 3" xfId="4353" xr:uid="{00000000-0005-0000-0000-0000D8750000}"/>
    <cellStyle name="Normal 18 6 3 2" xfId="41466" xr:uid="{00000000-0005-0000-0000-0000D9750000}"/>
    <cellStyle name="Normal 18 6 3 3" xfId="16499" xr:uid="{00000000-0005-0000-0000-0000DA750000}"/>
    <cellStyle name="Normal 18 6 4" xfId="2660" xr:uid="{00000000-0005-0000-0000-0000DB750000}"/>
    <cellStyle name="Normal 18 6 4 2" xfId="8333" xr:uid="{00000000-0005-0000-0000-0000DC750000}"/>
    <cellStyle name="Normal 18 6 5" xfId="35632" xr:uid="{00000000-0005-0000-0000-0000DD750000}"/>
    <cellStyle name="Normal 18 6 6" xfId="5642" xr:uid="{00000000-0005-0000-0000-0000DE750000}"/>
    <cellStyle name="Normal 18 7" xfId="3396" xr:uid="{00000000-0005-0000-0000-0000DF750000}"/>
    <cellStyle name="Normal 18 7 2" xfId="9595" xr:uid="{00000000-0005-0000-0000-0000E0750000}"/>
    <cellStyle name="Normal 18 7 2 2" xfId="17352" xr:uid="{00000000-0005-0000-0000-0000E1750000}"/>
    <cellStyle name="Normal 18 7 2 2 2" xfId="42319" xr:uid="{00000000-0005-0000-0000-0000E2750000}"/>
    <cellStyle name="Normal 18 7 2 3" xfId="36879" xr:uid="{00000000-0005-0000-0000-0000E3750000}"/>
    <cellStyle name="Normal 18 7 3" xfId="15884" xr:uid="{00000000-0005-0000-0000-0000E4750000}"/>
    <cellStyle name="Normal 18 7 3 2" xfId="40851" xr:uid="{00000000-0005-0000-0000-0000E5750000}"/>
    <cellStyle name="Normal 18 7 4" xfId="7715" xr:uid="{00000000-0005-0000-0000-0000E6750000}"/>
    <cellStyle name="Normal 18 7 5" xfId="35406" xr:uid="{00000000-0005-0000-0000-0000E7750000}"/>
    <cellStyle name="Normal 18 7 6" xfId="5411" xr:uid="{00000000-0005-0000-0000-0000E8750000}"/>
    <cellStyle name="Normal 18 8" xfId="4204" xr:uid="{00000000-0005-0000-0000-0000E9750000}"/>
    <cellStyle name="Normal 18 8 2" xfId="16741" xr:uid="{00000000-0005-0000-0000-0000EA750000}"/>
    <cellStyle name="Normal 18 8 2 2" xfId="41708" xr:uid="{00000000-0005-0000-0000-0000EB750000}"/>
    <cellStyle name="Normal 18 8 3" xfId="35906" xr:uid="{00000000-0005-0000-0000-0000EC750000}"/>
    <cellStyle name="Normal 18 8 4" xfId="8620" xr:uid="{00000000-0005-0000-0000-0000ED750000}"/>
    <cellStyle name="Normal 18 9" xfId="2582" xr:uid="{00000000-0005-0000-0000-0000EE750000}"/>
    <cellStyle name="Normal 18 9 2" xfId="39883" xr:uid="{00000000-0005-0000-0000-0000EF750000}"/>
    <cellStyle name="Normal 18 9 3" xfId="14916" xr:uid="{00000000-0005-0000-0000-0000F0750000}"/>
    <cellStyle name="Normal 19" xfId="2" xr:uid="{00000000-0005-0000-0000-0000F1750000}"/>
    <cellStyle name="Normal 2" xfId="3" xr:uid="{00000000-0005-0000-0000-0000F2750000}"/>
    <cellStyle name="Normal 2 10" xfId="1446" xr:uid="{00000000-0005-0000-0000-0000F3750000}"/>
    <cellStyle name="Normal 2 10 2" xfId="2331" xr:uid="{00000000-0005-0000-0000-0000F4750000}"/>
    <cellStyle name="Normal 2 10 2 2" xfId="3938" xr:uid="{00000000-0005-0000-0000-0000F5750000}"/>
    <cellStyle name="Normal 2 10 2 2 2" xfId="10301" xr:uid="{00000000-0005-0000-0000-0000F6750000}"/>
    <cellStyle name="Normal 2 10 2 2 2 2" xfId="18058" xr:uid="{00000000-0005-0000-0000-0000F7750000}"/>
    <cellStyle name="Normal 2 10 2 2 2 2 2" xfId="43025" xr:uid="{00000000-0005-0000-0000-0000F8750000}"/>
    <cellStyle name="Normal 2 10 2 2 2 3" xfId="37585" xr:uid="{00000000-0005-0000-0000-0000F9750000}"/>
    <cellStyle name="Normal 2 10 2 2 3" xfId="16590" xr:uid="{00000000-0005-0000-0000-0000FA750000}"/>
    <cellStyle name="Normal 2 10 2 2 3 2" xfId="41557" xr:uid="{00000000-0005-0000-0000-0000FB750000}"/>
    <cellStyle name="Normal 2 10 2 2 4" xfId="8424" xr:uid="{00000000-0005-0000-0000-0000FC750000}"/>
    <cellStyle name="Normal 2 10 2 2 5" xfId="35723" xr:uid="{00000000-0005-0000-0000-0000FD750000}"/>
    <cellStyle name="Normal 2 10 2 2 6" xfId="5733" xr:uid="{00000000-0005-0000-0000-0000FE750000}"/>
    <cellStyle name="Normal 2 10 2 3" xfId="4830" xr:uid="{00000000-0005-0000-0000-0000FF750000}"/>
    <cellStyle name="Normal 2 10 2 3 2" xfId="10065" xr:uid="{00000000-0005-0000-0000-000000760000}"/>
    <cellStyle name="Normal 2 10 2 3 2 2" xfId="17822" xr:uid="{00000000-0005-0000-0000-000001760000}"/>
    <cellStyle name="Normal 2 10 2 3 2 2 2" xfId="42789" xr:uid="{00000000-0005-0000-0000-000002760000}"/>
    <cellStyle name="Normal 2 10 2 3 2 3" xfId="37349" xr:uid="{00000000-0005-0000-0000-000003760000}"/>
    <cellStyle name="Normal 2 10 2 3 3" xfId="16354" xr:uid="{00000000-0005-0000-0000-000004760000}"/>
    <cellStyle name="Normal 2 10 2 3 3 2" xfId="41321" xr:uid="{00000000-0005-0000-0000-000005760000}"/>
    <cellStyle name="Normal 2 10 2 3 4" xfId="8185" xr:uid="{00000000-0005-0000-0000-000006760000}"/>
    <cellStyle name="Normal 2 10 2 3 5" xfId="35497" xr:uid="{00000000-0005-0000-0000-000007760000}"/>
    <cellStyle name="Normal 2 10 2 3 6" xfId="5502" xr:uid="{00000000-0005-0000-0000-000008760000}"/>
    <cellStyle name="Normal 2 10 2 4" xfId="3125" xr:uid="{00000000-0005-0000-0000-000009760000}"/>
    <cellStyle name="Normal 2 10 2 4 2" xfId="17211" xr:uid="{00000000-0005-0000-0000-00000A760000}"/>
    <cellStyle name="Normal 2 10 2 4 2 2" xfId="42178" xr:uid="{00000000-0005-0000-0000-00000B760000}"/>
    <cellStyle name="Normal 2 10 2 4 3" xfId="36738" xr:uid="{00000000-0005-0000-0000-00000C760000}"/>
    <cellStyle name="Normal 2 10 2 4 4" xfId="9454" xr:uid="{00000000-0005-0000-0000-00000D760000}"/>
    <cellStyle name="Normal 2 10 2 5" xfId="15743" xr:uid="{00000000-0005-0000-0000-00000E760000}"/>
    <cellStyle name="Normal 2 10 2 5 2" xfId="40710" xr:uid="{00000000-0005-0000-0000-00000F760000}"/>
    <cellStyle name="Normal 2 10 2 6" xfId="7558" xr:uid="{00000000-0005-0000-0000-000010760000}"/>
    <cellStyle name="Normal 2 10 2 7" xfId="35282" xr:uid="{00000000-0005-0000-0000-000011760000}"/>
    <cellStyle name="Normal 2 10 2 8" xfId="5276" xr:uid="{00000000-0005-0000-0000-000012760000}"/>
    <cellStyle name="Normal 2 10 3" xfId="1870" xr:uid="{00000000-0005-0000-0000-000013760000}"/>
    <cellStyle name="Normal 2 10 3 2" xfId="3496" xr:uid="{00000000-0005-0000-0000-000014760000}"/>
    <cellStyle name="Normal 2 10 3 2 2" xfId="17990" xr:uid="{00000000-0005-0000-0000-000015760000}"/>
    <cellStyle name="Normal 2 10 3 2 2 2" xfId="42957" xr:uid="{00000000-0005-0000-0000-000016760000}"/>
    <cellStyle name="Normal 2 10 3 2 3" xfId="37517" xr:uid="{00000000-0005-0000-0000-000017760000}"/>
    <cellStyle name="Normal 2 10 3 2 4" xfId="10233" xr:uid="{00000000-0005-0000-0000-000018760000}"/>
    <cellStyle name="Normal 2 10 3 3" xfId="4376" xr:uid="{00000000-0005-0000-0000-000019760000}"/>
    <cellStyle name="Normal 2 10 3 3 2" xfId="41489" xr:uid="{00000000-0005-0000-0000-00001A760000}"/>
    <cellStyle name="Normal 2 10 3 3 3" xfId="16522" xr:uid="{00000000-0005-0000-0000-00001B760000}"/>
    <cellStyle name="Normal 2 10 3 4" xfId="2683" xr:uid="{00000000-0005-0000-0000-00001C760000}"/>
    <cellStyle name="Normal 2 10 3 4 2" xfId="8356" xr:uid="{00000000-0005-0000-0000-00001D760000}"/>
    <cellStyle name="Normal 2 10 3 5" xfId="35655" xr:uid="{00000000-0005-0000-0000-00001E760000}"/>
    <cellStyle name="Normal 2 10 3 6" xfId="5665" xr:uid="{00000000-0005-0000-0000-00001F760000}"/>
    <cellStyle name="Normal 2 10 4" xfId="3424" xr:uid="{00000000-0005-0000-0000-000020760000}"/>
    <cellStyle name="Normal 2 10 4 2" xfId="9623" xr:uid="{00000000-0005-0000-0000-000021760000}"/>
    <cellStyle name="Normal 2 10 4 2 2" xfId="17380" xr:uid="{00000000-0005-0000-0000-000022760000}"/>
    <cellStyle name="Normal 2 10 4 2 2 2" xfId="42347" xr:uid="{00000000-0005-0000-0000-000023760000}"/>
    <cellStyle name="Normal 2 10 4 2 3" xfId="36907" xr:uid="{00000000-0005-0000-0000-000024760000}"/>
    <cellStyle name="Normal 2 10 4 3" xfId="15912" xr:uid="{00000000-0005-0000-0000-000025760000}"/>
    <cellStyle name="Normal 2 10 4 3 2" xfId="40879" xr:uid="{00000000-0005-0000-0000-000026760000}"/>
    <cellStyle name="Normal 2 10 4 4" xfId="7743" xr:uid="{00000000-0005-0000-0000-000027760000}"/>
    <cellStyle name="Normal 2 10 4 5" xfId="35429" xr:uid="{00000000-0005-0000-0000-000028760000}"/>
    <cellStyle name="Normal 2 10 4 6" xfId="5434" xr:uid="{00000000-0005-0000-0000-000029760000}"/>
    <cellStyle name="Normal 2 10 5" xfId="4236" xr:uid="{00000000-0005-0000-0000-00002A760000}"/>
    <cellStyle name="Normal 2 10 5 2" xfId="16769" xr:uid="{00000000-0005-0000-0000-00002B760000}"/>
    <cellStyle name="Normal 2 10 5 2 2" xfId="41736" xr:uid="{00000000-0005-0000-0000-00002C760000}"/>
    <cellStyle name="Normal 2 10 5 3" xfId="35946" xr:uid="{00000000-0005-0000-0000-00002D760000}"/>
    <cellStyle name="Normal 2 10 5 4" xfId="8662" xr:uid="{00000000-0005-0000-0000-00002E760000}"/>
    <cellStyle name="Normal 2 10 6" xfId="2612" xr:uid="{00000000-0005-0000-0000-00002F760000}"/>
    <cellStyle name="Normal 2 10 6 2" xfId="39918" xr:uid="{00000000-0005-0000-0000-000030760000}"/>
    <cellStyle name="Normal 2 10 6 3" xfId="14951" xr:uid="{00000000-0005-0000-0000-000031760000}"/>
    <cellStyle name="Normal 2 10 7" xfId="6757" xr:uid="{00000000-0005-0000-0000-000032760000}"/>
    <cellStyle name="Normal 2 10 8" xfId="35213" xr:uid="{00000000-0005-0000-0000-000033760000}"/>
    <cellStyle name="Normal 2 10 9" xfId="5207" xr:uid="{00000000-0005-0000-0000-000034760000}"/>
    <cellStyle name="Normal 2 11" xfId="1499" xr:uid="{00000000-0005-0000-0000-000035760000}"/>
    <cellStyle name="Normal 2 11 2" xfId="2332" xr:uid="{00000000-0005-0000-0000-000036760000}"/>
    <cellStyle name="Normal 2 11 2 2" xfId="3939" xr:uid="{00000000-0005-0000-0000-000037760000}"/>
    <cellStyle name="Normal 2 11 2 2 2" xfId="10302" xr:uid="{00000000-0005-0000-0000-000038760000}"/>
    <cellStyle name="Normal 2 11 2 2 2 2" xfId="18059" xr:uid="{00000000-0005-0000-0000-000039760000}"/>
    <cellStyle name="Normal 2 11 2 2 2 2 2" xfId="43026" xr:uid="{00000000-0005-0000-0000-00003A760000}"/>
    <cellStyle name="Normal 2 11 2 2 2 3" xfId="37586" xr:uid="{00000000-0005-0000-0000-00003B760000}"/>
    <cellStyle name="Normal 2 11 2 2 3" xfId="16591" xr:uid="{00000000-0005-0000-0000-00003C760000}"/>
    <cellStyle name="Normal 2 11 2 2 3 2" xfId="41558" xr:uid="{00000000-0005-0000-0000-00003D760000}"/>
    <cellStyle name="Normal 2 11 2 2 4" xfId="8425" xr:uid="{00000000-0005-0000-0000-00003E760000}"/>
    <cellStyle name="Normal 2 11 2 2 5" xfId="35724" xr:uid="{00000000-0005-0000-0000-00003F760000}"/>
    <cellStyle name="Normal 2 11 2 2 6" xfId="5734" xr:uid="{00000000-0005-0000-0000-000040760000}"/>
    <cellStyle name="Normal 2 11 2 3" xfId="4831" xr:uid="{00000000-0005-0000-0000-000041760000}"/>
    <cellStyle name="Normal 2 11 2 3 2" xfId="10066" xr:uid="{00000000-0005-0000-0000-000042760000}"/>
    <cellStyle name="Normal 2 11 2 3 2 2" xfId="17823" xr:uid="{00000000-0005-0000-0000-000043760000}"/>
    <cellStyle name="Normal 2 11 2 3 2 2 2" xfId="42790" xr:uid="{00000000-0005-0000-0000-000044760000}"/>
    <cellStyle name="Normal 2 11 2 3 2 3" xfId="37350" xr:uid="{00000000-0005-0000-0000-000045760000}"/>
    <cellStyle name="Normal 2 11 2 3 3" xfId="16355" xr:uid="{00000000-0005-0000-0000-000046760000}"/>
    <cellStyle name="Normal 2 11 2 3 3 2" xfId="41322" xr:uid="{00000000-0005-0000-0000-000047760000}"/>
    <cellStyle name="Normal 2 11 2 3 4" xfId="8186" xr:uid="{00000000-0005-0000-0000-000048760000}"/>
    <cellStyle name="Normal 2 11 2 3 5" xfId="35498" xr:uid="{00000000-0005-0000-0000-000049760000}"/>
    <cellStyle name="Normal 2 11 2 3 6" xfId="5503" xr:uid="{00000000-0005-0000-0000-00004A760000}"/>
    <cellStyle name="Normal 2 11 2 4" xfId="3126" xr:uid="{00000000-0005-0000-0000-00004B760000}"/>
    <cellStyle name="Normal 2 11 2 4 2" xfId="17212" xr:uid="{00000000-0005-0000-0000-00004C760000}"/>
    <cellStyle name="Normal 2 11 2 4 2 2" xfId="42179" xr:uid="{00000000-0005-0000-0000-00004D760000}"/>
    <cellStyle name="Normal 2 11 2 4 3" xfId="36739" xr:uid="{00000000-0005-0000-0000-00004E760000}"/>
    <cellStyle name="Normal 2 11 2 4 4" xfId="9455" xr:uid="{00000000-0005-0000-0000-00004F760000}"/>
    <cellStyle name="Normal 2 11 2 5" xfId="15744" xr:uid="{00000000-0005-0000-0000-000050760000}"/>
    <cellStyle name="Normal 2 11 2 5 2" xfId="40711" xr:uid="{00000000-0005-0000-0000-000051760000}"/>
    <cellStyle name="Normal 2 11 2 6" xfId="7559" xr:uid="{00000000-0005-0000-0000-000052760000}"/>
    <cellStyle name="Normal 2 11 2 7" xfId="35283" xr:uid="{00000000-0005-0000-0000-000053760000}"/>
    <cellStyle name="Normal 2 11 2 8" xfId="5277" xr:uid="{00000000-0005-0000-0000-000054760000}"/>
    <cellStyle name="Normal 2 11 3" xfId="1892" xr:uid="{00000000-0005-0000-0000-000055760000}"/>
    <cellStyle name="Normal 2 11 3 2" xfId="3518" xr:uid="{00000000-0005-0000-0000-000056760000}"/>
    <cellStyle name="Normal 2 11 3 2 2" xfId="18012" xr:uid="{00000000-0005-0000-0000-000057760000}"/>
    <cellStyle name="Normal 2 11 3 2 2 2" xfId="42979" xr:uid="{00000000-0005-0000-0000-000058760000}"/>
    <cellStyle name="Normal 2 11 3 2 3" xfId="37539" xr:uid="{00000000-0005-0000-0000-000059760000}"/>
    <cellStyle name="Normal 2 11 3 2 4" xfId="10255" xr:uid="{00000000-0005-0000-0000-00005A760000}"/>
    <cellStyle name="Normal 2 11 3 3" xfId="4398" xr:uid="{00000000-0005-0000-0000-00005B760000}"/>
    <cellStyle name="Normal 2 11 3 3 2" xfId="41511" xr:uid="{00000000-0005-0000-0000-00005C760000}"/>
    <cellStyle name="Normal 2 11 3 3 3" xfId="16544" xr:uid="{00000000-0005-0000-0000-00005D760000}"/>
    <cellStyle name="Normal 2 11 3 4" xfId="2705" xr:uid="{00000000-0005-0000-0000-00005E760000}"/>
    <cellStyle name="Normal 2 11 3 4 2" xfId="8378" xr:uid="{00000000-0005-0000-0000-00005F760000}"/>
    <cellStyle name="Normal 2 11 3 5" xfId="35677" xr:uid="{00000000-0005-0000-0000-000060760000}"/>
    <cellStyle name="Normal 2 11 3 6" xfId="5687" xr:uid="{00000000-0005-0000-0000-000061760000}"/>
    <cellStyle name="Normal 2 11 4" xfId="3446" xr:uid="{00000000-0005-0000-0000-000062760000}"/>
    <cellStyle name="Normal 2 11 4 2" xfId="9645" xr:uid="{00000000-0005-0000-0000-000063760000}"/>
    <cellStyle name="Normal 2 11 4 2 2" xfId="17402" xr:uid="{00000000-0005-0000-0000-000064760000}"/>
    <cellStyle name="Normal 2 11 4 2 2 2" xfId="42369" xr:uid="{00000000-0005-0000-0000-000065760000}"/>
    <cellStyle name="Normal 2 11 4 2 3" xfId="36929" xr:uid="{00000000-0005-0000-0000-000066760000}"/>
    <cellStyle name="Normal 2 11 4 3" xfId="15934" xr:uid="{00000000-0005-0000-0000-000067760000}"/>
    <cellStyle name="Normal 2 11 4 3 2" xfId="40901" xr:uid="{00000000-0005-0000-0000-000068760000}"/>
    <cellStyle name="Normal 2 11 4 4" xfId="7765" xr:uid="{00000000-0005-0000-0000-000069760000}"/>
    <cellStyle name="Normal 2 11 4 5" xfId="35451" xr:uid="{00000000-0005-0000-0000-00006A760000}"/>
    <cellStyle name="Normal 2 11 4 6" xfId="5456" xr:uid="{00000000-0005-0000-0000-00006B760000}"/>
    <cellStyle name="Normal 2 11 5" xfId="4261" xr:uid="{00000000-0005-0000-0000-00006C760000}"/>
    <cellStyle name="Normal 2 11 5 2" xfId="16791" xr:uid="{00000000-0005-0000-0000-00006D760000}"/>
    <cellStyle name="Normal 2 11 5 2 2" xfId="41758" xr:uid="{00000000-0005-0000-0000-00006E760000}"/>
    <cellStyle name="Normal 2 11 5 3" xfId="35999" xr:uid="{00000000-0005-0000-0000-00006F760000}"/>
    <cellStyle name="Normal 2 11 5 4" xfId="8715" xr:uid="{00000000-0005-0000-0000-000070760000}"/>
    <cellStyle name="Normal 2 11 6" xfId="2634" xr:uid="{00000000-0005-0000-0000-000071760000}"/>
    <cellStyle name="Normal 2 11 6 2" xfId="39971" xr:uid="{00000000-0005-0000-0000-000072760000}"/>
    <cellStyle name="Normal 2 11 6 3" xfId="15004" xr:uid="{00000000-0005-0000-0000-000073760000}"/>
    <cellStyle name="Normal 2 11 7" xfId="6810" xr:uid="{00000000-0005-0000-0000-000074760000}"/>
    <cellStyle name="Normal 2 11 8" xfId="35235" xr:uid="{00000000-0005-0000-0000-000075760000}"/>
    <cellStyle name="Normal 2 11 9" xfId="5229" xr:uid="{00000000-0005-0000-0000-000076760000}"/>
    <cellStyle name="Normal 2 12" xfId="1916" xr:uid="{00000000-0005-0000-0000-000077760000}"/>
    <cellStyle name="Normal 2 13" xfId="1932" xr:uid="{00000000-0005-0000-0000-000078760000}"/>
    <cellStyle name="Normal 2 13 2" xfId="3552" xr:uid="{00000000-0005-0000-0000-000079760000}"/>
    <cellStyle name="Normal 2 13 2 2" xfId="10288" xr:uid="{00000000-0005-0000-0000-00007A760000}"/>
    <cellStyle name="Normal 2 13 2 2 2" xfId="18045" xr:uid="{00000000-0005-0000-0000-00007B760000}"/>
    <cellStyle name="Normal 2 13 2 2 2 2" xfId="43012" xr:uid="{00000000-0005-0000-0000-00007C760000}"/>
    <cellStyle name="Normal 2 13 2 2 3" xfId="37572" xr:uid="{00000000-0005-0000-0000-00007D760000}"/>
    <cellStyle name="Normal 2 13 2 3" xfId="16577" xr:uid="{00000000-0005-0000-0000-00007E760000}"/>
    <cellStyle name="Normal 2 13 2 3 2" xfId="41544" xr:uid="{00000000-0005-0000-0000-00007F760000}"/>
    <cellStyle name="Normal 2 13 2 4" xfId="8411" xr:uid="{00000000-0005-0000-0000-000080760000}"/>
    <cellStyle name="Normal 2 13 2 5" xfId="35710" xr:uid="{00000000-0005-0000-0000-000081760000}"/>
    <cellStyle name="Normal 2 13 2 6" xfId="5720" xr:uid="{00000000-0005-0000-0000-000082760000}"/>
    <cellStyle name="Normal 2 13 3" xfId="4433" xr:uid="{00000000-0005-0000-0000-000083760000}"/>
    <cellStyle name="Normal 2 13 3 2" xfId="9679" xr:uid="{00000000-0005-0000-0000-000084760000}"/>
    <cellStyle name="Normal 2 13 3 2 2" xfId="17436" xr:uid="{00000000-0005-0000-0000-000085760000}"/>
    <cellStyle name="Normal 2 13 3 2 2 2" xfId="42403" xr:uid="{00000000-0005-0000-0000-000086760000}"/>
    <cellStyle name="Normal 2 13 3 2 3" xfId="36963" xr:uid="{00000000-0005-0000-0000-000087760000}"/>
    <cellStyle name="Normal 2 13 3 3" xfId="15968" xr:uid="{00000000-0005-0000-0000-000088760000}"/>
    <cellStyle name="Normal 2 13 3 3 2" xfId="40935" xr:uid="{00000000-0005-0000-0000-000089760000}"/>
    <cellStyle name="Normal 2 13 3 4" xfId="7799" xr:uid="{00000000-0005-0000-0000-00008A760000}"/>
    <cellStyle name="Normal 2 13 3 5" xfId="35484" xr:uid="{00000000-0005-0000-0000-00008B760000}"/>
    <cellStyle name="Normal 2 13 3 6" xfId="5489" xr:uid="{00000000-0005-0000-0000-00008C760000}"/>
    <cellStyle name="Normal 2 13 4" xfId="2739" xr:uid="{00000000-0005-0000-0000-00008D760000}"/>
    <cellStyle name="Normal 2 13 4 2" xfId="16825" xr:uid="{00000000-0005-0000-0000-00008E760000}"/>
    <cellStyle name="Normal 2 13 4 2 2" xfId="41792" xr:uid="{00000000-0005-0000-0000-00008F760000}"/>
    <cellStyle name="Normal 2 13 4 3" xfId="36352" xr:uid="{00000000-0005-0000-0000-000090760000}"/>
    <cellStyle name="Normal 2 13 4 4" xfId="9068" xr:uid="{00000000-0005-0000-0000-000091760000}"/>
    <cellStyle name="Normal 2 13 5" xfId="15357" xr:uid="{00000000-0005-0000-0000-000092760000}"/>
    <cellStyle name="Normal 2 13 5 2" xfId="40324" xr:uid="{00000000-0005-0000-0000-000093760000}"/>
    <cellStyle name="Normal 2 13 6" xfId="7167" xr:uid="{00000000-0005-0000-0000-000094760000}"/>
    <cellStyle name="Normal 2 13 7" xfId="35269" xr:uid="{00000000-0005-0000-0000-000095760000}"/>
    <cellStyle name="Normal 2 13 8" xfId="5263" xr:uid="{00000000-0005-0000-0000-000096760000}"/>
    <cellStyle name="Normal 2 14" xfId="1941" xr:uid="{00000000-0005-0000-0000-000097760000}"/>
    <cellStyle name="Normal 2 14 2" xfId="3553" xr:uid="{00000000-0005-0000-0000-000098760000}"/>
    <cellStyle name="Normal 2 14 2 2" xfId="10289" xr:uid="{00000000-0005-0000-0000-000099760000}"/>
    <cellStyle name="Normal 2 14 2 2 2" xfId="18046" xr:uid="{00000000-0005-0000-0000-00009A760000}"/>
    <cellStyle name="Normal 2 14 2 2 2 2" xfId="43013" xr:uid="{00000000-0005-0000-0000-00009B760000}"/>
    <cellStyle name="Normal 2 14 2 2 3" xfId="37573" xr:uid="{00000000-0005-0000-0000-00009C760000}"/>
    <cellStyle name="Normal 2 14 2 3" xfId="16578" xr:uid="{00000000-0005-0000-0000-00009D760000}"/>
    <cellStyle name="Normal 2 14 2 3 2" xfId="41545" xr:uid="{00000000-0005-0000-0000-00009E760000}"/>
    <cellStyle name="Normal 2 14 2 4" xfId="8412" xr:uid="{00000000-0005-0000-0000-00009F760000}"/>
    <cellStyle name="Normal 2 14 2 5" xfId="35711" xr:uid="{00000000-0005-0000-0000-0000A0760000}"/>
    <cellStyle name="Normal 2 14 2 6" xfId="5721" xr:uid="{00000000-0005-0000-0000-0000A1760000}"/>
    <cellStyle name="Normal 2 14 3" xfId="4440" xr:uid="{00000000-0005-0000-0000-0000A2760000}"/>
    <cellStyle name="Normal 2 14 3 2" xfId="9680" xr:uid="{00000000-0005-0000-0000-0000A3760000}"/>
    <cellStyle name="Normal 2 14 3 2 2" xfId="17437" xr:uid="{00000000-0005-0000-0000-0000A4760000}"/>
    <cellStyle name="Normal 2 14 3 2 2 2" xfId="42404" xr:uid="{00000000-0005-0000-0000-0000A5760000}"/>
    <cellStyle name="Normal 2 14 3 2 3" xfId="36964" xr:uid="{00000000-0005-0000-0000-0000A6760000}"/>
    <cellStyle name="Normal 2 14 3 3" xfId="15969" xr:uid="{00000000-0005-0000-0000-0000A7760000}"/>
    <cellStyle name="Normal 2 14 3 3 2" xfId="40936" xr:uid="{00000000-0005-0000-0000-0000A8760000}"/>
    <cellStyle name="Normal 2 14 3 4" xfId="7800" xr:uid="{00000000-0005-0000-0000-0000A9760000}"/>
    <cellStyle name="Normal 2 14 3 5" xfId="35485" xr:uid="{00000000-0005-0000-0000-0000AA760000}"/>
    <cellStyle name="Normal 2 14 3 6" xfId="5490" xr:uid="{00000000-0005-0000-0000-0000AB760000}"/>
    <cellStyle name="Normal 2 14 4" xfId="2740" xr:uid="{00000000-0005-0000-0000-0000AC760000}"/>
    <cellStyle name="Normal 2 14 4 2" xfId="16826" xr:uid="{00000000-0005-0000-0000-0000AD760000}"/>
    <cellStyle name="Normal 2 14 4 2 2" xfId="41793" xr:uid="{00000000-0005-0000-0000-0000AE760000}"/>
    <cellStyle name="Normal 2 14 4 3" xfId="36353" xr:uid="{00000000-0005-0000-0000-0000AF760000}"/>
    <cellStyle name="Normal 2 14 4 4" xfId="9069" xr:uid="{00000000-0005-0000-0000-0000B0760000}"/>
    <cellStyle name="Normal 2 14 5" xfId="15358" xr:uid="{00000000-0005-0000-0000-0000B1760000}"/>
    <cellStyle name="Normal 2 14 5 2" xfId="40325" xr:uid="{00000000-0005-0000-0000-0000B2760000}"/>
    <cellStyle name="Normal 2 14 6" xfId="7171" xr:uid="{00000000-0005-0000-0000-0000B3760000}"/>
    <cellStyle name="Normal 2 14 7" xfId="35270" xr:uid="{00000000-0005-0000-0000-0000B4760000}"/>
    <cellStyle name="Normal 2 14 8" xfId="5264" xr:uid="{00000000-0005-0000-0000-0000B5760000}"/>
    <cellStyle name="Normal 2 15" xfId="1951" xr:uid="{00000000-0005-0000-0000-0000B6760000}"/>
    <cellStyle name="Normal 2 15 2" xfId="3559" xr:uid="{00000000-0005-0000-0000-0000B7760000}"/>
    <cellStyle name="Normal 2 15 2 2" xfId="10290" xr:uid="{00000000-0005-0000-0000-0000B8760000}"/>
    <cellStyle name="Normal 2 15 2 2 2" xfId="18047" xr:uid="{00000000-0005-0000-0000-0000B9760000}"/>
    <cellStyle name="Normal 2 15 2 2 2 2" xfId="43014" xr:uid="{00000000-0005-0000-0000-0000BA760000}"/>
    <cellStyle name="Normal 2 15 2 2 3" xfId="37574" xr:uid="{00000000-0005-0000-0000-0000BB760000}"/>
    <cellStyle name="Normal 2 15 2 3" xfId="16579" xr:uid="{00000000-0005-0000-0000-0000BC760000}"/>
    <cellStyle name="Normal 2 15 2 3 2" xfId="41546" xr:uid="{00000000-0005-0000-0000-0000BD760000}"/>
    <cellStyle name="Normal 2 15 2 4" xfId="8413" xr:uid="{00000000-0005-0000-0000-0000BE760000}"/>
    <cellStyle name="Normal 2 15 2 5" xfId="35712" xr:uid="{00000000-0005-0000-0000-0000BF760000}"/>
    <cellStyle name="Normal 2 15 2 6" xfId="5722" xr:uid="{00000000-0005-0000-0000-0000C0760000}"/>
    <cellStyle name="Normal 2 15 3" xfId="4450" xr:uid="{00000000-0005-0000-0000-0000C1760000}"/>
    <cellStyle name="Normal 2 15 3 2" xfId="9686" xr:uid="{00000000-0005-0000-0000-0000C2760000}"/>
    <cellStyle name="Normal 2 15 3 2 2" xfId="17443" xr:uid="{00000000-0005-0000-0000-0000C3760000}"/>
    <cellStyle name="Normal 2 15 3 2 2 2" xfId="42410" xr:uid="{00000000-0005-0000-0000-0000C4760000}"/>
    <cellStyle name="Normal 2 15 3 2 3" xfId="36970" xr:uid="{00000000-0005-0000-0000-0000C5760000}"/>
    <cellStyle name="Normal 2 15 3 3" xfId="15975" xr:uid="{00000000-0005-0000-0000-0000C6760000}"/>
    <cellStyle name="Normal 2 15 3 3 2" xfId="40942" xr:uid="{00000000-0005-0000-0000-0000C7760000}"/>
    <cellStyle name="Normal 2 15 3 4" xfId="7806" xr:uid="{00000000-0005-0000-0000-0000C8760000}"/>
    <cellStyle name="Normal 2 15 3 5" xfId="35486" xr:uid="{00000000-0005-0000-0000-0000C9760000}"/>
    <cellStyle name="Normal 2 15 3 6" xfId="5491" xr:uid="{00000000-0005-0000-0000-0000CA760000}"/>
    <cellStyle name="Normal 2 15 4" xfId="2746" xr:uid="{00000000-0005-0000-0000-0000CB760000}"/>
    <cellStyle name="Normal 2 15 4 2" xfId="16832" xr:uid="{00000000-0005-0000-0000-0000CC760000}"/>
    <cellStyle name="Normal 2 15 4 2 2" xfId="41799" xr:uid="{00000000-0005-0000-0000-0000CD760000}"/>
    <cellStyle name="Normal 2 15 4 3" xfId="36359" xr:uid="{00000000-0005-0000-0000-0000CE760000}"/>
    <cellStyle name="Normal 2 15 4 4" xfId="9075" xr:uid="{00000000-0005-0000-0000-0000CF760000}"/>
    <cellStyle name="Normal 2 15 5" xfId="15364" xr:uid="{00000000-0005-0000-0000-0000D0760000}"/>
    <cellStyle name="Normal 2 15 5 2" xfId="40331" xr:uid="{00000000-0005-0000-0000-0000D1760000}"/>
    <cellStyle name="Normal 2 15 6" xfId="7179" xr:uid="{00000000-0005-0000-0000-0000D2760000}"/>
    <cellStyle name="Normal 2 15 7" xfId="35271" xr:uid="{00000000-0005-0000-0000-0000D3760000}"/>
    <cellStyle name="Normal 2 15 8" xfId="5265" xr:uid="{00000000-0005-0000-0000-0000D4760000}"/>
    <cellStyle name="Normal 2 16" xfId="1844" xr:uid="{00000000-0005-0000-0000-0000D5760000}"/>
    <cellStyle name="Normal 2 16 2" xfId="3470" xr:uid="{00000000-0005-0000-0000-0000D6760000}"/>
    <cellStyle name="Normal 2 16 2 2" xfId="10373" xr:uid="{00000000-0005-0000-0000-0000D7760000}"/>
    <cellStyle name="Normal 2 16 2 2 2" xfId="18130" xr:uid="{00000000-0005-0000-0000-0000D8760000}"/>
    <cellStyle name="Normal 2 16 2 2 2 2" xfId="43097" xr:uid="{00000000-0005-0000-0000-0000D9760000}"/>
    <cellStyle name="Normal 2 16 2 2 3" xfId="37657" xr:uid="{00000000-0005-0000-0000-0000DA760000}"/>
    <cellStyle name="Normal 2 16 2 3" xfId="16662" xr:uid="{00000000-0005-0000-0000-0000DB760000}"/>
    <cellStyle name="Normal 2 16 2 3 2" xfId="41629" xr:uid="{00000000-0005-0000-0000-0000DC760000}"/>
    <cellStyle name="Normal 2 16 2 4" xfId="8496" xr:uid="{00000000-0005-0000-0000-0000DD760000}"/>
    <cellStyle name="Normal 2 16 2 5" xfId="35795" xr:uid="{00000000-0005-0000-0000-0000DE760000}"/>
    <cellStyle name="Normal 2 16 2 6" xfId="5805" xr:uid="{00000000-0005-0000-0000-0000DF760000}"/>
    <cellStyle name="Normal 2 16 3" xfId="4350" xr:uid="{00000000-0005-0000-0000-0000E0760000}"/>
    <cellStyle name="Normal 2 16 3 2" xfId="10138" xr:uid="{00000000-0005-0000-0000-0000E1760000}"/>
    <cellStyle name="Normal 2 16 3 2 2" xfId="17895" xr:uid="{00000000-0005-0000-0000-0000E2760000}"/>
    <cellStyle name="Normal 2 16 3 2 2 2" xfId="42862" xr:uid="{00000000-0005-0000-0000-0000E3760000}"/>
    <cellStyle name="Normal 2 16 3 2 3" xfId="37422" xr:uid="{00000000-0005-0000-0000-0000E4760000}"/>
    <cellStyle name="Normal 2 16 3 3" xfId="16427" xr:uid="{00000000-0005-0000-0000-0000E5760000}"/>
    <cellStyle name="Normal 2 16 3 3 2" xfId="41394" xr:uid="{00000000-0005-0000-0000-0000E6760000}"/>
    <cellStyle name="Normal 2 16 3 4" xfId="8258" xr:uid="{00000000-0005-0000-0000-0000E7760000}"/>
    <cellStyle name="Normal 2 16 3 5" xfId="35569" xr:uid="{00000000-0005-0000-0000-0000E8760000}"/>
    <cellStyle name="Normal 2 16 3 6" xfId="5574" xr:uid="{00000000-0005-0000-0000-0000E9760000}"/>
    <cellStyle name="Normal 2 16 4" xfId="2657" xr:uid="{00000000-0005-0000-0000-0000EA760000}"/>
    <cellStyle name="Normal 2 16 4 2" xfId="17284" xr:uid="{00000000-0005-0000-0000-0000EB760000}"/>
    <cellStyle name="Normal 2 16 4 2 2" xfId="42251" xr:uid="{00000000-0005-0000-0000-0000EC760000}"/>
    <cellStyle name="Normal 2 16 4 3" xfId="36811" xr:uid="{00000000-0005-0000-0000-0000ED760000}"/>
    <cellStyle name="Normal 2 16 4 4" xfId="9527" xr:uid="{00000000-0005-0000-0000-0000EE760000}"/>
    <cellStyle name="Normal 2 16 5" xfId="15816" xr:uid="{00000000-0005-0000-0000-0000EF760000}"/>
    <cellStyle name="Normal 2 16 5 2" xfId="40783" xr:uid="{00000000-0005-0000-0000-0000F0760000}"/>
    <cellStyle name="Normal 2 16 6" xfId="7631" xr:uid="{00000000-0005-0000-0000-0000F1760000}"/>
    <cellStyle name="Normal 2 16 7" xfId="35354" xr:uid="{00000000-0005-0000-0000-0000F2760000}"/>
    <cellStyle name="Normal 2 16 8" xfId="5348" xr:uid="{00000000-0005-0000-0000-0000F3760000}"/>
    <cellStyle name="Normal 2 17" xfId="2404" xr:uid="{00000000-0005-0000-0000-0000F4760000}"/>
    <cellStyle name="Normal 2 17 2" xfId="4010" xr:uid="{00000000-0005-0000-0000-0000F5760000}"/>
    <cellStyle name="Normal 2 17 2 2" xfId="10374" xr:uid="{00000000-0005-0000-0000-0000F6760000}"/>
    <cellStyle name="Normal 2 17 2 2 2" xfId="18131" xr:uid="{00000000-0005-0000-0000-0000F7760000}"/>
    <cellStyle name="Normal 2 17 2 2 2 2" xfId="43098" xr:uid="{00000000-0005-0000-0000-0000F8760000}"/>
    <cellStyle name="Normal 2 17 2 2 3" xfId="37658" xr:uid="{00000000-0005-0000-0000-0000F9760000}"/>
    <cellStyle name="Normal 2 17 2 3" xfId="16663" xr:uid="{00000000-0005-0000-0000-0000FA760000}"/>
    <cellStyle name="Normal 2 17 2 3 2" xfId="41630" xr:uid="{00000000-0005-0000-0000-0000FB760000}"/>
    <cellStyle name="Normal 2 17 2 4" xfId="8497" xr:uid="{00000000-0005-0000-0000-0000FC760000}"/>
    <cellStyle name="Normal 2 17 2 5" xfId="35796" xr:uid="{00000000-0005-0000-0000-0000FD760000}"/>
    <cellStyle name="Normal 2 17 2 6" xfId="5806" xr:uid="{00000000-0005-0000-0000-0000FE760000}"/>
    <cellStyle name="Normal 2 17 3" xfId="4903" xr:uid="{00000000-0005-0000-0000-0000FF760000}"/>
    <cellStyle name="Normal 2 17 3 2" xfId="10139" xr:uid="{00000000-0005-0000-0000-000000770000}"/>
    <cellStyle name="Normal 2 17 3 2 2" xfId="17896" xr:uid="{00000000-0005-0000-0000-000001770000}"/>
    <cellStyle name="Normal 2 17 3 2 2 2" xfId="42863" xr:uid="{00000000-0005-0000-0000-000002770000}"/>
    <cellStyle name="Normal 2 17 3 2 3" xfId="37423" xr:uid="{00000000-0005-0000-0000-000003770000}"/>
    <cellStyle name="Normal 2 17 3 3" xfId="16428" xr:uid="{00000000-0005-0000-0000-000004770000}"/>
    <cellStyle name="Normal 2 17 3 3 2" xfId="41395" xr:uid="{00000000-0005-0000-0000-000005770000}"/>
    <cellStyle name="Normal 2 17 3 4" xfId="8259" xr:uid="{00000000-0005-0000-0000-000006770000}"/>
    <cellStyle name="Normal 2 17 3 5" xfId="35570" xr:uid="{00000000-0005-0000-0000-000007770000}"/>
    <cellStyle name="Normal 2 17 3 6" xfId="5575" xr:uid="{00000000-0005-0000-0000-000008770000}"/>
    <cellStyle name="Normal 2 17 4" xfId="3197" xr:uid="{00000000-0005-0000-0000-000009770000}"/>
    <cellStyle name="Normal 2 17 4 2" xfId="17285" xr:uid="{00000000-0005-0000-0000-00000A770000}"/>
    <cellStyle name="Normal 2 17 4 2 2" xfId="42252" xr:uid="{00000000-0005-0000-0000-00000B770000}"/>
    <cellStyle name="Normal 2 17 4 3" xfId="36812" xr:uid="{00000000-0005-0000-0000-00000C770000}"/>
    <cellStyle name="Normal 2 17 4 4" xfId="9528" xr:uid="{00000000-0005-0000-0000-00000D770000}"/>
    <cellStyle name="Normal 2 17 5" xfId="15817" xr:uid="{00000000-0005-0000-0000-00000E770000}"/>
    <cellStyle name="Normal 2 17 5 2" xfId="40784" xr:uid="{00000000-0005-0000-0000-00000F770000}"/>
    <cellStyle name="Normal 2 17 6" xfId="7634" xr:uid="{00000000-0005-0000-0000-000010770000}"/>
    <cellStyle name="Normal 2 17 7" xfId="35355" xr:uid="{00000000-0005-0000-0000-000011770000}"/>
    <cellStyle name="Normal 2 17 8" xfId="5350" xr:uid="{00000000-0005-0000-0000-000012770000}"/>
    <cellStyle name="Normal 2 18" xfId="2416" xr:uid="{00000000-0005-0000-0000-000013770000}"/>
    <cellStyle name="Normal 2 18 2" xfId="4014" xr:uid="{00000000-0005-0000-0000-000014770000}"/>
    <cellStyle name="Normal 2 18 2 2" xfId="10378" xr:uid="{00000000-0005-0000-0000-000015770000}"/>
    <cellStyle name="Normal 2 18 2 2 2" xfId="18135" xr:uid="{00000000-0005-0000-0000-000016770000}"/>
    <cellStyle name="Normal 2 18 2 2 2 2" xfId="43102" xr:uid="{00000000-0005-0000-0000-000017770000}"/>
    <cellStyle name="Normal 2 18 2 2 3" xfId="37662" xr:uid="{00000000-0005-0000-0000-000018770000}"/>
    <cellStyle name="Normal 2 18 2 3" xfId="16667" xr:uid="{00000000-0005-0000-0000-000019770000}"/>
    <cellStyle name="Normal 2 18 2 3 2" xfId="41634" xr:uid="{00000000-0005-0000-0000-00001A770000}"/>
    <cellStyle name="Normal 2 18 2 4" xfId="8501" xr:uid="{00000000-0005-0000-0000-00001B770000}"/>
    <cellStyle name="Normal 2 18 2 5" xfId="35800" xr:uid="{00000000-0005-0000-0000-00001C770000}"/>
    <cellStyle name="Normal 2 18 2 6" xfId="5810" xr:uid="{00000000-0005-0000-0000-00001D770000}"/>
    <cellStyle name="Normal 2 18 3" xfId="4915" xr:uid="{00000000-0005-0000-0000-00001E770000}"/>
    <cellStyle name="Normal 2 18 3 2" xfId="10147" xr:uid="{00000000-0005-0000-0000-00001F770000}"/>
    <cellStyle name="Normal 2 18 3 2 2" xfId="17904" xr:uid="{00000000-0005-0000-0000-000020770000}"/>
    <cellStyle name="Normal 2 18 3 2 2 2" xfId="42871" xr:uid="{00000000-0005-0000-0000-000021770000}"/>
    <cellStyle name="Normal 2 18 3 2 3" xfId="37431" xr:uid="{00000000-0005-0000-0000-000022770000}"/>
    <cellStyle name="Normal 2 18 3 3" xfId="16436" xr:uid="{00000000-0005-0000-0000-000023770000}"/>
    <cellStyle name="Normal 2 18 3 3 2" xfId="41403" xr:uid="{00000000-0005-0000-0000-000024770000}"/>
    <cellStyle name="Normal 2 18 3 4" xfId="8267" xr:uid="{00000000-0005-0000-0000-000025770000}"/>
    <cellStyle name="Normal 2 18 3 5" xfId="35574" xr:uid="{00000000-0005-0000-0000-000026770000}"/>
    <cellStyle name="Normal 2 18 3 6" xfId="5580" xr:uid="{00000000-0005-0000-0000-000027770000}"/>
    <cellStyle name="Normal 2 18 4" xfId="3201" xr:uid="{00000000-0005-0000-0000-000028770000}"/>
    <cellStyle name="Normal 2 18 4 2" xfId="17293" xr:uid="{00000000-0005-0000-0000-000029770000}"/>
    <cellStyle name="Normal 2 18 4 2 2" xfId="42260" xr:uid="{00000000-0005-0000-0000-00002A770000}"/>
    <cellStyle name="Normal 2 18 4 3" xfId="36820" xr:uid="{00000000-0005-0000-0000-00002B770000}"/>
    <cellStyle name="Normal 2 18 4 4" xfId="9536" xr:uid="{00000000-0005-0000-0000-00002C770000}"/>
    <cellStyle name="Normal 2 18 5" xfId="15825" xr:uid="{00000000-0005-0000-0000-00002D770000}"/>
    <cellStyle name="Normal 2 18 5 2" xfId="40792" xr:uid="{00000000-0005-0000-0000-00002E770000}"/>
    <cellStyle name="Normal 2 18 6" xfId="7648" xr:uid="{00000000-0005-0000-0000-00002F770000}"/>
    <cellStyle name="Normal 2 18 7" xfId="35359" xr:uid="{00000000-0005-0000-0000-000030770000}"/>
    <cellStyle name="Normal 2 18 8" xfId="5356" xr:uid="{00000000-0005-0000-0000-000031770000}"/>
    <cellStyle name="Normal 2 19" xfId="2421" xr:uid="{00000000-0005-0000-0000-000032770000}"/>
    <cellStyle name="Normal 2 19 2" xfId="4016" xr:uid="{00000000-0005-0000-0000-000033770000}"/>
    <cellStyle name="Normal 2 19 3" xfId="4920" xr:uid="{00000000-0005-0000-0000-000034770000}"/>
    <cellStyle name="Normal 2 19 4" xfId="3203" xr:uid="{00000000-0005-0000-0000-000035770000}"/>
    <cellStyle name="Normal 2 19 5" xfId="5364" xr:uid="{00000000-0005-0000-0000-000036770000}"/>
    <cellStyle name="Normal 2 2" xfId="1016" xr:uid="{00000000-0005-0000-0000-000037770000}"/>
    <cellStyle name="Normal 2 2 10" xfId="2454" xr:uid="{00000000-0005-0000-0000-000038770000}"/>
    <cellStyle name="Normal 2 2 10 2" xfId="4039" xr:uid="{00000000-0005-0000-0000-000039770000}"/>
    <cellStyle name="Normal 2 2 10 2 2" xfId="17954" xr:uid="{00000000-0005-0000-0000-00003A770000}"/>
    <cellStyle name="Normal 2 2 10 2 2 2" xfId="42921" xr:uid="{00000000-0005-0000-0000-00003B770000}"/>
    <cellStyle name="Normal 2 2 10 2 3" xfId="37481" xr:uid="{00000000-0005-0000-0000-00003C770000}"/>
    <cellStyle name="Normal 2 2 10 2 4" xfId="10197" xr:uid="{00000000-0005-0000-0000-00003D770000}"/>
    <cellStyle name="Normal 2 2 10 3" xfId="4944" xr:uid="{00000000-0005-0000-0000-00003E770000}"/>
    <cellStyle name="Normal 2 2 10 3 2" xfId="41453" xr:uid="{00000000-0005-0000-0000-00003F770000}"/>
    <cellStyle name="Normal 2 2 10 3 3" xfId="16486" xr:uid="{00000000-0005-0000-0000-000040770000}"/>
    <cellStyle name="Normal 2 2 10 4" xfId="3226" xr:uid="{00000000-0005-0000-0000-000041770000}"/>
    <cellStyle name="Normal 2 2 10 4 2" xfId="8317" xr:uid="{00000000-0005-0000-0000-000042770000}"/>
    <cellStyle name="Normal 2 2 10 5" xfId="35619" xr:uid="{00000000-0005-0000-0000-000043770000}"/>
    <cellStyle name="Normal 2 2 10 6" xfId="5627" xr:uid="{00000000-0005-0000-0000-000044770000}"/>
    <cellStyle name="Normal 2 2 11" xfId="2458" xr:uid="{00000000-0005-0000-0000-000045770000}"/>
    <cellStyle name="Normal 2 2 11 2" xfId="4041" xr:uid="{00000000-0005-0000-0000-000046770000}"/>
    <cellStyle name="Normal 2 2 11 2 2" xfId="18178" xr:uid="{00000000-0005-0000-0000-000047770000}"/>
    <cellStyle name="Normal 2 2 11 2 2 2" xfId="43145" xr:uid="{00000000-0005-0000-0000-000048770000}"/>
    <cellStyle name="Normal 2 2 11 2 3" xfId="37705" xr:uid="{00000000-0005-0000-0000-000049770000}"/>
    <cellStyle name="Normal 2 2 11 2 4" xfId="10421" xr:uid="{00000000-0005-0000-0000-00004A770000}"/>
    <cellStyle name="Normal 2 2 11 3" xfId="4948" xr:uid="{00000000-0005-0000-0000-00004B770000}"/>
    <cellStyle name="Normal 2 2 11 3 2" xfId="41677" xr:uid="{00000000-0005-0000-0000-00004C770000}"/>
    <cellStyle name="Normal 2 2 11 3 3" xfId="16710" xr:uid="{00000000-0005-0000-0000-00004D770000}"/>
    <cellStyle name="Normal 2 2 11 4" xfId="3228" xr:uid="{00000000-0005-0000-0000-00004E770000}"/>
    <cellStyle name="Normal 2 2 11 4 2" xfId="8546" xr:uid="{00000000-0005-0000-0000-00004F770000}"/>
    <cellStyle name="Normal 2 2 11 5" xfId="35843" xr:uid="{00000000-0005-0000-0000-000050770000}"/>
    <cellStyle name="Normal 2 2 11 6" xfId="5855" xr:uid="{00000000-0005-0000-0000-000051770000}"/>
    <cellStyle name="Normal 2 2 12" xfId="2461" xr:uid="{00000000-0005-0000-0000-000052770000}"/>
    <cellStyle name="Normal 2 2 12 2" xfId="4043" xr:uid="{00000000-0005-0000-0000-000053770000}"/>
    <cellStyle name="Normal 2 2 12 2 2" xfId="18184" xr:uid="{00000000-0005-0000-0000-000054770000}"/>
    <cellStyle name="Normal 2 2 12 2 2 2" xfId="43151" xr:uid="{00000000-0005-0000-0000-000055770000}"/>
    <cellStyle name="Normal 2 2 12 2 3" xfId="37711" xr:uid="{00000000-0005-0000-0000-000056770000}"/>
    <cellStyle name="Normal 2 2 12 2 4" xfId="10427" xr:uid="{00000000-0005-0000-0000-000057770000}"/>
    <cellStyle name="Normal 2 2 12 3" xfId="4951" xr:uid="{00000000-0005-0000-0000-000058770000}"/>
    <cellStyle name="Normal 2 2 12 3 2" xfId="41683" xr:uid="{00000000-0005-0000-0000-000059770000}"/>
    <cellStyle name="Normal 2 2 12 3 3" xfId="16716" xr:uid="{00000000-0005-0000-0000-00005A770000}"/>
    <cellStyle name="Normal 2 2 12 4" xfId="3230" xr:uid="{00000000-0005-0000-0000-00005B770000}"/>
    <cellStyle name="Normal 2 2 12 4 2" xfId="8552" xr:uid="{00000000-0005-0000-0000-00005C770000}"/>
    <cellStyle name="Normal 2 2 12 5" xfId="35847" xr:uid="{00000000-0005-0000-0000-00005D770000}"/>
    <cellStyle name="Normal 2 2 12 6" xfId="5861" xr:uid="{00000000-0005-0000-0000-00005E770000}"/>
    <cellStyle name="Normal 2 2 13" xfId="2464" xr:uid="{00000000-0005-0000-0000-00005F770000}"/>
    <cellStyle name="Normal 2 2 13 2" xfId="4045" xr:uid="{00000000-0005-0000-0000-000060770000}"/>
    <cellStyle name="Normal 2 2 13 2 2" xfId="18212" xr:uid="{00000000-0005-0000-0000-000061770000}"/>
    <cellStyle name="Normal 2 2 13 2 2 2" xfId="43179" xr:uid="{00000000-0005-0000-0000-000062770000}"/>
    <cellStyle name="Normal 2 2 13 2 3" xfId="37739" xr:uid="{00000000-0005-0000-0000-000063770000}"/>
    <cellStyle name="Normal 2 2 13 2 4" xfId="10455" xr:uid="{00000000-0005-0000-0000-000064770000}"/>
    <cellStyle name="Normal 2 2 13 3" xfId="4954" xr:uid="{00000000-0005-0000-0000-000065770000}"/>
    <cellStyle name="Normal 2 2 13 3 2" xfId="41693" xr:uid="{00000000-0005-0000-0000-000066770000}"/>
    <cellStyle name="Normal 2 2 13 3 3" xfId="16726" xr:uid="{00000000-0005-0000-0000-000067770000}"/>
    <cellStyle name="Normal 2 2 13 4" xfId="3232" xr:uid="{00000000-0005-0000-0000-000068770000}"/>
    <cellStyle name="Normal 2 2 13 4 2" xfId="8589" xr:uid="{00000000-0005-0000-0000-000069770000}"/>
    <cellStyle name="Normal 2 2 13 5" xfId="35875" xr:uid="{00000000-0005-0000-0000-00006A770000}"/>
    <cellStyle name="Normal 2 2 13 6" xfId="5872" xr:uid="{00000000-0005-0000-0000-00006B770000}"/>
    <cellStyle name="Normal 2 2 14" xfId="2467" xr:uid="{00000000-0005-0000-0000-00006C770000}"/>
    <cellStyle name="Normal 2 2 14 2" xfId="4047" xr:uid="{00000000-0005-0000-0000-00006D770000}"/>
    <cellStyle name="Normal 2 2 14 2 2" xfId="10478" xr:uid="{00000000-0005-0000-0000-00006E770000}"/>
    <cellStyle name="Normal 2 2 14 3" xfId="4957" xr:uid="{00000000-0005-0000-0000-00006F770000}"/>
    <cellStyle name="Normal 2 2 14 4" xfId="3234" xr:uid="{00000000-0005-0000-0000-000070770000}"/>
    <cellStyle name="Normal 2 2 14 5" xfId="5896" xr:uid="{00000000-0005-0000-0000-000071770000}"/>
    <cellStyle name="Normal 2 2 15" xfId="2474" xr:uid="{00000000-0005-0000-0000-000072770000}"/>
    <cellStyle name="Normal 2 2 15 2" xfId="4049" xr:uid="{00000000-0005-0000-0000-000073770000}"/>
    <cellStyle name="Normal 2 2 15 2 2" xfId="39840" xr:uid="{00000000-0005-0000-0000-000074770000}"/>
    <cellStyle name="Normal 2 2 15 3" xfId="4964" xr:uid="{00000000-0005-0000-0000-000075770000}"/>
    <cellStyle name="Normal 2 2 15 4" xfId="3236" xr:uid="{00000000-0005-0000-0000-000076770000}"/>
    <cellStyle name="Normal 2 2 15 5" xfId="14872" xr:uid="{00000000-0005-0000-0000-000077770000}"/>
    <cellStyle name="Normal 2 2 16" xfId="2481" xr:uid="{00000000-0005-0000-0000-000078770000}"/>
    <cellStyle name="Normal 2 2 16 2" xfId="4051" xr:uid="{00000000-0005-0000-0000-000079770000}"/>
    <cellStyle name="Normal 2 2 16 3" xfId="4969" xr:uid="{00000000-0005-0000-0000-00007A770000}"/>
    <cellStyle name="Normal 2 2 16 4" xfId="3238" xr:uid="{00000000-0005-0000-0000-00007B770000}"/>
    <cellStyle name="Normal 2 2 17" xfId="2493" xr:uid="{00000000-0005-0000-0000-00007C770000}"/>
    <cellStyle name="Normal 2 2 17 2" xfId="4057" xr:uid="{00000000-0005-0000-0000-00007D770000}"/>
    <cellStyle name="Normal 2 2 17 3" xfId="4975" xr:uid="{00000000-0005-0000-0000-00007E770000}"/>
    <cellStyle name="Normal 2 2 17 4" xfId="3244" xr:uid="{00000000-0005-0000-0000-00007F770000}"/>
    <cellStyle name="Normal 2 2 18" xfId="2497" xr:uid="{00000000-0005-0000-0000-000080770000}"/>
    <cellStyle name="Normal 2 2 18 2" xfId="4060" xr:uid="{00000000-0005-0000-0000-000081770000}"/>
    <cellStyle name="Normal 2 2 18 3" xfId="4978" xr:uid="{00000000-0005-0000-0000-000082770000}"/>
    <cellStyle name="Normal 2 2 18 4" xfId="3247" xr:uid="{00000000-0005-0000-0000-000083770000}"/>
    <cellStyle name="Normal 2 2 19" xfId="2505" xr:uid="{00000000-0005-0000-0000-000084770000}"/>
    <cellStyle name="Normal 2 2 19 2" xfId="4066" xr:uid="{00000000-0005-0000-0000-000085770000}"/>
    <cellStyle name="Normal 2 2 19 3" xfId="4984" xr:uid="{00000000-0005-0000-0000-000086770000}"/>
    <cellStyle name="Normal 2 2 19 4" xfId="3258" xr:uid="{00000000-0005-0000-0000-000087770000}"/>
    <cellStyle name="Normal 2 2 2" xfId="1924" xr:uid="{00000000-0005-0000-0000-000088770000}"/>
    <cellStyle name="Normal 2 2 2 10" xfId="7159" xr:uid="{00000000-0005-0000-0000-000089770000}"/>
    <cellStyle name="Normal 2 2 2 11" xfId="35263" xr:uid="{00000000-0005-0000-0000-00008A770000}"/>
    <cellStyle name="Normal 2 2 2 12" xfId="5257" xr:uid="{00000000-0005-0000-0000-00008B770000}"/>
    <cellStyle name="Normal 2 2 2 2" xfId="2333" xr:uid="{00000000-0005-0000-0000-00008C770000}"/>
    <cellStyle name="Normal 2 2 2 2 2" xfId="3940" xr:uid="{00000000-0005-0000-0000-00008D770000}"/>
    <cellStyle name="Normal 2 2 2 2 2 2" xfId="10303" xr:uid="{00000000-0005-0000-0000-00008E770000}"/>
    <cellStyle name="Normal 2 2 2 2 2 2 2" xfId="18060" xr:uid="{00000000-0005-0000-0000-00008F770000}"/>
    <cellStyle name="Normal 2 2 2 2 2 2 2 2" xfId="43027" xr:uid="{00000000-0005-0000-0000-000090770000}"/>
    <cellStyle name="Normal 2 2 2 2 2 2 3" xfId="37587" xr:uid="{00000000-0005-0000-0000-000091770000}"/>
    <cellStyle name="Normal 2 2 2 2 2 3" xfId="16592" xr:uid="{00000000-0005-0000-0000-000092770000}"/>
    <cellStyle name="Normal 2 2 2 2 2 3 2" xfId="41559" xr:uid="{00000000-0005-0000-0000-000093770000}"/>
    <cellStyle name="Normal 2 2 2 2 2 4" xfId="8426" xr:uid="{00000000-0005-0000-0000-000094770000}"/>
    <cellStyle name="Normal 2 2 2 2 2 5" xfId="35725" xr:uid="{00000000-0005-0000-0000-000095770000}"/>
    <cellStyle name="Normal 2 2 2 2 2 6" xfId="5735" xr:uid="{00000000-0005-0000-0000-000096770000}"/>
    <cellStyle name="Normal 2 2 2 2 3" xfId="4832" xr:uid="{00000000-0005-0000-0000-000097770000}"/>
    <cellStyle name="Normal 2 2 2 2 3 2" xfId="10067" xr:uid="{00000000-0005-0000-0000-000098770000}"/>
    <cellStyle name="Normal 2 2 2 2 3 2 2" xfId="17824" xr:uid="{00000000-0005-0000-0000-000099770000}"/>
    <cellStyle name="Normal 2 2 2 2 3 2 2 2" xfId="42791" xr:uid="{00000000-0005-0000-0000-00009A770000}"/>
    <cellStyle name="Normal 2 2 2 2 3 2 3" xfId="37351" xr:uid="{00000000-0005-0000-0000-00009B770000}"/>
    <cellStyle name="Normal 2 2 2 2 3 3" xfId="16356" xr:uid="{00000000-0005-0000-0000-00009C770000}"/>
    <cellStyle name="Normal 2 2 2 2 3 3 2" xfId="41323" xr:uid="{00000000-0005-0000-0000-00009D770000}"/>
    <cellStyle name="Normal 2 2 2 2 3 4" xfId="8187" xr:uid="{00000000-0005-0000-0000-00009E770000}"/>
    <cellStyle name="Normal 2 2 2 2 3 5" xfId="35499" xr:uid="{00000000-0005-0000-0000-00009F770000}"/>
    <cellStyle name="Normal 2 2 2 2 3 6" xfId="5504" xr:uid="{00000000-0005-0000-0000-0000A0770000}"/>
    <cellStyle name="Normal 2 2 2 2 4" xfId="3127" xr:uid="{00000000-0005-0000-0000-0000A1770000}"/>
    <cellStyle name="Normal 2 2 2 2 4 2" xfId="17213" xr:uid="{00000000-0005-0000-0000-0000A2770000}"/>
    <cellStyle name="Normal 2 2 2 2 4 2 2" xfId="42180" xr:uid="{00000000-0005-0000-0000-0000A3770000}"/>
    <cellStyle name="Normal 2 2 2 2 4 3" xfId="36740" xr:uid="{00000000-0005-0000-0000-0000A4770000}"/>
    <cellStyle name="Normal 2 2 2 2 4 4" xfId="9456" xr:uid="{00000000-0005-0000-0000-0000A5770000}"/>
    <cellStyle name="Normal 2 2 2 2 5" xfId="15745" xr:uid="{00000000-0005-0000-0000-0000A6770000}"/>
    <cellStyle name="Normal 2 2 2 2 5 2" xfId="40712" xr:uid="{00000000-0005-0000-0000-0000A7770000}"/>
    <cellStyle name="Normal 2 2 2 2 6" xfId="7560" xr:uid="{00000000-0005-0000-0000-0000A8770000}"/>
    <cellStyle name="Normal 2 2 2 2 7" xfId="35284" xr:uid="{00000000-0005-0000-0000-0000A9770000}"/>
    <cellStyle name="Normal 2 2 2 2 8" xfId="5278" xr:uid="{00000000-0005-0000-0000-0000AA770000}"/>
    <cellStyle name="Normal 2 2 2 3" xfId="2557" xr:uid="{00000000-0005-0000-0000-0000AB770000}"/>
    <cellStyle name="Normal 2 2 2 3 2" xfId="5034" xr:uid="{00000000-0005-0000-0000-0000AC770000}"/>
    <cellStyle name="Normal 2 2 2 3 2 2" xfId="10391" xr:uid="{00000000-0005-0000-0000-0000AD770000}"/>
    <cellStyle name="Normal 2 2 2 3 2 2 2" xfId="18148" xr:uid="{00000000-0005-0000-0000-0000AE770000}"/>
    <cellStyle name="Normal 2 2 2 3 2 2 2 2" xfId="43115" xr:uid="{00000000-0005-0000-0000-0000AF770000}"/>
    <cellStyle name="Normal 2 2 2 3 2 2 3" xfId="37675" xr:uid="{00000000-0005-0000-0000-0000B0770000}"/>
    <cellStyle name="Normal 2 2 2 3 2 3" xfId="16680" xr:uid="{00000000-0005-0000-0000-0000B1770000}"/>
    <cellStyle name="Normal 2 2 2 3 2 3 2" xfId="41647" xr:uid="{00000000-0005-0000-0000-0000B2770000}"/>
    <cellStyle name="Normal 2 2 2 3 2 4" xfId="8514" xr:uid="{00000000-0005-0000-0000-0000B3770000}"/>
    <cellStyle name="Normal 2 2 2 3 2 5" xfId="35813" xr:uid="{00000000-0005-0000-0000-0000B4770000}"/>
    <cellStyle name="Normal 2 2 2 3 2 6" xfId="5823" xr:uid="{00000000-0005-0000-0000-0000B5770000}"/>
    <cellStyle name="Normal 2 2 2 3 3" xfId="3356" xr:uid="{00000000-0005-0000-0000-0000B6770000}"/>
    <cellStyle name="Normal 2 2 2 3 3 2" xfId="10163" xr:uid="{00000000-0005-0000-0000-0000B7770000}"/>
    <cellStyle name="Normal 2 2 2 3 3 2 2" xfId="17920" xr:uid="{00000000-0005-0000-0000-0000B8770000}"/>
    <cellStyle name="Normal 2 2 2 3 3 2 2 2" xfId="42887" xr:uid="{00000000-0005-0000-0000-0000B9770000}"/>
    <cellStyle name="Normal 2 2 2 3 3 2 3" xfId="37447" xr:uid="{00000000-0005-0000-0000-0000BA770000}"/>
    <cellStyle name="Normal 2 2 2 3 3 3" xfId="16452" xr:uid="{00000000-0005-0000-0000-0000BB770000}"/>
    <cellStyle name="Normal 2 2 2 3 3 3 2" xfId="41419" xr:uid="{00000000-0005-0000-0000-0000BC770000}"/>
    <cellStyle name="Normal 2 2 2 3 3 4" xfId="8283" xr:uid="{00000000-0005-0000-0000-0000BD770000}"/>
    <cellStyle name="Normal 2 2 2 3 3 5" xfId="35587" xr:uid="{00000000-0005-0000-0000-0000BE770000}"/>
    <cellStyle name="Normal 2 2 2 3 3 6" xfId="5594" xr:uid="{00000000-0005-0000-0000-0000BF770000}"/>
    <cellStyle name="Normal 2 2 2 3 4" xfId="9552" xr:uid="{00000000-0005-0000-0000-0000C0770000}"/>
    <cellStyle name="Normal 2 2 2 3 4 2" xfId="17309" xr:uid="{00000000-0005-0000-0000-0000C1770000}"/>
    <cellStyle name="Normal 2 2 2 3 4 2 2" xfId="42276" xr:uid="{00000000-0005-0000-0000-0000C2770000}"/>
    <cellStyle name="Normal 2 2 2 3 4 3" xfId="36836" xr:uid="{00000000-0005-0000-0000-0000C3770000}"/>
    <cellStyle name="Normal 2 2 2 3 5" xfId="15841" xr:uid="{00000000-0005-0000-0000-0000C4770000}"/>
    <cellStyle name="Normal 2 2 2 3 5 2" xfId="40808" xr:uid="{00000000-0005-0000-0000-0000C5770000}"/>
    <cellStyle name="Normal 2 2 2 3 6" xfId="7672" xr:uid="{00000000-0005-0000-0000-0000C6770000}"/>
    <cellStyle name="Normal 2 2 2 3 7" xfId="35372" xr:uid="{00000000-0005-0000-0000-0000C7770000}"/>
    <cellStyle name="Normal 2 2 2 3 8" xfId="5374" xr:uid="{00000000-0005-0000-0000-0000C8770000}"/>
    <cellStyle name="Normal 2 2 2 4" xfId="3383" xr:uid="{00000000-0005-0000-0000-0000C9770000}"/>
    <cellStyle name="Normal 2 2 2 4 2" xfId="5846" xr:uid="{00000000-0005-0000-0000-0000CA770000}"/>
    <cellStyle name="Normal 2 2 2 4 2 2" xfId="10414" xr:uid="{00000000-0005-0000-0000-0000CB770000}"/>
    <cellStyle name="Normal 2 2 2 4 2 2 2" xfId="18171" xr:uid="{00000000-0005-0000-0000-0000CC770000}"/>
    <cellStyle name="Normal 2 2 2 4 2 2 2 2" xfId="43138" xr:uid="{00000000-0005-0000-0000-0000CD770000}"/>
    <cellStyle name="Normal 2 2 2 4 2 2 3" xfId="37698" xr:uid="{00000000-0005-0000-0000-0000CE770000}"/>
    <cellStyle name="Normal 2 2 2 4 2 3" xfId="16703" xr:uid="{00000000-0005-0000-0000-0000CF770000}"/>
    <cellStyle name="Normal 2 2 2 4 2 3 2" xfId="41670" xr:uid="{00000000-0005-0000-0000-0000D0770000}"/>
    <cellStyle name="Normal 2 2 2 4 2 4" xfId="8537" xr:uid="{00000000-0005-0000-0000-0000D1770000}"/>
    <cellStyle name="Normal 2 2 2 4 2 5" xfId="35836" xr:uid="{00000000-0005-0000-0000-0000D2770000}"/>
    <cellStyle name="Normal 2 2 2 4 3" xfId="5618" xr:uid="{00000000-0005-0000-0000-0000D3770000}"/>
    <cellStyle name="Normal 2 2 2 4 3 2" xfId="10188" xr:uid="{00000000-0005-0000-0000-0000D4770000}"/>
    <cellStyle name="Normal 2 2 2 4 3 2 2" xfId="17945" xr:uid="{00000000-0005-0000-0000-0000D5770000}"/>
    <cellStyle name="Normal 2 2 2 4 3 2 2 2" xfId="42912" xr:uid="{00000000-0005-0000-0000-0000D6770000}"/>
    <cellStyle name="Normal 2 2 2 4 3 2 3" xfId="37472" xr:uid="{00000000-0005-0000-0000-0000D7770000}"/>
    <cellStyle name="Normal 2 2 2 4 3 3" xfId="16477" xr:uid="{00000000-0005-0000-0000-0000D8770000}"/>
    <cellStyle name="Normal 2 2 2 4 3 3 2" xfId="41444" xr:uid="{00000000-0005-0000-0000-0000D9770000}"/>
    <cellStyle name="Normal 2 2 2 4 3 4" xfId="8308" xr:uid="{00000000-0005-0000-0000-0000DA770000}"/>
    <cellStyle name="Normal 2 2 2 4 3 5" xfId="35610" xr:uid="{00000000-0005-0000-0000-0000DB770000}"/>
    <cellStyle name="Normal 2 2 2 4 4" xfId="9577" xr:uid="{00000000-0005-0000-0000-0000DC770000}"/>
    <cellStyle name="Normal 2 2 2 4 4 2" xfId="17334" xr:uid="{00000000-0005-0000-0000-0000DD770000}"/>
    <cellStyle name="Normal 2 2 2 4 4 2 2" xfId="42301" xr:uid="{00000000-0005-0000-0000-0000DE770000}"/>
    <cellStyle name="Normal 2 2 2 4 4 3" xfId="36861" xr:uid="{00000000-0005-0000-0000-0000DF770000}"/>
    <cellStyle name="Normal 2 2 2 4 5" xfId="15866" xr:uid="{00000000-0005-0000-0000-0000E0770000}"/>
    <cellStyle name="Normal 2 2 2 4 5 2" xfId="40833" xr:uid="{00000000-0005-0000-0000-0000E1770000}"/>
    <cellStyle name="Normal 2 2 2 4 6" xfId="7697" xr:uid="{00000000-0005-0000-0000-0000E2770000}"/>
    <cellStyle name="Normal 2 2 2 4 7" xfId="35395" xr:uid="{00000000-0005-0000-0000-0000E3770000}"/>
    <cellStyle name="Normal 2 2 2 4 8" xfId="5398" xr:uid="{00000000-0005-0000-0000-0000E4770000}"/>
    <cellStyle name="Normal 2 2 2 5" xfId="3546" xr:uid="{00000000-0005-0000-0000-0000E5770000}"/>
    <cellStyle name="Normal 2 2 2 5 2" xfId="10202" xr:uid="{00000000-0005-0000-0000-0000E6770000}"/>
    <cellStyle name="Normal 2 2 2 5 2 2" xfId="17959" xr:uid="{00000000-0005-0000-0000-0000E7770000}"/>
    <cellStyle name="Normal 2 2 2 5 2 2 2" xfId="42926" xr:uid="{00000000-0005-0000-0000-0000E8770000}"/>
    <cellStyle name="Normal 2 2 2 5 2 3" xfId="37486" xr:uid="{00000000-0005-0000-0000-0000E9770000}"/>
    <cellStyle name="Normal 2 2 2 5 3" xfId="16491" xr:uid="{00000000-0005-0000-0000-0000EA770000}"/>
    <cellStyle name="Normal 2 2 2 5 3 2" xfId="41458" xr:uid="{00000000-0005-0000-0000-0000EB770000}"/>
    <cellStyle name="Normal 2 2 2 5 4" xfId="8324" xr:uid="{00000000-0005-0000-0000-0000EC770000}"/>
    <cellStyle name="Normal 2 2 2 5 5" xfId="35624" xr:uid="{00000000-0005-0000-0000-0000ED770000}"/>
    <cellStyle name="Normal 2 2 2 5 6" xfId="5633" xr:uid="{00000000-0005-0000-0000-0000EE770000}"/>
    <cellStyle name="Normal 2 2 2 6" xfId="4426" xr:uid="{00000000-0005-0000-0000-0000EF770000}"/>
    <cellStyle name="Normal 2 2 2 6 2" xfId="10282" xr:uid="{00000000-0005-0000-0000-0000F0770000}"/>
    <cellStyle name="Normal 2 2 2 6 2 2" xfId="18039" xr:uid="{00000000-0005-0000-0000-0000F1770000}"/>
    <cellStyle name="Normal 2 2 2 6 2 2 2" xfId="43006" xr:uid="{00000000-0005-0000-0000-0000F2770000}"/>
    <cellStyle name="Normal 2 2 2 6 2 3" xfId="37566" xr:uid="{00000000-0005-0000-0000-0000F3770000}"/>
    <cellStyle name="Normal 2 2 2 6 3" xfId="16571" xr:uid="{00000000-0005-0000-0000-0000F4770000}"/>
    <cellStyle name="Normal 2 2 2 6 3 2" xfId="41538" xr:uid="{00000000-0005-0000-0000-0000F5770000}"/>
    <cellStyle name="Normal 2 2 2 6 4" xfId="8405" xr:uid="{00000000-0005-0000-0000-0000F6770000}"/>
    <cellStyle name="Normal 2 2 2 6 5" xfId="35704" xr:uid="{00000000-0005-0000-0000-0000F7770000}"/>
    <cellStyle name="Normal 2 2 2 6 6" xfId="5714" xr:uid="{00000000-0005-0000-0000-0000F8770000}"/>
    <cellStyle name="Normal 2 2 2 7" xfId="2733" xr:uid="{00000000-0005-0000-0000-0000F9770000}"/>
    <cellStyle name="Normal 2 2 2 7 2" xfId="9673" xr:uid="{00000000-0005-0000-0000-0000FA770000}"/>
    <cellStyle name="Normal 2 2 2 7 2 2" xfId="17430" xr:uid="{00000000-0005-0000-0000-0000FB770000}"/>
    <cellStyle name="Normal 2 2 2 7 2 2 2" xfId="42397" xr:uid="{00000000-0005-0000-0000-0000FC770000}"/>
    <cellStyle name="Normal 2 2 2 7 2 3" xfId="36957" xr:uid="{00000000-0005-0000-0000-0000FD770000}"/>
    <cellStyle name="Normal 2 2 2 7 3" xfId="15962" xr:uid="{00000000-0005-0000-0000-0000FE770000}"/>
    <cellStyle name="Normal 2 2 2 7 3 2" xfId="40929" xr:uid="{00000000-0005-0000-0000-0000FF770000}"/>
    <cellStyle name="Normal 2 2 2 7 4" xfId="7793" xr:uid="{00000000-0005-0000-0000-000000780000}"/>
    <cellStyle name="Normal 2 2 2 7 5" xfId="35478" xr:uid="{00000000-0005-0000-0000-000001780000}"/>
    <cellStyle name="Normal 2 2 2 7 6" xfId="5483" xr:uid="{00000000-0005-0000-0000-000002780000}"/>
    <cellStyle name="Normal 2 2 2 8" xfId="5115" xr:uid="{00000000-0005-0000-0000-000003780000}"/>
    <cellStyle name="Normal 2 2 2 8 2" xfId="16819" xr:uid="{00000000-0005-0000-0000-000004780000}"/>
    <cellStyle name="Normal 2 2 2 8 2 2" xfId="41786" xr:uid="{00000000-0005-0000-0000-000005780000}"/>
    <cellStyle name="Normal 2 2 2 8 3" xfId="36346" xr:uid="{00000000-0005-0000-0000-000006780000}"/>
    <cellStyle name="Normal 2 2 2 8 4" xfId="9062" xr:uid="{00000000-0005-0000-0000-000007780000}"/>
    <cellStyle name="Normal 2 2 2 9" xfId="15351" xr:uid="{00000000-0005-0000-0000-000008780000}"/>
    <cellStyle name="Normal 2 2 2 9 2" xfId="40318" xr:uid="{00000000-0005-0000-0000-000009780000}"/>
    <cellStyle name="Normal 2 2 20" xfId="2510" xr:uid="{00000000-0005-0000-0000-00000A780000}"/>
    <cellStyle name="Normal 2 2 20 2" xfId="4070" xr:uid="{00000000-0005-0000-0000-00000B780000}"/>
    <cellStyle name="Normal 2 2 20 3" xfId="4988" xr:uid="{00000000-0005-0000-0000-00000C780000}"/>
    <cellStyle name="Normal 2 2 20 4" xfId="3281" xr:uid="{00000000-0005-0000-0000-00000D780000}"/>
    <cellStyle name="Normal 2 2 21" xfId="2514" xr:uid="{00000000-0005-0000-0000-00000E780000}"/>
    <cellStyle name="Normal 2 2 21 2" xfId="4074" xr:uid="{00000000-0005-0000-0000-00000F780000}"/>
    <cellStyle name="Normal 2 2 21 3" xfId="4992" xr:uid="{00000000-0005-0000-0000-000010780000}"/>
    <cellStyle name="Normal 2 2 21 4" xfId="3287" xr:uid="{00000000-0005-0000-0000-000011780000}"/>
    <cellStyle name="Normal 2 2 22" xfId="2518" xr:uid="{00000000-0005-0000-0000-000012780000}"/>
    <cellStyle name="Normal 2 2 22 2" xfId="4078" xr:uid="{00000000-0005-0000-0000-000013780000}"/>
    <cellStyle name="Normal 2 2 22 3" xfId="4996" xr:uid="{00000000-0005-0000-0000-000014780000}"/>
    <cellStyle name="Normal 2 2 22 4" xfId="3297" xr:uid="{00000000-0005-0000-0000-000015780000}"/>
    <cellStyle name="Normal 2 2 23" xfId="2524" xr:uid="{00000000-0005-0000-0000-000016780000}"/>
    <cellStyle name="Normal 2 2 23 2" xfId="4084" xr:uid="{00000000-0005-0000-0000-000017780000}"/>
    <cellStyle name="Normal 2 2 23 3" xfId="5002" xr:uid="{00000000-0005-0000-0000-000018780000}"/>
    <cellStyle name="Normal 2 2 23 4" xfId="3305" xr:uid="{00000000-0005-0000-0000-000019780000}"/>
    <cellStyle name="Normal 2 2 24" xfId="2529" xr:uid="{00000000-0005-0000-0000-00001A780000}"/>
    <cellStyle name="Normal 2 2 24 2" xfId="4089" xr:uid="{00000000-0005-0000-0000-00001B780000}"/>
    <cellStyle name="Normal 2 2 24 3" xfId="5007" xr:uid="{00000000-0005-0000-0000-00001C780000}"/>
    <cellStyle name="Normal 2 2 24 4" xfId="3312" xr:uid="{00000000-0005-0000-0000-00001D780000}"/>
    <cellStyle name="Normal 2 2 25" xfId="2539" xr:uid="{00000000-0005-0000-0000-00001E780000}"/>
    <cellStyle name="Normal 2 2 25 2" xfId="4094" xr:uid="{00000000-0005-0000-0000-00001F780000}"/>
    <cellStyle name="Normal 2 2 25 3" xfId="5016" xr:uid="{00000000-0005-0000-0000-000020780000}"/>
    <cellStyle name="Normal 2 2 25 4" xfId="3316" xr:uid="{00000000-0005-0000-0000-000021780000}"/>
    <cellStyle name="Normal 2 2 26" xfId="2546" xr:uid="{00000000-0005-0000-0000-000022780000}"/>
    <cellStyle name="Normal 2 2 26 2" xfId="4139" xr:uid="{00000000-0005-0000-0000-000023780000}"/>
    <cellStyle name="Normal 2 2 26 3" xfId="5023" xr:uid="{00000000-0005-0000-0000-000024780000}"/>
    <cellStyle name="Normal 2 2 26 4" xfId="3323" xr:uid="{00000000-0005-0000-0000-000025780000}"/>
    <cellStyle name="Normal 2 2 27" xfId="2553" xr:uid="{00000000-0005-0000-0000-000026780000}"/>
    <cellStyle name="Normal 2 2 27 2" xfId="4143" xr:uid="{00000000-0005-0000-0000-000027780000}"/>
    <cellStyle name="Normal 2 2 27 3" xfId="5030" xr:uid="{00000000-0005-0000-0000-000028780000}"/>
    <cellStyle name="Normal 2 2 27 4" xfId="3327" xr:uid="{00000000-0005-0000-0000-000029780000}"/>
    <cellStyle name="Normal 2 2 28" xfId="3340" xr:uid="{00000000-0005-0000-0000-00002A780000}"/>
    <cellStyle name="Normal 2 2 28 2" xfId="4155" xr:uid="{00000000-0005-0000-0000-00002B780000}"/>
    <cellStyle name="Normal 2 2 29" xfId="3349" xr:uid="{00000000-0005-0000-0000-00002C780000}"/>
    <cellStyle name="Normal 2 2 3" xfId="2409" xr:uid="{00000000-0005-0000-0000-00002D780000}"/>
    <cellStyle name="Normal 2 2 3 2" xfId="1927" xr:uid="{00000000-0005-0000-0000-00002E780000}"/>
    <cellStyle name="Normal 2 2 3 2 2" xfId="2334" xr:uid="{00000000-0005-0000-0000-00002F780000}"/>
    <cellStyle name="Normal 2 2 3 2 2 2" xfId="3941" xr:uid="{00000000-0005-0000-0000-000030780000}"/>
    <cellStyle name="Normal 2 2 3 2 2 2 2" xfId="10304" xr:uid="{00000000-0005-0000-0000-000031780000}"/>
    <cellStyle name="Normal 2 2 3 2 2 2 2 2" xfId="18061" xr:uid="{00000000-0005-0000-0000-000032780000}"/>
    <cellStyle name="Normal 2 2 3 2 2 2 2 2 2" xfId="43028" xr:uid="{00000000-0005-0000-0000-000033780000}"/>
    <cellStyle name="Normal 2 2 3 2 2 2 2 3" xfId="37588" xr:uid="{00000000-0005-0000-0000-000034780000}"/>
    <cellStyle name="Normal 2 2 3 2 2 2 3" xfId="16593" xr:uid="{00000000-0005-0000-0000-000035780000}"/>
    <cellStyle name="Normal 2 2 3 2 2 2 3 2" xfId="41560" xr:uid="{00000000-0005-0000-0000-000036780000}"/>
    <cellStyle name="Normal 2 2 3 2 2 2 4" xfId="8427" xr:uid="{00000000-0005-0000-0000-000037780000}"/>
    <cellStyle name="Normal 2 2 3 2 2 2 5" xfId="35726" xr:uid="{00000000-0005-0000-0000-000038780000}"/>
    <cellStyle name="Normal 2 2 3 2 2 2 6" xfId="5736" xr:uid="{00000000-0005-0000-0000-000039780000}"/>
    <cellStyle name="Normal 2 2 3 2 2 3" xfId="4833" xr:uid="{00000000-0005-0000-0000-00003A780000}"/>
    <cellStyle name="Normal 2 2 3 2 2 3 2" xfId="10068" xr:uid="{00000000-0005-0000-0000-00003B780000}"/>
    <cellStyle name="Normal 2 2 3 2 2 3 2 2" xfId="17825" xr:uid="{00000000-0005-0000-0000-00003C780000}"/>
    <cellStyle name="Normal 2 2 3 2 2 3 2 2 2" xfId="42792" xr:uid="{00000000-0005-0000-0000-00003D780000}"/>
    <cellStyle name="Normal 2 2 3 2 2 3 2 3" xfId="37352" xr:uid="{00000000-0005-0000-0000-00003E780000}"/>
    <cellStyle name="Normal 2 2 3 2 2 3 3" xfId="16357" xr:uid="{00000000-0005-0000-0000-00003F780000}"/>
    <cellStyle name="Normal 2 2 3 2 2 3 3 2" xfId="41324" xr:uid="{00000000-0005-0000-0000-000040780000}"/>
    <cellStyle name="Normal 2 2 3 2 2 3 4" xfId="8188" xr:uid="{00000000-0005-0000-0000-000041780000}"/>
    <cellStyle name="Normal 2 2 3 2 2 3 5" xfId="35500" xr:uid="{00000000-0005-0000-0000-000042780000}"/>
    <cellStyle name="Normal 2 2 3 2 2 3 6" xfId="5505" xr:uid="{00000000-0005-0000-0000-000043780000}"/>
    <cellStyle name="Normal 2 2 3 2 2 4" xfId="3128" xr:uid="{00000000-0005-0000-0000-000044780000}"/>
    <cellStyle name="Normal 2 2 3 2 2 4 2" xfId="17214" xr:uid="{00000000-0005-0000-0000-000045780000}"/>
    <cellStyle name="Normal 2 2 3 2 2 4 2 2" xfId="42181" xr:uid="{00000000-0005-0000-0000-000046780000}"/>
    <cellStyle name="Normal 2 2 3 2 2 4 3" xfId="36741" xr:uid="{00000000-0005-0000-0000-000047780000}"/>
    <cellStyle name="Normal 2 2 3 2 2 4 4" xfId="9457" xr:uid="{00000000-0005-0000-0000-000048780000}"/>
    <cellStyle name="Normal 2 2 3 2 2 5" xfId="15746" xr:uid="{00000000-0005-0000-0000-000049780000}"/>
    <cellStyle name="Normal 2 2 3 2 2 5 2" xfId="40713" xr:uid="{00000000-0005-0000-0000-00004A780000}"/>
    <cellStyle name="Normal 2 2 3 2 2 6" xfId="7561" xr:uid="{00000000-0005-0000-0000-00004B780000}"/>
    <cellStyle name="Normal 2 2 3 2 2 7" xfId="35285" xr:uid="{00000000-0005-0000-0000-00004C780000}"/>
    <cellStyle name="Normal 2 2 3 2 2 8" xfId="5279" xr:uid="{00000000-0005-0000-0000-00004D780000}"/>
    <cellStyle name="Normal 2 2 3 2 3" xfId="3548" xr:uid="{00000000-0005-0000-0000-00004E780000}"/>
    <cellStyle name="Normal 2 2 3 2 3 2" xfId="10284" xr:uid="{00000000-0005-0000-0000-00004F780000}"/>
    <cellStyle name="Normal 2 2 3 2 3 2 2" xfId="18041" xr:uid="{00000000-0005-0000-0000-000050780000}"/>
    <cellStyle name="Normal 2 2 3 2 3 2 2 2" xfId="43008" xr:uid="{00000000-0005-0000-0000-000051780000}"/>
    <cellStyle name="Normal 2 2 3 2 3 2 3" xfId="37568" xr:uid="{00000000-0005-0000-0000-000052780000}"/>
    <cellStyle name="Normal 2 2 3 2 3 3" xfId="16573" xr:uid="{00000000-0005-0000-0000-000053780000}"/>
    <cellStyle name="Normal 2 2 3 2 3 3 2" xfId="41540" xr:uid="{00000000-0005-0000-0000-000054780000}"/>
    <cellStyle name="Normal 2 2 3 2 3 4" xfId="8407" xr:uid="{00000000-0005-0000-0000-000055780000}"/>
    <cellStyle name="Normal 2 2 3 2 3 5" xfId="35706" xr:uid="{00000000-0005-0000-0000-000056780000}"/>
    <cellStyle name="Normal 2 2 3 2 3 6" xfId="5716" xr:uid="{00000000-0005-0000-0000-000057780000}"/>
    <cellStyle name="Normal 2 2 3 2 4" xfId="4428" xr:uid="{00000000-0005-0000-0000-000058780000}"/>
    <cellStyle name="Normal 2 2 3 2 4 2" xfId="9675" xr:uid="{00000000-0005-0000-0000-000059780000}"/>
    <cellStyle name="Normal 2 2 3 2 4 2 2" xfId="17432" xr:uid="{00000000-0005-0000-0000-00005A780000}"/>
    <cellStyle name="Normal 2 2 3 2 4 2 2 2" xfId="42399" xr:uid="{00000000-0005-0000-0000-00005B780000}"/>
    <cellStyle name="Normal 2 2 3 2 4 2 3" xfId="36959" xr:uid="{00000000-0005-0000-0000-00005C780000}"/>
    <cellStyle name="Normal 2 2 3 2 4 3" xfId="15964" xr:uid="{00000000-0005-0000-0000-00005D780000}"/>
    <cellStyle name="Normal 2 2 3 2 4 3 2" xfId="40931" xr:uid="{00000000-0005-0000-0000-00005E780000}"/>
    <cellStyle name="Normal 2 2 3 2 4 4" xfId="7795" xr:uid="{00000000-0005-0000-0000-00005F780000}"/>
    <cellStyle name="Normal 2 2 3 2 4 5" xfId="35480" xr:uid="{00000000-0005-0000-0000-000060780000}"/>
    <cellStyle name="Normal 2 2 3 2 4 6" xfId="5485" xr:uid="{00000000-0005-0000-0000-000061780000}"/>
    <cellStyle name="Normal 2 2 3 2 5" xfId="2735" xr:uid="{00000000-0005-0000-0000-000062780000}"/>
    <cellStyle name="Normal 2 2 3 2 5 2" xfId="16821" xr:uid="{00000000-0005-0000-0000-000063780000}"/>
    <cellStyle name="Normal 2 2 3 2 5 2 2" xfId="41788" xr:uid="{00000000-0005-0000-0000-000064780000}"/>
    <cellStyle name="Normal 2 2 3 2 5 3" xfId="36348" xr:uid="{00000000-0005-0000-0000-000065780000}"/>
    <cellStyle name="Normal 2 2 3 2 5 4" xfId="9064" xr:uid="{00000000-0005-0000-0000-000066780000}"/>
    <cellStyle name="Normal 2 2 3 2 6" xfId="15353" xr:uid="{00000000-0005-0000-0000-000067780000}"/>
    <cellStyle name="Normal 2 2 3 2 6 2" xfId="40320" xr:uid="{00000000-0005-0000-0000-000068780000}"/>
    <cellStyle name="Normal 2 2 3 2 7" xfId="7162" xr:uid="{00000000-0005-0000-0000-000069780000}"/>
    <cellStyle name="Normal 2 2 3 2 8" xfId="35265" xr:uid="{00000000-0005-0000-0000-00006A780000}"/>
    <cellStyle name="Normal 2 2 3 2 9" xfId="5259" xr:uid="{00000000-0005-0000-0000-00006B780000}"/>
    <cellStyle name="Normal 2 2 3 3" xfId="4011" xr:uid="{00000000-0005-0000-0000-00006C780000}"/>
    <cellStyle name="Normal 2 2 3 3 2" xfId="10375" xr:uid="{00000000-0005-0000-0000-00006D780000}"/>
    <cellStyle name="Normal 2 2 3 3 2 2" xfId="18132" xr:uid="{00000000-0005-0000-0000-00006E780000}"/>
    <cellStyle name="Normal 2 2 3 3 2 2 2" xfId="43099" xr:uid="{00000000-0005-0000-0000-00006F780000}"/>
    <cellStyle name="Normal 2 2 3 3 2 3" xfId="37659" xr:uid="{00000000-0005-0000-0000-000070780000}"/>
    <cellStyle name="Normal 2 2 3 3 3" xfId="16664" xr:uid="{00000000-0005-0000-0000-000071780000}"/>
    <cellStyle name="Normal 2 2 3 3 3 2" xfId="41631" xr:uid="{00000000-0005-0000-0000-000072780000}"/>
    <cellStyle name="Normal 2 2 3 3 4" xfId="8498" xr:uid="{00000000-0005-0000-0000-000073780000}"/>
    <cellStyle name="Normal 2 2 3 3 5" xfId="35797" xr:uid="{00000000-0005-0000-0000-000074780000}"/>
    <cellStyle name="Normal 2 2 3 3 6" xfId="5807" xr:uid="{00000000-0005-0000-0000-000075780000}"/>
    <cellStyle name="Normal 2 2 3 4" xfId="4908" xr:uid="{00000000-0005-0000-0000-000076780000}"/>
    <cellStyle name="Normal 2 2 3 4 2" xfId="10140" xr:uid="{00000000-0005-0000-0000-000077780000}"/>
    <cellStyle name="Normal 2 2 3 4 2 2" xfId="17897" xr:uid="{00000000-0005-0000-0000-000078780000}"/>
    <cellStyle name="Normal 2 2 3 4 2 2 2" xfId="42864" xr:uid="{00000000-0005-0000-0000-000079780000}"/>
    <cellStyle name="Normal 2 2 3 4 2 3" xfId="37424" xr:uid="{00000000-0005-0000-0000-00007A780000}"/>
    <cellStyle name="Normal 2 2 3 4 3" xfId="16429" xr:uid="{00000000-0005-0000-0000-00007B780000}"/>
    <cellStyle name="Normal 2 2 3 4 3 2" xfId="41396" xr:uid="{00000000-0005-0000-0000-00007C780000}"/>
    <cellStyle name="Normal 2 2 3 4 4" xfId="8260" xr:uid="{00000000-0005-0000-0000-00007D780000}"/>
    <cellStyle name="Normal 2 2 3 4 5" xfId="35571" xr:uid="{00000000-0005-0000-0000-00007E780000}"/>
    <cellStyle name="Normal 2 2 3 4 6" xfId="5576" xr:uid="{00000000-0005-0000-0000-00007F780000}"/>
    <cellStyle name="Normal 2 2 3 5" xfId="3198" xr:uid="{00000000-0005-0000-0000-000080780000}"/>
    <cellStyle name="Normal 2 2 3 5 2" xfId="17286" xr:uid="{00000000-0005-0000-0000-000081780000}"/>
    <cellStyle name="Normal 2 2 3 5 2 2" xfId="42253" xr:uid="{00000000-0005-0000-0000-000082780000}"/>
    <cellStyle name="Normal 2 2 3 5 3" xfId="36813" xr:uid="{00000000-0005-0000-0000-000083780000}"/>
    <cellStyle name="Normal 2 2 3 5 4" xfId="9529" xr:uid="{00000000-0005-0000-0000-000084780000}"/>
    <cellStyle name="Normal 2 2 3 6" xfId="5110" xr:uid="{00000000-0005-0000-0000-000085780000}"/>
    <cellStyle name="Normal 2 2 3 6 2" xfId="40785" xr:uid="{00000000-0005-0000-0000-000086780000}"/>
    <cellStyle name="Normal 2 2 3 6 3" xfId="15818" xr:uid="{00000000-0005-0000-0000-000087780000}"/>
    <cellStyle name="Normal 2 2 3 7" xfId="7636" xr:uid="{00000000-0005-0000-0000-000088780000}"/>
    <cellStyle name="Normal 2 2 3 8" xfId="35356" xr:uid="{00000000-0005-0000-0000-000089780000}"/>
    <cellStyle name="Normal 2 2 3 9" xfId="5351" xr:uid="{00000000-0005-0000-0000-00008A780000}"/>
    <cellStyle name="Normal 2 2 30" xfId="2549" xr:uid="{00000000-0005-0000-0000-00008B780000}"/>
    <cellStyle name="Normal 2 2 30 2" xfId="5026" xr:uid="{00000000-0005-0000-0000-00008C780000}"/>
    <cellStyle name="Normal 2 2 30 3" xfId="3362" xr:uid="{00000000-0005-0000-0000-00008D780000}"/>
    <cellStyle name="Normal 2 2 31" xfId="3370" xr:uid="{00000000-0005-0000-0000-00008E780000}"/>
    <cellStyle name="Normal 2 2 32" xfId="3379" xr:uid="{00000000-0005-0000-0000-00008F780000}"/>
    <cellStyle name="Normal 2 2 33" xfId="5079" xr:uid="{00000000-0005-0000-0000-000090780000}"/>
    <cellStyle name="Normal 2 2 34" xfId="5093" xr:uid="{00000000-0005-0000-0000-000091780000}"/>
    <cellStyle name="Normal 2 2 35" xfId="5105" xr:uid="{00000000-0005-0000-0000-000092780000}"/>
    <cellStyle name="Normal 2 2 36" xfId="5127" xr:uid="{00000000-0005-0000-0000-000093780000}"/>
    <cellStyle name="Normal 2 2 37" xfId="5131" xr:uid="{00000000-0005-0000-0000-000094780000}"/>
    <cellStyle name="Normal 2 2 4" xfId="2419" xr:uid="{00000000-0005-0000-0000-000095780000}"/>
    <cellStyle name="Normal 2 2 4 2" xfId="4015" xr:uid="{00000000-0005-0000-0000-000096780000}"/>
    <cellStyle name="Normal 2 2 4 2 2" xfId="10379" xr:uid="{00000000-0005-0000-0000-000097780000}"/>
    <cellStyle name="Normal 2 2 4 2 2 2" xfId="18136" xr:uid="{00000000-0005-0000-0000-000098780000}"/>
    <cellStyle name="Normal 2 2 4 2 2 2 2" xfId="43103" xr:uid="{00000000-0005-0000-0000-000099780000}"/>
    <cellStyle name="Normal 2 2 4 2 2 3" xfId="37663" xr:uid="{00000000-0005-0000-0000-00009A780000}"/>
    <cellStyle name="Normal 2 2 4 2 3" xfId="16668" xr:uid="{00000000-0005-0000-0000-00009B780000}"/>
    <cellStyle name="Normal 2 2 4 2 3 2" xfId="41635" xr:uid="{00000000-0005-0000-0000-00009C780000}"/>
    <cellStyle name="Normal 2 2 4 2 4" xfId="8502" xr:uid="{00000000-0005-0000-0000-00009D780000}"/>
    <cellStyle name="Normal 2 2 4 2 5" xfId="35801" xr:uid="{00000000-0005-0000-0000-00009E780000}"/>
    <cellStyle name="Normal 2 2 4 2 6" xfId="5811" xr:uid="{00000000-0005-0000-0000-00009F780000}"/>
    <cellStyle name="Normal 2 2 4 3" xfId="4918" xr:uid="{00000000-0005-0000-0000-0000A0780000}"/>
    <cellStyle name="Normal 2 2 4 3 2" xfId="10148" xr:uid="{00000000-0005-0000-0000-0000A1780000}"/>
    <cellStyle name="Normal 2 2 4 3 2 2" xfId="17905" xr:uid="{00000000-0005-0000-0000-0000A2780000}"/>
    <cellStyle name="Normal 2 2 4 3 2 2 2" xfId="42872" xr:uid="{00000000-0005-0000-0000-0000A3780000}"/>
    <cellStyle name="Normal 2 2 4 3 2 3" xfId="37432" xr:uid="{00000000-0005-0000-0000-0000A4780000}"/>
    <cellStyle name="Normal 2 2 4 3 3" xfId="16437" xr:uid="{00000000-0005-0000-0000-0000A5780000}"/>
    <cellStyle name="Normal 2 2 4 3 3 2" xfId="41404" xr:uid="{00000000-0005-0000-0000-0000A6780000}"/>
    <cellStyle name="Normal 2 2 4 3 4" xfId="8268" xr:uid="{00000000-0005-0000-0000-0000A7780000}"/>
    <cellStyle name="Normal 2 2 4 3 5" xfId="35575" xr:uid="{00000000-0005-0000-0000-0000A8780000}"/>
    <cellStyle name="Normal 2 2 4 3 6" xfId="5581" xr:uid="{00000000-0005-0000-0000-0000A9780000}"/>
    <cellStyle name="Normal 2 2 4 4" xfId="3202" xr:uid="{00000000-0005-0000-0000-0000AA780000}"/>
    <cellStyle name="Normal 2 2 4 4 2" xfId="17294" xr:uid="{00000000-0005-0000-0000-0000AB780000}"/>
    <cellStyle name="Normal 2 2 4 4 2 2" xfId="42261" xr:uid="{00000000-0005-0000-0000-0000AC780000}"/>
    <cellStyle name="Normal 2 2 4 4 3" xfId="36821" xr:uid="{00000000-0005-0000-0000-0000AD780000}"/>
    <cellStyle name="Normal 2 2 4 4 4" xfId="9537" xr:uid="{00000000-0005-0000-0000-0000AE780000}"/>
    <cellStyle name="Normal 2 2 4 5" xfId="15826" xr:uid="{00000000-0005-0000-0000-0000AF780000}"/>
    <cellStyle name="Normal 2 2 4 5 2" xfId="40793" xr:uid="{00000000-0005-0000-0000-0000B0780000}"/>
    <cellStyle name="Normal 2 2 4 6" xfId="7649" xr:uid="{00000000-0005-0000-0000-0000B1780000}"/>
    <cellStyle name="Normal 2 2 4 7" xfId="35360" xr:uid="{00000000-0005-0000-0000-0000B2780000}"/>
    <cellStyle name="Normal 2 2 4 8" xfId="5357" xr:uid="{00000000-0005-0000-0000-0000B3780000}"/>
    <cellStyle name="Normal 2 2 5" xfId="2423" xr:uid="{00000000-0005-0000-0000-0000B4780000}"/>
    <cellStyle name="Normal 2 2 5 2" xfId="4017" xr:uid="{00000000-0005-0000-0000-0000B5780000}"/>
    <cellStyle name="Normal 2 2 5 2 2" xfId="10384" xr:uid="{00000000-0005-0000-0000-0000B6780000}"/>
    <cellStyle name="Normal 2 2 5 2 2 2" xfId="18141" xr:uid="{00000000-0005-0000-0000-0000B7780000}"/>
    <cellStyle name="Normal 2 2 5 2 2 2 2" xfId="43108" xr:uid="{00000000-0005-0000-0000-0000B8780000}"/>
    <cellStyle name="Normal 2 2 5 2 2 3" xfId="37668" xr:uid="{00000000-0005-0000-0000-0000B9780000}"/>
    <cellStyle name="Normal 2 2 5 2 3" xfId="16673" xr:uid="{00000000-0005-0000-0000-0000BA780000}"/>
    <cellStyle name="Normal 2 2 5 2 3 2" xfId="41640" xr:uid="{00000000-0005-0000-0000-0000BB780000}"/>
    <cellStyle name="Normal 2 2 5 2 4" xfId="8507" xr:uid="{00000000-0005-0000-0000-0000BC780000}"/>
    <cellStyle name="Normal 2 2 5 2 5" xfId="35806" xr:uid="{00000000-0005-0000-0000-0000BD780000}"/>
    <cellStyle name="Normal 2 2 5 2 6" xfId="5816" xr:uid="{00000000-0005-0000-0000-0000BE780000}"/>
    <cellStyle name="Normal 2 2 5 3" xfId="4921" xr:uid="{00000000-0005-0000-0000-0000BF780000}"/>
    <cellStyle name="Normal 2 2 5 3 2" xfId="10155" xr:uid="{00000000-0005-0000-0000-0000C0780000}"/>
    <cellStyle name="Normal 2 2 5 3 2 2" xfId="17912" xr:uid="{00000000-0005-0000-0000-0000C1780000}"/>
    <cellStyle name="Normal 2 2 5 3 2 2 2" xfId="42879" xr:uid="{00000000-0005-0000-0000-0000C2780000}"/>
    <cellStyle name="Normal 2 2 5 3 2 3" xfId="37439" xr:uid="{00000000-0005-0000-0000-0000C3780000}"/>
    <cellStyle name="Normal 2 2 5 3 3" xfId="16444" xr:uid="{00000000-0005-0000-0000-0000C4780000}"/>
    <cellStyle name="Normal 2 2 5 3 3 2" xfId="41411" xr:uid="{00000000-0005-0000-0000-0000C5780000}"/>
    <cellStyle name="Normal 2 2 5 3 4" xfId="8275" xr:uid="{00000000-0005-0000-0000-0000C6780000}"/>
    <cellStyle name="Normal 2 2 5 3 5" xfId="35580" xr:uid="{00000000-0005-0000-0000-0000C7780000}"/>
    <cellStyle name="Normal 2 2 5 3 6" xfId="5587" xr:uid="{00000000-0005-0000-0000-0000C8780000}"/>
    <cellStyle name="Normal 2 2 5 4" xfId="3204" xr:uid="{00000000-0005-0000-0000-0000C9780000}"/>
    <cellStyle name="Normal 2 2 5 4 2" xfId="17301" xr:uid="{00000000-0005-0000-0000-0000CA780000}"/>
    <cellStyle name="Normal 2 2 5 4 2 2" xfId="42268" xr:uid="{00000000-0005-0000-0000-0000CB780000}"/>
    <cellStyle name="Normal 2 2 5 4 3" xfId="36828" xr:uid="{00000000-0005-0000-0000-0000CC780000}"/>
    <cellStyle name="Normal 2 2 5 4 4" xfId="9544" xr:uid="{00000000-0005-0000-0000-0000CD780000}"/>
    <cellStyle name="Normal 2 2 5 5" xfId="15833" xr:uid="{00000000-0005-0000-0000-0000CE780000}"/>
    <cellStyle name="Normal 2 2 5 5 2" xfId="40800" xr:uid="{00000000-0005-0000-0000-0000CF780000}"/>
    <cellStyle name="Normal 2 2 5 6" xfId="7662" xr:uid="{00000000-0005-0000-0000-0000D0780000}"/>
    <cellStyle name="Normal 2 2 5 7" xfId="35365" xr:uid="{00000000-0005-0000-0000-0000D1780000}"/>
    <cellStyle name="Normal 2 2 5 8" xfId="5365" xr:uid="{00000000-0005-0000-0000-0000D2780000}"/>
    <cellStyle name="Normal 2 2 6" xfId="2430" xr:uid="{00000000-0005-0000-0000-0000D3780000}"/>
    <cellStyle name="Normal 2 2 6 2" xfId="4022" xr:uid="{00000000-0005-0000-0000-0000D4780000}"/>
    <cellStyle name="Normal 2 2 6 2 2" xfId="10398" xr:uid="{00000000-0005-0000-0000-0000D5780000}"/>
    <cellStyle name="Normal 2 2 6 2 2 2" xfId="18155" xr:uid="{00000000-0005-0000-0000-0000D6780000}"/>
    <cellStyle name="Normal 2 2 6 2 2 2 2" xfId="43122" xr:uid="{00000000-0005-0000-0000-0000D7780000}"/>
    <cellStyle name="Normal 2 2 6 2 2 3" xfId="37682" xr:uid="{00000000-0005-0000-0000-0000D8780000}"/>
    <cellStyle name="Normal 2 2 6 2 3" xfId="16687" xr:uid="{00000000-0005-0000-0000-0000D9780000}"/>
    <cellStyle name="Normal 2 2 6 2 3 2" xfId="41654" xr:uid="{00000000-0005-0000-0000-0000DA780000}"/>
    <cellStyle name="Normal 2 2 6 2 4" xfId="8521" xr:uid="{00000000-0005-0000-0000-0000DB780000}"/>
    <cellStyle name="Normal 2 2 6 2 5" xfId="35820" xr:uid="{00000000-0005-0000-0000-0000DC780000}"/>
    <cellStyle name="Normal 2 2 6 2 6" xfId="5830" xr:uid="{00000000-0005-0000-0000-0000DD780000}"/>
    <cellStyle name="Normal 2 2 6 3" xfId="4926" xr:uid="{00000000-0005-0000-0000-0000DE780000}"/>
    <cellStyle name="Normal 2 2 6 3 2" xfId="10170" xr:uid="{00000000-0005-0000-0000-0000DF780000}"/>
    <cellStyle name="Normal 2 2 6 3 2 2" xfId="17927" xr:uid="{00000000-0005-0000-0000-0000E0780000}"/>
    <cellStyle name="Normal 2 2 6 3 2 2 2" xfId="42894" xr:uid="{00000000-0005-0000-0000-0000E1780000}"/>
    <cellStyle name="Normal 2 2 6 3 2 3" xfId="37454" xr:uid="{00000000-0005-0000-0000-0000E2780000}"/>
    <cellStyle name="Normal 2 2 6 3 3" xfId="16459" xr:uid="{00000000-0005-0000-0000-0000E3780000}"/>
    <cellStyle name="Normal 2 2 6 3 3 2" xfId="41426" xr:uid="{00000000-0005-0000-0000-0000E4780000}"/>
    <cellStyle name="Normal 2 2 6 3 4" xfId="8290" xr:uid="{00000000-0005-0000-0000-0000E5780000}"/>
    <cellStyle name="Normal 2 2 6 3 5" xfId="35594" xr:uid="{00000000-0005-0000-0000-0000E6780000}"/>
    <cellStyle name="Normal 2 2 6 3 6" xfId="5601" xr:uid="{00000000-0005-0000-0000-0000E7780000}"/>
    <cellStyle name="Normal 2 2 6 4" xfId="3209" xr:uid="{00000000-0005-0000-0000-0000E8780000}"/>
    <cellStyle name="Normal 2 2 6 4 2" xfId="17316" xr:uid="{00000000-0005-0000-0000-0000E9780000}"/>
    <cellStyle name="Normal 2 2 6 4 2 2" xfId="42283" xr:uid="{00000000-0005-0000-0000-0000EA780000}"/>
    <cellStyle name="Normal 2 2 6 4 3" xfId="36843" xr:uid="{00000000-0005-0000-0000-0000EB780000}"/>
    <cellStyle name="Normal 2 2 6 4 4" xfId="9559" xr:uid="{00000000-0005-0000-0000-0000EC780000}"/>
    <cellStyle name="Normal 2 2 6 5" xfId="15848" xr:uid="{00000000-0005-0000-0000-0000ED780000}"/>
    <cellStyle name="Normal 2 2 6 5 2" xfId="40815" xr:uid="{00000000-0005-0000-0000-0000EE780000}"/>
    <cellStyle name="Normal 2 2 6 6" xfId="7679" xr:uid="{00000000-0005-0000-0000-0000EF780000}"/>
    <cellStyle name="Normal 2 2 6 7" xfId="35379" xr:uid="{00000000-0005-0000-0000-0000F0780000}"/>
    <cellStyle name="Normal 2 2 6 8" xfId="5381" xr:uid="{00000000-0005-0000-0000-0000F1780000}"/>
    <cellStyle name="Normal 2 2 7" xfId="2437" xr:uid="{00000000-0005-0000-0000-0000F2780000}"/>
    <cellStyle name="Normal 2 2 7 2" xfId="4026" xr:uid="{00000000-0005-0000-0000-0000F3780000}"/>
    <cellStyle name="Normal 2 2 7 2 2" xfId="10405" xr:uid="{00000000-0005-0000-0000-0000F4780000}"/>
    <cellStyle name="Normal 2 2 7 2 2 2" xfId="18162" xr:uid="{00000000-0005-0000-0000-0000F5780000}"/>
    <cellStyle name="Normal 2 2 7 2 2 2 2" xfId="43129" xr:uid="{00000000-0005-0000-0000-0000F6780000}"/>
    <cellStyle name="Normal 2 2 7 2 2 3" xfId="37689" xr:uid="{00000000-0005-0000-0000-0000F7780000}"/>
    <cellStyle name="Normal 2 2 7 2 3" xfId="16694" xr:uid="{00000000-0005-0000-0000-0000F8780000}"/>
    <cellStyle name="Normal 2 2 7 2 3 2" xfId="41661" xr:uid="{00000000-0005-0000-0000-0000F9780000}"/>
    <cellStyle name="Normal 2 2 7 2 4" xfId="8528" xr:uid="{00000000-0005-0000-0000-0000FA780000}"/>
    <cellStyle name="Normal 2 2 7 2 5" xfId="35827" xr:uid="{00000000-0005-0000-0000-0000FB780000}"/>
    <cellStyle name="Normal 2 2 7 2 6" xfId="5837" xr:uid="{00000000-0005-0000-0000-0000FC780000}"/>
    <cellStyle name="Normal 2 2 7 3" xfId="4930" xr:uid="{00000000-0005-0000-0000-0000FD780000}"/>
    <cellStyle name="Normal 2 2 7 3 2" xfId="10177" xr:uid="{00000000-0005-0000-0000-0000FE780000}"/>
    <cellStyle name="Normal 2 2 7 3 2 2" xfId="17934" xr:uid="{00000000-0005-0000-0000-0000FF780000}"/>
    <cellStyle name="Normal 2 2 7 3 2 2 2" xfId="42901" xr:uid="{00000000-0005-0000-0000-000000790000}"/>
    <cellStyle name="Normal 2 2 7 3 2 3" xfId="37461" xr:uid="{00000000-0005-0000-0000-000001790000}"/>
    <cellStyle name="Normal 2 2 7 3 3" xfId="16466" xr:uid="{00000000-0005-0000-0000-000002790000}"/>
    <cellStyle name="Normal 2 2 7 3 3 2" xfId="41433" xr:uid="{00000000-0005-0000-0000-000003790000}"/>
    <cellStyle name="Normal 2 2 7 3 4" xfId="8297" xr:uid="{00000000-0005-0000-0000-000004790000}"/>
    <cellStyle name="Normal 2 2 7 3 5" xfId="35601" xr:uid="{00000000-0005-0000-0000-000005790000}"/>
    <cellStyle name="Normal 2 2 7 3 6" xfId="5608" xr:uid="{00000000-0005-0000-0000-000006790000}"/>
    <cellStyle name="Normal 2 2 7 4" xfId="3213" xr:uid="{00000000-0005-0000-0000-000007790000}"/>
    <cellStyle name="Normal 2 2 7 4 2" xfId="17323" xr:uid="{00000000-0005-0000-0000-000008790000}"/>
    <cellStyle name="Normal 2 2 7 4 2 2" xfId="42290" xr:uid="{00000000-0005-0000-0000-000009790000}"/>
    <cellStyle name="Normal 2 2 7 4 3" xfId="36850" xr:uid="{00000000-0005-0000-0000-00000A790000}"/>
    <cellStyle name="Normal 2 2 7 4 4" xfId="9566" xr:uid="{00000000-0005-0000-0000-00000B790000}"/>
    <cellStyle name="Normal 2 2 7 5" xfId="15855" xr:uid="{00000000-0005-0000-0000-00000C790000}"/>
    <cellStyle name="Normal 2 2 7 5 2" xfId="40822" xr:uid="{00000000-0005-0000-0000-00000D790000}"/>
    <cellStyle name="Normal 2 2 7 6" xfId="7686" xr:uid="{00000000-0005-0000-0000-00000E790000}"/>
    <cellStyle name="Normal 2 2 7 7" xfId="35386" xr:uid="{00000000-0005-0000-0000-00000F790000}"/>
    <cellStyle name="Normal 2 2 7 8" xfId="5388" xr:uid="{00000000-0005-0000-0000-000010790000}"/>
    <cellStyle name="Normal 2 2 8" xfId="2441" xr:uid="{00000000-0005-0000-0000-000011790000}"/>
    <cellStyle name="Normal 2 2 8 2" xfId="4029" xr:uid="{00000000-0005-0000-0000-000012790000}"/>
    <cellStyle name="Normal 2 2 8 2 2" xfId="10409" xr:uid="{00000000-0005-0000-0000-000013790000}"/>
    <cellStyle name="Normal 2 2 8 2 2 2" xfId="18166" xr:uid="{00000000-0005-0000-0000-000014790000}"/>
    <cellStyle name="Normal 2 2 8 2 2 2 2" xfId="43133" xr:uid="{00000000-0005-0000-0000-000015790000}"/>
    <cellStyle name="Normal 2 2 8 2 2 3" xfId="37693" xr:uid="{00000000-0005-0000-0000-000016790000}"/>
    <cellStyle name="Normal 2 2 8 2 3" xfId="16698" xr:uid="{00000000-0005-0000-0000-000017790000}"/>
    <cellStyle name="Normal 2 2 8 2 3 2" xfId="41665" xr:uid="{00000000-0005-0000-0000-000018790000}"/>
    <cellStyle name="Normal 2 2 8 2 4" xfId="8532" xr:uid="{00000000-0005-0000-0000-000019790000}"/>
    <cellStyle name="Normal 2 2 8 2 5" xfId="35831" xr:uid="{00000000-0005-0000-0000-00001A790000}"/>
    <cellStyle name="Normal 2 2 8 2 6" xfId="5841" xr:uid="{00000000-0005-0000-0000-00001B790000}"/>
    <cellStyle name="Normal 2 2 8 3" xfId="4933" xr:uid="{00000000-0005-0000-0000-00001C790000}"/>
    <cellStyle name="Normal 2 2 8 3 2" xfId="10182" xr:uid="{00000000-0005-0000-0000-00001D790000}"/>
    <cellStyle name="Normal 2 2 8 3 2 2" xfId="17939" xr:uid="{00000000-0005-0000-0000-00001E790000}"/>
    <cellStyle name="Normal 2 2 8 3 2 2 2" xfId="42906" xr:uid="{00000000-0005-0000-0000-00001F790000}"/>
    <cellStyle name="Normal 2 2 8 3 2 3" xfId="37466" xr:uid="{00000000-0005-0000-0000-000020790000}"/>
    <cellStyle name="Normal 2 2 8 3 3" xfId="16471" xr:uid="{00000000-0005-0000-0000-000021790000}"/>
    <cellStyle name="Normal 2 2 8 3 3 2" xfId="41438" xr:uid="{00000000-0005-0000-0000-000022790000}"/>
    <cellStyle name="Normal 2 2 8 3 4" xfId="8302" xr:uid="{00000000-0005-0000-0000-000023790000}"/>
    <cellStyle name="Normal 2 2 8 3 5" xfId="35605" xr:uid="{00000000-0005-0000-0000-000024790000}"/>
    <cellStyle name="Normal 2 2 8 3 6" xfId="5613" xr:uid="{00000000-0005-0000-0000-000025790000}"/>
    <cellStyle name="Normal 2 2 8 4" xfId="3216" xr:uid="{00000000-0005-0000-0000-000026790000}"/>
    <cellStyle name="Normal 2 2 8 4 2" xfId="17328" xr:uid="{00000000-0005-0000-0000-000027790000}"/>
    <cellStyle name="Normal 2 2 8 4 2 2" xfId="42295" xr:uid="{00000000-0005-0000-0000-000028790000}"/>
    <cellStyle name="Normal 2 2 8 4 3" xfId="36855" xr:uid="{00000000-0005-0000-0000-000029790000}"/>
    <cellStyle name="Normal 2 2 8 4 4" xfId="9571" xr:uid="{00000000-0005-0000-0000-00002A790000}"/>
    <cellStyle name="Normal 2 2 8 5" xfId="15860" xr:uid="{00000000-0005-0000-0000-00002B790000}"/>
    <cellStyle name="Normal 2 2 8 5 2" xfId="40827" xr:uid="{00000000-0005-0000-0000-00002C790000}"/>
    <cellStyle name="Normal 2 2 8 6" xfId="7691" xr:uid="{00000000-0005-0000-0000-00002D790000}"/>
    <cellStyle name="Normal 2 2 8 7" xfId="35390" xr:uid="{00000000-0005-0000-0000-00002E790000}"/>
    <cellStyle name="Normal 2 2 8 8" xfId="5393" xr:uid="{00000000-0005-0000-0000-00002F790000}"/>
    <cellStyle name="Normal 2 2 9" xfId="2444" xr:uid="{00000000-0005-0000-0000-000030790000}"/>
    <cellStyle name="Normal 2 2 9 2" xfId="4031" xr:uid="{00000000-0005-0000-0000-000031790000}"/>
    <cellStyle name="Normal 2 2 9 2 2" xfId="10194" xr:uid="{00000000-0005-0000-0000-000032790000}"/>
    <cellStyle name="Normal 2 2 9 2 2 2" xfId="17951" xr:uid="{00000000-0005-0000-0000-000033790000}"/>
    <cellStyle name="Normal 2 2 9 2 2 2 2" xfId="42918" xr:uid="{00000000-0005-0000-0000-000034790000}"/>
    <cellStyle name="Normal 2 2 9 2 2 3" xfId="37478" xr:uid="{00000000-0005-0000-0000-000035790000}"/>
    <cellStyle name="Normal 2 2 9 2 3" xfId="16483" xr:uid="{00000000-0005-0000-0000-000036790000}"/>
    <cellStyle name="Normal 2 2 9 2 3 2" xfId="41450" xr:uid="{00000000-0005-0000-0000-000037790000}"/>
    <cellStyle name="Normal 2 2 9 2 4" xfId="8314" xr:uid="{00000000-0005-0000-0000-000038790000}"/>
    <cellStyle name="Normal 2 2 9 2 5" xfId="35616" xr:uid="{00000000-0005-0000-0000-000039790000}"/>
    <cellStyle name="Normal 2 2 9 2 6" xfId="5624" xr:uid="{00000000-0005-0000-0000-00003A790000}"/>
    <cellStyle name="Normal 2 2 9 3" xfId="4935" xr:uid="{00000000-0005-0000-0000-00003B790000}"/>
    <cellStyle name="Normal 2 2 9 3 2" xfId="17341" xr:uid="{00000000-0005-0000-0000-00003C790000}"/>
    <cellStyle name="Normal 2 2 9 3 2 2" xfId="42308" xr:uid="{00000000-0005-0000-0000-00003D790000}"/>
    <cellStyle name="Normal 2 2 9 3 3" xfId="36868" xr:uid="{00000000-0005-0000-0000-00003E790000}"/>
    <cellStyle name="Normal 2 2 9 3 4" xfId="9584" xr:uid="{00000000-0005-0000-0000-00003F790000}"/>
    <cellStyle name="Normal 2 2 9 4" xfId="3218" xr:uid="{00000000-0005-0000-0000-000040790000}"/>
    <cellStyle name="Normal 2 2 9 4 2" xfId="40840" xr:uid="{00000000-0005-0000-0000-000041790000}"/>
    <cellStyle name="Normal 2 2 9 4 3" xfId="15873" xr:uid="{00000000-0005-0000-0000-000042790000}"/>
    <cellStyle name="Normal 2 2 9 5" xfId="7704" xr:uid="{00000000-0005-0000-0000-000043790000}"/>
    <cellStyle name="Normal 2 2 9 6" xfId="35401" xr:uid="{00000000-0005-0000-0000-000044790000}"/>
    <cellStyle name="Normal 2 2 9 7" xfId="5405" xr:uid="{00000000-0005-0000-0000-000045790000}"/>
    <cellStyle name="Normal 2 20" xfId="2425" xr:uid="{00000000-0005-0000-0000-000046790000}"/>
    <cellStyle name="Normal 2 20 2" xfId="4019" xr:uid="{00000000-0005-0000-0000-000047790000}"/>
    <cellStyle name="Normal 2 20 2 2" xfId="10397" xr:uid="{00000000-0005-0000-0000-000048790000}"/>
    <cellStyle name="Normal 2 20 2 2 2" xfId="18154" xr:uid="{00000000-0005-0000-0000-000049790000}"/>
    <cellStyle name="Normal 2 20 2 2 2 2" xfId="43121" xr:uid="{00000000-0005-0000-0000-00004A790000}"/>
    <cellStyle name="Normal 2 20 2 2 3" xfId="37681" xr:uid="{00000000-0005-0000-0000-00004B790000}"/>
    <cellStyle name="Normal 2 20 2 3" xfId="16686" xr:uid="{00000000-0005-0000-0000-00004C790000}"/>
    <cellStyle name="Normal 2 20 2 3 2" xfId="41653" xr:uid="{00000000-0005-0000-0000-00004D790000}"/>
    <cellStyle name="Normal 2 20 2 4" xfId="8520" xr:uid="{00000000-0005-0000-0000-00004E790000}"/>
    <cellStyle name="Normal 2 20 2 5" xfId="35819" xr:uid="{00000000-0005-0000-0000-00004F790000}"/>
    <cellStyle name="Normal 2 20 2 6" xfId="5829" xr:uid="{00000000-0005-0000-0000-000050790000}"/>
    <cellStyle name="Normal 2 20 3" xfId="4923" xr:uid="{00000000-0005-0000-0000-000051790000}"/>
    <cellStyle name="Normal 2 20 3 2" xfId="10169" xr:uid="{00000000-0005-0000-0000-000052790000}"/>
    <cellStyle name="Normal 2 20 3 2 2" xfId="17926" xr:uid="{00000000-0005-0000-0000-000053790000}"/>
    <cellStyle name="Normal 2 20 3 2 2 2" xfId="42893" xr:uid="{00000000-0005-0000-0000-000054790000}"/>
    <cellStyle name="Normal 2 20 3 2 3" xfId="37453" xr:uid="{00000000-0005-0000-0000-000055790000}"/>
    <cellStyle name="Normal 2 20 3 3" xfId="16458" xr:uid="{00000000-0005-0000-0000-000056790000}"/>
    <cellStyle name="Normal 2 20 3 3 2" xfId="41425" xr:uid="{00000000-0005-0000-0000-000057790000}"/>
    <cellStyle name="Normal 2 20 3 4" xfId="8289" xr:uid="{00000000-0005-0000-0000-000058790000}"/>
    <cellStyle name="Normal 2 20 3 5" xfId="35593" xr:uid="{00000000-0005-0000-0000-000059790000}"/>
    <cellStyle name="Normal 2 20 3 6" xfId="5600" xr:uid="{00000000-0005-0000-0000-00005A790000}"/>
    <cellStyle name="Normal 2 20 4" xfId="3206" xr:uid="{00000000-0005-0000-0000-00005B790000}"/>
    <cellStyle name="Normal 2 20 4 2" xfId="17315" xr:uid="{00000000-0005-0000-0000-00005C790000}"/>
    <cellStyle name="Normal 2 20 4 2 2" xfId="42282" xr:uid="{00000000-0005-0000-0000-00005D790000}"/>
    <cellStyle name="Normal 2 20 4 3" xfId="36842" xr:uid="{00000000-0005-0000-0000-00005E790000}"/>
    <cellStyle name="Normal 2 20 4 4" xfId="9558" xr:uid="{00000000-0005-0000-0000-00005F790000}"/>
    <cellStyle name="Normal 2 20 5" xfId="15847" xr:uid="{00000000-0005-0000-0000-000060790000}"/>
    <cellStyle name="Normal 2 20 5 2" xfId="40814" xr:uid="{00000000-0005-0000-0000-000061790000}"/>
    <cellStyle name="Normal 2 20 6" xfId="7678" xr:uid="{00000000-0005-0000-0000-000062790000}"/>
    <cellStyle name="Normal 2 20 7" xfId="35378" xr:uid="{00000000-0005-0000-0000-000063790000}"/>
    <cellStyle name="Normal 2 20 8" xfId="5380" xr:uid="{00000000-0005-0000-0000-000064790000}"/>
    <cellStyle name="Normal 2 21" xfId="2427" xr:uid="{00000000-0005-0000-0000-000065790000}"/>
    <cellStyle name="Normal 2 21 2" xfId="4021" xr:uid="{00000000-0005-0000-0000-000066790000}"/>
    <cellStyle name="Normal 2 21 2 2" xfId="10402" xr:uid="{00000000-0005-0000-0000-000067790000}"/>
    <cellStyle name="Normal 2 21 2 2 2" xfId="18159" xr:uid="{00000000-0005-0000-0000-000068790000}"/>
    <cellStyle name="Normal 2 21 2 2 2 2" xfId="43126" xr:uid="{00000000-0005-0000-0000-000069790000}"/>
    <cellStyle name="Normal 2 21 2 2 3" xfId="37686" xr:uid="{00000000-0005-0000-0000-00006A790000}"/>
    <cellStyle name="Normal 2 21 2 3" xfId="16691" xr:uid="{00000000-0005-0000-0000-00006B790000}"/>
    <cellStyle name="Normal 2 21 2 3 2" xfId="41658" xr:uid="{00000000-0005-0000-0000-00006C790000}"/>
    <cellStyle name="Normal 2 21 2 4" xfId="8525" xr:uid="{00000000-0005-0000-0000-00006D790000}"/>
    <cellStyle name="Normal 2 21 2 5" xfId="35824" xr:uid="{00000000-0005-0000-0000-00006E790000}"/>
    <cellStyle name="Normal 2 21 2 6" xfId="5834" xr:uid="{00000000-0005-0000-0000-00006F790000}"/>
    <cellStyle name="Normal 2 21 3" xfId="4925" xr:uid="{00000000-0005-0000-0000-000070790000}"/>
    <cellStyle name="Normal 2 21 3 2" xfId="10174" xr:uid="{00000000-0005-0000-0000-000071790000}"/>
    <cellStyle name="Normal 2 21 3 2 2" xfId="17931" xr:uid="{00000000-0005-0000-0000-000072790000}"/>
    <cellStyle name="Normal 2 21 3 2 2 2" xfId="42898" xr:uid="{00000000-0005-0000-0000-000073790000}"/>
    <cellStyle name="Normal 2 21 3 2 3" xfId="37458" xr:uid="{00000000-0005-0000-0000-000074790000}"/>
    <cellStyle name="Normal 2 21 3 3" xfId="16463" xr:uid="{00000000-0005-0000-0000-000075790000}"/>
    <cellStyle name="Normal 2 21 3 3 2" xfId="41430" xr:uid="{00000000-0005-0000-0000-000076790000}"/>
    <cellStyle name="Normal 2 21 3 4" xfId="8294" xr:uid="{00000000-0005-0000-0000-000077790000}"/>
    <cellStyle name="Normal 2 21 3 5" xfId="35598" xr:uid="{00000000-0005-0000-0000-000078790000}"/>
    <cellStyle name="Normal 2 21 3 6" xfId="5605" xr:uid="{00000000-0005-0000-0000-000079790000}"/>
    <cellStyle name="Normal 2 21 4" xfId="3208" xr:uid="{00000000-0005-0000-0000-00007A790000}"/>
    <cellStyle name="Normal 2 21 4 2" xfId="17320" xr:uid="{00000000-0005-0000-0000-00007B790000}"/>
    <cellStyle name="Normal 2 21 4 2 2" xfId="42287" xr:uid="{00000000-0005-0000-0000-00007C790000}"/>
    <cellStyle name="Normal 2 21 4 3" xfId="36847" xr:uid="{00000000-0005-0000-0000-00007D790000}"/>
    <cellStyle name="Normal 2 21 4 4" xfId="9563" xr:uid="{00000000-0005-0000-0000-00007E790000}"/>
    <cellStyle name="Normal 2 21 5" xfId="15852" xr:uid="{00000000-0005-0000-0000-00007F790000}"/>
    <cellStyle name="Normal 2 21 5 2" xfId="40819" xr:uid="{00000000-0005-0000-0000-000080790000}"/>
    <cellStyle name="Normal 2 21 6" xfId="7683" xr:uid="{00000000-0005-0000-0000-000081790000}"/>
    <cellStyle name="Normal 2 21 7" xfId="35383" xr:uid="{00000000-0005-0000-0000-000082790000}"/>
    <cellStyle name="Normal 2 21 8" xfId="5385" xr:uid="{00000000-0005-0000-0000-000083790000}"/>
    <cellStyle name="Normal 2 22" xfId="2434" xr:uid="{00000000-0005-0000-0000-000084790000}"/>
    <cellStyle name="Normal 2 22 2" xfId="4024" xr:uid="{00000000-0005-0000-0000-000085790000}"/>
    <cellStyle name="Normal 2 22 2 2" xfId="10403" xr:uid="{00000000-0005-0000-0000-000086790000}"/>
    <cellStyle name="Normal 2 22 2 2 2" xfId="18160" xr:uid="{00000000-0005-0000-0000-000087790000}"/>
    <cellStyle name="Normal 2 22 2 2 2 2" xfId="43127" xr:uid="{00000000-0005-0000-0000-000088790000}"/>
    <cellStyle name="Normal 2 22 2 2 3" xfId="37687" xr:uid="{00000000-0005-0000-0000-000089790000}"/>
    <cellStyle name="Normal 2 22 2 3" xfId="16692" xr:uid="{00000000-0005-0000-0000-00008A790000}"/>
    <cellStyle name="Normal 2 22 2 3 2" xfId="41659" xr:uid="{00000000-0005-0000-0000-00008B790000}"/>
    <cellStyle name="Normal 2 22 2 4" xfId="8526" xr:uid="{00000000-0005-0000-0000-00008C790000}"/>
    <cellStyle name="Normal 2 22 2 5" xfId="35825" xr:uid="{00000000-0005-0000-0000-00008D790000}"/>
    <cellStyle name="Normal 2 22 2 6" xfId="5835" xr:uid="{00000000-0005-0000-0000-00008E790000}"/>
    <cellStyle name="Normal 2 22 3" xfId="4928" xr:uid="{00000000-0005-0000-0000-00008F790000}"/>
    <cellStyle name="Normal 2 22 3 2" xfId="10175" xr:uid="{00000000-0005-0000-0000-000090790000}"/>
    <cellStyle name="Normal 2 22 3 2 2" xfId="17932" xr:uid="{00000000-0005-0000-0000-000091790000}"/>
    <cellStyle name="Normal 2 22 3 2 2 2" xfId="42899" xr:uid="{00000000-0005-0000-0000-000092790000}"/>
    <cellStyle name="Normal 2 22 3 2 3" xfId="37459" xr:uid="{00000000-0005-0000-0000-000093790000}"/>
    <cellStyle name="Normal 2 22 3 3" xfId="16464" xr:uid="{00000000-0005-0000-0000-000094790000}"/>
    <cellStyle name="Normal 2 22 3 3 2" xfId="41431" xr:uid="{00000000-0005-0000-0000-000095790000}"/>
    <cellStyle name="Normal 2 22 3 4" xfId="8295" xr:uid="{00000000-0005-0000-0000-000096790000}"/>
    <cellStyle name="Normal 2 22 3 5" xfId="35599" xr:uid="{00000000-0005-0000-0000-000097790000}"/>
    <cellStyle name="Normal 2 22 3 6" xfId="5606" xr:uid="{00000000-0005-0000-0000-000098790000}"/>
    <cellStyle name="Normal 2 22 4" xfId="3211" xr:uid="{00000000-0005-0000-0000-000099790000}"/>
    <cellStyle name="Normal 2 22 4 2" xfId="17321" xr:uid="{00000000-0005-0000-0000-00009A790000}"/>
    <cellStyle name="Normal 2 22 4 2 2" xfId="42288" xr:uid="{00000000-0005-0000-0000-00009B790000}"/>
    <cellStyle name="Normal 2 22 4 3" xfId="36848" xr:uid="{00000000-0005-0000-0000-00009C790000}"/>
    <cellStyle name="Normal 2 22 4 4" xfId="9564" xr:uid="{00000000-0005-0000-0000-00009D790000}"/>
    <cellStyle name="Normal 2 22 5" xfId="15853" xr:uid="{00000000-0005-0000-0000-00009E790000}"/>
    <cellStyle name="Normal 2 22 5 2" xfId="40820" xr:uid="{00000000-0005-0000-0000-00009F790000}"/>
    <cellStyle name="Normal 2 22 6" xfId="7684" xr:uid="{00000000-0005-0000-0000-0000A0790000}"/>
    <cellStyle name="Normal 2 22 7" xfId="35384" xr:uid="{00000000-0005-0000-0000-0000A1790000}"/>
    <cellStyle name="Normal 2 22 8" xfId="5386" xr:uid="{00000000-0005-0000-0000-0000A2790000}"/>
    <cellStyle name="Normal 2 23" xfId="2436" xr:uid="{00000000-0005-0000-0000-0000A3790000}"/>
    <cellStyle name="Normal 2 23 2" xfId="4025" xr:uid="{00000000-0005-0000-0000-0000A4790000}"/>
    <cellStyle name="Normal 2 23 2 2" xfId="10408" xr:uid="{00000000-0005-0000-0000-0000A5790000}"/>
    <cellStyle name="Normal 2 23 2 2 2" xfId="18165" xr:uid="{00000000-0005-0000-0000-0000A6790000}"/>
    <cellStyle name="Normal 2 23 2 2 2 2" xfId="43132" xr:uid="{00000000-0005-0000-0000-0000A7790000}"/>
    <cellStyle name="Normal 2 23 2 2 3" xfId="37692" xr:uid="{00000000-0005-0000-0000-0000A8790000}"/>
    <cellStyle name="Normal 2 23 2 3" xfId="16697" xr:uid="{00000000-0005-0000-0000-0000A9790000}"/>
    <cellStyle name="Normal 2 23 2 3 2" xfId="41664" xr:uid="{00000000-0005-0000-0000-0000AA790000}"/>
    <cellStyle name="Normal 2 23 2 4" xfId="8531" xr:uid="{00000000-0005-0000-0000-0000AB790000}"/>
    <cellStyle name="Normal 2 23 2 5" xfId="35830" xr:uid="{00000000-0005-0000-0000-0000AC790000}"/>
    <cellStyle name="Normal 2 23 2 6" xfId="5840" xr:uid="{00000000-0005-0000-0000-0000AD790000}"/>
    <cellStyle name="Normal 2 23 3" xfId="4929" xr:uid="{00000000-0005-0000-0000-0000AE790000}"/>
    <cellStyle name="Normal 2 23 3 2" xfId="10181" xr:uid="{00000000-0005-0000-0000-0000AF790000}"/>
    <cellStyle name="Normal 2 23 3 2 2" xfId="17938" xr:uid="{00000000-0005-0000-0000-0000B0790000}"/>
    <cellStyle name="Normal 2 23 3 2 2 2" xfId="42905" xr:uid="{00000000-0005-0000-0000-0000B1790000}"/>
    <cellStyle name="Normal 2 23 3 2 3" xfId="37465" xr:uid="{00000000-0005-0000-0000-0000B2790000}"/>
    <cellStyle name="Normal 2 23 3 3" xfId="16470" xr:uid="{00000000-0005-0000-0000-0000B3790000}"/>
    <cellStyle name="Normal 2 23 3 3 2" xfId="41437" xr:uid="{00000000-0005-0000-0000-0000B4790000}"/>
    <cellStyle name="Normal 2 23 3 4" xfId="8301" xr:uid="{00000000-0005-0000-0000-0000B5790000}"/>
    <cellStyle name="Normal 2 23 3 5" xfId="35604" xr:uid="{00000000-0005-0000-0000-0000B6790000}"/>
    <cellStyle name="Normal 2 23 3 6" xfId="5612" xr:uid="{00000000-0005-0000-0000-0000B7790000}"/>
    <cellStyle name="Normal 2 23 4" xfId="3212" xr:uid="{00000000-0005-0000-0000-0000B8790000}"/>
    <cellStyle name="Normal 2 23 4 2" xfId="17327" xr:uid="{00000000-0005-0000-0000-0000B9790000}"/>
    <cellStyle name="Normal 2 23 4 2 2" xfId="42294" xr:uid="{00000000-0005-0000-0000-0000BA790000}"/>
    <cellStyle name="Normal 2 23 4 3" xfId="36854" xr:uid="{00000000-0005-0000-0000-0000BB790000}"/>
    <cellStyle name="Normal 2 23 4 4" xfId="9570" xr:uid="{00000000-0005-0000-0000-0000BC790000}"/>
    <cellStyle name="Normal 2 23 5" xfId="15859" xr:uid="{00000000-0005-0000-0000-0000BD790000}"/>
    <cellStyle name="Normal 2 23 5 2" xfId="40826" xr:uid="{00000000-0005-0000-0000-0000BE790000}"/>
    <cellStyle name="Normal 2 23 6" xfId="7690" xr:uid="{00000000-0005-0000-0000-0000BF790000}"/>
    <cellStyle name="Normal 2 23 7" xfId="35389" xr:uid="{00000000-0005-0000-0000-0000C0790000}"/>
    <cellStyle name="Normal 2 23 8" xfId="5392" xr:uid="{00000000-0005-0000-0000-0000C1790000}"/>
    <cellStyle name="Normal 2 24" xfId="2439" xr:uid="{00000000-0005-0000-0000-0000C2790000}"/>
    <cellStyle name="Normal 2 24 2" xfId="4028" xr:uid="{00000000-0005-0000-0000-0000C3790000}"/>
    <cellStyle name="Normal 2 24 2 2" xfId="17953" xr:uid="{00000000-0005-0000-0000-0000C4790000}"/>
    <cellStyle name="Normal 2 24 2 2 2" xfId="42920" xr:uid="{00000000-0005-0000-0000-0000C5790000}"/>
    <cellStyle name="Normal 2 24 2 3" xfId="37480" xr:uid="{00000000-0005-0000-0000-0000C6790000}"/>
    <cellStyle name="Normal 2 24 2 4" xfId="10196" xr:uid="{00000000-0005-0000-0000-0000C7790000}"/>
    <cellStyle name="Normal 2 24 3" xfId="4932" xr:uid="{00000000-0005-0000-0000-0000C8790000}"/>
    <cellStyle name="Normal 2 24 3 2" xfId="41452" xr:uid="{00000000-0005-0000-0000-0000C9790000}"/>
    <cellStyle name="Normal 2 24 3 3" xfId="16485" xr:uid="{00000000-0005-0000-0000-0000CA790000}"/>
    <cellStyle name="Normal 2 24 4" xfId="3215" xr:uid="{00000000-0005-0000-0000-0000CB790000}"/>
    <cellStyle name="Normal 2 24 4 2" xfId="8316" xr:uid="{00000000-0005-0000-0000-0000CC790000}"/>
    <cellStyle name="Normal 2 24 5" xfId="35618" xr:uid="{00000000-0005-0000-0000-0000CD790000}"/>
    <cellStyle name="Normal 2 24 6" xfId="5626" xr:uid="{00000000-0005-0000-0000-0000CE790000}"/>
    <cellStyle name="Normal 2 25" xfId="2443" xr:uid="{00000000-0005-0000-0000-0000CF790000}"/>
    <cellStyle name="Normal 2 25 2" xfId="4030" xr:uid="{00000000-0005-0000-0000-0000D0790000}"/>
    <cellStyle name="Normal 2 25 2 2" xfId="17964" xr:uid="{00000000-0005-0000-0000-0000D1790000}"/>
    <cellStyle name="Normal 2 25 2 2 2" xfId="42931" xr:uid="{00000000-0005-0000-0000-0000D2790000}"/>
    <cellStyle name="Normal 2 25 2 3" xfId="37491" xr:uid="{00000000-0005-0000-0000-0000D3790000}"/>
    <cellStyle name="Normal 2 25 2 4" xfId="10207" xr:uid="{00000000-0005-0000-0000-0000D4790000}"/>
    <cellStyle name="Normal 2 25 3" xfId="4934" xr:uid="{00000000-0005-0000-0000-0000D5790000}"/>
    <cellStyle name="Normal 2 25 3 2" xfId="41463" xr:uid="{00000000-0005-0000-0000-0000D6790000}"/>
    <cellStyle name="Normal 2 25 3 3" xfId="16496" xr:uid="{00000000-0005-0000-0000-0000D7790000}"/>
    <cellStyle name="Normal 2 25 4" xfId="3217" xr:uid="{00000000-0005-0000-0000-0000D8790000}"/>
    <cellStyle name="Normal 2 25 4 2" xfId="8330" xr:uid="{00000000-0005-0000-0000-0000D9790000}"/>
    <cellStyle name="Normal 2 25 5" xfId="35629" xr:uid="{00000000-0005-0000-0000-0000DA790000}"/>
    <cellStyle name="Normal 2 25 6" xfId="5639" xr:uid="{00000000-0005-0000-0000-0000DB790000}"/>
    <cellStyle name="Normal 2 26" xfId="2452" xr:uid="{00000000-0005-0000-0000-0000DC790000}"/>
    <cellStyle name="Normal 2 26 2" xfId="4038" xr:uid="{00000000-0005-0000-0000-0000DD790000}"/>
    <cellStyle name="Normal 2 26 2 2" xfId="18177" xr:uid="{00000000-0005-0000-0000-0000DE790000}"/>
    <cellStyle name="Normal 2 26 2 2 2" xfId="43144" xr:uid="{00000000-0005-0000-0000-0000DF790000}"/>
    <cellStyle name="Normal 2 26 2 3" xfId="37704" xr:uid="{00000000-0005-0000-0000-0000E0790000}"/>
    <cellStyle name="Normal 2 26 2 4" xfId="10420" xr:uid="{00000000-0005-0000-0000-0000E1790000}"/>
    <cellStyle name="Normal 2 26 3" xfId="4942" xr:uid="{00000000-0005-0000-0000-0000E2790000}"/>
    <cellStyle name="Normal 2 26 3 2" xfId="41676" xr:uid="{00000000-0005-0000-0000-0000E3790000}"/>
    <cellStyle name="Normal 2 26 3 3" xfId="16709" xr:uid="{00000000-0005-0000-0000-0000E4790000}"/>
    <cellStyle name="Normal 2 26 4" xfId="3225" xr:uid="{00000000-0005-0000-0000-0000E5790000}"/>
    <cellStyle name="Normal 2 26 4 2" xfId="8543" xr:uid="{00000000-0005-0000-0000-0000E6790000}"/>
    <cellStyle name="Normal 2 26 5" xfId="35842" xr:uid="{00000000-0005-0000-0000-0000E7790000}"/>
    <cellStyle name="Normal 2 26 6" xfId="5852" xr:uid="{00000000-0005-0000-0000-0000E8790000}"/>
    <cellStyle name="Normal 2 27" xfId="2456" xr:uid="{00000000-0005-0000-0000-0000E9790000}"/>
    <cellStyle name="Normal 2 27 2" xfId="4040" xr:uid="{00000000-0005-0000-0000-0000EA790000}"/>
    <cellStyle name="Normal 2 27 2 2" xfId="17343" xr:uid="{00000000-0005-0000-0000-0000EB790000}"/>
    <cellStyle name="Normal 2 27 2 2 2" xfId="42310" xr:uid="{00000000-0005-0000-0000-0000EC790000}"/>
    <cellStyle name="Normal 2 27 2 3" xfId="36870" xr:uid="{00000000-0005-0000-0000-0000ED790000}"/>
    <cellStyle name="Normal 2 27 2 4" xfId="9586" xr:uid="{00000000-0005-0000-0000-0000EE790000}"/>
    <cellStyle name="Normal 2 27 3" xfId="4946" xr:uid="{00000000-0005-0000-0000-0000EF790000}"/>
    <cellStyle name="Normal 2 27 3 2" xfId="40842" xr:uid="{00000000-0005-0000-0000-0000F0790000}"/>
    <cellStyle name="Normal 2 27 3 3" xfId="15875" xr:uid="{00000000-0005-0000-0000-0000F1790000}"/>
    <cellStyle name="Normal 2 27 4" xfId="3227" xr:uid="{00000000-0005-0000-0000-0000F2790000}"/>
    <cellStyle name="Normal 2 27 4 2" xfId="7706" xr:uid="{00000000-0005-0000-0000-0000F3790000}"/>
    <cellStyle name="Normal 2 27 5" xfId="35403" xr:uid="{00000000-0005-0000-0000-0000F4790000}"/>
    <cellStyle name="Normal 2 27 6" xfId="5407" xr:uid="{00000000-0005-0000-0000-0000F5790000}"/>
    <cellStyle name="Normal 2 28" xfId="2460" xr:uid="{00000000-0005-0000-0000-0000F6790000}"/>
    <cellStyle name="Normal 2 28 2" xfId="4042" xr:uid="{00000000-0005-0000-0000-0000F7790000}"/>
    <cellStyle name="Normal 2 28 2 2" xfId="18183" xr:uid="{00000000-0005-0000-0000-0000F8790000}"/>
    <cellStyle name="Normal 2 28 2 2 2" xfId="43150" xr:uid="{00000000-0005-0000-0000-0000F9790000}"/>
    <cellStyle name="Normal 2 28 2 3" xfId="37710" xr:uid="{00000000-0005-0000-0000-0000FA790000}"/>
    <cellStyle name="Normal 2 28 2 4" xfId="10426" xr:uid="{00000000-0005-0000-0000-0000FB790000}"/>
    <cellStyle name="Normal 2 28 3" xfId="4950" xr:uid="{00000000-0005-0000-0000-0000FC790000}"/>
    <cellStyle name="Normal 2 28 3 2" xfId="41682" xr:uid="{00000000-0005-0000-0000-0000FD790000}"/>
    <cellStyle name="Normal 2 28 3 3" xfId="16715" xr:uid="{00000000-0005-0000-0000-0000FE790000}"/>
    <cellStyle name="Normal 2 28 4" xfId="3229" xr:uid="{00000000-0005-0000-0000-0000FF790000}"/>
    <cellStyle name="Normal 2 28 4 2" xfId="8551" xr:uid="{00000000-0005-0000-0000-0000007A0000}"/>
    <cellStyle name="Normal 2 28 5" xfId="35846" xr:uid="{00000000-0005-0000-0000-0000017A0000}"/>
    <cellStyle name="Normal 2 28 6" xfId="5860" xr:uid="{00000000-0005-0000-0000-0000027A0000}"/>
    <cellStyle name="Normal 2 29" xfId="2463" xr:uid="{00000000-0005-0000-0000-0000037A0000}"/>
    <cellStyle name="Normal 2 29 2" xfId="4044" xr:uid="{00000000-0005-0000-0000-0000047A0000}"/>
    <cellStyle name="Normal 2 29 2 2" xfId="18207" xr:uid="{00000000-0005-0000-0000-0000057A0000}"/>
    <cellStyle name="Normal 2 29 2 2 2" xfId="43174" xr:uid="{00000000-0005-0000-0000-0000067A0000}"/>
    <cellStyle name="Normal 2 29 2 3" xfId="37734" xr:uid="{00000000-0005-0000-0000-0000077A0000}"/>
    <cellStyle name="Normal 2 29 2 4" xfId="10450" xr:uid="{00000000-0005-0000-0000-0000087A0000}"/>
    <cellStyle name="Normal 2 29 3" xfId="4953" xr:uid="{00000000-0005-0000-0000-0000097A0000}"/>
    <cellStyle name="Normal 2 29 3 2" xfId="41688" xr:uid="{00000000-0005-0000-0000-00000A7A0000}"/>
    <cellStyle name="Normal 2 29 3 3" xfId="16721" xr:uid="{00000000-0005-0000-0000-00000B7A0000}"/>
    <cellStyle name="Normal 2 29 4" xfId="3231" xr:uid="{00000000-0005-0000-0000-00000C7A0000}"/>
    <cellStyle name="Normal 2 29 4 2" xfId="8584" xr:uid="{00000000-0005-0000-0000-00000D7A0000}"/>
    <cellStyle name="Normal 2 29 5" xfId="35870" xr:uid="{00000000-0005-0000-0000-00000E7A0000}"/>
    <cellStyle name="Normal 2 29 6" xfId="5867" xr:uid="{00000000-0005-0000-0000-00000F7A0000}"/>
    <cellStyle name="Normal 2 3" xfId="1017" xr:uid="{00000000-0005-0000-0000-0000107A0000}"/>
    <cellStyle name="Normal 2 3 10" xfId="2537" xr:uid="{00000000-0005-0000-0000-0000117A0000}"/>
    <cellStyle name="Normal 2 3 10 2" xfId="4096" xr:uid="{00000000-0005-0000-0000-0000127A0000}"/>
    <cellStyle name="Normal 2 3 10 3" xfId="5015" xr:uid="{00000000-0005-0000-0000-0000137A0000}"/>
    <cellStyle name="Normal 2 3 10 4" xfId="3322" xr:uid="{00000000-0005-0000-0000-0000147A0000}"/>
    <cellStyle name="Normal 2 3 11" xfId="2548" xr:uid="{00000000-0005-0000-0000-0000157A0000}"/>
    <cellStyle name="Normal 2 3 11 2" xfId="4144" xr:uid="{00000000-0005-0000-0000-0000167A0000}"/>
    <cellStyle name="Normal 2 3 11 3" xfId="5025" xr:uid="{00000000-0005-0000-0000-0000177A0000}"/>
    <cellStyle name="Normal 2 3 11 4" xfId="3329" xr:uid="{00000000-0005-0000-0000-0000187A0000}"/>
    <cellStyle name="Normal 2 3 12" xfId="2552" xr:uid="{00000000-0005-0000-0000-0000197A0000}"/>
    <cellStyle name="Normal 2 3 12 2" xfId="4154" xr:uid="{00000000-0005-0000-0000-00001A7A0000}"/>
    <cellStyle name="Normal 2 3 12 3" xfId="5029" xr:uid="{00000000-0005-0000-0000-00001B7A0000}"/>
    <cellStyle name="Normal 2 3 12 4" xfId="3339" xr:uid="{00000000-0005-0000-0000-00001C7A0000}"/>
    <cellStyle name="Normal 2 3 13" xfId="3347" xr:uid="{00000000-0005-0000-0000-00001D7A0000}"/>
    <cellStyle name="Normal 2 3 14" xfId="3364" xr:uid="{00000000-0005-0000-0000-00001E7A0000}"/>
    <cellStyle name="Normal 2 3 15" xfId="3372" xr:uid="{00000000-0005-0000-0000-00001F7A0000}"/>
    <cellStyle name="Normal 2 3 16" xfId="3378" xr:uid="{00000000-0005-0000-0000-0000207A0000}"/>
    <cellStyle name="Normal 2 3 17" xfId="5078" xr:uid="{00000000-0005-0000-0000-0000217A0000}"/>
    <cellStyle name="Normal 2 3 18" xfId="5092" xr:uid="{00000000-0005-0000-0000-0000227A0000}"/>
    <cellStyle name="Normal 2 3 19" xfId="5102" xr:uid="{00000000-0005-0000-0000-0000237A0000}"/>
    <cellStyle name="Normal 2 3 2" xfId="1953" xr:uid="{00000000-0005-0000-0000-0000247A0000}"/>
    <cellStyle name="Normal 2 3 2 2" xfId="2560" xr:uid="{00000000-0005-0000-0000-0000257A0000}"/>
    <cellStyle name="Normal 2 3 2 2 2" xfId="5036" xr:uid="{00000000-0005-0000-0000-0000267A0000}"/>
    <cellStyle name="Normal 2 3 2 2 2 2" xfId="18048" xr:uid="{00000000-0005-0000-0000-0000277A0000}"/>
    <cellStyle name="Normal 2 3 2 2 2 2 2" xfId="43015" xr:uid="{00000000-0005-0000-0000-0000287A0000}"/>
    <cellStyle name="Normal 2 3 2 2 2 3" xfId="37575" xr:uid="{00000000-0005-0000-0000-0000297A0000}"/>
    <cellStyle name="Normal 2 3 2 2 2 4" xfId="10291" xr:uid="{00000000-0005-0000-0000-00002A7A0000}"/>
    <cellStyle name="Normal 2 3 2 2 3" xfId="3358" xr:uid="{00000000-0005-0000-0000-00002B7A0000}"/>
    <cellStyle name="Normal 2 3 2 2 3 2" xfId="41547" xr:uid="{00000000-0005-0000-0000-00002C7A0000}"/>
    <cellStyle name="Normal 2 3 2 2 3 3" xfId="16580" xr:uid="{00000000-0005-0000-0000-00002D7A0000}"/>
    <cellStyle name="Normal 2 3 2 2 4" xfId="8414" xr:uid="{00000000-0005-0000-0000-00002E7A0000}"/>
    <cellStyle name="Normal 2 3 2 2 5" xfId="35713" xr:uid="{00000000-0005-0000-0000-00002F7A0000}"/>
    <cellStyle name="Normal 2 3 2 2 6" xfId="5723" xr:uid="{00000000-0005-0000-0000-0000307A0000}"/>
    <cellStyle name="Normal 2 3 2 3" xfId="3385" xr:uid="{00000000-0005-0000-0000-0000317A0000}"/>
    <cellStyle name="Normal 2 3 2 3 2" xfId="9687" xr:uid="{00000000-0005-0000-0000-0000327A0000}"/>
    <cellStyle name="Normal 2 3 2 3 2 2" xfId="17444" xr:uid="{00000000-0005-0000-0000-0000337A0000}"/>
    <cellStyle name="Normal 2 3 2 3 2 2 2" xfId="42411" xr:uid="{00000000-0005-0000-0000-0000347A0000}"/>
    <cellStyle name="Normal 2 3 2 3 2 3" xfId="36971" xr:uid="{00000000-0005-0000-0000-0000357A0000}"/>
    <cellStyle name="Normal 2 3 2 3 3" xfId="15976" xr:uid="{00000000-0005-0000-0000-0000367A0000}"/>
    <cellStyle name="Normal 2 3 2 3 3 2" xfId="40943" xr:uid="{00000000-0005-0000-0000-0000377A0000}"/>
    <cellStyle name="Normal 2 3 2 3 4" xfId="7807" xr:uid="{00000000-0005-0000-0000-0000387A0000}"/>
    <cellStyle name="Normal 2 3 2 3 5" xfId="35487" xr:uid="{00000000-0005-0000-0000-0000397A0000}"/>
    <cellStyle name="Normal 2 3 2 3 6" xfId="5492" xr:uid="{00000000-0005-0000-0000-00003A7A0000}"/>
    <cellStyle name="Normal 2 3 2 4" xfId="3560" xr:uid="{00000000-0005-0000-0000-00003B7A0000}"/>
    <cellStyle name="Normal 2 3 2 4 2" xfId="16833" xr:uid="{00000000-0005-0000-0000-00003C7A0000}"/>
    <cellStyle name="Normal 2 3 2 4 2 2" xfId="41800" xr:uid="{00000000-0005-0000-0000-00003D7A0000}"/>
    <cellStyle name="Normal 2 3 2 4 3" xfId="36360" xr:uid="{00000000-0005-0000-0000-00003E7A0000}"/>
    <cellStyle name="Normal 2 3 2 4 4" xfId="9076" xr:uid="{00000000-0005-0000-0000-00003F7A0000}"/>
    <cellStyle name="Normal 2 3 2 5" xfId="4452" xr:uid="{00000000-0005-0000-0000-0000407A0000}"/>
    <cellStyle name="Normal 2 3 2 5 2" xfId="40332" xr:uid="{00000000-0005-0000-0000-0000417A0000}"/>
    <cellStyle name="Normal 2 3 2 5 3" xfId="15365" xr:uid="{00000000-0005-0000-0000-0000427A0000}"/>
    <cellStyle name="Normal 2 3 2 6" xfId="2747" xr:uid="{00000000-0005-0000-0000-0000437A0000}"/>
    <cellStyle name="Normal 2 3 2 6 2" xfId="7180" xr:uid="{00000000-0005-0000-0000-0000447A0000}"/>
    <cellStyle name="Normal 2 3 2 7" xfId="5117" xr:uid="{00000000-0005-0000-0000-0000457A0000}"/>
    <cellStyle name="Normal 2 3 2 7 2" xfId="35272" xr:uid="{00000000-0005-0000-0000-0000467A0000}"/>
    <cellStyle name="Normal 2 3 2 8" xfId="5266" xr:uid="{00000000-0005-0000-0000-0000477A0000}"/>
    <cellStyle name="Normal 2 3 20" xfId="5129" xr:uid="{00000000-0005-0000-0000-0000487A0000}"/>
    <cellStyle name="Normal 2 3 21" xfId="5133" xr:uid="{00000000-0005-0000-0000-0000497A0000}"/>
    <cellStyle name="Normal 2 3 3" xfId="2500" xr:uid="{00000000-0005-0000-0000-00004A7A0000}"/>
    <cellStyle name="Normal 2 3 3 2" xfId="4062" xr:uid="{00000000-0005-0000-0000-00004B7A0000}"/>
    <cellStyle name="Normal 2 3 3 2 2" xfId="17956" xr:uid="{00000000-0005-0000-0000-00004C7A0000}"/>
    <cellStyle name="Normal 2 3 3 2 2 2" xfId="42923" xr:uid="{00000000-0005-0000-0000-00004D7A0000}"/>
    <cellStyle name="Normal 2 3 3 2 3" xfId="37483" xr:uid="{00000000-0005-0000-0000-00004E7A0000}"/>
    <cellStyle name="Normal 2 3 3 2 4" xfId="10199" xr:uid="{00000000-0005-0000-0000-00004F7A0000}"/>
    <cellStyle name="Normal 2 3 3 3" xfId="4980" xr:uid="{00000000-0005-0000-0000-0000507A0000}"/>
    <cellStyle name="Normal 2 3 3 3 2" xfId="41455" xr:uid="{00000000-0005-0000-0000-0000517A0000}"/>
    <cellStyle name="Normal 2 3 3 3 3" xfId="16488" xr:uid="{00000000-0005-0000-0000-0000527A0000}"/>
    <cellStyle name="Normal 2 3 3 4" xfId="3249" xr:uid="{00000000-0005-0000-0000-0000537A0000}"/>
    <cellStyle name="Normal 2 3 3 4 2" xfId="8319" xr:uid="{00000000-0005-0000-0000-0000547A0000}"/>
    <cellStyle name="Normal 2 3 3 5" xfId="5113" xr:uid="{00000000-0005-0000-0000-0000557A0000}"/>
    <cellStyle name="Normal 2 3 3 5 2" xfId="35621" xr:uid="{00000000-0005-0000-0000-0000567A0000}"/>
    <cellStyle name="Normal 2 3 3 6" xfId="5629" xr:uid="{00000000-0005-0000-0000-0000577A0000}"/>
    <cellStyle name="Normal 2 3 4" xfId="2508" xr:uid="{00000000-0005-0000-0000-0000587A0000}"/>
    <cellStyle name="Normal 2 3 4 2" xfId="4068" xr:uid="{00000000-0005-0000-0000-0000597A0000}"/>
    <cellStyle name="Normal 2 3 4 3" xfId="4986" xr:uid="{00000000-0005-0000-0000-00005A7A0000}"/>
    <cellStyle name="Normal 2 3 4 4" xfId="3260" xr:uid="{00000000-0005-0000-0000-00005B7A0000}"/>
    <cellStyle name="Normal 2 3 4 5" xfId="5873" xr:uid="{00000000-0005-0000-0000-00005C7A0000}"/>
    <cellStyle name="Normal 2 3 5" xfId="2512" xr:uid="{00000000-0005-0000-0000-00005D7A0000}"/>
    <cellStyle name="Normal 2 3 5 2" xfId="4072" xr:uid="{00000000-0005-0000-0000-00005E7A0000}"/>
    <cellStyle name="Normal 2 3 5 2 2" xfId="10479" xr:uid="{00000000-0005-0000-0000-00005F7A0000}"/>
    <cellStyle name="Normal 2 3 5 3" xfId="4990" xr:uid="{00000000-0005-0000-0000-0000607A0000}"/>
    <cellStyle name="Normal 2 3 5 4" xfId="3283" xr:uid="{00000000-0005-0000-0000-0000617A0000}"/>
    <cellStyle name="Normal 2 3 5 5" xfId="5894" xr:uid="{00000000-0005-0000-0000-0000627A0000}"/>
    <cellStyle name="Normal 2 3 6" xfId="2516" xr:uid="{00000000-0005-0000-0000-0000637A0000}"/>
    <cellStyle name="Normal 2 3 6 2" xfId="4076" xr:uid="{00000000-0005-0000-0000-0000647A0000}"/>
    <cellStyle name="Normal 2 3 6 2 2" xfId="39839" xr:uid="{00000000-0005-0000-0000-0000657A0000}"/>
    <cellStyle name="Normal 2 3 6 3" xfId="4994" xr:uid="{00000000-0005-0000-0000-0000667A0000}"/>
    <cellStyle name="Normal 2 3 6 4" xfId="3289" xr:uid="{00000000-0005-0000-0000-0000677A0000}"/>
    <cellStyle name="Normal 2 3 6 5" xfId="14871" xr:uid="{00000000-0005-0000-0000-0000687A0000}"/>
    <cellStyle name="Normal 2 3 7" xfId="2520" xr:uid="{00000000-0005-0000-0000-0000697A0000}"/>
    <cellStyle name="Normal 2 3 7 2" xfId="4080" xr:uid="{00000000-0005-0000-0000-00006A7A0000}"/>
    <cellStyle name="Normal 2 3 7 3" xfId="4998" xr:uid="{00000000-0005-0000-0000-00006B7A0000}"/>
    <cellStyle name="Normal 2 3 7 4" xfId="3302" xr:uid="{00000000-0005-0000-0000-00006C7A0000}"/>
    <cellStyle name="Normal 2 3 8" xfId="2526" xr:uid="{00000000-0005-0000-0000-00006D7A0000}"/>
    <cellStyle name="Normal 2 3 8 2" xfId="4086" xr:uid="{00000000-0005-0000-0000-00006E7A0000}"/>
    <cellStyle name="Normal 2 3 8 3" xfId="5004" xr:uid="{00000000-0005-0000-0000-00006F7A0000}"/>
    <cellStyle name="Normal 2 3 8 4" xfId="3314" xr:uid="{00000000-0005-0000-0000-0000707A0000}"/>
    <cellStyle name="Normal 2 3 9" xfId="2531" xr:uid="{00000000-0005-0000-0000-0000717A0000}"/>
    <cellStyle name="Normal 2 3 9 2" xfId="4091" xr:uid="{00000000-0005-0000-0000-0000727A0000}"/>
    <cellStyle name="Normal 2 3 9 3" xfId="5009" xr:uid="{00000000-0005-0000-0000-0000737A0000}"/>
    <cellStyle name="Normal 2 3 9 4" xfId="3318" xr:uid="{00000000-0005-0000-0000-0000747A0000}"/>
    <cellStyle name="Normal 2 30" xfId="2466" xr:uid="{00000000-0005-0000-0000-0000757A0000}"/>
    <cellStyle name="Normal 2 30 2" xfId="4046" xr:uid="{00000000-0005-0000-0000-0000767A0000}"/>
    <cellStyle name="Normal 2 30 2 2" xfId="37746" xr:uid="{00000000-0005-0000-0000-0000777A0000}"/>
    <cellStyle name="Normal 2 30 2 3" xfId="10462" xr:uid="{00000000-0005-0000-0000-0000787A0000}"/>
    <cellStyle name="Normal 2 30 3" xfId="4956" xr:uid="{00000000-0005-0000-0000-0000797A0000}"/>
    <cellStyle name="Normal 2 30 3 2" xfId="39871" xr:uid="{00000000-0005-0000-0000-00007A7A0000}"/>
    <cellStyle name="Normal 2 30 3 3" xfId="14903" xr:uid="{00000000-0005-0000-0000-00007B7A0000}"/>
    <cellStyle name="Normal 2 30 4" xfId="3233" xr:uid="{00000000-0005-0000-0000-00007C7A0000}"/>
    <cellStyle name="Normal 2 30 4 2" xfId="8596" xr:uid="{00000000-0005-0000-0000-00007D7A0000}"/>
    <cellStyle name="Normal 2 30 5" xfId="35882" xr:uid="{00000000-0005-0000-0000-00007E7A0000}"/>
    <cellStyle name="Normal 2 30 6" xfId="5883" xr:uid="{00000000-0005-0000-0000-00007F7A0000}"/>
    <cellStyle name="Normal 2 31" xfId="2469" xr:uid="{00000000-0005-0000-0000-0000807A0000}"/>
    <cellStyle name="Normal 2 31 2" xfId="4048" xr:uid="{00000000-0005-0000-0000-0000817A0000}"/>
    <cellStyle name="Normal 2 31 2 2" xfId="37751" xr:uid="{00000000-0005-0000-0000-0000827A0000}"/>
    <cellStyle name="Normal 2 31 2 3" xfId="10467" xr:uid="{00000000-0005-0000-0000-0000837A0000}"/>
    <cellStyle name="Normal 2 31 3" xfId="4959" xr:uid="{00000000-0005-0000-0000-0000847A0000}"/>
    <cellStyle name="Normal 2 31 3 2" xfId="41698" xr:uid="{00000000-0005-0000-0000-0000857A0000}"/>
    <cellStyle name="Normal 2 31 3 3" xfId="16731" xr:uid="{00000000-0005-0000-0000-0000867A0000}"/>
    <cellStyle name="Normal 2 31 4" xfId="3235" xr:uid="{00000000-0005-0000-0000-0000877A0000}"/>
    <cellStyle name="Normal 2 31 4 2" xfId="8601" xr:uid="{00000000-0005-0000-0000-0000887A0000}"/>
    <cellStyle name="Normal 2 31 5" xfId="35887" xr:uid="{00000000-0005-0000-0000-0000897A0000}"/>
    <cellStyle name="Normal 2 31 6" xfId="5889" xr:uid="{00000000-0005-0000-0000-00008A7A0000}"/>
    <cellStyle name="Normal 2 32" xfId="2478" xr:uid="{00000000-0005-0000-0000-00008B7A0000}"/>
    <cellStyle name="Normal 2 32 2" xfId="4050" xr:uid="{00000000-0005-0000-0000-00008C7A0000}"/>
    <cellStyle name="Normal 2 32 2 2" xfId="43188" xr:uid="{00000000-0005-0000-0000-00008D7A0000}"/>
    <cellStyle name="Normal 2 32 2 3" xfId="18221" xr:uid="{00000000-0005-0000-0000-00008E7A0000}"/>
    <cellStyle name="Normal 2 32 3" xfId="4968" xr:uid="{00000000-0005-0000-0000-00008F7A0000}"/>
    <cellStyle name="Normal 2 32 3 2" xfId="8603" xr:uid="{00000000-0005-0000-0000-0000907A0000}"/>
    <cellStyle name="Normal 2 32 4" xfId="3237" xr:uid="{00000000-0005-0000-0000-0000917A0000}"/>
    <cellStyle name="Normal 2 32 4 2" xfId="35889" xr:uid="{00000000-0005-0000-0000-0000927A0000}"/>
    <cellStyle name="Normal 2 32 5" xfId="5892" xr:uid="{00000000-0005-0000-0000-0000937A0000}"/>
    <cellStyle name="Normal 2 33" xfId="2488" xr:uid="{00000000-0005-0000-0000-0000947A0000}"/>
    <cellStyle name="Normal 2 33 2" xfId="4056" xr:uid="{00000000-0005-0000-0000-0000957A0000}"/>
    <cellStyle name="Normal 2 33 2 2" xfId="39836" xr:uid="{00000000-0005-0000-0000-0000967A0000}"/>
    <cellStyle name="Normal 2 33 3" xfId="4974" xr:uid="{00000000-0005-0000-0000-0000977A0000}"/>
    <cellStyle name="Normal 2 33 4" xfId="3243" xr:uid="{00000000-0005-0000-0000-0000987A0000}"/>
    <cellStyle name="Normal 2 33 5" xfId="5910" xr:uid="{00000000-0005-0000-0000-0000997A0000}"/>
    <cellStyle name="Normal 2 34" xfId="2496" xr:uid="{00000000-0005-0000-0000-00009A7A0000}"/>
    <cellStyle name="Normal 2 34 2" xfId="4059" xr:uid="{00000000-0005-0000-0000-00009B7A0000}"/>
    <cellStyle name="Normal 2 34 3" xfId="4977" xr:uid="{00000000-0005-0000-0000-00009C7A0000}"/>
    <cellStyle name="Normal 2 34 4" xfId="3246" xr:uid="{00000000-0005-0000-0000-00009D7A0000}"/>
    <cellStyle name="Normal 2 34 5" xfId="35187" xr:uid="{00000000-0005-0000-0000-00009E7A0000}"/>
    <cellStyle name="Normal 2 35" xfId="2503" xr:uid="{00000000-0005-0000-0000-00009F7A0000}"/>
    <cellStyle name="Normal 2 35 2" xfId="4065" xr:uid="{00000000-0005-0000-0000-0000A07A0000}"/>
    <cellStyle name="Normal 2 35 3" xfId="4983" xr:uid="{00000000-0005-0000-0000-0000A17A0000}"/>
    <cellStyle name="Normal 2 35 4" xfId="3252" xr:uid="{00000000-0005-0000-0000-0000A27A0000}"/>
    <cellStyle name="Normal 2 35 5" xfId="45305" xr:uid="{00000000-0005-0000-0000-0000A37A0000}"/>
    <cellStyle name="Normal 2 36" xfId="2509" xr:uid="{00000000-0005-0000-0000-0000A47A0000}"/>
    <cellStyle name="Normal 2 36 2" xfId="4069" xr:uid="{00000000-0005-0000-0000-0000A57A0000}"/>
    <cellStyle name="Normal 2 36 3" xfId="4987" xr:uid="{00000000-0005-0000-0000-0000A67A0000}"/>
    <cellStyle name="Normal 2 36 4" xfId="3280" xr:uid="{00000000-0005-0000-0000-0000A77A0000}"/>
    <cellStyle name="Normal 2 37" xfId="2513" xr:uid="{00000000-0005-0000-0000-0000A87A0000}"/>
    <cellStyle name="Normal 2 37 2" xfId="4073" xr:uid="{00000000-0005-0000-0000-0000A97A0000}"/>
    <cellStyle name="Normal 2 37 3" xfId="4991" xr:uid="{00000000-0005-0000-0000-0000AA7A0000}"/>
    <cellStyle name="Normal 2 37 4" xfId="3285" xr:uid="{00000000-0005-0000-0000-0000AB7A0000}"/>
    <cellStyle name="Normal 2 38" xfId="2517" xr:uid="{00000000-0005-0000-0000-0000AC7A0000}"/>
    <cellStyle name="Normal 2 38 2" xfId="4077" xr:uid="{00000000-0005-0000-0000-0000AD7A0000}"/>
    <cellStyle name="Normal 2 38 3" xfId="4995" xr:uid="{00000000-0005-0000-0000-0000AE7A0000}"/>
    <cellStyle name="Normal 2 38 4" xfId="3286" xr:uid="{00000000-0005-0000-0000-0000AF7A0000}"/>
    <cellStyle name="Normal 2 39" xfId="2523" xr:uid="{00000000-0005-0000-0000-0000B07A0000}"/>
    <cellStyle name="Normal 2 39 2" xfId="4083" xr:uid="{00000000-0005-0000-0000-0000B17A0000}"/>
    <cellStyle name="Normal 2 39 3" xfId="5001" xr:uid="{00000000-0005-0000-0000-0000B27A0000}"/>
    <cellStyle name="Normal 2 39 4" xfId="3300" xr:uid="{00000000-0005-0000-0000-0000B37A0000}"/>
    <cellStyle name="Normal 2 4" xfId="1018" xr:uid="{00000000-0005-0000-0000-0000B47A0000}"/>
    <cellStyle name="Normal 2 4 2" xfId="1019" xr:uid="{00000000-0005-0000-0000-0000B57A0000}"/>
    <cellStyle name="Normal 2 4 3" xfId="2556" xr:uid="{00000000-0005-0000-0000-0000B67A0000}"/>
    <cellStyle name="Normal 2 4 3 2" xfId="5033" xr:uid="{00000000-0005-0000-0000-0000B77A0000}"/>
    <cellStyle name="Normal 2 4 3 3" xfId="3355" xr:uid="{00000000-0005-0000-0000-0000B87A0000}"/>
    <cellStyle name="Normal 2 4 3 4" xfId="5632" xr:uid="{00000000-0005-0000-0000-0000B97A0000}"/>
    <cellStyle name="Normal 2 4 4" xfId="3382" xr:uid="{00000000-0005-0000-0000-0000BA7A0000}"/>
    <cellStyle name="Normal 2 4 4 2" xfId="5905" xr:uid="{00000000-0005-0000-0000-0000BB7A0000}"/>
    <cellStyle name="Normal 2 4 5" xfId="5114" xr:uid="{00000000-0005-0000-0000-0000BC7A0000}"/>
    <cellStyle name="Normal 2 40" xfId="2527" xr:uid="{00000000-0005-0000-0000-0000BD7A0000}"/>
    <cellStyle name="Normal 2 40 2" xfId="4087" xr:uid="{00000000-0005-0000-0000-0000BE7A0000}"/>
    <cellStyle name="Normal 2 40 3" xfId="5005" xr:uid="{00000000-0005-0000-0000-0000BF7A0000}"/>
    <cellStyle name="Normal 2 40 4" xfId="3311" xr:uid="{00000000-0005-0000-0000-0000C07A0000}"/>
    <cellStyle name="Normal 2 41" xfId="2545" xr:uid="{00000000-0005-0000-0000-0000C17A0000}"/>
    <cellStyle name="Normal 2 41 2" xfId="4093" xr:uid="{00000000-0005-0000-0000-0000C27A0000}"/>
    <cellStyle name="Normal 2 41 3" xfId="5022" xr:uid="{00000000-0005-0000-0000-0000C37A0000}"/>
    <cellStyle name="Normal 2 41 4" xfId="3315" xr:uid="{00000000-0005-0000-0000-0000C47A0000}"/>
    <cellStyle name="Normal 2 42" xfId="2551" xr:uid="{00000000-0005-0000-0000-0000C57A0000}"/>
    <cellStyle name="Normal 2 42 2" xfId="4137" xr:uid="{00000000-0005-0000-0000-0000C67A0000}"/>
    <cellStyle name="Normal 2 42 3" xfId="5028" xr:uid="{00000000-0005-0000-0000-0000C77A0000}"/>
    <cellStyle name="Normal 2 42 4" xfId="3320" xr:uid="{00000000-0005-0000-0000-0000C87A0000}"/>
    <cellStyle name="Normal 2 43" xfId="3326" xr:uid="{00000000-0005-0000-0000-0000C97A0000}"/>
    <cellStyle name="Normal 2 43 2" xfId="4142" xr:uid="{00000000-0005-0000-0000-0000CA7A0000}"/>
    <cellStyle name="Normal 2 44" xfId="3337" xr:uid="{00000000-0005-0000-0000-0000CB7A0000}"/>
    <cellStyle name="Normal 2 44 2" xfId="4152" xr:uid="{00000000-0005-0000-0000-0000CC7A0000}"/>
    <cellStyle name="Normal 2 45" xfId="2533" xr:uid="{00000000-0005-0000-0000-0000CD7A0000}"/>
    <cellStyle name="Normal 2 45 2" xfId="5011" xr:uid="{00000000-0005-0000-0000-0000CE7A0000}"/>
    <cellStyle name="Normal 2 45 3" xfId="3345" xr:uid="{00000000-0005-0000-0000-0000CF7A0000}"/>
    <cellStyle name="Normal 2 46" xfId="3360" xr:uid="{00000000-0005-0000-0000-0000D07A0000}"/>
    <cellStyle name="Normal 2 47" xfId="3369" xr:uid="{00000000-0005-0000-0000-0000D17A0000}"/>
    <cellStyle name="Normal 2 48" xfId="3377" xr:uid="{00000000-0005-0000-0000-0000D27A0000}"/>
    <cellStyle name="Normal 2 49" xfId="3387" xr:uid="{00000000-0005-0000-0000-0000D37A0000}"/>
    <cellStyle name="Normal 2 5" xfId="4" xr:uid="{00000000-0005-0000-0000-0000D47A0000}"/>
    <cellStyle name="Normal 2 50" xfId="4159" xr:uid="{00000000-0005-0000-0000-0000D57A0000}"/>
    <cellStyle name="Normal 2 51" xfId="5076" xr:uid="{00000000-0005-0000-0000-0000D67A0000}"/>
    <cellStyle name="Normal 2 52" xfId="2573" xr:uid="{00000000-0005-0000-0000-0000D77A0000}"/>
    <cellStyle name="Normal 2 53" xfId="5091" xr:uid="{00000000-0005-0000-0000-0000D87A0000}"/>
    <cellStyle name="Normal 2 54" xfId="5099" xr:uid="{00000000-0005-0000-0000-0000D97A0000}"/>
    <cellStyle name="Normal 2 55" xfId="5126" xr:uid="{00000000-0005-0000-0000-0000DA7A0000}"/>
    <cellStyle name="Normal 2 56" xfId="5130" xr:uid="{00000000-0005-0000-0000-0000DB7A0000}"/>
    <cellStyle name="Normal 2 57" xfId="5181" xr:uid="{00000000-0005-0000-0000-0000DC7A0000}"/>
    <cellStyle name="Normal 2 58" xfId="45296" xr:uid="{00000000-0005-0000-0000-0000DD7A0000}"/>
    <cellStyle name="Normal 2 6" xfId="1359" xr:uid="{00000000-0005-0000-0000-0000DE7A0000}"/>
    <cellStyle name="Normal 2 6 10" xfId="5108" xr:uid="{00000000-0005-0000-0000-0000DF7A0000}"/>
    <cellStyle name="Normal 2 6 10 2" xfId="39884" xr:uid="{00000000-0005-0000-0000-0000E07A0000}"/>
    <cellStyle name="Normal 2 6 10 3" xfId="14917" xr:uid="{00000000-0005-0000-0000-0000E17A0000}"/>
    <cellStyle name="Normal 2 6 11" xfId="6690" xr:uid="{00000000-0005-0000-0000-0000E27A0000}"/>
    <cellStyle name="Normal 2 6 12" xfId="35191" xr:uid="{00000000-0005-0000-0000-0000E37A0000}"/>
    <cellStyle name="Normal 2 6 13" xfId="5185" xr:uid="{00000000-0005-0000-0000-0000E47A0000}"/>
    <cellStyle name="Normal 2 6 2" xfId="1428" xr:uid="{00000000-0005-0000-0000-0000E57A0000}"/>
    <cellStyle name="Normal 2 6 2 10" xfId="35199" xr:uid="{00000000-0005-0000-0000-0000E67A0000}"/>
    <cellStyle name="Normal 2 6 2 11" xfId="5193" xr:uid="{00000000-0005-0000-0000-0000E77A0000}"/>
    <cellStyle name="Normal 2 6 2 2" xfId="1448" xr:uid="{00000000-0005-0000-0000-0000E87A0000}"/>
    <cellStyle name="Normal 2 6 2 2 2" xfId="2337" xr:uid="{00000000-0005-0000-0000-0000E97A0000}"/>
    <cellStyle name="Normal 2 6 2 2 2 2" xfId="3944" xr:uid="{00000000-0005-0000-0000-0000EA7A0000}"/>
    <cellStyle name="Normal 2 6 2 2 2 2 2" xfId="10307" xr:uid="{00000000-0005-0000-0000-0000EB7A0000}"/>
    <cellStyle name="Normal 2 6 2 2 2 2 2 2" xfId="18064" xr:uid="{00000000-0005-0000-0000-0000EC7A0000}"/>
    <cellStyle name="Normal 2 6 2 2 2 2 2 2 2" xfId="43031" xr:uid="{00000000-0005-0000-0000-0000ED7A0000}"/>
    <cellStyle name="Normal 2 6 2 2 2 2 2 3" xfId="37591" xr:uid="{00000000-0005-0000-0000-0000EE7A0000}"/>
    <cellStyle name="Normal 2 6 2 2 2 2 3" xfId="16596" xr:uid="{00000000-0005-0000-0000-0000EF7A0000}"/>
    <cellStyle name="Normal 2 6 2 2 2 2 3 2" xfId="41563" xr:uid="{00000000-0005-0000-0000-0000F07A0000}"/>
    <cellStyle name="Normal 2 6 2 2 2 2 4" xfId="8430" xr:uid="{00000000-0005-0000-0000-0000F17A0000}"/>
    <cellStyle name="Normal 2 6 2 2 2 2 5" xfId="35729" xr:uid="{00000000-0005-0000-0000-0000F27A0000}"/>
    <cellStyle name="Normal 2 6 2 2 2 2 6" xfId="5739" xr:uid="{00000000-0005-0000-0000-0000F37A0000}"/>
    <cellStyle name="Normal 2 6 2 2 2 3" xfId="4836" xr:uid="{00000000-0005-0000-0000-0000F47A0000}"/>
    <cellStyle name="Normal 2 6 2 2 2 3 2" xfId="10071" xr:uid="{00000000-0005-0000-0000-0000F57A0000}"/>
    <cellStyle name="Normal 2 6 2 2 2 3 2 2" xfId="17828" xr:uid="{00000000-0005-0000-0000-0000F67A0000}"/>
    <cellStyle name="Normal 2 6 2 2 2 3 2 2 2" xfId="42795" xr:uid="{00000000-0005-0000-0000-0000F77A0000}"/>
    <cellStyle name="Normal 2 6 2 2 2 3 2 3" xfId="37355" xr:uid="{00000000-0005-0000-0000-0000F87A0000}"/>
    <cellStyle name="Normal 2 6 2 2 2 3 3" xfId="16360" xr:uid="{00000000-0005-0000-0000-0000F97A0000}"/>
    <cellStyle name="Normal 2 6 2 2 2 3 3 2" xfId="41327" xr:uid="{00000000-0005-0000-0000-0000FA7A0000}"/>
    <cellStyle name="Normal 2 6 2 2 2 3 4" xfId="8191" xr:uid="{00000000-0005-0000-0000-0000FB7A0000}"/>
    <cellStyle name="Normal 2 6 2 2 2 3 5" xfId="35503" xr:uid="{00000000-0005-0000-0000-0000FC7A0000}"/>
    <cellStyle name="Normal 2 6 2 2 2 3 6" xfId="5508" xr:uid="{00000000-0005-0000-0000-0000FD7A0000}"/>
    <cellStyle name="Normal 2 6 2 2 2 4" xfId="3131" xr:uid="{00000000-0005-0000-0000-0000FE7A0000}"/>
    <cellStyle name="Normal 2 6 2 2 2 4 2" xfId="17217" xr:uid="{00000000-0005-0000-0000-0000FF7A0000}"/>
    <cellStyle name="Normal 2 6 2 2 2 4 2 2" xfId="42184" xr:uid="{00000000-0005-0000-0000-0000007B0000}"/>
    <cellStyle name="Normal 2 6 2 2 2 4 3" xfId="36744" xr:uid="{00000000-0005-0000-0000-0000017B0000}"/>
    <cellStyle name="Normal 2 6 2 2 2 4 4" xfId="9460" xr:uid="{00000000-0005-0000-0000-0000027B0000}"/>
    <cellStyle name="Normal 2 6 2 2 2 5" xfId="15749" xr:uid="{00000000-0005-0000-0000-0000037B0000}"/>
    <cellStyle name="Normal 2 6 2 2 2 5 2" xfId="40716" xr:uid="{00000000-0005-0000-0000-0000047B0000}"/>
    <cellStyle name="Normal 2 6 2 2 2 6" xfId="7564" xr:uid="{00000000-0005-0000-0000-0000057B0000}"/>
    <cellStyle name="Normal 2 6 2 2 2 7" xfId="35288" xr:uid="{00000000-0005-0000-0000-0000067B0000}"/>
    <cellStyle name="Normal 2 6 2 2 2 8" xfId="5282" xr:uid="{00000000-0005-0000-0000-0000077B0000}"/>
    <cellStyle name="Normal 2 6 2 2 3" xfId="1872" xr:uid="{00000000-0005-0000-0000-0000087B0000}"/>
    <cellStyle name="Normal 2 6 2 2 3 2" xfId="3498" xr:uid="{00000000-0005-0000-0000-0000097B0000}"/>
    <cellStyle name="Normal 2 6 2 2 3 2 2" xfId="17992" xr:uid="{00000000-0005-0000-0000-00000A7B0000}"/>
    <cellStyle name="Normal 2 6 2 2 3 2 2 2" xfId="42959" xr:uid="{00000000-0005-0000-0000-00000B7B0000}"/>
    <cellStyle name="Normal 2 6 2 2 3 2 3" xfId="37519" xr:uid="{00000000-0005-0000-0000-00000C7B0000}"/>
    <cellStyle name="Normal 2 6 2 2 3 2 4" xfId="10235" xr:uid="{00000000-0005-0000-0000-00000D7B0000}"/>
    <cellStyle name="Normal 2 6 2 2 3 3" xfId="4378" xr:uid="{00000000-0005-0000-0000-00000E7B0000}"/>
    <cellStyle name="Normal 2 6 2 2 3 3 2" xfId="41491" xr:uid="{00000000-0005-0000-0000-00000F7B0000}"/>
    <cellStyle name="Normal 2 6 2 2 3 3 3" xfId="16524" xr:uid="{00000000-0005-0000-0000-0000107B0000}"/>
    <cellStyle name="Normal 2 6 2 2 3 4" xfId="2685" xr:uid="{00000000-0005-0000-0000-0000117B0000}"/>
    <cellStyle name="Normal 2 6 2 2 3 4 2" xfId="8358" xr:uid="{00000000-0005-0000-0000-0000127B0000}"/>
    <cellStyle name="Normal 2 6 2 2 3 5" xfId="35657" xr:uid="{00000000-0005-0000-0000-0000137B0000}"/>
    <cellStyle name="Normal 2 6 2 2 3 6" xfId="5667" xr:uid="{00000000-0005-0000-0000-0000147B0000}"/>
    <cellStyle name="Normal 2 6 2 2 4" xfId="3426" xr:uid="{00000000-0005-0000-0000-0000157B0000}"/>
    <cellStyle name="Normal 2 6 2 2 4 2" xfId="9625" xr:uid="{00000000-0005-0000-0000-0000167B0000}"/>
    <cellStyle name="Normal 2 6 2 2 4 2 2" xfId="17382" xr:uid="{00000000-0005-0000-0000-0000177B0000}"/>
    <cellStyle name="Normal 2 6 2 2 4 2 2 2" xfId="42349" xr:uid="{00000000-0005-0000-0000-0000187B0000}"/>
    <cellStyle name="Normal 2 6 2 2 4 2 3" xfId="36909" xr:uid="{00000000-0005-0000-0000-0000197B0000}"/>
    <cellStyle name="Normal 2 6 2 2 4 3" xfId="15914" xr:uid="{00000000-0005-0000-0000-00001A7B0000}"/>
    <cellStyle name="Normal 2 6 2 2 4 3 2" xfId="40881" xr:uid="{00000000-0005-0000-0000-00001B7B0000}"/>
    <cellStyle name="Normal 2 6 2 2 4 4" xfId="7745" xr:uid="{00000000-0005-0000-0000-00001C7B0000}"/>
    <cellStyle name="Normal 2 6 2 2 4 5" xfId="35431" xr:uid="{00000000-0005-0000-0000-00001D7B0000}"/>
    <cellStyle name="Normal 2 6 2 2 4 6" xfId="5436" xr:uid="{00000000-0005-0000-0000-00001E7B0000}"/>
    <cellStyle name="Normal 2 6 2 2 5" xfId="4238" xr:uid="{00000000-0005-0000-0000-00001F7B0000}"/>
    <cellStyle name="Normal 2 6 2 2 5 2" xfId="16771" xr:uid="{00000000-0005-0000-0000-0000207B0000}"/>
    <cellStyle name="Normal 2 6 2 2 5 2 2" xfId="41738" xr:uid="{00000000-0005-0000-0000-0000217B0000}"/>
    <cellStyle name="Normal 2 6 2 2 5 3" xfId="35948" xr:uid="{00000000-0005-0000-0000-0000227B0000}"/>
    <cellStyle name="Normal 2 6 2 2 5 4" xfId="8664" xr:uid="{00000000-0005-0000-0000-0000237B0000}"/>
    <cellStyle name="Normal 2 6 2 2 6" xfId="2614" xr:uid="{00000000-0005-0000-0000-0000247B0000}"/>
    <cellStyle name="Normal 2 6 2 2 6 2" xfId="39920" xr:uid="{00000000-0005-0000-0000-0000257B0000}"/>
    <cellStyle name="Normal 2 6 2 2 6 3" xfId="14953" xr:uid="{00000000-0005-0000-0000-0000267B0000}"/>
    <cellStyle name="Normal 2 6 2 2 7" xfId="6759" xr:uid="{00000000-0005-0000-0000-0000277B0000}"/>
    <cellStyle name="Normal 2 6 2 2 8" xfId="35215" xr:uid="{00000000-0005-0000-0000-0000287B0000}"/>
    <cellStyle name="Normal 2 6 2 2 9" xfId="5209" xr:uid="{00000000-0005-0000-0000-0000297B0000}"/>
    <cellStyle name="Normal 2 6 2 3" xfId="1501" xr:uid="{00000000-0005-0000-0000-00002A7B0000}"/>
    <cellStyle name="Normal 2 6 2 3 2" xfId="2338" xr:uid="{00000000-0005-0000-0000-00002B7B0000}"/>
    <cellStyle name="Normal 2 6 2 3 2 2" xfId="3945" xr:uid="{00000000-0005-0000-0000-00002C7B0000}"/>
    <cellStyle name="Normal 2 6 2 3 2 2 2" xfId="10308" xr:uid="{00000000-0005-0000-0000-00002D7B0000}"/>
    <cellStyle name="Normal 2 6 2 3 2 2 2 2" xfId="18065" xr:uid="{00000000-0005-0000-0000-00002E7B0000}"/>
    <cellStyle name="Normal 2 6 2 3 2 2 2 2 2" xfId="43032" xr:uid="{00000000-0005-0000-0000-00002F7B0000}"/>
    <cellStyle name="Normal 2 6 2 3 2 2 2 3" xfId="37592" xr:uid="{00000000-0005-0000-0000-0000307B0000}"/>
    <cellStyle name="Normal 2 6 2 3 2 2 3" xfId="16597" xr:uid="{00000000-0005-0000-0000-0000317B0000}"/>
    <cellStyle name="Normal 2 6 2 3 2 2 3 2" xfId="41564" xr:uid="{00000000-0005-0000-0000-0000327B0000}"/>
    <cellStyle name="Normal 2 6 2 3 2 2 4" xfId="8431" xr:uid="{00000000-0005-0000-0000-0000337B0000}"/>
    <cellStyle name="Normal 2 6 2 3 2 2 5" xfId="35730" xr:uid="{00000000-0005-0000-0000-0000347B0000}"/>
    <cellStyle name="Normal 2 6 2 3 2 2 6" xfId="5740" xr:uid="{00000000-0005-0000-0000-0000357B0000}"/>
    <cellStyle name="Normal 2 6 2 3 2 3" xfId="4837" xr:uid="{00000000-0005-0000-0000-0000367B0000}"/>
    <cellStyle name="Normal 2 6 2 3 2 3 2" xfId="10072" xr:uid="{00000000-0005-0000-0000-0000377B0000}"/>
    <cellStyle name="Normal 2 6 2 3 2 3 2 2" xfId="17829" xr:uid="{00000000-0005-0000-0000-0000387B0000}"/>
    <cellStyle name="Normal 2 6 2 3 2 3 2 2 2" xfId="42796" xr:uid="{00000000-0005-0000-0000-0000397B0000}"/>
    <cellStyle name="Normal 2 6 2 3 2 3 2 3" xfId="37356" xr:uid="{00000000-0005-0000-0000-00003A7B0000}"/>
    <cellStyle name="Normal 2 6 2 3 2 3 3" xfId="16361" xr:uid="{00000000-0005-0000-0000-00003B7B0000}"/>
    <cellStyle name="Normal 2 6 2 3 2 3 3 2" xfId="41328" xr:uid="{00000000-0005-0000-0000-00003C7B0000}"/>
    <cellStyle name="Normal 2 6 2 3 2 3 4" xfId="8192" xr:uid="{00000000-0005-0000-0000-00003D7B0000}"/>
    <cellStyle name="Normal 2 6 2 3 2 3 5" xfId="35504" xr:uid="{00000000-0005-0000-0000-00003E7B0000}"/>
    <cellStyle name="Normal 2 6 2 3 2 3 6" xfId="5509" xr:uid="{00000000-0005-0000-0000-00003F7B0000}"/>
    <cellStyle name="Normal 2 6 2 3 2 4" xfId="3132" xr:uid="{00000000-0005-0000-0000-0000407B0000}"/>
    <cellStyle name="Normal 2 6 2 3 2 4 2" xfId="17218" xr:uid="{00000000-0005-0000-0000-0000417B0000}"/>
    <cellStyle name="Normal 2 6 2 3 2 4 2 2" xfId="42185" xr:uid="{00000000-0005-0000-0000-0000427B0000}"/>
    <cellStyle name="Normal 2 6 2 3 2 4 3" xfId="36745" xr:uid="{00000000-0005-0000-0000-0000437B0000}"/>
    <cellStyle name="Normal 2 6 2 3 2 4 4" xfId="9461" xr:uid="{00000000-0005-0000-0000-0000447B0000}"/>
    <cellStyle name="Normal 2 6 2 3 2 5" xfId="15750" xr:uid="{00000000-0005-0000-0000-0000457B0000}"/>
    <cellStyle name="Normal 2 6 2 3 2 5 2" xfId="40717" xr:uid="{00000000-0005-0000-0000-0000467B0000}"/>
    <cellStyle name="Normal 2 6 2 3 2 6" xfId="7565" xr:uid="{00000000-0005-0000-0000-0000477B0000}"/>
    <cellStyle name="Normal 2 6 2 3 2 7" xfId="35289" xr:uid="{00000000-0005-0000-0000-0000487B0000}"/>
    <cellStyle name="Normal 2 6 2 3 2 8" xfId="5283" xr:uid="{00000000-0005-0000-0000-0000497B0000}"/>
    <cellStyle name="Normal 2 6 2 3 3" xfId="1894" xr:uid="{00000000-0005-0000-0000-00004A7B0000}"/>
    <cellStyle name="Normal 2 6 2 3 3 2" xfId="3520" xr:uid="{00000000-0005-0000-0000-00004B7B0000}"/>
    <cellStyle name="Normal 2 6 2 3 3 2 2" xfId="18014" xr:uid="{00000000-0005-0000-0000-00004C7B0000}"/>
    <cellStyle name="Normal 2 6 2 3 3 2 2 2" xfId="42981" xr:uid="{00000000-0005-0000-0000-00004D7B0000}"/>
    <cellStyle name="Normal 2 6 2 3 3 2 3" xfId="37541" xr:uid="{00000000-0005-0000-0000-00004E7B0000}"/>
    <cellStyle name="Normal 2 6 2 3 3 2 4" xfId="10257" xr:uid="{00000000-0005-0000-0000-00004F7B0000}"/>
    <cellStyle name="Normal 2 6 2 3 3 3" xfId="4400" xr:uid="{00000000-0005-0000-0000-0000507B0000}"/>
    <cellStyle name="Normal 2 6 2 3 3 3 2" xfId="41513" xr:uid="{00000000-0005-0000-0000-0000517B0000}"/>
    <cellStyle name="Normal 2 6 2 3 3 3 3" xfId="16546" xr:uid="{00000000-0005-0000-0000-0000527B0000}"/>
    <cellStyle name="Normal 2 6 2 3 3 4" xfId="2707" xr:uid="{00000000-0005-0000-0000-0000537B0000}"/>
    <cellStyle name="Normal 2 6 2 3 3 4 2" xfId="8380" xr:uid="{00000000-0005-0000-0000-0000547B0000}"/>
    <cellStyle name="Normal 2 6 2 3 3 5" xfId="35679" xr:uid="{00000000-0005-0000-0000-0000557B0000}"/>
    <cellStyle name="Normal 2 6 2 3 3 6" xfId="5689" xr:uid="{00000000-0005-0000-0000-0000567B0000}"/>
    <cellStyle name="Normal 2 6 2 3 4" xfId="3448" xr:uid="{00000000-0005-0000-0000-0000577B0000}"/>
    <cellStyle name="Normal 2 6 2 3 4 2" xfId="9647" xr:uid="{00000000-0005-0000-0000-0000587B0000}"/>
    <cellStyle name="Normal 2 6 2 3 4 2 2" xfId="17404" xr:uid="{00000000-0005-0000-0000-0000597B0000}"/>
    <cellStyle name="Normal 2 6 2 3 4 2 2 2" xfId="42371" xr:uid="{00000000-0005-0000-0000-00005A7B0000}"/>
    <cellStyle name="Normal 2 6 2 3 4 2 3" xfId="36931" xr:uid="{00000000-0005-0000-0000-00005B7B0000}"/>
    <cellStyle name="Normal 2 6 2 3 4 3" xfId="15936" xr:uid="{00000000-0005-0000-0000-00005C7B0000}"/>
    <cellStyle name="Normal 2 6 2 3 4 3 2" xfId="40903" xr:uid="{00000000-0005-0000-0000-00005D7B0000}"/>
    <cellStyle name="Normal 2 6 2 3 4 4" xfId="7767" xr:uid="{00000000-0005-0000-0000-00005E7B0000}"/>
    <cellStyle name="Normal 2 6 2 3 4 5" xfId="35453" xr:uid="{00000000-0005-0000-0000-00005F7B0000}"/>
    <cellStyle name="Normal 2 6 2 3 4 6" xfId="5458" xr:uid="{00000000-0005-0000-0000-0000607B0000}"/>
    <cellStyle name="Normal 2 6 2 3 5" xfId="4263" xr:uid="{00000000-0005-0000-0000-0000617B0000}"/>
    <cellStyle name="Normal 2 6 2 3 5 2" xfId="16793" xr:uid="{00000000-0005-0000-0000-0000627B0000}"/>
    <cellStyle name="Normal 2 6 2 3 5 2 2" xfId="41760" xr:uid="{00000000-0005-0000-0000-0000637B0000}"/>
    <cellStyle name="Normal 2 6 2 3 5 3" xfId="36001" xr:uid="{00000000-0005-0000-0000-0000647B0000}"/>
    <cellStyle name="Normal 2 6 2 3 5 4" xfId="8717" xr:uid="{00000000-0005-0000-0000-0000657B0000}"/>
    <cellStyle name="Normal 2 6 2 3 6" xfId="2636" xr:uid="{00000000-0005-0000-0000-0000667B0000}"/>
    <cellStyle name="Normal 2 6 2 3 6 2" xfId="39973" xr:uid="{00000000-0005-0000-0000-0000677B0000}"/>
    <cellStyle name="Normal 2 6 2 3 6 3" xfId="15006" xr:uid="{00000000-0005-0000-0000-0000687B0000}"/>
    <cellStyle name="Normal 2 6 2 3 7" xfId="6812" xr:uid="{00000000-0005-0000-0000-0000697B0000}"/>
    <cellStyle name="Normal 2 6 2 3 8" xfId="35237" xr:uid="{00000000-0005-0000-0000-00006A7B0000}"/>
    <cellStyle name="Normal 2 6 2 3 9" xfId="5231" xr:uid="{00000000-0005-0000-0000-00006B7B0000}"/>
    <cellStyle name="Normal 2 6 2 4" xfId="2336" xr:uid="{00000000-0005-0000-0000-00006C7B0000}"/>
    <cellStyle name="Normal 2 6 2 4 2" xfId="3943" xr:uid="{00000000-0005-0000-0000-00006D7B0000}"/>
    <cellStyle name="Normal 2 6 2 4 2 2" xfId="10306" xr:uid="{00000000-0005-0000-0000-00006E7B0000}"/>
    <cellStyle name="Normal 2 6 2 4 2 2 2" xfId="18063" xr:uid="{00000000-0005-0000-0000-00006F7B0000}"/>
    <cellStyle name="Normal 2 6 2 4 2 2 2 2" xfId="43030" xr:uid="{00000000-0005-0000-0000-0000707B0000}"/>
    <cellStyle name="Normal 2 6 2 4 2 2 3" xfId="37590" xr:uid="{00000000-0005-0000-0000-0000717B0000}"/>
    <cellStyle name="Normal 2 6 2 4 2 3" xfId="16595" xr:uid="{00000000-0005-0000-0000-0000727B0000}"/>
    <cellStyle name="Normal 2 6 2 4 2 3 2" xfId="41562" xr:uid="{00000000-0005-0000-0000-0000737B0000}"/>
    <cellStyle name="Normal 2 6 2 4 2 4" xfId="8429" xr:uid="{00000000-0005-0000-0000-0000747B0000}"/>
    <cellStyle name="Normal 2 6 2 4 2 5" xfId="35728" xr:uid="{00000000-0005-0000-0000-0000757B0000}"/>
    <cellStyle name="Normal 2 6 2 4 2 6" xfId="5738" xr:uid="{00000000-0005-0000-0000-0000767B0000}"/>
    <cellStyle name="Normal 2 6 2 4 3" xfId="4835" xr:uid="{00000000-0005-0000-0000-0000777B0000}"/>
    <cellStyle name="Normal 2 6 2 4 3 2" xfId="10070" xr:uid="{00000000-0005-0000-0000-0000787B0000}"/>
    <cellStyle name="Normal 2 6 2 4 3 2 2" xfId="17827" xr:uid="{00000000-0005-0000-0000-0000797B0000}"/>
    <cellStyle name="Normal 2 6 2 4 3 2 2 2" xfId="42794" xr:uid="{00000000-0005-0000-0000-00007A7B0000}"/>
    <cellStyle name="Normal 2 6 2 4 3 2 3" xfId="37354" xr:uid="{00000000-0005-0000-0000-00007B7B0000}"/>
    <cellStyle name="Normal 2 6 2 4 3 3" xfId="16359" xr:uid="{00000000-0005-0000-0000-00007C7B0000}"/>
    <cellStyle name="Normal 2 6 2 4 3 3 2" xfId="41326" xr:uid="{00000000-0005-0000-0000-00007D7B0000}"/>
    <cellStyle name="Normal 2 6 2 4 3 4" xfId="8190" xr:uid="{00000000-0005-0000-0000-00007E7B0000}"/>
    <cellStyle name="Normal 2 6 2 4 3 5" xfId="35502" xr:uid="{00000000-0005-0000-0000-00007F7B0000}"/>
    <cellStyle name="Normal 2 6 2 4 3 6" xfId="5507" xr:uid="{00000000-0005-0000-0000-0000807B0000}"/>
    <cellStyle name="Normal 2 6 2 4 4" xfId="3130" xr:uid="{00000000-0005-0000-0000-0000817B0000}"/>
    <cellStyle name="Normal 2 6 2 4 4 2" xfId="17216" xr:uid="{00000000-0005-0000-0000-0000827B0000}"/>
    <cellStyle name="Normal 2 6 2 4 4 2 2" xfId="42183" xr:uid="{00000000-0005-0000-0000-0000837B0000}"/>
    <cellStyle name="Normal 2 6 2 4 4 3" xfId="36743" xr:uid="{00000000-0005-0000-0000-0000847B0000}"/>
    <cellStyle name="Normal 2 6 2 4 4 4" xfId="9459" xr:uid="{00000000-0005-0000-0000-0000857B0000}"/>
    <cellStyle name="Normal 2 6 2 4 5" xfId="15748" xr:uid="{00000000-0005-0000-0000-0000867B0000}"/>
    <cellStyle name="Normal 2 6 2 4 5 2" xfId="40715" xr:uid="{00000000-0005-0000-0000-0000877B0000}"/>
    <cellStyle name="Normal 2 6 2 4 6" xfId="7563" xr:uid="{00000000-0005-0000-0000-0000887B0000}"/>
    <cellStyle name="Normal 2 6 2 4 7" xfId="35287" xr:uid="{00000000-0005-0000-0000-0000897B0000}"/>
    <cellStyle name="Normal 2 6 2 4 8" xfId="5281" xr:uid="{00000000-0005-0000-0000-00008A7B0000}"/>
    <cellStyle name="Normal 2 6 2 5" xfId="1856" xr:uid="{00000000-0005-0000-0000-00008B7B0000}"/>
    <cellStyle name="Normal 2 6 2 5 2" xfId="3482" xr:uid="{00000000-0005-0000-0000-00008C7B0000}"/>
    <cellStyle name="Normal 2 6 2 5 2 2" xfId="17976" xr:uid="{00000000-0005-0000-0000-00008D7B0000}"/>
    <cellStyle name="Normal 2 6 2 5 2 2 2" xfId="42943" xr:uid="{00000000-0005-0000-0000-00008E7B0000}"/>
    <cellStyle name="Normal 2 6 2 5 2 3" xfId="37503" xr:uid="{00000000-0005-0000-0000-00008F7B0000}"/>
    <cellStyle name="Normal 2 6 2 5 2 4" xfId="10219" xr:uid="{00000000-0005-0000-0000-0000907B0000}"/>
    <cellStyle name="Normal 2 6 2 5 3" xfId="4362" xr:uid="{00000000-0005-0000-0000-0000917B0000}"/>
    <cellStyle name="Normal 2 6 2 5 3 2" xfId="41475" xr:uid="{00000000-0005-0000-0000-0000927B0000}"/>
    <cellStyle name="Normal 2 6 2 5 3 3" xfId="16508" xr:uid="{00000000-0005-0000-0000-0000937B0000}"/>
    <cellStyle name="Normal 2 6 2 5 4" xfId="2669" xr:uid="{00000000-0005-0000-0000-0000947B0000}"/>
    <cellStyle name="Normal 2 6 2 5 4 2" xfId="8342" xr:uid="{00000000-0005-0000-0000-0000957B0000}"/>
    <cellStyle name="Normal 2 6 2 5 5" xfId="35641" xr:uid="{00000000-0005-0000-0000-0000967B0000}"/>
    <cellStyle name="Normal 2 6 2 5 6" xfId="5651" xr:uid="{00000000-0005-0000-0000-0000977B0000}"/>
    <cellStyle name="Normal 2 6 2 6" xfId="3410" xr:uid="{00000000-0005-0000-0000-0000987B0000}"/>
    <cellStyle name="Normal 2 6 2 6 2" xfId="9609" xr:uid="{00000000-0005-0000-0000-0000997B0000}"/>
    <cellStyle name="Normal 2 6 2 6 2 2" xfId="17366" xr:uid="{00000000-0005-0000-0000-00009A7B0000}"/>
    <cellStyle name="Normal 2 6 2 6 2 2 2" xfId="42333" xr:uid="{00000000-0005-0000-0000-00009B7B0000}"/>
    <cellStyle name="Normal 2 6 2 6 2 3" xfId="36893" xr:uid="{00000000-0005-0000-0000-00009C7B0000}"/>
    <cellStyle name="Normal 2 6 2 6 3" xfId="15898" xr:uid="{00000000-0005-0000-0000-00009D7B0000}"/>
    <cellStyle name="Normal 2 6 2 6 3 2" xfId="40865" xr:uid="{00000000-0005-0000-0000-00009E7B0000}"/>
    <cellStyle name="Normal 2 6 2 6 4" xfId="7729" xr:uid="{00000000-0005-0000-0000-00009F7B0000}"/>
    <cellStyle name="Normal 2 6 2 6 5" xfId="35415" xr:uid="{00000000-0005-0000-0000-0000A07B0000}"/>
    <cellStyle name="Normal 2 6 2 6 6" xfId="5420" xr:uid="{00000000-0005-0000-0000-0000A17B0000}"/>
    <cellStyle name="Normal 2 6 2 7" xfId="4220" xr:uid="{00000000-0005-0000-0000-0000A27B0000}"/>
    <cellStyle name="Normal 2 6 2 7 2" xfId="16755" xr:uid="{00000000-0005-0000-0000-0000A37B0000}"/>
    <cellStyle name="Normal 2 6 2 7 2 2" xfId="41722" xr:uid="{00000000-0005-0000-0000-0000A47B0000}"/>
    <cellStyle name="Normal 2 6 2 7 3" xfId="35928" xr:uid="{00000000-0005-0000-0000-0000A57B0000}"/>
    <cellStyle name="Normal 2 6 2 7 4" xfId="8644" xr:uid="{00000000-0005-0000-0000-0000A67B0000}"/>
    <cellStyle name="Normal 2 6 2 8" xfId="2598" xr:uid="{00000000-0005-0000-0000-0000A77B0000}"/>
    <cellStyle name="Normal 2 6 2 8 2" xfId="39900" xr:uid="{00000000-0005-0000-0000-0000A87B0000}"/>
    <cellStyle name="Normal 2 6 2 8 3" xfId="14933" xr:uid="{00000000-0005-0000-0000-0000A97B0000}"/>
    <cellStyle name="Normal 2 6 2 9" xfId="6738" xr:uid="{00000000-0005-0000-0000-0000AA7B0000}"/>
    <cellStyle name="Normal 2 6 3" xfId="1447" xr:uid="{00000000-0005-0000-0000-0000AB7B0000}"/>
    <cellStyle name="Normal 2 6 3 2" xfId="2339" xr:uid="{00000000-0005-0000-0000-0000AC7B0000}"/>
    <cellStyle name="Normal 2 6 3 2 2" xfId="3946" xr:uid="{00000000-0005-0000-0000-0000AD7B0000}"/>
    <cellStyle name="Normal 2 6 3 2 2 2" xfId="10309" xr:uid="{00000000-0005-0000-0000-0000AE7B0000}"/>
    <cellStyle name="Normal 2 6 3 2 2 2 2" xfId="18066" xr:uid="{00000000-0005-0000-0000-0000AF7B0000}"/>
    <cellStyle name="Normal 2 6 3 2 2 2 2 2" xfId="43033" xr:uid="{00000000-0005-0000-0000-0000B07B0000}"/>
    <cellStyle name="Normal 2 6 3 2 2 2 3" xfId="37593" xr:uid="{00000000-0005-0000-0000-0000B17B0000}"/>
    <cellStyle name="Normal 2 6 3 2 2 3" xfId="16598" xr:uid="{00000000-0005-0000-0000-0000B27B0000}"/>
    <cellStyle name="Normal 2 6 3 2 2 3 2" xfId="41565" xr:uid="{00000000-0005-0000-0000-0000B37B0000}"/>
    <cellStyle name="Normal 2 6 3 2 2 4" xfId="8432" xr:uid="{00000000-0005-0000-0000-0000B47B0000}"/>
    <cellStyle name="Normal 2 6 3 2 2 5" xfId="35731" xr:uid="{00000000-0005-0000-0000-0000B57B0000}"/>
    <cellStyle name="Normal 2 6 3 2 2 6" xfId="5741" xr:uid="{00000000-0005-0000-0000-0000B67B0000}"/>
    <cellStyle name="Normal 2 6 3 2 3" xfId="4838" xr:uid="{00000000-0005-0000-0000-0000B77B0000}"/>
    <cellStyle name="Normal 2 6 3 2 3 2" xfId="10073" xr:uid="{00000000-0005-0000-0000-0000B87B0000}"/>
    <cellStyle name="Normal 2 6 3 2 3 2 2" xfId="17830" xr:uid="{00000000-0005-0000-0000-0000B97B0000}"/>
    <cellStyle name="Normal 2 6 3 2 3 2 2 2" xfId="42797" xr:uid="{00000000-0005-0000-0000-0000BA7B0000}"/>
    <cellStyle name="Normal 2 6 3 2 3 2 3" xfId="37357" xr:uid="{00000000-0005-0000-0000-0000BB7B0000}"/>
    <cellStyle name="Normal 2 6 3 2 3 3" xfId="16362" xr:uid="{00000000-0005-0000-0000-0000BC7B0000}"/>
    <cellStyle name="Normal 2 6 3 2 3 3 2" xfId="41329" xr:uid="{00000000-0005-0000-0000-0000BD7B0000}"/>
    <cellStyle name="Normal 2 6 3 2 3 4" xfId="8193" xr:uid="{00000000-0005-0000-0000-0000BE7B0000}"/>
    <cellStyle name="Normal 2 6 3 2 3 5" xfId="35505" xr:uid="{00000000-0005-0000-0000-0000BF7B0000}"/>
    <cellStyle name="Normal 2 6 3 2 3 6" xfId="5510" xr:uid="{00000000-0005-0000-0000-0000C07B0000}"/>
    <cellStyle name="Normal 2 6 3 2 4" xfId="3133" xr:uid="{00000000-0005-0000-0000-0000C17B0000}"/>
    <cellStyle name="Normal 2 6 3 2 4 2" xfId="17219" xr:uid="{00000000-0005-0000-0000-0000C27B0000}"/>
    <cellStyle name="Normal 2 6 3 2 4 2 2" xfId="42186" xr:uid="{00000000-0005-0000-0000-0000C37B0000}"/>
    <cellStyle name="Normal 2 6 3 2 4 3" xfId="36746" xr:uid="{00000000-0005-0000-0000-0000C47B0000}"/>
    <cellStyle name="Normal 2 6 3 2 4 4" xfId="9462" xr:uid="{00000000-0005-0000-0000-0000C57B0000}"/>
    <cellStyle name="Normal 2 6 3 2 5" xfId="15751" xr:uid="{00000000-0005-0000-0000-0000C67B0000}"/>
    <cellStyle name="Normal 2 6 3 2 5 2" xfId="40718" xr:uid="{00000000-0005-0000-0000-0000C77B0000}"/>
    <cellStyle name="Normal 2 6 3 2 6" xfId="7566" xr:uid="{00000000-0005-0000-0000-0000C87B0000}"/>
    <cellStyle name="Normal 2 6 3 2 7" xfId="35290" xr:uid="{00000000-0005-0000-0000-0000C97B0000}"/>
    <cellStyle name="Normal 2 6 3 2 8" xfId="5284" xr:uid="{00000000-0005-0000-0000-0000CA7B0000}"/>
    <cellStyle name="Normal 2 6 3 3" xfId="1871" xr:uid="{00000000-0005-0000-0000-0000CB7B0000}"/>
    <cellStyle name="Normal 2 6 3 3 2" xfId="3497" xr:uid="{00000000-0005-0000-0000-0000CC7B0000}"/>
    <cellStyle name="Normal 2 6 3 3 2 2" xfId="17991" xr:uid="{00000000-0005-0000-0000-0000CD7B0000}"/>
    <cellStyle name="Normal 2 6 3 3 2 2 2" xfId="42958" xr:uid="{00000000-0005-0000-0000-0000CE7B0000}"/>
    <cellStyle name="Normal 2 6 3 3 2 3" xfId="37518" xr:uid="{00000000-0005-0000-0000-0000CF7B0000}"/>
    <cellStyle name="Normal 2 6 3 3 2 4" xfId="10234" xr:uid="{00000000-0005-0000-0000-0000D07B0000}"/>
    <cellStyle name="Normal 2 6 3 3 3" xfId="4377" xr:uid="{00000000-0005-0000-0000-0000D17B0000}"/>
    <cellStyle name="Normal 2 6 3 3 3 2" xfId="41490" xr:uid="{00000000-0005-0000-0000-0000D27B0000}"/>
    <cellStyle name="Normal 2 6 3 3 3 3" xfId="16523" xr:uid="{00000000-0005-0000-0000-0000D37B0000}"/>
    <cellStyle name="Normal 2 6 3 3 4" xfId="2684" xr:uid="{00000000-0005-0000-0000-0000D47B0000}"/>
    <cellStyle name="Normal 2 6 3 3 4 2" xfId="8357" xr:uid="{00000000-0005-0000-0000-0000D57B0000}"/>
    <cellStyle name="Normal 2 6 3 3 5" xfId="35656" xr:uid="{00000000-0005-0000-0000-0000D67B0000}"/>
    <cellStyle name="Normal 2 6 3 3 6" xfId="5666" xr:uid="{00000000-0005-0000-0000-0000D77B0000}"/>
    <cellStyle name="Normal 2 6 3 4" xfId="3425" xr:uid="{00000000-0005-0000-0000-0000D87B0000}"/>
    <cellStyle name="Normal 2 6 3 4 2" xfId="9624" xr:uid="{00000000-0005-0000-0000-0000D97B0000}"/>
    <cellStyle name="Normal 2 6 3 4 2 2" xfId="17381" xr:uid="{00000000-0005-0000-0000-0000DA7B0000}"/>
    <cellStyle name="Normal 2 6 3 4 2 2 2" xfId="42348" xr:uid="{00000000-0005-0000-0000-0000DB7B0000}"/>
    <cellStyle name="Normal 2 6 3 4 2 3" xfId="36908" xr:uid="{00000000-0005-0000-0000-0000DC7B0000}"/>
    <cellStyle name="Normal 2 6 3 4 3" xfId="15913" xr:uid="{00000000-0005-0000-0000-0000DD7B0000}"/>
    <cellStyle name="Normal 2 6 3 4 3 2" xfId="40880" xr:uid="{00000000-0005-0000-0000-0000DE7B0000}"/>
    <cellStyle name="Normal 2 6 3 4 4" xfId="7744" xr:uid="{00000000-0005-0000-0000-0000DF7B0000}"/>
    <cellStyle name="Normal 2 6 3 4 5" xfId="35430" xr:uid="{00000000-0005-0000-0000-0000E07B0000}"/>
    <cellStyle name="Normal 2 6 3 4 6" xfId="5435" xr:uid="{00000000-0005-0000-0000-0000E17B0000}"/>
    <cellStyle name="Normal 2 6 3 5" xfId="4237" xr:uid="{00000000-0005-0000-0000-0000E27B0000}"/>
    <cellStyle name="Normal 2 6 3 5 2" xfId="16770" xr:uid="{00000000-0005-0000-0000-0000E37B0000}"/>
    <cellStyle name="Normal 2 6 3 5 2 2" xfId="41737" xr:uid="{00000000-0005-0000-0000-0000E47B0000}"/>
    <cellStyle name="Normal 2 6 3 5 3" xfId="35947" xr:uid="{00000000-0005-0000-0000-0000E57B0000}"/>
    <cellStyle name="Normal 2 6 3 5 4" xfId="8663" xr:uid="{00000000-0005-0000-0000-0000E67B0000}"/>
    <cellStyle name="Normal 2 6 3 6" xfId="2613" xr:uid="{00000000-0005-0000-0000-0000E77B0000}"/>
    <cellStyle name="Normal 2 6 3 6 2" xfId="39919" xr:uid="{00000000-0005-0000-0000-0000E87B0000}"/>
    <cellStyle name="Normal 2 6 3 6 3" xfId="14952" xr:uid="{00000000-0005-0000-0000-0000E97B0000}"/>
    <cellStyle name="Normal 2 6 3 7" xfId="6758" xr:uid="{00000000-0005-0000-0000-0000EA7B0000}"/>
    <cellStyle name="Normal 2 6 3 8" xfId="35214" xr:uid="{00000000-0005-0000-0000-0000EB7B0000}"/>
    <cellStyle name="Normal 2 6 3 9" xfId="5208" xr:uid="{00000000-0005-0000-0000-0000EC7B0000}"/>
    <cellStyle name="Normal 2 6 4" xfId="1500" xr:uid="{00000000-0005-0000-0000-0000ED7B0000}"/>
    <cellStyle name="Normal 2 6 4 2" xfId="2340" xr:uid="{00000000-0005-0000-0000-0000EE7B0000}"/>
    <cellStyle name="Normal 2 6 4 2 2" xfId="3947" xr:uid="{00000000-0005-0000-0000-0000EF7B0000}"/>
    <cellStyle name="Normal 2 6 4 2 2 2" xfId="10310" xr:uid="{00000000-0005-0000-0000-0000F07B0000}"/>
    <cellStyle name="Normal 2 6 4 2 2 2 2" xfId="18067" xr:uid="{00000000-0005-0000-0000-0000F17B0000}"/>
    <cellStyle name="Normal 2 6 4 2 2 2 2 2" xfId="43034" xr:uid="{00000000-0005-0000-0000-0000F27B0000}"/>
    <cellStyle name="Normal 2 6 4 2 2 2 3" xfId="37594" xr:uid="{00000000-0005-0000-0000-0000F37B0000}"/>
    <cellStyle name="Normal 2 6 4 2 2 3" xfId="16599" xr:uid="{00000000-0005-0000-0000-0000F47B0000}"/>
    <cellStyle name="Normal 2 6 4 2 2 3 2" xfId="41566" xr:uid="{00000000-0005-0000-0000-0000F57B0000}"/>
    <cellStyle name="Normal 2 6 4 2 2 4" xfId="8433" xr:uid="{00000000-0005-0000-0000-0000F67B0000}"/>
    <cellStyle name="Normal 2 6 4 2 2 5" xfId="35732" xr:uid="{00000000-0005-0000-0000-0000F77B0000}"/>
    <cellStyle name="Normal 2 6 4 2 2 6" xfId="5742" xr:uid="{00000000-0005-0000-0000-0000F87B0000}"/>
    <cellStyle name="Normal 2 6 4 2 3" xfId="4839" xr:uid="{00000000-0005-0000-0000-0000F97B0000}"/>
    <cellStyle name="Normal 2 6 4 2 3 2" xfId="10074" xr:uid="{00000000-0005-0000-0000-0000FA7B0000}"/>
    <cellStyle name="Normal 2 6 4 2 3 2 2" xfId="17831" xr:uid="{00000000-0005-0000-0000-0000FB7B0000}"/>
    <cellStyle name="Normal 2 6 4 2 3 2 2 2" xfId="42798" xr:uid="{00000000-0005-0000-0000-0000FC7B0000}"/>
    <cellStyle name="Normal 2 6 4 2 3 2 3" xfId="37358" xr:uid="{00000000-0005-0000-0000-0000FD7B0000}"/>
    <cellStyle name="Normal 2 6 4 2 3 3" xfId="16363" xr:uid="{00000000-0005-0000-0000-0000FE7B0000}"/>
    <cellStyle name="Normal 2 6 4 2 3 3 2" xfId="41330" xr:uid="{00000000-0005-0000-0000-0000FF7B0000}"/>
    <cellStyle name="Normal 2 6 4 2 3 4" xfId="8194" xr:uid="{00000000-0005-0000-0000-0000007C0000}"/>
    <cellStyle name="Normal 2 6 4 2 3 5" xfId="35506" xr:uid="{00000000-0005-0000-0000-0000017C0000}"/>
    <cellStyle name="Normal 2 6 4 2 3 6" xfId="5511" xr:uid="{00000000-0005-0000-0000-0000027C0000}"/>
    <cellStyle name="Normal 2 6 4 2 4" xfId="3134" xr:uid="{00000000-0005-0000-0000-0000037C0000}"/>
    <cellStyle name="Normal 2 6 4 2 4 2" xfId="17220" xr:uid="{00000000-0005-0000-0000-0000047C0000}"/>
    <cellStyle name="Normal 2 6 4 2 4 2 2" xfId="42187" xr:uid="{00000000-0005-0000-0000-0000057C0000}"/>
    <cellStyle name="Normal 2 6 4 2 4 3" xfId="36747" xr:uid="{00000000-0005-0000-0000-0000067C0000}"/>
    <cellStyle name="Normal 2 6 4 2 4 4" xfId="9463" xr:uid="{00000000-0005-0000-0000-0000077C0000}"/>
    <cellStyle name="Normal 2 6 4 2 5" xfId="15752" xr:uid="{00000000-0005-0000-0000-0000087C0000}"/>
    <cellStyle name="Normal 2 6 4 2 5 2" xfId="40719" xr:uid="{00000000-0005-0000-0000-0000097C0000}"/>
    <cellStyle name="Normal 2 6 4 2 6" xfId="7567" xr:uid="{00000000-0005-0000-0000-00000A7C0000}"/>
    <cellStyle name="Normal 2 6 4 2 7" xfId="35291" xr:uid="{00000000-0005-0000-0000-00000B7C0000}"/>
    <cellStyle name="Normal 2 6 4 2 8" xfId="5285" xr:uid="{00000000-0005-0000-0000-00000C7C0000}"/>
    <cellStyle name="Normal 2 6 4 3" xfId="1893" xr:uid="{00000000-0005-0000-0000-00000D7C0000}"/>
    <cellStyle name="Normal 2 6 4 3 2" xfId="3519" xr:uid="{00000000-0005-0000-0000-00000E7C0000}"/>
    <cellStyle name="Normal 2 6 4 3 2 2" xfId="18013" xr:uid="{00000000-0005-0000-0000-00000F7C0000}"/>
    <cellStyle name="Normal 2 6 4 3 2 2 2" xfId="42980" xr:uid="{00000000-0005-0000-0000-0000107C0000}"/>
    <cellStyle name="Normal 2 6 4 3 2 3" xfId="37540" xr:uid="{00000000-0005-0000-0000-0000117C0000}"/>
    <cellStyle name="Normal 2 6 4 3 2 4" xfId="10256" xr:uid="{00000000-0005-0000-0000-0000127C0000}"/>
    <cellStyle name="Normal 2 6 4 3 3" xfId="4399" xr:uid="{00000000-0005-0000-0000-0000137C0000}"/>
    <cellStyle name="Normal 2 6 4 3 3 2" xfId="41512" xr:uid="{00000000-0005-0000-0000-0000147C0000}"/>
    <cellStyle name="Normal 2 6 4 3 3 3" xfId="16545" xr:uid="{00000000-0005-0000-0000-0000157C0000}"/>
    <cellStyle name="Normal 2 6 4 3 4" xfId="2706" xr:uid="{00000000-0005-0000-0000-0000167C0000}"/>
    <cellStyle name="Normal 2 6 4 3 4 2" xfId="8379" xr:uid="{00000000-0005-0000-0000-0000177C0000}"/>
    <cellStyle name="Normal 2 6 4 3 5" xfId="35678" xr:uid="{00000000-0005-0000-0000-0000187C0000}"/>
    <cellStyle name="Normal 2 6 4 3 6" xfId="5688" xr:uid="{00000000-0005-0000-0000-0000197C0000}"/>
    <cellStyle name="Normal 2 6 4 4" xfId="3447" xr:uid="{00000000-0005-0000-0000-00001A7C0000}"/>
    <cellStyle name="Normal 2 6 4 4 2" xfId="9646" xr:uid="{00000000-0005-0000-0000-00001B7C0000}"/>
    <cellStyle name="Normal 2 6 4 4 2 2" xfId="17403" xr:uid="{00000000-0005-0000-0000-00001C7C0000}"/>
    <cellStyle name="Normal 2 6 4 4 2 2 2" xfId="42370" xr:uid="{00000000-0005-0000-0000-00001D7C0000}"/>
    <cellStyle name="Normal 2 6 4 4 2 3" xfId="36930" xr:uid="{00000000-0005-0000-0000-00001E7C0000}"/>
    <cellStyle name="Normal 2 6 4 4 3" xfId="15935" xr:uid="{00000000-0005-0000-0000-00001F7C0000}"/>
    <cellStyle name="Normal 2 6 4 4 3 2" xfId="40902" xr:uid="{00000000-0005-0000-0000-0000207C0000}"/>
    <cellStyle name="Normal 2 6 4 4 4" xfId="7766" xr:uid="{00000000-0005-0000-0000-0000217C0000}"/>
    <cellStyle name="Normal 2 6 4 4 5" xfId="35452" xr:uid="{00000000-0005-0000-0000-0000227C0000}"/>
    <cellStyle name="Normal 2 6 4 4 6" xfId="5457" xr:uid="{00000000-0005-0000-0000-0000237C0000}"/>
    <cellStyle name="Normal 2 6 4 5" xfId="4262" xr:uid="{00000000-0005-0000-0000-0000247C0000}"/>
    <cellStyle name="Normal 2 6 4 5 2" xfId="16792" xr:uid="{00000000-0005-0000-0000-0000257C0000}"/>
    <cellStyle name="Normal 2 6 4 5 2 2" xfId="41759" xr:uid="{00000000-0005-0000-0000-0000267C0000}"/>
    <cellStyle name="Normal 2 6 4 5 3" xfId="36000" xr:uid="{00000000-0005-0000-0000-0000277C0000}"/>
    <cellStyle name="Normal 2 6 4 5 4" xfId="8716" xr:uid="{00000000-0005-0000-0000-0000287C0000}"/>
    <cellStyle name="Normal 2 6 4 6" xfId="2635" xr:uid="{00000000-0005-0000-0000-0000297C0000}"/>
    <cellStyle name="Normal 2 6 4 6 2" xfId="39972" xr:uid="{00000000-0005-0000-0000-00002A7C0000}"/>
    <cellStyle name="Normal 2 6 4 6 3" xfId="15005" xr:uid="{00000000-0005-0000-0000-00002B7C0000}"/>
    <cellStyle name="Normal 2 6 4 7" xfId="6811" xr:uid="{00000000-0005-0000-0000-00002C7C0000}"/>
    <cellStyle name="Normal 2 6 4 8" xfId="35236" xr:uid="{00000000-0005-0000-0000-00002D7C0000}"/>
    <cellStyle name="Normal 2 6 4 9" xfId="5230" xr:uid="{00000000-0005-0000-0000-00002E7C0000}"/>
    <cellStyle name="Normal 2 6 5" xfId="2335" xr:uid="{00000000-0005-0000-0000-00002F7C0000}"/>
    <cellStyle name="Normal 2 6 5 2" xfId="3942" xr:uid="{00000000-0005-0000-0000-0000307C0000}"/>
    <cellStyle name="Normal 2 6 5 2 2" xfId="10305" xr:uid="{00000000-0005-0000-0000-0000317C0000}"/>
    <cellStyle name="Normal 2 6 5 2 2 2" xfId="18062" xr:uid="{00000000-0005-0000-0000-0000327C0000}"/>
    <cellStyle name="Normal 2 6 5 2 2 2 2" xfId="43029" xr:uid="{00000000-0005-0000-0000-0000337C0000}"/>
    <cellStyle name="Normal 2 6 5 2 2 3" xfId="37589" xr:uid="{00000000-0005-0000-0000-0000347C0000}"/>
    <cellStyle name="Normal 2 6 5 2 3" xfId="16594" xr:uid="{00000000-0005-0000-0000-0000357C0000}"/>
    <cellStyle name="Normal 2 6 5 2 3 2" xfId="41561" xr:uid="{00000000-0005-0000-0000-0000367C0000}"/>
    <cellStyle name="Normal 2 6 5 2 4" xfId="8428" xr:uid="{00000000-0005-0000-0000-0000377C0000}"/>
    <cellStyle name="Normal 2 6 5 2 5" xfId="35727" xr:uid="{00000000-0005-0000-0000-0000387C0000}"/>
    <cellStyle name="Normal 2 6 5 2 6" xfId="5737" xr:uid="{00000000-0005-0000-0000-0000397C0000}"/>
    <cellStyle name="Normal 2 6 5 3" xfId="4834" xr:uid="{00000000-0005-0000-0000-00003A7C0000}"/>
    <cellStyle name="Normal 2 6 5 3 2" xfId="10069" xr:uid="{00000000-0005-0000-0000-00003B7C0000}"/>
    <cellStyle name="Normal 2 6 5 3 2 2" xfId="17826" xr:uid="{00000000-0005-0000-0000-00003C7C0000}"/>
    <cellStyle name="Normal 2 6 5 3 2 2 2" xfId="42793" xr:uid="{00000000-0005-0000-0000-00003D7C0000}"/>
    <cellStyle name="Normal 2 6 5 3 2 3" xfId="37353" xr:uid="{00000000-0005-0000-0000-00003E7C0000}"/>
    <cellStyle name="Normal 2 6 5 3 3" xfId="16358" xr:uid="{00000000-0005-0000-0000-00003F7C0000}"/>
    <cellStyle name="Normal 2 6 5 3 3 2" xfId="41325" xr:uid="{00000000-0005-0000-0000-0000407C0000}"/>
    <cellStyle name="Normal 2 6 5 3 4" xfId="8189" xr:uid="{00000000-0005-0000-0000-0000417C0000}"/>
    <cellStyle name="Normal 2 6 5 3 5" xfId="35501" xr:uid="{00000000-0005-0000-0000-0000427C0000}"/>
    <cellStyle name="Normal 2 6 5 3 6" xfId="5506" xr:uid="{00000000-0005-0000-0000-0000437C0000}"/>
    <cellStyle name="Normal 2 6 5 4" xfId="3129" xr:uid="{00000000-0005-0000-0000-0000447C0000}"/>
    <cellStyle name="Normal 2 6 5 4 2" xfId="17215" xr:uid="{00000000-0005-0000-0000-0000457C0000}"/>
    <cellStyle name="Normal 2 6 5 4 2 2" xfId="42182" xr:uid="{00000000-0005-0000-0000-0000467C0000}"/>
    <cellStyle name="Normal 2 6 5 4 3" xfId="36742" xr:uid="{00000000-0005-0000-0000-0000477C0000}"/>
    <cellStyle name="Normal 2 6 5 4 4" xfId="9458" xr:uid="{00000000-0005-0000-0000-0000487C0000}"/>
    <cellStyle name="Normal 2 6 5 5" xfId="15747" xr:uid="{00000000-0005-0000-0000-0000497C0000}"/>
    <cellStyle name="Normal 2 6 5 5 2" xfId="40714" xr:uid="{00000000-0005-0000-0000-00004A7C0000}"/>
    <cellStyle name="Normal 2 6 5 6" xfId="7562" xr:uid="{00000000-0005-0000-0000-00004B7C0000}"/>
    <cellStyle name="Normal 2 6 5 7" xfId="35286" xr:uid="{00000000-0005-0000-0000-00004C7C0000}"/>
    <cellStyle name="Normal 2 6 5 8" xfId="5280" xr:uid="{00000000-0005-0000-0000-00004D7C0000}"/>
    <cellStyle name="Normal 2 6 6" xfId="1848" xr:uid="{00000000-0005-0000-0000-00004E7C0000}"/>
    <cellStyle name="Normal 2 6 6 2" xfId="3474" xr:uid="{00000000-0005-0000-0000-00004F7C0000}"/>
    <cellStyle name="Normal 2 6 6 2 2" xfId="17963" xr:uid="{00000000-0005-0000-0000-0000507C0000}"/>
    <cellStyle name="Normal 2 6 6 2 2 2" xfId="42930" xr:uid="{00000000-0005-0000-0000-0000517C0000}"/>
    <cellStyle name="Normal 2 6 6 2 3" xfId="37490" xr:uid="{00000000-0005-0000-0000-0000527C0000}"/>
    <cellStyle name="Normal 2 6 6 2 4" xfId="10206" xr:uid="{00000000-0005-0000-0000-0000537C0000}"/>
    <cellStyle name="Normal 2 6 6 3" xfId="4354" xr:uid="{00000000-0005-0000-0000-0000547C0000}"/>
    <cellStyle name="Normal 2 6 6 3 2" xfId="41462" xr:uid="{00000000-0005-0000-0000-0000557C0000}"/>
    <cellStyle name="Normal 2 6 6 3 3" xfId="16495" xr:uid="{00000000-0005-0000-0000-0000567C0000}"/>
    <cellStyle name="Normal 2 6 6 4" xfId="2661" xr:uid="{00000000-0005-0000-0000-0000577C0000}"/>
    <cellStyle name="Normal 2 6 6 4 2" xfId="8329" xr:uid="{00000000-0005-0000-0000-0000587C0000}"/>
    <cellStyle name="Normal 2 6 6 5" xfId="35628" xr:uid="{00000000-0005-0000-0000-0000597C0000}"/>
    <cellStyle name="Normal 2 6 6 6" xfId="5638" xr:uid="{00000000-0005-0000-0000-00005A7C0000}"/>
    <cellStyle name="Normal 2 6 7" xfId="3397" xr:uid="{00000000-0005-0000-0000-00005B7C0000}"/>
    <cellStyle name="Normal 2 6 7 2" xfId="10211" xr:uid="{00000000-0005-0000-0000-00005C7C0000}"/>
    <cellStyle name="Normal 2 6 7 2 2" xfId="17968" xr:uid="{00000000-0005-0000-0000-00005D7C0000}"/>
    <cellStyle name="Normal 2 6 7 2 2 2" xfId="42935" xr:uid="{00000000-0005-0000-0000-00005E7C0000}"/>
    <cellStyle name="Normal 2 6 7 2 3" xfId="37495" xr:uid="{00000000-0005-0000-0000-00005F7C0000}"/>
    <cellStyle name="Normal 2 6 7 3" xfId="16500" xr:uid="{00000000-0005-0000-0000-0000607C0000}"/>
    <cellStyle name="Normal 2 6 7 3 2" xfId="41467" xr:uid="{00000000-0005-0000-0000-0000617C0000}"/>
    <cellStyle name="Normal 2 6 7 4" xfId="8334" xr:uid="{00000000-0005-0000-0000-0000627C0000}"/>
    <cellStyle name="Normal 2 6 7 5" xfId="35633" xr:uid="{00000000-0005-0000-0000-0000637C0000}"/>
    <cellStyle name="Normal 2 6 7 6" xfId="5643" xr:uid="{00000000-0005-0000-0000-0000647C0000}"/>
    <cellStyle name="Normal 2 6 8" xfId="4205" xr:uid="{00000000-0005-0000-0000-0000657C0000}"/>
    <cellStyle name="Normal 2 6 8 2" xfId="9596" xr:uid="{00000000-0005-0000-0000-0000667C0000}"/>
    <cellStyle name="Normal 2 6 8 2 2" xfId="17353" xr:uid="{00000000-0005-0000-0000-0000677C0000}"/>
    <cellStyle name="Normal 2 6 8 2 2 2" xfId="42320" xr:uid="{00000000-0005-0000-0000-0000687C0000}"/>
    <cellStyle name="Normal 2 6 8 2 3" xfId="36880" xr:uid="{00000000-0005-0000-0000-0000697C0000}"/>
    <cellStyle name="Normal 2 6 8 3" xfId="15885" xr:uid="{00000000-0005-0000-0000-00006A7C0000}"/>
    <cellStyle name="Normal 2 6 8 3 2" xfId="40852" xr:uid="{00000000-0005-0000-0000-00006B7C0000}"/>
    <cellStyle name="Normal 2 6 8 4" xfId="7716" xr:uid="{00000000-0005-0000-0000-00006C7C0000}"/>
    <cellStyle name="Normal 2 6 8 5" xfId="35407" xr:uid="{00000000-0005-0000-0000-00006D7C0000}"/>
    <cellStyle name="Normal 2 6 8 6" xfId="5412" xr:uid="{00000000-0005-0000-0000-00006E7C0000}"/>
    <cellStyle name="Normal 2 6 9" xfId="2583" xr:uid="{00000000-0005-0000-0000-00006F7C0000}"/>
    <cellStyle name="Normal 2 6 9 2" xfId="16742" xr:uid="{00000000-0005-0000-0000-0000707C0000}"/>
    <cellStyle name="Normal 2 6 9 2 2" xfId="41709" xr:uid="{00000000-0005-0000-0000-0000717C0000}"/>
    <cellStyle name="Normal 2 6 9 3" xfId="35907" xr:uid="{00000000-0005-0000-0000-0000727C0000}"/>
    <cellStyle name="Normal 2 6 9 4" xfId="8621" xr:uid="{00000000-0005-0000-0000-0000737C0000}"/>
    <cellStyle name="Normal 2 7" xfId="1381" xr:uid="{00000000-0005-0000-0000-0000747C0000}"/>
    <cellStyle name="Normal 2 8" xfId="1421" xr:uid="{00000000-0005-0000-0000-0000757C0000}"/>
    <cellStyle name="Normal 2 8 10" xfId="35195" xr:uid="{00000000-0005-0000-0000-0000767C0000}"/>
    <cellStyle name="Normal 2 8 11" xfId="5189" xr:uid="{00000000-0005-0000-0000-0000777C0000}"/>
    <cellStyle name="Normal 2 8 2" xfId="1449" xr:uid="{00000000-0005-0000-0000-0000787C0000}"/>
    <cellStyle name="Normal 2 8 2 2" xfId="2342" xr:uid="{00000000-0005-0000-0000-0000797C0000}"/>
    <cellStyle name="Normal 2 8 2 2 2" xfId="3949" xr:uid="{00000000-0005-0000-0000-00007A7C0000}"/>
    <cellStyle name="Normal 2 8 2 2 2 2" xfId="10312" xr:uid="{00000000-0005-0000-0000-00007B7C0000}"/>
    <cellStyle name="Normal 2 8 2 2 2 2 2" xfId="18069" xr:uid="{00000000-0005-0000-0000-00007C7C0000}"/>
    <cellStyle name="Normal 2 8 2 2 2 2 2 2" xfId="43036" xr:uid="{00000000-0005-0000-0000-00007D7C0000}"/>
    <cellStyle name="Normal 2 8 2 2 2 2 3" xfId="37596" xr:uid="{00000000-0005-0000-0000-00007E7C0000}"/>
    <cellStyle name="Normal 2 8 2 2 2 3" xfId="16601" xr:uid="{00000000-0005-0000-0000-00007F7C0000}"/>
    <cellStyle name="Normal 2 8 2 2 2 3 2" xfId="41568" xr:uid="{00000000-0005-0000-0000-0000807C0000}"/>
    <cellStyle name="Normal 2 8 2 2 2 4" xfId="8435" xr:uid="{00000000-0005-0000-0000-0000817C0000}"/>
    <cellStyle name="Normal 2 8 2 2 2 5" xfId="35734" xr:uid="{00000000-0005-0000-0000-0000827C0000}"/>
    <cellStyle name="Normal 2 8 2 2 2 6" xfId="5744" xr:uid="{00000000-0005-0000-0000-0000837C0000}"/>
    <cellStyle name="Normal 2 8 2 2 3" xfId="4841" xr:uid="{00000000-0005-0000-0000-0000847C0000}"/>
    <cellStyle name="Normal 2 8 2 2 3 2" xfId="10076" xr:uid="{00000000-0005-0000-0000-0000857C0000}"/>
    <cellStyle name="Normal 2 8 2 2 3 2 2" xfId="17833" xr:uid="{00000000-0005-0000-0000-0000867C0000}"/>
    <cellStyle name="Normal 2 8 2 2 3 2 2 2" xfId="42800" xr:uid="{00000000-0005-0000-0000-0000877C0000}"/>
    <cellStyle name="Normal 2 8 2 2 3 2 3" xfId="37360" xr:uid="{00000000-0005-0000-0000-0000887C0000}"/>
    <cellStyle name="Normal 2 8 2 2 3 3" xfId="16365" xr:uid="{00000000-0005-0000-0000-0000897C0000}"/>
    <cellStyle name="Normal 2 8 2 2 3 3 2" xfId="41332" xr:uid="{00000000-0005-0000-0000-00008A7C0000}"/>
    <cellStyle name="Normal 2 8 2 2 3 4" xfId="8196" xr:uid="{00000000-0005-0000-0000-00008B7C0000}"/>
    <cellStyle name="Normal 2 8 2 2 3 5" xfId="35508" xr:uid="{00000000-0005-0000-0000-00008C7C0000}"/>
    <cellStyle name="Normal 2 8 2 2 3 6" xfId="5513" xr:uid="{00000000-0005-0000-0000-00008D7C0000}"/>
    <cellStyle name="Normal 2 8 2 2 4" xfId="3136" xr:uid="{00000000-0005-0000-0000-00008E7C0000}"/>
    <cellStyle name="Normal 2 8 2 2 4 2" xfId="17222" xr:uid="{00000000-0005-0000-0000-00008F7C0000}"/>
    <cellStyle name="Normal 2 8 2 2 4 2 2" xfId="42189" xr:uid="{00000000-0005-0000-0000-0000907C0000}"/>
    <cellStyle name="Normal 2 8 2 2 4 3" xfId="36749" xr:uid="{00000000-0005-0000-0000-0000917C0000}"/>
    <cellStyle name="Normal 2 8 2 2 4 4" xfId="9465" xr:uid="{00000000-0005-0000-0000-0000927C0000}"/>
    <cellStyle name="Normal 2 8 2 2 5" xfId="15754" xr:uid="{00000000-0005-0000-0000-0000937C0000}"/>
    <cellStyle name="Normal 2 8 2 2 5 2" xfId="40721" xr:uid="{00000000-0005-0000-0000-0000947C0000}"/>
    <cellStyle name="Normal 2 8 2 2 6" xfId="7569" xr:uid="{00000000-0005-0000-0000-0000957C0000}"/>
    <cellStyle name="Normal 2 8 2 2 7" xfId="35293" xr:uid="{00000000-0005-0000-0000-0000967C0000}"/>
    <cellStyle name="Normal 2 8 2 2 8" xfId="5287" xr:uid="{00000000-0005-0000-0000-0000977C0000}"/>
    <cellStyle name="Normal 2 8 2 3" xfId="1873" xr:uid="{00000000-0005-0000-0000-0000987C0000}"/>
    <cellStyle name="Normal 2 8 2 3 2" xfId="3499" xr:uid="{00000000-0005-0000-0000-0000997C0000}"/>
    <cellStyle name="Normal 2 8 2 3 2 2" xfId="17993" xr:uid="{00000000-0005-0000-0000-00009A7C0000}"/>
    <cellStyle name="Normal 2 8 2 3 2 2 2" xfId="42960" xr:uid="{00000000-0005-0000-0000-00009B7C0000}"/>
    <cellStyle name="Normal 2 8 2 3 2 3" xfId="37520" xr:uid="{00000000-0005-0000-0000-00009C7C0000}"/>
    <cellStyle name="Normal 2 8 2 3 2 4" xfId="10236" xr:uid="{00000000-0005-0000-0000-00009D7C0000}"/>
    <cellStyle name="Normal 2 8 2 3 3" xfId="4379" xr:uid="{00000000-0005-0000-0000-00009E7C0000}"/>
    <cellStyle name="Normal 2 8 2 3 3 2" xfId="41492" xr:uid="{00000000-0005-0000-0000-00009F7C0000}"/>
    <cellStyle name="Normal 2 8 2 3 3 3" xfId="16525" xr:uid="{00000000-0005-0000-0000-0000A07C0000}"/>
    <cellStyle name="Normal 2 8 2 3 4" xfId="2686" xr:uid="{00000000-0005-0000-0000-0000A17C0000}"/>
    <cellStyle name="Normal 2 8 2 3 4 2" xfId="8359" xr:uid="{00000000-0005-0000-0000-0000A27C0000}"/>
    <cellStyle name="Normal 2 8 2 3 5" xfId="35658" xr:uid="{00000000-0005-0000-0000-0000A37C0000}"/>
    <cellStyle name="Normal 2 8 2 3 6" xfId="5668" xr:uid="{00000000-0005-0000-0000-0000A47C0000}"/>
    <cellStyle name="Normal 2 8 2 4" xfId="3427" xr:uid="{00000000-0005-0000-0000-0000A57C0000}"/>
    <cellStyle name="Normal 2 8 2 4 2" xfId="9626" xr:uid="{00000000-0005-0000-0000-0000A67C0000}"/>
    <cellStyle name="Normal 2 8 2 4 2 2" xfId="17383" xr:uid="{00000000-0005-0000-0000-0000A77C0000}"/>
    <cellStyle name="Normal 2 8 2 4 2 2 2" xfId="42350" xr:uid="{00000000-0005-0000-0000-0000A87C0000}"/>
    <cellStyle name="Normal 2 8 2 4 2 3" xfId="36910" xr:uid="{00000000-0005-0000-0000-0000A97C0000}"/>
    <cellStyle name="Normal 2 8 2 4 3" xfId="15915" xr:uid="{00000000-0005-0000-0000-0000AA7C0000}"/>
    <cellStyle name="Normal 2 8 2 4 3 2" xfId="40882" xr:uid="{00000000-0005-0000-0000-0000AB7C0000}"/>
    <cellStyle name="Normal 2 8 2 4 4" xfId="7746" xr:uid="{00000000-0005-0000-0000-0000AC7C0000}"/>
    <cellStyle name="Normal 2 8 2 4 5" xfId="35432" xr:uid="{00000000-0005-0000-0000-0000AD7C0000}"/>
    <cellStyle name="Normal 2 8 2 4 6" xfId="5437" xr:uid="{00000000-0005-0000-0000-0000AE7C0000}"/>
    <cellStyle name="Normal 2 8 2 5" xfId="4239" xr:uid="{00000000-0005-0000-0000-0000AF7C0000}"/>
    <cellStyle name="Normal 2 8 2 5 2" xfId="16772" xr:uid="{00000000-0005-0000-0000-0000B07C0000}"/>
    <cellStyle name="Normal 2 8 2 5 2 2" xfId="41739" xr:uid="{00000000-0005-0000-0000-0000B17C0000}"/>
    <cellStyle name="Normal 2 8 2 5 3" xfId="35949" xr:uid="{00000000-0005-0000-0000-0000B27C0000}"/>
    <cellStyle name="Normal 2 8 2 5 4" xfId="8665" xr:uid="{00000000-0005-0000-0000-0000B37C0000}"/>
    <cellStyle name="Normal 2 8 2 6" xfId="2615" xr:uid="{00000000-0005-0000-0000-0000B47C0000}"/>
    <cellStyle name="Normal 2 8 2 6 2" xfId="39921" xr:uid="{00000000-0005-0000-0000-0000B57C0000}"/>
    <cellStyle name="Normal 2 8 2 6 3" xfId="14954" xr:uid="{00000000-0005-0000-0000-0000B67C0000}"/>
    <cellStyle name="Normal 2 8 2 7" xfId="6760" xr:uid="{00000000-0005-0000-0000-0000B77C0000}"/>
    <cellStyle name="Normal 2 8 2 8" xfId="35216" xr:uid="{00000000-0005-0000-0000-0000B87C0000}"/>
    <cellStyle name="Normal 2 8 2 9" xfId="5210" xr:uid="{00000000-0005-0000-0000-0000B97C0000}"/>
    <cellStyle name="Normal 2 8 3" xfId="1502" xr:uid="{00000000-0005-0000-0000-0000BA7C0000}"/>
    <cellStyle name="Normal 2 8 3 2" xfId="2343" xr:uid="{00000000-0005-0000-0000-0000BB7C0000}"/>
    <cellStyle name="Normal 2 8 3 2 2" xfId="3950" xr:uid="{00000000-0005-0000-0000-0000BC7C0000}"/>
    <cellStyle name="Normal 2 8 3 2 2 2" xfId="10313" xr:uid="{00000000-0005-0000-0000-0000BD7C0000}"/>
    <cellStyle name="Normal 2 8 3 2 2 2 2" xfId="18070" xr:uid="{00000000-0005-0000-0000-0000BE7C0000}"/>
    <cellStyle name="Normal 2 8 3 2 2 2 2 2" xfId="43037" xr:uid="{00000000-0005-0000-0000-0000BF7C0000}"/>
    <cellStyle name="Normal 2 8 3 2 2 2 3" xfId="37597" xr:uid="{00000000-0005-0000-0000-0000C07C0000}"/>
    <cellStyle name="Normal 2 8 3 2 2 3" xfId="16602" xr:uid="{00000000-0005-0000-0000-0000C17C0000}"/>
    <cellStyle name="Normal 2 8 3 2 2 3 2" xfId="41569" xr:uid="{00000000-0005-0000-0000-0000C27C0000}"/>
    <cellStyle name="Normal 2 8 3 2 2 4" xfId="8436" xr:uid="{00000000-0005-0000-0000-0000C37C0000}"/>
    <cellStyle name="Normal 2 8 3 2 2 5" xfId="35735" xr:uid="{00000000-0005-0000-0000-0000C47C0000}"/>
    <cellStyle name="Normal 2 8 3 2 2 6" xfId="5745" xr:uid="{00000000-0005-0000-0000-0000C57C0000}"/>
    <cellStyle name="Normal 2 8 3 2 3" xfId="4842" xr:uid="{00000000-0005-0000-0000-0000C67C0000}"/>
    <cellStyle name="Normal 2 8 3 2 3 2" xfId="10077" xr:uid="{00000000-0005-0000-0000-0000C77C0000}"/>
    <cellStyle name="Normal 2 8 3 2 3 2 2" xfId="17834" xr:uid="{00000000-0005-0000-0000-0000C87C0000}"/>
    <cellStyle name="Normal 2 8 3 2 3 2 2 2" xfId="42801" xr:uid="{00000000-0005-0000-0000-0000C97C0000}"/>
    <cellStyle name="Normal 2 8 3 2 3 2 3" xfId="37361" xr:uid="{00000000-0005-0000-0000-0000CA7C0000}"/>
    <cellStyle name="Normal 2 8 3 2 3 3" xfId="16366" xr:uid="{00000000-0005-0000-0000-0000CB7C0000}"/>
    <cellStyle name="Normal 2 8 3 2 3 3 2" xfId="41333" xr:uid="{00000000-0005-0000-0000-0000CC7C0000}"/>
    <cellStyle name="Normal 2 8 3 2 3 4" xfId="8197" xr:uid="{00000000-0005-0000-0000-0000CD7C0000}"/>
    <cellStyle name="Normal 2 8 3 2 3 5" xfId="35509" xr:uid="{00000000-0005-0000-0000-0000CE7C0000}"/>
    <cellStyle name="Normal 2 8 3 2 3 6" xfId="5514" xr:uid="{00000000-0005-0000-0000-0000CF7C0000}"/>
    <cellStyle name="Normal 2 8 3 2 4" xfId="3137" xr:uid="{00000000-0005-0000-0000-0000D07C0000}"/>
    <cellStyle name="Normal 2 8 3 2 4 2" xfId="17223" xr:uid="{00000000-0005-0000-0000-0000D17C0000}"/>
    <cellStyle name="Normal 2 8 3 2 4 2 2" xfId="42190" xr:uid="{00000000-0005-0000-0000-0000D27C0000}"/>
    <cellStyle name="Normal 2 8 3 2 4 3" xfId="36750" xr:uid="{00000000-0005-0000-0000-0000D37C0000}"/>
    <cellStyle name="Normal 2 8 3 2 4 4" xfId="9466" xr:uid="{00000000-0005-0000-0000-0000D47C0000}"/>
    <cellStyle name="Normal 2 8 3 2 5" xfId="15755" xr:uid="{00000000-0005-0000-0000-0000D57C0000}"/>
    <cellStyle name="Normal 2 8 3 2 5 2" xfId="40722" xr:uid="{00000000-0005-0000-0000-0000D67C0000}"/>
    <cellStyle name="Normal 2 8 3 2 6" xfId="7570" xr:uid="{00000000-0005-0000-0000-0000D77C0000}"/>
    <cellStyle name="Normal 2 8 3 2 7" xfId="35294" xr:uid="{00000000-0005-0000-0000-0000D87C0000}"/>
    <cellStyle name="Normal 2 8 3 2 8" xfId="5288" xr:uid="{00000000-0005-0000-0000-0000D97C0000}"/>
    <cellStyle name="Normal 2 8 3 3" xfId="1895" xr:uid="{00000000-0005-0000-0000-0000DA7C0000}"/>
    <cellStyle name="Normal 2 8 3 3 2" xfId="3521" xr:uid="{00000000-0005-0000-0000-0000DB7C0000}"/>
    <cellStyle name="Normal 2 8 3 3 2 2" xfId="18015" xr:uid="{00000000-0005-0000-0000-0000DC7C0000}"/>
    <cellStyle name="Normal 2 8 3 3 2 2 2" xfId="42982" xr:uid="{00000000-0005-0000-0000-0000DD7C0000}"/>
    <cellStyle name="Normal 2 8 3 3 2 3" xfId="37542" xr:uid="{00000000-0005-0000-0000-0000DE7C0000}"/>
    <cellStyle name="Normal 2 8 3 3 2 4" xfId="10258" xr:uid="{00000000-0005-0000-0000-0000DF7C0000}"/>
    <cellStyle name="Normal 2 8 3 3 3" xfId="4401" xr:uid="{00000000-0005-0000-0000-0000E07C0000}"/>
    <cellStyle name="Normal 2 8 3 3 3 2" xfId="41514" xr:uid="{00000000-0005-0000-0000-0000E17C0000}"/>
    <cellStyle name="Normal 2 8 3 3 3 3" xfId="16547" xr:uid="{00000000-0005-0000-0000-0000E27C0000}"/>
    <cellStyle name="Normal 2 8 3 3 4" xfId="2708" xr:uid="{00000000-0005-0000-0000-0000E37C0000}"/>
    <cellStyle name="Normal 2 8 3 3 4 2" xfId="8381" xr:uid="{00000000-0005-0000-0000-0000E47C0000}"/>
    <cellStyle name="Normal 2 8 3 3 5" xfId="35680" xr:uid="{00000000-0005-0000-0000-0000E57C0000}"/>
    <cellStyle name="Normal 2 8 3 3 6" xfId="5690" xr:uid="{00000000-0005-0000-0000-0000E67C0000}"/>
    <cellStyle name="Normal 2 8 3 4" xfId="3449" xr:uid="{00000000-0005-0000-0000-0000E77C0000}"/>
    <cellStyle name="Normal 2 8 3 4 2" xfId="9648" xr:uid="{00000000-0005-0000-0000-0000E87C0000}"/>
    <cellStyle name="Normal 2 8 3 4 2 2" xfId="17405" xr:uid="{00000000-0005-0000-0000-0000E97C0000}"/>
    <cellStyle name="Normal 2 8 3 4 2 2 2" xfId="42372" xr:uid="{00000000-0005-0000-0000-0000EA7C0000}"/>
    <cellStyle name="Normal 2 8 3 4 2 3" xfId="36932" xr:uid="{00000000-0005-0000-0000-0000EB7C0000}"/>
    <cellStyle name="Normal 2 8 3 4 3" xfId="15937" xr:uid="{00000000-0005-0000-0000-0000EC7C0000}"/>
    <cellStyle name="Normal 2 8 3 4 3 2" xfId="40904" xr:uid="{00000000-0005-0000-0000-0000ED7C0000}"/>
    <cellStyle name="Normal 2 8 3 4 4" xfId="7768" xr:uid="{00000000-0005-0000-0000-0000EE7C0000}"/>
    <cellStyle name="Normal 2 8 3 4 5" xfId="35454" xr:uid="{00000000-0005-0000-0000-0000EF7C0000}"/>
    <cellStyle name="Normal 2 8 3 4 6" xfId="5459" xr:uid="{00000000-0005-0000-0000-0000F07C0000}"/>
    <cellStyle name="Normal 2 8 3 5" xfId="4264" xr:uid="{00000000-0005-0000-0000-0000F17C0000}"/>
    <cellStyle name="Normal 2 8 3 5 2" xfId="16794" xr:uid="{00000000-0005-0000-0000-0000F27C0000}"/>
    <cellStyle name="Normal 2 8 3 5 2 2" xfId="41761" xr:uid="{00000000-0005-0000-0000-0000F37C0000}"/>
    <cellStyle name="Normal 2 8 3 5 3" xfId="36002" xr:uid="{00000000-0005-0000-0000-0000F47C0000}"/>
    <cellStyle name="Normal 2 8 3 5 4" xfId="8718" xr:uid="{00000000-0005-0000-0000-0000F57C0000}"/>
    <cellStyle name="Normal 2 8 3 6" xfId="2637" xr:uid="{00000000-0005-0000-0000-0000F67C0000}"/>
    <cellStyle name="Normal 2 8 3 6 2" xfId="39974" xr:uid="{00000000-0005-0000-0000-0000F77C0000}"/>
    <cellStyle name="Normal 2 8 3 6 3" xfId="15007" xr:uid="{00000000-0005-0000-0000-0000F87C0000}"/>
    <cellStyle name="Normal 2 8 3 7" xfId="6813" xr:uid="{00000000-0005-0000-0000-0000F97C0000}"/>
    <cellStyle name="Normal 2 8 3 8" xfId="35238" xr:uid="{00000000-0005-0000-0000-0000FA7C0000}"/>
    <cellStyle name="Normal 2 8 3 9" xfId="5232" xr:uid="{00000000-0005-0000-0000-0000FB7C0000}"/>
    <cellStyle name="Normal 2 8 4" xfId="2341" xr:uid="{00000000-0005-0000-0000-0000FC7C0000}"/>
    <cellStyle name="Normal 2 8 4 2" xfId="3948" xr:uid="{00000000-0005-0000-0000-0000FD7C0000}"/>
    <cellStyle name="Normal 2 8 4 2 2" xfId="10311" xr:uid="{00000000-0005-0000-0000-0000FE7C0000}"/>
    <cellStyle name="Normal 2 8 4 2 2 2" xfId="18068" xr:uid="{00000000-0005-0000-0000-0000FF7C0000}"/>
    <cellStyle name="Normal 2 8 4 2 2 2 2" xfId="43035" xr:uid="{00000000-0005-0000-0000-0000007D0000}"/>
    <cellStyle name="Normal 2 8 4 2 2 3" xfId="37595" xr:uid="{00000000-0005-0000-0000-0000017D0000}"/>
    <cellStyle name="Normal 2 8 4 2 3" xfId="16600" xr:uid="{00000000-0005-0000-0000-0000027D0000}"/>
    <cellStyle name="Normal 2 8 4 2 3 2" xfId="41567" xr:uid="{00000000-0005-0000-0000-0000037D0000}"/>
    <cellStyle name="Normal 2 8 4 2 4" xfId="8434" xr:uid="{00000000-0005-0000-0000-0000047D0000}"/>
    <cellStyle name="Normal 2 8 4 2 5" xfId="35733" xr:uid="{00000000-0005-0000-0000-0000057D0000}"/>
    <cellStyle name="Normal 2 8 4 2 6" xfId="5743" xr:uid="{00000000-0005-0000-0000-0000067D0000}"/>
    <cellStyle name="Normal 2 8 4 3" xfId="4840" xr:uid="{00000000-0005-0000-0000-0000077D0000}"/>
    <cellStyle name="Normal 2 8 4 3 2" xfId="10075" xr:uid="{00000000-0005-0000-0000-0000087D0000}"/>
    <cellStyle name="Normal 2 8 4 3 2 2" xfId="17832" xr:uid="{00000000-0005-0000-0000-0000097D0000}"/>
    <cellStyle name="Normal 2 8 4 3 2 2 2" xfId="42799" xr:uid="{00000000-0005-0000-0000-00000A7D0000}"/>
    <cellStyle name="Normal 2 8 4 3 2 3" xfId="37359" xr:uid="{00000000-0005-0000-0000-00000B7D0000}"/>
    <cellStyle name="Normal 2 8 4 3 3" xfId="16364" xr:uid="{00000000-0005-0000-0000-00000C7D0000}"/>
    <cellStyle name="Normal 2 8 4 3 3 2" xfId="41331" xr:uid="{00000000-0005-0000-0000-00000D7D0000}"/>
    <cellStyle name="Normal 2 8 4 3 4" xfId="8195" xr:uid="{00000000-0005-0000-0000-00000E7D0000}"/>
    <cellStyle name="Normal 2 8 4 3 5" xfId="35507" xr:uid="{00000000-0005-0000-0000-00000F7D0000}"/>
    <cellStyle name="Normal 2 8 4 3 6" xfId="5512" xr:uid="{00000000-0005-0000-0000-0000107D0000}"/>
    <cellStyle name="Normal 2 8 4 4" xfId="3135" xr:uid="{00000000-0005-0000-0000-0000117D0000}"/>
    <cellStyle name="Normal 2 8 4 4 2" xfId="17221" xr:uid="{00000000-0005-0000-0000-0000127D0000}"/>
    <cellStyle name="Normal 2 8 4 4 2 2" xfId="42188" xr:uid="{00000000-0005-0000-0000-0000137D0000}"/>
    <cellStyle name="Normal 2 8 4 4 3" xfId="36748" xr:uid="{00000000-0005-0000-0000-0000147D0000}"/>
    <cellStyle name="Normal 2 8 4 4 4" xfId="9464" xr:uid="{00000000-0005-0000-0000-0000157D0000}"/>
    <cellStyle name="Normal 2 8 4 5" xfId="15753" xr:uid="{00000000-0005-0000-0000-0000167D0000}"/>
    <cellStyle name="Normal 2 8 4 5 2" xfId="40720" xr:uid="{00000000-0005-0000-0000-0000177D0000}"/>
    <cellStyle name="Normal 2 8 4 6" xfId="7568" xr:uid="{00000000-0005-0000-0000-0000187D0000}"/>
    <cellStyle name="Normal 2 8 4 7" xfId="35292" xr:uid="{00000000-0005-0000-0000-0000197D0000}"/>
    <cellStyle name="Normal 2 8 4 8" xfId="5286" xr:uid="{00000000-0005-0000-0000-00001A7D0000}"/>
    <cellStyle name="Normal 2 8 5" xfId="1852" xr:uid="{00000000-0005-0000-0000-00001B7D0000}"/>
    <cellStyle name="Normal 2 8 5 2" xfId="3478" xr:uid="{00000000-0005-0000-0000-00001C7D0000}"/>
    <cellStyle name="Normal 2 8 5 2 2" xfId="17972" xr:uid="{00000000-0005-0000-0000-00001D7D0000}"/>
    <cellStyle name="Normal 2 8 5 2 2 2" xfId="42939" xr:uid="{00000000-0005-0000-0000-00001E7D0000}"/>
    <cellStyle name="Normal 2 8 5 2 3" xfId="37499" xr:uid="{00000000-0005-0000-0000-00001F7D0000}"/>
    <cellStyle name="Normal 2 8 5 2 4" xfId="10215" xr:uid="{00000000-0005-0000-0000-0000207D0000}"/>
    <cellStyle name="Normal 2 8 5 3" xfId="4358" xr:uid="{00000000-0005-0000-0000-0000217D0000}"/>
    <cellStyle name="Normal 2 8 5 3 2" xfId="41471" xr:uid="{00000000-0005-0000-0000-0000227D0000}"/>
    <cellStyle name="Normal 2 8 5 3 3" xfId="16504" xr:uid="{00000000-0005-0000-0000-0000237D0000}"/>
    <cellStyle name="Normal 2 8 5 4" xfId="2665" xr:uid="{00000000-0005-0000-0000-0000247D0000}"/>
    <cellStyle name="Normal 2 8 5 4 2" xfId="8338" xr:uid="{00000000-0005-0000-0000-0000257D0000}"/>
    <cellStyle name="Normal 2 8 5 5" xfId="35637" xr:uid="{00000000-0005-0000-0000-0000267D0000}"/>
    <cellStyle name="Normal 2 8 5 6" xfId="5647" xr:uid="{00000000-0005-0000-0000-0000277D0000}"/>
    <cellStyle name="Normal 2 8 6" xfId="3404" xr:uid="{00000000-0005-0000-0000-0000287D0000}"/>
    <cellStyle name="Normal 2 8 6 2" xfId="9603" xr:uid="{00000000-0005-0000-0000-0000297D0000}"/>
    <cellStyle name="Normal 2 8 6 2 2" xfId="17360" xr:uid="{00000000-0005-0000-0000-00002A7D0000}"/>
    <cellStyle name="Normal 2 8 6 2 2 2" xfId="42327" xr:uid="{00000000-0005-0000-0000-00002B7D0000}"/>
    <cellStyle name="Normal 2 8 6 2 3" xfId="36887" xr:uid="{00000000-0005-0000-0000-00002C7D0000}"/>
    <cellStyle name="Normal 2 8 6 3" xfId="15892" xr:uid="{00000000-0005-0000-0000-00002D7D0000}"/>
    <cellStyle name="Normal 2 8 6 3 2" xfId="40859" xr:uid="{00000000-0005-0000-0000-00002E7D0000}"/>
    <cellStyle name="Normal 2 8 6 4" xfId="7723" xr:uid="{00000000-0005-0000-0000-00002F7D0000}"/>
    <cellStyle name="Normal 2 8 6 5" xfId="35411" xr:uid="{00000000-0005-0000-0000-0000307D0000}"/>
    <cellStyle name="Normal 2 8 6 6" xfId="5416" xr:uid="{00000000-0005-0000-0000-0000317D0000}"/>
    <cellStyle name="Normal 2 8 7" xfId="4214" xr:uid="{00000000-0005-0000-0000-0000327D0000}"/>
    <cellStyle name="Normal 2 8 7 2" xfId="16749" xr:uid="{00000000-0005-0000-0000-0000337D0000}"/>
    <cellStyle name="Normal 2 8 7 2 2" xfId="41716" xr:uid="{00000000-0005-0000-0000-0000347D0000}"/>
    <cellStyle name="Normal 2 8 7 3" xfId="35922" xr:uid="{00000000-0005-0000-0000-0000357D0000}"/>
    <cellStyle name="Normal 2 8 7 4" xfId="8638" xr:uid="{00000000-0005-0000-0000-0000367D0000}"/>
    <cellStyle name="Normal 2 8 8" xfId="2592" xr:uid="{00000000-0005-0000-0000-0000377D0000}"/>
    <cellStyle name="Normal 2 8 8 2" xfId="39894" xr:uid="{00000000-0005-0000-0000-0000387D0000}"/>
    <cellStyle name="Normal 2 8 8 3" xfId="14927" xr:uid="{00000000-0005-0000-0000-0000397D0000}"/>
    <cellStyle name="Normal 2 8 9" xfId="6732" xr:uid="{00000000-0005-0000-0000-00003A7D0000}"/>
    <cellStyle name="Normal 2 9" xfId="1435" xr:uid="{00000000-0005-0000-0000-00003B7D0000}"/>
    <cellStyle name="Normal 2 9 10" xfId="35203" xr:uid="{00000000-0005-0000-0000-00003C7D0000}"/>
    <cellStyle name="Normal 2 9 11" xfId="5197" xr:uid="{00000000-0005-0000-0000-00003D7D0000}"/>
    <cellStyle name="Normal 2 9 2" xfId="1450" xr:uid="{00000000-0005-0000-0000-00003E7D0000}"/>
    <cellStyle name="Normal 2 9 2 2" xfId="2345" xr:uid="{00000000-0005-0000-0000-00003F7D0000}"/>
    <cellStyle name="Normal 2 9 2 2 2" xfId="3952" xr:uid="{00000000-0005-0000-0000-0000407D0000}"/>
    <cellStyle name="Normal 2 9 2 2 2 2" xfId="10315" xr:uid="{00000000-0005-0000-0000-0000417D0000}"/>
    <cellStyle name="Normal 2 9 2 2 2 2 2" xfId="18072" xr:uid="{00000000-0005-0000-0000-0000427D0000}"/>
    <cellStyle name="Normal 2 9 2 2 2 2 2 2" xfId="43039" xr:uid="{00000000-0005-0000-0000-0000437D0000}"/>
    <cellStyle name="Normal 2 9 2 2 2 2 3" xfId="37599" xr:uid="{00000000-0005-0000-0000-0000447D0000}"/>
    <cellStyle name="Normal 2 9 2 2 2 3" xfId="16604" xr:uid="{00000000-0005-0000-0000-0000457D0000}"/>
    <cellStyle name="Normal 2 9 2 2 2 3 2" xfId="41571" xr:uid="{00000000-0005-0000-0000-0000467D0000}"/>
    <cellStyle name="Normal 2 9 2 2 2 4" xfId="8438" xr:uid="{00000000-0005-0000-0000-0000477D0000}"/>
    <cellStyle name="Normal 2 9 2 2 2 5" xfId="35737" xr:uid="{00000000-0005-0000-0000-0000487D0000}"/>
    <cellStyle name="Normal 2 9 2 2 2 6" xfId="5747" xr:uid="{00000000-0005-0000-0000-0000497D0000}"/>
    <cellStyle name="Normal 2 9 2 2 3" xfId="4844" xr:uid="{00000000-0005-0000-0000-00004A7D0000}"/>
    <cellStyle name="Normal 2 9 2 2 3 2" xfId="10079" xr:uid="{00000000-0005-0000-0000-00004B7D0000}"/>
    <cellStyle name="Normal 2 9 2 2 3 2 2" xfId="17836" xr:uid="{00000000-0005-0000-0000-00004C7D0000}"/>
    <cellStyle name="Normal 2 9 2 2 3 2 2 2" xfId="42803" xr:uid="{00000000-0005-0000-0000-00004D7D0000}"/>
    <cellStyle name="Normal 2 9 2 2 3 2 3" xfId="37363" xr:uid="{00000000-0005-0000-0000-00004E7D0000}"/>
    <cellStyle name="Normal 2 9 2 2 3 3" xfId="16368" xr:uid="{00000000-0005-0000-0000-00004F7D0000}"/>
    <cellStyle name="Normal 2 9 2 2 3 3 2" xfId="41335" xr:uid="{00000000-0005-0000-0000-0000507D0000}"/>
    <cellStyle name="Normal 2 9 2 2 3 4" xfId="8199" xr:uid="{00000000-0005-0000-0000-0000517D0000}"/>
    <cellStyle name="Normal 2 9 2 2 3 5" xfId="35511" xr:uid="{00000000-0005-0000-0000-0000527D0000}"/>
    <cellStyle name="Normal 2 9 2 2 3 6" xfId="5516" xr:uid="{00000000-0005-0000-0000-0000537D0000}"/>
    <cellStyle name="Normal 2 9 2 2 4" xfId="3139" xr:uid="{00000000-0005-0000-0000-0000547D0000}"/>
    <cellStyle name="Normal 2 9 2 2 4 2" xfId="17225" xr:uid="{00000000-0005-0000-0000-0000557D0000}"/>
    <cellStyle name="Normal 2 9 2 2 4 2 2" xfId="42192" xr:uid="{00000000-0005-0000-0000-0000567D0000}"/>
    <cellStyle name="Normal 2 9 2 2 4 3" xfId="36752" xr:uid="{00000000-0005-0000-0000-0000577D0000}"/>
    <cellStyle name="Normal 2 9 2 2 4 4" xfId="9468" xr:uid="{00000000-0005-0000-0000-0000587D0000}"/>
    <cellStyle name="Normal 2 9 2 2 5" xfId="15757" xr:uid="{00000000-0005-0000-0000-0000597D0000}"/>
    <cellStyle name="Normal 2 9 2 2 5 2" xfId="40724" xr:uid="{00000000-0005-0000-0000-00005A7D0000}"/>
    <cellStyle name="Normal 2 9 2 2 6" xfId="7572" xr:uid="{00000000-0005-0000-0000-00005B7D0000}"/>
    <cellStyle name="Normal 2 9 2 2 7" xfId="35296" xr:uid="{00000000-0005-0000-0000-00005C7D0000}"/>
    <cellStyle name="Normal 2 9 2 2 8" xfId="5290" xr:uid="{00000000-0005-0000-0000-00005D7D0000}"/>
    <cellStyle name="Normal 2 9 2 3" xfId="1874" xr:uid="{00000000-0005-0000-0000-00005E7D0000}"/>
    <cellStyle name="Normal 2 9 2 3 2" xfId="3500" xr:uid="{00000000-0005-0000-0000-00005F7D0000}"/>
    <cellStyle name="Normal 2 9 2 3 2 2" xfId="17994" xr:uid="{00000000-0005-0000-0000-0000607D0000}"/>
    <cellStyle name="Normal 2 9 2 3 2 2 2" xfId="42961" xr:uid="{00000000-0005-0000-0000-0000617D0000}"/>
    <cellStyle name="Normal 2 9 2 3 2 3" xfId="37521" xr:uid="{00000000-0005-0000-0000-0000627D0000}"/>
    <cellStyle name="Normal 2 9 2 3 2 4" xfId="10237" xr:uid="{00000000-0005-0000-0000-0000637D0000}"/>
    <cellStyle name="Normal 2 9 2 3 3" xfId="4380" xr:uid="{00000000-0005-0000-0000-0000647D0000}"/>
    <cellStyle name="Normal 2 9 2 3 3 2" xfId="41493" xr:uid="{00000000-0005-0000-0000-0000657D0000}"/>
    <cellStyle name="Normal 2 9 2 3 3 3" xfId="16526" xr:uid="{00000000-0005-0000-0000-0000667D0000}"/>
    <cellStyle name="Normal 2 9 2 3 4" xfId="2687" xr:uid="{00000000-0005-0000-0000-0000677D0000}"/>
    <cellStyle name="Normal 2 9 2 3 4 2" xfId="8360" xr:uid="{00000000-0005-0000-0000-0000687D0000}"/>
    <cellStyle name="Normal 2 9 2 3 5" xfId="35659" xr:uid="{00000000-0005-0000-0000-0000697D0000}"/>
    <cellStyle name="Normal 2 9 2 3 6" xfId="5669" xr:uid="{00000000-0005-0000-0000-00006A7D0000}"/>
    <cellStyle name="Normal 2 9 2 4" xfId="3428" xr:uid="{00000000-0005-0000-0000-00006B7D0000}"/>
    <cellStyle name="Normal 2 9 2 4 2" xfId="9627" xr:uid="{00000000-0005-0000-0000-00006C7D0000}"/>
    <cellStyle name="Normal 2 9 2 4 2 2" xfId="17384" xr:uid="{00000000-0005-0000-0000-00006D7D0000}"/>
    <cellStyle name="Normal 2 9 2 4 2 2 2" xfId="42351" xr:uid="{00000000-0005-0000-0000-00006E7D0000}"/>
    <cellStyle name="Normal 2 9 2 4 2 3" xfId="36911" xr:uid="{00000000-0005-0000-0000-00006F7D0000}"/>
    <cellStyle name="Normal 2 9 2 4 3" xfId="15916" xr:uid="{00000000-0005-0000-0000-0000707D0000}"/>
    <cellStyle name="Normal 2 9 2 4 3 2" xfId="40883" xr:uid="{00000000-0005-0000-0000-0000717D0000}"/>
    <cellStyle name="Normal 2 9 2 4 4" xfId="7747" xr:uid="{00000000-0005-0000-0000-0000727D0000}"/>
    <cellStyle name="Normal 2 9 2 4 5" xfId="35433" xr:uid="{00000000-0005-0000-0000-0000737D0000}"/>
    <cellStyle name="Normal 2 9 2 4 6" xfId="5438" xr:uid="{00000000-0005-0000-0000-0000747D0000}"/>
    <cellStyle name="Normal 2 9 2 5" xfId="4240" xr:uid="{00000000-0005-0000-0000-0000757D0000}"/>
    <cellStyle name="Normal 2 9 2 5 2" xfId="16773" xr:uid="{00000000-0005-0000-0000-0000767D0000}"/>
    <cellStyle name="Normal 2 9 2 5 2 2" xfId="41740" xr:uid="{00000000-0005-0000-0000-0000777D0000}"/>
    <cellStyle name="Normal 2 9 2 5 3" xfId="35950" xr:uid="{00000000-0005-0000-0000-0000787D0000}"/>
    <cellStyle name="Normal 2 9 2 5 4" xfId="8666" xr:uid="{00000000-0005-0000-0000-0000797D0000}"/>
    <cellStyle name="Normal 2 9 2 6" xfId="2616" xr:uid="{00000000-0005-0000-0000-00007A7D0000}"/>
    <cellStyle name="Normal 2 9 2 6 2" xfId="39922" xr:uid="{00000000-0005-0000-0000-00007B7D0000}"/>
    <cellStyle name="Normal 2 9 2 6 3" xfId="14955" xr:uid="{00000000-0005-0000-0000-00007C7D0000}"/>
    <cellStyle name="Normal 2 9 2 7" xfId="6761" xr:uid="{00000000-0005-0000-0000-00007D7D0000}"/>
    <cellStyle name="Normal 2 9 2 8" xfId="35217" xr:uid="{00000000-0005-0000-0000-00007E7D0000}"/>
    <cellStyle name="Normal 2 9 2 9" xfId="5211" xr:uid="{00000000-0005-0000-0000-00007F7D0000}"/>
    <cellStyle name="Normal 2 9 3" xfId="1503" xr:uid="{00000000-0005-0000-0000-0000807D0000}"/>
    <cellStyle name="Normal 2 9 3 2" xfId="2346" xr:uid="{00000000-0005-0000-0000-0000817D0000}"/>
    <cellStyle name="Normal 2 9 3 2 2" xfId="3953" xr:uid="{00000000-0005-0000-0000-0000827D0000}"/>
    <cellStyle name="Normal 2 9 3 2 2 2" xfId="10316" xr:uid="{00000000-0005-0000-0000-0000837D0000}"/>
    <cellStyle name="Normal 2 9 3 2 2 2 2" xfId="18073" xr:uid="{00000000-0005-0000-0000-0000847D0000}"/>
    <cellStyle name="Normal 2 9 3 2 2 2 2 2" xfId="43040" xr:uid="{00000000-0005-0000-0000-0000857D0000}"/>
    <cellStyle name="Normal 2 9 3 2 2 2 3" xfId="37600" xr:uid="{00000000-0005-0000-0000-0000867D0000}"/>
    <cellStyle name="Normal 2 9 3 2 2 3" xfId="16605" xr:uid="{00000000-0005-0000-0000-0000877D0000}"/>
    <cellStyle name="Normal 2 9 3 2 2 3 2" xfId="41572" xr:uid="{00000000-0005-0000-0000-0000887D0000}"/>
    <cellStyle name="Normal 2 9 3 2 2 4" xfId="8439" xr:uid="{00000000-0005-0000-0000-0000897D0000}"/>
    <cellStyle name="Normal 2 9 3 2 2 5" xfId="35738" xr:uid="{00000000-0005-0000-0000-00008A7D0000}"/>
    <cellStyle name="Normal 2 9 3 2 2 6" xfId="5748" xr:uid="{00000000-0005-0000-0000-00008B7D0000}"/>
    <cellStyle name="Normal 2 9 3 2 3" xfId="4845" xr:uid="{00000000-0005-0000-0000-00008C7D0000}"/>
    <cellStyle name="Normal 2 9 3 2 3 2" xfId="10080" xr:uid="{00000000-0005-0000-0000-00008D7D0000}"/>
    <cellStyle name="Normal 2 9 3 2 3 2 2" xfId="17837" xr:uid="{00000000-0005-0000-0000-00008E7D0000}"/>
    <cellStyle name="Normal 2 9 3 2 3 2 2 2" xfId="42804" xr:uid="{00000000-0005-0000-0000-00008F7D0000}"/>
    <cellStyle name="Normal 2 9 3 2 3 2 3" xfId="37364" xr:uid="{00000000-0005-0000-0000-0000907D0000}"/>
    <cellStyle name="Normal 2 9 3 2 3 3" xfId="16369" xr:uid="{00000000-0005-0000-0000-0000917D0000}"/>
    <cellStyle name="Normal 2 9 3 2 3 3 2" xfId="41336" xr:uid="{00000000-0005-0000-0000-0000927D0000}"/>
    <cellStyle name="Normal 2 9 3 2 3 4" xfId="8200" xr:uid="{00000000-0005-0000-0000-0000937D0000}"/>
    <cellStyle name="Normal 2 9 3 2 3 5" xfId="35512" xr:uid="{00000000-0005-0000-0000-0000947D0000}"/>
    <cellStyle name="Normal 2 9 3 2 3 6" xfId="5517" xr:uid="{00000000-0005-0000-0000-0000957D0000}"/>
    <cellStyle name="Normal 2 9 3 2 4" xfId="3140" xr:uid="{00000000-0005-0000-0000-0000967D0000}"/>
    <cellStyle name="Normal 2 9 3 2 4 2" xfId="17226" xr:uid="{00000000-0005-0000-0000-0000977D0000}"/>
    <cellStyle name="Normal 2 9 3 2 4 2 2" xfId="42193" xr:uid="{00000000-0005-0000-0000-0000987D0000}"/>
    <cellStyle name="Normal 2 9 3 2 4 3" xfId="36753" xr:uid="{00000000-0005-0000-0000-0000997D0000}"/>
    <cellStyle name="Normal 2 9 3 2 4 4" xfId="9469" xr:uid="{00000000-0005-0000-0000-00009A7D0000}"/>
    <cellStyle name="Normal 2 9 3 2 5" xfId="15758" xr:uid="{00000000-0005-0000-0000-00009B7D0000}"/>
    <cellStyle name="Normal 2 9 3 2 5 2" xfId="40725" xr:uid="{00000000-0005-0000-0000-00009C7D0000}"/>
    <cellStyle name="Normal 2 9 3 2 6" xfId="7573" xr:uid="{00000000-0005-0000-0000-00009D7D0000}"/>
    <cellStyle name="Normal 2 9 3 2 7" xfId="35297" xr:uid="{00000000-0005-0000-0000-00009E7D0000}"/>
    <cellStyle name="Normal 2 9 3 2 8" xfId="5291" xr:uid="{00000000-0005-0000-0000-00009F7D0000}"/>
    <cellStyle name="Normal 2 9 3 3" xfId="1896" xr:uid="{00000000-0005-0000-0000-0000A07D0000}"/>
    <cellStyle name="Normal 2 9 3 3 2" xfId="3522" xr:uid="{00000000-0005-0000-0000-0000A17D0000}"/>
    <cellStyle name="Normal 2 9 3 3 2 2" xfId="18016" xr:uid="{00000000-0005-0000-0000-0000A27D0000}"/>
    <cellStyle name="Normal 2 9 3 3 2 2 2" xfId="42983" xr:uid="{00000000-0005-0000-0000-0000A37D0000}"/>
    <cellStyle name="Normal 2 9 3 3 2 3" xfId="37543" xr:uid="{00000000-0005-0000-0000-0000A47D0000}"/>
    <cellStyle name="Normal 2 9 3 3 2 4" xfId="10259" xr:uid="{00000000-0005-0000-0000-0000A57D0000}"/>
    <cellStyle name="Normal 2 9 3 3 3" xfId="4402" xr:uid="{00000000-0005-0000-0000-0000A67D0000}"/>
    <cellStyle name="Normal 2 9 3 3 3 2" xfId="41515" xr:uid="{00000000-0005-0000-0000-0000A77D0000}"/>
    <cellStyle name="Normal 2 9 3 3 3 3" xfId="16548" xr:uid="{00000000-0005-0000-0000-0000A87D0000}"/>
    <cellStyle name="Normal 2 9 3 3 4" xfId="2709" xr:uid="{00000000-0005-0000-0000-0000A97D0000}"/>
    <cellStyle name="Normal 2 9 3 3 4 2" xfId="8382" xr:uid="{00000000-0005-0000-0000-0000AA7D0000}"/>
    <cellStyle name="Normal 2 9 3 3 5" xfId="35681" xr:uid="{00000000-0005-0000-0000-0000AB7D0000}"/>
    <cellStyle name="Normal 2 9 3 3 6" xfId="5691" xr:uid="{00000000-0005-0000-0000-0000AC7D0000}"/>
    <cellStyle name="Normal 2 9 3 4" xfId="3450" xr:uid="{00000000-0005-0000-0000-0000AD7D0000}"/>
    <cellStyle name="Normal 2 9 3 4 2" xfId="9649" xr:uid="{00000000-0005-0000-0000-0000AE7D0000}"/>
    <cellStyle name="Normal 2 9 3 4 2 2" xfId="17406" xr:uid="{00000000-0005-0000-0000-0000AF7D0000}"/>
    <cellStyle name="Normal 2 9 3 4 2 2 2" xfId="42373" xr:uid="{00000000-0005-0000-0000-0000B07D0000}"/>
    <cellStyle name="Normal 2 9 3 4 2 3" xfId="36933" xr:uid="{00000000-0005-0000-0000-0000B17D0000}"/>
    <cellStyle name="Normal 2 9 3 4 3" xfId="15938" xr:uid="{00000000-0005-0000-0000-0000B27D0000}"/>
    <cellStyle name="Normal 2 9 3 4 3 2" xfId="40905" xr:uid="{00000000-0005-0000-0000-0000B37D0000}"/>
    <cellStyle name="Normal 2 9 3 4 4" xfId="7769" xr:uid="{00000000-0005-0000-0000-0000B47D0000}"/>
    <cellStyle name="Normal 2 9 3 4 5" xfId="35455" xr:uid="{00000000-0005-0000-0000-0000B57D0000}"/>
    <cellStyle name="Normal 2 9 3 4 6" xfId="5460" xr:uid="{00000000-0005-0000-0000-0000B67D0000}"/>
    <cellStyle name="Normal 2 9 3 5" xfId="4265" xr:uid="{00000000-0005-0000-0000-0000B77D0000}"/>
    <cellStyle name="Normal 2 9 3 5 2" xfId="16795" xr:uid="{00000000-0005-0000-0000-0000B87D0000}"/>
    <cellStyle name="Normal 2 9 3 5 2 2" xfId="41762" xr:uid="{00000000-0005-0000-0000-0000B97D0000}"/>
    <cellStyle name="Normal 2 9 3 5 3" xfId="36003" xr:uid="{00000000-0005-0000-0000-0000BA7D0000}"/>
    <cellStyle name="Normal 2 9 3 5 4" xfId="8719" xr:uid="{00000000-0005-0000-0000-0000BB7D0000}"/>
    <cellStyle name="Normal 2 9 3 6" xfId="2638" xr:uid="{00000000-0005-0000-0000-0000BC7D0000}"/>
    <cellStyle name="Normal 2 9 3 6 2" xfId="39975" xr:uid="{00000000-0005-0000-0000-0000BD7D0000}"/>
    <cellStyle name="Normal 2 9 3 6 3" xfId="15008" xr:uid="{00000000-0005-0000-0000-0000BE7D0000}"/>
    <cellStyle name="Normal 2 9 3 7" xfId="6814" xr:uid="{00000000-0005-0000-0000-0000BF7D0000}"/>
    <cellStyle name="Normal 2 9 3 8" xfId="35239" xr:uid="{00000000-0005-0000-0000-0000C07D0000}"/>
    <cellStyle name="Normal 2 9 3 9" xfId="5233" xr:uid="{00000000-0005-0000-0000-0000C17D0000}"/>
    <cellStyle name="Normal 2 9 4" xfId="2344" xr:uid="{00000000-0005-0000-0000-0000C27D0000}"/>
    <cellStyle name="Normal 2 9 4 2" xfId="3951" xr:uid="{00000000-0005-0000-0000-0000C37D0000}"/>
    <cellStyle name="Normal 2 9 4 2 2" xfId="10314" xr:uid="{00000000-0005-0000-0000-0000C47D0000}"/>
    <cellStyle name="Normal 2 9 4 2 2 2" xfId="18071" xr:uid="{00000000-0005-0000-0000-0000C57D0000}"/>
    <cellStyle name="Normal 2 9 4 2 2 2 2" xfId="43038" xr:uid="{00000000-0005-0000-0000-0000C67D0000}"/>
    <cellStyle name="Normal 2 9 4 2 2 3" xfId="37598" xr:uid="{00000000-0005-0000-0000-0000C77D0000}"/>
    <cellStyle name="Normal 2 9 4 2 3" xfId="16603" xr:uid="{00000000-0005-0000-0000-0000C87D0000}"/>
    <cellStyle name="Normal 2 9 4 2 3 2" xfId="41570" xr:uid="{00000000-0005-0000-0000-0000C97D0000}"/>
    <cellStyle name="Normal 2 9 4 2 4" xfId="8437" xr:uid="{00000000-0005-0000-0000-0000CA7D0000}"/>
    <cellStyle name="Normal 2 9 4 2 5" xfId="35736" xr:uid="{00000000-0005-0000-0000-0000CB7D0000}"/>
    <cellStyle name="Normal 2 9 4 2 6" xfId="5746" xr:uid="{00000000-0005-0000-0000-0000CC7D0000}"/>
    <cellStyle name="Normal 2 9 4 3" xfId="4843" xr:uid="{00000000-0005-0000-0000-0000CD7D0000}"/>
    <cellStyle name="Normal 2 9 4 3 2" xfId="10078" xr:uid="{00000000-0005-0000-0000-0000CE7D0000}"/>
    <cellStyle name="Normal 2 9 4 3 2 2" xfId="17835" xr:uid="{00000000-0005-0000-0000-0000CF7D0000}"/>
    <cellStyle name="Normal 2 9 4 3 2 2 2" xfId="42802" xr:uid="{00000000-0005-0000-0000-0000D07D0000}"/>
    <cellStyle name="Normal 2 9 4 3 2 3" xfId="37362" xr:uid="{00000000-0005-0000-0000-0000D17D0000}"/>
    <cellStyle name="Normal 2 9 4 3 3" xfId="16367" xr:uid="{00000000-0005-0000-0000-0000D27D0000}"/>
    <cellStyle name="Normal 2 9 4 3 3 2" xfId="41334" xr:uid="{00000000-0005-0000-0000-0000D37D0000}"/>
    <cellStyle name="Normal 2 9 4 3 4" xfId="8198" xr:uid="{00000000-0005-0000-0000-0000D47D0000}"/>
    <cellStyle name="Normal 2 9 4 3 5" xfId="35510" xr:uid="{00000000-0005-0000-0000-0000D57D0000}"/>
    <cellStyle name="Normal 2 9 4 3 6" xfId="5515" xr:uid="{00000000-0005-0000-0000-0000D67D0000}"/>
    <cellStyle name="Normal 2 9 4 4" xfId="3138" xr:uid="{00000000-0005-0000-0000-0000D77D0000}"/>
    <cellStyle name="Normal 2 9 4 4 2" xfId="17224" xr:uid="{00000000-0005-0000-0000-0000D87D0000}"/>
    <cellStyle name="Normal 2 9 4 4 2 2" xfId="42191" xr:uid="{00000000-0005-0000-0000-0000D97D0000}"/>
    <cellStyle name="Normal 2 9 4 4 3" xfId="36751" xr:uid="{00000000-0005-0000-0000-0000DA7D0000}"/>
    <cellStyle name="Normal 2 9 4 4 4" xfId="9467" xr:uid="{00000000-0005-0000-0000-0000DB7D0000}"/>
    <cellStyle name="Normal 2 9 4 5" xfId="15756" xr:uid="{00000000-0005-0000-0000-0000DC7D0000}"/>
    <cellStyle name="Normal 2 9 4 5 2" xfId="40723" xr:uid="{00000000-0005-0000-0000-0000DD7D0000}"/>
    <cellStyle name="Normal 2 9 4 6" xfId="7571" xr:uid="{00000000-0005-0000-0000-0000DE7D0000}"/>
    <cellStyle name="Normal 2 9 4 7" xfId="35295" xr:uid="{00000000-0005-0000-0000-0000DF7D0000}"/>
    <cellStyle name="Normal 2 9 4 8" xfId="5289" xr:uid="{00000000-0005-0000-0000-0000E07D0000}"/>
    <cellStyle name="Normal 2 9 5" xfId="1860" xr:uid="{00000000-0005-0000-0000-0000E17D0000}"/>
    <cellStyle name="Normal 2 9 5 2" xfId="3486" xr:uid="{00000000-0005-0000-0000-0000E27D0000}"/>
    <cellStyle name="Normal 2 9 5 2 2" xfId="17980" xr:uid="{00000000-0005-0000-0000-0000E37D0000}"/>
    <cellStyle name="Normal 2 9 5 2 2 2" xfId="42947" xr:uid="{00000000-0005-0000-0000-0000E47D0000}"/>
    <cellStyle name="Normal 2 9 5 2 3" xfId="37507" xr:uid="{00000000-0005-0000-0000-0000E57D0000}"/>
    <cellStyle name="Normal 2 9 5 2 4" xfId="10223" xr:uid="{00000000-0005-0000-0000-0000E67D0000}"/>
    <cellStyle name="Normal 2 9 5 3" xfId="4366" xr:uid="{00000000-0005-0000-0000-0000E77D0000}"/>
    <cellStyle name="Normal 2 9 5 3 2" xfId="41479" xr:uid="{00000000-0005-0000-0000-0000E87D0000}"/>
    <cellStyle name="Normal 2 9 5 3 3" xfId="16512" xr:uid="{00000000-0005-0000-0000-0000E97D0000}"/>
    <cellStyle name="Normal 2 9 5 4" xfId="2673" xr:uid="{00000000-0005-0000-0000-0000EA7D0000}"/>
    <cellStyle name="Normal 2 9 5 4 2" xfId="8346" xr:uid="{00000000-0005-0000-0000-0000EB7D0000}"/>
    <cellStyle name="Normal 2 9 5 5" xfId="35645" xr:uid="{00000000-0005-0000-0000-0000EC7D0000}"/>
    <cellStyle name="Normal 2 9 5 6" xfId="5655" xr:uid="{00000000-0005-0000-0000-0000ED7D0000}"/>
    <cellStyle name="Normal 2 9 6" xfId="3414" xr:uid="{00000000-0005-0000-0000-0000EE7D0000}"/>
    <cellStyle name="Normal 2 9 6 2" xfId="9613" xr:uid="{00000000-0005-0000-0000-0000EF7D0000}"/>
    <cellStyle name="Normal 2 9 6 2 2" xfId="17370" xr:uid="{00000000-0005-0000-0000-0000F07D0000}"/>
    <cellStyle name="Normal 2 9 6 2 2 2" xfId="42337" xr:uid="{00000000-0005-0000-0000-0000F17D0000}"/>
    <cellStyle name="Normal 2 9 6 2 3" xfId="36897" xr:uid="{00000000-0005-0000-0000-0000F27D0000}"/>
    <cellStyle name="Normal 2 9 6 3" xfId="15902" xr:uid="{00000000-0005-0000-0000-0000F37D0000}"/>
    <cellStyle name="Normal 2 9 6 3 2" xfId="40869" xr:uid="{00000000-0005-0000-0000-0000F47D0000}"/>
    <cellStyle name="Normal 2 9 6 4" xfId="7733" xr:uid="{00000000-0005-0000-0000-0000F57D0000}"/>
    <cellStyle name="Normal 2 9 6 5" xfId="35419" xr:uid="{00000000-0005-0000-0000-0000F67D0000}"/>
    <cellStyle name="Normal 2 9 6 6" xfId="5424" xr:uid="{00000000-0005-0000-0000-0000F77D0000}"/>
    <cellStyle name="Normal 2 9 7" xfId="4226" xr:uid="{00000000-0005-0000-0000-0000F87D0000}"/>
    <cellStyle name="Normal 2 9 7 2" xfId="16759" xr:uid="{00000000-0005-0000-0000-0000F97D0000}"/>
    <cellStyle name="Normal 2 9 7 2 2" xfId="41726" xr:uid="{00000000-0005-0000-0000-0000FA7D0000}"/>
    <cellStyle name="Normal 2 9 7 3" xfId="35935" xr:uid="{00000000-0005-0000-0000-0000FB7D0000}"/>
    <cellStyle name="Normal 2 9 7 4" xfId="8651" xr:uid="{00000000-0005-0000-0000-0000FC7D0000}"/>
    <cellStyle name="Normal 2 9 8" xfId="2602" xr:uid="{00000000-0005-0000-0000-0000FD7D0000}"/>
    <cellStyle name="Normal 2 9 8 2" xfId="39907" xr:uid="{00000000-0005-0000-0000-0000FE7D0000}"/>
    <cellStyle name="Normal 2 9 8 3" xfId="14940" xr:uid="{00000000-0005-0000-0000-0000FF7D0000}"/>
    <cellStyle name="Normal 2 9 9" xfId="6745" xr:uid="{00000000-0005-0000-0000-0000007E0000}"/>
    <cellStyle name="Normal 2_Reporting Package - ZEITI 2009 - Final" xfId="1361" xr:uid="{00000000-0005-0000-0000-0000017E0000}"/>
    <cellStyle name="Normal 20" xfId="1362" xr:uid="{00000000-0005-0000-0000-0000027E0000}"/>
    <cellStyle name="Normal 21" xfId="1382" xr:uid="{00000000-0005-0000-0000-0000037E0000}"/>
    <cellStyle name="Normal 22" xfId="1409" xr:uid="{00000000-0005-0000-0000-0000047E0000}"/>
    <cellStyle name="Normal 23" xfId="1407" xr:uid="{00000000-0005-0000-0000-0000057E0000}"/>
    <cellStyle name="Normal 24" xfId="1408" xr:uid="{00000000-0005-0000-0000-0000067E0000}"/>
    <cellStyle name="Normal 25" xfId="1411" xr:uid="{00000000-0005-0000-0000-0000077E0000}"/>
    <cellStyle name="Normal 26" xfId="1420" xr:uid="{00000000-0005-0000-0000-0000087E0000}"/>
    <cellStyle name="Normal 26 10" xfId="35194" xr:uid="{00000000-0005-0000-0000-0000097E0000}"/>
    <cellStyle name="Normal 26 11" xfId="5188" xr:uid="{00000000-0005-0000-0000-00000A7E0000}"/>
    <cellStyle name="Normal 26 2" xfId="1451" xr:uid="{00000000-0005-0000-0000-00000B7E0000}"/>
    <cellStyle name="Normal 26 2 2" xfId="2348" xr:uid="{00000000-0005-0000-0000-00000C7E0000}"/>
    <cellStyle name="Normal 26 2 2 2" xfId="3955" xr:uid="{00000000-0005-0000-0000-00000D7E0000}"/>
    <cellStyle name="Normal 26 2 2 2 2" xfId="10318" xr:uid="{00000000-0005-0000-0000-00000E7E0000}"/>
    <cellStyle name="Normal 26 2 2 2 2 2" xfId="18075" xr:uid="{00000000-0005-0000-0000-00000F7E0000}"/>
    <cellStyle name="Normal 26 2 2 2 2 2 2" xfId="43042" xr:uid="{00000000-0005-0000-0000-0000107E0000}"/>
    <cellStyle name="Normal 26 2 2 2 2 3" xfId="37602" xr:uid="{00000000-0005-0000-0000-0000117E0000}"/>
    <cellStyle name="Normal 26 2 2 2 3" xfId="16607" xr:uid="{00000000-0005-0000-0000-0000127E0000}"/>
    <cellStyle name="Normal 26 2 2 2 3 2" xfId="41574" xr:uid="{00000000-0005-0000-0000-0000137E0000}"/>
    <cellStyle name="Normal 26 2 2 2 4" xfId="8441" xr:uid="{00000000-0005-0000-0000-0000147E0000}"/>
    <cellStyle name="Normal 26 2 2 2 5" xfId="35740" xr:uid="{00000000-0005-0000-0000-0000157E0000}"/>
    <cellStyle name="Normal 26 2 2 2 6" xfId="5750" xr:uid="{00000000-0005-0000-0000-0000167E0000}"/>
    <cellStyle name="Normal 26 2 2 3" xfId="4847" xr:uid="{00000000-0005-0000-0000-0000177E0000}"/>
    <cellStyle name="Normal 26 2 2 3 2" xfId="10082" xr:uid="{00000000-0005-0000-0000-0000187E0000}"/>
    <cellStyle name="Normal 26 2 2 3 2 2" xfId="17839" xr:uid="{00000000-0005-0000-0000-0000197E0000}"/>
    <cellStyle name="Normal 26 2 2 3 2 2 2" xfId="42806" xr:uid="{00000000-0005-0000-0000-00001A7E0000}"/>
    <cellStyle name="Normal 26 2 2 3 2 3" xfId="37366" xr:uid="{00000000-0005-0000-0000-00001B7E0000}"/>
    <cellStyle name="Normal 26 2 2 3 3" xfId="16371" xr:uid="{00000000-0005-0000-0000-00001C7E0000}"/>
    <cellStyle name="Normal 26 2 2 3 3 2" xfId="41338" xr:uid="{00000000-0005-0000-0000-00001D7E0000}"/>
    <cellStyle name="Normal 26 2 2 3 4" xfId="8202" xr:uid="{00000000-0005-0000-0000-00001E7E0000}"/>
    <cellStyle name="Normal 26 2 2 3 5" xfId="35514" xr:uid="{00000000-0005-0000-0000-00001F7E0000}"/>
    <cellStyle name="Normal 26 2 2 3 6" xfId="5519" xr:uid="{00000000-0005-0000-0000-0000207E0000}"/>
    <cellStyle name="Normal 26 2 2 4" xfId="3142" xr:uid="{00000000-0005-0000-0000-0000217E0000}"/>
    <cellStyle name="Normal 26 2 2 4 2" xfId="17228" xr:uid="{00000000-0005-0000-0000-0000227E0000}"/>
    <cellStyle name="Normal 26 2 2 4 2 2" xfId="42195" xr:uid="{00000000-0005-0000-0000-0000237E0000}"/>
    <cellStyle name="Normal 26 2 2 4 3" xfId="36755" xr:uid="{00000000-0005-0000-0000-0000247E0000}"/>
    <cellStyle name="Normal 26 2 2 4 4" xfId="9471" xr:uid="{00000000-0005-0000-0000-0000257E0000}"/>
    <cellStyle name="Normal 26 2 2 5" xfId="15760" xr:uid="{00000000-0005-0000-0000-0000267E0000}"/>
    <cellStyle name="Normal 26 2 2 5 2" xfId="40727" xr:uid="{00000000-0005-0000-0000-0000277E0000}"/>
    <cellStyle name="Normal 26 2 2 6" xfId="7575" xr:uid="{00000000-0005-0000-0000-0000287E0000}"/>
    <cellStyle name="Normal 26 2 2 7" xfId="35299" xr:uid="{00000000-0005-0000-0000-0000297E0000}"/>
    <cellStyle name="Normal 26 2 2 8" xfId="5293" xr:uid="{00000000-0005-0000-0000-00002A7E0000}"/>
    <cellStyle name="Normal 26 2 3" xfId="1875" xr:uid="{00000000-0005-0000-0000-00002B7E0000}"/>
    <cellStyle name="Normal 26 2 3 2" xfId="3501" xr:uid="{00000000-0005-0000-0000-00002C7E0000}"/>
    <cellStyle name="Normal 26 2 3 2 2" xfId="17995" xr:uid="{00000000-0005-0000-0000-00002D7E0000}"/>
    <cellStyle name="Normal 26 2 3 2 2 2" xfId="42962" xr:uid="{00000000-0005-0000-0000-00002E7E0000}"/>
    <cellStyle name="Normal 26 2 3 2 3" xfId="37522" xr:uid="{00000000-0005-0000-0000-00002F7E0000}"/>
    <cellStyle name="Normal 26 2 3 2 4" xfId="10238" xr:uid="{00000000-0005-0000-0000-0000307E0000}"/>
    <cellStyle name="Normal 26 2 3 3" xfId="4381" xr:uid="{00000000-0005-0000-0000-0000317E0000}"/>
    <cellStyle name="Normal 26 2 3 3 2" xfId="41494" xr:uid="{00000000-0005-0000-0000-0000327E0000}"/>
    <cellStyle name="Normal 26 2 3 3 3" xfId="16527" xr:uid="{00000000-0005-0000-0000-0000337E0000}"/>
    <cellStyle name="Normal 26 2 3 4" xfId="2688" xr:uid="{00000000-0005-0000-0000-0000347E0000}"/>
    <cellStyle name="Normal 26 2 3 4 2" xfId="8361" xr:uid="{00000000-0005-0000-0000-0000357E0000}"/>
    <cellStyle name="Normal 26 2 3 5" xfId="35660" xr:uid="{00000000-0005-0000-0000-0000367E0000}"/>
    <cellStyle name="Normal 26 2 3 6" xfId="5670" xr:uid="{00000000-0005-0000-0000-0000377E0000}"/>
    <cellStyle name="Normal 26 2 4" xfId="3429" xr:uid="{00000000-0005-0000-0000-0000387E0000}"/>
    <cellStyle name="Normal 26 2 4 2" xfId="9628" xr:uid="{00000000-0005-0000-0000-0000397E0000}"/>
    <cellStyle name="Normal 26 2 4 2 2" xfId="17385" xr:uid="{00000000-0005-0000-0000-00003A7E0000}"/>
    <cellStyle name="Normal 26 2 4 2 2 2" xfId="42352" xr:uid="{00000000-0005-0000-0000-00003B7E0000}"/>
    <cellStyle name="Normal 26 2 4 2 3" xfId="36912" xr:uid="{00000000-0005-0000-0000-00003C7E0000}"/>
    <cellStyle name="Normal 26 2 4 3" xfId="15917" xr:uid="{00000000-0005-0000-0000-00003D7E0000}"/>
    <cellStyle name="Normal 26 2 4 3 2" xfId="40884" xr:uid="{00000000-0005-0000-0000-00003E7E0000}"/>
    <cellStyle name="Normal 26 2 4 4" xfId="7748" xr:uid="{00000000-0005-0000-0000-00003F7E0000}"/>
    <cellStyle name="Normal 26 2 4 5" xfId="35434" xr:uid="{00000000-0005-0000-0000-0000407E0000}"/>
    <cellStyle name="Normal 26 2 4 6" xfId="5439" xr:uid="{00000000-0005-0000-0000-0000417E0000}"/>
    <cellStyle name="Normal 26 2 5" xfId="4241" xr:uid="{00000000-0005-0000-0000-0000427E0000}"/>
    <cellStyle name="Normal 26 2 5 2" xfId="16774" xr:uid="{00000000-0005-0000-0000-0000437E0000}"/>
    <cellStyle name="Normal 26 2 5 2 2" xfId="41741" xr:uid="{00000000-0005-0000-0000-0000447E0000}"/>
    <cellStyle name="Normal 26 2 5 3" xfId="35951" xr:uid="{00000000-0005-0000-0000-0000457E0000}"/>
    <cellStyle name="Normal 26 2 5 4" xfId="8667" xr:uid="{00000000-0005-0000-0000-0000467E0000}"/>
    <cellStyle name="Normal 26 2 6" xfId="2617" xr:uid="{00000000-0005-0000-0000-0000477E0000}"/>
    <cellStyle name="Normal 26 2 6 2" xfId="39923" xr:uid="{00000000-0005-0000-0000-0000487E0000}"/>
    <cellStyle name="Normal 26 2 6 3" xfId="14956" xr:uid="{00000000-0005-0000-0000-0000497E0000}"/>
    <cellStyle name="Normal 26 2 7" xfId="6762" xr:uid="{00000000-0005-0000-0000-00004A7E0000}"/>
    <cellStyle name="Normal 26 2 8" xfId="35218" xr:uid="{00000000-0005-0000-0000-00004B7E0000}"/>
    <cellStyle name="Normal 26 2 9" xfId="5212" xr:uid="{00000000-0005-0000-0000-00004C7E0000}"/>
    <cellStyle name="Normal 26 3" xfId="1504" xr:uid="{00000000-0005-0000-0000-00004D7E0000}"/>
    <cellStyle name="Normal 26 3 2" xfId="2349" xr:uid="{00000000-0005-0000-0000-00004E7E0000}"/>
    <cellStyle name="Normal 26 3 2 2" xfId="3956" xr:uid="{00000000-0005-0000-0000-00004F7E0000}"/>
    <cellStyle name="Normal 26 3 2 2 2" xfId="10319" xr:uid="{00000000-0005-0000-0000-0000507E0000}"/>
    <cellStyle name="Normal 26 3 2 2 2 2" xfId="18076" xr:uid="{00000000-0005-0000-0000-0000517E0000}"/>
    <cellStyle name="Normal 26 3 2 2 2 2 2" xfId="43043" xr:uid="{00000000-0005-0000-0000-0000527E0000}"/>
    <cellStyle name="Normal 26 3 2 2 2 3" xfId="37603" xr:uid="{00000000-0005-0000-0000-0000537E0000}"/>
    <cellStyle name="Normal 26 3 2 2 3" xfId="16608" xr:uid="{00000000-0005-0000-0000-0000547E0000}"/>
    <cellStyle name="Normal 26 3 2 2 3 2" xfId="41575" xr:uid="{00000000-0005-0000-0000-0000557E0000}"/>
    <cellStyle name="Normal 26 3 2 2 4" xfId="8442" xr:uid="{00000000-0005-0000-0000-0000567E0000}"/>
    <cellStyle name="Normal 26 3 2 2 5" xfId="35741" xr:uid="{00000000-0005-0000-0000-0000577E0000}"/>
    <cellStyle name="Normal 26 3 2 2 6" xfId="5751" xr:uid="{00000000-0005-0000-0000-0000587E0000}"/>
    <cellStyle name="Normal 26 3 2 3" xfId="4848" xr:uid="{00000000-0005-0000-0000-0000597E0000}"/>
    <cellStyle name="Normal 26 3 2 3 2" xfId="10083" xr:uid="{00000000-0005-0000-0000-00005A7E0000}"/>
    <cellStyle name="Normal 26 3 2 3 2 2" xfId="17840" xr:uid="{00000000-0005-0000-0000-00005B7E0000}"/>
    <cellStyle name="Normal 26 3 2 3 2 2 2" xfId="42807" xr:uid="{00000000-0005-0000-0000-00005C7E0000}"/>
    <cellStyle name="Normal 26 3 2 3 2 3" xfId="37367" xr:uid="{00000000-0005-0000-0000-00005D7E0000}"/>
    <cellStyle name="Normal 26 3 2 3 3" xfId="16372" xr:uid="{00000000-0005-0000-0000-00005E7E0000}"/>
    <cellStyle name="Normal 26 3 2 3 3 2" xfId="41339" xr:uid="{00000000-0005-0000-0000-00005F7E0000}"/>
    <cellStyle name="Normal 26 3 2 3 4" xfId="8203" xr:uid="{00000000-0005-0000-0000-0000607E0000}"/>
    <cellStyle name="Normal 26 3 2 3 5" xfId="35515" xr:uid="{00000000-0005-0000-0000-0000617E0000}"/>
    <cellStyle name="Normal 26 3 2 3 6" xfId="5520" xr:uid="{00000000-0005-0000-0000-0000627E0000}"/>
    <cellStyle name="Normal 26 3 2 4" xfId="3143" xr:uid="{00000000-0005-0000-0000-0000637E0000}"/>
    <cellStyle name="Normal 26 3 2 4 2" xfId="17229" xr:uid="{00000000-0005-0000-0000-0000647E0000}"/>
    <cellStyle name="Normal 26 3 2 4 2 2" xfId="42196" xr:uid="{00000000-0005-0000-0000-0000657E0000}"/>
    <cellStyle name="Normal 26 3 2 4 3" xfId="36756" xr:uid="{00000000-0005-0000-0000-0000667E0000}"/>
    <cellStyle name="Normal 26 3 2 4 4" xfId="9472" xr:uid="{00000000-0005-0000-0000-0000677E0000}"/>
    <cellStyle name="Normal 26 3 2 5" xfId="15761" xr:uid="{00000000-0005-0000-0000-0000687E0000}"/>
    <cellStyle name="Normal 26 3 2 5 2" xfId="40728" xr:uid="{00000000-0005-0000-0000-0000697E0000}"/>
    <cellStyle name="Normal 26 3 2 6" xfId="7576" xr:uid="{00000000-0005-0000-0000-00006A7E0000}"/>
    <cellStyle name="Normal 26 3 2 7" xfId="35300" xr:uid="{00000000-0005-0000-0000-00006B7E0000}"/>
    <cellStyle name="Normal 26 3 2 8" xfId="5294" xr:uid="{00000000-0005-0000-0000-00006C7E0000}"/>
    <cellStyle name="Normal 26 3 3" xfId="1897" xr:uid="{00000000-0005-0000-0000-00006D7E0000}"/>
    <cellStyle name="Normal 26 3 3 2" xfId="3523" xr:uid="{00000000-0005-0000-0000-00006E7E0000}"/>
    <cellStyle name="Normal 26 3 3 2 2" xfId="18017" xr:uid="{00000000-0005-0000-0000-00006F7E0000}"/>
    <cellStyle name="Normal 26 3 3 2 2 2" xfId="42984" xr:uid="{00000000-0005-0000-0000-0000707E0000}"/>
    <cellStyle name="Normal 26 3 3 2 3" xfId="37544" xr:uid="{00000000-0005-0000-0000-0000717E0000}"/>
    <cellStyle name="Normal 26 3 3 2 4" xfId="10260" xr:uid="{00000000-0005-0000-0000-0000727E0000}"/>
    <cellStyle name="Normal 26 3 3 3" xfId="4403" xr:uid="{00000000-0005-0000-0000-0000737E0000}"/>
    <cellStyle name="Normal 26 3 3 3 2" xfId="41516" xr:uid="{00000000-0005-0000-0000-0000747E0000}"/>
    <cellStyle name="Normal 26 3 3 3 3" xfId="16549" xr:uid="{00000000-0005-0000-0000-0000757E0000}"/>
    <cellStyle name="Normal 26 3 3 4" xfId="2710" xr:uid="{00000000-0005-0000-0000-0000767E0000}"/>
    <cellStyle name="Normal 26 3 3 4 2" xfId="8383" xr:uid="{00000000-0005-0000-0000-0000777E0000}"/>
    <cellStyle name="Normal 26 3 3 5" xfId="35682" xr:uid="{00000000-0005-0000-0000-0000787E0000}"/>
    <cellStyle name="Normal 26 3 3 6" xfId="5692" xr:uid="{00000000-0005-0000-0000-0000797E0000}"/>
    <cellStyle name="Normal 26 3 4" xfId="3451" xr:uid="{00000000-0005-0000-0000-00007A7E0000}"/>
    <cellStyle name="Normal 26 3 4 2" xfId="9650" xr:uid="{00000000-0005-0000-0000-00007B7E0000}"/>
    <cellStyle name="Normal 26 3 4 2 2" xfId="17407" xr:uid="{00000000-0005-0000-0000-00007C7E0000}"/>
    <cellStyle name="Normal 26 3 4 2 2 2" xfId="42374" xr:uid="{00000000-0005-0000-0000-00007D7E0000}"/>
    <cellStyle name="Normal 26 3 4 2 3" xfId="36934" xr:uid="{00000000-0005-0000-0000-00007E7E0000}"/>
    <cellStyle name="Normal 26 3 4 3" xfId="15939" xr:uid="{00000000-0005-0000-0000-00007F7E0000}"/>
    <cellStyle name="Normal 26 3 4 3 2" xfId="40906" xr:uid="{00000000-0005-0000-0000-0000807E0000}"/>
    <cellStyle name="Normal 26 3 4 4" xfId="7770" xr:uid="{00000000-0005-0000-0000-0000817E0000}"/>
    <cellStyle name="Normal 26 3 4 5" xfId="35456" xr:uid="{00000000-0005-0000-0000-0000827E0000}"/>
    <cellStyle name="Normal 26 3 4 6" xfId="5461" xr:uid="{00000000-0005-0000-0000-0000837E0000}"/>
    <cellStyle name="Normal 26 3 5" xfId="4266" xr:uid="{00000000-0005-0000-0000-0000847E0000}"/>
    <cellStyle name="Normal 26 3 5 2" xfId="16796" xr:uid="{00000000-0005-0000-0000-0000857E0000}"/>
    <cellStyle name="Normal 26 3 5 2 2" xfId="41763" xr:uid="{00000000-0005-0000-0000-0000867E0000}"/>
    <cellStyle name="Normal 26 3 5 3" xfId="36004" xr:uid="{00000000-0005-0000-0000-0000877E0000}"/>
    <cellStyle name="Normal 26 3 5 4" xfId="8720" xr:uid="{00000000-0005-0000-0000-0000887E0000}"/>
    <cellStyle name="Normal 26 3 6" xfId="2639" xr:uid="{00000000-0005-0000-0000-0000897E0000}"/>
    <cellStyle name="Normal 26 3 6 2" xfId="39976" xr:uid="{00000000-0005-0000-0000-00008A7E0000}"/>
    <cellStyle name="Normal 26 3 6 3" xfId="15009" xr:uid="{00000000-0005-0000-0000-00008B7E0000}"/>
    <cellStyle name="Normal 26 3 7" xfId="6815" xr:uid="{00000000-0005-0000-0000-00008C7E0000}"/>
    <cellStyle name="Normal 26 3 8" xfId="35240" xr:uid="{00000000-0005-0000-0000-00008D7E0000}"/>
    <cellStyle name="Normal 26 3 9" xfId="5234" xr:uid="{00000000-0005-0000-0000-00008E7E0000}"/>
    <cellStyle name="Normal 26 4" xfId="2347" xr:uid="{00000000-0005-0000-0000-00008F7E0000}"/>
    <cellStyle name="Normal 26 4 2" xfId="3954" xr:uid="{00000000-0005-0000-0000-0000907E0000}"/>
    <cellStyle name="Normal 26 4 2 2" xfId="10317" xr:uid="{00000000-0005-0000-0000-0000917E0000}"/>
    <cellStyle name="Normal 26 4 2 2 2" xfId="18074" xr:uid="{00000000-0005-0000-0000-0000927E0000}"/>
    <cellStyle name="Normal 26 4 2 2 2 2" xfId="43041" xr:uid="{00000000-0005-0000-0000-0000937E0000}"/>
    <cellStyle name="Normal 26 4 2 2 3" xfId="37601" xr:uid="{00000000-0005-0000-0000-0000947E0000}"/>
    <cellStyle name="Normal 26 4 2 3" xfId="16606" xr:uid="{00000000-0005-0000-0000-0000957E0000}"/>
    <cellStyle name="Normal 26 4 2 3 2" xfId="41573" xr:uid="{00000000-0005-0000-0000-0000967E0000}"/>
    <cellStyle name="Normal 26 4 2 4" xfId="8440" xr:uid="{00000000-0005-0000-0000-0000977E0000}"/>
    <cellStyle name="Normal 26 4 2 5" xfId="35739" xr:uid="{00000000-0005-0000-0000-0000987E0000}"/>
    <cellStyle name="Normal 26 4 2 6" xfId="5749" xr:uid="{00000000-0005-0000-0000-0000997E0000}"/>
    <cellStyle name="Normal 26 4 3" xfId="4846" xr:uid="{00000000-0005-0000-0000-00009A7E0000}"/>
    <cellStyle name="Normal 26 4 3 2" xfId="10081" xr:uid="{00000000-0005-0000-0000-00009B7E0000}"/>
    <cellStyle name="Normal 26 4 3 2 2" xfId="17838" xr:uid="{00000000-0005-0000-0000-00009C7E0000}"/>
    <cellStyle name="Normal 26 4 3 2 2 2" xfId="42805" xr:uid="{00000000-0005-0000-0000-00009D7E0000}"/>
    <cellStyle name="Normal 26 4 3 2 3" xfId="37365" xr:uid="{00000000-0005-0000-0000-00009E7E0000}"/>
    <cellStyle name="Normal 26 4 3 3" xfId="16370" xr:uid="{00000000-0005-0000-0000-00009F7E0000}"/>
    <cellStyle name="Normal 26 4 3 3 2" xfId="41337" xr:uid="{00000000-0005-0000-0000-0000A07E0000}"/>
    <cellStyle name="Normal 26 4 3 4" xfId="8201" xr:uid="{00000000-0005-0000-0000-0000A17E0000}"/>
    <cellStyle name="Normal 26 4 3 5" xfId="35513" xr:uid="{00000000-0005-0000-0000-0000A27E0000}"/>
    <cellStyle name="Normal 26 4 3 6" xfId="5518" xr:uid="{00000000-0005-0000-0000-0000A37E0000}"/>
    <cellStyle name="Normal 26 4 4" xfId="3141" xr:uid="{00000000-0005-0000-0000-0000A47E0000}"/>
    <cellStyle name="Normal 26 4 4 2" xfId="17227" xr:uid="{00000000-0005-0000-0000-0000A57E0000}"/>
    <cellStyle name="Normal 26 4 4 2 2" xfId="42194" xr:uid="{00000000-0005-0000-0000-0000A67E0000}"/>
    <cellStyle name="Normal 26 4 4 3" xfId="36754" xr:uid="{00000000-0005-0000-0000-0000A77E0000}"/>
    <cellStyle name="Normal 26 4 4 4" xfId="9470" xr:uid="{00000000-0005-0000-0000-0000A87E0000}"/>
    <cellStyle name="Normal 26 4 5" xfId="15759" xr:uid="{00000000-0005-0000-0000-0000A97E0000}"/>
    <cellStyle name="Normal 26 4 5 2" xfId="40726" xr:uid="{00000000-0005-0000-0000-0000AA7E0000}"/>
    <cellStyle name="Normal 26 4 6" xfId="7574" xr:uid="{00000000-0005-0000-0000-0000AB7E0000}"/>
    <cellStyle name="Normal 26 4 7" xfId="35298" xr:uid="{00000000-0005-0000-0000-0000AC7E0000}"/>
    <cellStyle name="Normal 26 4 8" xfId="5292" xr:uid="{00000000-0005-0000-0000-0000AD7E0000}"/>
    <cellStyle name="Normal 26 5" xfId="1851" xr:uid="{00000000-0005-0000-0000-0000AE7E0000}"/>
    <cellStyle name="Normal 26 5 2" xfId="3477" xr:uid="{00000000-0005-0000-0000-0000AF7E0000}"/>
    <cellStyle name="Normal 26 5 2 2" xfId="17971" xr:uid="{00000000-0005-0000-0000-0000B07E0000}"/>
    <cellStyle name="Normal 26 5 2 2 2" xfId="42938" xr:uid="{00000000-0005-0000-0000-0000B17E0000}"/>
    <cellStyle name="Normal 26 5 2 3" xfId="37498" xr:uid="{00000000-0005-0000-0000-0000B27E0000}"/>
    <cellStyle name="Normal 26 5 2 4" xfId="10214" xr:uid="{00000000-0005-0000-0000-0000B37E0000}"/>
    <cellStyle name="Normal 26 5 3" xfId="4357" xr:uid="{00000000-0005-0000-0000-0000B47E0000}"/>
    <cellStyle name="Normal 26 5 3 2" xfId="41470" xr:uid="{00000000-0005-0000-0000-0000B57E0000}"/>
    <cellStyle name="Normal 26 5 3 3" xfId="16503" xr:uid="{00000000-0005-0000-0000-0000B67E0000}"/>
    <cellStyle name="Normal 26 5 4" xfId="2664" xr:uid="{00000000-0005-0000-0000-0000B77E0000}"/>
    <cellStyle name="Normal 26 5 4 2" xfId="8337" xr:uid="{00000000-0005-0000-0000-0000B87E0000}"/>
    <cellStyle name="Normal 26 5 5" xfId="35636" xr:uid="{00000000-0005-0000-0000-0000B97E0000}"/>
    <cellStyle name="Normal 26 5 6" xfId="5646" xr:uid="{00000000-0005-0000-0000-0000BA7E0000}"/>
    <cellStyle name="Normal 26 6" xfId="3403" xr:uid="{00000000-0005-0000-0000-0000BB7E0000}"/>
    <cellStyle name="Normal 26 6 2" xfId="9602" xr:uid="{00000000-0005-0000-0000-0000BC7E0000}"/>
    <cellStyle name="Normal 26 6 2 2" xfId="17359" xr:uid="{00000000-0005-0000-0000-0000BD7E0000}"/>
    <cellStyle name="Normal 26 6 2 2 2" xfId="42326" xr:uid="{00000000-0005-0000-0000-0000BE7E0000}"/>
    <cellStyle name="Normal 26 6 2 3" xfId="36886" xr:uid="{00000000-0005-0000-0000-0000BF7E0000}"/>
    <cellStyle name="Normal 26 6 3" xfId="15891" xr:uid="{00000000-0005-0000-0000-0000C07E0000}"/>
    <cellStyle name="Normal 26 6 3 2" xfId="40858" xr:uid="{00000000-0005-0000-0000-0000C17E0000}"/>
    <cellStyle name="Normal 26 6 4" xfId="7722" xr:uid="{00000000-0005-0000-0000-0000C27E0000}"/>
    <cellStyle name="Normal 26 6 5" xfId="35410" xr:uid="{00000000-0005-0000-0000-0000C37E0000}"/>
    <cellStyle name="Normal 26 6 6" xfId="5415" xr:uid="{00000000-0005-0000-0000-0000C47E0000}"/>
    <cellStyle name="Normal 26 7" xfId="4213" xr:uid="{00000000-0005-0000-0000-0000C57E0000}"/>
    <cellStyle name="Normal 26 7 2" xfId="16748" xr:uid="{00000000-0005-0000-0000-0000C67E0000}"/>
    <cellStyle name="Normal 26 7 2 2" xfId="41715" xr:uid="{00000000-0005-0000-0000-0000C77E0000}"/>
    <cellStyle name="Normal 26 7 3" xfId="35921" xr:uid="{00000000-0005-0000-0000-0000C87E0000}"/>
    <cellStyle name="Normal 26 7 4" xfId="8637" xr:uid="{00000000-0005-0000-0000-0000C97E0000}"/>
    <cellStyle name="Normal 26 8" xfId="2591" xr:uid="{00000000-0005-0000-0000-0000CA7E0000}"/>
    <cellStyle name="Normal 26 8 2" xfId="39893" xr:uid="{00000000-0005-0000-0000-0000CB7E0000}"/>
    <cellStyle name="Normal 26 8 3" xfId="14926" xr:uid="{00000000-0005-0000-0000-0000CC7E0000}"/>
    <cellStyle name="Normal 26 9" xfId="6731" xr:uid="{00000000-0005-0000-0000-0000CD7E0000}"/>
    <cellStyle name="Normal 27" xfId="1434" xr:uid="{00000000-0005-0000-0000-0000CE7E0000}"/>
    <cellStyle name="Normal 27 10" xfId="35202" xr:uid="{00000000-0005-0000-0000-0000CF7E0000}"/>
    <cellStyle name="Normal 27 11" xfId="5196" xr:uid="{00000000-0005-0000-0000-0000D07E0000}"/>
    <cellStyle name="Normal 27 2" xfId="1452" xr:uid="{00000000-0005-0000-0000-0000D17E0000}"/>
    <cellStyle name="Normal 27 2 2" xfId="2351" xr:uid="{00000000-0005-0000-0000-0000D27E0000}"/>
    <cellStyle name="Normal 27 2 2 2" xfId="3958" xr:uid="{00000000-0005-0000-0000-0000D37E0000}"/>
    <cellStyle name="Normal 27 2 2 2 2" xfId="10321" xr:uid="{00000000-0005-0000-0000-0000D47E0000}"/>
    <cellStyle name="Normal 27 2 2 2 2 2" xfId="18078" xr:uid="{00000000-0005-0000-0000-0000D57E0000}"/>
    <cellStyle name="Normal 27 2 2 2 2 2 2" xfId="43045" xr:uid="{00000000-0005-0000-0000-0000D67E0000}"/>
    <cellStyle name="Normal 27 2 2 2 2 3" xfId="37605" xr:uid="{00000000-0005-0000-0000-0000D77E0000}"/>
    <cellStyle name="Normal 27 2 2 2 3" xfId="16610" xr:uid="{00000000-0005-0000-0000-0000D87E0000}"/>
    <cellStyle name="Normal 27 2 2 2 3 2" xfId="41577" xr:uid="{00000000-0005-0000-0000-0000D97E0000}"/>
    <cellStyle name="Normal 27 2 2 2 4" xfId="8444" xr:uid="{00000000-0005-0000-0000-0000DA7E0000}"/>
    <cellStyle name="Normal 27 2 2 2 5" xfId="35743" xr:uid="{00000000-0005-0000-0000-0000DB7E0000}"/>
    <cellStyle name="Normal 27 2 2 2 6" xfId="5753" xr:uid="{00000000-0005-0000-0000-0000DC7E0000}"/>
    <cellStyle name="Normal 27 2 2 3" xfId="4850" xr:uid="{00000000-0005-0000-0000-0000DD7E0000}"/>
    <cellStyle name="Normal 27 2 2 3 2" xfId="10085" xr:uid="{00000000-0005-0000-0000-0000DE7E0000}"/>
    <cellStyle name="Normal 27 2 2 3 2 2" xfId="17842" xr:uid="{00000000-0005-0000-0000-0000DF7E0000}"/>
    <cellStyle name="Normal 27 2 2 3 2 2 2" xfId="42809" xr:uid="{00000000-0005-0000-0000-0000E07E0000}"/>
    <cellStyle name="Normal 27 2 2 3 2 3" xfId="37369" xr:uid="{00000000-0005-0000-0000-0000E17E0000}"/>
    <cellStyle name="Normal 27 2 2 3 3" xfId="16374" xr:uid="{00000000-0005-0000-0000-0000E27E0000}"/>
    <cellStyle name="Normal 27 2 2 3 3 2" xfId="41341" xr:uid="{00000000-0005-0000-0000-0000E37E0000}"/>
    <cellStyle name="Normal 27 2 2 3 4" xfId="8205" xr:uid="{00000000-0005-0000-0000-0000E47E0000}"/>
    <cellStyle name="Normal 27 2 2 3 5" xfId="35517" xr:uid="{00000000-0005-0000-0000-0000E57E0000}"/>
    <cellStyle name="Normal 27 2 2 3 6" xfId="5522" xr:uid="{00000000-0005-0000-0000-0000E67E0000}"/>
    <cellStyle name="Normal 27 2 2 4" xfId="3145" xr:uid="{00000000-0005-0000-0000-0000E77E0000}"/>
    <cellStyle name="Normal 27 2 2 4 2" xfId="17231" xr:uid="{00000000-0005-0000-0000-0000E87E0000}"/>
    <cellStyle name="Normal 27 2 2 4 2 2" xfId="42198" xr:uid="{00000000-0005-0000-0000-0000E97E0000}"/>
    <cellStyle name="Normal 27 2 2 4 3" xfId="36758" xr:uid="{00000000-0005-0000-0000-0000EA7E0000}"/>
    <cellStyle name="Normal 27 2 2 4 4" xfId="9474" xr:uid="{00000000-0005-0000-0000-0000EB7E0000}"/>
    <cellStyle name="Normal 27 2 2 5" xfId="15763" xr:uid="{00000000-0005-0000-0000-0000EC7E0000}"/>
    <cellStyle name="Normal 27 2 2 5 2" xfId="40730" xr:uid="{00000000-0005-0000-0000-0000ED7E0000}"/>
    <cellStyle name="Normal 27 2 2 6" xfId="7578" xr:uid="{00000000-0005-0000-0000-0000EE7E0000}"/>
    <cellStyle name="Normal 27 2 2 7" xfId="35302" xr:uid="{00000000-0005-0000-0000-0000EF7E0000}"/>
    <cellStyle name="Normal 27 2 2 8" xfId="5296" xr:uid="{00000000-0005-0000-0000-0000F07E0000}"/>
    <cellStyle name="Normal 27 2 3" xfId="1876" xr:uid="{00000000-0005-0000-0000-0000F17E0000}"/>
    <cellStyle name="Normal 27 2 3 2" xfId="3502" xr:uid="{00000000-0005-0000-0000-0000F27E0000}"/>
    <cellStyle name="Normal 27 2 3 2 2" xfId="17996" xr:uid="{00000000-0005-0000-0000-0000F37E0000}"/>
    <cellStyle name="Normal 27 2 3 2 2 2" xfId="42963" xr:uid="{00000000-0005-0000-0000-0000F47E0000}"/>
    <cellStyle name="Normal 27 2 3 2 3" xfId="37523" xr:uid="{00000000-0005-0000-0000-0000F57E0000}"/>
    <cellStyle name="Normal 27 2 3 2 4" xfId="10239" xr:uid="{00000000-0005-0000-0000-0000F67E0000}"/>
    <cellStyle name="Normal 27 2 3 3" xfId="4382" xr:uid="{00000000-0005-0000-0000-0000F77E0000}"/>
    <cellStyle name="Normal 27 2 3 3 2" xfId="41495" xr:uid="{00000000-0005-0000-0000-0000F87E0000}"/>
    <cellStyle name="Normal 27 2 3 3 3" xfId="16528" xr:uid="{00000000-0005-0000-0000-0000F97E0000}"/>
    <cellStyle name="Normal 27 2 3 4" xfId="2689" xr:uid="{00000000-0005-0000-0000-0000FA7E0000}"/>
    <cellStyle name="Normal 27 2 3 4 2" xfId="8362" xr:uid="{00000000-0005-0000-0000-0000FB7E0000}"/>
    <cellStyle name="Normal 27 2 3 5" xfId="35661" xr:uid="{00000000-0005-0000-0000-0000FC7E0000}"/>
    <cellStyle name="Normal 27 2 3 6" xfId="5671" xr:uid="{00000000-0005-0000-0000-0000FD7E0000}"/>
    <cellStyle name="Normal 27 2 4" xfId="3430" xr:uid="{00000000-0005-0000-0000-0000FE7E0000}"/>
    <cellStyle name="Normal 27 2 4 2" xfId="9629" xr:uid="{00000000-0005-0000-0000-0000FF7E0000}"/>
    <cellStyle name="Normal 27 2 4 2 2" xfId="17386" xr:uid="{00000000-0005-0000-0000-0000007F0000}"/>
    <cellStyle name="Normal 27 2 4 2 2 2" xfId="42353" xr:uid="{00000000-0005-0000-0000-0000017F0000}"/>
    <cellStyle name="Normal 27 2 4 2 3" xfId="36913" xr:uid="{00000000-0005-0000-0000-0000027F0000}"/>
    <cellStyle name="Normal 27 2 4 3" xfId="15918" xr:uid="{00000000-0005-0000-0000-0000037F0000}"/>
    <cellStyle name="Normal 27 2 4 3 2" xfId="40885" xr:uid="{00000000-0005-0000-0000-0000047F0000}"/>
    <cellStyle name="Normal 27 2 4 4" xfId="7749" xr:uid="{00000000-0005-0000-0000-0000057F0000}"/>
    <cellStyle name="Normal 27 2 4 5" xfId="35435" xr:uid="{00000000-0005-0000-0000-0000067F0000}"/>
    <cellStyle name="Normal 27 2 4 6" xfId="5440" xr:uid="{00000000-0005-0000-0000-0000077F0000}"/>
    <cellStyle name="Normal 27 2 5" xfId="4242" xr:uid="{00000000-0005-0000-0000-0000087F0000}"/>
    <cellStyle name="Normal 27 2 5 2" xfId="16775" xr:uid="{00000000-0005-0000-0000-0000097F0000}"/>
    <cellStyle name="Normal 27 2 5 2 2" xfId="41742" xr:uid="{00000000-0005-0000-0000-00000A7F0000}"/>
    <cellStyle name="Normal 27 2 5 3" xfId="35952" xr:uid="{00000000-0005-0000-0000-00000B7F0000}"/>
    <cellStyle name="Normal 27 2 5 4" xfId="8668" xr:uid="{00000000-0005-0000-0000-00000C7F0000}"/>
    <cellStyle name="Normal 27 2 6" xfId="2618" xr:uid="{00000000-0005-0000-0000-00000D7F0000}"/>
    <cellStyle name="Normal 27 2 6 2" xfId="39924" xr:uid="{00000000-0005-0000-0000-00000E7F0000}"/>
    <cellStyle name="Normal 27 2 6 3" xfId="14957" xr:uid="{00000000-0005-0000-0000-00000F7F0000}"/>
    <cellStyle name="Normal 27 2 7" xfId="6763" xr:uid="{00000000-0005-0000-0000-0000107F0000}"/>
    <cellStyle name="Normal 27 2 8" xfId="35219" xr:uid="{00000000-0005-0000-0000-0000117F0000}"/>
    <cellStyle name="Normal 27 2 9" xfId="5213" xr:uid="{00000000-0005-0000-0000-0000127F0000}"/>
    <cellStyle name="Normal 27 3" xfId="1505" xr:uid="{00000000-0005-0000-0000-0000137F0000}"/>
    <cellStyle name="Normal 27 3 2" xfId="2352" xr:uid="{00000000-0005-0000-0000-0000147F0000}"/>
    <cellStyle name="Normal 27 3 2 2" xfId="3959" xr:uid="{00000000-0005-0000-0000-0000157F0000}"/>
    <cellStyle name="Normal 27 3 2 2 2" xfId="10322" xr:uid="{00000000-0005-0000-0000-0000167F0000}"/>
    <cellStyle name="Normal 27 3 2 2 2 2" xfId="18079" xr:uid="{00000000-0005-0000-0000-0000177F0000}"/>
    <cellStyle name="Normal 27 3 2 2 2 2 2" xfId="43046" xr:uid="{00000000-0005-0000-0000-0000187F0000}"/>
    <cellStyle name="Normal 27 3 2 2 2 3" xfId="37606" xr:uid="{00000000-0005-0000-0000-0000197F0000}"/>
    <cellStyle name="Normal 27 3 2 2 3" xfId="16611" xr:uid="{00000000-0005-0000-0000-00001A7F0000}"/>
    <cellStyle name="Normal 27 3 2 2 3 2" xfId="41578" xr:uid="{00000000-0005-0000-0000-00001B7F0000}"/>
    <cellStyle name="Normal 27 3 2 2 4" xfId="8445" xr:uid="{00000000-0005-0000-0000-00001C7F0000}"/>
    <cellStyle name="Normal 27 3 2 2 5" xfId="35744" xr:uid="{00000000-0005-0000-0000-00001D7F0000}"/>
    <cellStyle name="Normal 27 3 2 2 6" xfId="5754" xr:uid="{00000000-0005-0000-0000-00001E7F0000}"/>
    <cellStyle name="Normal 27 3 2 3" xfId="4851" xr:uid="{00000000-0005-0000-0000-00001F7F0000}"/>
    <cellStyle name="Normal 27 3 2 3 2" xfId="10086" xr:uid="{00000000-0005-0000-0000-0000207F0000}"/>
    <cellStyle name="Normal 27 3 2 3 2 2" xfId="17843" xr:uid="{00000000-0005-0000-0000-0000217F0000}"/>
    <cellStyle name="Normal 27 3 2 3 2 2 2" xfId="42810" xr:uid="{00000000-0005-0000-0000-0000227F0000}"/>
    <cellStyle name="Normal 27 3 2 3 2 3" xfId="37370" xr:uid="{00000000-0005-0000-0000-0000237F0000}"/>
    <cellStyle name="Normal 27 3 2 3 3" xfId="16375" xr:uid="{00000000-0005-0000-0000-0000247F0000}"/>
    <cellStyle name="Normal 27 3 2 3 3 2" xfId="41342" xr:uid="{00000000-0005-0000-0000-0000257F0000}"/>
    <cellStyle name="Normal 27 3 2 3 4" xfId="8206" xr:uid="{00000000-0005-0000-0000-0000267F0000}"/>
    <cellStyle name="Normal 27 3 2 3 5" xfId="35518" xr:uid="{00000000-0005-0000-0000-0000277F0000}"/>
    <cellStyle name="Normal 27 3 2 3 6" xfId="5523" xr:uid="{00000000-0005-0000-0000-0000287F0000}"/>
    <cellStyle name="Normal 27 3 2 4" xfId="3146" xr:uid="{00000000-0005-0000-0000-0000297F0000}"/>
    <cellStyle name="Normal 27 3 2 4 2" xfId="17232" xr:uid="{00000000-0005-0000-0000-00002A7F0000}"/>
    <cellStyle name="Normal 27 3 2 4 2 2" xfId="42199" xr:uid="{00000000-0005-0000-0000-00002B7F0000}"/>
    <cellStyle name="Normal 27 3 2 4 3" xfId="36759" xr:uid="{00000000-0005-0000-0000-00002C7F0000}"/>
    <cellStyle name="Normal 27 3 2 4 4" xfId="9475" xr:uid="{00000000-0005-0000-0000-00002D7F0000}"/>
    <cellStyle name="Normal 27 3 2 5" xfId="15764" xr:uid="{00000000-0005-0000-0000-00002E7F0000}"/>
    <cellStyle name="Normal 27 3 2 5 2" xfId="40731" xr:uid="{00000000-0005-0000-0000-00002F7F0000}"/>
    <cellStyle name="Normal 27 3 2 6" xfId="7579" xr:uid="{00000000-0005-0000-0000-0000307F0000}"/>
    <cellStyle name="Normal 27 3 2 7" xfId="35303" xr:uid="{00000000-0005-0000-0000-0000317F0000}"/>
    <cellStyle name="Normal 27 3 2 8" xfId="5297" xr:uid="{00000000-0005-0000-0000-0000327F0000}"/>
    <cellStyle name="Normal 27 3 3" xfId="1898" xr:uid="{00000000-0005-0000-0000-0000337F0000}"/>
    <cellStyle name="Normal 27 3 3 2" xfId="3524" xr:uid="{00000000-0005-0000-0000-0000347F0000}"/>
    <cellStyle name="Normal 27 3 3 2 2" xfId="18018" xr:uid="{00000000-0005-0000-0000-0000357F0000}"/>
    <cellStyle name="Normal 27 3 3 2 2 2" xfId="42985" xr:uid="{00000000-0005-0000-0000-0000367F0000}"/>
    <cellStyle name="Normal 27 3 3 2 3" xfId="37545" xr:uid="{00000000-0005-0000-0000-0000377F0000}"/>
    <cellStyle name="Normal 27 3 3 2 4" xfId="10261" xr:uid="{00000000-0005-0000-0000-0000387F0000}"/>
    <cellStyle name="Normal 27 3 3 3" xfId="4404" xr:uid="{00000000-0005-0000-0000-0000397F0000}"/>
    <cellStyle name="Normal 27 3 3 3 2" xfId="41517" xr:uid="{00000000-0005-0000-0000-00003A7F0000}"/>
    <cellStyle name="Normal 27 3 3 3 3" xfId="16550" xr:uid="{00000000-0005-0000-0000-00003B7F0000}"/>
    <cellStyle name="Normal 27 3 3 4" xfId="2711" xr:uid="{00000000-0005-0000-0000-00003C7F0000}"/>
    <cellStyle name="Normal 27 3 3 4 2" xfId="8384" xr:uid="{00000000-0005-0000-0000-00003D7F0000}"/>
    <cellStyle name="Normal 27 3 3 5" xfId="35683" xr:uid="{00000000-0005-0000-0000-00003E7F0000}"/>
    <cellStyle name="Normal 27 3 3 6" xfId="5693" xr:uid="{00000000-0005-0000-0000-00003F7F0000}"/>
    <cellStyle name="Normal 27 3 4" xfId="3452" xr:uid="{00000000-0005-0000-0000-0000407F0000}"/>
    <cellStyle name="Normal 27 3 4 2" xfId="9651" xr:uid="{00000000-0005-0000-0000-0000417F0000}"/>
    <cellStyle name="Normal 27 3 4 2 2" xfId="17408" xr:uid="{00000000-0005-0000-0000-0000427F0000}"/>
    <cellStyle name="Normal 27 3 4 2 2 2" xfId="42375" xr:uid="{00000000-0005-0000-0000-0000437F0000}"/>
    <cellStyle name="Normal 27 3 4 2 3" xfId="36935" xr:uid="{00000000-0005-0000-0000-0000447F0000}"/>
    <cellStyle name="Normal 27 3 4 3" xfId="15940" xr:uid="{00000000-0005-0000-0000-0000457F0000}"/>
    <cellStyle name="Normal 27 3 4 3 2" xfId="40907" xr:uid="{00000000-0005-0000-0000-0000467F0000}"/>
    <cellStyle name="Normal 27 3 4 4" xfId="7771" xr:uid="{00000000-0005-0000-0000-0000477F0000}"/>
    <cellStyle name="Normal 27 3 4 5" xfId="35457" xr:uid="{00000000-0005-0000-0000-0000487F0000}"/>
    <cellStyle name="Normal 27 3 4 6" xfId="5462" xr:uid="{00000000-0005-0000-0000-0000497F0000}"/>
    <cellStyle name="Normal 27 3 5" xfId="4267" xr:uid="{00000000-0005-0000-0000-00004A7F0000}"/>
    <cellStyle name="Normal 27 3 5 2" xfId="16797" xr:uid="{00000000-0005-0000-0000-00004B7F0000}"/>
    <cellStyle name="Normal 27 3 5 2 2" xfId="41764" xr:uid="{00000000-0005-0000-0000-00004C7F0000}"/>
    <cellStyle name="Normal 27 3 5 3" xfId="36005" xr:uid="{00000000-0005-0000-0000-00004D7F0000}"/>
    <cellStyle name="Normal 27 3 5 4" xfId="8721" xr:uid="{00000000-0005-0000-0000-00004E7F0000}"/>
    <cellStyle name="Normal 27 3 6" xfId="2640" xr:uid="{00000000-0005-0000-0000-00004F7F0000}"/>
    <cellStyle name="Normal 27 3 6 2" xfId="39977" xr:uid="{00000000-0005-0000-0000-0000507F0000}"/>
    <cellStyle name="Normal 27 3 6 3" xfId="15010" xr:uid="{00000000-0005-0000-0000-0000517F0000}"/>
    <cellStyle name="Normal 27 3 7" xfId="6816" xr:uid="{00000000-0005-0000-0000-0000527F0000}"/>
    <cellStyle name="Normal 27 3 8" xfId="35241" xr:uid="{00000000-0005-0000-0000-0000537F0000}"/>
    <cellStyle name="Normal 27 3 9" xfId="5235" xr:uid="{00000000-0005-0000-0000-0000547F0000}"/>
    <cellStyle name="Normal 27 4" xfId="2350" xr:uid="{00000000-0005-0000-0000-0000557F0000}"/>
    <cellStyle name="Normal 27 4 2" xfId="3957" xr:uid="{00000000-0005-0000-0000-0000567F0000}"/>
    <cellStyle name="Normal 27 4 2 2" xfId="10320" xr:uid="{00000000-0005-0000-0000-0000577F0000}"/>
    <cellStyle name="Normal 27 4 2 2 2" xfId="18077" xr:uid="{00000000-0005-0000-0000-0000587F0000}"/>
    <cellStyle name="Normal 27 4 2 2 2 2" xfId="43044" xr:uid="{00000000-0005-0000-0000-0000597F0000}"/>
    <cellStyle name="Normal 27 4 2 2 3" xfId="37604" xr:uid="{00000000-0005-0000-0000-00005A7F0000}"/>
    <cellStyle name="Normal 27 4 2 3" xfId="16609" xr:uid="{00000000-0005-0000-0000-00005B7F0000}"/>
    <cellStyle name="Normal 27 4 2 3 2" xfId="41576" xr:uid="{00000000-0005-0000-0000-00005C7F0000}"/>
    <cellStyle name="Normal 27 4 2 4" xfId="8443" xr:uid="{00000000-0005-0000-0000-00005D7F0000}"/>
    <cellStyle name="Normal 27 4 2 5" xfId="35742" xr:uid="{00000000-0005-0000-0000-00005E7F0000}"/>
    <cellStyle name="Normal 27 4 2 6" xfId="5752" xr:uid="{00000000-0005-0000-0000-00005F7F0000}"/>
    <cellStyle name="Normal 27 4 3" xfId="4849" xr:uid="{00000000-0005-0000-0000-0000607F0000}"/>
    <cellStyle name="Normal 27 4 3 2" xfId="10084" xr:uid="{00000000-0005-0000-0000-0000617F0000}"/>
    <cellStyle name="Normal 27 4 3 2 2" xfId="17841" xr:uid="{00000000-0005-0000-0000-0000627F0000}"/>
    <cellStyle name="Normal 27 4 3 2 2 2" xfId="42808" xr:uid="{00000000-0005-0000-0000-0000637F0000}"/>
    <cellStyle name="Normal 27 4 3 2 3" xfId="37368" xr:uid="{00000000-0005-0000-0000-0000647F0000}"/>
    <cellStyle name="Normal 27 4 3 3" xfId="16373" xr:uid="{00000000-0005-0000-0000-0000657F0000}"/>
    <cellStyle name="Normal 27 4 3 3 2" xfId="41340" xr:uid="{00000000-0005-0000-0000-0000667F0000}"/>
    <cellStyle name="Normal 27 4 3 4" xfId="8204" xr:uid="{00000000-0005-0000-0000-0000677F0000}"/>
    <cellStyle name="Normal 27 4 3 5" xfId="35516" xr:uid="{00000000-0005-0000-0000-0000687F0000}"/>
    <cellStyle name="Normal 27 4 3 6" xfId="5521" xr:uid="{00000000-0005-0000-0000-0000697F0000}"/>
    <cellStyle name="Normal 27 4 4" xfId="3144" xr:uid="{00000000-0005-0000-0000-00006A7F0000}"/>
    <cellStyle name="Normal 27 4 4 2" xfId="17230" xr:uid="{00000000-0005-0000-0000-00006B7F0000}"/>
    <cellStyle name="Normal 27 4 4 2 2" xfId="42197" xr:uid="{00000000-0005-0000-0000-00006C7F0000}"/>
    <cellStyle name="Normal 27 4 4 3" xfId="36757" xr:uid="{00000000-0005-0000-0000-00006D7F0000}"/>
    <cellStyle name="Normal 27 4 4 4" xfId="9473" xr:uid="{00000000-0005-0000-0000-00006E7F0000}"/>
    <cellStyle name="Normal 27 4 5" xfId="15762" xr:uid="{00000000-0005-0000-0000-00006F7F0000}"/>
    <cellStyle name="Normal 27 4 5 2" xfId="40729" xr:uid="{00000000-0005-0000-0000-0000707F0000}"/>
    <cellStyle name="Normal 27 4 6" xfId="7577" xr:uid="{00000000-0005-0000-0000-0000717F0000}"/>
    <cellStyle name="Normal 27 4 7" xfId="35301" xr:uid="{00000000-0005-0000-0000-0000727F0000}"/>
    <cellStyle name="Normal 27 4 8" xfId="5295" xr:uid="{00000000-0005-0000-0000-0000737F0000}"/>
    <cellStyle name="Normal 27 5" xfId="1859" xr:uid="{00000000-0005-0000-0000-0000747F0000}"/>
    <cellStyle name="Normal 27 5 2" xfId="3485" xr:uid="{00000000-0005-0000-0000-0000757F0000}"/>
    <cellStyle name="Normal 27 5 2 2" xfId="17979" xr:uid="{00000000-0005-0000-0000-0000767F0000}"/>
    <cellStyle name="Normal 27 5 2 2 2" xfId="42946" xr:uid="{00000000-0005-0000-0000-0000777F0000}"/>
    <cellStyle name="Normal 27 5 2 3" xfId="37506" xr:uid="{00000000-0005-0000-0000-0000787F0000}"/>
    <cellStyle name="Normal 27 5 2 4" xfId="10222" xr:uid="{00000000-0005-0000-0000-0000797F0000}"/>
    <cellStyle name="Normal 27 5 3" xfId="4365" xr:uid="{00000000-0005-0000-0000-00007A7F0000}"/>
    <cellStyle name="Normal 27 5 3 2" xfId="41478" xr:uid="{00000000-0005-0000-0000-00007B7F0000}"/>
    <cellStyle name="Normal 27 5 3 3" xfId="16511" xr:uid="{00000000-0005-0000-0000-00007C7F0000}"/>
    <cellStyle name="Normal 27 5 4" xfId="2672" xr:uid="{00000000-0005-0000-0000-00007D7F0000}"/>
    <cellStyle name="Normal 27 5 4 2" xfId="8345" xr:uid="{00000000-0005-0000-0000-00007E7F0000}"/>
    <cellStyle name="Normal 27 5 5" xfId="35644" xr:uid="{00000000-0005-0000-0000-00007F7F0000}"/>
    <cellStyle name="Normal 27 5 6" xfId="5654" xr:uid="{00000000-0005-0000-0000-0000807F0000}"/>
    <cellStyle name="Normal 27 6" xfId="3413" xr:uid="{00000000-0005-0000-0000-0000817F0000}"/>
    <cellStyle name="Normal 27 6 2" xfId="9612" xr:uid="{00000000-0005-0000-0000-0000827F0000}"/>
    <cellStyle name="Normal 27 6 2 2" xfId="17369" xr:uid="{00000000-0005-0000-0000-0000837F0000}"/>
    <cellStyle name="Normal 27 6 2 2 2" xfId="42336" xr:uid="{00000000-0005-0000-0000-0000847F0000}"/>
    <cellStyle name="Normal 27 6 2 3" xfId="36896" xr:uid="{00000000-0005-0000-0000-0000857F0000}"/>
    <cellStyle name="Normal 27 6 3" xfId="15901" xr:uid="{00000000-0005-0000-0000-0000867F0000}"/>
    <cellStyle name="Normal 27 6 3 2" xfId="40868" xr:uid="{00000000-0005-0000-0000-0000877F0000}"/>
    <cellStyle name="Normal 27 6 4" xfId="7732" xr:uid="{00000000-0005-0000-0000-0000887F0000}"/>
    <cellStyle name="Normal 27 6 5" xfId="35418" xr:uid="{00000000-0005-0000-0000-0000897F0000}"/>
    <cellStyle name="Normal 27 6 6" xfId="5423" xr:uid="{00000000-0005-0000-0000-00008A7F0000}"/>
    <cellStyle name="Normal 27 7" xfId="4225" xr:uid="{00000000-0005-0000-0000-00008B7F0000}"/>
    <cellStyle name="Normal 27 7 2" xfId="16758" xr:uid="{00000000-0005-0000-0000-00008C7F0000}"/>
    <cellStyle name="Normal 27 7 2 2" xfId="41725" xr:uid="{00000000-0005-0000-0000-00008D7F0000}"/>
    <cellStyle name="Normal 27 7 3" xfId="35934" xr:uid="{00000000-0005-0000-0000-00008E7F0000}"/>
    <cellStyle name="Normal 27 7 4" xfId="8650" xr:uid="{00000000-0005-0000-0000-00008F7F0000}"/>
    <cellStyle name="Normal 27 8" xfId="2601" xr:uid="{00000000-0005-0000-0000-0000907F0000}"/>
    <cellStyle name="Normal 27 8 2" xfId="39906" xr:uid="{00000000-0005-0000-0000-0000917F0000}"/>
    <cellStyle name="Normal 27 8 3" xfId="14939" xr:uid="{00000000-0005-0000-0000-0000927F0000}"/>
    <cellStyle name="Normal 27 9" xfId="6744" xr:uid="{00000000-0005-0000-0000-0000937F0000}"/>
    <cellStyle name="Normal 28" xfId="1436" xr:uid="{00000000-0005-0000-0000-0000947F0000}"/>
    <cellStyle name="Normal 28 10" xfId="35204" xr:uid="{00000000-0005-0000-0000-0000957F0000}"/>
    <cellStyle name="Normal 28 11" xfId="5198" xr:uid="{00000000-0005-0000-0000-0000967F0000}"/>
    <cellStyle name="Normal 28 2" xfId="1453" xr:uid="{00000000-0005-0000-0000-0000977F0000}"/>
    <cellStyle name="Normal 28 2 2" xfId="2354" xr:uid="{00000000-0005-0000-0000-0000987F0000}"/>
    <cellStyle name="Normal 28 2 2 2" xfId="3961" xr:uid="{00000000-0005-0000-0000-0000997F0000}"/>
    <cellStyle name="Normal 28 2 2 2 2" xfId="10324" xr:uid="{00000000-0005-0000-0000-00009A7F0000}"/>
    <cellStyle name="Normal 28 2 2 2 2 2" xfId="18081" xr:uid="{00000000-0005-0000-0000-00009B7F0000}"/>
    <cellStyle name="Normal 28 2 2 2 2 2 2" xfId="43048" xr:uid="{00000000-0005-0000-0000-00009C7F0000}"/>
    <cellStyle name="Normal 28 2 2 2 2 3" xfId="37608" xr:uid="{00000000-0005-0000-0000-00009D7F0000}"/>
    <cellStyle name="Normal 28 2 2 2 3" xfId="16613" xr:uid="{00000000-0005-0000-0000-00009E7F0000}"/>
    <cellStyle name="Normal 28 2 2 2 3 2" xfId="41580" xr:uid="{00000000-0005-0000-0000-00009F7F0000}"/>
    <cellStyle name="Normal 28 2 2 2 4" xfId="8447" xr:uid="{00000000-0005-0000-0000-0000A07F0000}"/>
    <cellStyle name="Normal 28 2 2 2 5" xfId="35746" xr:uid="{00000000-0005-0000-0000-0000A17F0000}"/>
    <cellStyle name="Normal 28 2 2 2 6" xfId="5756" xr:uid="{00000000-0005-0000-0000-0000A27F0000}"/>
    <cellStyle name="Normal 28 2 2 3" xfId="4853" xr:uid="{00000000-0005-0000-0000-0000A37F0000}"/>
    <cellStyle name="Normal 28 2 2 3 2" xfId="10088" xr:uid="{00000000-0005-0000-0000-0000A47F0000}"/>
    <cellStyle name="Normal 28 2 2 3 2 2" xfId="17845" xr:uid="{00000000-0005-0000-0000-0000A57F0000}"/>
    <cellStyle name="Normal 28 2 2 3 2 2 2" xfId="42812" xr:uid="{00000000-0005-0000-0000-0000A67F0000}"/>
    <cellStyle name="Normal 28 2 2 3 2 3" xfId="37372" xr:uid="{00000000-0005-0000-0000-0000A77F0000}"/>
    <cellStyle name="Normal 28 2 2 3 3" xfId="16377" xr:uid="{00000000-0005-0000-0000-0000A87F0000}"/>
    <cellStyle name="Normal 28 2 2 3 3 2" xfId="41344" xr:uid="{00000000-0005-0000-0000-0000A97F0000}"/>
    <cellStyle name="Normal 28 2 2 3 4" xfId="8208" xr:uid="{00000000-0005-0000-0000-0000AA7F0000}"/>
    <cellStyle name="Normal 28 2 2 3 5" xfId="35520" xr:uid="{00000000-0005-0000-0000-0000AB7F0000}"/>
    <cellStyle name="Normal 28 2 2 3 6" xfId="5525" xr:uid="{00000000-0005-0000-0000-0000AC7F0000}"/>
    <cellStyle name="Normal 28 2 2 4" xfId="3148" xr:uid="{00000000-0005-0000-0000-0000AD7F0000}"/>
    <cellStyle name="Normal 28 2 2 4 2" xfId="17234" xr:uid="{00000000-0005-0000-0000-0000AE7F0000}"/>
    <cellStyle name="Normal 28 2 2 4 2 2" xfId="42201" xr:uid="{00000000-0005-0000-0000-0000AF7F0000}"/>
    <cellStyle name="Normal 28 2 2 4 3" xfId="36761" xr:uid="{00000000-0005-0000-0000-0000B07F0000}"/>
    <cellStyle name="Normal 28 2 2 4 4" xfId="9477" xr:uid="{00000000-0005-0000-0000-0000B17F0000}"/>
    <cellStyle name="Normal 28 2 2 5" xfId="15766" xr:uid="{00000000-0005-0000-0000-0000B27F0000}"/>
    <cellStyle name="Normal 28 2 2 5 2" xfId="40733" xr:uid="{00000000-0005-0000-0000-0000B37F0000}"/>
    <cellStyle name="Normal 28 2 2 6" xfId="7581" xr:uid="{00000000-0005-0000-0000-0000B47F0000}"/>
    <cellStyle name="Normal 28 2 2 7" xfId="35305" xr:uid="{00000000-0005-0000-0000-0000B57F0000}"/>
    <cellStyle name="Normal 28 2 2 8" xfId="5299" xr:uid="{00000000-0005-0000-0000-0000B67F0000}"/>
    <cellStyle name="Normal 28 2 3" xfId="1877" xr:uid="{00000000-0005-0000-0000-0000B77F0000}"/>
    <cellStyle name="Normal 28 2 3 2" xfId="3503" xr:uid="{00000000-0005-0000-0000-0000B87F0000}"/>
    <cellStyle name="Normal 28 2 3 2 2" xfId="17997" xr:uid="{00000000-0005-0000-0000-0000B97F0000}"/>
    <cellStyle name="Normal 28 2 3 2 2 2" xfId="42964" xr:uid="{00000000-0005-0000-0000-0000BA7F0000}"/>
    <cellStyle name="Normal 28 2 3 2 3" xfId="37524" xr:uid="{00000000-0005-0000-0000-0000BB7F0000}"/>
    <cellStyle name="Normal 28 2 3 2 4" xfId="10240" xr:uid="{00000000-0005-0000-0000-0000BC7F0000}"/>
    <cellStyle name="Normal 28 2 3 3" xfId="4383" xr:uid="{00000000-0005-0000-0000-0000BD7F0000}"/>
    <cellStyle name="Normal 28 2 3 3 2" xfId="41496" xr:uid="{00000000-0005-0000-0000-0000BE7F0000}"/>
    <cellStyle name="Normal 28 2 3 3 3" xfId="16529" xr:uid="{00000000-0005-0000-0000-0000BF7F0000}"/>
    <cellStyle name="Normal 28 2 3 4" xfId="2690" xr:uid="{00000000-0005-0000-0000-0000C07F0000}"/>
    <cellStyle name="Normal 28 2 3 4 2" xfId="8363" xr:uid="{00000000-0005-0000-0000-0000C17F0000}"/>
    <cellStyle name="Normal 28 2 3 5" xfId="35662" xr:uid="{00000000-0005-0000-0000-0000C27F0000}"/>
    <cellStyle name="Normal 28 2 3 6" xfId="5672" xr:uid="{00000000-0005-0000-0000-0000C37F0000}"/>
    <cellStyle name="Normal 28 2 4" xfId="3431" xr:uid="{00000000-0005-0000-0000-0000C47F0000}"/>
    <cellStyle name="Normal 28 2 4 2" xfId="9630" xr:uid="{00000000-0005-0000-0000-0000C57F0000}"/>
    <cellStyle name="Normal 28 2 4 2 2" xfId="17387" xr:uid="{00000000-0005-0000-0000-0000C67F0000}"/>
    <cellStyle name="Normal 28 2 4 2 2 2" xfId="42354" xr:uid="{00000000-0005-0000-0000-0000C77F0000}"/>
    <cellStyle name="Normal 28 2 4 2 3" xfId="36914" xr:uid="{00000000-0005-0000-0000-0000C87F0000}"/>
    <cellStyle name="Normal 28 2 4 3" xfId="15919" xr:uid="{00000000-0005-0000-0000-0000C97F0000}"/>
    <cellStyle name="Normal 28 2 4 3 2" xfId="40886" xr:uid="{00000000-0005-0000-0000-0000CA7F0000}"/>
    <cellStyle name="Normal 28 2 4 4" xfId="7750" xr:uid="{00000000-0005-0000-0000-0000CB7F0000}"/>
    <cellStyle name="Normal 28 2 4 5" xfId="35436" xr:uid="{00000000-0005-0000-0000-0000CC7F0000}"/>
    <cellStyle name="Normal 28 2 4 6" xfId="5441" xr:uid="{00000000-0005-0000-0000-0000CD7F0000}"/>
    <cellStyle name="Normal 28 2 5" xfId="4243" xr:uid="{00000000-0005-0000-0000-0000CE7F0000}"/>
    <cellStyle name="Normal 28 2 5 2" xfId="16776" xr:uid="{00000000-0005-0000-0000-0000CF7F0000}"/>
    <cellStyle name="Normal 28 2 5 2 2" xfId="41743" xr:uid="{00000000-0005-0000-0000-0000D07F0000}"/>
    <cellStyle name="Normal 28 2 5 3" xfId="35953" xr:uid="{00000000-0005-0000-0000-0000D17F0000}"/>
    <cellStyle name="Normal 28 2 5 4" xfId="8669" xr:uid="{00000000-0005-0000-0000-0000D27F0000}"/>
    <cellStyle name="Normal 28 2 6" xfId="2619" xr:uid="{00000000-0005-0000-0000-0000D37F0000}"/>
    <cellStyle name="Normal 28 2 6 2" xfId="39925" xr:uid="{00000000-0005-0000-0000-0000D47F0000}"/>
    <cellStyle name="Normal 28 2 6 3" xfId="14958" xr:uid="{00000000-0005-0000-0000-0000D57F0000}"/>
    <cellStyle name="Normal 28 2 7" xfId="6764" xr:uid="{00000000-0005-0000-0000-0000D67F0000}"/>
    <cellStyle name="Normal 28 2 8" xfId="35220" xr:uid="{00000000-0005-0000-0000-0000D77F0000}"/>
    <cellStyle name="Normal 28 2 9" xfId="5214" xr:uid="{00000000-0005-0000-0000-0000D87F0000}"/>
    <cellStyle name="Normal 28 3" xfId="1506" xr:uid="{00000000-0005-0000-0000-0000D97F0000}"/>
    <cellStyle name="Normal 28 3 2" xfId="2355" xr:uid="{00000000-0005-0000-0000-0000DA7F0000}"/>
    <cellStyle name="Normal 28 3 2 2" xfId="3962" xr:uid="{00000000-0005-0000-0000-0000DB7F0000}"/>
    <cellStyle name="Normal 28 3 2 2 2" xfId="10325" xr:uid="{00000000-0005-0000-0000-0000DC7F0000}"/>
    <cellStyle name="Normal 28 3 2 2 2 2" xfId="18082" xr:uid="{00000000-0005-0000-0000-0000DD7F0000}"/>
    <cellStyle name="Normal 28 3 2 2 2 2 2" xfId="43049" xr:uid="{00000000-0005-0000-0000-0000DE7F0000}"/>
    <cellStyle name="Normal 28 3 2 2 2 3" xfId="37609" xr:uid="{00000000-0005-0000-0000-0000DF7F0000}"/>
    <cellStyle name="Normal 28 3 2 2 3" xfId="16614" xr:uid="{00000000-0005-0000-0000-0000E07F0000}"/>
    <cellStyle name="Normal 28 3 2 2 3 2" xfId="41581" xr:uid="{00000000-0005-0000-0000-0000E17F0000}"/>
    <cellStyle name="Normal 28 3 2 2 4" xfId="8448" xr:uid="{00000000-0005-0000-0000-0000E27F0000}"/>
    <cellStyle name="Normal 28 3 2 2 5" xfId="35747" xr:uid="{00000000-0005-0000-0000-0000E37F0000}"/>
    <cellStyle name="Normal 28 3 2 2 6" xfId="5757" xr:uid="{00000000-0005-0000-0000-0000E47F0000}"/>
    <cellStyle name="Normal 28 3 2 3" xfId="4854" xr:uid="{00000000-0005-0000-0000-0000E57F0000}"/>
    <cellStyle name="Normal 28 3 2 3 2" xfId="10089" xr:uid="{00000000-0005-0000-0000-0000E67F0000}"/>
    <cellStyle name="Normal 28 3 2 3 2 2" xfId="17846" xr:uid="{00000000-0005-0000-0000-0000E77F0000}"/>
    <cellStyle name="Normal 28 3 2 3 2 2 2" xfId="42813" xr:uid="{00000000-0005-0000-0000-0000E87F0000}"/>
    <cellStyle name="Normal 28 3 2 3 2 3" xfId="37373" xr:uid="{00000000-0005-0000-0000-0000E97F0000}"/>
    <cellStyle name="Normal 28 3 2 3 3" xfId="16378" xr:uid="{00000000-0005-0000-0000-0000EA7F0000}"/>
    <cellStyle name="Normal 28 3 2 3 3 2" xfId="41345" xr:uid="{00000000-0005-0000-0000-0000EB7F0000}"/>
    <cellStyle name="Normal 28 3 2 3 4" xfId="8209" xr:uid="{00000000-0005-0000-0000-0000EC7F0000}"/>
    <cellStyle name="Normal 28 3 2 3 5" xfId="35521" xr:uid="{00000000-0005-0000-0000-0000ED7F0000}"/>
    <cellStyle name="Normal 28 3 2 3 6" xfId="5526" xr:uid="{00000000-0005-0000-0000-0000EE7F0000}"/>
    <cellStyle name="Normal 28 3 2 4" xfId="3149" xr:uid="{00000000-0005-0000-0000-0000EF7F0000}"/>
    <cellStyle name="Normal 28 3 2 4 2" xfId="17235" xr:uid="{00000000-0005-0000-0000-0000F07F0000}"/>
    <cellStyle name="Normal 28 3 2 4 2 2" xfId="42202" xr:uid="{00000000-0005-0000-0000-0000F17F0000}"/>
    <cellStyle name="Normal 28 3 2 4 3" xfId="36762" xr:uid="{00000000-0005-0000-0000-0000F27F0000}"/>
    <cellStyle name="Normal 28 3 2 4 4" xfId="9478" xr:uid="{00000000-0005-0000-0000-0000F37F0000}"/>
    <cellStyle name="Normal 28 3 2 5" xfId="15767" xr:uid="{00000000-0005-0000-0000-0000F47F0000}"/>
    <cellStyle name="Normal 28 3 2 5 2" xfId="40734" xr:uid="{00000000-0005-0000-0000-0000F57F0000}"/>
    <cellStyle name="Normal 28 3 2 6" xfId="7582" xr:uid="{00000000-0005-0000-0000-0000F67F0000}"/>
    <cellStyle name="Normal 28 3 2 7" xfId="35306" xr:uid="{00000000-0005-0000-0000-0000F77F0000}"/>
    <cellStyle name="Normal 28 3 2 8" xfId="5300" xr:uid="{00000000-0005-0000-0000-0000F87F0000}"/>
    <cellStyle name="Normal 28 3 3" xfId="1899" xr:uid="{00000000-0005-0000-0000-0000F97F0000}"/>
    <cellStyle name="Normal 28 3 3 2" xfId="3525" xr:uid="{00000000-0005-0000-0000-0000FA7F0000}"/>
    <cellStyle name="Normal 28 3 3 2 2" xfId="18019" xr:uid="{00000000-0005-0000-0000-0000FB7F0000}"/>
    <cellStyle name="Normal 28 3 3 2 2 2" xfId="42986" xr:uid="{00000000-0005-0000-0000-0000FC7F0000}"/>
    <cellStyle name="Normal 28 3 3 2 3" xfId="37546" xr:uid="{00000000-0005-0000-0000-0000FD7F0000}"/>
    <cellStyle name="Normal 28 3 3 2 4" xfId="10262" xr:uid="{00000000-0005-0000-0000-0000FE7F0000}"/>
    <cellStyle name="Normal 28 3 3 3" xfId="4405" xr:uid="{00000000-0005-0000-0000-0000FF7F0000}"/>
    <cellStyle name="Normal 28 3 3 3 2" xfId="41518" xr:uid="{00000000-0005-0000-0000-000000800000}"/>
    <cellStyle name="Normal 28 3 3 3 3" xfId="16551" xr:uid="{00000000-0005-0000-0000-000001800000}"/>
    <cellStyle name="Normal 28 3 3 4" xfId="2712" xr:uid="{00000000-0005-0000-0000-000002800000}"/>
    <cellStyle name="Normal 28 3 3 4 2" xfId="8385" xr:uid="{00000000-0005-0000-0000-000003800000}"/>
    <cellStyle name="Normal 28 3 3 5" xfId="35684" xr:uid="{00000000-0005-0000-0000-000004800000}"/>
    <cellStyle name="Normal 28 3 3 6" xfId="5694" xr:uid="{00000000-0005-0000-0000-000005800000}"/>
    <cellStyle name="Normal 28 3 4" xfId="3453" xr:uid="{00000000-0005-0000-0000-000006800000}"/>
    <cellStyle name="Normal 28 3 4 2" xfId="9652" xr:uid="{00000000-0005-0000-0000-000007800000}"/>
    <cellStyle name="Normal 28 3 4 2 2" xfId="17409" xr:uid="{00000000-0005-0000-0000-000008800000}"/>
    <cellStyle name="Normal 28 3 4 2 2 2" xfId="42376" xr:uid="{00000000-0005-0000-0000-000009800000}"/>
    <cellStyle name="Normal 28 3 4 2 3" xfId="36936" xr:uid="{00000000-0005-0000-0000-00000A800000}"/>
    <cellStyle name="Normal 28 3 4 3" xfId="15941" xr:uid="{00000000-0005-0000-0000-00000B800000}"/>
    <cellStyle name="Normal 28 3 4 3 2" xfId="40908" xr:uid="{00000000-0005-0000-0000-00000C800000}"/>
    <cellStyle name="Normal 28 3 4 4" xfId="7772" xr:uid="{00000000-0005-0000-0000-00000D800000}"/>
    <cellStyle name="Normal 28 3 4 5" xfId="35458" xr:uid="{00000000-0005-0000-0000-00000E800000}"/>
    <cellStyle name="Normal 28 3 4 6" xfId="5463" xr:uid="{00000000-0005-0000-0000-00000F800000}"/>
    <cellStyle name="Normal 28 3 5" xfId="4268" xr:uid="{00000000-0005-0000-0000-000010800000}"/>
    <cellStyle name="Normal 28 3 5 2" xfId="16798" xr:uid="{00000000-0005-0000-0000-000011800000}"/>
    <cellStyle name="Normal 28 3 5 2 2" xfId="41765" xr:uid="{00000000-0005-0000-0000-000012800000}"/>
    <cellStyle name="Normal 28 3 5 3" xfId="36006" xr:uid="{00000000-0005-0000-0000-000013800000}"/>
    <cellStyle name="Normal 28 3 5 4" xfId="8722" xr:uid="{00000000-0005-0000-0000-000014800000}"/>
    <cellStyle name="Normal 28 3 6" xfId="2641" xr:uid="{00000000-0005-0000-0000-000015800000}"/>
    <cellStyle name="Normal 28 3 6 2" xfId="39978" xr:uid="{00000000-0005-0000-0000-000016800000}"/>
    <cellStyle name="Normal 28 3 6 3" xfId="15011" xr:uid="{00000000-0005-0000-0000-000017800000}"/>
    <cellStyle name="Normal 28 3 7" xfId="6817" xr:uid="{00000000-0005-0000-0000-000018800000}"/>
    <cellStyle name="Normal 28 3 8" xfId="35242" xr:uid="{00000000-0005-0000-0000-000019800000}"/>
    <cellStyle name="Normal 28 3 9" xfId="5236" xr:uid="{00000000-0005-0000-0000-00001A800000}"/>
    <cellStyle name="Normal 28 4" xfId="2353" xr:uid="{00000000-0005-0000-0000-00001B800000}"/>
    <cellStyle name="Normal 28 4 2" xfId="3960" xr:uid="{00000000-0005-0000-0000-00001C800000}"/>
    <cellStyle name="Normal 28 4 2 2" xfId="10323" xr:uid="{00000000-0005-0000-0000-00001D800000}"/>
    <cellStyle name="Normal 28 4 2 2 2" xfId="18080" xr:uid="{00000000-0005-0000-0000-00001E800000}"/>
    <cellStyle name="Normal 28 4 2 2 2 2" xfId="43047" xr:uid="{00000000-0005-0000-0000-00001F800000}"/>
    <cellStyle name="Normal 28 4 2 2 3" xfId="37607" xr:uid="{00000000-0005-0000-0000-000020800000}"/>
    <cellStyle name="Normal 28 4 2 3" xfId="16612" xr:uid="{00000000-0005-0000-0000-000021800000}"/>
    <cellStyle name="Normal 28 4 2 3 2" xfId="41579" xr:uid="{00000000-0005-0000-0000-000022800000}"/>
    <cellStyle name="Normal 28 4 2 4" xfId="8446" xr:uid="{00000000-0005-0000-0000-000023800000}"/>
    <cellStyle name="Normal 28 4 2 5" xfId="35745" xr:uid="{00000000-0005-0000-0000-000024800000}"/>
    <cellStyle name="Normal 28 4 2 6" xfId="5755" xr:uid="{00000000-0005-0000-0000-000025800000}"/>
    <cellStyle name="Normal 28 4 3" xfId="4852" xr:uid="{00000000-0005-0000-0000-000026800000}"/>
    <cellStyle name="Normal 28 4 3 2" xfId="10087" xr:uid="{00000000-0005-0000-0000-000027800000}"/>
    <cellStyle name="Normal 28 4 3 2 2" xfId="17844" xr:uid="{00000000-0005-0000-0000-000028800000}"/>
    <cellStyle name="Normal 28 4 3 2 2 2" xfId="42811" xr:uid="{00000000-0005-0000-0000-000029800000}"/>
    <cellStyle name="Normal 28 4 3 2 3" xfId="37371" xr:uid="{00000000-0005-0000-0000-00002A800000}"/>
    <cellStyle name="Normal 28 4 3 3" xfId="16376" xr:uid="{00000000-0005-0000-0000-00002B800000}"/>
    <cellStyle name="Normal 28 4 3 3 2" xfId="41343" xr:uid="{00000000-0005-0000-0000-00002C800000}"/>
    <cellStyle name="Normal 28 4 3 4" xfId="8207" xr:uid="{00000000-0005-0000-0000-00002D800000}"/>
    <cellStyle name="Normal 28 4 3 5" xfId="35519" xr:uid="{00000000-0005-0000-0000-00002E800000}"/>
    <cellStyle name="Normal 28 4 3 6" xfId="5524" xr:uid="{00000000-0005-0000-0000-00002F800000}"/>
    <cellStyle name="Normal 28 4 4" xfId="3147" xr:uid="{00000000-0005-0000-0000-000030800000}"/>
    <cellStyle name="Normal 28 4 4 2" xfId="17233" xr:uid="{00000000-0005-0000-0000-000031800000}"/>
    <cellStyle name="Normal 28 4 4 2 2" xfId="42200" xr:uid="{00000000-0005-0000-0000-000032800000}"/>
    <cellStyle name="Normal 28 4 4 3" xfId="36760" xr:uid="{00000000-0005-0000-0000-000033800000}"/>
    <cellStyle name="Normal 28 4 4 4" xfId="9476" xr:uid="{00000000-0005-0000-0000-000034800000}"/>
    <cellStyle name="Normal 28 4 5" xfId="15765" xr:uid="{00000000-0005-0000-0000-000035800000}"/>
    <cellStyle name="Normal 28 4 5 2" xfId="40732" xr:uid="{00000000-0005-0000-0000-000036800000}"/>
    <cellStyle name="Normal 28 4 6" xfId="7580" xr:uid="{00000000-0005-0000-0000-000037800000}"/>
    <cellStyle name="Normal 28 4 7" xfId="35304" xr:uid="{00000000-0005-0000-0000-000038800000}"/>
    <cellStyle name="Normal 28 4 8" xfId="5298" xr:uid="{00000000-0005-0000-0000-000039800000}"/>
    <cellStyle name="Normal 28 5" xfId="1861" xr:uid="{00000000-0005-0000-0000-00003A800000}"/>
    <cellStyle name="Normal 28 5 2" xfId="3487" xr:uid="{00000000-0005-0000-0000-00003B800000}"/>
    <cellStyle name="Normal 28 5 2 2" xfId="17981" xr:uid="{00000000-0005-0000-0000-00003C800000}"/>
    <cellStyle name="Normal 28 5 2 2 2" xfId="42948" xr:uid="{00000000-0005-0000-0000-00003D800000}"/>
    <cellStyle name="Normal 28 5 2 3" xfId="37508" xr:uid="{00000000-0005-0000-0000-00003E800000}"/>
    <cellStyle name="Normal 28 5 2 4" xfId="10224" xr:uid="{00000000-0005-0000-0000-00003F800000}"/>
    <cellStyle name="Normal 28 5 3" xfId="4367" xr:uid="{00000000-0005-0000-0000-000040800000}"/>
    <cellStyle name="Normal 28 5 3 2" xfId="41480" xr:uid="{00000000-0005-0000-0000-000041800000}"/>
    <cellStyle name="Normal 28 5 3 3" xfId="16513" xr:uid="{00000000-0005-0000-0000-000042800000}"/>
    <cellStyle name="Normal 28 5 4" xfId="2674" xr:uid="{00000000-0005-0000-0000-000043800000}"/>
    <cellStyle name="Normal 28 5 4 2" xfId="8347" xr:uid="{00000000-0005-0000-0000-000044800000}"/>
    <cellStyle name="Normal 28 5 5" xfId="35646" xr:uid="{00000000-0005-0000-0000-000045800000}"/>
    <cellStyle name="Normal 28 5 6" xfId="5656" xr:uid="{00000000-0005-0000-0000-000046800000}"/>
    <cellStyle name="Normal 28 6" xfId="3415" xr:uid="{00000000-0005-0000-0000-000047800000}"/>
    <cellStyle name="Normal 28 6 2" xfId="9614" xr:uid="{00000000-0005-0000-0000-000048800000}"/>
    <cellStyle name="Normal 28 6 2 2" xfId="17371" xr:uid="{00000000-0005-0000-0000-000049800000}"/>
    <cellStyle name="Normal 28 6 2 2 2" xfId="42338" xr:uid="{00000000-0005-0000-0000-00004A800000}"/>
    <cellStyle name="Normal 28 6 2 3" xfId="36898" xr:uid="{00000000-0005-0000-0000-00004B800000}"/>
    <cellStyle name="Normal 28 6 3" xfId="15903" xr:uid="{00000000-0005-0000-0000-00004C800000}"/>
    <cellStyle name="Normal 28 6 3 2" xfId="40870" xr:uid="{00000000-0005-0000-0000-00004D800000}"/>
    <cellStyle name="Normal 28 6 4" xfId="7734" xr:uid="{00000000-0005-0000-0000-00004E800000}"/>
    <cellStyle name="Normal 28 6 5" xfId="35420" xr:uid="{00000000-0005-0000-0000-00004F800000}"/>
    <cellStyle name="Normal 28 6 6" xfId="5425" xr:uid="{00000000-0005-0000-0000-000050800000}"/>
    <cellStyle name="Normal 28 7" xfId="4227" xr:uid="{00000000-0005-0000-0000-000051800000}"/>
    <cellStyle name="Normal 28 7 2" xfId="16760" xr:uid="{00000000-0005-0000-0000-000052800000}"/>
    <cellStyle name="Normal 28 7 2 2" xfId="41727" xr:uid="{00000000-0005-0000-0000-000053800000}"/>
    <cellStyle name="Normal 28 7 3" xfId="35936" xr:uid="{00000000-0005-0000-0000-000054800000}"/>
    <cellStyle name="Normal 28 7 4" xfId="8652" xr:uid="{00000000-0005-0000-0000-000055800000}"/>
    <cellStyle name="Normal 28 8" xfId="2603" xr:uid="{00000000-0005-0000-0000-000056800000}"/>
    <cellStyle name="Normal 28 8 2" xfId="39908" xr:uid="{00000000-0005-0000-0000-000057800000}"/>
    <cellStyle name="Normal 28 8 3" xfId="14941" xr:uid="{00000000-0005-0000-0000-000058800000}"/>
    <cellStyle name="Normal 28 9" xfId="6746" xr:uid="{00000000-0005-0000-0000-000059800000}"/>
    <cellStyle name="Normal 29" xfId="1437" xr:uid="{00000000-0005-0000-0000-00005A800000}"/>
    <cellStyle name="Normal 29 10" xfId="35205" xr:uid="{00000000-0005-0000-0000-00005B800000}"/>
    <cellStyle name="Normal 29 11" xfId="5199" xr:uid="{00000000-0005-0000-0000-00005C800000}"/>
    <cellStyle name="Normal 29 2" xfId="1454" xr:uid="{00000000-0005-0000-0000-00005D800000}"/>
    <cellStyle name="Normal 29 2 2" xfId="2357" xr:uid="{00000000-0005-0000-0000-00005E800000}"/>
    <cellStyle name="Normal 29 2 2 2" xfId="3964" xr:uid="{00000000-0005-0000-0000-00005F800000}"/>
    <cellStyle name="Normal 29 2 2 2 2" xfId="10327" xr:uid="{00000000-0005-0000-0000-000060800000}"/>
    <cellStyle name="Normal 29 2 2 2 2 2" xfId="18084" xr:uid="{00000000-0005-0000-0000-000061800000}"/>
    <cellStyle name="Normal 29 2 2 2 2 2 2" xfId="43051" xr:uid="{00000000-0005-0000-0000-000062800000}"/>
    <cellStyle name="Normal 29 2 2 2 2 3" xfId="37611" xr:uid="{00000000-0005-0000-0000-000063800000}"/>
    <cellStyle name="Normal 29 2 2 2 3" xfId="16616" xr:uid="{00000000-0005-0000-0000-000064800000}"/>
    <cellStyle name="Normal 29 2 2 2 3 2" xfId="41583" xr:uid="{00000000-0005-0000-0000-000065800000}"/>
    <cellStyle name="Normal 29 2 2 2 4" xfId="8450" xr:uid="{00000000-0005-0000-0000-000066800000}"/>
    <cellStyle name="Normal 29 2 2 2 5" xfId="35749" xr:uid="{00000000-0005-0000-0000-000067800000}"/>
    <cellStyle name="Normal 29 2 2 2 6" xfId="5759" xr:uid="{00000000-0005-0000-0000-000068800000}"/>
    <cellStyle name="Normal 29 2 2 3" xfId="4856" xr:uid="{00000000-0005-0000-0000-000069800000}"/>
    <cellStyle name="Normal 29 2 2 3 2" xfId="10091" xr:uid="{00000000-0005-0000-0000-00006A800000}"/>
    <cellStyle name="Normal 29 2 2 3 2 2" xfId="17848" xr:uid="{00000000-0005-0000-0000-00006B800000}"/>
    <cellStyle name="Normal 29 2 2 3 2 2 2" xfId="42815" xr:uid="{00000000-0005-0000-0000-00006C800000}"/>
    <cellStyle name="Normal 29 2 2 3 2 3" xfId="37375" xr:uid="{00000000-0005-0000-0000-00006D800000}"/>
    <cellStyle name="Normal 29 2 2 3 3" xfId="16380" xr:uid="{00000000-0005-0000-0000-00006E800000}"/>
    <cellStyle name="Normal 29 2 2 3 3 2" xfId="41347" xr:uid="{00000000-0005-0000-0000-00006F800000}"/>
    <cellStyle name="Normal 29 2 2 3 4" xfId="8211" xr:uid="{00000000-0005-0000-0000-000070800000}"/>
    <cellStyle name="Normal 29 2 2 3 5" xfId="35523" xr:uid="{00000000-0005-0000-0000-000071800000}"/>
    <cellStyle name="Normal 29 2 2 3 6" xfId="5528" xr:uid="{00000000-0005-0000-0000-000072800000}"/>
    <cellStyle name="Normal 29 2 2 4" xfId="3151" xr:uid="{00000000-0005-0000-0000-000073800000}"/>
    <cellStyle name="Normal 29 2 2 4 2" xfId="17237" xr:uid="{00000000-0005-0000-0000-000074800000}"/>
    <cellStyle name="Normal 29 2 2 4 2 2" xfId="42204" xr:uid="{00000000-0005-0000-0000-000075800000}"/>
    <cellStyle name="Normal 29 2 2 4 3" xfId="36764" xr:uid="{00000000-0005-0000-0000-000076800000}"/>
    <cellStyle name="Normal 29 2 2 4 4" xfId="9480" xr:uid="{00000000-0005-0000-0000-000077800000}"/>
    <cellStyle name="Normal 29 2 2 5" xfId="15769" xr:uid="{00000000-0005-0000-0000-000078800000}"/>
    <cellStyle name="Normal 29 2 2 5 2" xfId="40736" xr:uid="{00000000-0005-0000-0000-000079800000}"/>
    <cellStyle name="Normal 29 2 2 6" xfId="7584" xr:uid="{00000000-0005-0000-0000-00007A800000}"/>
    <cellStyle name="Normal 29 2 2 7" xfId="35308" xr:uid="{00000000-0005-0000-0000-00007B800000}"/>
    <cellStyle name="Normal 29 2 2 8" xfId="5302" xr:uid="{00000000-0005-0000-0000-00007C800000}"/>
    <cellStyle name="Normal 29 2 3" xfId="1878" xr:uid="{00000000-0005-0000-0000-00007D800000}"/>
    <cellStyle name="Normal 29 2 3 2" xfId="3504" xr:uid="{00000000-0005-0000-0000-00007E800000}"/>
    <cellStyle name="Normal 29 2 3 2 2" xfId="17998" xr:uid="{00000000-0005-0000-0000-00007F800000}"/>
    <cellStyle name="Normal 29 2 3 2 2 2" xfId="42965" xr:uid="{00000000-0005-0000-0000-000080800000}"/>
    <cellStyle name="Normal 29 2 3 2 3" xfId="37525" xr:uid="{00000000-0005-0000-0000-000081800000}"/>
    <cellStyle name="Normal 29 2 3 2 4" xfId="10241" xr:uid="{00000000-0005-0000-0000-000082800000}"/>
    <cellStyle name="Normal 29 2 3 3" xfId="4384" xr:uid="{00000000-0005-0000-0000-000083800000}"/>
    <cellStyle name="Normal 29 2 3 3 2" xfId="41497" xr:uid="{00000000-0005-0000-0000-000084800000}"/>
    <cellStyle name="Normal 29 2 3 3 3" xfId="16530" xr:uid="{00000000-0005-0000-0000-000085800000}"/>
    <cellStyle name="Normal 29 2 3 4" xfId="2691" xr:uid="{00000000-0005-0000-0000-000086800000}"/>
    <cellStyle name="Normal 29 2 3 4 2" xfId="8364" xr:uid="{00000000-0005-0000-0000-000087800000}"/>
    <cellStyle name="Normal 29 2 3 5" xfId="35663" xr:uid="{00000000-0005-0000-0000-000088800000}"/>
    <cellStyle name="Normal 29 2 3 6" xfId="5673" xr:uid="{00000000-0005-0000-0000-000089800000}"/>
    <cellStyle name="Normal 29 2 4" xfId="3432" xr:uid="{00000000-0005-0000-0000-00008A800000}"/>
    <cellStyle name="Normal 29 2 4 2" xfId="9631" xr:uid="{00000000-0005-0000-0000-00008B800000}"/>
    <cellStyle name="Normal 29 2 4 2 2" xfId="17388" xr:uid="{00000000-0005-0000-0000-00008C800000}"/>
    <cellStyle name="Normal 29 2 4 2 2 2" xfId="42355" xr:uid="{00000000-0005-0000-0000-00008D800000}"/>
    <cellStyle name="Normal 29 2 4 2 3" xfId="36915" xr:uid="{00000000-0005-0000-0000-00008E800000}"/>
    <cellStyle name="Normal 29 2 4 3" xfId="15920" xr:uid="{00000000-0005-0000-0000-00008F800000}"/>
    <cellStyle name="Normal 29 2 4 3 2" xfId="40887" xr:uid="{00000000-0005-0000-0000-000090800000}"/>
    <cellStyle name="Normal 29 2 4 4" xfId="7751" xr:uid="{00000000-0005-0000-0000-000091800000}"/>
    <cellStyle name="Normal 29 2 4 5" xfId="35437" xr:uid="{00000000-0005-0000-0000-000092800000}"/>
    <cellStyle name="Normal 29 2 4 6" xfId="5442" xr:uid="{00000000-0005-0000-0000-000093800000}"/>
    <cellStyle name="Normal 29 2 5" xfId="4244" xr:uid="{00000000-0005-0000-0000-000094800000}"/>
    <cellStyle name="Normal 29 2 5 2" xfId="16777" xr:uid="{00000000-0005-0000-0000-000095800000}"/>
    <cellStyle name="Normal 29 2 5 2 2" xfId="41744" xr:uid="{00000000-0005-0000-0000-000096800000}"/>
    <cellStyle name="Normal 29 2 5 3" xfId="35954" xr:uid="{00000000-0005-0000-0000-000097800000}"/>
    <cellStyle name="Normal 29 2 5 4" xfId="8670" xr:uid="{00000000-0005-0000-0000-000098800000}"/>
    <cellStyle name="Normal 29 2 6" xfId="2620" xr:uid="{00000000-0005-0000-0000-000099800000}"/>
    <cellStyle name="Normal 29 2 6 2" xfId="39926" xr:uid="{00000000-0005-0000-0000-00009A800000}"/>
    <cellStyle name="Normal 29 2 6 3" xfId="14959" xr:uid="{00000000-0005-0000-0000-00009B800000}"/>
    <cellStyle name="Normal 29 2 7" xfId="6765" xr:uid="{00000000-0005-0000-0000-00009C800000}"/>
    <cellStyle name="Normal 29 2 8" xfId="35221" xr:uid="{00000000-0005-0000-0000-00009D800000}"/>
    <cellStyle name="Normal 29 2 9" xfId="5215" xr:uid="{00000000-0005-0000-0000-00009E800000}"/>
    <cellStyle name="Normal 29 3" xfId="1507" xr:uid="{00000000-0005-0000-0000-00009F800000}"/>
    <cellStyle name="Normal 29 3 2" xfId="2358" xr:uid="{00000000-0005-0000-0000-0000A0800000}"/>
    <cellStyle name="Normal 29 3 2 2" xfId="3965" xr:uid="{00000000-0005-0000-0000-0000A1800000}"/>
    <cellStyle name="Normal 29 3 2 2 2" xfId="10328" xr:uid="{00000000-0005-0000-0000-0000A2800000}"/>
    <cellStyle name="Normal 29 3 2 2 2 2" xfId="18085" xr:uid="{00000000-0005-0000-0000-0000A3800000}"/>
    <cellStyle name="Normal 29 3 2 2 2 2 2" xfId="43052" xr:uid="{00000000-0005-0000-0000-0000A4800000}"/>
    <cellStyle name="Normal 29 3 2 2 2 3" xfId="37612" xr:uid="{00000000-0005-0000-0000-0000A5800000}"/>
    <cellStyle name="Normal 29 3 2 2 3" xfId="16617" xr:uid="{00000000-0005-0000-0000-0000A6800000}"/>
    <cellStyle name="Normal 29 3 2 2 3 2" xfId="41584" xr:uid="{00000000-0005-0000-0000-0000A7800000}"/>
    <cellStyle name="Normal 29 3 2 2 4" xfId="8451" xr:uid="{00000000-0005-0000-0000-0000A8800000}"/>
    <cellStyle name="Normal 29 3 2 2 5" xfId="35750" xr:uid="{00000000-0005-0000-0000-0000A9800000}"/>
    <cellStyle name="Normal 29 3 2 2 6" xfId="5760" xr:uid="{00000000-0005-0000-0000-0000AA800000}"/>
    <cellStyle name="Normal 29 3 2 3" xfId="4857" xr:uid="{00000000-0005-0000-0000-0000AB800000}"/>
    <cellStyle name="Normal 29 3 2 3 2" xfId="10092" xr:uid="{00000000-0005-0000-0000-0000AC800000}"/>
    <cellStyle name="Normal 29 3 2 3 2 2" xfId="17849" xr:uid="{00000000-0005-0000-0000-0000AD800000}"/>
    <cellStyle name="Normal 29 3 2 3 2 2 2" xfId="42816" xr:uid="{00000000-0005-0000-0000-0000AE800000}"/>
    <cellStyle name="Normal 29 3 2 3 2 3" xfId="37376" xr:uid="{00000000-0005-0000-0000-0000AF800000}"/>
    <cellStyle name="Normal 29 3 2 3 3" xfId="16381" xr:uid="{00000000-0005-0000-0000-0000B0800000}"/>
    <cellStyle name="Normal 29 3 2 3 3 2" xfId="41348" xr:uid="{00000000-0005-0000-0000-0000B1800000}"/>
    <cellStyle name="Normal 29 3 2 3 4" xfId="8212" xr:uid="{00000000-0005-0000-0000-0000B2800000}"/>
    <cellStyle name="Normal 29 3 2 3 5" xfId="35524" xr:uid="{00000000-0005-0000-0000-0000B3800000}"/>
    <cellStyle name="Normal 29 3 2 3 6" xfId="5529" xr:uid="{00000000-0005-0000-0000-0000B4800000}"/>
    <cellStyle name="Normal 29 3 2 4" xfId="3152" xr:uid="{00000000-0005-0000-0000-0000B5800000}"/>
    <cellStyle name="Normal 29 3 2 4 2" xfId="17238" xr:uid="{00000000-0005-0000-0000-0000B6800000}"/>
    <cellStyle name="Normal 29 3 2 4 2 2" xfId="42205" xr:uid="{00000000-0005-0000-0000-0000B7800000}"/>
    <cellStyle name="Normal 29 3 2 4 3" xfId="36765" xr:uid="{00000000-0005-0000-0000-0000B8800000}"/>
    <cellStyle name="Normal 29 3 2 4 4" xfId="9481" xr:uid="{00000000-0005-0000-0000-0000B9800000}"/>
    <cellStyle name="Normal 29 3 2 5" xfId="15770" xr:uid="{00000000-0005-0000-0000-0000BA800000}"/>
    <cellStyle name="Normal 29 3 2 5 2" xfId="40737" xr:uid="{00000000-0005-0000-0000-0000BB800000}"/>
    <cellStyle name="Normal 29 3 2 6" xfId="7585" xr:uid="{00000000-0005-0000-0000-0000BC800000}"/>
    <cellStyle name="Normal 29 3 2 7" xfId="35309" xr:uid="{00000000-0005-0000-0000-0000BD800000}"/>
    <cellStyle name="Normal 29 3 2 8" xfId="5303" xr:uid="{00000000-0005-0000-0000-0000BE800000}"/>
    <cellStyle name="Normal 29 3 3" xfId="1900" xr:uid="{00000000-0005-0000-0000-0000BF800000}"/>
    <cellStyle name="Normal 29 3 3 2" xfId="3526" xr:uid="{00000000-0005-0000-0000-0000C0800000}"/>
    <cellStyle name="Normal 29 3 3 2 2" xfId="18020" xr:uid="{00000000-0005-0000-0000-0000C1800000}"/>
    <cellStyle name="Normal 29 3 3 2 2 2" xfId="42987" xr:uid="{00000000-0005-0000-0000-0000C2800000}"/>
    <cellStyle name="Normal 29 3 3 2 3" xfId="37547" xr:uid="{00000000-0005-0000-0000-0000C3800000}"/>
    <cellStyle name="Normal 29 3 3 2 4" xfId="10263" xr:uid="{00000000-0005-0000-0000-0000C4800000}"/>
    <cellStyle name="Normal 29 3 3 3" xfId="4406" xr:uid="{00000000-0005-0000-0000-0000C5800000}"/>
    <cellStyle name="Normal 29 3 3 3 2" xfId="41519" xr:uid="{00000000-0005-0000-0000-0000C6800000}"/>
    <cellStyle name="Normal 29 3 3 3 3" xfId="16552" xr:uid="{00000000-0005-0000-0000-0000C7800000}"/>
    <cellStyle name="Normal 29 3 3 4" xfId="2713" xr:uid="{00000000-0005-0000-0000-0000C8800000}"/>
    <cellStyle name="Normal 29 3 3 4 2" xfId="8386" xr:uid="{00000000-0005-0000-0000-0000C9800000}"/>
    <cellStyle name="Normal 29 3 3 5" xfId="35685" xr:uid="{00000000-0005-0000-0000-0000CA800000}"/>
    <cellStyle name="Normal 29 3 3 6" xfId="5695" xr:uid="{00000000-0005-0000-0000-0000CB800000}"/>
    <cellStyle name="Normal 29 3 4" xfId="3454" xr:uid="{00000000-0005-0000-0000-0000CC800000}"/>
    <cellStyle name="Normal 29 3 4 2" xfId="9653" xr:uid="{00000000-0005-0000-0000-0000CD800000}"/>
    <cellStyle name="Normal 29 3 4 2 2" xfId="17410" xr:uid="{00000000-0005-0000-0000-0000CE800000}"/>
    <cellStyle name="Normal 29 3 4 2 2 2" xfId="42377" xr:uid="{00000000-0005-0000-0000-0000CF800000}"/>
    <cellStyle name="Normal 29 3 4 2 3" xfId="36937" xr:uid="{00000000-0005-0000-0000-0000D0800000}"/>
    <cellStyle name="Normal 29 3 4 3" xfId="15942" xr:uid="{00000000-0005-0000-0000-0000D1800000}"/>
    <cellStyle name="Normal 29 3 4 3 2" xfId="40909" xr:uid="{00000000-0005-0000-0000-0000D2800000}"/>
    <cellStyle name="Normal 29 3 4 4" xfId="7773" xr:uid="{00000000-0005-0000-0000-0000D3800000}"/>
    <cellStyle name="Normal 29 3 4 5" xfId="35459" xr:uid="{00000000-0005-0000-0000-0000D4800000}"/>
    <cellStyle name="Normal 29 3 4 6" xfId="5464" xr:uid="{00000000-0005-0000-0000-0000D5800000}"/>
    <cellStyle name="Normal 29 3 5" xfId="4269" xr:uid="{00000000-0005-0000-0000-0000D6800000}"/>
    <cellStyle name="Normal 29 3 5 2" xfId="16799" xr:uid="{00000000-0005-0000-0000-0000D7800000}"/>
    <cellStyle name="Normal 29 3 5 2 2" xfId="41766" xr:uid="{00000000-0005-0000-0000-0000D8800000}"/>
    <cellStyle name="Normal 29 3 5 3" xfId="36007" xr:uid="{00000000-0005-0000-0000-0000D9800000}"/>
    <cellStyle name="Normal 29 3 5 4" xfId="8723" xr:uid="{00000000-0005-0000-0000-0000DA800000}"/>
    <cellStyle name="Normal 29 3 6" xfId="2642" xr:uid="{00000000-0005-0000-0000-0000DB800000}"/>
    <cellStyle name="Normal 29 3 6 2" xfId="39979" xr:uid="{00000000-0005-0000-0000-0000DC800000}"/>
    <cellStyle name="Normal 29 3 6 3" xfId="15012" xr:uid="{00000000-0005-0000-0000-0000DD800000}"/>
    <cellStyle name="Normal 29 3 7" xfId="6818" xr:uid="{00000000-0005-0000-0000-0000DE800000}"/>
    <cellStyle name="Normal 29 3 8" xfId="35243" xr:uid="{00000000-0005-0000-0000-0000DF800000}"/>
    <cellStyle name="Normal 29 3 9" xfId="5237" xr:uid="{00000000-0005-0000-0000-0000E0800000}"/>
    <cellStyle name="Normal 29 4" xfId="2356" xr:uid="{00000000-0005-0000-0000-0000E1800000}"/>
    <cellStyle name="Normal 29 4 2" xfId="3963" xr:uid="{00000000-0005-0000-0000-0000E2800000}"/>
    <cellStyle name="Normal 29 4 2 2" xfId="10326" xr:uid="{00000000-0005-0000-0000-0000E3800000}"/>
    <cellStyle name="Normal 29 4 2 2 2" xfId="18083" xr:uid="{00000000-0005-0000-0000-0000E4800000}"/>
    <cellStyle name="Normal 29 4 2 2 2 2" xfId="43050" xr:uid="{00000000-0005-0000-0000-0000E5800000}"/>
    <cellStyle name="Normal 29 4 2 2 3" xfId="37610" xr:uid="{00000000-0005-0000-0000-0000E6800000}"/>
    <cellStyle name="Normal 29 4 2 3" xfId="16615" xr:uid="{00000000-0005-0000-0000-0000E7800000}"/>
    <cellStyle name="Normal 29 4 2 3 2" xfId="41582" xr:uid="{00000000-0005-0000-0000-0000E8800000}"/>
    <cellStyle name="Normal 29 4 2 4" xfId="8449" xr:uid="{00000000-0005-0000-0000-0000E9800000}"/>
    <cellStyle name="Normal 29 4 2 5" xfId="35748" xr:uid="{00000000-0005-0000-0000-0000EA800000}"/>
    <cellStyle name="Normal 29 4 2 6" xfId="5758" xr:uid="{00000000-0005-0000-0000-0000EB800000}"/>
    <cellStyle name="Normal 29 4 3" xfId="4855" xr:uid="{00000000-0005-0000-0000-0000EC800000}"/>
    <cellStyle name="Normal 29 4 3 2" xfId="10090" xr:uid="{00000000-0005-0000-0000-0000ED800000}"/>
    <cellStyle name="Normal 29 4 3 2 2" xfId="17847" xr:uid="{00000000-0005-0000-0000-0000EE800000}"/>
    <cellStyle name="Normal 29 4 3 2 2 2" xfId="42814" xr:uid="{00000000-0005-0000-0000-0000EF800000}"/>
    <cellStyle name="Normal 29 4 3 2 3" xfId="37374" xr:uid="{00000000-0005-0000-0000-0000F0800000}"/>
    <cellStyle name="Normal 29 4 3 3" xfId="16379" xr:uid="{00000000-0005-0000-0000-0000F1800000}"/>
    <cellStyle name="Normal 29 4 3 3 2" xfId="41346" xr:uid="{00000000-0005-0000-0000-0000F2800000}"/>
    <cellStyle name="Normal 29 4 3 4" xfId="8210" xr:uid="{00000000-0005-0000-0000-0000F3800000}"/>
    <cellStyle name="Normal 29 4 3 5" xfId="35522" xr:uid="{00000000-0005-0000-0000-0000F4800000}"/>
    <cellStyle name="Normal 29 4 3 6" xfId="5527" xr:uid="{00000000-0005-0000-0000-0000F5800000}"/>
    <cellStyle name="Normal 29 4 4" xfId="3150" xr:uid="{00000000-0005-0000-0000-0000F6800000}"/>
    <cellStyle name="Normal 29 4 4 2" xfId="17236" xr:uid="{00000000-0005-0000-0000-0000F7800000}"/>
    <cellStyle name="Normal 29 4 4 2 2" xfId="42203" xr:uid="{00000000-0005-0000-0000-0000F8800000}"/>
    <cellStyle name="Normal 29 4 4 3" xfId="36763" xr:uid="{00000000-0005-0000-0000-0000F9800000}"/>
    <cellStyle name="Normal 29 4 4 4" xfId="9479" xr:uid="{00000000-0005-0000-0000-0000FA800000}"/>
    <cellStyle name="Normal 29 4 5" xfId="15768" xr:uid="{00000000-0005-0000-0000-0000FB800000}"/>
    <cellStyle name="Normal 29 4 5 2" xfId="40735" xr:uid="{00000000-0005-0000-0000-0000FC800000}"/>
    <cellStyle name="Normal 29 4 6" xfId="7583" xr:uid="{00000000-0005-0000-0000-0000FD800000}"/>
    <cellStyle name="Normal 29 4 7" xfId="35307" xr:uid="{00000000-0005-0000-0000-0000FE800000}"/>
    <cellStyle name="Normal 29 4 8" xfId="5301" xr:uid="{00000000-0005-0000-0000-0000FF800000}"/>
    <cellStyle name="Normal 29 5" xfId="1862" xr:uid="{00000000-0005-0000-0000-000000810000}"/>
    <cellStyle name="Normal 29 5 2" xfId="3488" xr:uid="{00000000-0005-0000-0000-000001810000}"/>
    <cellStyle name="Normal 29 5 2 2" xfId="17982" xr:uid="{00000000-0005-0000-0000-000002810000}"/>
    <cellStyle name="Normal 29 5 2 2 2" xfId="42949" xr:uid="{00000000-0005-0000-0000-000003810000}"/>
    <cellStyle name="Normal 29 5 2 3" xfId="37509" xr:uid="{00000000-0005-0000-0000-000004810000}"/>
    <cellStyle name="Normal 29 5 2 4" xfId="10225" xr:uid="{00000000-0005-0000-0000-000005810000}"/>
    <cellStyle name="Normal 29 5 3" xfId="4368" xr:uid="{00000000-0005-0000-0000-000006810000}"/>
    <cellStyle name="Normal 29 5 3 2" xfId="41481" xr:uid="{00000000-0005-0000-0000-000007810000}"/>
    <cellStyle name="Normal 29 5 3 3" xfId="16514" xr:uid="{00000000-0005-0000-0000-000008810000}"/>
    <cellStyle name="Normal 29 5 4" xfId="2675" xr:uid="{00000000-0005-0000-0000-000009810000}"/>
    <cellStyle name="Normal 29 5 4 2" xfId="8348" xr:uid="{00000000-0005-0000-0000-00000A810000}"/>
    <cellStyle name="Normal 29 5 5" xfId="35647" xr:uid="{00000000-0005-0000-0000-00000B810000}"/>
    <cellStyle name="Normal 29 5 6" xfId="5657" xr:uid="{00000000-0005-0000-0000-00000C810000}"/>
    <cellStyle name="Normal 29 6" xfId="3416" xr:uid="{00000000-0005-0000-0000-00000D810000}"/>
    <cellStyle name="Normal 29 6 2" xfId="9615" xr:uid="{00000000-0005-0000-0000-00000E810000}"/>
    <cellStyle name="Normal 29 6 2 2" xfId="17372" xr:uid="{00000000-0005-0000-0000-00000F810000}"/>
    <cellStyle name="Normal 29 6 2 2 2" xfId="42339" xr:uid="{00000000-0005-0000-0000-000010810000}"/>
    <cellStyle name="Normal 29 6 2 3" xfId="36899" xr:uid="{00000000-0005-0000-0000-000011810000}"/>
    <cellStyle name="Normal 29 6 3" xfId="15904" xr:uid="{00000000-0005-0000-0000-000012810000}"/>
    <cellStyle name="Normal 29 6 3 2" xfId="40871" xr:uid="{00000000-0005-0000-0000-000013810000}"/>
    <cellStyle name="Normal 29 6 4" xfId="7735" xr:uid="{00000000-0005-0000-0000-000014810000}"/>
    <cellStyle name="Normal 29 6 5" xfId="35421" xr:uid="{00000000-0005-0000-0000-000015810000}"/>
    <cellStyle name="Normal 29 6 6" xfId="5426" xr:uid="{00000000-0005-0000-0000-000016810000}"/>
    <cellStyle name="Normal 29 7" xfId="4228" xr:uid="{00000000-0005-0000-0000-000017810000}"/>
    <cellStyle name="Normal 29 7 2" xfId="16761" xr:uid="{00000000-0005-0000-0000-000018810000}"/>
    <cellStyle name="Normal 29 7 2 2" xfId="41728" xr:uid="{00000000-0005-0000-0000-000019810000}"/>
    <cellStyle name="Normal 29 7 3" xfId="35937" xr:uid="{00000000-0005-0000-0000-00001A810000}"/>
    <cellStyle name="Normal 29 7 4" xfId="8653" xr:uid="{00000000-0005-0000-0000-00001B810000}"/>
    <cellStyle name="Normal 29 8" xfId="2604" xr:uid="{00000000-0005-0000-0000-00001C810000}"/>
    <cellStyle name="Normal 29 8 2" xfId="39909" xr:uid="{00000000-0005-0000-0000-00001D810000}"/>
    <cellStyle name="Normal 29 8 3" xfId="14942" xr:uid="{00000000-0005-0000-0000-00001E810000}"/>
    <cellStyle name="Normal 29 9" xfId="6747" xr:uid="{00000000-0005-0000-0000-00001F810000}"/>
    <cellStyle name="Normal 3" xfId="1020" xr:uid="{00000000-0005-0000-0000-000020810000}"/>
    <cellStyle name="Normal 3 2" xfId="1021" xr:uid="{00000000-0005-0000-0000-000021810000}"/>
    <cellStyle name="Normal 3 2 2" xfId="5366" xr:uid="{00000000-0005-0000-0000-000022810000}"/>
    <cellStyle name="Normal 3 3" xfId="2499" xr:uid="{00000000-0005-0000-0000-000023810000}"/>
    <cellStyle name="Normal 3 3 10" xfId="3371" xr:uid="{00000000-0005-0000-0000-000024810000}"/>
    <cellStyle name="Normal 3 3 11" xfId="3384" xr:uid="{00000000-0005-0000-0000-000025810000}"/>
    <cellStyle name="Normal 3 3 12" xfId="4061" xr:uid="{00000000-0005-0000-0000-000026810000}"/>
    <cellStyle name="Normal 3 3 13" xfId="4979" xr:uid="{00000000-0005-0000-0000-000027810000}"/>
    <cellStyle name="Normal 3 3 14" xfId="3248" xr:uid="{00000000-0005-0000-0000-000028810000}"/>
    <cellStyle name="Normal 3 3 15" xfId="5096" xr:uid="{00000000-0005-0000-0000-000029810000}"/>
    <cellStyle name="Normal 3 3 16" xfId="5112" xr:uid="{00000000-0005-0000-0000-00002A810000}"/>
    <cellStyle name="Normal 3 3 17" xfId="5128" xr:uid="{00000000-0005-0000-0000-00002B810000}"/>
    <cellStyle name="Normal 3 3 18" xfId="5132" xr:uid="{00000000-0005-0000-0000-00002C810000}"/>
    <cellStyle name="Normal 3 3 2" xfId="2507" xr:uid="{00000000-0005-0000-0000-00002D810000}"/>
    <cellStyle name="Normal 3 3 2 2" xfId="4067" xr:uid="{00000000-0005-0000-0000-00002E810000}"/>
    <cellStyle name="Normal 3 3 2 3" xfId="4985" xr:uid="{00000000-0005-0000-0000-00002F810000}"/>
    <cellStyle name="Normal 3 3 2 4" xfId="3259" xr:uid="{00000000-0005-0000-0000-000030810000}"/>
    <cellStyle name="Normal 3 3 2 5" xfId="5116" xr:uid="{00000000-0005-0000-0000-000031810000}"/>
    <cellStyle name="Normal 3 3 3" xfId="2511" xr:uid="{00000000-0005-0000-0000-000032810000}"/>
    <cellStyle name="Normal 3 3 3 2" xfId="4071" xr:uid="{00000000-0005-0000-0000-000033810000}"/>
    <cellStyle name="Normal 3 3 3 3" xfId="4989" xr:uid="{00000000-0005-0000-0000-000034810000}"/>
    <cellStyle name="Normal 3 3 3 4" xfId="3282" xr:uid="{00000000-0005-0000-0000-000035810000}"/>
    <cellStyle name="Normal 3 3 4" xfId="2515" xr:uid="{00000000-0005-0000-0000-000036810000}"/>
    <cellStyle name="Normal 3 3 4 2" xfId="4075" xr:uid="{00000000-0005-0000-0000-000037810000}"/>
    <cellStyle name="Normal 3 3 4 3" xfId="4993" xr:uid="{00000000-0005-0000-0000-000038810000}"/>
    <cellStyle name="Normal 3 3 4 4" xfId="3288" xr:uid="{00000000-0005-0000-0000-000039810000}"/>
    <cellStyle name="Normal 3 3 5" xfId="2519" xr:uid="{00000000-0005-0000-0000-00003A810000}"/>
    <cellStyle name="Normal 3 3 5 2" xfId="4079" xr:uid="{00000000-0005-0000-0000-00003B810000}"/>
    <cellStyle name="Normal 3 3 5 3" xfId="4997" xr:uid="{00000000-0005-0000-0000-00003C810000}"/>
    <cellStyle name="Normal 3 3 5 4" xfId="3313" xr:uid="{00000000-0005-0000-0000-00003D810000}"/>
    <cellStyle name="Normal 3 3 6" xfId="2525" xr:uid="{00000000-0005-0000-0000-00003E810000}"/>
    <cellStyle name="Normal 3 3 6 2" xfId="4085" xr:uid="{00000000-0005-0000-0000-00003F810000}"/>
    <cellStyle name="Normal 3 3 6 3" xfId="5003" xr:uid="{00000000-0005-0000-0000-000040810000}"/>
    <cellStyle name="Normal 3 3 6 4" xfId="3317" xr:uid="{00000000-0005-0000-0000-000041810000}"/>
    <cellStyle name="Normal 3 3 7" xfId="2530" xr:uid="{00000000-0005-0000-0000-000042810000}"/>
    <cellStyle name="Normal 3 3 7 2" xfId="4090" xr:uid="{00000000-0005-0000-0000-000043810000}"/>
    <cellStyle name="Normal 3 3 7 3" xfId="5008" xr:uid="{00000000-0005-0000-0000-000044810000}"/>
    <cellStyle name="Normal 3 3 7 4" xfId="3328" xr:uid="{00000000-0005-0000-0000-000045810000}"/>
    <cellStyle name="Normal 3 3 8" xfId="2547" xr:uid="{00000000-0005-0000-0000-000046810000}"/>
    <cellStyle name="Normal 3 3 8 2" xfId="4095" xr:uid="{00000000-0005-0000-0000-000047810000}"/>
    <cellStyle name="Normal 3 3 8 3" xfId="5024" xr:uid="{00000000-0005-0000-0000-000048810000}"/>
    <cellStyle name="Normal 3 3 8 4" xfId="3357" xr:uid="{00000000-0005-0000-0000-000049810000}"/>
    <cellStyle name="Normal 3 3 9" xfId="2559" xr:uid="{00000000-0005-0000-0000-00004A810000}"/>
    <cellStyle name="Normal 3 3 9 2" xfId="5035" xr:uid="{00000000-0005-0000-0000-00004B810000}"/>
    <cellStyle name="Normal 3 3 9 3" xfId="3363" xr:uid="{00000000-0005-0000-0000-00004C810000}"/>
    <cellStyle name="Normal 30" xfId="1438" xr:uid="{00000000-0005-0000-0000-00004D810000}"/>
    <cellStyle name="Normal 30 10" xfId="35206" xr:uid="{00000000-0005-0000-0000-00004E810000}"/>
    <cellStyle name="Normal 30 11" xfId="5200" xr:uid="{00000000-0005-0000-0000-00004F810000}"/>
    <cellStyle name="Normal 30 2" xfId="1455" xr:uid="{00000000-0005-0000-0000-000050810000}"/>
    <cellStyle name="Normal 30 2 2" xfId="2360" xr:uid="{00000000-0005-0000-0000-000051810000}"/>
    <cellStyle name="Normal 30 2 2 2" xfId="3967" xr:uid="{00000000-0005-0000-0000-000052810000}"/>
    <cellStyle name="Normal 30 2 2 2 2" xfId="10330" xr:uid="{00000000-0005-0000-0000-000053810000}"/>
    <cellStyle name="Normal 30 2 2 2 2 2" xfId="18087" xr:uid="{00000000-0005-0000-0000-000054810000}"/>
    <cellStyle name="Normal 30 2 2 2 2 2 2" xfId="43054" xr:uid="{00000000-0005-0000-0000-000055810000}"/>
    <cellStyle name="Normal 30 2 2 2 2 3" xfId="37614" xr:uid="{00000000-0005-0000-0000-000056810000}"/>
    <cellStyle name="Normal 30 2 2 2 3" xfId="16619" xr:uid="{00000000-0005-0000-0000-000057810000}"/>
    <cellStyle name="Normal 30 2 2 2 3 2" xfId="41586" xr:uid="{00000000-0005-0000-0000-000058810000}"/>
    <cellStyle name="Normal 30 2 2 2 4" xfId="8453" xr:uid="{00000000-0005-0000-0000-000059810000}"/>
    <cellStyle name="Normal 30 2 2 2 5" xfId="35752" xr:uid="{00000000-0005-0000-0000-00005A810000}"/>
    <cellStyle name="Normal 30 2 2 2 6" xfId="5762" xr:uid="{00000000-0005-0000-0000-00005B810000}"/>
    <cellStyle name="Normal 30 2 2 3" xfId="4859" xr:uid="{00000000-0005-0000-0000-00005C810000}"/>
    <cellStyle name="Normal 30 2 2 3 2" xfId="10094" xr:uid="{00000000-0005-0000-0000-00005D810000}"/>
    <cellStyle name="Normal 30 2 2 3 2 2" xfId="17851" xr:uid="{00000000-0005-0000-0000-00005E810000}"/>
    <cellStyle name="Normal 30 2 2 3 2 2 2" xfId="42818" xr:uid="{00000000-0005-0000-0000-00005F810000}"/>
    <cellStyle name="Normal 30 2 2 3 2 3" xfId="37378" xr:uid="{00000000-0005-0000-0000-000060810000}"/>
    <cellStyle name="Normal 30 2 2 3 3" xfId="16383" xr:uid="{00000000-0005-0000-0000-000061810000}"/>
    <cellStyle name="Normal 30 2 2 3 3 2" xfId="41350" xr:uid="{00000000-0005-0000-0000-000062810000}"/>
    <cellStyle name="Normal 30 2 2 3 4" xfId="8214" xr:uid="{00000000-0005-0000-0000-000063810000}"/>
    <cellStyle name="Normal 30 2 2 3 5" xfId="35526" xr:uid="{00000000-0005-0000-0000-000064810000}"/>
    <cellStyle name="Normal 30 2 2 3 6" xfId="5531" xr:uid="{00000000-0005-0000-0000-000065810000}"/>
    <cellStyle name="Normal 30 2 2 4" xfId="3154" xr:uid="{00000000-0005-0000-0000-000066810000}"/>
    <cellStyle name="Normal 30 2 2 4 2" xfId="17240" xr:uid="{00000000-0005-0000-0000-000067810000}"/>
    <cellStyle name="Normal 30 2 2 4 2 2" xfId="42207" xr:uid="{00000000-0005-0000-0000-000068810000}"/>
    <cellStyle name="Normal 30 2 2 4 3" xfId="36767" xr:uid="{00000000-0005-0000-0000-000069810000}"/>
    <cellStyle name="Normal 30 2 2 4 4" xfId="9483" xr:uid="{00000000-0005-0000-0000-00006A810000}"/>
    <cellStyle name="Normal 30 2 2 5" xfId="15772" xr:uid="{00000000-0005-0000-0000-00006B810000}"/>
    <cellStyle name="Normal 30 2 2 5 2" xfId="40739" xr:uid="{00000000-0005-0000-0000-00006C810000}"/>
    <cellStyle name="Normal 30 2 2 6" xfId="7587" xr:uid="{00000000-0005-0000-0000-00006D810000}"/>
    <cellStyle name="Normal 30 2 2 7" xfId="35311" xr:uid="{00000000-0005-0000-0000-00006E810000}"/>
    <cellStyle name="Normal 30 2 2 8" xfId="5305" xr:uid="{00000000-0005-0000-0000-00006F810000}"/>
    <cellStyle name="Normal 30 2 3" xfId="1879" xr:uid="{00000000-0005-0000-0000-000070810000}"/>
    <cellStyle name="Normal 30 2 3 2" xfId="3505" xr:uid="{00000000-0005-0000-0000-000071810000}"/>
    <cellStyle name="Normal 30 2 3 2 2" xfId="17999" xr:uid="{00000000-0005-0000-0000-000072810000}"/>
    <cellStyle name="Normal 30 2 3 2 2 2" xfId="42966" xr:uid="{00000000-0005-0000-0000-000073810000}"/>
    <cellStyle name="Normal 30 2 3 2 3" xfId="37526" xr:uid="{00000000-0005-0000-0000-000074810000}"/>
    <cellStyle name="Normal 30 2 3 2 4" xfId="10242" xr:uid="{00000000-0005-0000-0000-000075810000}"/>
    <cellStyle name="Normal 30 2 3 3" xfId="4385" xr:uid="{00000000-0005-0000-0000-000076810000}"/>
    <cellStyle name="Normal 30 2 3 3 2" xfId="41498" xr:uid="{00000000-0005-0000-0000-000077810000}"/>
    <cellStyle name="Normal 30 2 3 3 3" xfId="16531" xr:uid="{00000000-0005-0000-0000-000078810000}"/>
    <cellStyle name="Normal 30 2 3 4" xfId="2692" xr:uid="{00000000-0005-0000-0000-000079810000}"/>
    <cellStyle name="Normal 30 2 3 4 2" xfId="8365" xr:uid="{00000000-0005-0000-0000-00007A810000}"/>
    <cellStyle name="Normal 30 2 3 5" xfId="35664" xr:uid="{00000000-0005-0000-0000-00007B810000}"/>
    <cellStyle name="Normal 30 2 3 6" xfId="5674" xr:uid="{00000000-0005-0000-0000-00007C810000}"/>
    <cellStyle name="Normal 30 2 4" xfId="3433" xr:uid="{00000000-0005-0000-0000-00007D810000}"/>
    <cellStyle name="Normal 30 2 4 2" xfId="9632" xr:uid="{00000000-0005-0000-0000-00007E810000}"/>
    <cellStyle name="Normal 30 2 4 2 2" xfId="17389" xr:uid="{00000000-0005-0000-0000-00007F810000}"/>
    <cellStyle name="Normal 30 2 4 2 2 2" xfId="42356" xr:uid="{00000000-0005-0000-0000-000080810000}"/>
    <cellStyle name="Normal 30 2 4 2 3" xfId="36916" xr:uid="{00000000-0005-0000-0000-000081810000}"/>
    <cellStyle name="Normal 30 2 4 3" xfId="15921" xr:uid="{00000000-0005-0000-0000-000082810000}"/>
    <cellStyle name="Normal 30 2 4 3 2" xfId="40888" xr:uid="{00000000-0005-0000-0000-000083810000}"/>
    <cellStyle name="Normal 30 2 4 4" xfId="7752" xr:uid="{00000000-0005-0000-0000-000084810000}"/>
    <cellStyle name="Normal 30 2 4 5" xfId="35438" xr:uid="{00000000-0005-0000-0000-000085810000}"/>
    <cellStyle name="Normal 30 2 4 6" xfId="5443" xr:uid="{00000000-0005-0000-0000-000086810000}"/>
    <cellStyle name="Normal 30 2 5" xfId="4245" xr:uid="{00000000-0005-0000-0000-000087810000}"/>
    <cellStyle name="Normal 30 2 5 2" xfId="16778" xr:uid="{00000000-0005-0000-0000-000088810000}"/>
    <cellStyle name="Normal 30 2 5 2 2" xfId="41745" xr:uid="{00000000-0005-0000-0000-000089810000}"/>
    <cellStyle name="Normal 30 2 5 3" xfId="35955" xr:uid="{00000000-0005-0000-0000-00008A810000}"/>
    <cellStyle name="Normal 30 2 5 4" xfId="8671" xr:uid="{00000000-0005-0000-0000-00008B810000}"/>
    <cellStyle name="Normal 30 2 6" xfId="2621" xr:uid="{00000000-0005-0000-0000-00008C810000}"/>
    <cellStyle name="Normal 30 2 6 2" xfId="39927" xr:uid="{00000000-0005-0000-0000-00008D810000}"/>
    <cellStyle name="Normal 30 2 6 3" xfId="14960" xr:uid="{00000000-0005-0000-0000-00008E810000}"/>
    <cellStyle name="Normal 30 2 7" xfId="6766" xr:uid="{00000000-0005-0000-0000-00008F810000}"/>
    <cellStyle name="Normal 30 2 8" xfId="35222" xr:uid="{00000000-0005-0000-0000-000090810000}"/>
    <cellStyle name="Normal 30 2 9" xfId="5216" xr:uid="{00000000-0005-0000-0000-000091810000}"/>
    <cellStyle name="Normal 30 3" xfId="1508" xr:uid="{00000000-0005-0000-0000-000092810000}"/>
    <cellStyle name="Normal 30 3 2" xfId="2361" xr:uid="{00000000-0005-0000-0000-000093810000}"/>
    <cellStyle name="Normal 30 3 2 2" xfId="3968" xr:uid="{00000000-0005-0000-0000-000094810000}"/>
    <cellStyle name="Normal 30 3 2 2 2" xfId="10331" xr:uid="{00000000-0005-0000-0000-000095810000}"/>
    <cellStyle name="Normal 30 3 2 2 2 2" xfId="18088" xr:uid="{00000000-0005-0000-0000-000096810000}"/>
    <cellStyle name="Normal 30 3 2 2 2 2 2" xfId="43055" xr:uid="{00000000-0005-0000-0000-000097810000}"/>
    <cellStyle name="Normal 30 3 2 2 2 3" xfId="37615" xr:uid="{00000000-0005-0000-0000-000098810000}"/>
    <cellStyle name="Normal 30 3 2 2 3" xfId="16620" xr:uid="{00000000-0005-0000-0000-000099810000}"/>
    <cellStyle name="Normal 30 3 2 2 3 2" xfId="41587" xr:uid="{00000000-0005-0000-0000-00009A810000}"/>
    <cellStyle name="Normal 30 3 2 2 4" xfId="8454" xr:uid="{00000000-0005-0000-0000-00009B810000}"/>
    <cellStyle name="Normal 30 3 2 2 5" xfId="35753" xr:uid="{00000000-0005-0000-0000-00009C810000}"/>
    <cellStyle name="Normal 30 3 2 2 6" xfId="5763" xr:uid="{00000000-0005-0000-0000-00009D810000}"/>
    <cellStyle name="Normal 30 3 2 3" xfId="4860" xr:uid="{00000000-0005-0000-0000-00009E810000}"/>
    <cellStyle name="Normal 30 3 2 3 2" xfId="10095" xr:uid="{00000000-0005-0000-0000-00009F810000}"/>
    <cellStyle name="Normal 30 3 2 3 2 2" xfId="17852" xr:uid="{00000000-0005-0000-0000-0000A0810000}"/>
    <cellStyle name="Normal 30 3 2 3 2 2 2" xfId="42819" xr:uid="{00000000-0005-0000-0000-0000A1810000}"/>
    <cellStyle name="Normal 30 3 2 3 2 3" xfId="37379" xr:uid="{00000000-0005-0000-0000-0000A2810000}"/>
    <cellStyle name="Normal 30 3 2 3 3" xfId="16384" xr:uid="{00000000-0005-0000-0000-0000A3810000}"/>
    <cellStyle name="Normal 30 3 2 3 3 2" xfId="41351" xr:uid="{00000000-0005-0000-0000-0000A4810000}"/>
    <cellStyle name="Normal 30 3 2 3 4" xfId="8215" xr:uid="{00000000-0005-0000-0000-0000A5810000}"/>
    <cellStyle name="Normal 30 3 2 3 5" xfId="35527" xr:uid="{00000000-0005-0000-0000-0000A6810000}"/>
    <cellStyle name="Normal 30 3 2 3 6" xfId="5532" xr:uid="{00000000-0005-0000-0000-0000A7810000}"/>
    <cellStyle name="Normal 30 3 2 4" xfId="3155" xr:uid="{00000000-0005-0000-0000-0000A8810000}"/>
    <cellStyle name="Normal 30 3 2 4 2" xfId="17241" xr:uid="{00000000-0005-0000-0000-0000A9810000}"/>
    <cellStyle name="Normal 30 3 2 4 2 2" xfId="42208" xr:uid="{00000000-0005-0000-0000-0000AA810000}"/>
    <cellStyle name="Normal 30 3 2 4 3" xfId="36768" xr:uid="{00000000-0005-0000-0000-0000AB810000}"/>
    <cellStyle name="Normal 30 3 2 4 4" xfId="9484" xr:uid="{00000000-0005-0000-0000-0000AC810000}"/>
    <cellStyle name="Normal 30 3 2 5" xfId="15773" xr:uid="{00000000-0005-0000-0000-0000AD810000}"/>
    <cellStyle name="Normal 30 3 2 5 2" xfId="40740" xr:uid="{00000000-0005-0000-0000-0000AE810000}"/>
    <cellStyle name="Normal 30 3 2 6" xfId="7588" xr:uid="{00000000-0005-0000-0000-0000AF810000}"/>
    <cellStyle name="Normal 30 3 2 7" xfId="35312" xr:uid="{00000000-0005-0000-0000-0000B0810000}"/>
    <cellStyle name="Normal 30 3 2 8" xfId="5306" xr:uid="{00000000-0005-0000-0000-0000B1810000}"/>
    <cellStyle name="Normal 30 3 3" xfId="1901" xr:uid="{00000000-0005-0000-0000-0000B2810000}"/>
    <cellStyle name="Normal 30 3 3 2" xfId="3527" xr:uid="{00000000-0005-0000-0000-0000B3810000}"/>
    <cellStyle name="Normal 30 3 3 2 2" xfId="18021" xr:uid="{00000000-0005-0000-0000-0000B4810000}"/>
    <cellStyle name="Normal 30 3 3 2 2 2" xfId="42988" xr:uid="{00000000-0005-0000-0000-0000B5810000}"/>
    <cellStyle name="Normal 30 3 3 2 3" xfId="37548" xr:uid="{00000000-0005-0000-0000-0000B6810000}"/>
    <cellStyle name="Normal 30 3 3 2 4" xfId="10264" xr:uid="{00000000-0005-0000-0000-0000B7810000}"/>
    <cellStyle name="Normal 30 3 3 3" xfId="4407" xr:uid="{00000000-0005-0000-0000-0000B8810000}"/>
    <cellStyle name="Normal 30 3 3 3 2" xfId="41520" xr:uid="{00000000-0005-0000-0000-0000B9810000}"/>
    <cellStyle name="Normal 30 3 3 3 3" xfId="16553" xr:uid="{00000000-0005-0000-0000-0000BA810000}"/>
    <cellStyle name="Normal 30 3 3 4" xfId="2714" xr:uid="{00000000-0005-0000-0000-0000BB810000}"/>
    <cellStyle name="Normal 30 3 3 4 2" xfId="8387" xr:uid="{00000000-0005-0000-0000-0000BC810000}"/>
    <cellStyle name="Normal 30 3 3 5" xfId="35686" xr:uid="{00000000-0005-0000-0000-0000BD810000}"/>
    <cellStyle name="Normal 30 3 3 6" xfId="5696" xr:uid="{00000000-0005-0000-0000-0000BE810000}"/>
    <cellStyle name="Normal 30 3 4" xfId="3455" xr:uid="{00000000-0005-0000-0000-0000BF810000}"/>
    <cellStyle name="Normal 30 3 4 2" xfId="9654" xr:uid="{00000000-0005-0000-0000-0000C0810000}"/>
    <cellStyle name="Normal 30 3 4 2 2" xfId="17411" xr:uid="{00000000-0005-0000-0000-0000C1810000}"/>
    <cellStyle name="Normal 30 3 4 2 2 2" xfId="42378" xr:uid="{00000000-0005-0000-0000-0000C2810000}"/>
    <cellStyle name="Normal 30 3 4 2 3" xfId="36938" xr:uid="{00000000-0005-0000-0000-0000C3810000}"/>
    <cellStyle name="Normal 30 3 4 3" xfId="15943" xr:uid="{00000000-0005-0000-0000-0000C4810000}"/>
    <cellStyle name="Normal 30 3 4 3 2" xfId="40910" xr:uid="{00000000-0005-0000-0000-0000C5810000}"/>
    <cellStyle name="Normal 30 3 4 4" xfId="7774" xr:uid="{00000000-0005-0000-0000-0000C6810000}"/>
    <cellStyle name="Normal 30 3 4 5" xfId="35460" xr:uid="{00000000-0005-0000-0000-0000C7810000}"/>
    <cellStyle name="Normal 30 3 4 6" xfId="5465" xr:uid="{00000000-0005-0000-0000-0000C8810000}"/>
    <cellStyle name="Normal 30 3 5" xfId="4270" xr:uid="{00000000-0005-0000-0000-0000C9810000}"/>
    <cellStyle name="Normal 30 3 5 2" xfId="16800" xr:uid="{00000000-0005-0000-0000-0000CA810000}"/>
    <cellStyle name="Normal 30 3 5 2 2" xfId="41767" xr:uid="{00000000-0005-0000-0000-0000CB810000}"/>
    <cellStyle name="Normal 30 3 5 3" xfId="36008" xr:uid="{00000000-0005-0000-0000-0000CC810000}"/>
    <cellStyle name="Normal 30 3 5 4" xfId="8724" xr:uid="{00000000-0005-0000-0000-0000CD810000}"/>
    <cellStyle name="Normal 30 3 6" xfId="2643" xr:uid="{00000000-0005-0000-0000-0000CE810000}"/>
    <cellStyle name="Normal 30 3 6 2" xfId="39980" xr:uid="{00000000-0005-0000-0000-0000CF810000}"/>
    <cellStyle name="Normal 30 3 6 3" xfId="15013" xr:uid="{00000000-0005-0000-0000-0000D0810000}"/>
    <cellStyle name="Normal 30 3 7" xfId="6819" xr:uid="{00000000-0005-0000-0000-0000D1810000}"/>
    <cellStyle name="Normal 30 3 8" xfId="35244" xr:uid="{00000000-0005-0000-0000-0000D2810000}"/>
    <cellStyle name="Normal 30 3 9" xfId="5238" xr:uid="{00000000-0005-0000-0000-0000D3810000}"/>
    <cellStyle name="Normal 30 4" xfId="2359" xr:uid="{00000000-0005-0000-0000-0000D4810000}"/>
    <cellStyle name="Normal 30 4 2" xfId="3966" xr:uid="{00000000-0005-0000-0000-0000D5810000}"/>
    <cellStyle name="Normal 30 4 2 2" xfId="10329" xr:uid="{00000000-0005-0000-0000-0000D6810000}"/>
    <cellStyle name="Normal 30 4 2 2 2" xfId="18086" xr:uid="{00000000-0005-0000-0000-0000D7810000}"/>
    <cellStyle name="Normal 30 4 2 2 2 2" xfId="43053" xr:uid="{00000000-0005-0000-0000-0000D8810000}"/>
    <cellStyle name="Normal 30 4 2 2 3" xfId="37613" xr:uid="{00000000-0005-0000-0000-0000D9810000}"/>
    <cellStyle name="Normal 30 4 2 3" xfId="16618" xr:uid="{00000000-0005-0000-0000-0000DA810000}"/>
    <cellStyle name="Normal 30 4 2 3 2" xfId="41585" xr:uid="{00000000-0005-0000-0000-0000DB810000}"/>
    <cellStyle name="Normal 30 4 2 4" xfId="8452" xr:uid="{00000000-0005-0000-0000-0000DC810000}"/>
    <cellStyle name="Normal 30 4 2 5" xfId="35751" xr:uid="{00000000-0005-0000-0000-0000DD810000}"/>
    <cellStyle name="Normal 30 4 2 6" xfId="5761" xr:uid="{00000000-0005-0000-0000-0000DE810000}"/>
    <cellStyle name="Normal 30 4 3" xfId="4858" xr:uid="{00000000-0005-0000-0000-0000DF810000}"/>
    <cellStyle name="Normal 30 4 3 2" xfId="10093" xr:uid="{00000000-0005-0000-0000-0000E0810000}"/>
    <cellStyle name="Normal 30 4 3 2 2" xfId="17850" xr:uid="{00000000-0005-0000-0000-0000E1810000}"/>
    <cellStyle name="Normal 30 4 3 2 2 2" xfId="42817" xr:uid="{00000000-0005-0000-0000-0000E2810000}"/>
    <cellStyle name="Normal 30 4 3 2 3" xfId="37377" xr:uid="{00000000-0005-0000-0000-0000E3810000}"/>
    <cellStyle name="Normal 30 4 3 3" xfId="16382" xr:uid="{00000000-0005-0000-0000-0000E4810000}"/>
    <cellStyle name="Normal 30 4 3 3 2" xfId="41349" xr:uid="{00000000-0005-0000-0000-0000E5810000}"/>
    <cellStyle name="Normal 30 4 3 4" xfId="8213" xr:uid="{00000000-0005-0000-0000-0000E6810000}"/>
    <cellStyle name="Normal 30 4 3 5" xfId="35525" xr:uid="{00000000-0005-0000-0000-0000E7810000}"/>
    <cellStyle name="Normal 30 4 3 6" xfId="5530" xr:uid="{00000000-0005-0000-0000-0000E8810000}"/>
    <cellStyle name="Normal 30 4 4" xfId="3153" xr:uid="{00000000-0005-0000-0000-0000E9810000}"/>
    <cellStyle name="Normal 30 4 4 2" xfId="17239" xr:uid="{00000000-0005-0000-0000-0000EA810000}"/>
    <cellStyle name="Normal 30 4 4 2 2" xfId="42206" xr:uid="{00000000-0005-0000-0000-0000EB810000}"/>
    <cellStyle name="Normal 30 4 4 3" xfId="36766" xr:uid="{00000000-0005-0000-0000-0000EC810000}"/>
    <cellStyle name="Normal 30 4 4 4" xfId="9482" xr:uid="{00000000-0005-0000-0000-0000ED810000}"/>
    <cellStyle name="Normal 30 4 5" xfId="15771" xr:uid="{00000000-0005-0000-0000-0000EE810000}"/>
    <cellStyle name="Normal 30 4 5 2" xfId="40738" xr:uid="{00000000-0005-0000-0000-0000EF810000}"/>
    <cellStyle name="Normal 30 4 6" xfId="7586" xr:uid="{00000000-0005-0000-0000-0000F0810000}"/>
    <cellStyle name="Normal 30 4 7" xfId="35310" xr:uid="{00000000-0005-0000-0000-0000F1810000}"/>
    <cellStyle name="Normal 30 4 8" xfId="5304" xr:uid="{00000000-0005-0000-0000-0000F2810000}"/>
    <cellStyle name="Normal 30 5" xfId="1863" xr:uid="{00000000-0005-0000-0000-0000F3810000}"/>
    <cellStyle name="Normal 30 5 2" xfId="3489" xr:uid="{00000000-0005-0000-0000-0000F4810000}"/>
    <cellStyle name="Normal 30 5 2 2" xfId="17983" xr:uid="{00000000-0005-0000-0000-0000F5810000}"/>
    <cellStyle name="Normal 30 5 2 2 2" xfId="42950" xr:uid="{00000000-0005-0000-0000-0000F6810000}"/>
    <cellStyle name="Normal 30 5 2 3" xfId="37510" xr:uid="{00000000-0005-0000-0000-0000F7810000}"/>
    <cellStyle name="Normal 30 5 2 4" xfId="10226" xr:uid="{00000000-0005-0000-0000-0000F8810000}"/>
    <cellStyle name="Normal 30 5 3" xfId="4369" xr:uid="{00000000-0005-0000-0000-0000F9810000}"/>
    <cellStyle name="Normal 30 5 3 2" xfId="41482" xr:uid="{00000000-0005-0000-0000-0000FA810000}"/>
    <cellStyle name="Normal 30 5 3 3" xfId="16515" xr:uid="{00000000-0005-0000-0000-0000FB810000}"/>
    <cellStyle name="Normal 30 5 4" xfId="2676" xr:uid="{00000000-0005-0000-0000-0000FC810000}"/>
    <cellStyle name="Normal 30 5 4 2" xfId="8349" xr:uid="{00000000-0005-0000-0000-0000FD810000}"/>
    <cellStyle name="Normal 30 5 5" xfId="35648" xr:uid="{00000000-0005-0000-0000-0000FE810000}"/>
    <cellStyle name="Normal 30 5 6" xfId="5658" xr:uid="{00000000-0005-0000-0000-0000FF810000}"/>
    <cellStyle name="Normal 30 6" xfId="3417" xr:uid="{00000000-0005-0000-0000-000000820000}"/>
    <cellStyle name="Normal 30 6 2" xfId="9616" xr:uid="{00000000-0005-0000-0000-000001820000}"/>
    <cellStyle name="Normal 30 6 2 2" xfId="17373" xr:uid="{00000000-0005-0000-0000-000002820000}"/>
    <cellStyle name="Normal 30 6 2 2 2" xfId="42340" xr:uid="{00000000-0005-0000-0000-000003820000}"/>
    <cellStyle name="Normal 30 6 2 3" xfId="36900" xr:uid="{00000000-0005-0000-0000-000004820000}"/>
    <cellStyle name="Normal 30 6 3" xfId="15905" xr:uid="{00000000-0005-0000-0000-000005820000}"/>
    <cellStyle name="Normal 30 6 3 2" xfId="40872" xr:uid="{00000000-0005-0000-0000-000006820000}"/>
    <cellStyle name="Normal 30 6 4" xfId="7736" xr:uid="{00000000-0005-0000-0000-000007820000}"/>
    <cellStyle name="Normal 30 6 5" xfId="35422" xr:uid="{00000000-0005-0000-0000-000008820000}"/>
    <cellStyle name="Normal 30 6 6" xfId="5427" xr:uid="{00000000-0005-0000-0000-000009820000}"/>
    <cellStyle name="Normal 30 7" xfId="4229" xr:uid="{00000000-0005-0000-0000-00000A820000}"/>
    <cellStyle name="Normal 30 7 2" xfId="16762" xr:uid="{00000000-0005-0000-0000-00000B820000}"/>
    <cellStyle name="Normal 30 7 2 2" xfId="41729" xr:uid="{00000000-0005-0000-0000-00000C820000}"/>
    <cellStyle name="Normal 30 7 3" xfId="35938" xr:uid="{00000000-0005-0000-0000-00000D820000}"/>
    <cellStyle name="Normal 30 7 4" xfId="8654" xr:uid="{00000000-0005-0000-0000-00000E820000}"/>
    <cellStyle name="Normal 30 8" xfId="2605" xr:uid="{00000000-0005-0000-0000-00000F820000}"/>
    <cellStyle name="Normal 30 8 2" xfId="39910" xr:uid="{00000000-0005-0000-0000-000010820000}"/>
    <cellStyle name="Normal 30 8 3" xfId="14943" xr:uid="{00000000-0005-0000-0000-000011820000}"/>
    <cellStyle name="Normal 30 9" xfId="6748" xr:uid="{00000000-0005-0000-0000-000012820000}"/>
    <cellStyle name="Normal 31" xfId="1439" xr:uid="{00000000-0005-0000-0000-000013820000}"/>
    <cellStyle name="Normal 31 10" xfId="35207" xr:uid="{00000000-0005-0000-0000-000014820000}"/>
    <cellStyle name="Normal 31 11" xfId="5201" xr:uid="{00000000-0005-0000-0000-000015820000}"/>
    <cellStyle name="Normal 31 2" xfId="1456" xr:uid="{00000000-0005-0000-0000-000016820000}"/>
    <cellStyle name="Normal 31 2 2" xfId="2363" xr:uid="{00000000-0005-0000-0000-000017820000}"/>
    <cellStyle name="Normal 31 2 2 2" xfId="3970" xr:uid="{00000000-0005-0000-0000-000018820000}"/>
    <cellStyle name="Normal 31 2 2 2 2" xfId="10333" xr:uid="{00000000-0005-0000-0000-000019820000}"/>
    <cellStyle name="Normal 31 2 2 2 2 2" xfId="18090" xr:uid="{00000000-0005-0000-0000-00001A820000}"/>
    <cellStyle name="Normal 31 2 2 2 2 2 2" xfId="43057" xr:uid="{00000000-0005-0000-0000-00001B820000}"/>
    <cellStyle name="Normal 31 2 2 2 2 3" xfId="37617" xr:uid="{00000000-0005-0000-0000-00001C820000}"/>
    <cellStyle name="Normal 31 2 2 2 3" xfId="16622" xr:uid="{00000000-0005-0000-0000-00001D820000}"/>
    <cellStyle name="Normal 31 2 2 2 3 2" xfId="41589" xr:uid="{00000000-0005-0000-0000-00001E820000}"/>
    <cellStyle name="Normal 31 2 2 2 4" xfId="8456" xr:uid="{00000000-0005-0000-0000-00001F820000}"/>
    <cellStyle name="Normal 31 2 2 2 5" xfId="35755" xr:uid="{00000000-0005-0000-0000-000020820000}"/>
    <cellStyle name="Normal 31 2 2 2 6" xfId="5765" xr:uid="{00000000-0005-0000-0000-000021820000}"/>
    <cellStyle name="Normal 31 2 2 3" xfId="4862" xr:uid="{00000000-0005-0000-0000-000022820000}"/>
    <cellStyle name="Normal 31 2 2 3 2" xfId="10097" xr:uid="{00000000-0005-0000-0000-000023820000}"/>
    <cellStyle name="Normal 31 2 2 3 2 2" xfId="17854" xr:uid="{00000000-0005-0000-0000-000024820000}"/>
    <cellStyle name="Normal 31 2 2 3 2 2 2" xfId="42821" xr:uid="{00000000-0005-0000-0000-000025820000}"/>
    <cellStyle name="Normal 31 2 2 3 2 3" xfId="37381" xr:uid="{00000000-0005-0000-0000-000026820000}"/>
    <cellStyle name="Normal 31 2 2 3 3" xfId="16386" xr:uid="{00000000-0005-0000-0000-000027820000}"/>
    <cellStyle name="Normal 31 2 2 3 3 2" xfId="41353" xr:uid="{00000000-0005-0000-0000-000028820000}"/>
    <cellStyle name="Normal 31 2 2 3 4" xfId="8217" xr:uid="{00000000-0005-0000-0000-000029820000}"/>
    <cellStyle name="Normal 31 2 2 3 5" xfId="35529" xr:uid="{00000000-0005-0000-0000-00002A820000}"/>
    <cellStyle name="Normal 31 2 2 3 6" xfId="5534" xr:uid="{00000000-0005-0000-0000-00002B820000}"/>
    <cellStyle name="Normal 31 2 2 4" xfId="3157" xr:uid="{00000000-0005-0000-0000-00002C820000}"/>
    <cellStyle name="Normal 31 2 2 4 2" xfId="17243" xr:uid="{00000000-0005-0000-0000-00002D820000}"/>
    <cellStyle name="Normal 31 2 2 4 2 2" xfId="42210" xr:uid="{00000000-0005-0000-0000-00002E820000}"/>
    <cellStyle name="Normal 31 2 2 4 3" xfId="36770" xr:uid="{00000000-0005-0000-0000-00002F820000}"/>
    <cellStyle name="Normal 31 2 2 4 4" xfId="9486" xr:uid="{00000000-0005-0000-0000-000030820000}"/>
    <cellStyle name="Normal 31 2 2 5" xfId="15775" xr:uid="{00000000-0005-0000-0000-000031820000}"/>
    <cellStyle name="Normal 31 2 2 5 2" xfId="40742" xr:uid="{00000000-0005-0000-0000-000032820000}"/>
    <cellStyle name="Normal 31 2 2 6" xfId="7590" xr:uid="{00000000-0005-0000-0000-000033820000}"/>
    <cellStyle name="Normal 31 2 2 7" xfId="35314" xr:uid="{00000000-0005-0000-0000-000034820000}"/>
    <cellStyle name="Normal 31 2 2 8" xfId="5308" xr:uid="{00000000-0005-0000-0000-000035820000}"/>
    <cellStyle name="Normal 31 2 3" xfId="1880" xr:uid="{00000000-0005-0000-0000-000036820000}"/>
    <cellStyle name="Normal 31 2 3 2" xfId="3506" xr:uid="{00000000-0005-0000-0000-000037820000}"/>
    <cellStyle name="Normal 31 2 3 2 2" xfId="18000" xr:uid="{00000000-0005-0000-0000-000038820000}"/>
    <cellStyle name="Normal 31 2 3 2 2 2" xfId="42967" xr:uid="{00000000-0005-0000-0000-000039820000}"/>
    <cellStyle name="Normal 31 2 3 2 3" xfId="37527" xr:uid="{00000000-0005-0000-0000-00003A820000}"/>
    <cellStyle name="Normal 31 2 3 2 4" xfId="10243" xr:uid="{00000000-0005-0000-0000-00003B820000}"/>
    <cellStyle name="Normal 31 2 3 3" xfId="4386" xr:uid="{00000000-0005-0000-0000-00003C820000}"/>
    <cellStyle name="Normal 31 2 3 3 2" xfId="41499" xr:uid="{00000000-0005-0000-0000-00003D820000}"/>
    <cellStyle name="Normal 31 2 3 3 3" xfId="16532" xr:uid="{00000000-0005-0000-0000-00003E820000}"/>
    <cellStyle name="Normal 31 2 3 4" xfId="2693" xr:uid="{00000000-0005-0000-0000-00003F820000}"/>
    <cellStyle name="Normal 31 2 3 4 2" xfId="8366" xr:uid="{00000000-0005-0000-0000-000040820000}"/>
    <cellStyle name="Normal 31 2 3 5" xfId="35665" xr:uid="{00000000-0005-0000-0000-000041820000}"/>
    <cellStyle name="Normal 31 2 3 6" xfId="5675" xr:uid="{00000000-0005-0000-0000-000042820000}"/>
    <cellStyle name="Normal 31 2 4" xfId="3434" xr:uid="{00000000-0005-0000-0000-000043820000}"/>
    <cellStyle name="Normal 31 2 4 2" xfId="9633" xr:uid="{00000000-0005-0000-0000-000044820000}"/>
    <cellStyle name="Normal 31 2 4 2 2" xfId="17390" xr:uid="{00000000-0005-0000-0000-000045820000}"/>
    <cellStyle name="Normal 31 2 4 2 2 2" xfId="42357" xr:uid="{00000000-0005-0000-0000-000046820000}"/>
    <cellStyle name="Normal 31 2 4 2 3" xfId="36917" xr:uid="{00000000-0005-0000-0000-000047820000}"/>
    <cellStyle name="Normal 31 2 4 3" xfId="15922" xr:uid="{00000000-0005-0000-0000-000048820000}"/>
    <cellStyle name="Normal 31 2 4 3 2" xfId="40889" xr:uid="{00000000-0005-0000-0000-000049820000}"/>
    <cellStyle name="Normal 31 2 4 4" xfId="7753" xr:uid="{00000000-0005-0000-0000-00004A820000}"/>
    <cellStyle name="Normal 31 2 4 5" xfId="35439" xr:uid="{00000000-0005-0000-0000-00004B820000}"/>
    <cellStyle name="Normal 31 2 4 6" xfId="5444" xr:uid="{00000000-0005-0000-0000-00004C820000}"/>
    <cellStyle name="Normal 31 2 5" xfId="4246" xr:uid="{00000000-0005-0000-0000-00004D820000}"/>
    <cellStyle name="Normal 31 2 5 2" xfId="16779" xr:uid="{00000000-0005-0000-0000-00004E820000}"/>
    <cellStyle name="Normal 31 2 5 2 2" xfId="41746" xr:uid="{00000000-0005-0000-0000-00004F820000}"/>
    <cellStyle name="Normal 31 2 5 3" xfId="35956" xr:uid="{00000000-0005-0000-0000-000050820000}"/>
    <cellStyle name="Normal 31 2 5 4" xfId="8672" xr:uid="{00000000-0005-0000-0000-000051820000}"/>
    <cellStyle name="Normal 31 2 6" xfId="2622" xr:uid="{00000000-0005-0000-0000-000052820000}"/>
    <cellStyle name="Normal 31 2 6 2" xfId="39928" xr:uid="{00000000-0005-0000-0000-000053820000}"/>
    <cellStyle name="Normal 31 2 6 3" xfId="14961" xr:uid="{00000000-0005-0000-0000-000054820000}"/>
    <cellStyle name="Normal 31 2 7" xfId="6767" xr:uid="{00000000-0005-0000-0000-000055820000}"/>
    <cellStyle name="Normal 31 2 8" xfId="35223" xr:uid="{00000000-0005-0000-0000-000056820000}"/>
    <cellStyle name="Normal 31 2 9" xfId="5217" xr:uid="{00000000-0005-0000-0000-000057820000}"/>
    <cellStyle name="Normal 31 3" xfId="1509" xr:uid="{00000000-0005-0000-0000-000058820000}"/>
    <cellStyle name="Normal 31 3 2" xfId="2364" xr:uid="{00000000-0005-0000-0000-000059820000}"/>
    <cellStyle name="Normal 31 3 2 2" xfId="3971" xr:uid="{00000000-0005-0000-0000-00005A820000}"/>
    <cellStyle name="Normal 31 3 2 2 2" xfId="10334" xr:uid="{00000000-0005-0000-0000-00005B820000}"/>
    <cellStyle name="Normal 31 3 2 2 2 2" xfId="18091" xr:uid="{00000000-0005-0000-0000-00005C820000}"/>
    <cellStyle name="Normal 31 3 2 2 2 2 2" xfId="43058" xr:uid="{00000000-0005-0000-0000-00005D820000}"/>
    <cellStyle name="Normal 31 3 2 2 2 3" xfId="37618" xr:uid="{00000000-0005-0000-0000-00005E820000}"/>
    <cellStyle name="Normal 31 3 2 2 3" xfId="16623" xr:uid="{00000000-0005-0000-0000-00005F820000}"/>
    <cellStyle name="Normal 31 3 2 2 3 2" xfId="41590" xr:uid="{00000000-0005-0000-0000-000060820000}"/>
    <cellStyle name="Normal 31 3 2 2 4" xfId="8457" xr:uid="{00000000-0005-0000-0000-000061820000}"/>
    <cellStyle name="Normal 31 3 2 2 5" xfId="35756" xr:uid="{00000000-0005-0000-0000-000062820000}"/>
    <cellStyle name="Normal 31 3 2 2 6" xfId="5766" xr:uid="{00000000-0005-0000-0000-000063820000}"/>
    <cellStyle name="Normal 31 3 2 3" xfId="4863" xr:uid="{00000000-0005-0000-0000-000064820000}"/>
    <cellStyle name="Normal 31 3 2 3 2" xfId="10098" xr:uid="{00000000-0005-0000-0000-000065820000}"/>
    <cellStyle name="Normal 31 3 2 3 2 2" xfId="17855" xr:uid="{00000000-0005-0000-0000-000066820000}"/>
    <cellStyle name="Normal 31 3 2 3 2 2 2" xfId="42822" xr:uid="{00000000-0005-0000-0000-000067820000}"/>
    <cellStyle name="Normal 31 3 2 3 2 3" xfId="37382" xr:uid="{00000000-0005-0000-0000-000068820000}"/>
    <cellStyle name="Normal 31 3 2 3 3" xfId="16387" xr:uid="{00000000-0005-0000-0000-000069820000}"/>
    <cellStyle name="Normal 31 3 2 3 3 2" xfId="41354" xr:uid="{00000000-0005-0000-0000-00006A820000}"/>
    <cellStyle name="Normal 31 3 2 3 4" xfId="8218" xr:uid="{00000000-0005-0000-0000-00006B820000}"/>
    <cellStyle name="Normal 31 3 2 3 5" xfId="35530" xr:uid="{00000000-0005-0000-0000-00006C820000}"/>
    <cellStyle name="Normal 31 3 2 3 6" xfId="5535" xr:uid="{00000000-0005-0000-0000-00006D820000}"/>
    <cellStyle name="Normal 31 3 2 4" xfId="3158" xr:uid="{00000000-0005-0000-0000-00006E820000}"/>
    <cellStyle name="Normal 31 3 2 4 2" xfId="17244" xr:uid="{00000000-0005-0000-0000-00006F820000}"/>
    <cellStyle name="Normal 31 3 2 4 2 2" xfId="42211" xr:uid="{00000000-0005-0000-0000-000070820000}"/>
    <cellStyle name="Normal 31 3 2 4 3" xfId="36771" xr:uid="{00000000-0005-0000-0000-000071820000}"/>
    <cellStyle name="Normal 31 3 2 4 4" xfId="9487" xr:uid="{00000000-0005-0000-0000-000072820000}"/>
    <cellStyle name="Normal 31 3 2 5" xfId="15776" xr:uid="{00000000-0005-0000-0000-000073820000}"/>
    <cellStyle name="Normal 31 3 2 5 2" xfId="40743" xr:uid="{00000000-0005-0000-0000-000074820000}"/>
    <cellStyle name="Normal 31 3 2 6" xfId="7591" xr:uid="{00000000-0005-0000-0000-000075820000}"/>
    <cellStyle name="Normal 31 3 2 7" xfId="35315" xr:uid="{00000000-0005-0000-0000-000076820000}"/>
    <cellStyle name="Normal 31 3 2 8" xfId="5309" xr:uid="{00000000-0005-0000-0000-000077820000}"/>
    <cellStyle name="Normal 31 3 3" xfId="1902" xr:uid="{00000000-0005-0000-0000-000078820000}"/>
    <cellStyle name="Normal 31 3 3 2" xfId="3528" xr:uid="{00000000-0005-0000-0000-000079820000}"/>
    <cellStyle name="Normal 31 3 3 2 2" xfId="18022" xr:uid="{00000000-0005-0000-0000-00007A820000}"/>
    <cellStyle name="Normal 31 3 3 2 2 2" xfId="42989" xr:uid="{00000000-0005-0000-0000-00007B820000}"/>
    <cellStyle name="Normal 31 3 3 2 3" xfId="37549" xr:uid="{00000000-0005-0000-0000-00007C820000}"/>
    <cellStyle name="Normal 31 3 3 2 4" xfId="10265" xr:uid="{00000000-0005-0000-0000-00007D820000}"/>
    <cellStyle name="Normal 31 3 3 3" xfId="4408" xr:uid="{00000000-0005-0000-0000-00007E820000}"/>
    <cellStyle name="Normal 31 3 3 3 2" xfId="41521" xr:uid="{00000000-0005-0000-0000-00007F820000}"/>
    <cellStyle name="Normal 31 3 3 3 3" xfId="16554" xr:uid="{00000000-0005-0000-0000-000080820000}"/>
    <cellStyle name="Normal 31 3 3 4" xfId="2715" xr:uid="{00000000-0005-0000-0000-000081820000}"/>
    <cellStyle name="Normal 31 3 3 4 2" xfId="8388" xr:uid="{00000000-0005-0000-0000-000082820000}"/>
    <cellStyle name="Normal 31 3 3 5" xfId="35687" xr:uid="{00000000-0005-0000-0000-000083820000}"/>
    <cellStyle name="Normal 31 3 3 6" xfId="5697" xr:uid="{00000000-0005-0000-0000-000084820000}"/>
    <cellStyle name="Normal 31 3 4" xfId="3456" xr:uid="{00000000-0005-0000-0000-000085820000}"/>
    <cellStyle name="Normal 31 3 4 2" xfId="9655" xr:uid="{00000000-0005-0000-0000-000086820000}"/>
    <cellStyle name="Normal 31 3 4 2 2" xfId="17412" xr:uid="{00000000-0005-0000-0000-000087820000}"/>
    <cellStyle name="Normal 31 3 4 2 2 2" xfId="42379" xr:uid="{00000000-0005-0000-0000-000088820000}"/>
    <cellStyle name="Normal 31 3 4 2 3" xfId="36939" xr:uid="{00000000-0005-0000-0000-000089820000}"/>
    <cellStyle name="Normal 31 3 4 3" xfId="15944" xr:uid="{00000000-0005-0000-0000-00008A820000}"/>
    <cellStyle name="Normal 31 3 4 3 2" xfId="40911" xr:uid="{00000000-0005-0000-0000-00008B820000}"/>
    <cellStyle name="Normal 31 3 4 4" xfId="7775" xr:uid="{00000000-0005-0000-0000-00008C820000}"/>
    <cellStyle name="Normal 31 3 4 5" xfId="35461" xr:uid="{00000000-0005-0000-0000-00008D820000}"/>
    <cellStyle name="Normal 31 3 4 6" xfId="5466" xr:uid="{00000000-0005-0000-0000-00008E820000}"/>
    <cellStyle name="Normal 31 3 5" xfId="4271" xr:uid="{00000000-0005-0000-0000-00008F820000}"/>
    <cellStyle name="Normal 31 3 5 2" xfId="16801" xr:uid="{00000000-0005-0000-0000-000090820000}"/>
    <cellStyle name="Normal 31 3 5 2 2" xfId="41768" xr:uid="{00000000-0005-0000-0000-000091820000}"/>
    <cellStyle name="Normal 31 3 5 3" xfId="36009" xr:uid="{00000000-0005-0000-0000-000092820000}"/>
    <cellStyle name="Normal 31 3 5 4" xfId="8725" xr:uid="{00000000-0005-0000-0000-000093820000}"/>
    <cellStyle name="Normal 31 3 6" xfId="2644" xr:uid="{00000000-0005-0000-0000-000094820000}"/>
    <cellStyle name="Normal 31 3 6 2" xfId="39981" xr:uid="{00000000-0005-0000-0000-000095820000}"/>
    <cellStyle name="Normal 31 3 6 3" xfId="15014" xr:uid="{00000000-0005-0000-0000-000096820000}"/>
    <cellStyle name="Normal 31 3 7" xfId="6820" xr:uid="{00000000-0005-0000-0000-000097820000}"/>
    <cellStyle name="Normal 31 3 8" xfId="35245" xr:uid="{00000000-0005-0000-0000-000098820000}"/>
    <cellStyle name="Normal 31 3 9" xfId="5239" xr:uid="{00000000-0005-0000-0000-000099820000}"/>
    <cellStyle name="Normal 31 4" xfId="2362" xr:uid="{00000000-0005-0000-0000-00009A820000}"/>
    <cellStyle name="Normal 31 4 2" xfId="3969" xr:uid="{00000000-0005-0000-0000-00009B820000}"/>
    <cellStyle name="Normal 31 4 2 2" xfId="10332" xr:uid="{00000000-0005-0000-0000-00009C820000}"/>
    <cellStyle name="Normal 31 4 2 2 2" xfId="18089" xr:uid="{00000000-0005-0000-0000-00009D820000}"/>
    <cellStyle name="Normal 31 4 2 2 2 2" xfId="43056" xr:uid="{00000000-0005-0000-0000-00009E820000}"/>
    <cellStyle name="Normal 31 4 2 2 3" xfId="37616" xr:uid="{00000000-0005-0000-0000-00009F820000}"/>
    <cellStyle name="Normal 31 4 2 3" xfId="16621" xr:uid="{00000000-0005-0000-0000-0000A0820000}"/>
    <cellStyle name="Normal 31 4 2 3 2" xfId="41588" xr:uid="{00000000-0005-0000-0000-0000A1820000}"/>
    <cellStyle name="Normal 31 4 2 4" xfId="8455" xr:uid="{00000000-0005-0000-0000-0000A2820000}"/>
    <cellStyle name="Normal 31 4 2 5" xfId="35754" xr:uid="{00000000-0005-0000-0000-0000A3820000}"/>
    <cellStyle name="Normal 31 4 2 6" xfId="5764" xr:uid="{00000000-0005-0000-0000-0000A4820000}"/>
    <cellStyle name="Normal 31 4 3" xfId="4861" xr:uid="{00000000-0005-0000-0000-0000A5820000}"/>
    <cellStyle name="Normal 31 4 3 2" xfId="10096" xr:uid="{00000000-0005-0000-0000-0000A6820000}"/>
    <cellStyle name="Normal 31 4 3 2 2" xfId="17853" xr:uid="{00000000-0005-0000-0000-0000A7820000}"/>
    <cellStyle name="Normal 31 4 3 2 2 2" xfId="42820" xr:uid="{00000000-0005-0000-0000-0000A8820000}"/>
    <cellStyle name="Normal 31 4 3 2 3" xfId="37380" xr:uid="{00000000-0005-0000-0000-0000A9820000}"/>
    <cellStyle name="Normal 31 4 3 3" xfId="16385" xr:uid="{00000000-0005-0000-0000-0000AA820000}"/>
    <cellStyle name="Normal 31 4 3 3 2" xfId="41352" xr:uid="{00000000-0005-0000-0000-0000AB820000}"/>
    <cellStyle name="Normal 31 4 3 4" xfId="8216" xr:uid="{00000000-0005-0000-0000-0000AC820000}"/>
    <cellStyle name="Normal 31 4 3 5" xfId="35528" xr:uid="{00000000-0005-0000-0000-0000AD820000}"/>
    <cellStyle name="Normal 31 4 3 6" xfId="5533" xr:uid="{00000000-0005-0000-0000-0000AE820000}"/>
    <cellStyle name="Normal 31 4 4" xfId="3156" xr:uid="{00000000-0005-0000-0000-0000AF820000}"/>
    <cellStyle name="Normal 31 4 4 2" xfId="17242" xr:uid="{00000000-0005-0000-0000-0000B0820000}"/>
    <cellStyle name="Normal 31 4 4 2 2" xfId="42209" xr:uid="{00000000-0005-0000-0000-0000B1820000}"/>
    <cellStyle name="Normal 31 4 4 3" xfId="36769" xr:uid="{00000000-0005-0000-0000-0000B2820000}"/>
    <cellStyle name="Normal 31 4 4 4" xfId="9485" xr:uid="{00000000-0005-0000-0000-0000B3820000}"/>
    <cellStyle name="Normal 31 4 5" xfId="15774" xr:uid="{00000000-0005-0000-0000-0000B4820000}"/>
    <cellStyle name="Normal 31 4 5 2" xfId="40741" xr:uid="{00000000-0005-0000-0000-0000B5820000}"/>
    <cellStyle name="Normal 31 4 6" xfId="7589" xr:uid="{00000000-0005-0000-0000-0000B6820000}"/>
    <cellStyle name="Normal 31 4 7" xfId="35313" xr:uid="{00000000-0005-0000-0000-0000B7820000}"/>
    <cellStyle name="Normal 31 4 8" xfId="5307" xr:uid="{00000000-0005-0000-0000-0000B8820000}"/>
    <cellStyle name="Normal 31 5" xfId="1864" xr:uid="{00000000-0005-0000-0000-0000B9820000}"/>
    <cellStyle name="Normal 31 5 2" xfId="3490" xr:uid="{00000000-0005-0000-0000-0000BA820000}"/>
    <cellStyle name="Normal 31 5 2 2" xfId="17984" xr:uid="{00000000-0005-0000-0000-0000BB820000}"/>
    <cellStyle name="Normal 31 5 2 2 2" xfId="42951" xr:uid="{00000000-0005-0000-0000-0000BC820000}"/>
    <cellStyle name="Normal 31 5 2 3" xfId="37511" xr:uid="{00000000-0005-0000-0000-0000BD820000}"/>
    <cellStyle name="Normal 31 5 2 4" xfId="10227" xr:uid="{00000000-0005-0000-0000-0000BE820000}"/>
    <cellStyle name="Normal 31 5 3" xfId="4370" xr:uid="{00000000-0005-0000-0000-0000BF820000}"/>
    <cellStyle name="Normal 31 5 3 2" xfId="41483" xr:uid="{00000000-0005-0000-0000-0000C0820000}"/>
    <cellStyle name="Normal 31 5 3 3" xfId="16516" xr:uid="{00000000-0005-0000-0000-0000C1820000}"/>
    <cellStyle name="Normal 31 5 4" xfId="2677" xr:uid="{00000000-0005-0000-0000-0000C2820000}"/>
    <cellStyle name="Normal 31 5 4 2" xfId="8350" xr:uid="{00000000-0005-0000-0000-0000C3820000}"/>
    <cellStyle name="Normal 31 5 5" xfId="35649" xr:uid="{00000000-0005-0000-0000-0000C4820000}"/>
    <cellStyle name="Normal 31 5 6" xfId="5659" xr:uid="{00000000-0005-0000-0000-0000C5820000}"/>
    <cellStyle name="Normal 31 6" xfId="3418" xr:uid="{00000000-0005-0000-0000-0000C6820000}"/>
    <cellStyle name="Normal 31 6 2" xfId="9617" xr:uid="{00000000-0005-0000-0000-0000C7820000}"/>
    <cellStyle name="Normal 31 6 2 2" xfId="17374" xr:uid="{00000000-0005-0000-0000-0000C8820000}"/>
    <cellStyle name="Normal 31 6 2 2 2" xfId="42341" xr:uid="{00000000-0005-0000-0000-0000C9820000}"/>
    <cellStyle name="Normal 31 6 2 3" xfId="36901" xr:uid="{00000000-0005-0000-0000-0000CA820000}"/>
    <cellStyle name="Normal 31 6 3" xfId="15906" xr:uid="{00000000-0005-0000-0000-0000CB820000}"/>
    <cellStyle name="Normal 31 6 3 2" xfId="40873" xr:uid="{00000000-0005-0000-0000-0000CC820000}"/>
    <cellStyle name="Normal 31 6 4" xfId="7737" xr:uid="{00000000-0005-0000-0000-0000CD820000}"/>
    <cellStyle name="Normal 31 6 5" xfId="35423" xr:uid="{00000000-0005-0000-0000-0000CE820000}"/>
    <cellStyle name="Normal 31 6 6" xfId="5428" xr:uid="{00000000-0005-0000-0000-0000CF820000}"/>
    <cellStyle name="Normal 31 7" xfId="4230" xr:uid="{00000000-0005-0000-0000-0000D0820000}"/>
    <cellStyle name="Normal 31 7 2" xfId="16763" xr:uid="{00000000-0005-0000-0000-0000D1820000}"/>
    <cellStyle name="Normal 31 7 2 2" xfId="41730" xr:uid="{00000000-0005-0000-0000-0000D2820000}"/>
    <cellStyle name="Normal 31 7 3" xfId="35939" xr:uid="{00000000-0005-0000-0000-0000D3820000}"/>
    <cellStyle name="Normal 31 7 4" xfId="8655" xr:uid="{00000000-0005-0000-0000-0000D4820000}"/>
    <cellStyle name="Normal 31 8" xfId="2606" xr:uid="{00000000-0005-0000-0000-0000D5820000}"/>
    <cellStyle name="Normal 31 8 2" xfId="39911" xr:uid="{00000000-0005-0000-0000-0000D6820000}"/>
    <cellStyle name="Normal 31 8 3" xfId="14944" xr:uid="{00000000-0005-0000-0000-0000D7820000}"/>
    <cellStyle name="Normal 31 9" xfId="6749" xr:uid="{00000000-0005-0000-0000-0000D8820000}"/>
    <cellStyle name="Normal 32" xfId="1440" xr:uid="{00000000-0005-0000-0000-0000D9820000}"/>
    <cellStyle name="Normal 32 10" xfId="3419" xr:uid="{00000000-0005-0000-0000-0000DA820000}"/>
    <cellStyle name="Normal 32 10 2" xfId="39912" xr:uid="{00000000-0005-0000-0000-0000DB820000}"/>
    <cellStyle name="Normal 32 10 3" xfId="14945" xr:uid="{00000000-0005-0000-0000-0000DC820000}"/>
    <cellStyle name="Normal 32 11" xfId="4231" xr:uid="{00000000-0005-0000-0000-0000DD820000}"/>
    <cellStyle name="Normal 32 11 2" xfId="6750" xr:uid="{00000000-0005-0000-0000-0000DE820000}"/>
    <cellStyle name="Normal 32 12" xfId="2607" xr:uid="{00000000-0005-0000-0000-0000DF820000}"/>
    <cellStyle name="Normal 32 12 2" xfId="35208" xr:uid="{00000000-0005-0000-0000-0000E0820000}"/>
    <cellStyle name="Normal 32 13" xfId="5140" xr:uid="{00000000-0005-0000-0000-0000E1820000}"/>
    <cellStyle name="Normal 32 14" xfId="5202" xr:uid="{00000000-0005-0000-0000-0000E2820000}"/>
    <cellStyle name="Normal 32 2" xfId="1443" xr:uid="{00000000-0005-0000-0000-0000E3820000}"/>
    <cellStyle name="Normal 32 2 2" xfId="2366" xr:uid="{00000000-0005-0000-0000-0000E4820000}"/>
    <cellStyle name="Normal 32 2 2 2" xfId="3251" xr:uid="{00000000-0005-0000-0000-0000E5820000}"/>
    <cellStyle name="Normal 32 2 2 2 2" xfId="4099" xr:uid="{00000000-0005-0000-0000-0000E6820000}"/>
    <cellStyle name="Normal 32 2 2 2 2 2" xfId="18093" xr:uid="{00000000-0005-0000-0000-0000E7820000}"/>
    <cellStyle name="Normal 32 2 2 2 2 2 2" xfId="43060" xr:uid="{00000000-0005-0000-0000-0000E8820000}"/>
    <cellStyle name="Normal 32 2 2 2 2 3" xfId="37620" xr:uid="{00000000-0005-0000-0000-0000E9820000}"/>
    <cellStyle name="Normal 32 2 2 2 2 4" xfId="10336" xr:uid="{00000000-0005-0000-0000-0000EA820000}"/>
    <cellStyle name="Normal 32 2 2 2 3" xfId="16625" xr:uid="{00000000-0005-0000-0000-0000EB820000}"/>
    <cellStyle name="Normal 32 2 2 2 3 2" xfId="41592" xr:uid="{00000000-0005-0000-0000-0000EC820000}"/>
    <cellStyle name="Normal 32 2 2 2 4" xfId="8459" xr:uid="{00000000-0005-0000-0000-0000ED820000}"/>
    <cellStyle name="Normal 32 2 2 2 5" xfId="35758" xr:uid="{00000000-0005-0000-0000-0000EE820000}"/>
    <cellStyle name="Normal 32 2 2 2 6" xfId="5768" xr:uid="{00000000-0005-0000-0000-0000EF820000}"/>
    <cellStyle name="Normal 32 2 2 3" xfId="3973" xr:uid="{00000000-0005-0000-0000-0000F0820000}"/>
    <cellStyle name="Normal 32 2 2 3 2" xfId="10100" xr:uid="{00000000-0005-0000-0000-0000F1820000}"/>
    <cellStyle name="Normal 32 2 2 3 2 2" xfId="17857" xr:uid="{00000000-0005-0000-0000-0000F2820000}"/>
    <cellStyle name="Normal 32 2 2 3 2 2 2" xfId="42824" xr:uid="{00000000-0005-0000-0000-0000F3820000}"/>
    <cellStyle name="Normal 32 2 2 3 2 3" xfId="37384" xr:uid="{00000000-0005-0000-0000-0000F4820000}"/>
    <cellStyle name="Normal 32 2 2 3 3" xfId="16389" xr:uid="{00000000-0005-0000-0000-0000F5820000}"/>
    <cellStyle name="Normal 32 2 2 3 3 2" xfId="41356" xr:uid="{00000000-0005-0000-0000-0000F6820000}"/>
    <cellStyle name="Normal 32 2 2 3 4" xfId="8220" xr:uid="{00000000-0005-0000-0000-0000F7820000}"/>
    <cellStyle name="Normal 32 2 2 3 5" xfId="35532" xr:uid="{00000000-0005-0000-0000-0000F8820000}"/>
    <cellStyle name="Normal 32 2 2 3 6" xfId="5537" xr:uid="{00000000-0005-0000-0000-0000F9820000}"/>
    <cellStyle name="Normal 32 2 2 4" xfId="4865" xr:uid="{00000000-0005-0000-0000-0000FA820000}"/>
    <cellStyle name="Normal 32 2 2 4 2" xfId="17246" xr:uid="{00000000-0005-0000-0000-0000FB820000}"/>
    <cellStyle name="Normal 32 2 2 4 2 2" xfId="42213" xr:uid="{00000000-0005-0000-0000-0000FC820000}"/>
    <cellStyle name="Normal 32 2 2 4 3" xfId="36773" xr:uid="{00000000-0005-0000-0000-0000FD820000}"/>
    <cellStyle name="Normal 32 2 2 4 4" xfId="9489" xr:uid="{00000000-0005-0000-0000-0000FE820000}"/>
    <cellStyle name="Normal 32 2 2 5" xfId="3160" xr:uid="{00000000-0005-0000-0000-0000FF820000}"/>
    <cellStyle name="Normal 32 2 2 5 2" xfId="40745" xr:uid="{00000000-0005-0000-0000-000000830000}"/>
    <cellStyle name="Normal 32 2 2 5 3" xfId="15778" xr:uid="{00000000-0005-0000-0000-000001830000}"/>
    <cellStyle name="Normal 32 2 2 6" xfId="7593" xr:uid="{00000000-0005-0000-0000-000002830000}"/>
    <cellStyle name="Normal 32 2 2 7" xfId="35317" xr:uid="{00000000-0005-0000-0000-000003830000}"/>
    <cellStyle name="Normal 32 2 2 8" xfId="5311" xr:uid="{00000000-0005-0000-0000-000004830000}"/>
    <cellStyle name="Normal 32 2 3" xfId="1867" xr:uid="{00000000-0005-0000-0000-000005830000}"/>
    <cellStyle name="Normal 32 2 3 2" xfId="3493" xr:uid="{00000000-0005-0000-0000-000006830000}"/>
    <cellStyle name="Normal 32 2 3 2 2" xfId="17987" xr:uid="{00000000-0005-0000-0000-000007830000}"/>
    <cellStyle name="Normal 32 2 3 2 2 2" xfId="42954" xr:uid="{00000000-0005-0000-0000-000008830000}"/>
    <cellStyle name="Normal 32 2 3 2 3" xfId="37514" xr:uid="{00000000-0005-0000-0000-000009830000}"/>
    <cellStyle name="Normal 32 2 3 2 4" xfId="10230" xr:uid="{00000000-0005-0000-0000-00000A830000}"/>
    <cellStyle name="Normal 32 2 3 3" xfId="4373" xr:uid="{00000000-0005-0000-0000-00000B830000}"/>
    <cellStyle name="Normal 32 2 3 3 2" xfId="41486" xr:uid="{00000000-0005-0000-0000-00000C830000}"/>
    <cellStyle name="Normal 32 2 3 3 3" xfId="16519" xr:uid="{00000000-0005-0000-0000-00000D830000}"/>
    <cellStyle name="Normal 32 2 3 4" xfId="2680" xr:uid="{00000000-0005-0000-0000-00000E830000}"/>
    <cellStyle name="Normal 32 2 3 4 2" xfId="8353" xr:uid="{00000000-0005-0000-0000-00000F830000}"/>
    <cellStyle name="Normal 32 2 3 5" xfId="35652" xr:uid="{00000000-0005-0000-0000-000010830000}"/>
    <cellStyle name="Normal 32 2 3 6" xfId="5662" xr:uid="{00000000-0005-0000-0000-000011830000}"/>
    <cellStyle name="Normal 32 2 4" xfId="3421" xr:uid="{00000000-0005-0000-0000-000012830000}"/>
    <cellStyle name="Normal 32 2 4 2" xfId="9620" xr:uid="{00000000-0005-0000-0000-000013830000}"/>
    <cellStyle name="Normal 32 2 4 2 2" xfId="17377" xr:uid="{00000000-0005-0000-0000-000014830000}"/>
    <cellStyle name="Normal 32 2 4 2 2 2" xfId="42344" xr:uid="{00000000-0005-0000-0000-000015830000}"/>
    <cellStyle name="Normal 32 2 4 2 3" xfId="36904" xr:uid="{00000000-0005-0000-0000-000016830000}"/>
    <cellStyle name="Normal 32 2 4 3" xfId="15909" xr:uid="{00000000-0005-0000-0000-000017830000}"/>
    <cellStyle name="Normal 32 2 4 3 2" xfId="40876" xr:uid="{00000000-0005-0000-0000-000018830000}"/>
    <cellStyle name="Normal 32 2 4 4" xfId="7740" xr:uid="{00000000-0005-0000-0000-000019830000}"/>
    <cellStyle name="Normal 32 2 4 5" xfId="35426" xr:uid="{00000000-0005-0000-0000-00001A830000}"/>
    <cellStyle name="Normal 32 2 4 6" xfId="5431" xr:uid="{00000000-0005-0000-0000-00001B830000}"/>
    <cellStyle name="Normal 32 2 5" xfId="4233" xr:uid="{00000000-0005-0000-0000-00001C830000}"/>
    <cellStyle name="Normal 32 2 5 2" xfId="16766" xr:uid="{00000000-0005-0000-0000-00001D830000}"/>
    <cellStyle name="Normal 32 2 5 2 2" xfId="41733" xr:uid="{00000000-0005-0000-0000-00001E830000}"/>
    <cellStyle name="Normal 32 2 5 3" xfId="35943" xr:uid="{00000000-0005-0000-0000-00001F830000}"/>
    <cellStyle name="Normal 32 2 5 4" xfId="8659" xr:uid="{00000000-0005-0000-0000-000020830000}"/>
    <cellStyle name="Normal 32 2 6" xfId="2609" xr:uid="{00000000-0005-0000-0000-000021830000}"/>
    <cellStyle name="Normal 32 2 6 2" xfId="39915" xr:uid="{00000000-0005-0000-0000-000022830000}"/>
    <cellStyle name="Normal 32 2 6 3" xfId="14948" xr:uid="{00000000-0005-0000-0000-000023830000}"/>
    <cellStyle name="Normal 32 2 7" xfId="6754" xr:uid="{00000000-0005-0000-0000-000024830000}"/>
    <cellStyle name="Normal 32 2 8" xfId="35210" xr:uid="{00000000-0005-0000-0000-000025830000}"/>
    <cellStyle name="Normal 32 2 9" xfId="5204" xr:uid="{00000000-0005-0000-0000-000026830000}"/>
    <cellStyle name="Normal 32 3" xfId="1496" xr:uid="{00000000-0005-0000-0000-000027830000}"/>
    <cellStyle name="Normal 32 3 2" xfId="2367" xr:uid="{00000000-0005-0000-0000-000028830000}"/>
    <cellStyle name="Normal 32 3 2 2" xfId="3974" xr:uid="{00000000-0005-0000-0000-000029830000}"/>
    <cellStyle name="Normal 32 3 2 2 2" xfId="10337" xr:uid="{00000000-0005-0000-0000-00002A830000}"/>
    <cellStyle name="Normal 32 3 2 2 2 2" xfId="18094" xr:uid="{00000000-0005-0000-0000-00002B830000}"/>
    <cellStyle name="Normal 32 3 2 2 2 2 2" xfId="43061" xr:uid="{00000000-0005-0000-0000-00002C830000}"/>
    <cellStyle name="Normal 32 3 2 2 2 3" xfId="37621" xr:uid="{00000000-0005-0000-0000-00002D830000}"/>
    <cellStyle name="Normal 32 3 2 2 3" xfId="16626" xr:uid="{00000000-0005-0000-0000-00002E830000}"/>
    <cellStyle name="Normal 32 3 2 2 3 2" xfId="41593" xr:uid="{00000000-0005-0000-0000-00002F830000}"/>
    <cellStyle name="Normal 32 3 2 2 4" xfId="8460" xr:uid="{00000000-0005-0000-0000-000030830000}"/>
    <cellStyle name="Normal 32 3 2 2 5" xfId="35759" xr:uid="{00000000-0005-0000-0000-000031830000}"/>
    <cellStyle name="Normal 32 3 2 2 6" xfId="5769" xr:uid="{00000000-0005-0000-0000-000032830000}"/>
    <cellStyle name="Normal 32 3 2 3" xfId="4866" xr:uid="{00000000-0005-0000-0000-000033830000}"/>
    <cellStyle name="Normal 32 3 2 3 2" xfId="10101" xr:uid="{00000000-0005-0000-0000-000034830000}"/>
    <cellStyle name="Normal 32 3 2 3 2 2" xfId="17858" xr:uid="{00000000-0005-0000-0000-000035830000}"/>
    <cellStyle name="Normal 32 3 2 3 2 2 2" xfId="42825" xr:uid="{00000000-0005-0000-0000-000036830000}"/>
    <cellStyle name="Normal 32 3 2 3 2 3" xfId="37385" xr:uid="{00000000-0005-0000-0000-000037830000}"/>
    <cellStyle name="Normal 32 3 2 3 3" xfId="16390" xr:uid="{00000000-0005-0000-0000-000038830000}"/>
    <cellStyle name="Normal 32 3 2 3 3 2" xfId="41357" xr:uid="{00000000-0005-0000-0000-000039830000}"/>
    <cellStyle name="Normal 32 3 2 3 4" xfId="8221" xr:uid="{00000000-0005-0000-0000-00003A830000}"/>
    <cellStyle name="Normal 32 3 2 3 5" xfId="35533" xr:uid="{00000000-0005-0000-0000-00003B830000}"/>
    <cellStyle name="Normal 32 3 2 3 6" xfId="5538" xr:uid="{00000000-0005-0000-0000-00003C830000}"/>
    <cellStyle name="Normal 32 3 2 4" xfId="3161" xr:uid="{00000000-0005-0000-0000-00003D830000}"/>
    <cellStyle name="Normal 32 3 2 4 2" xfId="17247" xr:uid="{00000000-0005-0000-0000-00003E830000}"/>
    <cellStyle name="Normal 32 3 2 4 2 2" xfId="42214" xr:uid="{00000000-0005-0000-0000-00003F830000}"/>
    <cellStyle name="Normal 32 3 2 4 3" xfId="36774" xr:uid="{00000000-0005-0000-0000-000040830000}"/>
    <cellStyle name="Normal 32 3 2 4 4" xfId="9490" xr:uid="{00000000-0005-0000-0000-000041830000}"/>
    <cellStyle name="Normal 32 3 2 5" xfId="15779" xr:uid="{00000000-0005-0000-0000-000042830000}"/>
    <cellStyle name="Normal 32 3 2 5 2" xfId="40746" xr:uid="{00000000-0005-0000-0000-000043830000}"/>
    <cellStyle name="Normal 32 3 2 6" xfId="7594" xr:uid="{00000000-0005-0000-0000-000044830000}"/>
    <cellStyle name="Normal 32 3 2 7" xfId="35318" xr:uid="{00000000-0005-0000-0000-000045830000}"/>
    <cellStyle name="Normal 32 3 2 8" xfId="5312" xr:uid="{00000000-0005-0000-0000-000046830000}"/>
    <cellStyle name="Normal 32 3 3" xfId="1889" xr:uid="{00000000-0005-0000-0000-000047830000}"/>
    <cellStyle name="Normal 32 3 3 2" xfId="3515" xr:uid="{00000000-0005-0000-0000-000048830000}"/>
    <cellStyle name="Normal 32 3 3 2 2" xfId="18009" xr:uid="{00000000-0005-0000-0000-000049830000}"/>
    <cellStyle name="Normal 32 3 3 2 2 2" xfId="42976" xr:uid="{00000000-0005-0000-0000-00004A830000}"/>
    <cellStyle name="Normal 32 3 3 2 3" xfId="37536" xr:uid="{00000000-0005-0000-0000-00004B830000}"/>
    <cellStyle name="Normal 32 3 3 2 4" xfId="10252" xr:uid="{00000000-0005-0000-0000-00004C830000}"/>
    <cellStyle name="Normal 32 3 3 3" xfId="4395" xr:uid="{00000000-0005-0000-0000-00004D830000}"/>
    <cellStyle name="Normal 32 3 3 3 2" xfId="41508" xr:uid="{00000000-0005-0000-0000-00004E830000}"/>
    <cellStyle name="Normal 32 3 3 3 3" xfId="16541" xr:uid="{00000000-0005-0000-0000-00004F830000}"/>
    <cellStyle name="Normal 32 3 3 4" xfId="2702" xr:uid="{00000000-0005-0000-0000-000050830000}"/>
    <cellStyle name="Normal 32 3 3 4 2" xfId="8375" xr:uid="{00000000-0005-0000-0000-000051830000}"/>
    <cellStyle name="Normal 32 3 3 5" xfId="35674" xr:uid="{00000000-0005-0000-0000-000052830000}"/>
    <cellStyle name="Normal 32 3 3 6" xfId="5684" xr:uid="{00000000-0005-0000-0000-000053830000}"/>
    <cellStyle name="Normal 32 3 4" xfId="3443" xr:uid="{00000000-0005-0000-0000-000054830000}"/>
    <cellStyle name="Normal 32 3 4 2" xfId="9642" xr:uid="{00000000-0005-0000-0000-000055830000}"/>
    <cellStyle name="Normal 32 3 4 2 2" xfId="17399" xr:uid="{00000000-0005-0000-0000-000056830000}"/>
    <cellStyle name="Normal 32 3 4 2 2 2" xfId="42366" xr:uid="{00000000-0005-0000-0000-000057830000}"/>
    <cellStyle name="Normal 32 3 4 2 3" xfId="36926" xr:uid="{00000000-0005-0000-0000-000058830000}"/>
    <cellStyle name="Normal 32 3 4 3" xfId="15931" xr:uid="{00000000-0005-0000-0000-000059830000}"/>
    <cellStyle name="Normal 32 3 4 3 2" xfId="40898" xr:uid="{00000000-0005-0000-0000-00005A830000}"/>
    <cellStyle name="Normal 32 3 4 4" xfId="7762" xr:uid="{00000000-0005-0000-0000-00005B830000}"/>
    <cellStyle name="Normal 32 3 4 5" xfId="35448" xr:uid="{00000000-0005-0000-0000-00005C830000}"/>
    <cellStyle name="Normal 32 3 4 6" xfId="5453" xr:uid="{00000000-0005-0000-0000-00005D830000}"/>
    <cellStyle name="Normal 32 3 5" xfId="4258" xr:uid="{00000000-0005-0000-0000-00005E830000}"/>
    <cellStyle name="Normal 32 3 5 2" xfId="16788" xr:uid="{00000000-0005-0000-0000-00005F830000}"/>
    <cellStyle name="Normal 32 3 5 2 2" xfId="41755" xr:uid="{00000000-0005-0000-0000-000060830000}"/>
    <cellStyle name="Normal 32 3 5 3" xfId="35996" xr:uid="{00000000-0005-0000-0000-000061830000}"/>
    <cellStyle name="Normal 32 3 5 4" xfId="8712" xr:uid="{00000000-0005-0000-0000-000062830000}"/>
    <cellStyle name="Normal 32 3 6" xfId="2631" xr:uid="{00000000-0005-0000-0000-000063830000}"/>
    <cellStyle name="Normal 32 3 6 2" xfId="39968" xr:uid="{00000000-0005-0000-0000-000064830000}"/>
    <cellStyle name="Normal 32 3 6 3" xfId="15001" xr:uid="{00000000-0005-0000-0000-000065830000}"/>
    <cellStyle name="Normal 32 3 7" xfId="6807" xr:uid="{00000000-0005-0000-0000-000066830000}"/>
    <cellStyle name="Normal 32 3 8" xfId="35232" xr:uid="{00000000-0005-0000-0000-000067830000}"/>
    <cellStyle name="Normal 32 3 9" xfId="5226" xr:uid="{00000000-0005-0000-0000-000068830000}"/>
    <cellStyle name="Normal 32 4" xfId="1919" xr:uid="{00000000-0005-0000-0000-000069830000}"/>
    <cellStyle name="Normal 32 4 2" xfId="2368" xr:uid="{00000000-0005-0000-0000-00006A830000}"/>
    <cellStyle name="Normal 32 4 2 2" xfId="3975" xr:uid="{00000000-0005-0000-0000-00006B830000}"/>
    <cellStyle name="Normal 32 4 2 2 2" xfId="10338" xr:uid="{00000000-0005-0000-0000-00006C830000}"/>
    <cellStyle name="Normal 32 4 2 2 2 2" xfId="18095" xr:uid="{00000000-0005-0000-0000-00006D830000}"/>
    <cellStyle name="Normal 32 4 2 2 2 2 2" xfId="43062" xr:uid="{00000000-0005-0000-0000-00006E830000}"/>
    <cellStyle name="Normal 32 4 2 2 2 3" xfId="37622" xr:uid="{00000000-0005-0000-0000-00006F830000}"/>
    <cellStyle name="Normal 32 4 2 2 3" xfId="16627" xr:uid="{00000000-0005-0000-0000-000070830000}"/>
    <cellStyle name="Normal 32 4 2 2 3 2" xfId="41594" xr:uid="{00000000-0005-0000-0000-000071830000}"/>
    <cellStyle name="Normal 32 4 2 2 4" xfId="8461" xr:uid="{00000000-0005-0000-0000-000072830000}"/>
    <cellStyle name="Normal 32 4 2 2 5" xfId="35760" xr:uid="{00000000-0005-0000-0000-000073830000}"/>
    <cellStyle name="Normal 32 4 2 2 6" xfId="5770" xr:uid="{00000000-0005-0000-0000-000074830000}"/>
    <cellStyle name="Normal 32 4 2 3" xfId="4867" xr:uid="{00000000-0005-0000-0000-000075830000}"/>
    <cellStyle name="Normal 32 4 2 3 2" xfId="10102" xr:uid="{00000000-0005-0000-0000-000076830000}"/>
    <cellStyle name="Normal 32 4 2 3 2 2" xfId="17859" xr:uid="{00000000-0005-0000-0000-000077830000}"/>
    <cellStyle name="Normal 32 4 2 3 2 2 2" xfId="42826" xr:uid="{00000000-0005-0000-0000-000078830000}"/>
    <cellStyle name="Normal 32 4 2 3 2 3" xfId="37386" xr:uid="{00000000-0005-0000-0000-000079830000}"/>
    <cellStyle name="Normal 32 4 2 3 3" xfId="16391" xr:uid="{00000000-0005-0000-0000-00007A830000}"/>
    <cellStyle name="Normal 32 4 2 3 3 2" xfId="41358" xr:uid="{00000000-0005-0000-0000-00007B830000}"/>
    <cellStyle name="Normal 32 4 2 3 4" xfId="8222" xr:uid="{00000000-0005-0000-0000-00007C830000}"/>
    <cellStyle name="Normal 32 4 2 3 5" xfId="35534" xr:uid="{00000000-0005-0000-0000-00007D830000}"/>
    <cellStyle name="Normal 32 4 2 3 6" xfId="5539" xr:uid="{00000000-0005-0000-0000-00007E830000}"/>
    <cellStyle name="Normal 32 4 2 4" xfId="3162" xr:uid="{00000000-0005-0000-0000-00007F830000}"/>
    <cellStyle name="Normal 32 4 2 4 2" xfId="17248" xr:uid="{00000000-0005-0000-0000-000080830000}"/>
    <cellStyle name="Normal 32 4 2 4 2 2" xfId="42215" xr:uid="{00000000-0005-0000-0000-000081830000}"/>
    <cellStyle name="Normal 32 4 2 4 3" xfId="36775" xr:uid="{00000000-0005-0000-0000-000082830000}"/>
    <cellStyle name="Normal 32 4 2 4 4" xfId="9491" xr:uid="{00000000-0005-0000-0000-000083830000}"/>
    <cellStyle name="Normal 32 4 2 5" xfId="15780" xr:uid="{00000000-0005-0000-0000-000084830000}"/>
    <cellStyle name="Normal 32 4 2 5 2" xfId="40747" xr:uid="{00000000-0005-0000-0000-000085830000}"/>
    <cellStyle name="Normal 32 4 2 6" xfId="7595" xr:uid="{00000000-0005-0000-0000-000086830000}"/>
    <cellStyle name="Normal 32 4 2 7" xfId="35319" xr:uid="{00000000-0005-0000-0000-000087830000}"/>
    <cellStyle name="Normal 32 4 2 8" xfId="5313" xr:uid="{00000000-0005-0000-0000-000088830000}"/>
    <cellStyle name="Normal 32 4 3" xfId="3542" xr:uid="{00000000-0005-0000-0000-000089830000}"/>
    <cellStyle name="Normal 32 4 3 2" xfId="10279" xr:uid="{00000000-0005-0000-0000-00008A830000}"/>
    <cellStyle name="Normal 32 4 3 2 2" xfId="18036" xr:uid="{00000000-0005-0000-0000-00008B830000}"/>
    <cellStyle name="Normal 32 4 3 2 2 2" xfId="43003" xr:uid="{00000000-0005-0000-0000-00008C830000}"/>
    <cellStyle name="Normal 32 4 3 2 3" xfId="37563" xr:uid="{00000000-0005-0000-0000-00008D830000}"/>
    <cellStyle name="Normal 32 4 3 3" xfId="16568" xr:uid="{00000000-0005-0000-0000-00008E830000}"/>
    <cellStyle name="Normal 32 4 3 3 2" xfId="41535" xr:uid="{00000000-0005-0000-0000-00008F830000}"/>
    <cellStyle name="Normal 32 4 3 4" xfId="8402" xr:uid="{00000000-0005-0000-0000-000090830000}"/>
    <cellStyle name="Normal 32 4 3 5" xfId="35701" xr:uid="{00000000-0005-0000-0000-000091830000}"/>
    <cellStyle name="Normal 32 4 3 6" xfId="5711" xr:uid="{00000000-0005-0000-0000-000092830000}"/>
    <cellStyle name="Normal 32 4 4" xfId="4422" xr:uid="{00000000-0005-0000-0000-000093830000}"/>
    <cellStyle name="Normal 32 4 4 2" xfId="9669" xr:uid="{00000000-0005-0000-0000-000094830000}"/>
    <cellStyle name="Normal 32 4 4 2 2" xfId="17426" xr:uid="{00000000-0005-0000-0000-000095830000}"/>
    <cellStyle name="Normal 32 4 4 2 2 2" xfId="42393" xr:uid="{00000000-0005-0000-0000-000096830000}"/>
    <cellStyle name="Normal 32 4 4 2 3" xfId="36953" xr:uid="{00000000-0005-0000-0000-000097830000}"/>
    <cellStyle name="Normal 32 4 4 3" xfId="15958" xr:uid="{00000000-0005-0000-0000-000098830000}"/>
    <cellStyle name="Normal 32 4 4 3 2" xfId="40925" xr:uid="{00000000-0005-0000-0000-000099830000}"/>
    <cellStyle name="Normal 32 4 4 4" xfId="7789" xr:uid="{00000000-0005-0000-0000-00009A830000}"/>
    <cellStyle name="Normal 32 4 4 5" xfId="35475" xr:uid="{00000000-0005-0000-0000-00009B830000}"/>
    <cellStyle name="Normal 32 4 4 6" xfId="5480" xr:uid="{00000000-0005-0000-0000-00009C830000}"/>
    <cellStyle name="Normal 32 4 5" xfId="2729" xr:uid="{00000000-0005-0000-0000-00009D830000}"/>
    <cellStyle name="Normal 32 4 5 2" xfId="16815" xr:uid="{00000000-0005-0000-0000-00009E830000}"/>
    <cellStyle name="Normal 32 4 5 2 2" xfId="41782" xr:uid="{00000000-0005-0000-0000-00009F830000}"/>
    <cellStyle name="Normal 32 4 5 3" xfId="36341" xr:uid="{00000000-0005-0000-0000-0000A0830000}"/>
    <cellStyle name="Normal 32 4 5 4" xfId="9057" xr:uid="{00000000-0005-0000-0000-0000A1830000}"/>
    <cellStyle name="Normal 32 4 6" xfId="15346" xr:uid="{00000000-0005-0000-0000-0000A2830000}"/>
    <cellStyle name="Normal 32 4 6 2" xfId="40313" xr:uid="{00000000-0005-0000-0000-0000A3830000}"/>
    <cellStyle name="Normal 32 4 7" xfId="7155" xr:uid="{00000000-0005-0000-0000-0000A4830000}"/>
    <cellStyle name="Normal 32 4 8" xfId="35259" xr:uid="{00000000-0005-0000-0000-0000A5830000}"/>
    <cellStyle name="Normal 32 4 9" xfId="5253" xr:uid="{00000000-0005-0000-0000-0000A6830000}"/>
    <cellStyle name="Normal 32 5" xfId="1930" xr:uid="{00000000-0005-0000-0000-0000A7830000}"/>
    <cellStyle name="Normal 32 5 2" xfId="3551" xr:uid="{00000000-0005-0000-0000-0000A8830000}"/>
    <cellStyle name="Normal 32 5 2 2" xfId="10287" xr:uid="{00000000-0005-0000-0000-0000A9830000}"/>
    <cellStyle name="Normal 32 5 2 2 2" xfId="18044" xr:uid="{00000000-0005-0000-0000-0000AA830000}"/>
    <cellStyle name="Normal 32 5 2 2 2 2" xfId="43011" xr:uid="{00000000-0005-0000-0000-0000AB830000}"/>
    <cellStyle name="Normal 32 5 2 2 3" xfId="37571" xr:uid="{00000000-0005-0000-0000-0000AC830000}"/>
    <cellStyle name="Normal 32 5 2 3" xfId="16576" xr:uid="{00000000-0005-0000-0000-0000AD830000}"/>
    <cellStyle name="Normal 32 5 2 3 2" xfId="41543" xr:uid="{00000000-0005-0000-0000-0000AE830000}"/>
    <cellStyle name="Normal 32 5 2 4" xfId="8410" xr:uid="{00000000-0005-0000-0000-0000AF830000}"/>
    <cellStyle name="Normal 32 5 2 5" xfId="35709" xr:uid="{00000000-0005-0000-0000-0000B0830000}"/>
    <cellStyle name="Normal 32 5 2 6" xfId="5719" xr:uid="{00000000-0005-0000-0000-0000B1830000}"/>
    <cellStyle name="Normal 32 5 3" xfId="4431" xr:uid="{00000000-0005-0000-0000-0000B2830000}"/>
    <cellStyle name="Normal 32 5 3 2" xfId="9678" xr:uid="{00000000-0005-0000-0000-0000B3830000}"/>
    <cellStyle name="Normal 32 5 3 2 2" xfId="17435" xr:uid="{00000000-0005-0000-0000-0000B4830000}"/>
    <cellStyle name="Normal 32 5 3 2 2 2" xfId="42402" xr:uid="{00000000-0005-0000-0000-0000B5830000}"/>
    <cellStyle name="Normal 32 5 3 2 3" xfId="36962" xr:uid="{00000000-0005-0000-0000-0000B6830000}"/>
    <cellStyle name="Normal 32 5 3 3" xfId="15967" xr:uid="{00000000-0005-0000-0000-0000B7830000}"/>
    <cellStyle name="Normal 32 5 3 3 2" xfId="40934" xr:uid="{00000000-0005-0000-0000-0000B8830000}"/>
    <cellStyle name="Normal 32 5 3 4" xfId="7798" xr:uid="{00000000-0005-0000-0000-0000B9830000}"/>
    <cellStyle name="Normal 32 5 3 5" xfId="35483" xr:uid="{00000000-0005-0000-0000-0000BA830000}"/>
    <cellStyle name="Normal 32 5 3 6" xfId="5488" xr:uid="{00000000-0005-0000-0000-0000BB830000}"/>
    <cellStyle name="Normal 32 5 4" xfId="2738" xr:uid="{00000000-0005-0000-0000-0000BC830000}"/>
    <cellStyle name="Normal 32 5 4 2" xfId="16824" xr:uid="{00000000-0005-0000-0000-0000BD830000}"/>
    <cellStyle name="Normal 32 5 4 2 2" xfId="41791" xr:uid="{00000000-0005-0000-0000-0000BE830000}"/>
    <cellStyle name="Normal 32 5 4 3" xfId="36351" xr:uid="{00000000-0005-0000-0000-0000BF830000}"/>
    <cellStyle name="Normal 32 5 4 4" xfId="9067" xr:uid="{00000000-0005-0000-0000-0000C0830000}"/>
    <cellStyle name="Normal 32 5 5" xfId="15356" xr:uid="{00000000-0005-0000-0000-0000C1830000}"/>
    <cellStyle name="Normal 32 5 5 2" xfId="40323" xr:uid="{00000000-0005-0000-0000-0000C2830000}"/>
    <cellStyle name="Normal 32 5 6" xfId="7165" xr:uid="{00000000-0005-0000-0000-0000C3830000}"/>
    <cellStyle name="Normal 32 5 7" xfId="35268" xr:uid="{00000000-0005-0000-0000-0000C4830000}"/>
    <cellStyle name="Normal 32 5 8" xfId="5262" xr:uid="{00000000-0005-0000-0000-0000C5830000}"/>
    <cellStyle name="Normal 32 6" xfId="2365" xr:uid="{00000000-0005-0000-0000-0000C6830000}"/>
    <cellStyle name="Normal 32 6 2" xfId="3972" xr:uid="{00000000-0005-0000-0000-0000C7830000}"/>
    <cellStyle name="Normal 32 6 2 2" xfId="10335" xr:uid="{00000000-0005-0000-0000-0000C8830000}"/>
    <cellStyle name="Normal 32 6 2 2 2" xfId="18092" xr:uid="{00000000-0005-0000-0000-0000C9830000}"/>
    <cellStyle name="Normal 32 6 2 2 2 2" xfId="43059" xr:uid="{00000000-0005-0000-0000-0000CA830000}"/>
    <cellStyle name="Normal 32 6 2 2 3" xfId="37619" xr:uid="{00000000-0005-0000-0000-0000CB830000}"/>
    <cellStyle name="Normal 32 6 2 3" xfId="16624" xr:uid="{00000000-0005-0000-0000-0000CC830000}"/>
    <cellStyle name="Normal 32 6 2 3 2" xfId="41591" xr:uid="{00000000-0005-0000-0000-0000CD830000}"/>
    <cellStyle name="Normal 32 6 2 4" xfId="8458" xr:uid="{00000000-0005-0000-0000-0000CE830000}"/>
    <cellStyle name="Normal 32 6 2 5" xfId="35757" xr:uid="{00000000-0005-0000-0000-0000CF830000}"/>
    <cellStyle name="Normal 32 6 2 6" xfId="5767" xr:uid="{00000000-0005-0000-0000-0000D0830000}"/>
    <cellStyle name="Normal 32 6 3" xfId="4864" xr:uid="{00000000-0005-0000-0000-0000D1830000}"/>
    <cellStyle name="Normal 32 6 3 2" xfId="10099" xr:uid="{00000000-0005-0000-0000-0000D2830000}"/>
    <cellStyle name="Normal 32 6 3 2 2" xfId="17856" xr:uid="{00000000-0005-0000-0000-0000D3830000}"/>
    <cellStyle name="Normal 32 6 3 2 2 2" xfId="42823" xr:uid="{00000000-0005-0000-0000-0000D4830000}"/>
    <cellStyle name="Normal 32 6 3 2 3" xfId="37383" xr:uid="{00000000-0005-0000-0000-0000D5830000}"/>
    <cellStyle name="Normal 32 6 3 3" xfId="16388" xr:uid="{00000000-0005-0000-0000-0000D6830000}"/>
    <cellStyle name="Normal 32 6 3 3 2" xfId="41355" xr:uid="{00000000-0005-0000-0000-0000D7830000}"/>
    <cellStyle name="Normal 32 6 3 4" xfId="8219" xr:uid="{00000000-0005-0000-0000-0000D8830000}"/>
    <cellStyle name="Normal 32 6 3 5" xfId="35531" xr:uid="{00000000-0005-0000-0000-0000D9830000}"/>
    <cellStyle name="Normal 32 6 3 6" xfId="5536" xr:uid="{00000000-0005-0000-0000-0000DA830000}"/>
    <cellStyle name="Normal 32 6 4" xfId="3159" xr:uid="{00000000-0005-0000-0000-0000DB830000}"/>
    <cellStyle name="Normal 32 6 4 2" xfId="17245" xr:uid="{00000000-0005-0000-0000-0000DC830000}"/>
    <cellStyle name="Normal 32 6 4 2 2" xfId="42212" xr:uid="{00000000-0005-0000-0000-0000DD830000}"/>
    <cellStyle name="Normal 32 6 4 3" xfId="36772" xr:uid="{00000000-0005-0000-0000-0000DE830000}"/>
    <cellStyle name="Normal 32 6 4 4" xfId="9488" xr:uid="{00000000-0005-0000-0000-0000DF830000}"/>
    <cellStyle name="Normal 32 6 5" xfId="15777" xr:uid="{00000000-0005-0000-0000-0000E0830000}"/>
    <cellStyle name="Normal 32 6 5 2" xfId="40744" xr:uid="{00000000-0005-0000-0000-0000E1830000}"/>
    <cellStyle name="Normal 32 6 6" xfId="7592" xr:uid="{00000000-0005-0000-0000-0000E2830000}"/>
    <cellStyle name="Normal 32 6 7" xfId="35316" xr:uid="{00000000-0005-0000-0000-0000E3830000}"/>
    <cellStyle name="Normal 32 6 8" xfId="5310" xr:uid="{00000000-0005-0000-0000-0000E4830000}"/>
    <cellStyle name="Normal 32 7" xfId="1865" xr:uid="{00000000-0005-0000-0000-0000E5830000}"/>
    <cellStyle name="Normal 32 7 2" xfId="3491" xr:uid="{00000000-0005-0000-0000-0000E6830000}"/>
    <cellStyle name="Normal 32 7 2 2" xfId="17985" xr:uid="{00000000-0005-0000-0000-0000E7830000}"/>
    <cellStyle name="Normal 32 7 2 2 2" xfId="42952" xr:uid="{00000000-0005-0000-0000-0000E8830000}"/>
    <cellStyle name="Normal 32 7 2 3" xfId="37512" xr:uid="{00000000-0005-0000-0000-0000E9830000}"/>
    <cellStyle name="Normal 32 7 2 4" xfId="10228" xr:uid="{00000000-0005-0000-0000-0000EA830000}"/>
    <cellStyle name="Normal 32 7 3" xfId="4371" xr:uid="{00000000-0005-0000-0000-0000EB830000}"/>
    <cellStyle name="Normal 32 7 3 2" xfId="41484" xr:uid="{00000000-0005-0000-0000-0000EC830000}"/>
    <cellStyle name="Normal 32 7 3 3" xfId="16517" xr:uid="{00000000-0005-0000-0000-0000ED830000}"/>
    <cellStyle name="Normal 32 7 4" xfId="2678" xr:uid="{00000000-0005-0000-0000-0000EE830000}"/>
    <cellStyle name="Normal 32 7 4 2" xfId="8351" xr:uid="{00000000-0005-0000-0000-0000EF830000}"/>
    <cellStyle name="Normal 32 7 5" xfId="35650" xr:uid="{00000000-0005-0000-0000-0000F0830000}"/>
    <cellStyle name="Normal 32 7 6" xfId="5660" xr:uid="{00000000-0005-0000-0000-0000F1830000}"/>
    <cellStyle name="Normal 32 8" xfId="2495" xr:uid="{00000000-0005-0000-0000-0000F2830000}"/>
    <cellStyle name="Normal 32 8 2" xfId="4058" xr:uid="{00000000-0005-0000-0000-0000F3830000}"/>
    <cellStyle name="Normal 32 8 2 2" xfId="17375" xr:uid="{00000000-0005-0000-0000-0000F4830000}"/>
    <cellStyle name="Normal 32 8 2 2 2" xfId="42342" xr:uid="{00000000-0005-0000-0000-0000F5830000}"/>
    <cellStyle name="Normal 32 8 2 3" xfId="36902" xr:uid="{00000000-0005-0000-0000-0000F6830000}"/>
    <cellStyle name="Normal 32 8 2 4" xfId="9618" xr:uid="{00000000-0005-0000-0000-0000F7830000}"/>
    <cellStyle name="Normal 32 8 3" xfId="4976" xr:uid="{00000000-0005-0000-0000-0000F8830000}"/>
    <cellStyle name="Normal 32 8 3 2" xfId="40874" xr:uid="{00000000-0005-0000-0000-0000F9830000}"/>
    <cellStyle name="Normal 32 8 3 3" xfId="15907" xr:uid="{00000000-0005-0000-0000-0000FA830000}"/>
    <cellStyle name="Normal 32 8 4" xfId="3245" xr:uid="{00000000-0005-0000-0000-0000FB830000}"/>
    <cellStyle name="Normal 32 8 4 2" xfId="7738" xr:uid="{00000000-0005-0000-0000-0000FC830000}"/>
    <cellStyle name="Normal 32 8 5" xfId="35424" xr:uid="{00000000-0005-0000-0000-0000FD830000}"/>
    <cellStyle name="Normal 32 8 6" xfId="5429" xr:uid="{00000000-0005-0000-0000-0000FE830000}"/>
    <cellStyle name="Normal 32 9" xfId="3250" xr:uid="{00000000-0005-0000-0000-0000FF830000}"/>
    <cellStyle name="Normal 32 9 2" xfId="4098" xr:uid="{00000000-0005-0000-0000-000000840000}"/>
    <cellStyle name="Normal 32 9 2 2" xfId="41731" xr:uid="{00000000-0005-0000-0000-000001840000}"/>
    <cellStyle name="Normal 32 9 2 3" xfId="16764" xr:uid="{00000000-0005-0000-0000-000002840000}"/>
    <cellStyle name="Normal 32 9 3" xfId="35940" xr:uid="{00000000-0005-0000-0000-000003840000}"/>
    <cellStyle name="Normal 32 9 4" xfId="8656" xr:uid="{00000000-0005-0000-0000-000004840000}"/>
    <cellStyle name="Normal 33" xfId="1441" xr:uid="{00000000-0005-0000-0000-000005840000}"/>
    <cellStyle name="Normal 33 2" xfId="2369" xr:uid="{00000000-0005-0000-0000-000006840000}"/>
    <cellStyle name="Normal 33 2 2" xfId="3976" xr:uid="{00000000-0005-0000-0000-000007840000}"/>
    <cellStyle name="Normal 33 2 2 2" xfId="10339" xr:uid="{00000000-0005-0000-0000-000008840000}"/>
    <cellStyle name="Normal 33 2 2 2 2" xfId="18096" xr:uid="{00000000-0005-0000-0000-000009840000}"/>
    <cellStyle name="Normal 33 2 2 2 2 2" xfId="43063" xr:uid="{00000000-0005-0000-0000-00000A840000}"/>
    <cellStyle name="Normal 33 2 2 2 3" xfId="37623" xr:uid="{00000000-0005-0000-0000-00000B840000}"/>
    <cellStyle name="Normal 33 2 2 3" xfId="16628" xr:uid="{00000000-0005-0000-0000-00000C840000}"/>
    <cellStyle name="Normal 33 2 2 3 2" xfId="41595" xr:uid="{00000000-0005-0000-0000-00000D840000}"/>
    <cellStyle name="Normal 33 2 2 4" xfId="8462" xr:uid="{00000000-0005-0000-0000-00000E840000}"/>
    <cellStyle name="Normal 33 2 2 5" xfId="35761" xr:uid="{00000000-0005-0000-0000-00000F840000}"/>
    <cellStyle name="Normal 33 2 2 6" xfId="5771" xr:uid="{00000000-0005-0000-0000-000010840000}"/>
    <cellStyle name="Normal 33 2 3" xfId="4868" xr:uid="{00000000-0005-0000-0000-000011840000}"/>
    <cellStyle name="Normal 33 2 3 2" xfId="10103" xr:uid="{00000000-0005-0000-0000-000012840000}"/>
    <cellStyle name="Normal 33 2 3 2 2" xfId="17860" xr:uid="{00000000-0005-0000-0000-000013840000}"/>
    <cellStyle name="Normal 33 2 3 2 2 2" xfId="42827" xr:uid="{00000000-0005-0000-0000-000014840000}"/>
    <cellStyle name="Normal 33 2 3 2 3" xfId="37387" xr:uid="{00000000-0005-0000-0000-000015840000}"/>
    <cellStyle name="Normal 33 2 3 3" xfId="16392" xr:uid="{00000000-0005-0000-0000-000016840000}"/>
    <cellStyle name="Normal 33 2 3 3 2" xfId="41359" xr:uid="{00000000-0005-0000-0000-000017840000}"/>
    <cellStyle name="Normal 33 2 3 4" xfId="8223" xr:uid="{00000000-0005-0000-0000-000018840000}"/>
    <cellStyle name="Normal 33 2 3 5" xfId="35535" xr:uid="{00000000-0005-0000-0000-000019840000}"/>
    <cellStyle name="Normal 33 2 3 6" xfId="5540" xr:uid="{00000000-0005-0000-0000-00001A840000}"/>
    <cellStyle name="Normal 33 2 4" xfId="3163" xr:uid="{00000000-0005-0000-0000-00001B840000}"/>
    <cellStyle name="Normal 33 2 4 2" xfId="17249" xr:uid="{00000000-0005-0000-0000-00001C840000}"/>
    <cellStyle name="Normal 33 2 4 2 2" xfId="42216" xr:uid="{00000000-0005-0000-0000-00001D840000}"/>
    <cellStyle name="Normal 33 2 4 3" xfId="36776" xr:uid="{00000000-0005-0000-0000-00001E840000}"/>
    <cellStyle name="Normal 33 2 4 4" xfId="9492" xr:uid="{00000000-0005-0000-0000-00001F840000}"/>
    <cellStyle name="Normal 33 2 5" xfId="15781" xr:uid="{00000000-0005-0000-0000-000020840000}"/>
    <cellStyle name="Normal 33 2 5 2" xfId="40748" xr:uid="{00000000-0005-0000-0000-000021840000}"/>
    <cellStyle name="Normal 33 2 6" xfId="7596" xr:uid="{00000000-0005-0000-0000-000022840000}"/>
    <cellStyle name="Normal 33 2 7" xfId="35320" xr:uid="{00000000-0005-0000-0000-000023840000}"/>
    <cellStyle name="Normal 33 2 8" xfId="5314" xr:uid="{00000000-0005-0000-0000-000024840000}"/>
    <cellStyle name="Normal 33 3" xfId="1866" xr:uid="{00000000-0005-0000-0000-000025840000}"/>
    <cellStyle name="Normal 33 3 2" xfId="3492" xr:uid="{00000000-0005-0000-0000-000026840000}"/>
    <cellStyle name="Normal 33 3 2 2" xfId="17986" xr:uid="{00000000-0005-0000-0000-000027840000}"/>
    <cellStyle name="Normal 33 3 2 2 2" xfId="42953" xr:uid="{00000000-0005-0000-0000-000028840000}"/>
    <cellStyle name="Normal 33 3 2 3" xfId="37513" xr:uid="{00000000-0005-0000-0000-000029840000}"/>
    <cellStyle name="Normal 33 3 2 4" xfId="10229" xr:uid="{00000000-0005-0000-0000-00002A840000}"/>
    <cellStyle name="Normal 33 3 3" xfId="4372" xr:uid="{00000000-0005-0000-0000-00002B840000}"/>
    <cellStyle name="Normal 33 3 3 2" xfId="41485" xr:uid="{00000000-0005-0000-0000-00002C840000}"/>
    <cellStyle name="Normal 33 3 3 3" xfId="16518" xr:uid="{00000000-0005-0000-0000-00002D840000}"/>
    <cellStyle name="Normal 33 3 4" xfId="2679" xr:uid="{00000000-0005-0000-0000-00002E840000}"/>
    <cellStyle name="Normal 33 3 4 2" xfId="8352" xr:uid="{00000000-0005-0000-0000-00002F840000}"/>
    <cellStyle name="Normal 33 3 5" xfId="35651" xr:uid="{00000000-0005-0000-0000-000030840000}"/>
    <cellStyle name="Normal 33 3 6" xfId="5661" xr:uid="{00000000-0005-0000-0000-000031840000}"/>
    <cellStyle name="Normal 33 4" xfId="3420" xr:uid="{00000000-0005-0000-0000-000032840000}"/>
    <cellStyle name="Normal 33 4 2" xfId="9619" xr:uid="{00000000-0005-0000-0000-000033840000}"/>
    <cellStyle name="Normal 33 4 2 2" xfId="17376" xr:uid="{00000000-0005-0000-0000-000034840000}"/>
    <cellStyle name="Normal 33 4 2 2 2" xfId="42343" xr:uid="{00000000-0005-0000-0000-000035840000}"/>
    <cellStyle name="Normal 33 4 2 3" xfId="36903" xr:uid="{00000000-0005-0000-0000-000036840000}"/>
    <cellStyle name="Normal 33 4 3" xfId="15908" xr:uid="{00000000-0005-0000-0000-000037840000}"/>
    <cellStyle name="Normal 33 4 3 2" xfId="40875" xr:uid="{00000000-0005-0000-0000-000038840000}"/>
    <cellStyle name="Normal 33 4 4" xfId="7739" xr:uid="{00000000-0005-0000-0000-000039840000}"/>
    <cellStyle name="Normal 33 4 5" xfId="35425" xr:uid="{00000000-0005-0000-0000-00003A840000}"/>
    <cellStyle name="Normal 33 4 6" xfId="5430" xr:uid="{00000000-0005-0000-0000-00003B840000}"/>
    <cellStyle name="Normal 33 5" xfId="4232" xr:uid="{00000000-0005-0000-0000-00003C840000}"/>
    <cellStyle name="Normal 33 5 2" xfId="16765" xr:uid="{00000000-0005-0000-0000-00003D840000}"/>
    <cellStyle name="Normal 33 5 2 2" xfId="41732" xr:uid="{00000000-0005-0000-0000-00003E840000}"/>
    <cellStyle name="Normal 33 5 3" xfId="35941" xr:uid="{00000000-0005-0000-0000-00003F840000}"/>
    <cellStyle name="Normal 33 5 4" xfId="8657" xr:uid="{00000000-0005-0000-0000-000040840000}"/>
    <cellStyle name="Normal 33 6" xfId="2608" xr:uid="{00000000-0005-0000-0000-000041840000}"/>
    <cellStyle name="Normal 33 6 2" xfId="39913" xr:uid="{00000000-0005-0000-0000-000042840000}"/>
    <cellStyle name="Normal 33 6 3" xfId="14946" xr:uid="{00000000-0005-0000-0000-000043840000}"/>
    <cellStyle name="Normal 33 7" xfId="6752" xr:uid="{00000000-0005-0000-0000-000044840000}"/>
    <cellStyle name="Normal 33 8" xfId="35209" xr:uid="{00000000-0005-0000-0000-000045840000}"/>
    <cellStyle name="Normal 33 9" xfId="5203" xr:uid="{00000000-0005-0000-0000-000046840000}"/>
    <cellStyle name="Normal 34" xfId="1915" xr:uid="{00000000-0005-0000-0000-000047840000}"/>
    <cellStyle name="Normal 34 10" xfId="5251" xr:uid="{00000000-0005-0000-0000-000048840000}"/>
    <cellStyle name="Normal 34 2" xfId="1917" xr:uid="{00000000-0005-0000-0000-000049840000}"/>
    <cellStyle name="Normal 34 3" xfId="2370" xr:uid="{00000000-0005-0000-0000-00004A840000}"/>
    <cellStyle name="Normal 34 3 2" xfId="3977" xr:uid="{00000000-0005-0000-0000-00004B840000}"/>
    <cellStyle name="Normal 34 3 2 2" xfId="10340" xr:uid="{00000000-0005-0000-0000-00004C840000}"/>
    <cellStyle name="Normal 34 3 2 2 2" xfId="18097" xr:uid="{00000000-0005-0000-0000-00004D840000}"/>
    <cellStyle name="Normal 34 3 2 2 2 2" xfId="43064" xr:uid="{00000000-0005-0000-0000-00004E840000}"/>
    <cellStyle name="Normal 34 3 2 2 3" xfId="37624" xr:uid="{00000000-0005-0000-0000-00004F840000}"/>
    <cellStyle name="Normal 34 3 2 3" xfId="16629" xr:uid="{00000000-0005-0000-0000-000050840000}"/>
    <cellStyle name="Normal 34 3 2 3 2" xfId="41596" xr:uid="{00000000-0005-0000-0000-000051840000}"/>
    <cellStyle name="Normal 34 3 2 4" xfId="8463" xr:uid="{00000000-0005-0000-0000-000052840000}"/>
    <cellStyle name="Normal 34 3 2 5" xfId="35762" xr:uid="{00000000-0005-0000-0000-000053840000}"/>
    <cellStyle name="Normal 34 3 2 6" xfId="5772" xr:uid="{00000000-0005-0000-0000-000054840000}"/>
    <cellStyle name="Normal 34 3 3" xfId="4869" xr:uid="{00000000-0005-0000-0000-000055840000}"/>
    <cellStyle name="Normal 34 3 3 2" xfId="10104" xr:uid="{00000000-0005-0000-0000-000056840000}"/>
    <cellStyle name="Normal 34 3 3 2 2" xfId="17861" xr:uid="{00000000-0005-0000-0000-000057840000}"/>
    <cellStyle name="Normal 34 3 3 2 2 2" xfId="42828" xr:uid="{00000000-0005-0000-0000-000058840000}"/>
    <cellStyle name="Normal 34 3 3 2 3" xfId="37388" xr:uid="{00000000-0005-0000-0000-000059840000}"/>
    <cellStyle name="Normal 34 3 3 3" xfId="16393" xr:uid="{00000000-0005-0000-0000-00005A840000}"/>
    <cellStyle name="Normal 34 3 3 3 2" xfId="41360" xr:uid="{00000000-0005-0000-0000-00005B840000}"/>
    <cellStyle name="Normal 34 3 3 4" xfId="8224" xr:uid="{00000000-0005-0000-0000-00005C840000}"/>
    <cellStyle name="Normal 34 3 3 5" xfId="35536" xr:uid="{00000000-0005-0000-0000-00005D840000}"/>
    <cellStyle name="Normal 34 3 3 6" xfId="5541" xr:uid="{00000000-0005-0000-0000-00005E840000}"/>
    <cellStyle name="Normal 34 3 4" xfId="3164" xr:uid="{00000000-0005-0000-0000-00005F840000}"/>
    <cellStyle name="Normal 34 3 4 2" xfId="17250" xr:uid="{00000000-0005-0000-0000-000060840000}"/>
    <cellStyle name="Normal 34 3 4 2 2" xfId="42217" xr:uid="{00000000-0005-0000-0000-000061840000}"/>
    <cellStyle name="Normal 34 3 4 3" xfId="36777" xr:uid="{00000000-0005-0000-0000-000062840000}"/>
    <cellStyle name="Normal 34 3 4 4" xfId="9493" xr:uid="{00000000-0005-0000-0000-000063840000}"/>
    <cellStyle name="Normal 34 3 5" xfId="15782" xr:uid="{00000000-0005-0000-0000-000064840000}"/>
    <cellStyle name="Normal 34 3 5 2" xfId="40749" xr:uid="{00000000-0005-0000-0000-000065840000}"/>
    <cellStyle name="Normal 34 3 6" xfId="7597" xr:uid="{00000000-0005-0000-0000-000066840000}"/>
    <cellStyle name="Normal 34 3 7" xfId="35321" xr:uid="{00000000-0005-0000-0000-000067840000}"/>
    <cellStyle name="Normal 34 3 8" xfId="5315" xr:uid="{00000000-0005-0000-0000-000068840000}"/>
    <cellStyle name="Normal 34 4" xfId="3540" xr:uid="{00000000-0005-0000-0000-000069840000}"/>
    <cellStyle name="Normal 34 4 2" xfId="10277" xr:uid="{00000000-0005-0000-0000-00006A840000}"/>
    <cellStyle name="Normal 34 4 2 2" xfId="18034" xr:uid="{00000000-0005-0000-0000-00006B840000}"/>
    <cellStyle name="Normal 34 4 2 2 2" xfId="43001" xr:uid="{00000000-0005-0000-0000-00006C840000}"/>
    <cellStyle name="Normal 34 4 2 3" xfId="37561" xr:uid="{00000000-0005-0000-0000-00006D840000}"/>
    <cellStyle name="Normal 34 4 3" xfId="16566" xr:uid="{00000000-0005-0000-0000-00006E840000}"/>
    <cellStyle name="Normal 34 4 3 2" xfId="41533" xr:uid="{00000000-0005-0000-0000-00006F840000}"/>
    <cellStyle name="Normal 34 4 4" xfId="8400" xr:uid="{00000000-0005-0000-0000-000070840000}"/>
    <cellStyle name="Normal 34 4 5" xfId="35699" xr:uid="{00000000-0005-0000-0000-000071840000}"/>
    <cellStyle name="Normal 34 4 6" xfId="5709" xr:uid="{00000000-0005-0000-0000-000072840000}"/>
    <cellStyle name="Normal 34 5" xfId="4420" xr:uid="{00000000-0005-0000-0000-000073840000}"/>
    <cellStyle name="Normal 34 5 2" xfId="9667" xr:uid="{00000000-0005-0000-0000-000074840000}"/>
    <cellStyle name="Normal 34 5 2 2" xfId="17424" xr:uid="{00000000-0005-0000-0000-000075840000}"/>
    <cellStyle name="Normal 34 5 2 2 2" xfId="42391" xr:uid="{00000000-0005-0000-0000-000076840000}"/>
    <cellStyle name="Normal 34 5 2 3" xfId="36951" xr:uid="{00000000-0005-0000-0000-000077840000}"/>
    <cellStyle name="Normal 34 5 3" xfId="15956" xr:uid="{00000000-0005-0000-0000-000078840000}"/>
    <cellStyle name="Normal 34 5 3 2" xfId="40923" xr:uid="{00000000-0005-0000-0000-000079840000}"/>
    <cellStyle name="Normal 34 5 4" xfId="7787" xr:uid="{00000000-0005-0000-0000-00007A840000}"/>
    <cellStyle name="Normal 34 5 5" xfId="35473" xr:uid="{00000000-0005-0000-0000-00007B840000}"/>
    <cellStyle name="Normal 34 5 6" xfId="5478" xr:uid="{00000000-0005-0000-0000-00007C840000}"/>
    <cellStyle name="Normal 34 6" xfId="2727" xr:uid="{00000000-0005-0000-0000-00007D840000}"/>
    <cellStyle name="Normal 34 6 2" xfId="16813" xr:uid="{00000000-0005-0000-0000-00007E840000}"/>
    <cellStyle name="Normal 34 6 2 2" xfId="41780" xr:uid="{00000000-0005-0000-0000-00007F840000}"/>
    <cellStyle name="Normal 34 6 3" xfId="36339" xr:uid="{00000000-0005-0000-0000-000080840000}"/>
    <cellStyle name="Normal 34 6 4" xfId="9055" xr:uid="{00000000-0005-0000-0000-000081840000}"/>
    <cellStyle name="Normal 34 7" xfId="15344" xr:uid="{00000000-0005-0000-0000-000082840000}"/>
    <cellStyle name="Normal 34 7 2" xfId="40311" xr:uid="{00000000-0005-0000-0000-000083840000}"/>
    <cellStyle name="Normal 34 8" xfId="7153" xr:uid="{00000000-0005-0000-0000-000084840000}"/>
    <cellStyle name="Normal 34 9" xfId="35257" xr:uid="{00000000-0005-0000-0000-000085840000}"/>
    <cellStyle name="Normal 35" xfId="1918" xr:uid="{00000000-0005-0000-0000-000086840000}"/>
    <cellStyle name="Normal 35 2" xfId="2371" xr:uid="{00000000-0005-0000-0000-000087840000}"/>
    <cellStyle name="Normal 35 2 2" xfId="3978" xr:uid="{00000000-0005-0000-0000-000088840000}"/>
    <cellStyle name="Normal 35 2 2 2" xfId="10341" xr:uid="{00000000-0005-0000-0000-000089840000}"/>
    <cellStyle name="Normal 35 2 2 2 2" xfId="18098" xr:uid="{00000000-0005-0000-0000-00008A840000}"/>
    <cellStyle name="Normal 35 2 2 2 2 2" xfId="43065" xr:uid="{00000000-0005-0000-0000-00008B840000}"/>
    <cellStyle name="Normal 35 2 2 2 3" xfId="37625" xr:uid="{00000000-0005-0000-0000-00008C840000}"/>
    <cellStyle name="Normal 35 2 2 3" xfId="16630" xr:uid="{00000000-0005-0000-0000-00008D840000}"/>
    <cellStyle name="Normal 35 2 2 3 2" xfId="41597" xr:uid="{00000000-0005-0000-0000-00008E840000}"/>
    <cellStyle name="Normal 35 2 2 4" xfId="8464" xr:uid="{00000000-0005-0000-0000-00008F840000}"/>
    <cellStyle name="Normal 35 2 2 5" xfId="35763" xr:uid="{00000000-0005-0000-0000-000090840000}"/>
    <cellStyle name="Normal 35 2 2 6" xfId="5773" xr:uid="{00000000-0005-0000-0000-000091840000}"/>
    <cellStyle name="Normal 35 2 3" xfId="4870" xr:uid="{00000000-0005-0000-0000-000092840000}"/>
    <cellStyle name="Normal 35 2 3 2" xfId="10105" xr:uid="{00000000-0005-0000-0000-000093840000}"/>
    <cellStyle name="Normal 35 2 3 2 2" xfId="17862" xr:uid="{00000000-0005-0000-0000-000094840000}"/>
    <cellStyle name="Normal 35 2 3 2 2 2" xfId="42829" xr:uid="{00000000-0005-0000-0000-000095840000}"/>
    <cellStyle name="Normal 35 2 3 2 3" xfId="37389" xr:uid="{00000000-0005-0000-0000-000096840000}"/>
    <cellStyle name="Normal 35 2 3 3" xfId="16394" xr:uid="{00000000-0005-0000-0000-000097840000}"/>
    <cellStyle name="Normal 35 2 3 3 2" xfId="41361" xr:uid="{00000000-0005-0000-0000-000098840000}"/>
    <cellStyle name="Normal 35 2 3 4" xfId="8225" xr:uid="{00000000-0005-0000-0000-000099840000}"/>
    <cellStyle name="Normal 35 2 3 5" xfId="35537" xr:uid="{00000000-0005-0000-0000-00009A840000}"/>
    <cellStyle name="Normal 35 2 3 6" xfId="5542" xr:uid="{00000000-0005-0000-0000-00009B840000}"/>
    <cellStyle name="Normal 35 2 4" xfId="3165" xr:uid="{00000000-0005-0000-0000-00009C840000}"/>
    <cellStyle name="Normal 35 2 4 2" xfId="17251" xr:uid="{00000000-0005-0000-0000-00009D840000}"/>
    <cellStyle name="Normal 35 2 4 2 2" xfId="42218" xr:uid="{00000000-0005-0000-0000-00009E840000}"/>
    <cellStyle name="Normal 35 2 4 3" xfId="36778" xr:uid="{00000000-0005-0000-0000-00009F840000}"/>
    <cellStyle name="Normal 35 2 4 4" xfId="9494" xr:uid="{00000000-0005-0000-0000-0000A0840000}"/>
    <cellStyle name="Normal 35 2 5" xfId="15783" xr:uid="{00000000-0005-0000-0000-0000A1840000}"/>
    <cellStyle name="Normal 35 2 5 2" xfId="40750" xr:uid="{00000000-0005-0000-0000-0000A2840000}"/>
    <cellStyle name="Normal 35 2 6" xfId="7598" xr:uid="{00000000-0005-0000-0000-0000A3840000}"/>
    <cellStyle name="Normal 35 2 7" xfId="35322" xr:uid="{00000000-0005-0000-0000-0000A4840000}"/>
    <cellStyle name="Normal 35 2 8" xfId="5316" xr:uid="{00000000-0005-0000-0000-0000A5840000}"/>
    <cellStyle name="Normal 35 3" xfId="3541" xr:uid="{00000000-0005-0000-0000-0000A6840000}"/>
    <cellStyle name="Normal 35 3 2" xfId="10278" xr:uid="{00000000-0005-0000-0000-0000A7840000}"/>
    <cellStyle name="Normal 35 3 2 2" xfId="18035" xr:uid="{00000000-0005-0000-0000-0000A8840000}"/>
    <cellStyle name="Normal 35 3 2 2 2" xfId="43002" xr:uid="{00000000-0005-0000-0000-0000A9840000}"/>
    <cellStyle name="Normal 35 3 2 3" xfId="37562" xr:uid="{00000000-0005-0000-0000-0000AA840000}"/>
    <cellStyle name="Normal 35 3 3" xfId="16567" xr:uid="{00000000-0005-0000-0000-0000AB840000}"/>
    <cellStyle name="Normal 35 3 3 2" xfId="41534" xr:uid="{00000000-0005-0000-0000-0000AC840000}"/>
    <cellStyle name="Normal 35 3 4" xfId="8401" xr:uid="{00000000-0005-0000-0000-0000AD840000}"/>
    <cellStyle name="Normal 35 3 5" xfId="35700" xr:uid="{00000000-0005-0000-0000-0000AE840000}"/>
    <cellStyle name="Normal 35 3 6" xfId="5710" xr:uid="{00000000-0005-0000-0000-0000AF840000}"/>
    <cellStyle name="Normal 35 4" xfId="4421" xr:uid="{00000000-0005-0000-0000-0000B0840000}"/>
    <cellStyle name="Normal 35 4 2" xfId="9668" xr:uid="{00000000-0005-0000-0000-0000B1840000}"/>
    <cellStyle name="Normal 35 4 2 2" xfId="17425" xr:uid="{00000000-0005-0000-0000-0000B2840000}"/>
    <cellStyle name="Normal 35 4 2 2 2" xfId="42392" xr:uid="{00000000-0005-0000-0000-0000B3840000}"/>
    <cellStyle name="Normal 35 4 2 3" xfId="36952" xr:uid="{00000000-0005-0000-0000-0000B4840000}"/>
    <cellStyle name="Normal 35 4 3" xfId="15957" xr:uid="{00000000-0005-0000-0000-0000B5840000}"/>
    <cellStyle name="Normal 35 4 3 2" xfId="40924" xr:uid="{00000000-0005-0000-0000-0000B6840000}"/>
    <cellStyle name="Normal 35 4 4" xfId="7788" xr:uid="{00000000-0005-0000-0000-0000B7840000}"/>
    <cellStyle name="Normal 35 4 5" xfId="35474" xr:uid="{00000000-0005-0000-0000-0000B8840000}"/>
    <cellStyle name="Normal 35 4 6" xfId="5479" xr:uid="{00000000-0005-0000-0000-0000B9840000}"/>
    <cellStyle name="Normal 35 5" xfId="2728" xr:uid="{00000000-0005-0000-0000-0000BA840000}"/>
    <cellStyle name="Normal 35 5 2" xfId="16814" xr:uid="{00000000-0005-0000-0000-0000BB840000}"/>
    <cellStyle name="Normal 35 5 2 2" xfId="41781" xr:uid="{00000000-0005-0000-0000-0000BC840000}"/>
    <cellStyle name="Normal 35 5 3" xfId="36340" xr:uid="{00000000-0005-0000-0000-0000BD840000}"/>
    <cellStyle name="Normal 35 5 4" xfId="9056" xr:uid="{00000000-0005-0000-0000-0000BE840000}"/>
    <cellStyle name="Normal 35 6" xfId="15345" xr:uid="{00000000-0005-0000-0000-0000BF840000}"/>
    <cellStyle name="Normal 35 6 2" xfId="40312" xr:uid="{00000000-0005-0000-0000-0000C0840000}"/>
    <cellStyle name="Normal 35 7" xfId="7154" xr:uid="{00000000-0005-0000-0000-0000C1840000}"/>
    <cellStyle name="Normal 35 8" xfId="35258" xr:uid="{00000000-0005-0000-0000-0000C2840000}"/>
    <cellStyle name="Normal 35 9" xfId="5252" xr:uid="{00000000-0005-0000-0000-0000C3840000}"/>
    <cellStyle name="Normal 36" xfId="1921" xr:uid="{00000000-0005-0000-0000-0000C4840000}"/>
    <cellStyle name="Normal 36 10" xfId="45291" xr:uid="{00000000-0005-0000-0000-0000C5840000}"/>
    <cellStyle name="Normal 36 2" xfId="2372" xr:uid="{00000000-0005-0000-0000-0000C6840000}"/>
    <cellStyle name="Normal 36 2 2" xfId="3979" xr:uid="{00000000-0005-0000-0000-0000C7840000}"/>
    <cellStyle name="Normal 36 2 2 2" xfId="10342" xr:uid="{00000000-0005-0000-0000-0000C8840000}"/>
    <cellStyle name="Normal 36 2 2 2 2" xfId="18099" xr:uid="{00000000-0005-0000-0000-0000C9840000}"/>
    <cellStyle name="Normal 36 2 2 2 2 2" xfId="43066" xr:uid="{00000000-0005-0000-0000-0000CA840000}"/>
    <cellStyle name="Normal 36 2 2 2 3" xfId="37626" xr:uid="{00000000-0005-0000-0000-0000CB840000}"/>
    <cellStyle name="Normal 36 2 2 3" xfId="16631" xr:uid="{00000000-0005-0000-0000-0000CC840000}"/>
    <cellStyle name="Normal 36 2 2 3 2" xfId="41598" xr:uid="{00000000-0005-0000-0000-0000CD840000}"/>
    <cellStyle name="Normal 36 2 2 4" xfId="8465" xr:uid="{00000000-0005-0000-0000-0000CE840000}"/>
    <cellStyle name="Normal 36 2 2 5" xfId="35764" xr:uid="{00000000-0005-0000-0000-0000CF840000}"/>
    <cellStyle name="Normal 36 2 2 6" xfId="5774" xr:uid="{00000000-0005-0000-0000-0000D0840000}"/>
    <cellStyle name="Normal 36 2 2 7" xfId="45306" xr:uid="{00000000-0005-0000-0000-0000D1840000}"/>
    <cellStyle name="Normal 36 2 3" xfId="4871" xr:uid="{00000000-0005-0000-0000-0000D2840000}"/>
    <cellStyle name="Normal 36 2 3 2" xfId="10106" xr:uid="{00000000-0005-0000-0000-0000D3840000}"/>
    <cellStyle name="Normal 36 2 3 2 2" xfId="17863" xr:uid="{00000000-0005-0000-0000-0000D4840000}"/>
    <cellStyle name="Normal 36 2 3 2 2 2" xfId="42830" xr:uid="{00000000-0005-0000-0000-0000D5840000}"/>
    <cellStyle name="Normal 36 2 3 2 3" xfId="37390" xr:uid="{00000000-0005-0000-0000-0000D6840000}"/>
    <cellStyle name="Normal 36 2 3 3" xfId="16395" xr:uid="{00000000-0005-0000-0000-0000D7840000}"/>
    <cellStyle name="Normal 36 2 3 3 2" xfId="41362" xr:uid="{00000000-0005-0000-0000-0000D8840000}"/>
    <cellStyle name="Normal 36 2 3 4" xfId="8226" xr:uid="{00000000-0005-0000-0000-0000D9840000}"/>
    <cellStyle name="Normal 36 2 3 5" xfId="35538" xr:uid="{00000000-0005-0000-0000-0000DA840000}"/>
    <cellStyle name="Normal 36 2 3 6" xfId="5543" xr:uid="{00000000-0005-0000-0000-0000DB840000}"/>
    <cellStyle name="Normal 36 2 4" xfId="3166" xr:uid="{00000000-0005-0000-0000-0000DC840000}"/>
    <cellStyle name="Normal 36 2 4 2" xfId="17252" xr:uid="{00000000-0005-0000-0000-0000DD840000}"/>
    <cellStyle name="Normal 36 2 4 2 2" xfId="42219" xr:uid="{00000000-0005-0000-0000-0000DE840000}"/>
    <cellStyle name="Normal 36 2 4 3" xfId="36779" xr:uid="{00000000-0005-0000-0000-0000DF840000}"/>
    <cellStyle name="Normal 36 2 4 4" xfId="9495" xr:uid="{00000000-0005-0000-0000-0000E0840000}"/>
    <cellStyle name="Normal 36 2 5" xfId="15784" xr:uid="{00000000-0005-0000-0000-0000E1840000}"/>
    <cellStyle name="Normal 36 2 5 2" xfId="40751" xr:uid="{00000000-0005-0000-0000-0000E2840000}"/>
    <cellStyle name="Normal 36 2 6" xfId="7599" xr:uid="{00000000-0005-0000-0000-0000E3840000}"/>
    <cellStyle name="Normal 36 2 7" xfId="35323" xr:uid="{00000000-0005-0000-0000-0000E4840000}"/>
    <cellStyle name="Normal 36 2 8" xfId="5317" xr:uid="{00000000-0005-0000-0000-0000E5840000}"/>
    <cellStyle name="Normal 36 3" xfId="3543" xr:uid="{00000000-0005-0000-0000-0000E6840000}"/>
    <cellStyle name="Normal 36 3 2" xfId="10280" xr:uid="{00000000-0005-0000-0000-0000E7840000}"/>
    <cellStyle name="Normal 36 3 2 2" xfId="18037" xr:uid="{00000000-0005-0000-0000-0000E8840000}"/>
    <cellStyle name="Normal 36 3 2 2 2" xfId="43004" xr:uid="{00000000-0005-0000-0000-0000E9840000}"/>
    <cellStyle name="Normal 36 3 2 3" xfId="37564" xr:uid="{00000000-0005-0000-0000-0000EA840000}"/>
    <cellStyle name="Normal 36 3 3" xfId="16569" xr:uid="{00000000-0005-0000-0000-0000EB840000}"/>
    <cellStyle name="Normal 36 3 3 2" xfId="41536" xr:uid="{00000000-0005-0000-0000-0000EC840000}"/>
    <cellStyle name="Normal 36 3 4" xfId="8403" xr:uid="{00000000-0005-0000-0000-0000ED840000}"/>
    <cellStyle name="Normal 36 3 5" xfId="35702" xr:uid="{00000000-0005-0000-0000-0000EE840000}"/>
    <cellStyle name="Normal 36 3 6" xfId="5712" xr:uid="{00000000-0005-0000-0000-0000EF840000}"/>
    <cellStyle name="Normal 36 4" xfId="4423" xr:uid="{00000000-0005-0000-0000-0000F0840000}"/>
    <cellStyle name="Normal 36 4 2" xfId="9670" xr:uid="{00000000-0005-0000-0000-0000F1840000}"/>
    <cellStyle name="Normal 36 4 2 2" xfId="17427" xr:uid="{00000000-0005-0000-0000-0000F2840000}"/>
    <cellStyle name="Normal 36 4 2 2 2" xfId="42394" xr:uid="{00000000-0005-0000-0000-0000F3840000}"/>
    <cellStyle name="Normal 36 4 2 3" xfId="36954" xr:uid="{00000000-0005-0000-0000-0000F4840000}"/>
    <cellStyle name="Normal 36 4 3" xfId="15959" xr:uid="{00000000-0005-0000-0000-0000F5840000}"/>
    <cellStyle name="Normal 36 4 3 2" xfId="40926" xr:uid="{00000000-0005-0000-0000-0000F6840000}"/>
    <cellStyle name="Normal 36 4 4" xfId="7790" xr:uid="{00000000-0005-0000-0000-0000F7840000}"/>
    <cellStyle name="Normal 36 4 5" xfId="35476" xr:uid="{00000000-0005-0000-0000-0000F8840000}"/>
    <cellStyle name="Normal 36 4 6" xfId="5481" xr:uid="{00000000-0005-0000-0000-0000F9840000}"/>
    <cellStyle name="Normal 36 5" xfId="2730" xr:uid="{00000000-0005-0000-0000-0000FA840000}"/>
    <cellStyle name="Normal 36 5 2" xfId="16816" xr:uid="{00000000-0005-0000-0000-0000FB840000}"/>
    <cellStyle name="Normal 36 5 2 2" xfId="41783" xr:uid="{00000000-0005-0000-0000-0000FC840000}"/>
    <cellStyle name="Normal 36 5 3" xfId="36343" xr:uid="{00000000-0005-0000-0000-0000FD840000}"/>
    <cellStyle name="Normal 36 5 4" xfId="9059" xr:uid="{00000000-0005-0000-0000-0000FE840000}"/>
    <cellStyle name="Normal 36 6" xfId="15348" xr:uid="{00000000-0005-0000-0000-0000FF840000}"/>
    <cellStyle name="Normal 36 6 2" xfId="40315" xr:uid="{00000000-0005-0000-0000-000000850000}"/>
    <cellStyle name="Normal 36 7" xfId="7157" xr:uid="{00000000-0005-0000-0000-000001850000}"/>
    <cellStyle name="Normal 36 8" xfId="35260" xr:uid="{00000000-0005-0000-0000-000002850000}"/>
    <cellStyle name="Normal 36 9" xfId="5254" xr:uid="{00000000-0005-0000-0000-000003850000}"/>
    <cellStyle name="Normal 37" xfId="1928" xr:uid="{00000000-0005-0000-0000-000004850000}"/>
    <cellStyle name="Normal 37 16" xfId="45303" xr:uid="{00000000-0005-0000-0000-000005850000}"/>
    <cellStyle name="Normal 37 2" xfId="3549" xr:uid="{00000000-0005-0000-0000-000006850000}"/>
    <cellStyle name="Normal 37 2 2" xfId="10285" xr:uid="{00000000-0005-0000-0000-000007850000}"/>
    <cellStyle name="Normal 37 2 2 2" xfId="18042" xr:uid="{00000000-0005-0000-0000-000008850000}"/>
    <cellStyle name="Normal 37 2 2 2 2" xfId="43009" xr:uid="{00000000-0005-0000-0000-000009850000}"/>
    <cellStyle name="Normal 37 2 2 3" xfId="37569" xr:uid="{00000000-0005-0000-0000-00000A850000}"/>
    <cellStyle name="Normal 37 2 3" xfId="16574" xr:uid="{00000000-0005-0000-0000-00000B850000}"/>
    <cellStyle name="Normal 37 2 3 2" xfId="41541" xr:uid="{00000000-0005-0000-0000-00000C850000}"/>
    <cellStyle name="Normal 37 2 4" xfId="8408" xr:uid="{00000000-0005-0000-0000-00000D850000}"/>
    <cellStyle name="Normal 37 2 5" xfId="35707" xr:uid="{00000000-0005-0000-0000-00000E850000}"/>
    <cellStyle name="Normal 37 2 6" xfId="5717" xr:uid="{00000000-0005-0000-0000-00000F850000}"/>
    <cellStyle name="Normal 37 3" xfId="4429" xr:uid="{00000000-0005-0000-0000-000010850000}"/>
    <cellStyle name="Normal 37 3 2" xfId="9676" xr:uid="{00000000-0005-0000-0000-000011850000}"/>
    <cellStyle name="Normal 37 3 2 2" xfId="17433" xr:uid="{00000000-0005-0000-0000-000012850000}"/>
    <cellStyle name="Normal 37 3 2 2 2" xfId="42400" xr:uid="{00000000-0005-0000-0000-000013850000}"/>
    <cellStyle name="Normal 37 3 2 3" xfId="36960" xr:uid="{00000000-0005-0000-0000-000014850000}"/>
    <cellStyle name="Normal 37 3 3" xfId="15965" xr:uid="{00000000-0005-0000-0000-000015850000}"/>
    <cellStyle name="Normal 37 3 3 2" xfId="40932" xr:uid="{00000000-0005-0000-0000-000016850000}"/>
    <cellStyle name="Normal 37 3 4" xfId="7796" xr:uid="{00000000-0005-0000-0000-000017850000}"/>
    <cellStyle name="Normal 37 3 5" xfId="35481" xr:uid="{00000000-0005-0000-0000-000018850000}"/>
    <cellStyle name="Normal 37 3 6" xfId="5486" xr:uid="{00000000-0005-0000-0000-000019850000}"/>
    <cellStyle name="Normal 37 4" xfId="2736" xr:uid="{00000000-0005-0000-0000-00001A850000}"/>
    <cellStyle name="Normal 37 4 2" xfId="16822" xr:uid="{00000000-0005-0000-0000-00001B850000}"/>
    <cellStyle name="Normal 37 4 2 2" xfId="41789" xr:uid="{00000000-0005-0000-0000-00001C850000}"/>
    <cellStyle name="Normal 37 4 3" xfId="36349" xr:uid="{00000000-0005-0000-0000-00001D850000}"/>
    <cellStyle name="Normal 37 4 4" xfId="9065" xr:uid="{00000000-0005-0000-0000-00001E850000}"/>
    <cellStyle name="Normal 37 5" xfId="15354" xr:uid="{00000000-0005-0000-0000-00001F850000}"/>
    <cellStyle name="Normal 37 5 2" xfId="40321" xr:uid="{00000000-0005-0000-0000-000020850000}"/>
    <cellStyle name="Normal 37 6" xfId="7163" xr:uid="{00000000-0005-0000-0000-000021850000}"/>
    <cellStyle name="Normal 37 7" xfId="35266" xr:uid="{00000000-0005-0000-0000-000022850000}"/>
    <cellStyle name="Normal 37 8" xfId="5260" xr:uid="{00000000-0005-0000-0000-000023850000}"/>
    <cellStyle name="Normal 37 9" xfId="45293" xr:uid="{00000000-0005-0000-0000-000024850000}"/>
    <cellStyle name="Normal 38" xfId="1838" xr:uid="{00000000-0005-0000-0000-000025850000}"/>
    <cellStyle name="Normal 39" xfId="1929" xr:uid="{00000000-0005-0000-0000-000026850000}"/>
    <cellStyle name="Normal 39 2" xfId="3550" xr:uid="{00000000-0005-0000-0000-000027850000}"/>
    <cellStyle name="Normal 39 2 2" xfId="10286" xr:uid="{00000000-0005-0000-0000-000028850000}"/>
    <cellStyle name="Normal 39 2 2 2" xfId="18043" xr:uid="{00000000-0005-0000-0000-000029850000}"/>
    <cellStyle name="Normal 39 2 2 2 2" xfId="43010" xr:uid="{00000000-0005-0000-0000-00002A850000}"/>
    <cellStyle name="Normal 39 2 2 3" xfId="37570" xr:uid="{00000000-0005-0000-0000-00002B850000}"/>
    <cellStyle name="Normal 39 2 3" xfId="16575" xr:uid="{00000000-0005-0000-0000-00002C850000}"/>
    <cellStyle name="Normal 39 2 3 2" xfId="41542" xr:uid="{00000000-0005-0000-0000-00002D850000}"/>
    <cellStyle name="Normal 39 2 4" xfId="8409" xr:uid="{00000000-0005-0000-0000-00002E850000}"/>
    <cellStyle name="Normal 39 2 5" xfId="35708" xr:uid="{00000000-0005-0000-0000-00002F850000}"/>
    <cellStyle name="Normal 39 2 6" xfId="5718" xr:uid="{00000000-0005-0000-0000-000030850000}"/>
    <cellStyle name="Normal 39 3" xfId="4430" xr:uid="{00000000-0005-0000-0000-000031850000}"/>
    <cellStyle name="Normal 39 3 2" xfId="9677" xr:uid="{00000000-0005-0000-0000-000032850000}"/>
    <cellStyle name="Normal 39 3 2 2" xfId="17434" xr:uid="{00000000-0005-0000-0000-000033850000}"/>
    <cellStyle name="Normal 39 3 2 2 2" xfId="42401" xr:uid="{00000000-0005-0000-0000-000034850000}"/>
    <cellStyle name="Normal 39 3 2 3" xfId="36961" xr:uid="{00000000-0005-0000-0000-000035850000}"/>
    <cellStyle name="Normal 39 3 3" xfId="15966" xr:uid="{00000000-0005-0000-0000-000036850000}"/>
    <cellStyle name="Normal 39 3 3 2" xfId="40933" xr:uid="{00000000-0005-0000-0000-000037850000}"/>
    <cellStyle name="Normal 39 3 4" xfId="7797" xr:uid="{00000000-0005-0000-0000-000038850000}"/>
    <cellStyle name="Normal 39 3 5" xfId="35482" xr:uid="{00000000-0005-0000-0000-000039850000}"/>
    <cellStyle name="Normal 39 3 6" xfId="5487" xr:uid="{00000000-0005-0000-0000-00003A850000}"/>
    <cellStyle name="Normal 39 4" xfId="2737" xr:uid="{00000000-0005-0000-0000-00003B850000}"/>
    <cellStyle name="Normal 39 4 2" xfId="16823" xr:uid="{00000000-0005-0000-0000-00003C850000}"/>
    <cellStyle name="Normal 39 4 2 2" xfId="41790" xr:uid="{00000000-0005-0000-0000-00003D850000}"/>
    <cellStyle name="Normal 39 4 3" xfId="36350" xr:uid="{00000000-0005-0000-0000-00003E850000}"/>
    <cellStyle name="Normal 39 4 4" xfId="9066" xr:uid="{00000000-0005-0000-0000-00003F850000}"/>
    <cellStyle name="Normal 39 5" xfId="15355" xr:uid="{00000000-0005-0000-0000-000040850000}"/>
    <cellStyle name="Normal 39 5 2" xfId="40322" xr:uid="{00000000-0005-0000-0000-000041850000}"/>
    <cellStyle name="Normal 39 6" xfId="7164" xr:uid="{00000000-0005-0000-0000-000042850000}"/>
    <cellStyle name="Normal 39 7" xfId="35267" xr:uid="{00000000-0005-0000-0000-000043850000}"/>
    <cellStyle name="Normal 39 8" xfId="5261" xr:uid="{00000000-0005-0000-0000-000044850000}"/>
    <cellStyle name="Normal 4" xfId="1022" xr:uid="{00000000-0005-0000-0000-000045850000}"/>
    <cellStyle name="Normal 4 10" xfId="2410" xr:uid="{00000000-0005-0000-0000-000046850000}"/>
    <cellStyle name="Normal 4 10 2" xfId="4012" xr:uid="{00000000-0005-0000-0000-000047850000}"/>
    <cellStyle name="Normal 4 10 2 2" xfId="10380" xr:uid="{00000000-0005-0000-0000-000048850000}"/>
    <cellStyle name="Normal 4 10 2 2 2" xfId="18137" xr:uid="{00000000-0005-0000-0000-000049850000}"/>
    <cellStyle name="Normal 4 10 2 2 2 2" xfId="43104" xr:uid="{00000000-0005-0000-0000-00004A850000}"/>
    <cellStyle name="Normal 4 10 2 2 3" xfId="37664" xr:uid="{00000000-0005-0000-0000-00004B850000}"/>
    <cellStyle name="Normal 4 10 2 3" xfId="16669" xr:uid="{00000000-0005-0000-0000-00004C850000}"/>
    <cellStyle name="Normal 4 10 2 3 2" xfId="41636" xr:uid="{00000000-0005-0000-0000-00004D850000}"/>
    <cellStyle name="Normal 4 10 2 4" xfId="8503" xr:uid="{00000000-0005-0000-0000-00004E850000}"/>
    <cellStyle name="Normal 4 10 2 5" xfId="35802" xr:uid="{00000000-0005-0000-0000-00004F850000}"/>
    <cellStyle name="Normal 4 10 2 6" xfId="5812" xr:uid="{00000000-0005-0000-0000-000050850000}"/>
    <cellStyle name="Normal 4 10 3" xfId="4909" xr:uid="{00000000-0005-0000-0000-000051850000}"/>
    <cellStyle name="Normal 4 10 3 2" xfId="10150" xr:uid="{00000000-0005-0000-0000-000052850000}"/>
    <cellStyle name="Normal 4 10 3 2 2" xfId="17907" xr:uid="{00000000-0005-0000-0000-000053850000}"/>
    <cellStyle name="Normal 4 10 3 2 2 2" xfId="42874" xr:uid="{00000000-0005-0000-0000-000054850000}"/>
    <cellStyle name="Normal 4 10 3 2 3" xfId="37434" xr:uid="{00000000-0005-0000-0000-000055850000}"/>
    <cellStyle name="Normal 4 10 3 3" xfId="16439" xr:uid="{00000000-0005-0000-0000-000056850000}"/>
    <cellStyle name="Normal 4 10 3 3 2" xfId="41406" xr:uid="{00000000-0005-0000-0000-000057850000}"/>
    <cellStyle name="Normal 4 10 3 4" xfId="8270" xr:uid="{00000000-0005-0000-0000-000058850000}"/>
    <cellStyle name="Normal 4 10 3 5" xfId="35576" xr:uid="{00000000-0005-0000-0000-000059850000}"/>
    <cellStyle name="Normal 4 10 3 6" xfId="5582" xr:uid="{00000000-0005-0000-0000-00005A850000}"/>
    <cellStyle name="Normal 4 10 4" xfId="3199" xr:uid="{00000000-0005-0000-0000-00005B850000}"/>
    <cellStyle name="Normal 4 10 4 2" xfId="17296" xr:uid="{00000000-0005-0000-0000-00005C850000}"/>
    <cellStyle name="Normal 4 10 4 2 2" xfId="42263" xr:uid="{00000000-0005-0000-0000-00005D850000}"/>
    <cellStyle name="Normal 4 10 4 3" xfId="36823" xr:uid="{00000000-0005-0000-0000-00005E850000}"/>
    <cellStyle name="Normal 4 10 4 4" xfId="9539" xr:uid="{00000000-0005-0000-0000-00005F850000}"/>
    <cellStyle name="Normal 4 10 5" xfId="15828" xr:uid="{00000000-0005-0000-0000-000060850000}"/>
    <cellStyle name="Normal 4 10 5 2" xfId="40795" xr:uid="{00000000-0005-0000-0000-000061850000}"/>
    <cellStyle name="Normal 4 10 6" xfId="7652" xr:uid="{00000000-0005-0000-0000-000062850000}"/>
    <cellStyle name="Normal 4 10 7" xfId="35361" xr:uid="{00000000-0005-0000-0000-000063850000}"/>
    <cellStyle name="Normal 4 10 8" xfId="5359" xr:uid="{00000000-0005-0000-0000-000064850000}"/>
    <cellStyle name="Normal 4 11" xfId="2445" xr:uid="{00000000-0005-0000-0000-000065850000}"/>
    <cellStyle name="Normal 4 11 2" xfId="4032" xr:uid="{00000000-0005-0000-0000-000066850000}"/>
    <cellStyle name="Normal 4 11 2 2" xfId="10388" xr:uid="{00000000-0005-0000-0000-000067850000}"/>
    <cellStyle name="Normal 4 11 2 2 2" xfId="18145" xr:uid="{00000000-0005-0000-0000-000068850000}"/>
    <cellStyle name="Normal 4 11 2 2 2 2" xfId="43112" xr:uid="{00000000-0005-0000-0000-000069850000}"/>
    <cellStyle name="Normal 4 11 2 2 3" xfId="37672" xr:uid="{00000000-0005-0000-0000-00006A850000}"/>
    <cellStyle name="Normal 4 11 2 3" xfId="16677" xr:uid="{00000000-0005-0000-0000-00006B850000}"/>
    <cellStyle name="Normal 4 11 2 3 2" xfId="41644" xr:uid="{00000000-0005-0000-0000-00006C850000}"/>
    <cellStyle name="Normal 4 11 2 4" xfId="8511" xr:uid="{00000000-0005-0000-0000-00006D850000}"/>
    <cellStyle name="Normal 4 11 2 5" xfId="35810" xr:uid="{00000000-0005-0000-0000-00006E850000}"/>
    <cellStyle name="Normal 4 11 2 6" xfId="5820" xr:uid="{00000000-0005-0000-0000-00006F850000}"/>
    <cellStyle name="Normal 4 11 3" xfId="4936" xr:uid="{00000000-0005-0000-0000-000070850000}"/>
    <cellStyle name="Normal 4 11 3 2" xfId="10159" xr:uid="{00000000-0005-0000-0000-000071850000}"/>
    <cellStyle name="Normal 4 11 3 2 2" xfId="17916" xr:uid="{00000000-0005-0000-0000-000072850000}"/>
    <cellStyle name="Normal 4 11 3 2 2 2" xfId="42883" xr:uid="{00000000-0005-0000-0000-000073850000}"/>
    <cellStyle name="Normal 4 11 3 2 3" xfId="37443" xr:uid="{00000000-0005-0000-0000-000074850000}"/>
    <cellStyle name="Normal 4 11 3 3" xfId="16448" xr:uid="{00000000-0005-0000-0000-000075850000}"/>
    <cellStyle name="Normal 4 11 3 3 2" xfId="41415" xr:uid="{00000000-0005-0000-0000-000076850000}"/>
    <cellStyle name="Normal 4 11 3 4" xfId="8279" xr:uid="{00000000-0005-0000-0000-000077850000}"/>
    <cellStyle name="Normal 4 11 3 5" xfId="35584" xr:uid="{00000000-0005-0000-0000-000078850000}"/>
    <cellStyle name="Normal 4 11 3 6" xfId="5591" xr:uid="{00000000-0005-0000-0000-000079850000}"/>
    <cellStyle name="Normal 4 11 4" xfId="3219" xr:uid="{00000000-0005-0000-0000-00007A850000}"/>
    <cellStyle name="Normal 4 11 4 2" xfId="17305" xr:uid="{00000000-0005-0000-0000-00007B850000}"/>
    <cellStyle name="Normal 4 11 4 2 2" xfId="42272" xr:uid="{00000000-0005-0000-0000-00007C850000}"/>
    <cellStyle name="Normal 4 11 4 3" xfId="36832" xr:uid="{00000000-0005-0000-0000-00007D850000}"/>
    <cellStyle name="Normal 4 11 4 4" xfId="9548" xr:uid="{00000000-0005-0000-0000-00007E850000}"/>
    <cellStyle name="Normal 4 11 5" xfId="15837" xr:uid="{00000000-0005-0000-0000-00007F850000}"/>
    <cellStyle name="Normal 4 11 5 2" xfId="40804" xr:uid="{00000000-0005-0000-0000-000080850000}"/>
    <cellStyle name="Normal 4 11 6" xfId="7667" xr:uid="{00000000-0005-0000-0000-000081850000}"/>
    <cellStyle name="Normal 4 11 7" xfId="35369" xr:uid="{00000000-0005-0000-0000-000082850000}"/>
    <cellStyle name="Normal 4 11 8" xfId="5370" xr:uid="{00000000-0005-0000-0000-000083850000}"/>
    <cellStyle name="Normal 4 12" xfId="2498" xr:uid="{00000000-0005-0000-0000-000084850000}"/>
    <cellStyle name="Normal 4 12 2" xfId="5831" xr:uid="{00000000-0005-0000-0000-000085850000}"/>
    <cellStyle name="Normal 4 12 2 2" xfId="10399" xr:uid="{00000000-0005-0000-0000-000086850000}"/>
    <cellStyle name="Normal 4 12 2 2 2" xfId="18156" xr:uid="{00000000-0005-0000-0000-000087850000}"/>
    <cellStyle name="Normal 4 12 2 2 2 2" xfId="43123" xr:uid="{00000000-0005-0000-0000-000088850000}"/>
    <cellStyle name="Normal 4 12 2 2 3" xfId="37683" xr:uid="{00000000-0005-0000-0000-000089850000}"/>
    <cellStyle name="Normal 4 12 2 3" xfId="16688" xr:uid="{00000000-0005-0000-0000-00008A850000}"/>
    <cellStyle name="Normal 4 12 2 3 2" xfId="41655" xr:uid="{00000000-0005-0000-0000-00008B850000}"/>
    <cellStyle name="Normal 4 12 2 4" xfId="8522" xr:uid="{00000000-0005-0000-0000-00008C850000}"/>
    <cellStyle name="Normal 4 12 2 5" xfId="35821" xr:uid="{00000000-0005-0000-0000-00008D850000}"/>
    <cellStyle name="Normal 4 12 3" xfId="5602" xr:uid="{00000000-0005-0000-0000-00008E850000}"/>
    <cellStyle name="Normal 4 12 3 2" xfId="10171" xr:uid="{00000000-0005-0000-0000-00008F850000}"/>
    <cellStyle name="Normal 4 12 3 2 2" xfId="17928" xr:uid="{00000000-0005-0000-0000-000090850000}"/>
    <cellStyle name="Normal 4 12 3 2 2 2" xfId="42895" xr:uid="{00000000-0005-0000-0000-000091850000}"/>
    <cellStyle name="Normal 4 12 3 2 3" xfId="37455" xr:uid="{00000000-0005-0000-0000-000092850000}"/>
    <cellStyle name="Normal 4 12 3 3" xfId="16460" xr:uid="{00000000-0005-0000-0000-000093850000}"/>
    <cellStyle name="Normal 4 12 3 3 2" xfId="41427" xr:uid="{00000000-0005-0000-0000-000094850000}"/>
    <cellStyle name="Normal 4 12 3 4" xfId="8291" xr:uid="{00000000-0005-0000-0000-000095850000}"/>
    <cellStyle name="Normal 4 12 3 5" xfId="35595" xr:uid="{00000000-0005-0000-0000-000096850000}"/>
    <cellStyle name="Normal 4 12 4" xfId="9560" xr:uid="{00000000-0005-0000-0000-000097850000}"/>
    <cellStyle name="Normal 4 12 4 2" xfId="17317" xr:uid="{00000000-0005-0000-0000-000098850000}"/>
    <cellStyle name="Normal 4 12 4 2 2" xfId="42284" xr:uid="{00000000-0005-0000-0000-000099850000}"/>
    <cellStyle name="Normal 4 12 4 3" xfId="36844" xr:uid="{00000000-0005-0000-0000-00009A850000}"/>
    <cellStyle name="Normal 4 12 5" xfId="15849" xr:uid="{00000000-0005-0000-0000-00009B850000}"/>
    <cellStyle name="Normal 4 12 5 2" xfId="40816" xr:uid="{00000000-0005-0000-0000-00009C850000}"/>
    <cellStyle name="Normal 4 12 6" xfId="7680" xr:uid="{00000000-0005-0000-0000-00009D850000}"/>
    <cellStyle name="Normal 4 12 7" xfId="35380" xr:uid="{00000000-0005-0000-0000-00009E850000}"/>
    <cellStyle name="Normal 4 12 8" xfId="5382" xr:uid="{00000000-0005-0000-0000-00009F850000}"/>
    <cellStyle name="Normal 4 13" xfId="2540" xr:uid="{00000000-0005-0000-0000-0000A0850000}"/>
    <cellStyle name="Normal 4 13 2" xfId="4132" xr:uid="{00000000-0005-0000-0000-0000A1850000}"/>
    <cellStyle name="Normal 4 13 2 2" xfId="10406" xr:uid="{00000000-0005-0000-0000-0000A2850000}"/>
    <cellStyle name="Normal 4 13 2 2 2" xfId="18163" xr:uid="{00000000-0005-0000-0000-0000A3850000}"/>
    <cellStyle name="Normal 4 13 2 2 2 2" xfId="43130" xr:uid="{00000000-0005-0000-0000-0000A4850000}"/>
    <cellStyle name="Normal 4 13 2 2 3" xfId="37690" xr:uid="{00000000-0005-0000-0000-0000A5850000}"/>
    <cellStyle name="Normal 4 13 2 3" xfId="16695" xr:uid="{00000000-0005-0000-0000-0000A6850000}"/>
    <cellStyle name="Normal 4 13 2 3 2" xfId="41662" xr:uid="{00000000-0005-0000-0000-0000A7850000}"/>
    <cellStyle name="Normal 4 13 2 4" xfId="8529" xr:uid="{00000000-0005-0000-0000-0000A8850000}"/>
    <cellStyle name="Normal 4 13 2 5" xfId="35828" xr:uid="{00000000-0005-0000-0000-0000A9850000}"/>
    <cellStyle name="Normal 4 13 2 6" xfId="5838" xr:uid="{00000000-0005-0000-0000-0000AA850000}"/>
    <cellStyle name="Normal 4 13 3" xfId="5017" xr:uid="{00000000-0005-0000-0000-0000AB850000}"/>
    <cellStyle name="Normal 4 13 3 2" xfId="10178" xr:uid="{00000000-0005-0000-0000-0000AC850000}"/>
    <cellStyle name="Normal 4 13 3 2 2" xfId="17935" xr:uid="{00000000-0005-0000-0000-0000AD850000}"/>
    <cellStyle name="Normal 4 13 3 2 2 2" xfId="42902" xr:uid="{00000000-0005-0000-0000-0000AE850000}"/>
    <cellStyle name="Normal 4 13 3 2 3" xfId="37462" xr:uid="{00000000-0005-0000-0000-0000AF850000}"/>
    <cellStyle name="Normal 4 13 3 3" xfId="16467" xr:uid="{00000000-0005-0000-0000-0000B0850000}"/>
    <cellStyle name="Normal 4 13 3 3 2" xfId="41434" xr:uid="{00000000-0005-0000-0000-0000B1850000}"/>
    <cellStyle name="Normal 4 13 3 4" xfId="8298" xr:uid="{00000000-0005-0000-0000-0000B2850000}"/>
    <cellStyle name="Normal 4 13 3 5" xfId="35602" xr:uid="{00000000-0005-0000-0000-0000B3850000}"/>
    <cellStyle name="Normal 4 13 3 6" xfId="5609" xr:uid="{00000000-0005-0000-0000-0000B4850000}"/>
    <cellStyle name="Normal 4 13 4" xfId="3306" xr:uid="{00000000-0005-0000-0000-0000B5850000}"/>
    <cellStyle name="Normal 4 13 4 2" xfId="17324" xr:uid="{00000000-0005-0000-0000-0000B6850000}"/>
    <cellStyle name="Normal 4 13 4 2 2" xfId="42291" xr:uid="{00000000-0005-0000-0000-0000B7850000}"/>
    <cellStyle name="Normal 4 13 4 3" xfId="36851" xr:uid="{00000000-0005-0000-0000-0000B8850000}"/>
    <cellStyle name="Normal 4 13 4 4" xfId="9567" xr:uid="{00000000-0005-0000-0000-0000B9850000}"/>
    <cellStyle name="Normal 4 13 5" xfId="15856" xr:uid="{00000000-0005-0000-0000-0000BA850000}"/>
    <cellStyle name="Normal 4 13 5 2" xfId="40823" xr:uid="{00000000-0005-0000-0000-0000BB850000}"/>
    <cellStyle name="Normal 4 13 6" xfId="7687" xr:uid="{00000000-0005-0000-0000-0000BC850000}"/>
    <cellStyle name="Normal 4 13 7" xfId="35387" xr:uid="{00000000-0005-0000-0000-0000BD850000}"/>
    <cellStyle name="Normal 4 13 8" xfId="5389" xr:uid="{00000000-0005-0000-0000-0000BE850000}"/>
    <cellStyle name="Normal 4 14" xfId="2554" xr:uid="{00000000-0005-0000-0000-0000BF850000}"/>
    <cellStyle name="Normal 4 14 2" xfId="4140" xr:uid="{00000000-0005-0000-0000-0000C0850000}"/>
    <cellStyle name="Normal 4 14 2 2" xfId="10410" xr:uid="{00000000-0005-0000-0000-0000C1850000}"/>
    <cellStyle name="Normal 4 14 2 2 2" xfId="18167" xr:uid="{00000000-0005-0000-0000-0000C2850000}"/>
    <cellStyle name="Normal 4 14 2 2 2 2" xfId="43134" xr:uid="{00000000-0005-0000-0000-0000C3850000}"/>
    <cellStyle name="Normal 4 14 2 2 3" xfId="37694" xr:uid="{00000000-0005-0000-0000-0000C4850000}"/>
    <cellStyle name="Normal 4 14 2 3" xfId="16699" xr:uid="{00000000-0005-0000-0000-0000C5850000}"/>
    <cellStyle name="Normal 4 14 2 3 2" xfId="41666" xr:uid="{00000000-0005-0000-0000-0000C6850000}"/>
    <cellStyle name="Normal 4 14 2 4" xfId="8533" xr:uid="{00000000-0005-0000-0000-0000C7850000}"/>
    <cellStyle name="Normal 4 14 2 5" xfId="35832" xr:uid="{00000000-0005-0000-0000-0000C8850000}"/>
    <cellStyle name="Normal 4 14 2 6" xfId="5842" xr:uid="{00000000-0005-0000-0000-0000C9850000}"/>
    <cellStyle name="Normal 4 14 3" xfId="5031" xr:uid="{00000000-0005-0000-0000-0000CA850000}"/>
    <cellStyle name="Normal 4 14 3 2" xfId="10183" xr:uid="{00000000-0005-0000-0000-0000CB850000}"/>
    <cellStyle name="Normal 4 14 3 2 2" xfId="17940" xr:uid="{00000000-0005-0000-0000-0000CC850000}"/>
    <cellStyle name="Normal 4 14 3 2 2 2" xfId="42907" xr:uid="{00000000-0005-0000-0000-0000CD850000}"/>
    <cellStyle name="Normal 4 14 3 2 3" xfId="37467" xr:uid="{00000000-0005-0000-0000-0000CE850000}"/>
    <cellStyle name="Normal 4 14 3 3" xfId="16472" xr:uid="{00000000-0005-0000-0000-0000CF850000}"/>
    <cellStyle name="Normal 4 14 3 3 2" xfId="41439" xr:uid="{00000000-0005-0000-0000-0000D0850000}"/>
    <cellStyle name="Normal 4 14 3 4" xfId="8303" xr:uid="{00000000-0005-0000-0000-0000D1850000}"/>
    <cellStyle name="Normal 4 14 3 5" xfId="35606" xr:uid="{00000000-0005-0000-0000-0000D2850000}"/>
    <cellStyle name="Normal 4 14 3 6" xfId="5614" xr:uid="{00000000-0005-0000-0000-0000D3850000}"/>
    <cellStyle name="Normal 4 14 4" xfId="3324" xr:uid="{00000000-0005-0000-0000-0000D4850000}"/>
    <cellStyle name="Normal 4 14 4 2" xfId="17329" xr:uid="{00000000-0005-0000-0000-0000D5850000}"/>
    <cellStyle name="Normal 4 14 4 2 2" xfId="42296" xr:uid="{00000000-0005-0000-0000-0000D6850000}"/>
    <cellStyle name="Normal 4 14 4 3" xfId="36856" xr:uid="{00000000-0005-0000-0000-0000D7850000}"/>
    <cellStyle name="Normal 4 14 4 4" xfId="9572" xr:uid="{00000000-0005-0000-0000-0000D8850000}"/>
    <cellStyle name="Normal 4 14 5" xfId="15861" xr:uid="{00000000-0005-0000-0000-0000D9850000}"/>
    <cellStyle name="Normal 4 14 5 2" xfId="40828" xr:uid="{00000000-0005-0000-0000-0000DA850000}"/>
    <cellStyle name="Normal 4 14 6" xfId="7692" xr:uid="{00000000-0005-0000-0000-0000DB850000}"/>
    <cellStyle name="Normal 4 14 7" xfId="35391" xr:uid="{00000000-0005-0000-0000-0000DC850000}"/>
    <cellStyle name="Normal 4 14 8" xfId="5394" xr:uid="{00000000-0005-0000-0000-0000DD850000}"/>
    <cellStyle name="Normal 4 15" xfId="3341" xr:uid="{00000000-0005-0000-0000-0000DE850000}"/>
    <cellStyle name="Normal 4 15 2" xfId="4156" xr:uid="{00000000-0005-0000-0000-0000DF850000}"/>
    <cellStyle name="Normal 4 15 2 2" xfId="17955" xr:uid="{00000000-0005-0000-0000-0000E0850000}"/>
    <cellStyle name="Normal 4 15 2 2 2" xfId="42922" xr:uid="{00000000-0005-0000-0000-0000E1850000}"/>
    <cellStyle name="Normal 4 15 2 3" xfId="37482" xr:uid="{00000000-0005-0000-0000-0000E2850000}"/>
    <cellStyle name="Normal 4 15 2 4" xfId="10198" xr:uid="{00000000-0005-0000-0000-0000E3850000}"/>
    <cellStyle name="Normal 4 15 3" xfId="16487" xr:uid="{00000000-0005-0000-0000-0000E4850000}"/>
    <cellStyle name="Normal 4 15 3 2" xfId="41454" xr:uid="{00000000-0005-0000-0000-0000E5850000}"/>
    <cellStyle name="Normal 4 15 4" xfId="8318" xr:uid="{00000000-0005-0000-0000-0000E6850000}"/>
    <cellStyle name="Normal 4 15 5" xfId="35620" xr:uid="{00000000-0005-0000-0000-0000E7850000}"/>
    <cellStyle name="Normal 4 15 6" xfId="5628" xr:uid="{00000000-0005-0000-0000-0000E8850000}"/>
    <cellStyle name="Normal 4 16" xfId="3350" xr:uid="{00000000-0005-0000-0000-0000E9850000}"/>
    <cellStyle name="Normal 4 16 2" xfId="10208" xr:uid="{00000000-0005-0000-0000-0000EA850000}"/>
    <cellStyle name="Normal 4 16 2 2" xfId="17965" xr:uid="{00000000-0005-0000-0000-0000EB850000}"/>
    <cellStyle name="Normal 4 16 2 2 2" xfId="42932" xr:uid="{00000000-0005-0000-0000-0000EC850000}"/>
    <cellStyle name="Normal 4 16 2 3" xfId="37492" xr:uid="{00000000-0005-0000-0000-0000ED850000}"/>
    <cellStyle name="Normal 4 16 3" xfId="16497" xr:uid="{00000000-0005-0000-0000-0000EE850000}"/>
    <cellStyle name="Normal 4 16 3 2" xfId="41464" xr:uid="{00000000-0005-0000-0000-0000EF850000}"/>
    <cellStyle name="Normal 4 16 4" xfId="8331" xr:uid="{00000000-0005-0000-0000-0000F0850000}"/>
    <cellStyle name="Normal 4 16 5" xfId="35630" xr:uid="{00000000-0005-0000-0000-0000F1850000}"/>
    <cellStyle name="Normal 4 16 6" xfId="5640" xr:uid="{00000000-0005-0000-0000-0000F2850000}"/>
    <cellStyle name="Normal 4 17" xfId="3367" xr:uid="{00000000-0005-0000-0000-0000F3850000}"/>
    <cellStyle name="Normal 4 17 2" xfId="10422" xr:uid="{00000000-0005-0000-0000-0000F4850000}"/>
    <cellStyle name="Normal 4 17 2 2" xfId="18179" xr:uid="{00000000-0005-0000-0000-0000F5850000}"/>
    <cellStyle name="Normal 4 17 2 2 2" xfId="43146" xr:uid="{00000000-0005-0000-0000-0000F6850000}"/>
    <cellStyle name="Normal 4 17 2 3" xfId="37706" xr:uid="{00000000-0005-0000-0000-0000F7850000}"/>
    <cellStyle name="Normal 4 17 3" xfId="16711" xr:uid="{00000000-0005-0000-0000-0000F8850000}"/>
    <cellStyle name="Normal 4 17 3 2" xfId="41678" xr:uid="{00000000-0005-0000-0000-0000F9850000}"/>
    <cellStyle name="Normal 4 17 4" xfId="8547" xr:uid="{00000000-0005-0000-0000-0000FA850000}"/>
    <cellStyle name="Normal 4 17 5" xfId="35844" xr:uid="{00000000-0005-0000-0000-0000FB850000}"/>
    <cellStyle name="Normal 4 17 6" xfId="5856" xr:uid="{00000000-0005-0000-0000-0000FC850000}"/>
    <cellStyle name="Normal 4 18" xfId="3380" xr:uid="{00000000-0005-0000-0000-0000FD850000}"/>
    <cellStyle name="Normal 4 18 2" xfId="9592" xr:uid="{00000000-0005-0000-0000-0000FE850000}"/>
    <cellStyle name="Normal 4 18 2 2" xfId="17349" xr:uid="{00000000-0005-0000-0000-0000FF850000}"/>
    <cellStyle name="Normal 4 18 2 2 2" xfId="42316" xr:uid="{00000000-0005-0000-0000-000000860000}"/>
    <cellStyle name="Normal 4 18 2 3" xfId="36876" xr:uid="{00000000-0005-0000-0000-000001860000}"/>
    <cellStyle name="Normal 4 18 3" xfId="15881" xr:uid="{00000000-0005-0000-0000-000002860000}"/>
    <cellStyle name="Normal 4 18 3 2" xfId="40848" xr:uid="{00000000-0005-0000-0000-000003860000}"/>
    <cellStyle name="Normal 4 18 4" xfId="7712" xr:uid="{00000000-0005-0000-0000-000004860000}"/>
    <cellStyle name="Normal 4 18 5" xfId="35404" xr:uid="{00000000-0005-0000-0000-000005860000}"/>
    <cellStyle name="Normal 4 18 6" xfId="5409" xr:uid="{00000000-0005-0000-0000-000006860000}"/>
    <cellStyle name="Normal 4 19" xfId="3393" xr:uid="{00000000-0005-0000-0000-000007860000}"/>
    <cellStyle name="Normal 4 19 2" xfId="10428" xr:uid="{00000000-0005-0000-0000-000008860000}"/>
    <cellStyle name="Normal 4 19 2 2" xfId="18185" xr:uid="{00000000-0005-0000-0000-000009860000}"/>
    <cellStyle name="Normal 4 19 2 2 2" xfId="43152" xr:uid="{00000000-0005-0000-0000-00000A860000}"/>
    <cellStyle name="Normal 4 19 2 3" xfId="37712" xr:uid="{00000000-0005-0000-0000-00000B860000}"/>
    <cellStyle name="Normal 4 19 3" xfId="16717" xr:uid="{00000000-0005-0000-0000-00000C860000}"/>
    <cellStyle name="Normal 4 19 3 2" xfId="41684" xr:uid="{00000000-0005-0000-0000-00000D860000}"/>
    <cellStyle name="Normal 4 19 4" xfId="8553" xr:uid="{00000000-0005-0000-0000-00000E860000}"/>
    <cellStyle name="Normal 4 19 5" xfId="35848" xr:uid="{00000000-0005-0000-0000-00000F860000}"/>
    <cellStyle name="Normal 4 19 6" xfId="5862" xr:uid="{00000000-0005-0000-0000-000010860000}"/>
    <cellStyle name="Normal 4 2" xfId="1355" xr:uid="{00000000-0005-0000-0000-000011860000}"/>
    <cellStyle name="Normal 4 2 10" xfId="4203" xr:uid="{00000000-0005-0000-0000-000012860000}"/>
    <cellStyle name="Normal 4 2 10 2" xfId="10209" xr:uid="{00000000-0005-0000-0000-000013860000}"/>
    <cellStyle name="Normal 4 2 10 2 2" xfId="17966" xr:uid="{00000000-0005-0000-0000-000014860000}"/>
    <cellStyle name="Normal 4 2 10 2 2 2" xfId="42933" xr:uid="{00000000-0005-0000-0000-000015860000}"/>
    <cellStyle name="Normal 4 2 10 2 3" xfId="37493" xr:uid="{00000000-0005-0000-0000-000016860000}"/>
    <cellStyle name="Normal 4 2 10 3" xfId="16498" xr:uid="{00000000-0005-0000-0000-000017860000}"/>
    <cellStyle name="Normal 4 2 10 3 2" xfId="41465" xr:uid="{00000000-0005-0000-0000-000018860000}"/>
    <cellStyle name="Normal 4 2 10 4" xfId="8332" xr:uid="{00000000-0005-0000-0000-000019860000}"/>
    <cellStyle name="Normal 4 2 10 5" xfId="35631" xr:uid="{00000000-0005-0000-0000-00001A860000}"/>
    <cellStyle name="Normal 4 2 10 6" xfId="5641" xr:uid="{00000000-0005-0000-0000-00001B860000}"/>
    <cellStyle name="Normal 4 2 11" xfId="2581" xr:uid="{00000000-0005-0000-0000-00001C860000}"/>
    <cellStyle name="Normal 4 2 11 2" xfId="9594" xr:uid="{00000000-0005-0000-0000-00001D860000}"/>
    <cellStyle name="Normal 4 2 11 2 2" xfId="17351" xr:uid="{00000000-0005-0000-0000-00001E860000}"/>
    <cellStyle name="Normal 4 2 11 2 2 2" xfId="42318" xr:uid="{00000000-0005-0000-0000-00001F860000}"/>
    <cellStyle name="Normal 4 2 11 2 3" xfId="36878" xr:uid="{00000000-0005-0000-0000-000020860000}"/>
    <cellStyle name="Normal 4 2 11 3" xfId="15883" xr:uid="{00000000-0005-0000-0000-000021860000}"/>
    <cellStyle name="Normal 4 2 11 3 2" xfId="40850" xr:uid="{00000000-0005-0000-0000-000022860000}"/>
    <cellStyle name="Normal 4 2 11 4" xfId="7714" xr:uid="{00000000-0005-0000-0000-000023860000}"/>
    <cellStyle name="Normal 4 2 11 5" xfId="35405" xr:uid="{00000000-0005-0000-0000-000024860000}"/>
    <cellStyle name="Normal 4 2 11 6" xfId="5410" xr:uid="{00000000-0005-0000-0000-000025860000}"/>
    <cellStyle name="Normal 4 2 12" xfId="5906" xr:uid="{00000000-0005-0000-0000-000026860000}"/>
    <cellStyle name="Normal 4 2 12 2" xfId="16740" xr:uid="{00000000-0005-0000-0000-000027860000}"/>
    <cellStyle name="Normal 4 2 12 2 2" xfId="41707" xr:uid="{00000000-0005-0000-0000-000028860000}"/>
    <cellStyle name="Normal 4 2 12 3" xfId="8619" xr:uid="{00000000-0005-0000-0000-000029860000}"/>
    <cellStyle name="Normal 4 2 12 4" xfId="35905" xr:uid="{00000000-0005-0000-0000-00002A860000}"/>
    <cellStyle name="Normal 4 2 13" xfId="14915" xr:uid="{00000000-0005-0000-0000-00002B860000}"/>
    <cellStyle name="Normal 4 2 13 2" xfId="39882" xr:uid="{00000000-0005-0000-0000-00002C860000}"/>
    <cellStyle name="Normal 4 2 14" xfId="6687" xr:uid="{00000000-0005-0000-0000-00002D860000}"/>
    <cellStyle name="Normal 4 2 15" xfId="35189" xr:uid="{00000000-0005-0000-0000-00002E860000}"/>
    <cellStyle name="Normal 4 2 16" xfId="5183" xr:uid="{00000000-0005-0000-0000-00002F860000}"/>
    <cellStyle name="Normal 4 2 2" xfId="1415" xr:uid="{00000000-0005-0000-0000-000030860000}"/>
    <cellStyle name="Normal 4 2 2 10" xfId="6726" xr:uid="{00000000-0005-0000-0000-000031860000}"/>
    <cellStyle name="Normal 4 2 2 11" xfId="35193" xr:uid="{00000000-0005-0000-0000-000032860000}"/>
    <cellStyle name="Normal 4 2 2 12" xfId="5187" xr:uid="{00000000-0005-0000-0000-000033860000}"/>
    <cellStyle name="Normal 4 2 2 2" xfId="1430" xr:uid="{00000000-0005-0000-0000-000034860000}"/>
    <cellStyle name="Normal 4 2 2 2 10" xfId="35201" xr:uid="{00000000-0005-0000-0000-000035860000}"/>
    <cellStyle name="Normal 4 2 2 2 11" xfId="5195" xr:uid="{00000000-0005-0000-0000-000036860000}"/>
    <cellStyle name="Normal 4 2 2 2 2" xfId="1460" xr:uid="{00000000-0005-0000-0000-000037860000}"/>
    <cellStyle name="Normal 4 2 2 2 2 2" xfId="2377" xr:uid="{00000000-0005-0000-0000-000038860000}"/>
    <cellStyle name="Normal 4 2 2 2 2 2 2" xfId="3984" xr:uid="{00000000-0005-0000-0000-000039860000}"/>
    <cellStyle name="Normal 4 2 2 2 2 2 2 2" xfId="10347" xr:uid="{00000000-0005-0000-0000-00003A860000}"/>
    <cellStyle name="Normal 4 2 2 2 2 2 2 2 2" xfId="18104" xr:uid="{00000000-0005-0000-0000-00003B860000}"/>
    <cellStyle name="Normal 4 2 2 2 2 2 2 2 2 2" xfId="43071" xr:uid="{00000000-0005-0000-0000-00003C860000}"/>
    <cellStyle name="Normal 4 2 2 2 2 2 2 2 3" xfId="37631" xr:uid="{00000000-0005-0000-0000-00003D860000}"/>
    <cellStyle name="Normal 4 2 2 2 2 2 2 3" xfId="16636" xr:uid="{00000000-0005-0000-0000-00003E860000}"/>
    <cellStyle name="Normal 4 2 2 2 2 2 2 3 2" xfId="41603" xr:uid="{00000000-0005-0000-0000-00003F860000}"/>
    <cellStyle name="Normal 4 2 2 2 2 2 2 4" xfId="8470" xr:uid="{00000000-0005-0000-0000-000040860000}"/>
    <cellStyle name="Normal 4 2 2 2 2 2 2 5" xfId="35769" xr:uid="{00000000-0005-0000-0000-000041860000}"/>
    <cellStyle name="Normal 4 2 2 2 2 2 2 6" xfId="5779" xr:uid="{00000000-0005-0000-0000-000042860000}"/>
    <cellStyle name="Normal 4 2 2 2 2 2 3" xfId="4876" xr:uid="{00000000-0005-0000-0000-000043860000}"/>
    <cellStyle name="Normal 4 2 2 2 2 2 3 2" xfId="10111" xr:uid="{00000000-0005-0000-0000-000044860000}"/>
    <cellStyle name="Normal 4 2 2 2 2 2 3 2 2" xfId="17868" xr:uid="{00000000-0005-0000-0000-000045860000}"/>
    <cellStyle name="Normal 4 2 2 2 2 2 3 2 2 2" xfId="42835" xr:uid="{00000000-0005-0000-0000-000046860000}"/>
    <cellStyle name="Normal 4 2 2 2 2 2 3 2 3" xfId="37395" xr:uid="{00000000-0005-0000-0000-000047860000}"/>
    <cellStyle name="Normal 4 2 2 2 2 2 3 3" xfId="16400" xr:uid="{00000000-0005-0000-0000-000048860000}"/>
    <cellStyle name="Normal 4 2 2 2 2 2 3 3 2" xfId="41367" xr:uid="{00000000-0005-0000-0000-000049860000}"/>
    <cellStyle name="Normal 4 2 2 2 2 2 3 4" xfId="8231" xr:uid="{00000000-0005-0000-0000-00004A860000}"/>
    <cellStyle name="Normal 4 2 2 2 2 2 3 5" xfId="35543" xr:uid="{00000000-0005-0000-0000-00004B860000}"/>
    <cellStyle name="Normal 4 2 2 2 2 2 3 6" xfId="5548" xr:uid="{00000000-0005-0000-0000-00004C860000}"/>
    <cellStyle name="Normal 4 2 2 2 2 2 4" xfId="3171" xr:uid="{00000000-0005-0000-0000-00004D860000}"/>
    <cellStyle name="Normal 4 2 2 2 2 2 4 2" xfId="17257" xr:uid="{00000000-0005-0000-0000-00004E860000}"/>
    <cellStyle name="Normal 4 2 2 2 2 2 4 2 2" xfId="42224" xr:uid="{00000000-0005-0000-0000-00004F860000}"/>
    <cellStyle name="Normal 4 2 2 2 2 2 4 3" xfId="36784" xr:uid="{00000000-0005-0000-0000-000050860000}"/>
    <cellStyle name="Normal 4 2 2 2 2 2 4 4" xfId="9500" xr:uid="{00000000-0005-0000-0000-000051860000}"/>
    <cellStyle name="Normal 4 2 2 2 2 2 5" xfId="15789" xr:uid="{00000000-0005-0000-0000-000052860000}"/>
    <cellStyle name="Normal 4 2 2 2 2 2 5 2" xfId="40756" xr:uid="{00000000-0005-0000-0000-000053860000}"/>
    <cellStyle name="Normal 4 2 2 2 2 2 6" xfId="7604" xr:uid="{00000000-0005-0000-0000-000054860000}"/>
    <cellStyle name="Normal 4 2 2 2 2 2 7" xfId="35328" xr:uid="{00000000-0005-0000-0000-000055860000}"/>
    <cellStyle name="Normal 4 2 2 2 2 2 8" xfId="5322" xr:uid="{00000000-0005-0000-0000-000056860000}"/>
    <cellStyle name="Normal 4 2 2 2 2 3" xfId="1884" xr:uid="{00000000-0005-0000-0000-000057860000}"/>
    <cellStyle name="Normal 4 2 2 2 2 3 2" xfId="3510" xr:uid="{00000000-0005-0000-0000-000058860000}"/>
    <cellStyle name="Normal 4 2 2 2 2 3 2 2" xfId="18004" xr:uid="{00000000-0005-0000-0000-000059860000}"/>
    <cellStyle name="Normal 4 2 2 2 2 3 2 2 2" xfId="42971" xr:uid="{00000000-0005-0000-0000-00005A860000}"/>
    <cellStyle name="Normal 4 2 2 2 2 3 2 3" xfId="37531" xr:uid="{00000000-0005-0000-0000-00005B860000}"/>
    <cellStyle name="Normal 4 2 2 2 2 3 2 4" xfId="10247" xr:uid="{00000000-0005-0000-0000-00005C860000}"/>
    <cellStyle name="Normal 4 2 2 2 2 3 3" xfId="4390" xr:uid="{00000000-0005-0000-0000-00005D860000}"/>
    <cellStyle name="Normal 4 2 2 2 2 3 3 2" xfId="41503" xr:uid="{00000000-0005-0000-0000-00005E860000}"/>
    <cellStyle name="Normal 4 2 2 2 2 3 3 3" xfId="16536" xr:uid="{00000000-0005-0000-0000-00005F860000}"/>
    <cellStyle name="Normal 4 2 2 2 2 3 4" xfId="2697" xr:uid="{00000000-0005-0000-0000-000060860000}"/>
    <cellStyle name="Normal 4 2 2 2 2 3 4 2" xfId="8370" xr:uid="{00000000-0005-0000-0000-000061860000}"/>
    <cellStyle name="Normal 4 2 2 2 2 3 5" xfId="35669" xr:uid="{00000000-0005-0000-0000-000062860000}"/>
    <cellStyle name="Normal 4 2 2 2 2 3 6" xfId="5679" xr:uid="{00000000-0005-0000-0000-000063860000}"/>
    <cellStyle name="Normal 4 2 2 2 2 4" xfId="3438" xr:uid="{00000000-0005-0000-0000-000064860000}"/>
    <cellStyle name="Normal 4 2 2 2 2 4 2" xfId="9637" xr:uid="{00000000-0005-0000-0000-000065860000}"/>
    <cellStyle name="Normal 4 2 2 2 2 4 2 2" xfId="17394" xr:uid="{00000000-0005-0000-0000-000066860000}"/>
    <cellStyle name="Normal 4 2 2 2 2 4 2 2 2" xfId="42361" xr:uid="{00000000-0005-0000-0000-000067860000}"/>
    <cellStyle name="Normal 4 2 2 2 2 4 2 3" xfId="36921" xr:uid="{00000000-0005-0000-0000-000068860000}"/>
    <cellStyle name="Normal 4 2 2 2 2 4 3" xfId="15926" xr:uid="{00000000-0005-0000-0000-000069860000}"/>
    <cellStyle name="Normal 4 2 2 2 2 4 3 2" xfId="40893" xr:uid="{00000000-0005-0000-0000-00006A860000}"/>
    <cellStyle name="Normal 4 2 2 2 2 4 4" xfId="7757" xr:uid="{00000000-0005-0000-0000-00006B860000}"/>
    <cellStyle name="Normal 4 2 2 2 2 4 5" xfId="35443" xr:uid="{00000000-0005-0000-0000-00006C860000}"/>
    <cellStyle name="Normal 4 2 2 2 2 4 6" xfId="5448" xr:uid="{00000000-0005-0000-0000-00006D860000}"/>
    <cellStyle name="Normal 4 2 2 2 2 5" xfId="4250" xr:uid="{00000000-0005-0000-0000-00006E860000}"/>
    <cellStyle name="Normal 4 2 2 2 2 5 2" xfId="16783" xr:uid="{00000000-0005-0000-0000-00006F860000}"/>
    <cellStyle name="Normal 4 2 2 2 2 5 2 2" xfId="41750" xr:uid="{00000000-0005-0000-0000-000070860000}"/>
    <cellStyle name="Normal 4 2 2 2 2 5 3" xfId="35960" xr:uid="{00000000-0005-0000-0000-000071860000}"/>
    <cellStyle name="Normal 4 2 2 2 2 5 4" xfId="8676" xr:uid="{00000000-0005-0000-0000-000072860000}"/>
    <cellStyle name="Normal 4 2 2 2 2 6" xfId="2626" xr:uid="{00000000-0005-0000-0000-000073860000}"/>
    <cellStyle name="Normal 4 2 2 2 2 6 2" xfId="39932" xr:uid="{00000000-0005-0000-0000-000074860000}"/>
    <cellStyle name="Normal 4 2 2 2 2 6 3" xfId="14965" xr:uid="{00000000-0005-0000-0000-000075860000}"/>
    <cellStyle name="Normal 4 2 2 2 2 7" xfId="6771" xr:uid="{00000000-0005-0000-0000-000076860000}"/>
    <cellStyle name="Normal 4 2 2 2 2 8" xfId="35227" xr:uid="{00000000-0005-0000-0000-000077860000}"/>
    <cellStyle name="Normal 4 2 2 2 2 9" xfId="5221" xr:uid="{00000000-0005-0000-0000-000078860000}"/>
    <cellStyle name="Normal 4 2 2 2 3" xfId="1513" xr:uid="{00000000-0005-0000-0000-000079860000}"/>
    <cellStyle name="Normal 4 2 2 2 3 2" xfId="2378" xr:uid="{00000000-0005-0000-0000-00007A860000}"/>
    <cellStyle name="Normal 4 2 2 2 3 2 2" xfId="3985" xr:uid="{00000000-0005-0000-0000-00007B860000}"/>
    <cellStyle name="Normal 4 2 2 2 3 2 2 2" xfId="10348" xr:uid="{00000000-0005-0000-0000-00007C860000}"/>
    <cellStyle name="Normal 4 2 2 2 3 2 2 2 2" xfId="18105" xr:uid="{00000000-0005-0000-0000-00007D860000}"/>
    <cellStyle name="Normal 4 2 2 2 3 2 2 2 2 2" xfId="43072" xr:uid="{00000000-0005-0000-0000-00007E860000}"/>
    <cellStyle name="Normal 4 2 2 2 3 2 2 2 3" xfId="37632" xr:uid="{00000000-0005-0000-0000-00007F860000}"/>
    <cellStyle name="Normal 4 2 2 2 3 2 2 3" xfId="16637" xr:uid="{00000000-0005-0000-0000-000080860000}"/>
    <cellStyle name="Normal 4 2 2 2 3 2 2 3 2" xfId="41604" xr:uid="{00000000-0005-0000-0000-000081860000}"/>
    <cellStyle name="Normal 4 2 2 2 3 2 2 4" xfId="8471" xr:uid="{00000000-0005-0000-0000-000082860000}"/>
    <cellStyle name="Normal 4 2 2 2 3 2 2 5" xfId="35770" xr:uid="{00000000-0005-0000-0000-000083860000}"/>
    <cellStyle name="Normal 4 2 2 2 3 2 2 6" xfId="5780" xr:uid="{00000000-0005-0000-0000-000084860000}"/>
    <cellStyle name="Normal 4 2 2 2 3 2 3" xfId="4877" xr:uid="{00000000-0005-0000-0000-000085860000}"/>
    <cellStyle name="Normal 4 2 2 2 3 2 3 2" xfId="10112" xr:uid="{00000000-0005-0000-0000-000086860000}"/>
    <cellStyle name="Normal 4 2 2 2 3 2 3 2 2" xfId="17869" xr:uid="{00000000-0005-0000-0000-000087860000}"/>
    <cellStyle name="Normal 4 2 2 2 3 2 3 2 2 2" xfId="42836" xr:uid="{00000000-0005-0000-0000-000088860000}"/>
    <cellStyle name="Normal 4 2 2 2 3 2 3 2 3" xfId="37396" xr:uid="{00000000-0005-0000-0000-000089860000}"/>
    <cellStyle name="Normal 4 2 2 2 3 2 3 3" xfId="16401" xr:uid="{00000000-0005-0000-0000-00008A860000}"/>
    <cellStyle name="Normal 4 2 2 2 3 2 3 3 2" xfId="41368" xr:uid="{00000000-0005-0000-0000-00008B860000}"/>
    <cellStyle name="Normal 4 2 2 2 3 2 3 4" xfId="8232" xr:uid="{00000000-0005-0000-0000-00008C860000}"/>
    <cellStyle name="Normal 4 2 2 2 3 2 3 5" xfId="35544" xr:uid="{00000000-0005-0000-0000-00008D860000}"/>
    <cellStyle name="Normal 4 2 2 2 3 2 3 6" xfId="5549" xr:uid="{00000000-0005-0000-0000-00008E860000}"/>
    <cellStyle name="Normal 4 2 2 2 3 2 4" xfId="3172" xr:uid="{00000000-0005-0000-0000-00008F860000}"/>
    <cellStyle name="Normal 4 2 2 2 3 2 4 2" xfId="17258" xr:uid="{00000000-0005-0000-0000-000090860000}"/>
    <cellStyle name="Normal 4 2 2 2 3 2 4 2 2" xfId="42225" xr:uid="{00000000-0005-0000-0000-000091860000}"/>
    <cellStyle name="Normal 4 2 2 2 3 2 4 3" xfId="36785" xr:uid="{00000000-0005-0000-0000-000092860000}"/>
    <cellStyle name="Normal 4 2 2 2 3 2 4 4" xfId="9501" xr:uid="{00000000-0005-0000-0000-000093860000}"/>
    <cellStyle name="Normal 4 2 2 2 3 2 5" xfId="15790" xr:uid="{00000000-0005-0000-0000-000094860000}"/>
    <cellStyle name="Normal 4 2 2 2 3 2 5 2" xfId="40757" xr:uid="{00000000-0005-0000-0000-000095860000}"/>
    <cellStyle name="Normal 4 2 2 2 3 2 6" xfId="7605" xr:uid="{00000000-0005-0000-0000-000096860000}"/>
    <cellStyle name="Normal 4 2 2 2 3 2 7" xfId="35329" xr:uid="{00000000-0005-0000-0000-000097860000}"/>
    <cellStyle name="Normal 4 2 2 2 3 2 8" xfId="5323" xr:uid="{00000000-0005-0000-0000-000098860000}"/>
    <cellStyle name="Normal 4 2 2 2 3 3" xfId="1906" xr:uid="{00000000-0005-0000-0000-000099860000}"/>
    <cellStyle name="Normal 4 2 2 2 3 3 2" xfId="3532" xr:uid="{00000000-0005-0000-0000-00009A860000}"/>
    <cellStyle name="Normal 4 2 2 2 3 3 2 2" xfId="18026" xr:uid="{00000000-0005-0000-0000-00009B860000}"/>
    <cellStyle name="Normal 4 2 2 2 3 3 2 2 2" xfId="42993" xr:uid="{00000000-0005-0000-0000-00009C860000}"/>
    <cellStyle name="Normal 4 2 2 2 3 3 2 3" xfId="37553" xr:uid="{00000000-0005-0000-0000-00009D860000}"/>
    <cellStyle name="Normal 4 2 2 2 3 3 2 4" xfId="10269" xr:uid="{00000000-0005-0000-0000-00009E860000}"/>
    <cellStyle name="Normal 4 2 2 2 3 3 3" xfId="4412" xr:uid="{00000000-0005-0000-0000-00009F860000}"/>
    <cellStyle name="Normal 4 2 2 2 3 3 3 2" xfId="41525" xr:uid="{00000000-0005-0000-0000-0000A0860000}"/>
    <cellStyle name="Normal 4 2 2 2 3 3 3 3" xfId="16558" xr:uid="{00000000-0005-0000-0000-0000A1860000}"/>
    <cellStyle name="Normal 4 2 2 2 3 3 4" xfId="2719" xr:uid="{00000000-0005-0000-0000-0000A2860000}"/>
    <cellStyle name="Normal 4 2 2 2 3 3 4 2" xfId="8392" xr:uid="{00000000-0005-0000-0000-0000A3860000}"/>
    <cellStyle name="Normal 4 2 2 2 3 3 5" xfId="35691" xr:uid="{00000000-0005-0000-0000-0000A4860000}"/>
    <cellStyle name="Normal 4 2 2 2 3 3 6" xfId="5701" xr:uid="{00000000-0005-0000-0000-0000A5860000}"/>
    <cellStyle name="Normal 4 2 2 2 3 4" xfId="3460" xr:uid="{00000000-0005-0000-0000-0000A6860000}"/>
    <cellStyle name="Normal 4 2 2 2 3 4 2" xfId="9659" xr:uid="{00000000-0005-0000-0000-0000A7860000}"/>
    <cellStyle name="Normal 4 2 2 2 3 4 2 2" xfId="17416" xr:uid="{00000000-0005-0000-0000-0000A8860000}"/>
    <cellStyle name="Normal 4 2 2 2 3 4 2 2 2" xfId="42383" xr:uid="{00000000-0005-0000-0000-0000A9860000}"/>
    <cellStyle name="Normal 4 2 2 2 3 4 2 3" xfId="36943" xr:uid="{00000000-0005-0000-0000-0000AA860000}"/>
    <cellStyle name="Normal 4 2 2 2 3 4 3" xfId="15948" xr:uid="{00000000-0005-0000-0000-0000AB860000}"/>
    <cellStyle name="Normal 4 2 2 2 3 4 3 2" xfId="40915" xr:uid="{00000000-0005-0000-0000-0000AC860000}"/>
    <cellStyle name="Normal 4 2 2 2 3 4 4" xfId="7779" xr:uid="{00000000-0005-0000-0000-0000AD860000}"/>
    <cellStyle name="Normal 4 2 2 2 3 4 5" xfId="35465" xr:uid="{00000000-0005-0000-0000-0000AE860000}"/>
    <cellStyle name="Normal 4 2 2 2 3 4 6" xfId="5470" xr:uid="{00000000-0005-0000-0000-0000AF860000}"/>
    <cellStyle name="Normal 4 2 2 2 3 5" xfId="4275" xr:uid="{00000000-0005-0000-0000-0000B0860000}"/>
    <cellStyle name="Normal 4 2 2 2 3 5 2" xfId="16805" xr:uid="{00000000-0005-0000-0000-0000B1860000}"/>
    <cellStyle name="Normal 4 2 2 2 3 5 2 2" xfId="41772" xr:uid="{00000000-0005-0000-0000-0000B2860000}"/>
    <cellStyle name="Normal 4 2 2 2 3 5 3" xfId="36013" xr:uid="{00000000-0005-0000-0000-0000B3860000}"/>
    <cellStyle name="Normal 4 2 2 2 3 5 4" xfId="8729" xr:uid="{00000000-0005-0000-0000-0000B4860000}"/>
    <cellStyle name="Normal 4 2 2 2 3 6" xfId="2648" xr:uid="{00000000-0005-0000-0000-0000B5860000}"/>
    <cellStyle name="Normal 4 2 2 2 3 6 2" xfId="39985" xr:uid="{00000000-0005-0000-0000-0000B6860000}"/>
    <cellStyle name="Normal 4 2 2 2 3 6 3" xfId="15018" xr:uid="{00000000-0005-0000-0000-0000B7860000}"/>
    <cellStyle name="Normal 4 2 2 2 3 7" xfId="6824" xr:uid="{00000000-0005-0000-0000-0000B8860000}"/>
    <cellStyle name="Normal 4 2 2 2 3 8" xfId="35249" xr:uid="{00000000-0005-0000-0000-0000B9860000}"/>
    <cellStyle name="Normal 4 2 2 2 3 9" xfId="5243" xr:uid="{00000000-0005-0000-0000-0000BA860000}"/>
    <cellStyle name="Normal 4 2 2 2 4" xfId="2376" xr:uid="{00000000-0005-0000-0000-0000BB860000}"/>
    <cellStyle name="Normal 4 2 2 2 4 2" xfId="3983" xr:uid="{00000000-0005-0000-0000-0000BC860000}"/>
    <cellStyle name="Normal 4 2 2 2 4 2 2" xfId="10346" xr:uid="{00000000-0005-0000-0000-0000BD860000}"/>
    <cellStyle name="Normal 4 2 2 2 4 2 2 2" xfId="18103" xr:uid="{00000000-0005-0000-0000-0000BE860000}"/>
    <cellStyle name="Normal 4 2 2 2 4 2 2 2 2" xfId="43070" xr:uid="{00000000-0005-0000-0000-0000BF860000}"/>
    <cellStyle name="Normal 4 2 2 2 4 2 2 3" xfId="37630" xr:uid="{00000000-0005-0000-0000-0000C0860000}"/>
    <cellStyle name="Normal 4 2 2 2 4 2 3" xfId="16635" xr:uid="{00000000-0005-0000-0000-0000C1860000}"/>
    <cellStyle name="Normal 4 2 2 2 4 2 3 2" xfId="41602" xr:uid="{00000000-0005-0000-0000-0000C2860000}"/>
    <cellStyle name="Normal 4 2 2 2 4 2 4" xfId="8469" xr:uid="{00000000-0005-0000-0000-0000C3860000}"/>
    <cellStyle name="Normal 4 2 2 2 4 2 5" xfId="35768" xr:uid="{00000000-0005-0000-0000-0000C4860000}"/>
    <cellStyle name="Normal 4 2 2 2 4 2 6" xfId="5778" xr:uid="{00000000-0005-0000-0000-0000C5860000}"/>
    <cellStyle name="Normal 4 2 2 2 4 3" xfId="4875" xr:uid="{00000000-0005-0000-0000-0000C6860000}"/>
    <cellStyle name="Normal 4 2 2 2 4 3 2" xfId="10110" xr:uid="{00000000-0005-0000-0000-0000C7860000}"/>
    <cellStyle name="Normal 4 2 2 2 4 3 2 2" xfId="17867" xr:uid="{00000000-0005-0000-0000-0000C8860000}"/>
    <cellStyle name="Normal 4 2 2 2 4 3 2 2 2" xfId="42834" xr:uid="{00000000-0005-0000-0000-0000C9860000}"/>
    <cellStyle name="Normal 4 2 2 2 4 3 2 3" xfId="37394" xr:uid="{00000000-0005-0000-0000-0000CA860000}"/>
    <cellStyle name="Normal 4 2 2 2 4 3 3" xfId="16399" xr:uid="{00000000-0005-0000-0000-0000CB860000}"/>
    <cellStyle name="Normal 4 2 2 2 4 3 3 2" xfId="41366" xr:uid="{00000000-0005-0000-0000-0000CC860000}"/>
    <cellStyle name="Normal 4 2 2 2 4 3 4" xfId="8230" xr:uid="{00000000-0005-0000-0000-0000CD860000}"/>
    <cellStyle name="Normal 4 2 2 2 4 3 5" xfId="35542" xr:uid="{00000000-0005-0000-0000-0000CE860000}"/>
    <cellStyle name="Normal 4 2 2 2 4 3 6" xfId="5547" xr:uid="{00000000-0005-0000-0000-0000CF860000}"/>
    <cellStyle name="Normal 4 2 2 2 4 4" xfId="3170" xr:uid="{00000000-0005-0000-0000-0000D0860000}"/>
    <cellStyle name="Normal 4 2 2 2 4 4 2" xfId="17256" xr:uid="{00000000-0005-0000-0000-0000D1860000}"/>
    <cellStyle name="Normal 4 2 2 2 4 4 2 2" xfId="42223" xr:uid="{00000000-0005-0000-0000-0000D2860000}"/>
    <cellStyle name="Normal 4 2 2 2 4 4 3" xfId="36783" xr:uid="{00000000-0005-0000-0000-0000D3860000}"/>
    <cellStyle name="Normal 4 2 2 2 4 4 4" xfId="9499" xr:uid="{00000000-0005-0000-0000-0000D4860000}"/>
    <cellStyle name="Normal 4 2 2 2 4 5" xfId="15788" xr:uid="{00000000-0005-0000-0000-0000D5860000}"/>
    <cellStyle name="Normal 4 2 2 2 4 5 2" xfId="40755" xr:uid="{00000000-0005-0000-0000-0000D6860000}"/>
    <cellStyle name="Normal 4 2 2 2 4 6" xfId="7603" xr:uid="{00000000-0005-0000-0000-0000D7860000}"/>
    <cellStyle name="Normal 4 2 2 2 4 7" xfId="35327" xr:uid="{00000000-0005-0000-0000-0000D8860000}"/>
    <cellStyle name="Normal 4 2 2 2 4 8" xfId="5321" xr:uid="{00000000-0005-0000-0000-0000D9860000}"/>
    <cellStyle name="Normal 4 2 2 2 5" xfId="1858" xr:uid="{00000000-0005-0000-0000-0000DA860000}"/>
    <cellStyle name="Normal 4 2 2 2 5 2" xfId="3484" xr:uid="{00000000-0005-0000-0000-0000DB860000}"/>
    <cellStyle name="Normal 4 2 2 2 5 2 2" xfId="17978" xr:uid="{00000000-0005-0000-0000-0000DC860000}"/>
    <cellStyle name="Normal 4 2 2 2 5 2 2 2" xfId="42945" xr:uid="{00000000-0005-0000-0000-0000DD860000}"/>
    <cellStyle name="Normal 4 2 2 2 5 2 3" xfId="37505" xr:uid="{00000000-0005-0000-0000-0000DE860000}"/>
    <cellStyle name="Normal 4 2 2 2 5 2 4" xfId="10221" xr:uid="{00000000-0005-0000-0000-0000DF860000}"/>
    <cellStyle name="Normal 4 2 2 2 5 3" xfId="4364" xr:uid="{00000000-0005-0000-0000-0000E0860000}"/>
    <cellStyle name="Normal 4 2 2 2 5 3 2" xfId="41477" xr:uid="{00000000-0005-0000-0000-0000E1860000}"/>
    <cellStyle name="Normal 4 2 2 2 5 3 3" xfId="16510" xr:uid="{00000000-0005-0000-0000-0000E2860000}"/>
    <cellStyle name="Normal 4 2 2 2 5 4" xfId="2671" xr:uid="{00000000-0005-0000-0000-0000E3860000}"/>
    <cellStyle name="Normal 4 2 2 2 5 4 2" xfId="8344" xr:uid="{00000000-0005-0000-0000-0000E4860000}"/>
    <cellStyle name="Normal 4 2 2 2 5 5" xfId="35643" xr:uid="{00000000-0005-0000-0000-0000E5860000}"/>
    <cellStyle name="Normal 4 2 2 2 5 6" xfId="5653" xr:uid="{00000000-0005-0000-0000-0000E6860000}"/>
    <cellStyle name="Normal 4 2 2 2 6" xfId="3412" xr:uid="{00000000-0005-0000-0000-0000E7860000}"/>
    <cellStyle name="Normal 4 2 2 2 6 2" xfId="9611" xr:uid="{00000000-0005-0000-0000-0000E8860000}"/>
    <cellStyle name="Normal 4 2 2 2 6 2 2" xfId="17368" xr:uid="{00000000-0005-0000-0000-0000E9860000}"/>
    <cellStyle name="Normal 4 2 2 2 6 2 2 2" xfId="42335" xr:uid="{00000000-0005-0000-0000-0000EA860000}"/>
    <cellStyle name="Normal 4 2 2 2 6 2 3" xfId="36895" xr:uid="{00000000-0005-0000-0000-0000EB860000}"/>
    <cellStyle name="Normal 4 2 2 2 6 3" xfId="15900" xr:uid="{00000000-0005-0000-0000-0000EC860000}"/>
    <cellStyle name="Normal 4 2 2 2 6 3 2" xfId="40867" xr:uid="{00000000-0005-0000-0000-0000ED860000}"/>
    <cellStyle name="Normal 4 2 2 2 6 4" xfId="7731" xr:uid="{00000000-0005-0000-0000-0000EE860000}"/>
    <cellStyle name="Normal 4 2 2 2 6 5" xfId="35417" xr:uid="{00000000-0005-0000-0000-0000EF860000}"/>
    <cellStyle name="Normal 4 2 2 2 6 6" xfId="5422" xr:uid="{00000000-0005-0000-0000-0000F0860000}"/>
    <cellStyle name="Normal 4 2 2 2 7" xfId="4222" xr:uid="{00000000-0005-0000-0000-0000F1860000}"/>
    <cellStyle name="Normal 4 2 2 2 7 2" xfId="16757" xr:uid="{00000000-0005-0000-0000-0000F2860000}"/>
    <cellStyle name="Normal 4 2 2 2 7 2 2" xfId="41724" xr:uid="{00000000-0005-0000-0000-0000F3860000}"/>
    <cellStyle name="Normal 4 2 2 2 7 3" xfId="35930" xr:uid="{00000000-0005-0000-0000-0000F4860000}"/>
    <cellStyle name="Normal 4 2 2 2 7 4" xfId="8646" xr:uid="{00000000-0005-0000-0000-0000F5860000}"/>
    <cellStyle name="Normal 4 2 2 2 8" xfId="2600" xr:uid="{00000000-0005-0000-0000-0000F6860000}"/>
    <cellStyle name="Normal 4 2 2 2 8 2" xfId="39902" xr:uid="{00000000-0005-0000-0000-0000F7860000}"/>
    <cellStyle name="Normal 4 2 2 2 8 3" xfId="14935" xr:uid="{00000000-0005-0000-0000-0000F8860000}"/>
    <cellStyle name="Normal 4 2 2 2 9" xfId="6740" xr:uid="{00000000-0005-0000-0000-0000F9860000}"/>
    <cellStyle name="Normal 4 2 2 3" xfId="1459" xr:uid="{00000000-0005-0000-0000-0000FA860000}"/>
    <cellStyle name="Normal 4 2 2 3 2" xfId="2379" xr:uid="{00000000-0005-0000-0000-0000FB860000}"/>
    <cellStyle name="Normal 4 2 2 3 2 2" xfId="3986" xr:uid="{00000000-0005-0000-0000-0000FC860000}"/>
    <cellStyle name="Normal 4 2 2 3 2 2 2" xfId="10349" xr:uid="{00000000-0005-0000-0000-0000FD860000}"/>
    <cellStyle name="Normal 4 2 2 3 2 2 2 2" xfId="18106" xr:uid="{00000000-0005-0000-0000-0000FE860000}"/>
    <cellStyle name="Normal 4 2 2 3 2 2 2 2 2" xfId="43073" xr:uid="{00000000-0005-0000-0000-0000FF860000}"/>
    <cellStyle name="Normal 4 2 2 3 2 2 2 3" xfId="37633" xr:uid="{00000000-0005-0000-0000-000000870000}"/>
    <cellStyle name="Normal 4 2 2 3 2 2 3" xfId="16638" xr:uid="{00000000-0005-0000-0000-000001870000}"/>
    <cellStyle name="Normal 4 2 2 3 2 2 3 2" xfId="41605" xr:uid="{00000000-0005-0000-0000-000002870000}"/>
    <cellStyle name="Normal 4 2 2 3 2 2 4" xfId="8472" xr:uid="{00000000-0005-0000-0000-000003870000}"/>
    <cellStyle name="Normal 4 2 2 3 2 2 5" xfId="35771" xr:uid="{00000000-0005-0000-0000-000004870000}"/>
    <cellStyle name="Normal 4 2 2 3 2 2 6" xfId="5781" xr:uid="{00000000-0005-0000-0000-000005870000}"/>
    <cellStyle name="Normal 4 2 2 3 2 3" xfId="4878" xr:uid="{00000000-0005-0000-0000-000006870000}"/>
    <cellStyle name="Normal 4 2 2 3 2 3 2" xfId="10113" xr:uid="{00000000-0005-0000-0000-000007870000}"/>
    <cellStyle name="Normal 4 2 2 3 2 3 2 2" xfId="17870" xr:uid="{00000000-0005-0000-0000-000008870000}"/>
    <cellStyle name="Normal 4 2 2 3 2 3 2 2 2" xfId="42837" xr:uid="{00000000-0005-0000-0000-000009870000}"/>
    <cellStyle name="Normal 4 2 2 3 2 3 2 3" xfId="37397" xr:uid="{00000000-0005-0000-0000-00000A870000}"/>
    <cellStyle name="Normal 4 2 2 3 2 3 3" xfId="16402" xr:uid="{00000000-0005-0000-0000-00000B870000}"/>
    <cellStyle name="Normal 4 2 2 3 2 3 3 2" xfId="41369" xr:uid="{00000000-0005-0000-0000-00000C870000}"/>
    <cellStyle name="Normal 4 2 2 3 2 3 4" xfId="8233" xr:uid="{00000000-0005-0000-0000-00000D870000}"/>
    <cellStyle name="Normal 4 2 2 3 2 3 5" xfId="35545" xr:uid="{00000000-0005-0000-0000-00000E870000}"/>
    <cellStyle name="Normal 4 2 2 3 2 3 6" xfId="5550" xr:uid="{00000000-0005-0000-0000-00000F870000}"/>
    <cellStyle name="Normal 4 2 2 3 2 4" xfId="3173" xr:uid="{00000000-0005-0000-0000-000010870000}"/>
    <cellStyle name="Normal 4 2 2 3 2 4 2" xfId="17259" xr:uid="{00000000-0005-0000-0000-000011870000}"/>
    <cellStyle name="Normal 4 2 2 3 2 4 2 2" xfId="42226" xr:uid="{00000000-0005-0000-0000-000012870000}"/>
    <cellStyle name="Normal 4 2 2 3 2 4 3" xfId="36786" xr:uid="{00000000-0005-0000-0000-000013870000}"/>
    <cellStyle name="Normal 4 2 2 3 2 4 4" xfId="9502" xr:uid="{00000000-0005-0000-0000-000014870000}"/>
    <cellStyle name="Normal 4 2 2 3 2 5" xfId="15791" xr:uid="{00000000-0005-0000-0000-000015870000}"/>
    <cellStyle name="Normal 4 2 2 3 2 5 2" xfId="40758" xr:uid="{00000000-0005-0000-0000-000016870000}"/>
    <cellStyle name="Normal 4 2 2 3 2 6" xfId="7606" xr:uid="{00000000-0005-0000-0000-000017870000}"/>
    <cellStyle name="Normal 4 2 2 3 2 7" xfId="35330" xr:uid="{00000000-0005-0000-0000-000018870000}"/>
    <cellStyle name="Normal 4 2 2 3 2 8" xfId="5324" xr:uid="{00000000-0005-0000-0000-000019870000}"/>
    <cellStyle name="Normal 4 2 2 3 3" xfId="1883" xr:uid="{00000000-0005-0000-0000-00001A870000}"/>
    <cellStyle name="Normal 4 2 2 3 3 2" xfId="3509" xr:uid="{00000000-0005-0000-0000-00001B870000}"/>
    <cellStyle name="Normal 4 2 2 3 3 2 2" xfId="18003" xr:uid="{00000000-0005-0000-0000-00001C870000}"/>
    <cellStyle name="Normal 4 2 2 3 3 2 2 2" xfId="42970" xr:uid="{00000000-0005-0000-0000-00001D870000}"/>
    <cellStyle name="Normal 4 2 2 3 3 2 3" xfId="37530" xr:uid="{00000000-0005-0000-0000-00001E870000}"/>
    <cellStyle name="Normal 4 2 2 3 3 2 4" xfId="10246" xr:uid="{00000000-0005-0000-0000-00001F870000}"/>
    <cellStyle name="Normal 4 2 2 3 3 3" xfId="4389" xr:uid="{00000000-0005-0000-0000-000020870000}"/>
    <cellStyle name="Normal 4 2 2 3 3 3 2" xfId="41502" xr:uid="{00000000-0005-0000-0000-000021870000}"/>
    <cellStyle name="Normal 4 2 2 3 3 3 3" xfId="16535" xr:uid="{00000000-0005-0000-0000-000022870000}"/>
    <cellStyle name="Normal 4 2 2 3 3 4" xfId="2696" xr:uid="{00000000-0005-0000-0000-000023870000}"/>
    <cellStyle name="Normal 4 2 2 3 3 4 2" xfId="8369" xr:uid="{00000000-0005-0000-0000-000024870000}"/>
    <cellStyle name="Normal 4 2 2 3 3 5" xfId="35668" xr:uid="{00000000-0005-0000-0000-000025870000}"/>
    <cellStyle name="Normal 4 2 2 3 3 6" xfId="5678" xr:uid="{00000000-0005-0000-0000-000026870000}"/>
    <cellStyle name="Normal 4 2 2 3 4" xfId="3437" xr:uid="{00000000-0005-0000-0000-000027870000}"/>
    <cellStyle name="Normal 4 2 2 3 4 2" xfId="9636" xr:uid="{00000000-0005-0000-0000-000028870000}"/>
    <cellStyle name="Normal 4 2 2 3 4 2 2" xfId="17393" xr:uid="{00000000-0005-0000-0000-000029870000}"/>
    <cellStyle name="Normal 4 2 2 3 4 2 2 2" xfId="42360" xr:uid="{00000000-0005-0000-0000-00002A870000}"/>
    <cellStyle name="Normal 4 2 2 3 4 2 3" xfId="36920" xr:uid="{00000000-0005-0000-0000-00002B870000}"/>
    <cellStyle name="Normal 4 2 2 3 4 3" xfId="15925" xr:uid="{00000000-0005-0000-0000-00002C870000}"/>
    <cellStyle name="Normal 4 2 2 3 4 3 2" xfId="40892" xr:uid="{00000000-0005-0000-0000-00002D870000}"/>
    <cellStyle name="Normal 4 2 2 3 4 4" xfId="7756" xr:uid="{00000000-0005-0000-0000-00002E870000}"/>
    <cellStyle name="Normal 4 2 2 3 4 5" xfId="35442" xr:uid="{00000000-0005-0000-0000-00002F870000}"/>
    <cellStyle name="Normal 4 2 2 3 4 6" xfId="5447" xr:uid="{00000000-0005-0000-0000-000030870000}"/>
    <cellStyle name="Normal 4 2 2 3 5" xfId="4249" xr:uid="{00000000-0005-0000-0000-000031870000}"/>
    <cellStyle name="Normal 4 2 2 3 5 2" xfId="16782" xr:uid="{00000000-0005-0000-0000-000032870000}"/>
    <cellStyle name="Normal 4 2 2 3 5 2 2" xfId="41749" xr:uid="{00000000-0005-0000-0000-000033870000}"/>
    <cellStyle name="Normal 4 2 2 3 5 3" xfId="35959" xr:uid="{00000000-0005-0000-0000-000034870000}"/>
    <cellStyle name="Normal 4 2 2 3 5 4" xfId="8675" xr:uid="{00000000-0005-0000-0000-000035870000}"/>
    <cellStyle name="Normal 4 2 2 3 6" xfId="2625" xr:uid="{00000000-0005-0000-0000-000036870000}"/>
    <cellStyle name="Normal 4 2 2 3 6 2" xfId="39931" xr:uid="{00000000-0005-0000-0000-000037870000}"/>
    <cellStyle name="Normal 4 2 2 3 6 3" xfId="14964" xr:uid="{00000000-0005-0000-0000-000038870000}"/>
    <cellStyle name="Normal 4 2 2 3 7" xfId="6770" xr:uid="{00000000-0005-0000-0000-000039870000}"/>
    <cellStyle name="Normal 4 2 2 3 8" xfId="35226" xr:uid="{00000000-0005-0000-0000-00003A870000}"/>
    <cellStyle name="Normal 4 2 2 3 9" xfId="5220" xr:uid="{00000000-0005-0000-0000-00003B870000}"/>
    <cellStyle name="Normal 4 2 2 4" xfId="1512" xr:uid="{00000000-0005-0000-0000-00003C870000}"/>
    <cellStyle name="Normal 4 2 2 4 2" xfId="2380" xr:uid="{00000000-0005-0000-0000-00003D870000}"/>
    <cellStyle name="Normal 4 2 2 4 2 2" xfId="3987" xr:uid="{00000000-0005-0000-0000-00003E870000}"/>
    <cellStyle name="Normal 4 2 2 4 2 2 2" xfId="10350" xr:uid="{00000000-0005-0000-0000-00003F870000}"/>
    <cellStyle name="Normal 4 2 2 4 2 2 2 2" xfId="18107" xr:uid="{00000000-0005-0000-0000-000040870000}"/>
    <cellStyle name="Normal 4 2 2 4 2 2 2 2 2" xfId="43074" xr:uid="{00000000-0005-0000-0000-000041870000}"/>
    <cellStyle name="Normal 4 2 2 4 2 2 2 3" xfId="37634" xr:uid="{00000000-0005-0000-0000-000042870000}"/>
    <cellStyle name="Normal 4 2 2 4 2 2 3" xfId="16639" xr:uid="{00000000-0005-0000-0000-000043870000}"/>
    <cellStyle name="Normal 4 2 2 4 2 2 3 2" xfId="41606" xr:uid="{00000000-0005-0000-0000-000044870000}"/>
    <cellStyle name="Normal 4 2 2 4 2 2 4" xfId="8473" xr:uid="{00000000-0005-0000-0000-000045870000}"/>
    <cellStyle name="Normal 4 2 2 4 2 2 5" xfId="35772" xr:uid="{00000000-0005-0000-0000-000046870000}"/>
    <cellStyle name="Normal 4 2 2 4 2 2 6" xfId="5782" xr:uid="{00000000-0005-0000-0000-000047870000}"/>
    <cellStyle name="Normal 4 2 2 4 2 3" xfId="4879" xr:uid="{00000000-0005-0000-0000-000048870000}"/>
    <cellStyle name="Normal 4 2 2 4 2 3 2" xfId="10114" xr:uid="{00000000-0005-0000-0000-000049870000}"/>
    <cellStyle name="Normal 4 2 2 4 2 3 2 2" xfId="17871" xr:uid="{00000000-0005-0000-0000-00004A870000}"/>
    <cellStyle name="Normal 4 2 2 4 2 3 2 2 2" xfId="42838" xr:uid="{00000000-0005-0000-0000-00004B870000}"/>
    <cellStyle name="Normal 4 2 2 4 2 3 2 3" xfId="37398" xr:uid="{00000000-0005-0000-0000-00004C870000}"/>
    <cellStyle name="Normal 4 2 2 4 2 3 3" xfId="16403" xr:uid="{00000000-0005-0000-0000-00004D870000}"/>
    <cellStyle name="Normal 4 2 2 4 2 3 3 2" xfId="41370" xr:uid="{00000000-0005-0000-0000-00004E870000}"/>
    <cellStyle name="Normal 4 2 2 4 2 3 4" xfId="8234" xr:uid="{00000000-0005-0000-0000-00004F870000}"/>
    <cellStyle name="Normal 4 2 2 4 2 3 5" xfId="35546" xr:uid="{00000000-0005-0000-0000-000050870000}"/>
    <cellStyle name="Normal 4 2 2 4 2 3 6" xfId="5551" xr:uid="{00000000-0005-0000-0000-000051870000}"/>
    <cellStyle name="Normal 4 2 2 4 2 4" xfId="3174" xr:uid="{00000000-0005-0000-0000-000052870000}"/>
    <cellStyle name="Normal 4 2 2 4 2 4 2" xfId="17260" xr:uid="{00000000-0005-0000-0000-000053870000}"/>
    <cellStyle name="Normal 4 2 2 4 2 4 2 2" xfId="42227" xr:uid="{00000000-0005-0000-0000-000054870000}"/>
    <cellStyle name="Normal 4 2 2 4 2 4 3" xfId="36787" xr:uid="{00000000-0005-0000-0000-000055870000}"/>
    <cellStyle name="Normal 4 2 2 4 2 4 4" xfId="9503" xr:uid="{00000000-0005-0000-0000-000056870000}"/>
    <cellStyle name="Normal 4 2 2 4 2 5" xfId="15792" xr:uid="{00000000-0005-0000-0000-000057870000}"/>
    <cellStyle name="Normal 4 2 2 4 2 5 2" xfId="40759" xr:uid="{00000000-0005-0000-0000-000058870000}"/>
    <cellStyle name="Normal 4 2 2 4 2 6" xfId="7607" xr:uid="{00000000-0005-0000-0000-000059870000}"/>
    <cellStyle name="Normal 4 2 2 4 2 7" xfId="35331" xr:uid="{00000000-0005-0000-0000-00005A870000}"/>
    <cellStyle name="Normal 4 2 2 4 2 8" xfId="5325" xr:uid="{00000000-0005-0000-0000-00005B870000}"/>
    <cellStyle name="Normal 4 2 2 4 3" xfId="1905" xr:uid="{00000000-0005-0000-0000-00005C870000}"/>
    <cellStyle name="Normal 4 2 2 4 3 2" xfId="3531" xr:uid="{00000000-0005-0000-0000-00005D870000}"/>
    <cellStyle name="Normal 4 2 2 4 3 2 2" xfId="18025" xr:uid="{00000000-0005-0000-0000-00005E870000}"/>
    <cellStyle name="Normal 4 2 2 4 3 2 2 2" xfId="42992" xr:uid="{00000000-0005-0000-0000-00005F870000}"/>
    <cellStyle name="Normal 4 2 2 4 3 2 3" xfId="37552" xr:uid="{00000000-0005-0000-0000-000060870000}"/>
    <cellStyle name="Normal 4 2 2 4 3 2 4" xfId="10268" xr:uid="{00000000-0005-0000-0000-000061870000}"/>
    <cellStyle name="Normal 4 2 2 4 3 3" xfId="4411" xr:uid="{00000000-0005-0000-0000-000062870000}"/>
    <cellStyle name="Normal 4 2 2 4 3 3 2" xfId="41524" xr:uid="{00000000-0005-0000-0000-000063870000}"/>
    <cellStyle name="Normal 4 2 2 4 3 3 3" xfId="16557" xr:uid="{00000000-0005-0000-0000-000064870000}"/>
    <cellStyle name="Normal 4 2 2 4 3 4" xfId="2718" xr:uid="{00000000-0005-0000-0000-000065870000}"/>
    <cellStyle name="Normal 4 2 2 4 3 4 2" xfId="8391" xr:uid="{00000000-0005-0000-0000-000066870000}"/>
    <cellStyle name="Normal 4 2 2 4 3 5" xfId="35690" xr:uid="{00000000-0005-0000-0000-000067870000}"/>
    <cellStyle name="Normal 4 2 2 4 3 6" xfId="5700" xr:uid="{00000000-0005-0000-0000-000068870000}"/>
    <cellStyle name="Normal 4 2 2 4 4" xfId="3459" xr:uid="{00000000-0005-0000-0000-000069870000}"/>
    <cellStyle name="Normal 4 2 2 4 4 2" xfId="9658" xr:uid="{00000000-0005-0000-0000-00006A870000}"/>
    <cellStyle name="Normal 4 2 2 4 4 2 2" xfId="17415" xr:uid="{00000000-0005-0000-0000-00006B870000}"/>
    <cellStyle name="Normal 4 2 2 4 4 2 2 2" xfId="42382" xr:uid="{00000000-0005-0000-0000-00006C870000}"/>
    <cellStyle name="Normal 4 2 2 4 4 2 3" xfId="36942" xr:uid="{00000000-0005-0000-0000-00006D870000}"/>
    <cellStyle name="Normal 4 2 2 4 4 3" xfId="15947" xr:uid="{00000000-0005-0000-0000-00006E870000}"/>
    <cellStyle name="Normal 4 2 2 4 4 3 2" xfId="40914" xr:uid="{00000000-0005-0000-0000-00006F870000}"/>
    <cellStyle name="Normal 4 2 2 4 4 4" xfId="7778" xr:uid="{00000000-0005-0000-0000-000070870000}"/>
    <cellStyle name="Normal 4 2 2 4 4 5" xfId="35464" xr:uid="{00000000-0005-0000-0000-000071870000}"/>
    <cellStyle name="Normal 4 2 2 4 4 6" xfId="5469" xr:uid="{00000000-0005-0000-0000-000072870000}"/>
    <cellStyle name="Normal 4 2 2 4 5" xfId="4274" xr:uid="{00000000-0005-0000-0000-000073870000}"/>
    <cellStyle name="Normal 4 2 2 4 5 2" xfId="16804" xr:uid="{00000000-0005-0000-0000-000074870000}"/>
    <cellStyle name="Normal 4 2 2 4 5 2 2" xfId="41771" xr:uid="{00000000-0005-0000-0000-000075870000}"/>
    <cellStyle name="Normal 4 2 2 4 5 3" xfId="36012" xr:uid="{00000000-0005-0000-0000-000076870000}"/>
    <cellStyle name="Normal 4 2 2 4 5 4" xfId="8728" xr:uid="{00000000-0005-0000-0000-000077870000}"/>
    <cellStyle name="Normal 4 2 2 4 6" xfId="2647" xr:uid="{00000000-0005-0000-0000-000078870000}"/>
    <cellStyle name="Normal 4 2 2 4 6 2" xfId="39984" xr:uid="{00000000-0005-0000-0000-000079870000}"/>
    <cellStyle name="Normal 4 2 2 4 6 3" xfId="15017" xr:uid="{00000000-0005-0000-0000-00007A870000}"/>
    <cellStyle name="Normal 4 2 2 4 7" xfId="6823" xr:uid="{00000000-0005-0000-0000-00007B870000}"/>
    <cellStyle name="Normal 4 2 2 4 8" xfId="35248" xr:uid="{00000000-0005-0000-0000-00007C870000}"/>
    <cellStyle name="Normal 4 2 2 4 9" xfId="5242" xr:uid="{00000000-0005-0000-0000-00007D870000}"/>
    <cellStyle name="Normal 4 2 2 5" xfId="2375" xr:uid="{00000000-0005-0000-0000-00007E870000}"/>
    <cellStyle name="Normal 4 2 2 5 2" xfId="3982" xr:uid="{00000000-0005-0000-0000-00007F870000}"/>
    <cellStyle name="Normal 4 2 2 5 2 2" xfId="10345" xr:uid="{00000000-0005-0000-0000-000080870000}"/>
    <cellStyle name="Normal 4 2 2 5 2 2 2" xfId="18102" xr:uid="{00000000-0005-0000-0000-000081870000}"/>
    <cellStyle name="Normal 4 2 2 5 2 2 2 2" xfId="43069" xr:uid="{00000000-0005-0000-0000-000082870000}"/>
    <cellStyle name="Normal 4 2 2 5 2 2 3" xfId="37629" xr:uid="{00000000-0005-0000-0000-000083870000}"/>
    <cellStyle name="Normal 4 2 2 5 2 3" xfId="16634" xr:uid="{00000000-0005-0000-0000-000084870000}"/>
    <cellStyle name="Normal 4 2 2 5 2 3 2" xfId="41601" xr:uid="{00000000-0005-0000-0000-000085870000}"/>
    <cellStyle name="Normal 4 2 2 5 2 4" xfId="8468" xr:uid="{00000000-0005-0000-0000-000086870000}"/>
    <cellStyle name="Normal 4 2 2 5 2 5" xfId="35767" xr:uid="{00000000-0005-0000-0000-000087870000}"/>
    <cellStyle name="Normal 4 2 2 5 2 6" xfId="5777" xr:uid="{00000000-0005-0000-0000-000088870000}"/>
    <cellStyle name="Normal 4 2 2 5 3" xfId="4874" xr:uid="{00000000-0005-0000-0000-000089870000}"/>
    <cellStyle name="Normal 4 2 2 5 3 2" xfId="10109" xr:uid="{00000000-0005-0000-0000-00008A870000}"/>
    <cellStyle name="Normal 4 2 2 5 3 2 2" xfId="17866" xr:uid="{00000000-0005-0000-0000-00008B870000}"/>
    <cellStyle name="Normal 4 2 2 5 3 2 2 2" xfId="42833" xr:uid="{00000000-0005-0000-0000-00008C870000}"/>
    <cellStyle name="Normal 4 2 2 5 3 2 3" xfId="37393" xr:uid="{00000000-0005-0000-0000-00008D870000}"/>
    <cellStyle name="Normal 4 2 2 5 3 3" xfId="16398" xr:uid="{00000000-0005-0000-0000-00008E870000}"/>
    <cellStyle name="Normal 4 2 2 5 3 3 2" xfId="41365" xr:uid="{00000000-0005-0000-0000-00008F870000}"/>
    <cellStyle name="Normal 4 2 2 5 3 4" xfId="8229" xr:uid="{00000000-0005-0000-0000-000090870000}"/>
    <cellStyle name="Normal 4 2 2 5 3 5" xfId="35541" xr:uid="{00000000-0005-0000-0000-000091870000}"/>
    <cellStyle name="Normal 4 2 2 5 3 6" xfId="5546" xr:uid="{00000000-0005-0000-0000-000092870000}"/>
    <cellStyle name="Normal 4 2 2 5 4" xfId="3169" xr:uid="{00000000-0005-0000-0000-000093870000}"/>
    <cellStyle name="Normal 4 2 2 5 4 2" xfId="17255" xr:uid="{00000000-0005-0000-0000-000094870000}"/>
    <cellStyle name="Normal 4 2 2 5 4 2 2" xfId="42222" xr:uid="{00000000-0005-0000-0000-000095870000}"/>
    <cellStyle name="Normal 4 2 2 5 4 3" xfId="36782" xr:uid="{00000000-0005-0000-0000-000096870000}"/>
    <cellStyle name="Normal 4 2 2 5 4 4" xfId="9498" xr:uid="{00000000-0005-0000-0000-000097870000}"/>
    <cellStyle name="Normal 4 2 2 5 5" xfId="15787" xr:uid="{00000000-0005-0000-0000-000098870000}"/>
    <cellStyle name="Normal 4 2 2 5 5 2" xfId="40754" xr:uid="{00000000-0005-0000-0000-000099870000}"/>
    <cellStyle name="Normal 4 2 2 5 6" xfId="7602" xr:uid="{00000000-0005-0000-0000-00009A870000}"/>
    <cellStyle name="Normal 4 2 2 5 7" xfId="35326" xr:uid="{00000000-0005-0000-0000-00009B870000}"/>
    <cellStyle name="Normal 4 2 2 5 8" xfId="5320" xr:uid="{00000000-0005-0000-0000-00009C870000}"/>
    <cellStyle name="Normal 4 2 2 6" xfId="1850" xr:uid="{00000000-0005-0000-0000-00009D870000}"/>
    <cellStyle name="Normal 4 2 2 6 2" xfId="3476" xr:uid="{00000000-0005-0000-0000-00009E870000}"/>
    <cellStyle name="Normal 4 2 2 6 2 2" xfId="17970" xr:uid="{00000000-0005-0000-0000-00009F870000}"/>
    <cellStyle name="Normal 4 2 2 6 2 2 2" xfId="42937" xr:uid="{00000000-0005-0000-0000-0000A0870000}"/>
    <cellStyle name="Normal 4 2 2 6 2 3" xfId="37497" xr:uid="{00000000-0005-0000-0000-0000A1870000}"/>
    <cellStyle name="Normal 4 2 2 6 2 4" xfId="10213" xr:uid="{00000000-0005-0000-0000-0000A2870000}"/>
    <cellStyle name="Normal 4 2 2 6 3" xfId="4356" xr:uid="{00000000-0005-0000-0000-0000A3870000}"/>
    <cellStyle name="Normal 4 2 2 6 3 2" xfId="41469" xr:uid="{00000000-0005-0000-0000-0000A4870000}"/>
    <cellStyle name="Normal 4 2 2 6 3 3" xfId="16502" xr:uid="{00000000-0005-0000-0000-0000A5870000}"/>
    <cellStyle name="Normal 4 2 2 6 4" xfId="2663" xr:uid="{00000000-0005-0000-0000-0000A6870000}"/>
    <cellStyle name="Normal 4 2 2 6 4 2" xfId="8336" xr:uid="{00000000-0005-0000-0000-0000A7870000}"/>
    <cellStyle name="Normal 4 2 2 6 5" xfId="35635" xr:uid="{00000000-0005-0000-0000-0000A8870000}"/>
    <cellStyle name="Normal 4 2 2 6 6" xfId="5645" xr:uid="{00000000-0005-0000-0000-0000A9870000}"/>
    <cellStyle name="Normal 4 2 2 7" xfId="3401" xr:uid="{00000000-0005-0000-0000-0000AA870000}"/>
    <cellStyle name="Normal 4 2 2 7 2" xfId="9600" xr:uid="{00000000-0005-0000-0000-0000AB870000}"/>
    <cellStyle name="Normal 4 2 2 7 2 2" xfId="17357" xr:uid="{00000000-0005-0000-0000-0000AC870000}"/>
    <cellStyle name="Normal 4 2 2 7 2 2 2" xfId="42324" xr:uid="{00000000-0005-0000-0000-0000AD870000}"/>
    <cellStyle name="Normal 4 2 2 7 2 3" xfId="36884" xr:uid="{00000000-0005-0000-0000-0000AE870000}"/>
    <cellStyle name="Normal 4 2 2 7 3" xfId="15889" xr:uid="{00000000-0005-0000-0000-0000AF870000}"/>
    <cellStyle name="Normal 4 2 2 7 3 2" xfId="40856" xr:uid="{00000000-0005-0000-0000-0000B0870000}"/>
    <cellStyle name="Normal 4 2 2 7 4" xfId="7720" xr:uid="{00000000-0005-0000-0000-0000B1870000}"/>
    <cellStyle name="Normal 4 2 2 7 5" xfId="35409" xr:uid="{00000000-0005-0000-0000-0000B2870000}"/>
    <cellStyle name="Normal 4 2 2 7 6" xfId="5414" xr:uid="{00000000-0005-0000-0000-0000B3870000}"/>
    <cellStyle name="Normal 4 2 2 8" xfId="4211" xr:uid="{00000000-0005-0000-0000-0000B4870000}"/>
    <cellStyle name="Normal 4 2 2 8 2" xfId="16746" xr:uid="{00000000-0005-0000-0000-0000B5870000}"/>
    <cellStyle name="Normal 4 2 2 8 2 2" xfId="41713" xr:uid="{00000000-0005-0000-0000-0000B6870000}"/>
    <cellStyle name="Normal 4 2 2 8 3" xfId="35919" xr:uid="{00000000-0005-0000-0000-0000B7870000}"/>
    <cellStyle name="Normal 4 2 2 8 4" xfId="8635" xr:uid="{00000000-0005-0000-0000-0000B8870000}"/>
    <cellStyle name="Normal 4 2 2 9" xfId="2589" xr:uid="{00000000-0005-0000-0000-0000B9870000}"/>
    <cellStyle name="Normal 4 2 2 9 2" xfId="39891" xr:uid="{00000000-0005-0000-0000-0000BA870000}"/>
    <cellStyle name="Normal 4 2 2 9 3" xfId="14924" xr:uid="{00000000-0005-0000-0000-0000BB870000}"/>
    <cellStyle name="Normal 4 2 3" xfId="1426" xr:uid="{00000000-0005-0000-0000-0000BC870000}"/>
    <cellStyle name="Normal 4 2 3 10" xfId="35197" xr:uid="{00000000-0005-0000-0000-0000BD870000}"/>
    <cellStyle name="Normal 4 2 3 11" xfId="5191" xr:uid="{00000000-0005-0000-0000-0000BE870000}"/>
    <cellStyle name="Normal 4 2 3 2" xfId="1461" xr:uid="{00000000-0005-0000-0000-0000BF870000}"/>
    <cellStyle name="Normal 4 2 3 2 2" xfId="2382" xr:uid="{00000000-0005-0000-0000-0000C0870000}"/>
    <cellStyle name="Normal 4 2 3 2 2 2" xfId="3989" xr:uid="{00000000-0005-0000-0000-0000C1870000}"/>
    <cellStyle name="Normal 4 2 3 2 2 2 2" xfId="10352" xr:uid="{00000000-0005-0000-0000-0000C2870000}"/>
    <cellStyle name="Normal 4 2 3 2 2 2 2 2" xfId="18109" xr:uid="{00000000-0005-0000-0000-0000C3870000}"/>
    <cellStyle name="Normal 4 2 3 2 2 2 2 2 2" xfId="43076" xr:uid="{00000000-0005-0000-0000-0000C4870000}"/>
    <cellStyle name="Normal 4 2 3 2 2 2 2 3" xfId="37636" xr:uid="{00000000-0005-0000-0000-0000C5870000}"/>
    <cellStyle name="Normal 4 2 3 2 2 2 3" xfId="16641" xr:uid="{00000000-0005-0000-0000-0000C6870000}"/>
    <cellStyle name="Normal 4 2 3 2 2 2 3 2" xfId="41608" xr:uid="{00000000-0005-0000-0000-0000C7870000}"/>
    <cellStyle name="Normal 4 2 3 2 2 2 4" xfId="8475" xr:uid="{00000000-0005-0000-0000-0000C8870000}"/>
    <cellStyle name="Normal 4 2 3 2 2 2 5" xfId="35774" xr:uid="{00000000-0005-0000-0000-0000C9870000}"/>
    <cellStyle name="Normal 4 2 3 2 2 2 6" xfId="5784" xr:uid="{00000000-0005-0000-0000-0000CA870000}"/>
    <cellStyle name="Normal 4 2 3 2 2 3" xfId="4881" xr:uid="{00000000-0005-0000-0000-0000CB870000}"/>
    <cellStyle name="Normal 4 2 3 2 2 3 2" xfId="10116" xr:uid="{00000000-0005-0000-0000-0000CC870000}"/>
    <cellStyle name="Normal 4 2 3 2 2 3 2 2" xfId="17873" xr:uid="{00000000-0005-0000-0000-0000CD870000}"/>
    <cellStyle name="Normal 4 2 3 2 2 3 2 2 2" xfId="42840" xr:uid="{00000000-0005-0000-0000-0000CE870000}"/>
    <cellStyle name="Normal 4 2 3 2 2 3 2 3" xfId="37400" xr:uid="{00000000-0005-0000-0000-0000CF870000}"/>
    <cellStyle name="Normal 4 2 3 2 2 3 3" xfId="16405" xr:uid="{00000000-0005-0000-0000-0000D0870000}"/>
    <cellStyle name="Normal 4 2 3 2 2 3 3 2" xfId="41372" xr:uid="{00000000-0005-0000-0000-0000D1870000}"/>
    <cellStyle name="Normal 4 2 3 2 2 3 4" xfId="8236" xr:uid="{00000000-0005-0000-0000-0000D2870000}"/>
    <cellStyle name="Normal 4 2 3 2 2 3 5" xfId="35548" xr:uid="{00000000-0005-0000-0000-0000D3870000}"/>
    <cellStyle name="Normal 4 2 3 2 2 3 6" xfId="5553" xr:uid="{00000000-0005-0000-0000-0000D4870000}"/>
    <cellStyle name="Normal 4 2 3 2 2 4" xfId="3176" xr:uid="{00000000-0005-0000-0000-0000D5870000}"/>
    <cellStyle name="Normal 4 2 3 2 2 4 2" xfId="17262" xr:uid="{00000000-0005-0000-0000-0000D6870000}"/>
    <cellStyle name="Normal 4 2 3 2 2 4 2 2" xfId="42229" xr:uid="{00000000-0005-0000-0000-0000D7870000}"/>
    <cellStyle name="Normal 4 2 3 2 2 4 3" xfId="36789" xr:uid="{00000000-0005-0000-0000-0000D8870000}"/>
    <cellStyle name="Normal 4 2 3 2 2 4 4" xfId="9505" xr:uid="{00000000-0005-0000-0000-0000D9870000}"/>
    <cellStyle name="Normal 4 2 3 2 2 5" xfId="15794" xr:uid="{00000000-0005-0000-0000-0000DA870000}"/>
    <cellStyle name="Normal 4 2 3 2 2 5 2" xfId="40761" xr:uid="{00000000-0005-0000-0000-0000DB870000}"/>
    <cellStyle name="Normal 4 2 3 2 2 6" xfId="7609" xr:uid="{00000000-0005-0000-0000-0000DC870000}"/>
    <cellStyle name="Normal 4 2 3 2 2 7" xfId="35333" xr:uid="{00000000-0005-0000-0000-0000DD870000}"/>
    <cellStyle name="Normal 4 2 3 2 2 8" xfId="5327" xr:uid="{00000000-0005-0000-0000-0000DE870000}"/>
    <cellStyle name="Normal 4 2 3 2 3" xfId="1885" xr:uid="{00000000-0005-0000-0000-0000DF870000}"/>
    <cellStyle name="Normal 4 2 3 2 3 2" xfId="3511" xr:uid="{00000000-0005-0000-0000-0000E0870000}"/>
    <cellStyle name="Normal 4 2 3 2 3 2 2" xfId="18005" xr:uid="{00000000-0005-0000-0000-0000E1870000}"/>
    <cellStyle name="Normal 4 2 3 2 3 2 2 2" xfId="42972" xr:uid="{00000000-0005-0000-0000-0000E2870000}"/>
    <cellStyle name="Normal 4 2 3 2 3 2 3" xfId="37532" xr:uid="{00000000-0005-0000-0000-0000E3870000}"/>
    <cellStyle name="Normal 4 2 3 2 3 2 4" xfId="10248" xr:uid="{00000000-0005-0000-0000-0000E4870000}"/>
    <cellStyle name="Normal 4 2 3 2 3 3" xfId="4391" xr:uid="{00000000-0005-0000-0000-0000E5870000}"/>
    <cellStyle name="Normal 4 2 3 2 3 3 2" xfId="41504" xr:uid="{00000000-0005-0000-0000-0000E6870000}"/>
    <cellStyle name="Normal 4 2 3 2 3 3 3" xfId="16537" xr:uid="{00000000-0005-0000-0000-0000E7870000}"/>
    <cellStyle name="Normal 4 2 3 2 3 4" xfId="2698" xr:uid="{00000000-0005-0000-0000-0000E8870000}"/>
    <cellStyle name="Normal 4 2 3 2 3 4 2" xfId="8371" xr:uid="{00000000-0005-0000-0000-0000E9870000}"/>
    <cellStyle name="Normal 4 2 3 2 3 5" xfId="35670" xr:uid="{00000000-0005-0000-0000-0000EA870000}"/>
    <cellStyle name="Normal 4 2 3 2 3 6" xfId="5680" xr:uid="{00000000-0005-0000-0000-0000EB870000}"/>
    <cellStyle name="Normal 4 2 3 2 4" xfId="3439" xr:uid="{00000000-0005-0000-0000-0000EC870000}"/>
    <cellStyle name="Normal 4 2 3 2 4 2" xfId="9638" xr:uid="{00000000-0005-0000-0000-0000ED870000}"/>
    <cellStyle name="Normal 4 2 3 2 4 2 2" xfId="17395" xr:uid="{00000000-0005-0000-0000-0000EE870000}"/>
    <cellStyle name="Normal 4 2 3 2 4 2 2 2" xfId="42362" xr:uid="{00000000-0005-0000-0000-0000EF870000}"/>
    <cellStyle name="Normal 4 2 3 2 4 2 3" xfId="36922" xr:uid="{00000000-0005-0000-0000-0000F0870000}"/>
    <cellStyle name="Normal 4 2 3 2 4 3" xfId="15927" xr:uid="{00000000-0005-0000-0000-0000F1870000}"/>
    <cellStyle name="Normal 4 2 3 2 4 3 2" xfId="40894" xr:uid="{00000000-0005-0000-0000-0000F2870000}"/>
    <cellStyle name="Normal 4 2 3 2 4 4" xfId="7758" xr:uid="{00000000-0005-0000-0000-0000F3870000}"/>
    <cellStyle name="Normal 4 2 3 2 4 5" xfId="35444" xr:uid="{00000000-0005-0000-0000-0000F4870000}"/>
    <cellStyle name="Normal 4 2 3 2 4 6" xfId="5449" xr:uid="{00000000-0005-0000-0000-0000F5870000}"/>
    <cellStyle name="Normal 4 2 3 2 5" xfId="4251" xr:uid="{00000000-0005-0000-0000-0000F6870000}"/>
    <cellStyle name="Normal 4 2 3 2 5 2" xfId="16784" xr:uid="{00000000-0005-0000-0000-0000F7870000}"/>
    <cellStyle name="Normal 4 2 3 2 5 2 2" xfId="41751" xr:uid="{00000000-0005-0000-0000-0000F8870000}"/>
    <cellStyle name="Normal 4 2 3 2 5 3" xfId="35961" xr:uid="{00000000-0005-0000-0000-0000F9870000}"/>
    <cellStyle name="Normal 4 2 3 2 5 4" xfId="8677" xr:uid="{00000000-0005-0000-0000-0000FA870000}"/>
    <cellStyle name="Normal 4 2 3 2 6" xfId="2627" xr:uid="{00000000-0005-0000-0000-0000FB870000}"/>
    <cellStyle name="Normal 4 2 3 2 6 2" xfId="39933" xr:uid="{00000000-0005-0000-0000-0000FC870000}"/>
    <cellStyle name="Normal 4 2 3 2 6 3" xfId="14966" xr:uid="{00000000-0005-0000-0000-0000FD870000}"/>
    <cellStyle name="Normal 4 2 3 2 7" xfId="6772" xr:uid="{00000000-0005-0000-0000-0000FE870000}"/>
    <cellStyle name="Normal 4 2 3 2 8" xfId="35228" xr:uid="{00000000-0005-0000-0000-0000FF870000}"/>
    <cellStyle name="Normal 4 2 3 2 9" xfId="5222" xr:uid="{00000000-0005-0000-0000-000000880000}"/>
    <cellStyle name="Normal 4 2 3 3" xfId="1514" xr:uid="{00000000-0005-0000-0000-000001880000}"/>
    <cellStyle name="Normal 4 2 3 3 2" xfId="2383" xr:uid="{00000000-0005-0000-0000-000002880000}"/>
    <cellStyle name="Normal 4 2 3 3 2 2" xfId="3990" xr:uid="{00000000-0005-0000-0000-000003880000}"/>
    <cellStyle name="Normal 4 2 3 3 2 2 2" xfId="10353" xr:uid="{00000000-0005-0000-0000-000004880000}"/>
    <cellStyle name="Normal 4 2 3 3 2 2 2 2" xfId="18110" xr:uid="{00000000-0005-0000-0000-000005880000}"/>
    <cellStyle name="Normal 4 2 3 3 2 2 2 2 2" xfId="43077" xr:uid="{00000000-0005-0000-0000-000006880000}"/>
    <cellStyle name="Normal 4 2 3 3 2 2 2 3" xfId="37637" xr:uid="{00000000-0005-0000-0000-000007880000}"/>
    <cellStyle name="Normal 4 2 3 3 2 2 3" xfId="16642" xr:uid="{00000000-0005-0000-0000-000008880000}"/>
    <cellStyle name="Normal 4 2 3 3 2 2 3 2" xfId="41609" xr:uid="{00000000-0005-0000-0000-000009880000}"/>
    <cellStyle name="Normal 4 2 3 3 2 2 4" xfId="8476" xr:uid="{00000000-0005-0000-0000-00000A880000}"/>
    <cellStyle name="Normal 4 2 3 3 2 2 5" xfId="35775" xr:uid="{00000000-0005-0000-0000-00000B880000}"/>
    <cellStyle name="Normal 4 2 3 3 2 2 6" xfId="5785" xr:uid="{00000000-0005-0000-0000-00000C880000}"/>
    <cellStyle name="Normal 4 2 3 3 2 3" xfId="4882" xr:uid="{00000000-0005-0000-0000-00000D880000}"/>
    <cellStyle name="Normal 4 2 3 3 2 3 2" xfId="10117" xr:uid="{00000000-0005-0000-0000-00000E880000}"/>
    <cellStyle name="Normal 4 2 3 3 2 3 2 2" xfId="17874" xr:uid="{00000000-0005-0000-0000-00000F880000}"/>
    <cellStyle name="Normal 4 2 3 3 2 3 2 2 2" xfId="42841" xr:uid="{00000000-0005-0000-0000-000010880000}"/>
    <cellStyle name="Normal 4 2 3 3 2 3 2 3" xfId="37401" xr:uid="{00000000-0005-0000-0000-000011880000}"/>
    <cellStyle name="Normal 4 2 3 3 2 3 3" xfId="16406" xr:uid="{00000000-0005-0000-0000-000012880000}"/>
    <cellStyle name="Normal 4 2 3 3 2 3 3 2" xfId="41373" xr:uid="{00000000-0005-0000-0000-000013880000}"/>
    <cellStyle name="Normal 4 2 3 3 2 3 4" xfId="8237" xr:uid="{00000000-0005-0000-0000-000014880000}"/>
    <cellStyle name="Normal 4 2 3 3 2 3 5" xfId="35549" xr:uid="{00000000-0005-0000-0000-000015880000}"/>
    <cellStyle name="Normal 4 2 3 3 2 3 6" xfId="5554" xr:uid="{00000000-0005-0000-0000-000016880000}"/>
    <cellStyle name="Normal 4 2 3 3 2 4" xfId="3177" xr:uid="{00000000-0005-0000-0000-000017880000}"/>
    <cellStyle name="Normal 4 2 3 3 2 4 2" xfId="17263" xr:uid="{00000000-0005-0000-0000-000018880000}"/>
    <cellStyle name="Normal 4 2 3 3 2 4 2 2" xfId="42230" xr:uid="{00000000-0005-0000-0000-000019880000}"/>
    <cellStyle name="Normal 4 2 3 3 2 4 3" xfId="36790" xr:uid="{00000000-0005-0000-0000-00001A880000}"/>
    <cellStyle name="Normal 4 2 3 3 2 4 4" xfId="9506" xr:uid="{00000000-0005-0000-0000-00001B880000}"/>
    <cellStyle name="Normal 4 2 3 3 2 5" xfId="15795" xr:uid="{00000000-0005-0000-0000-00001C880000}"/>
    <cellStyle name="Normal 4 2 3 3 2 5 2" xfId="40762" xr:uid="{00000000-0005-0000-0000-00001D880000}"/>
    <cellStyle name="Normal 4 2 3 3 2 6" xfId="7610" xr:uid="{00000000-0005-0000-0000-00001E880000}"/>
    <cellStyle name="Normal 4 2 3 3 2 7" xfId="35334" xr:uid="{00000000-0005-0000-0000-00001F880000}"/>
    <cellStyle name="Normal 4 2 3 3 2 8" xfId="5328" xr:uid="{00000000-0005-0000-0000-000020880000}"/>
    <cellStyle name="Normal 4 2 3 3 3" xfId="1907" xr:uid="{00000000-0005-0000-0000-000021880000}"/>
    <cellStyle name="Normal 4 2 3 3 3 2" xfId="3533" xr:uid="{00000000-0005-0000-0000-000022880000}"/>
    <cellStyle name="Normal 4 2 3 3 3 2 2" xfId="18027" xr:uid="{00000000-0005-0000-0000-000023880000}"/>
    <cellStyle name="Normal 4 2 3 3 3 2 2 2" xfId="42994" xr:uid="{00000000-0005-0000-0000-000024880000}"/>
    <cellStyle name="Normal 4 2 3 3 3 2 3" xfId="37554" xr:uid="{00000000-0005-0000-0000-000025880000}"/>
    <cellStyle name="Normal 4 2 3 3 3 2 4" xfId="10270" xr:uid="{00000000-0005-0000-0000-000026880000}"/>
    <cellStyle name="Normal 4 2 3 3 3 3" xfId="4413" xr:uid="{00000000-0005-0000-0000-000027880000}"/>
    <cellStyle name="Normal 4 2 3 3 3 3 2" xfId="41526" xr:uid="{00000000-0005-0000-0000-000028880000}"/>
    <cellStyle name="Normal 4 2 3 3 3 3 3" xfId="16559" xr:uid="{00000000-0005-0000-0000-000029880000}"/>
    <cellStyle name="Normal 4 2 3 3 3 4" xfId="2720" xr:uid="{00000000-0005-0000-0000-00002A880000}"/>
    <cellStyle name="Normal 4 2 3 3 3 4 2" xfId="8393" xr:uid="{00000000-0005-0000-0000-00002B880000}"/>
    <cellStyle name="Normal 4 2 3 3 3 5" xfId="35692" xr:uid="{00000000-0005-0000-0000-00002C880000}"/>
    <cellStyle name="Normal 4 2 3 3 3 6" xfId="5702" xr:uid="{00000000-0005-0000-0000-00002D880000}"/>
    <cellStyle name="Normal 4 2 3 3 4" xfId="3461" xr:uid="{00000000-0005-0000-0000-00002E880000}"/>
    <cellStyle name="Normal 4 2 3 3 4 2" xfId="9660" xr:uid="{00000000-0005-0000-0000-00002F880000}"/>
    <cellStyle name="Normal 4 2 3 3 4 2 2" xfId="17417" xr:uid="{00000000-0005-0000-0000-000030880000}"/>
    <cellStyle name="Normal 4 2 3 3 4 2 2 2" xfId="42384" xr:uid="{00000000-0005-0000-0000-000031880000}"/>
    <cellStyle name="Normal 4 2 3 3 4 2 3" xfId="36944" xr:uid="{00000000-0005-0000-0000-000032880000}"/>
    <cellStyle name="Normal 4 2 3 3 4 3" xfId="15949" xr:uid="{00000000-0005-0000-0000-000033880000}"/>
    <cellStyle name="Normal 4 2 3 3 4 3 2" xfId="40916" xr:uid="{00000000-0005-0000-0000-000034880000}"/>
    <cellStyle name="Normal 4 2 3 3 4 4" xfId="7780" xr:uid="{00000000-0005-0000-0000-000035880000}"/>
    <cellStyle name="Normal 4 2 3 3 4 5" xfId="35466" xr:uid="{00000000-0005-0000-0000-000036880000}"/>
    <cellStyle name="Normal 4 2 3 3 4 6" xfId="5471" xr:uid="{00000000-0005-0000-0000-000037880000}"/>
    <cellStyle name="Normal 4 2 3 3 5" xfId="4276" xr:uid="{00000000-0005-0000-0000-000038880000}"/>
    <cellStyle name="Normal 4 2 3 3 5 2" xfId="16806" xr:uid="{00000000-0005-0000-0000-000039880000}"/>
    <cellStyle name="Normal 4 2 3 3 5 2 2" xfId="41773" xr:uid="{00000000-0005-0000-0000-00003A880000}"/>
    <cellStyle name="Normal 4 2 3 3 5 3" xfId="36014" xr:uid="{00000000-0005-0000-0000-00003B880000}"/>
    <cellStyle name="Normal 4 2 3 3 5 4" xfId="8730" xr:uid="{00000000-0005-0000-0000-00003C880000}"/>
    <cellStyle name="Normal 4 2 3 3 6" xfId="2649" xr:uid="{00000000-0005-0000-0000-00003D880000}"/>
    <cellStyle name="Normal 4 2 3 3 6 2" xfId="39986" xr:uid="{00000000-0005-0000-0000-00003E880000}"/>
    <cellStyle name="Normal 4 2 3 3 6 3" xfId="15019" xr:uid="{00000000-0005-0000-0000-00003F880000}"/>
    <cellStyle name="Normal 4 2 3 3 7" xfId="6825" xr:uid="{00000000-0005-0000-0000-000040880000}"/>
    <cellStyle name="Normal 4 2 3 3 8" xfId="35250" xr:uid="{00000000-0005-0000-0000-000041880000}"/>
    <cellStyle name="Normal 4 2 3 3 9" xfId="5244" xr:uid="{00000000-0005-0000-0000-000042880000}"/>
    <cellStyle name="Normal 4 2 3 4" xfId="2381" xr:uid="{00000000-0005-0000-0000-000043880000}"/>
    <cellStyle name="Normal 4 2 3 4 2" xfId="3988" xr:uid="{00000000-0005-0000-0000-000044880000}"/>
    <cellStyle name="Normal 4 2 3 4 2 2" xfId="10351" xr:uid="{00000000-0005-0000-0000-000045880000}"/>
    <cellStyle name="Normal 4 2 3 4 2 2 2" xfId="18108" xr:uid="{00000000-0005-0000-0000-000046880000}"/>
    <cellStyle name="Normal 4 2 3 4 2 2 2 2" xfId="43075" xr:uid="{00000000-0005-0000-0000-000047880000}"/>
    <cellStyle name="Normal 4 2 3 4 2 2 3" xfId="37635" xr:uid="{00000000-0005-0000-0000-000048880000}"/>
    <cellStyle name="Normal 4 2 3 4 2 3" xfId="16640" xr:uid="{00000000-0005-0000-0000-000049880000}"/>
    <cellStyle name="Normal 4 2 3 4 2 3 2" xfId="41607" xr:uid="{00000000-0005-0000-0000-00004A880000}"/>
    <cellStyle name="Normal 4 2 3 4 2 4" xfId="8474" xr:uid="{00000000-0005-0000-0000-00004B880000}"/>
    <cellStyle name="Normal 4 2 3 4 2 5" xfId="35773" xr:uid="{00000000-0005-0000-0000-00004C880000}"/>
    <cellStyle name="Normal 4 2 3 4 2 6" xfId="5783" xr:uid="{00000000-0005-0000-0000-00004D880000}"/>
    <cellStyle name="Normal 4 2 3 4 3" xfId="4880" xr:uid="{00000000-0005-0000-0000-00004E880000}"/>
    <cellStyle name="Normal 4 2 3 4 3 2" xfId="10115" xr:uid="{00000000-0005-0000-0000-00004F880000}"/>
    <cellStyle name="Normal 4 2 3 4 3 2 2" xfId="17872" xr:uid="{00000000-0005-0000-0000-000050880000}"/>
    <cellStyle name="Normal 4 2 3 4 3 2 2 2" xfId="42839" xr:uid="{00000000-0005-0000-0000-000051880000}"/>
    <cellStyle name="Normal 4 2 3 4 3 2 3" xfId="37399" xr:uid="{00000000-0005-0000-0000-000052880000}"/>
    <cellStyle name="Normal 4 2 3 4 3 3" xfId="16404" xr:uid="{00000000-0005-0000-0000-000053880000}"/>
    <cellStyle name="Normal 4 2 3 4 3 3 2" xfId="41371" xr:uid="{00000000-0005-0000-0000-000054880000}"/>
    <cellStyle name="Normal 4 2 3 4 3 4" xfId="8235" xr:uid="{00000000-0005-0000-0000-000055880000}"/>
    <cellStyle name="Normal 4 2 3 4 3 5" xfId="35547" xr:uid="{00000000-0005-0000-0000-000056880000}"/>
    <cellStyle name="Normal 4 2 3 4 3 6" xfId="5552" xr:uid="{00000000-0005-0000-0000-000057880000}"/>
    <cellStyle name="Normal 4 2 3 4 4" xfId="3175" xr:uid="{00000000-0005-0000-0000-000058880000}"/>
    <cellStyle name="Normal 4 2 3 4 4 2" xfId="17261" xr:uid="{00000000-0005-0000-0000-000059880000}"/>
    <cellStyle name="Normal 4 2 3 4 4 2 2" xfId="42228" xr:uid="{00000000-0005-0000-0000-00005A880000}"/>
    <cellStyle name="Normal 4 2 3 4 4 3" xfId="36788" xr:uid="{00000000-0005-0000-0000-00005B880000}"/>
    <cellStyle name="Normal 4 2 3 4 4 4" xfId="9504" xr:uid="{00000000-0005-0000-0000-00005C880000}"/>
    <cellStyle name="Normal 4 2 3 4 5" xfId="15793" xr:uid="{00000000-0005-0000-0000-00005D880000}"/>
    <cellStyle name="Normal 4 2 3 4 5 2" xfId="40760" xr:uid="{00000000-0005-0000-0000-00005E880000}"/>
    <cellStyle name="Normal 4 2 3 4 6" xfId="7608" xr:uid="{00000000-0005-0000-0000-00005F880000}"/>
    <cellStyle name="Normal 4 2 3 4 7" xfId="35332" xr:uid="{00000000-0005-0000-0000-000060880000}"/>
    <cellStyle name="Normal 4 2 3 4 8" xfId="5326" xr:uid="{00000000-0005-0000-0000-000061880000}"/>
    <cellStyle name="Normal 4 2 3 5" xfId="1854" xr:uid="{00000000-0005-0000-0000-000062880000}"/>
    <cellStyle name="Normal 4 2 3 5 2" xfId="3480" xr:uid="{00000000-0005-0000-0000-000063880000}"/>
    <cellStyle name="Normal 4 2 3 5 2 2" xfId="17974" xr:uid="{00000000-0005-0000-0000-000064880000}"/>
    <cellStyle name="Normal 4 2 3 5 2 2 2" xfId="42941" xr:uid="{00000000-0005-0000-0000-000065880000}"/>
    <cellStyle name="Normal 4 2 3 5 2 3" xfId="37501" xr:uid="{00000000-0005-0000-0000-000066880000}"/>
    <cellStyle name="Normal 4 2 3 5 2 4" xfId="10217" xr:uid="{00000000-0005-0000-0000-000067880000}"/>
    <cellStyle name="Normal 4 2 3 5 3" xfId="4360" xr:uid="{00000000-0005-0000-0000-000068880000}"/>
    <cellStyle name="Normal 4 2 3 5 3 2" xfId="41473" xr:uid="{00000000-0005-0000-0000-000069880000}"/>
    <cellStyle name="Normal 4 2 3 5 3 3" xfId="16506" xr:uid="{00000000-0005-0000-0000-00006A880000}"/>
    <cellStyle name="Normal 4 2 3 5 4" xfId="2667" xr:uid="{00000000-0005-0000-0000-00006B880000}"/>
    <cellStyle name="Normal 4 2 3 5 4 2" xfId="8340" xr:uid="{00000000-0005-0000-0000-00006C880000}"/>
    <cellStyle name="Normal 4 2 3 5 5" xfId="35639" xr:uid="{00000000-0005-0000-0000-00006D880000}"/>
    <cellStyle name="Normal 4 2 3 5 6" xfId="5649" xr:uid="{00000000-0005-0000-0000-00006E880000}"/>
    <cellStyle name="Normal 4 2 3 6" xfId="3408" xr:uid="{00000000-0005-0000-0000-00006F880000}"/>
    <cellStyle name="Normal 4 2 3 6 2" xfId="9607" xr:uid="{00000000-0005-0000-0000-000070880000}"/>
    <cellStyle name="Normal 4 2 3 6 2 2" xfId="17364" xr:uid="{00000000-0005-0000-0000-000071880000}"/>
    <cellStyle name="Normal 4 2 3 6 2 2 2" xfId="42331" xr:uid="{00000000-0005-0000-0000-000072880000}"/>
    <cellStyle name="Normal 4 2 3 6 2 3" xfId="36891" xr:uid="{00000000-0005-0000-0000-000073880000}"/>
    <cellStyle name="Normal 4 2 3 6 3" xfId="15896" xr:uid="{00000000-0005-0000-0000-000074880000}"/>
    <cellStyle name="Normal 4 2 3 6 3 2" xfId="40863" xr:uid="{00000000-0005-0000-0000-000075880000}"/>
    <cellStyle name="Normal 4 2 3 6 4" xfId="7727" xr:uid="{00000000-0005-0000-0000-000076880000}"/>
    <cellStyle name="Normal 4 2 3 6 5" xfId="35413" xr:uid="{00000000-0005-0000-0000-000077880000}"/>
    <cellStyle name="Normal 4 2 3 6 6" xfId="5418" xr:uid="{00000000-0005-0000-0000-000078880000}"/>
    <cellStyle name="Normal 4 2 3 7" xfId="4218" xr:uid="{00000000-0005-0000-0000-000079880000}"/>
    <cellStyle name="Normal 4 2 3 7 2" xfId="16753" xr:uid="{00000000-0005-0000-0000-00007A880000}"/>
    <cellStyle name="Normal 4 2 3 7 2 2" xfId="41720" xr:uid="{00000000-0005-0000-0000-00007B880000}"/>
    <cellStyle name="Normal 4 2 3 7 3" xfId="35926" xr:uid="{00000000-0005-0000-0000-00007C880000}"/>
    <cellStyle name="Normal 4 2 3 7 4" xfId="8642" xr:uid="{00000000-0005-0000-0000-00007D880000}"/>
    <cellStyle name="Normal 4 2 3 8" xfId="2596" xr:uid="{00000000-0005-0000-0000-00007E880000}"/>
    <cellStyle name="Normal 4 2 3 8 2" xfId="39898" xr:uid="{00000000-0005-0000-0000-00007F880000}"/>
    <cellStyle name="Normal 4 2 3 8 3" xfId="14931" xr:uid="{00000000-0005-0000-0000-000080880000}"/>
    <cellStyle name="Normal 4 2 3 9" xfId="6736" xr:uid="{00000000-0005-0000-0000-000081880000}"/>
    <cellStyle name="Normal 4 2 4" xfId="1458" xr:uid="{00000000-0005-0000-0000-000082880000}"/>
    <cellStyle name="Normal 4 2 4 2" xfId="2384" xr:uid="{00000000-0005-0000-0000-000083880000}"/>
    <cellStyle name="Normal 4 2 4 2 2" xfId="3991" xr:uid="{00000000-0005-0000-0000-000084880000}"/>
    <cellStyle name="Normal 4 2 4 2 2 2" xfId="10354" xr:uid="{00000000-0005-0000-0000-000085880000}"/>
    <cellStyle name="Normal 4 2 4 2 2 2 2" xfId="18111" xr:uid="{00000000-0005-0000-0000-000086880000}"/>
    <cellStyle name="Normal 4 2 4 2 2 2 2 2" xfId="43078" xr:uid="{00000000-0005-0000-0000-000087880000}"/>
    <cellStyle name="Normal 4 2 4 2 2 2 3" xfId="37638" xr:uid="{00000000-0005-0000-0000-000088880000}"/>
    <cellStyle name="Normal 4 2 4 2 2 3" xfId="16643" xr:uid="{00000000-0005-0000-0000-000089880000}"/>
    <cellStyle name="Normal 4 2 4 2 2 3 2" xfId="41610" xr:uid="{00000000-0005-0000-0000-00008A880000}"/>
    <cellStyle name="Normal 4 2 4 2 2 4" xfId="8477" xr:uid="{00000000-0005-0000-0000-00008B880000}"/>
    <cellStyle name="Normal 4 2 4 2 2 5" xfId="35776" xr:uid="{00000000-0005-0000-0000-00008C880000}"/>
    <cellStyle name="Normal 4 2 4 2 2 6" xfId="5786" xr:uid="{00000000-0005-0000-0000-00008D880000}"/>
    <cellStyle name="Normal 4 2 4 2 3" xfId="4883" xr:uid="{00000000-0005-0000-0000-00008E880000}"/>
    <cellStyle name="Normal 4 2 4 2 3 2" xfId="10118" xr:uid="{00000000-0005-0000-0000-00008F880000}"/>
    <cellStyle name="Normal 4 2 4 2 3 2 2" xfId="17875" xr:uid="{00000000-0005-0000-0000-000090880000}"/>
    <cellStyle name="Normal 4 2 4 2 3 2 2 2" xfId="42842" xr:uid="{00000000-0005-0000-0000-000091880000}"/>
    <cellStyle name="Normal 4 2 4 2 3 2 3" xfId="37402" xr:uid="{00000000-0005-0000-0000-000092880000}"/>
    <cellStyle name="Normal 4 2 4 2 3 3" xfId="16407" xr:uid="{00000000-0005-0000-0000-000093880000}"/>
    <cellStyle name="Normal 4 2 4 2 3 3 2" xfId="41374" xr:uid="{00000000-0005-0000-0000-000094880000}"/>
    <cellStyle name="Normal 4 2 4 2 3 4" xfId="8238" xr:uid="{00000000-0005-0000-0000-000095880000}"/>
    <cellStyle name="Normal 4 2 4 2 3 5" xfId="35550" xr:uid="{00000000-0005-0000-0000-000096880000}"/>
    <cellStyle name="Normal 4 2 4 2 3 6" xfId="5555" xr:uid="{00000000-0005-0000-0000-000097880000}"/>
    <cellStyle name="Normal 4 2 4 2 4" xfId="3178" xr:uid="{00000000-0005-0000-0000-000098880000}"/>
    <cellStyle name="Normal 4 2 4 2 4 2" xfId="17264" xr:uid="{00000000-0005-0000-0000-000099880000}"/>
    <cellStyle name="Normal 4 2 4 2 4 2 2" xfId="42231" xr:uid="{00000000-0005-0000-0000-00009A880000}"/>
    <cellStyle name="Normal 4 2 4 2 4 3" xfId="36791" xr:uid="{00000000-0005-0000-0000-00009B880000}"/>
    <cellStyle name="Normal 4 2 4 2 4 4" xfId="9507" xr:uid="{00000000-0005-0000-0000-00009C880000}"/>
    <cellStyle name="Normal 4 2 4 2 5" xfId="15796" xr:uid="{00000000-0005-0000-0000-00009D880000}"/>
    <cellStyle name="Normal 4 2 4 2 5 2" xfId="40763" xr:uid="{00000000-0005-0000-0000-00009E880000}"/>
    <cellStyle name="Normal 4 2 4 2 6" xfId="7611" xr:uid="{00000000-0005-0000-0000-00009F880000}"/>
    <cellStyle name="Normal 4 2 4 2 7" xfId="35335" xr:uid="{00000000-0005-0000-0000-0000A0880000}"/>
    <cellStyle name="Normal 4 2 4 2 8" xfId="5329" xr:uid="{00000000-0005-0000-0000-0000A1880000}"/>
    <cellStyle name="Normal 4 2 4 3" xfId="1882" xr:uid="{00000000-0005-0000-0000-0000A2880000}"/>
    <cellStyle name="Normal 4 2 4 3 2" xfId="3508" xr:uid="{00000000-0005-0000-0000-0000A3880000}"/>
    <cellStyle name="Normal 4 2 4 3 2 2" xfId="18002" xr:uid="{00000000-0005-0000-0000-0000A4880000}"/>
    <cellStyle name="Normal 4 2 4 3 2 2 2" xfId="42969" xr:uid="{00000000-0005-0000-0000-0000A5880000}"/>
    <cellStyle name="Normal 4 2 4 3 2 3" xfId="37529" xr:uid="{00000000-0005-0000-0000-0000A6880000}"/>
    <cellStyle name="Normal 4 2 4 3 2 4" xfId="10245" xr:uid="{00000000-0005-0000-0000-0000A7880000}"/>
    <cellStyle name="Normal 4 2 4 3 3" xfId="4388" xr:uid="{00000000-0005-0000-0000-0000A8880000}"/>
    <cellStyle name="Normal 4 2 4 3 3 2" xfId="41501" xr:uid="{00000000-0005-0000-0000-0000A9880000}"/>
    <cellStyle name="Normal 4 2 4 3 3 3" xfId="16534" xr:uid="{00000000-0005-0000-0000-0000AA880000}"/>
    <cellStyle name="Normal 4 2 4 3 4" xfId="2695" xr:uid="{00000000-0005-0000-0000-0000AB880000}"/>
    <cellStyle name="Normal 4 2 4 3 4 2" xfId="8368" xr:uid="{00000000-0005-0000-0000-0000AC880000}"/>
    <cellStyle name="Normal 4 2 4 3 5" xfId="35667" xr:uid="{00000000-0005-0000-0000-0000AD880000}"/>
    <cellStyle name="Normal 4 2 4 3 6" xfId="5677" xr:uid="{00000000-0005-0000-0000-0000AE880000}"/>
    <cellStyle name="Normal 4 2 4 4" xfId="3436" xr:uid="{00000000-0005-0000-0000-0000AF880000}"/>
    <cellStyle name="Normal 4 2 4 4 2" xfId="9635" xr:uid="{00000000-0005-0000-0000-0000B0880000}"/>
    <cellStyle name="Normal 4 2 4 4 2 2" xfId="17392" xr:uid="{00000000-0005-0000-0000-0000B1880000}"/>
    <cellStyle name="Normal 4 2 4 4 2 2 2" xfId="42359" xr:uid="{00000000-0005-0000-0000-0000B2880000}"/>
    <cellStyle name="Normal 4 2 4 4 2 3" xfId="36919" xr:uid="{00000000-0005-0000-0000-0000B3880000}"/>
    <cellStyle name="Normal 4 2 4 4 3" xfId="15924" xr:uid="{00000000-0005-0000-0000-0000B4880000}"/>
    <cellStyle name="Normal 4 2 4 4 3 2" xfId="40891" xr:uid="{00000000-0005-0000-0000-0000B5880000}"/>
    <cellStyle name="Normal 4 2 4 4 4" xfId="7755" xr:uid="{00000000-0005-0000-0000-0000B6880000}"/>
    <cellStyle name="Normal 4 2 4 4 5" xfId="35441" xr:uid="{00000000-0005-0000-0000-0000B7880000}"/>
    <cellStyle name="Normal 4 2 4 4 6" xfId="5446" xr:uid="{00000000-0005-0000-0000-0000B8880000}"/>
    <cellStyle name="Normal 4 2 4 5" xfId="4248" xr:uid="{00000000-0005-0000-0000-0000B9880000}"/>
    <cellStyle name="Normal 4 2 4 5 2" xfId="16781" xr:uid="{00000000-0005-0000-0000-0000BA880000}"/>
    <cellStyle name="Normal 4 2 4 5 2 2" xfId="41748" xr:uid="{00000000-0005-0000-0000-0000BB880000}"/>
    <cellStyle name="Normal 4 2 4 5 3" xfId="35958" xr:uid="{00000000-0005-0000-0000-0000BC880000}"/>
    <cellStyle name="Normal 4 2 4 5 4" xfId="8674" xr:uid="{00000000-0005-0000-0000-0000BD880000}"/>
    <cellStyle name="Normal 4 2 4 6" xfId="2624" xr:uid="{00000000-0005-0000-0000-0000BE880000}"/>
    <cellStyle name="Normal 4 2 4 6 2" xfId="39930" xr:uid="{00000000-0005-0000-0000-0000BF880000}"/>
    <cellStyle name="Normal 4 2 4 6 3" xfId="14963" xr:uid="{00000000-0005-0000-0000-0000C0880000}"/>
    <cellStyle name="Normal 4 2 4 7" xfId="6769" xr:uid="{00000000-0005-0000-0000-0000C1880000}"/>
    <cellStyle name="Normal 4 2 4 8" xfId="35225" xr:uid="{00000000-0005-0000-0000-0000C2880000}"/>
    <cellStyle name="Normal 4 2 4 9" xfId="5219" xr:uid="{00000000-0005-0000-0000-0000C3880000}"/>
    <cellStyle name="Normal 4 2 5" xfId="1511" xr:uid="{00000000-0005-0000-0000-0000C4880000}"/>
    <cellStyle name="Normal 4 2 5 2" xfId="2385" xr:uid="{00000000-0005-0000-0000-0000C5880000}"/>
    <cellStyle name="Normal 4 2 5 2 2" xfId="3992" xr:uid="{00000000-0005-0000-0000-0000C6880000}"/>
    <cellStyle name="Normal 4 2 5 2 2 2" xfId="10355" xr:uid="{00000000-0005-0000-0000-0000C7880000}"/>
    <cellStyle name="Normal 4 2 5 2 2 2 2" xfId="18112" xr:uid="{00000000-0005-0000-0000-0000C8880000}"/>
    <cellStyle name="Normal 4 2 5 2 2 2 2 2" xfId="43079" xr:uid="{00000000-0005-0000-0000-0000C9880000}"/>
    <cellStyle name="Normal 4 2 5 2 2 2 3" xfId="37639" xr:uid="{00000000-0005-0000-0000-0000CA880000}"/>
    <cellStyle name="Normal 4 2 5 2 2 3" xfId="16644" xr:uid="{00000000-0005-0000-0000-0000CB880000}"/>
    <cellStyle name="Normal 4 2 5 2 2 3 2" xfId="41611" xr:uid="{00000000-0005-0000-0000-0000CC880000}"/>
    <cellStyle name="Normal 4 2 5 2 2 4" xfId="8478" xr:uid="{00000000-0005-0000-0000-0000CD880000}"/>
    <cellStyle name="Normal 4 2 5 2 2 5" xfId="35777" xr:uid="{00000000-0005-0000-0000-0000CE880000}"/>
    <cellStyle name="Normal 4 2 5 2 2 6" xfId="5787" xr:uid="{00000000-0005-0000-0000-0000CF880000}"/>
    <cellStyle name="Normal 4 2 5 2 3" xfId="4884" xr:uid="{00000000-0005-0000-0000-0000D0880000}"/>
    <cellStyle name="Normal 4 2 5 2 3 2" xfId="10119" xr:uid="{00000000-0005-0000-0000-0000D1880000}"/>
    <cellStyle name="Normal 4 2 5 2 3 2 2" xfId="17876" xr:uid="{00000000-0005-0000-0000-0000D2880000}"/>
    <cellStyle name="Normal 4 2 5 2 3 2 2 2" xfId="42843" xr:uid="{00000000-0005-0000-0000-0000D3880000}"/>
    <cellStyle name="Normal 4 2 5 2 3 2 3" xfId="37403" xr:uid="{00000000-0005-0000-0000-0000D4880000}"/>
    <cellStyle name="Normal 4 2 5 2 3 3" xfId="16408" xr:uid="{00000000-0005-0000-0000-0000D5880000}"/>
    <cellStyle name="Normal 4 2 5 2 3 3 2" xfId="41375" xr:uid="{00000000-0005-0000-0000-0000D6880000}"/>
    <cellStyle name="Normal 4 2 5 2 3 4" xfId="8239" xr:uid="{00000000-0005-0000-0000-0000D7880000}"/>
    <cellStyle name="Normal 4 2 5 2 3 5" xfId="35551" xr:uid="{00000000-0005-0000-0000-0000D8880000}"/>
    <cellStyle name="Normal 4 2 5 2 3 6" xfId="5556" xr:uid="{00000000-0005-0000-0000-0000D9880000}"/>
    <cellStyle name="Normal 4 2 5 2 4" xfId="3179" xr:uid="{00000000-0005-0000-0000-0000DA880000}"/>
    <cellStyle name="Normal 4 2 5 2 4 2" xfId="17265" xr:uid="{00000000-0005-0000-0000-0000DB880000}"/>
    <cellStyle name="Normal 4 2 5 2 4 2 2" xfId="42232" xr:uid="{00000000-0005-0000-0000-0000DC880000}"/>
    <cellStyle name="Normal 4 2 5 2 4 3" xfId="36792" xr:uid="{00000000-0005-0000-0000-0000DD880000}"/>
    <cellStyle name="Normal 4 2 5 2 4 4" xfId="9508" xr:uid="{00000000-0005-0000-0000-0000DE880000}"/>
    <cellStyle name="Normal 4 2 5 2 5" xfId="15797" xr:uid="{00000000-0005-0000-0000-0000DF880000}"/>
    <cellStyle name="Normal 4 2 5 2 5 2" xfId="40764" xr:uid="{00000000-0005-0000-0000-0000E0880000}"/>
    <cellStyle name="Normal 4 2 5 2 6" xfId="7612" xr:uid="{00000000-0005-0000-0000-0000E1880000}"/>
    <cellStyle name="Normal 4 2 5 2 7" xfId="35336" xr:uid="{00000000-0005-0000-0000-0000E2880000}"/>
    <cellStyle name="Normal 4 2 5 2 8" xfId="5330" xr:uid="{00000000-0005-0000-0000-0000E3880000}"/>
    <cellStyle name="Normal 4 2 5 3" xfId="1904" xr:uid="{00000000-0005-0000-0000-0000E4880000}"/>
    <cellStyle name="Normal 4 2 5 3 2" xfId="3530" xr:uid="{00000000-0005-0000-0000-0000E5880000}"/>
    <cellStyle name="Normal 4 2 5 3 2 2" xfId="18024" xr:uid="{00000000-0005-0000-0000-0000E6880000}"/>
    <cellStyle name="Normal 4 2 5 3 2 2 2" xfId="42991" xr:uid="{00000000-0005-0000-0000-0000E7880000}"/>
    <cellStyle name="Normal 4 2 5 3 2 3" xfId="37551" xr:uid="{00000000-0005-0000-0000-0000E8880000}"/>
    <cellStyle name="Normal 4 2 5 3 2 4" xfId="10267" xr:uid="{00000000-0005-0000-0000-0000E9880000}"/>
    <cellStyle name="Normal 4 2 5 3 3" xfId="4410" xr:uid="{00000000-0005-0000-0000-0000EA880000}"/>
    <cellStyle name="Normal 4 2 5 3 3 2" xfId="41523" xr:uid="{00000000-0005-0000-0000-0000EB880000}"/>
    <cellStyle name="Normal 4 2 5 3 3 3" xfId="16556" xr:uid="{00000000-0005-0000-0000-0000EC880000}"/>
    <cellStyle name="Normal 4 2 5 3 4" xfId="2717" xr:uid="{00000000-0005-0000-0000-0000ED880000}"/>
    <cellStyle name="Normal 4 2 5 3 4 2" xfId="8390" xr:uid="{00000000-0005-0000-0000-0000EE880000}"/>
    <cellStyle name="Normal 4 2 5 3 5" xfId="35689" xr:uid="{00000000-0005-0000-0000-0000EF880000}"/>
    <cellStyle name="Normal 4 2 5 3 6" xfId="5699" xr:uid="{00000000-0005-0000-0000-0000F0880000}"/>
    <cellStyle name="Normal 4 2 5 4" xfId="3458" xr:uid="{00000000-0005-0000-0000-0000F1880000}"/>
    <cellStyle name="Normal 4 2 5 4 2" xfId="9657" xr:uid="{00000000-0005-0000-0000-0000F2880000}"/>
    <cellStyle name="Normal 4 2 5 4 2 2" xfId="17414" xr:uid="{00000000-0005-0000-0000-0000F3880000}"/>
    <cellStyle name="Normal 4 2 5 4 2 2 2" xfId="42381" xr:uid="{00000000-0005-0000-0000-0000F4880000}"/>
    <cellStyle name="Normal 4 2 5 4 2 3" xfId="36941" xr:uid="{00000000-0005-0000-0000-0000F5880000}"/>
    <cellStyle name="Normal 4 2 5 4 3" xfId="15946" xr:uid="{00000000-0005-0000-0000-0000F6880000}"/>
    <cellStyle name="Normal 4 2 5 4 3 2" xfId="40913" xr:uid="{00000000-0005-0000-0000-0000F7880000}"/>
    <cellStyle name="Normal 4 2 5 4 4" xfId="7777" xr:uid="{00000000-0005-0000-0000-0000F8880000}"/>
    <cellStyle name="Normal 4 2 5 4 5" xfId="35463" xr:uid="{00000000-0005-0000-0000-0000F9880000}"/>
    <cellStyle name="Normal 4 2 5 4 6" xfId="5468" xr:uid="{00000000-0005-0000-0000-0000FA880000}"/>
    <cellStyle name="Normal 4 2 5 5" xfId="4273" xr:uid="{00000000-0005-0000-0000-0000FB880000}"/>
    <cellStyle name="Normal 4 2 5 5 2" xfId="16803" xr:uid="{00000000-0005-0000-0000-0000FC880000}"/>
    <cellStyle name="Normal 4 2 5 5 2 2" xfId="41770" xr:uid="{00000000-0005-0000-0000-0000FD880000}"/>
    <cellStyle name="Normal 4 2 5 5 3" xfId="36011" xr:uid="{00000000-0005-0000-0000-0000FE880000}"/>
    <cellStyle name="Normal 4 2 5 5 4" xfId="8727" xr:uid="{00000000-0005-0000-0000-0000FF880000}"/>
    <cellStyle name="Normal 4 2 5 6" xfId="2646" xr:uid="{00000000-0005-0000-0000-000000890000}"/>
    <cellStyle name="Normal 4 2 5 6 2" xfId="39983" xr:uid="{00000000-0005-0000-0000-000001890000}"/>
    <cellStyle name="Normal 4 2 5 6 3" xfId="15016" xr:uid="{00000000-0005-0000-0000-000002890000}"/>
    <cellStyle name="Normal 4 2 5 7" xfId="6822" xr:uid="{00000000-0005-0000-0000-000003890000}"/>
    <cellStyle name="Normal 4 2 5 8" xfId="35247" xr:uid="{00000000-0005-0000-0000-000004890000}"/>
    <cellStyle name="Normal 4 2 5 9" xfId="5241" xr:uid="{00000000-0005-0000-0000-000005890000}"/>
    <cellStyle name="Normal 4 2 6" xfId="2374" xr:uid="{00000000-0005-0000-0000-000006890000}"/>
    <cellStyle name="Normal 4 2 6 2" xfId="3981" xr:uid="{00000000-0005-0000-0000-000007890000}"/>
    <cellStyle name="Normal 4 2 6 2 2" xfId="10344" xr:uid="{00000000-0005-0000-0000-000008890000}"/>
    <cellStyle name="Normal 4 2 6 2 2 2" xfId="18101" xr:uid="{00000000-0005-0000-0000-000009890000}"/>
    <cellStyle name="Normal 4 2 6 2 2 2 2" xfId="43068" xr:uid="{00000000-0005-0000-0000-00000A890000}"/>
    <cellStyle name="Normal 4 2 6 2 2 3" xfId="37628" xr:uid="{00000000-0005-0000-0000-00000B890000}"/>
    <cellStyle name="Normal 4 2 6 2 3" xfId="16633" xr:uid="{00000000-0005-0000-0000-00000C890000}"/>
    <cellStyle name="Normal 4 2 6 2 3 2" xfId="41600" xr:uid="{00000000-0005-0000-0000-00000D890000}"/>
    <cellStyle name="Normal 4 2 6 2 4" xfId="8467" xr:uid="{00000000-0005-0000-0000-00000E890000}"/>
    <cellStyle name="Normal 4 2 6 2 5" xfId="35766" xr:uid="{00000000-0005-0000-0000-00000F890000}"/>
    <cellStyle name="Normal 4 2 6 2 6" xfId="5776" xr:uid="{00000000-0005-0000-0000-000010890000}"/>
    <cellStyle name="Normal 4 2 6 3" xfId="4873" xr:uid="{00000000-0005-0000-0000-000011890000}"/>
    <cellStyle name="Normal 4 2 6 3 2" xfId="10108" xr:uid="{00000000-0005-0000-0000-000012890000}"/>
    <cellStyle name="Normal 4 2 6 3 2 2" xfId="17865" xr:uid="{00000000-0005-0000-0000-000013890000}"/>
    <cellStyle name="Normal 4 2 6 3 2 2 2" xfId="42832" xr:uid="{00000000-0005-0000-0000-000014890000}"/>
    <cellStyle name="Normal 4 2 6 3 2 3" xfId="37392" xr:uid="{00000000-0005-0000-0000-000015890000}"/>
    <cellStyle name="Normal 4 2 6 3 3" xfId="16397" xr:uid="{00000000-0005-0000-0000-000016890000}"/>
    <cellStyle name="Normal 4 2 6 3 3 2" xfId="41364" xr:uid="{00000000-0005-0000-0000-000017890000}"/>
    <cellStyle name="Normal 4 2 6 3 4" xfId="8228" xr:uid="{00000000-0005-0000-0000-000018890000}"/>
    <cellStyle name="Normal 4 2 6 3 5" xfId="35540" xr:uid="{00000000-0005-0000-0000-000019890000}"/>
    <cellStyle name="Normal 4 2 6 3 6" xfId="5545" xr:uid="{00000000-0005-0000-0000-00001A890000}"/>
    <cellStyle name="Normal 4 2 6 4" xfId="3168" xr:uid="{00000000-0005-0000-0000-00001B890000}"/>
    <cellStyle name="Normal 4 2 6 4 2" xfId="17254" xr:uid="{00000000-0005-0000-0000-00001C890000}"/>
    <cellStyle name="Normal 4 2 6 4 2 2" xfId="42221" xr:uid="{00000000-0005-0000-0000-00001D890000}"/>
    <cellStyle name="Normal 4 2 6 4 3" xfId="36781" xr:uid="{00000000-0005-0000-0000-00001E890000}"/>
    <cellStyle name="Normal 4 2 6 4 4" xfId="9497" xr:uid="{00000000-0005-0000-0000-00001F890000}"/>
    <cellStyle name="Normal 4 2 6 5" xfId="15786" xr:uid="{00000000-0005-0000-0000-000020890000}"/>
    <cellStyle name="Normal 4 2 6 5 2" xfId="40753" xr:uid="{00000000-0005-0000-0000-000021890000}"/>
    <cellStyle name="Normal 4 2 6 6" xfId="7601" xr:uid="{00000000-0005-0000-0000-000022890000}"/>
    <cellStyle name="Normal 4 2 6 7" xfId="35325" xr:uid="{00000000-0005-0000-0000-000023890000}"/>
    <cellStyle name="Normal 4 2 6 8" xfId="5319" xr:uid="{00000000-0005-0000-0000-000024890000}"/>
    <cellStyle name="Normal 4 2 7" xfId="1846" xr:uid="{00000000-0005-0000-0000-000025890000}"/>
    <cellStyle name="Normal 4 2 7 2" xfId="3472" xr:uid="{00000000-0005-0000-0000-000026890000}"/>
    <cellStyle name="Normal 4 2 7 2 2" xfId="10392" xr:uid="{00000000-0005-0000-0000-000027890000}"/>
    <cellStyle name="Normal 4 2 7 2 2 2" xfId="18149" xr:uid="{00000000-0005-0000-0000-000028890000}"/>
    <cellStyle name="Normal 4 2 7 2 2 2 2" xfId="43116" xr:uid="{00000000-0005-0000-0000-000029890000}"/>
    <cellStyle name="Normal 4 2 7 2 2 3" xfId="37676" xr:uid="{00000000-0005-0000-0000-00002A890000}"/>
    <cellStyle name="Normal 4 2 7 2 3" xfId="16681" xr:uid="{00000000-0005-0000-0000-00002B890000}"/>
    <cellStyle name="Normal 4 2 7 2 3 2" xfId="41648" xr:uid="{00000000-0005-0000-0000-00002C890000}"/>
    <cellStyle name="Normal 4 2 7 2 4" xfId="8515" xr:uid="{00000000-0005-0000-0000-00002D890000}"/>
    <cellStyle name="Normal 4 2 7 2 5" xfId="35814" xr:uid="{00000000-0005-0000-0000-00002E890000}"/>
    <cellStyle name="Normal 4 2 7 2 6" xfId="5824" xr:uid="{00000000-0005-0000-0000-00002F890000}"/>
    <cellStyle name="Normal 4 2 7 3" xfId="4352" xr:uid="{00000000-0005-0000-0000-000030890000}"/>
    <cellStyle name="Normal 4 2 7 3 2" xfId="10164" xr:uid="{00000000-0005-0000-0000-000031890000}"/>
    <cellStyle name="Normal 4 2 7 3 2 2" xfId="17921" xr:uid="{00000000-0005-0000-0000-000032890000}"/>
    <cellStyle name="Normal 4 2 7 3 2 2 2" xfId="42888" xr:uid="{00000000-0005-0000-0000-000033890000}"/>
    <cellStyle name="Normal 4 2 7 3 2 3" xfId="37448" xr:uid="{00000000-0005-0000-0000-000034890000}"/>
    <cellStyle name="Normal 4 2 7 3 3" xfId="16453" xr:uid="{00000000-0005-0000-0000-000035890000}"/>
    <cellStyle name="Normal 4 2 7 3 3 2" xfId="41420" xr:uid="{00000000-0005-0000-0000-000036890000}"/>
    <cellStyle name="Normal 4 2 7 3 4" xfId="8284" xr:uid="{00000000-0005-0000-0000-000037890000}"/>
    <cellStyle name="Normal 4 2 7 3 5" xfId="35588" xr:uid="{00000000-0005-0000-0000-000038890000}"/>
    <cellStyle name="Normal 4 2 7 3 6" xfId="5595" xr:uid="{00000000-0005-0000-0000-000039890000}"/>
    <cellStyle name="Normal 4 2 7 4" xfId="2659" xr:uid="{00000000-0005-0000-0000-00003A890000}"/>
    <cellStyle name="Normal 4 2 7 4 2" xfId="17310" xr:uid="{00000000-0005-0000-0000-00003B890000}"/>
    <cellStyle name="Normal 4 2 7 4 2 2" xfId="42277" xr:uid="{00000000-0005-0000-0000-00003C890000}"/>
    <cellStyle name="Normal 4 2 7 4 3" xfId="36837" xr:uid="{00000000-0005-0000-0000-00003D890000}"/>
    <cellStyle name="Normal 4 2 7 4 4" xfId="9553" xr:uid="{00000000-0005-0000-0000-00003E890000}"/>
    <cellStyle name="Normal 4 2 7 5" xfId="15842" xr:uid="{00000000-0005-0000-0000-00003F890000}"/>
    <cellStyle name="Normal 4 2 7 5 2" xfId="40809" xr:uid="{00000000-0005-0000-0000-000040890000}"/>
    <cellStyle name="Normal 4 2 7 6" xfId="7673" xr:uid="{00000000-0005-0000-0000-000041890000}"/>
    <cellStyle name="Normal 4 2 7 7" xfId="35373" xr:uid="{00000000-0005-0000-0000-000042890000}"/>
    <cellStyle name="Normal 4 2 7 8" xfId="5375" xr:uid="{00000000-0005-0000-0000-000043890000}"/>
    <cellStyle name="Normal 4 2 8" xfId="2558" xr:uid="{00000000-0005-0000-0000-000044890000}"/>
    <cellStyle name="Normal 4 2 8 2" xfId="5847" xr:uid="{00000000-0005-0000-0000-000045890000}"/>
    <cellStyle name="Normal 4 2 8 2 2" xfId="10415" xr:uid="{00000000-0005-0000-0000-000046890000}"/>
    <cellStyle name="Normal 4 2 8 2 2 2" xfId="18172" xr:uid="{00000000-0005-0000-0000-000047890000}"/>
    <cellStyle name="Normal 4 2 8 2 2 2 2" xfId="43139" xr:uid="{00000000-0005-0000-0000-000048890000}"/>
    <cellStyle name="Normal 4 2 8 2 2 3" xfId="37699" xr:uid="{00000000-0005-0000-0000-000049890000}"/>
    <cellStyle name="Normal 4 2 8 2 3" xfId="16704" xr:uid="{00000000-0005-0000-0000-00004A890000}"/>
    <cellStyle name="Normal 4 2 8 2 3 2" xfId="41671" xr:uid="{00000000-0005-0000-0000-00004B890000}"/>
    <cellStyle name="Normal 4 2 8 2 4" xfId="8538" xr:uid="{00000000-0005-0000-0000-00004C890000}"/>
    <cellStyle name="Normal 4 2 8 2 5" xfId="35837" xr:uid="{00000000-0005-0000-0000-00004D890000}"/>
    <cellStyle name="Normal 4 2 8 3" xfId="5619" xr:uid="{00000000-0005-0000-0000-00004E890000}"/>
    <cellStyle name="Normal 4 2 8 3 2" xfId="10189" xr:uid="{00000000-0005-0000-0000-00004F890000}"/>
    <cellStyle name="Normal 4 2 8 3 2 2" xfId="17946" xr:uid="{00000000-0005-0000-0000-000050890000}"/>
    <cellStyle name="Normal 4 2 8 3 2 2 2" xfId="42913" xr:uid="{00000000-0005-0000-0000-000051890000}"/>
    <cellStyle name="Normal 4 2 8 3 2 3" xfId="37473" xr:uid="{00000000-0005-0000-0000-000052890000}"/>
    <cellStyle name="Normal 4 2 8 3 3" xfId="16478" xr:uid="{00000000-0005-0000-0000-000053890000}"/>
    <cellStyle name="Normal 4 2 8 3 3 2" xfId="41445" xr:uid="{00000000-0005-0000-0000-000054890000}"/>
    <cellStyle name="Normal 4 2 8 3 4" xfId="8309" xr:uid="{00000000-0005-0000-0000-000055890000}"/>
    <cellStyle name="Normal 4 2 8 3 5" xfId="35611" xr:uid="{00000000-0005-0000-0000-000056890000}"/>
    <cellStyle name="Normal 4 2 8 4" xfId="9578" xr:uid="{00000000-0005-0000-0000-000057890000}"/>
    <cellStyle name="Normal 4 2 8 4 2" xfId="17335" xr:uid="{00000000-0005-0000-0000-000058890000}"/>
    <cellStyle name="Normal 4 2 8 4 2 2" xfId="42302" xr:uid="{00000000-0005-0000-0000-000059890000}"/>
    <cellStyle name="Normal 4 2 8 4 3" xfId="36862" xr:uid="{00000000-0005-0000-0000-00005A890000}"/>
    <cellStyle name="Normal 4 2 8 5" xfId="15867" xr:uid="{00000000-0005-0000-0000-00005B890000}"/>
    <cellStyle name="Normal 4 2 8 5 2" xfId="40834" xr:uid="{00000000-0005-0000-0000-00005C890000}"/>
    <cellStyle name="Normal 4 2 8 6" xfId="7698" xr:uid="{00000000-0005-0000-0000-00005D890000}"/>
    <cellStyle name="Normal 4 2 8 7" xfId="35396" xr:uid="{00000000-0005-0000-0000-00005E890000}"/>
    <cellStyle name="Normal 4 2 8 8" xfId="5399" xr:uid="{00000000-0005-0000-0000-00005F890000}"/>
    <cellStyle name="Normal 4 2 9" xfId="3395" xr:uid="{00000000-0005-0000-0000-000060890000}"/>
    <cellStyle name="Normal 4 2 9 2" xfId="10205" xr:uid="{00000000-0005-0000-0000-000061890000}"/>
    <cellStyle name="Normal 4 2 9 2 2" xfId="17962" xr:uid="{00000000-0005-0000-0000-000062890000}"/>
    <cellStyle name="Normal 4 2 9 2 2 2" xfId="42929" xr:uid="{00000000-0005-0000-0000-000063890000}"/>
    <cellStyle name="Normal 4 2 9 2 3" xfId="37489" xr:uid="{00000000-0005-0000-0000-000064890000}"/>
    <cellStyle name="Normal 4 2 9 3" xfId="16494" xr:uid="{00000000-0005-0000-0000-000065890000}"/>
    <cellStyle name="Normal 4 2 9 3 2" xfId="41461" xr:uid="{00000000-0005-0000-0000-000066890000}"/>
    <cellStyle name="Normal 4 2 9 4" xfId="8327" xr:uid="{00000000-0005-0000-0000-000067890000}"/>
    <cellStyle name="Normal 4 2 9 5" xfId="35627" xr:uid="{00000000-0005-0000-0000-000068890000}"/>
    <cellStyle name="Normal 4 2 9 6" xfId="5636" xr:uid="{00000000-0005-0000-0000-000069890000}"/>
    <cellStyle name="Normal 4 20" xfId="4193" xr:uid="{00000000-0005-0000-0000-00006A890000}"/>
    <cellStyle name="Normal 4 20 2" xfId="5866" xr:uid="{00000000-0005-0000-0000-00006B890000}"/>
    <cellStyle name="Normal 4 21" xfId="5080" xr:uid="{00000000-0005-0000-0000-00006C890000}"/>
    <cellStyle name="Normal 4 21 2" xfId="14911" xr:uid="{00000000-0005-0000-0000-00006D890000}"/>
    <cellStyle name="Normal 4 21 2 2" xfId="39879" xr:uid="{00000000-0005-0000-0000-00006E890000}"/>
    <cellStyle name="Normal 4 21 3" xfId="8613" xr:uid="{00000000-0005-0000-0000-00006F890000}"/>
    <cellStyle name="Normal 4 21 4" xfId="35899" xr:uid="{00000000-0005-0000-0000-000070890000}"/>
    <cellStyle name="Normal 4 21 5" xfId="5897" xr:uid="{00000000-0005-0000-0000-000071890000}"/>
    <cellStyle name="Normal 4 22" xfId="2579" xr:uid="{00000000-0005-0000-0000-000072890000}"/>
    <cellStyle name="Normal 4 22 2" xfId="16738" xr:uid="{00000000-0005-0000-0000-000073890000}"/>
    <cellStyle name="Normal 4 22 2 2" xfId="41705" xr:uid="{00000000-0005-0000-0000-000074890000}"/>
    <cellStyle name="Normal 4 22 3" xfId="38970" xr:uid="{00000000-0005-0000-0000-000075890000}"/>
    <cellStyle name="Normal 4 22 4" xfId="12810" xr:uid="{00000000-0005-0000-0000-000076890000}"/>
    <cellStyle name="Normal 4 23" xfId="5094" xr:uid="{00000000-0005-0000-0000-000077890000}"/>
    <cellStyle name="Normal 4 23 2" xfId="39841" xr:uid="{00000000-0005-0000-0000-000078890000}"/>
    <cellStyle name="Normal 4 23 3" xfId="14873" xr:uid="{00000000-0005-0000-0000-000079890000}"/>
    <cellStyle name="Normal 4 24" xfId="5106" xr:uid="{00000000-0005-0000-0000-00007A890000}"/>
    <cellStyle name="Normal 4 24 2" xfId="6507" xr:uid="{00000000-0005-0000-0000-00007B890000}"/>
    <cellStyle name="Normal 4 25" xfId="35188" xr:uid="{00000000-0005-0000-0000-00007C890000}"/>
    <cellStyle name="Normal 4 26" xfId="5182" xr:uid="{00000000-0005-0000-0000-00007D890000}"/>
    <cellStyle name="Normal 4 3" xfId="1413" xr:uid="{00000000-0005-0000-0000-00007E890000}"/>
    <cellStyle name="Normal 4 3 10" xfId="6724" xr:uid="{00000000-0005-0000-0000-00007F890000}"/>
    <cellStyle name="Normal 4 3 11" xfId="35192" xr:uid="{00000000-0005-0000-0000-000080890000}"/>
    <cellStyle name="Normal 4 3 12" xfId="5186" xr:uid="{00000000-0005-0000-0000-000081890000}"/>
    <cellStyle name="Normal 4 3 2" xfId="1429" xr:uid="{00000000-0005-0000-0000-000082890000}"/>
    <cellStyle name="Normal 4 3 2 10" xfId="35200" xr:uid="{00000000-0005-0000-0000-000083890000}"/>
    <cellStyle name="Normal 4 3 2 11" xfId="5194" xr:uid="{00000000-0005-0000-0000-000084890000}"/>
    <cellStyle name="Normal 4 3 2 2" xfId="1463" xr:uid="{00000000-0005-0000-0000-000085890000}"/>
    <cellStyle name="Normal 4 3 2 2 2" xfId="2388" xr:uid="{00000000-0005-0000-0000-000086890000}"/>
    <cellStyle name="Normal 4 3 2 2 2 2" xfId="3995" xr:uid="{00000000-0005-0000-0000-000087890000}"/>
    <cellStyle name="Normal 4 3 2 2 2 2 2" xfId="10358" xr:uid="{00000000-0005-0000-0000-000088890000}"/>
    <cellStyle name="Normal 4 3 2 2 2 2 2 2" xfId="18115" xr:uid="{00000000-0005-0000-0000-000089890000}"/>
    <cellStyle name="Normal 4 3 2 2 2 2 2 2 2" xfId="43082" xr:uid="{00000000-0005-0000-0000-00008A890000}"/>
    <cellStyle name="Normal 4 3 2 2 2 2 2 3" xfId="37642" xr:uid="{00000000-0005-0000-0000-00008B890000}"/>
    <cellStyle name="Normal 4 3 2 2 2 2 3" xfId="16647" xr:uid="{00000000-0005-0000-0000-00008C890000}"/>
    <cellStyle name="Normal 4 3 2 2 2 2 3 2" xfId="41614" xr:uid="{00000000-0005-0000-0000-00008D890000}"/>
    <cellStyle name="Normal 4 3 2 2 2 2 4" xfId="8481" xr:uid="{00000000-0005-0000-0000-00008E890000}"/>
    <cellStyle name="Normal 4 3 2 2 2 2 5" xfId="35780" xr:uid="{00000000-0005-0000-0000-00008F890000}"/>
    <cellStyle name="Normal 4 3 2 2 2 2 6" xfId="5790" xr:uid="{00000000-0005-0000-0000-000090890000}"/>
    <cellStyle name="Normal 4 3 2 2 2 3" xfId="4887" xr:uid="{00000000-0005-0000-0000-000091890000}"/>
    <cellStyle name="Normal 4 3 2 2 2 3 2" xfId="10122" xr:uid="{00000000-0005-0000-0000-000092890000}"/>
    <cellStyle name="Normal 4 3 2 2 2 3 2 2" xfId="17879" xr:uid="{00000000-0005-0000-0000-000093890000}"/>
    <cellStyle name="Normal 4 3 2 2 2 3 2 2 2" xfId="42846" xr:uid="{00000000-0005-0000-0000-000094890000}"/>
    <cellStyle name="Normal 4 3 2 2 2 3 2 3" xfId="37406" xr:uid="{00000000-0005-0000-0000-000095890000}"/>
    <cellStyle name="Normal 4 3 2 2 2 3 3" xfId="16411" xr:uid="{00000000-0005-0000-0000-000096890000}"/>
    <cellStyle name="Normal 4 3 2 2 2 3 3 2" xfId="41378" xr:uid="{00000000-0005-0000-0000-000097890000}"/>
    <cellStyle name="Normal 4 3 2 2 2 3 4" xfId="8242" xr:uid="{00000000-0005-0000-0000-000098890000}"/>
    <cellStyle name="Normal 4 3 2 2 2 3 5" xfId="35554" xr:uid="{00000000-0005-0000-0000-000099890000}"/>
    <cellStyle name="Normal 4 3 2 2 2 3 6" xfId="5559" xr:uid="{00000000-0005-0000-0000-00009A890000}"/>
    <cellStyle name="Normal 4 3 2 2 2 4" xfId="3182" xr:uid="{00000000-0005-0000-0000-00009B890000}"/>
    <cellStyle name="Normal 4 3 2 2 2 4 2" xfId="17268" xr:uid="{00000000-0005-0000-0000-00009C890000}"/>
    <cellStyle name="Normal 4 3 2 2 2 4 2 2" xfId="42235" xr:uid="{00000000-0005-0000-0000-00009D890000}"/>
    <cellStyle name="Normal 4 3 2 2 2 4 3" xfId="36795" xr:uid="{00000000-0005-0000-0000-00009E890000}"/>
    <cellStyle name="Normal 4 3 2 2 2 4 4" xfId="9511" xr:uid="{00000000-0005-0000-0000-00009F890000}"/>
    <cellStyle name="Normal 4 3 2 2 2 5" xfId="15800" xr:uid="{00000000-0005-0000-0000-0000A0890000}"/>
    <cellStyle name="Normal 4 3 2 2 2 5 2" xfId="40767" xr:uid="{00000000-0005-0000-0000-0000A1890000}"/>
    <cellStyle name="Normal 4 3 2 2 2 6" xfId="7615" xr:uid="{00000000-0005-0000-0000-0000A2890000}"/>
    <cellStyle name="Normal 4 3 2 2 2 7" xfId="35339" xr:uid="{00000000-0005-0000-0000-0000A3890000}"/>
    <cellStyle name="Normal 4 3 2 2 2 8" xfId="5333" xr:uid="{00000000-0005-0000-0000-0000A4890000}"/>
    <cellStyle name="Normal 4 3 2 2 3" xfId="1887" xr:uid="{00000000-0005-0000-0000-0000A5890000}"/>
    <cellStyle name="Normal 4 3 2 2 3 2" xfId="3513" xr:uid="{00000000-0005-0000-0000-0000A6890000}"/>
    <cellStyle name="Normal 4 3 2 2 3 2 2" xfId="18007" xr:uid="{00000000-0005-0000-0000-0000A7890000}"/>
    <cellStyle name="Normal 4 3 2 2 3 2 2 2" xfId="42974" xr:uid="{00000000-0005-0000-0000-0000A8890000}"/>
    <cellStyle name="Normal 4 3 2 2 3 2 3" xfId="37534" xr:uid="{00000000-0005-0000-0000-0000A9890000}"/>
    <cellStyle name="Normal 4 3 2 2 3 2 4" xfId="10250" xr:uid="{00000000-0005-0000-0000-0000AA890000}"/>
    <cellStyle name="Normal 4 3 2 2 3 3" xfId="4393" xr:uid="{00000000-0005-0000-0000-0000AB890000}"/>
    <cellStyle name="Normal 4 3 2 2 3 3 2" xfId="41506" xr:uid="{00000000-0005-0000-0000-0000AC890000}"/>
    <cellStyle name="Normal 4 3 2 2 3 3 3" xfId="16539" xr:uid="{00000000-0005-0000-0000-0000AD890000}"/>
    <cellStyle name="Normal 4 3 2 2 3 4" xfId="2700" xr:uid="{00000000-0005-0000-0000-0000AE890000}"/>
    <cellStyle name="Normal 4 3 2 2 3 4 2" xfId="8373" xr:uid="{00000000-0005-0000-0000-0000AF890000}"/>
    <cellStyle name="Normal 4 3 2 2 3 5" xfId="35672" xr:uid="{00000000-0005-0000-0000-0000B0890000}"/>
    <cellStyle name="Normal 4 3 2 2 3 6" xfId="5682" xr:uid="{00000000-0005-0000-0000-0000B1890000}"/>
    <cellStyle name="Normal 4 3 2 2 4" xfId="3441" xr:uid="{00000000-0005-0000-0000-0000B2890000}"/>
    <cellStyle name="Normal 4 3 2 2 4 2" xfId="9640" xr:uid="{00000000-0005-0000-0000-0000B3890000}"/>
    <cellStyle name="Normal 4 3 2 2 4 2 2" xfId="17397" xr:uid="{00000000-0005-0000-0000-0000B4890000}"/>
    <cellStyle name="Normal 4 3 2 2 4 2 2 2" xfId="42364" xr:uid="{00000000-0005-0000-0000-0000B5890000}"/>
    <cellStyle name="Normal 4 3 2 2 4 2 3" xfId="36924" xr:uid="{00000000-0005-0000-0000-0000B6890000}"/>
    <cellStyle name="Normal 4 3 2 2 4 3" xfId="15929" xr:uid="{00000000-0005-0000-0000-0000B7890000}"/>
    <cellStyle name="Normal 4 3 2 2 4 3 2" xfId="40896" xr:uid="{00000000-0005-0000-0000-0000B8890000}"/>
    <cellStyle name="Normal 4 3 2 2 4 4" xfId="7760" xr:uid="{00000000-0005-0000-0000-0000B9890000}"/>
    <cellStyle name="Normal 4 3 2 2 4 5" xfId="35446" xr:uid="{00000000-0005-0000-0000-0000BA890000}"/>
    <cellStyle name="Normal 4 3 2 2 4 6" xfId="5451" xr:uid="{00000000-0005-0000-0000-0000BB890000}"/>
    <cellStyle name="Normal 4 3 2 2 5" xfId="4253" xr:uid="{00000000-0005-0000-0000-0000BC890000}"/>
    <cellStyle name="Normal 4 3 2 2 5 2" xfId="16786" xr:uid="{00000000-0005-0000-0000-0000BD890000}"/>
    <cellStyle name="Normal 4 3 2 2 5 2 2" xfId="41753" xr:uid="{00000000-0005-0000-0000-0000BE890000}"/>
    <cellStyle name="Normal 4 3 2 2 5 3" xfId="35963" xr:uid="{00000000-0005-0000-0000-0000BF890000}"/>
    <cellStyle name="Normal 4 3 2 2 5 4" xfId="8679" xr:uid="{00000000-0005-0000-0000-0000C0890000}"/>
    <cellStyle name="Normal 4 3 2 2 6" xfId="2629" xr:uid="{00000000-0005-0000-0000-0000C1890000}"/>
    <cellStyle name="Normal 4 3 2 2 6 2" xfId="39935" xr:uid="{00000000-0005-0000-0000-0000C2890000}"/>
    <cellStyle name="Normal 4 3 2 2 6 3" xfId="14968" xr:uid="{00000000-0005-0000-0000-0000C3890000}"/>
    <cellStyle name="Normal 4 3 2 2 7" xfId="6774" xr:uid="{00000000-0005-0000-0000-0000C4890000}"/>
    <cellStyle name="Normal 4 3 2 2 8" xfId="35230" xr:uid="{00000000-0005-0000-0000-0000C5890000}"/>
    <cellStyle name="Normal 4 3 2 2 9" xfId="5224" xr:uid="{00000000-0005-0000-0000-0000C6890000}"/>
    <cellStyle name="Normal 4 3 2 3" xfId="1516" xr:uid="{00000000-0005-0000-0000-0000C7890000}"/>
    <cellStyle name="Normal 4 3 2 3 2" xfId="2389" xr:uid="{00000000-0005-0000-0000-0000C8890000}"/>
    <cellStyle name="Normal 4 3 2 3 2 2" xfId="3996" xr:uid="{00000000-0005-0000-0000-0000C9890000}"/>
    <cellStyle name="Normal 4 3 2 3 2 2 2" xfId="10359" xr:uid="{00000000-0005-0000-0000-0000CA890000}"/>
    <cellStyle name="Normal 4 3 2 3 2 2 2 2" xfId="18116" xr:uid="{00000000-0005-0000-0000-0000CB890000}"/>
    <cellStyle name="Normal 4 3 2 3 2 2 2 2 2" xfId="43083" xr:uid="{00000000-0005-0000-0000-0000CC890000}"/>
    <cellStyle name="Normal 4 3 2 3 2 2 2 3" xfId="37643" xr:uid="{00000000-0005-0000-0000-0000CD890000}"/>
    <cellStyle name="Normal 4 3 2 3 2 2 3" xfId="16648" xr:uid="{00000000-0005-0000-0000-0000CE890000}"/>
    <cellStyle name="Normal 4 3 2 3 2 2 3 2" xfId="41615" xr:uid="{00000000-0005-0000-0000-0000CF890000}"/>
    <cellStyle name="Normal 4 3 2 3 2 2 4" xfId="8482" xr:uid="{00000000-0005-0000-0000-0000D0890000}"/>
    <cellStyle name="Normal 4 3 2 3 2 2 5" xfId="35781" xr:uid="{00000000-0005-0000-0000-0000D1890000}"/>
    <cellStyle name="Normal 4 3 2 3 2 2 6" xfId="5791" xr:uid="{00000000-0005-0000-0000-0000D2890000}"/>
    <cellStyle name="Normal 4 3 2 3 2 3" xfId="4888" xr:uid="{00000000-0005-0000-0000-0000D3890000}"/>
    <cellStyle name="Normal 4 3 2 3 2 3 2" xfId="10123" xr:uid="{00000000-0005-0000-0000-0000D4890000}"/>
    <cellStyle name="Normal 4 3 2 3 2 3 2 2" xfId="17880" xr:uid="{00000000-0005-0000-0000-0000D5890000}"/>
    <cellStyle name="Normal 4 3 2 3 2 3 2 2 2" xfId="42847" xr:uid="{00000000-0005-0000-0000-0000D6890000}"/>
    <cellStyle name="Normal 4 3 2 3 2 3 2 3" xfId="37407" xr:uid="{00000000-0005-0000-0000-0000D7890000}"/>
    <cellStyle name="Normal 4 3 2 3 2 3 3" xfId="16412" xr:uid="{00000000-0005-0000-0000-0000D8890000}"/>
    <cellStyle name="Normal 4 3 2 3 2 3 3 2" xfId="41379" xr:uid="{00000000-0005-0000-0000-0000D9890000}"/>
    <cellStyle name="Normal 4 3 2 3 2 3 4" xfId="8243" xr:uid="{00000000-0005-0000-0000-0000DA890000}"/>
    <cellStyle name="Normal 4 3 2 3 2 3 5" xfId="35555" xr:uid="{00000000-0005-0000-0000-0000DB890000}"/>
    <cellStyle name="Normal 4 3 2 3 2 3 6" xfId="5560" xr:uid="{00000000-0005-0000-0000-0000DC890000}"/>
    <cellStyle name="Normal 4 3 2 3 2 4" xfId="3183" xr:uid="{00000000-0005-0000-0000-0000DD890000}"/>
    <cellStyle name="Normal 4 3 2 3 2 4 2" xfId="17269" xr:uid="{00000000-0005-0000-0000-0000DE890000}"/>
    <cellStyle name="Normal 4 3 2 3 2 4 2 2" xfId="42236" xr:uid="{00000000-0005-0000-0000-0000DF890000}"/>
    <cellStyle name="Normal 4 3 2 3 2 4 3" xfId="36796" xr:uid="{00000000-0005-0000-0000-0000E0890000}"/>
    <cellStyle name="Normal 4 3 2 3 2 4 4" xfId="9512" xr:uid="{00000000-0005-0000-0000-0000E1890000}"/>
    <cellStyle name="Normal 4 3 2 3 2 5" xfId="15801" xr:uid="{00000000-0005-0000-0000-0000E2890000}"/>
    <cellStyle name="Normal 4 3 2 3 2 5 2" xfId="40768" xr:uid="{00000000-0005-0000-0000-0000E3890000}"/>
    <cellStyle name="Normal 4 3 2 3 2 6" xfId="7616" xr:uid="{00000000-0005-0000-0000-0000E4890000}"/>
    <cellStyle name="Normal 4 3 2 3 2 7" xfId="35340" xr:uid="{00000000-0005-0000-0000-0000E5890000}"/>
    <cellStyle name="Normal 4 3 2 3 2 8" xfId="5334" xr:uid="{00000000-0005-0000-0000-0000E6890000}"/>
    <cellStyle name="Normal 4 3 2 3 3" xfId="1909" xr:uid="{00000000-0005-0000-0000-0000E7890000}"/>
    <cellStyle name="Normal 4 3 2 3 3 2" xfId="3535" xr:uid="{00000000-0005-0000-0000-0000E8890000}"/>
    <cellStyle name="Normal 4 3 2 3 3 2 2" xfId="18029" xr:uid="{00000000-0005-0000-0000-0000E9890000}"/>
    <cellStyle name="Normal 4 3 2 3 3 2 2 2" xfId="42996" xr:uid="{00000000-0005-0000-0000-0000EA890000}"/>
    <cellStyle name="Normal 4 3 2 3 3 2 3" xfId="37556" xr:uid="{00000000-0005-0000-0000-0000EB890000}"/>
    <cellStyle name="Normal 4 3 2 3 3 2 4" xfId="10272" xr:uid="{00000000-0005-0000-0000-0000EC890000}"/>
    <cellStyle name="Normal 4 3 2 3 3 3" xfId="4415" xr:uid="{00000000-0005-0000-0000-0000ED890000}"/>
    <cellStyle name="Normal 4 3 2 3 3 3 2" xfId="41528" xr:uid="{00000000-0005-0000-0000-0000EE890000}"/>
    <cellStyle name="Normal 4 3 2 3 3 3 3" xfId="16561" xr:uid="{00000000-0005-0000-0000-0000EF890000}"/>
    <cellStyle name="Normal 4 3 2 3 3 4" xfId="2722" xr:uid="{00000000-0005-0000-0000-0000F0890000}"/>
    <cellStyle name="Normal 4 3 2 3 3 4 2" xfId="8395" xr:uid="{00000000-0005-0000-0000-0000F1890000}"/>
    <cellStyle name="Normal 4 3 2 3 3 5" xfId="35694" xr:uid="{00000000-0005-0000-0000-0000F2890000}"/>
    <cellStyle name="Normal 4 3 2 3 3 6" xfId="5704" xr:uid="{00000000-0005-0000-0000-0000F3890000}"/>
    <cellStyle name="Normal 4 3 2 3 4" xfId="3463" xr:uid="{00000000-0005-0000-0000-0000F4890000}"/>
    <cellStyle name="Normal 4 3 2 3 4 2" xfId="9662" xr:uid="{00000000-0005-0000-0000-0000F5890000}"/>
    <cellStyle name="Normal 4 3 2 3 4 2 2" xfId="17419" xr:uid="{00000000-0005-0000-0000-0000F6890000}"/>
    <cellStyle name="Normal 4 3 2 3 4 2 2 2" xfId="42386" xr:uid="{00000000-0005-0000-0000-0000F7890000}"/>
    <cellStyle name="Normal 4 3 2 3 4 2 3" xfId="36946" xr:uid="{00000000-0005-0000-0000-0000F8890000}"/>
    <cellStyle name="Normal 4 3 2 3 4 3" xfId="15951" xr:uid="{00000000-0005-0000-0000-0000F9890000}"/>
    <cellStyle name="Normal 4 3 2 3 4 3 2" xfId="40918" xr:uid="{00000000-0005-0000-0000-0000FA890000}"/>
    <cellStyle name="Normal 4 3 2 3 4 4" xfId="7782" xr:uid="{00000000-0005-0000-0000-0000FB890000}"/>
    <cellStyle name="Normal 4 3 2 3 4 5" xfId="35468" xr:uid="{00000000-0005-0000-0000-0000FC890000}"/>
    <cellStyle name="Normal 4 3 2 3 4 6" xfId="5473" xr:uid="{00000000-0005-0000-0000-0000FD890000}"/>
    <cellStyle name="Normal 4 3 2 3 5" xfId="4278" xr:uid="{00000000-0005-0000-0000-0000FE890000}"/>
    <cellStyle name="Normal 4 3 2 3 5 2" xfId="16808" xr:uid="{00000000-0005-0000-0000-0000FF890000}"/>
    <cellStyle name="Normal 4 3 2 3 5 2 2" xfId="41775" xr:uid="{00000000-0005-0000-0000-0000008A0000}"/>
    <cellStyle name="Normal 4 3 2 3 5 3" xfId="36016" xr:uid="{00000000-0005-0000-0000-0000018A0000}"/>
    <cellStyle name="Normal 4 3 2 3 5 4" xfId="8732" xr:uid="{00000000-0005-0000-0000-0000028A0000}"/>
    <cellStyle name="Normal 4 3 2 3 6" xfId="2651" xr:uid="{00000000-0005-0000-0000-0000038A0000}"/>
    <cellStyle name="Normal 4 3 2 3 6 2" xfId="39988" xr:uid="{00000000-0005-0000-0000-0000048A0000}"/>
    <cellStyle name="Normal 4 3 2 3 6 3" xfId="15021" xr:uid="{00000000-0005-0000-0000-0000058A0000}"/>
    <cellStyle name="Normal 4 3 2 3 7" xfId="6827" xr:uid="{00000000-0005-0000-0000-0000068A0000}"/>
    <cellStyle name="Normal 4 3 2 3 8" xfId="35252" xr:uid="{00000000-0005-0000-0000-0000078A0000}"/>
    <cellStyle name="Normal 4 3 2 3 9" xfId="5246" xr:uid="{00000000-0005-0000-0000-0000088A0000}"/>
    <cellStyle name="Normal 4 3 2 4" xfId="2387" xr:uid="{00000000-0005-0000-0000-0000098A0000}"/>
    <cellStyle name="Normal 4 3 2 4 2" xfId="3994" xr:uid="{00000000-0005-0000-0000-00000A8A0000}"/>
    <cellStyle name="Normal 4 3 2 4 2 2" xfId="10357" xr:uid="{00000000-0005-0000-0000-00000B8A0000}"/>
    <cellStyle name="Normal 4 3 2 4 2 2 2" xfId="18114" xr:uid="{00000000-0005-0000-0000-00000C8A0000}"/>
    <cellStyle name="Normal 4 3 2 4 2 2 2 2" xfId="43081" xr:uid="{00000000-0005-0000-0000-00000D8A0000}"/>
    <cellStyle name="Normal 4 3 2 4 2 2 3" xfId="37641" xr:uid="{00000000-0005-0000-0000-00000E8A0000}"/>
    <cellStyle name="Normal 4 3 2 4 2 3" xfId="16646" xr:uid="{00000000-0005-0000-0000-00000F8A0000}"/>
    <cellStyle name="Normal 4 3 2 4 2 3 2" xfId="41613" xr:uid="{00000000-0005-0000-0000-0000108A0000}"/>
    <cellStyle name="Normal 4 3 2 4 2 4" xfId="8480" xr:uid="{00000000-0005-0000-0000-0000118A0000}"/>
    <cellStyle name="Normal 4 3 2 4 2 5" xfId="35779" xr:uid="{00000000-0005-0000-0000-0000128A0000}"/>
    <cellStyle name="Normal 4 3 2 4 2 6" xfId="5789" xr:uid="{00000000-0005-0000-0000-0000138A0000}"/>
    <cellStyle name="Normal 4 3 2 4 3" xfId="4886" xr:uid="{00000000-0005-0000-0000-0000148A0000}"/>
    <cellStyle name="Normal 4 3 2 4 3 2" xfId="10121" xr:uid="{00000000-0005-0000-0000-0000158A0000}"/>
    <cellStyle name="Normal 4 3 2 4 3 2 2" xfId="17878" xr:uid="{00000000-0005-0000-0000-0000168A0000}"/>
    <cellStyle name="Normal 4 3 2 4 3 2 2 2" xfId="42845" xr:uid="{00000000-0005-0000-0000-0000178A0000}"/>
    <cellStyle name="Normal 4 3 2 4 3 2 3" xfId="37405" xr:uid="{00000000-0005-0000-0000-0000188A0000}"/>
    <cellStyle name="Normal 4 3 2 4 3 3" xfId="16410" xr:uid="{00000000-0005-0000-0000-0000198A0000}"/>
    <cellStyle name="Normal 4 3 2 4 3 3 2" xfId="41377" xr:uid="{00000000-0005-0000-0000-00001A8A0000}"/>
    <cellStyle name="Normal 4 3 2 4 3 4" xfId="8241" xr:uid="{00000000-0005-0000-0000-00001B8A0000}"/>
    <cellStyle name="Normal 4 3 2 4 3 5" xfId="35553" xr:uid="{00000000-0005-0000-0000-00001C8A0000}"/>
    <cellStyle name="Normal 4 3 2 4 3 6" xfId="5558" xr:uid="{00000000-0005-0000-0000-00001D8A0000}"/>
    <cellStyle name="Normal 4 3 2 4 4" xfId="3181" xr:uid="{00000000-0005-0000-0000-00001E8A0000}"/>
    <cellStyle name="Normal 4 3 2 4 4 2" xfId="17267" xr:uid="{00000000-0005-0000-0000-00001F8A0000}"/>
    <cellStyle name="Normal 4 3 2 4 4 2 2" xfId="42234" xr:uid="{00000000-0005-0000-0000-0000208A0000}"/>
    <cellStyle name="Normal 4 3 2 4 4 3" xfId="36794" xr:uid="{00000000-0005-0000-0000-0000218A0000}"/>
    <cellStyle name="Normal 4 3 2 4 4 4" xfId="9510" xr:uid="{00000000-0005-0000-0000-0000228A0000}"/>
    <cellStyle name="Normal 4 3 2 4 5" xfId="15799" xr:uid="{00000000-0005-0000-0000-0000238A0000}"/>
    <cellStyle name="Normal 4 3 2 4 5 2" xfId="40766" xr:uid="{00000000-0005-0000-0000-0000248A0000}"/>
    <cellStyle name="Normal 4 3 2 4 6" xfId="7614" xr:uid="{00000000-0005-0000-0000-0000258A0000}"/>
    <cellStyle name="Normal 4 3 2 4 7" xfId="35338" xr:uid="{00000000-0005-0000-0000-0000268A0000}"/>
    <cellStyle name="Normal 4 3 2 4 8" xfId="5332" xr:uid="{00000000-0005-0000-0000-0000278A0000}"/>
    <cellStyle name="Normal 4 3 2 5" xfId="1857" xr:uid="{00000000-0005-0000-0000-0000288A0000}"/>
    <cellStyle name="Normal 4 3 2 5 2" xfId="3483" xr:uid="{00000000-0005-0000-0000-0000298A0000}"/>
    <cellStyle name="Normal 4 3 2 5 2 2" xfId="17977" xr:uid="{00000000-0005-0000-0000-00002A8A0000}"/>
    <cellStyle name="Normal 4 3 2 5 2 2 2" xfId="42944" xr:uid="{00000000-0005-0000-0000-00002B8A0000}"/>
    <cellStyle name="Normal 4 3 2 5 2 3" xfId="37504" xr:uid="{00000000-0005-0000-0000-00002C8A0000}"/>
    <cellStyle name="Normal 4 3 2 5 2 4" xfId="10220" xr:uid="{00000000-0005-0000-0000-00002D8A0000}"/>
    <cellStyle name="Normal 4 3 2 5 3" xfId="4363" xr:uid="{00000000-0005-0000-0000-00002E8A0000}"/>
    <cellStyle name="Normal 4 3 2 5 3 2" xfId="41476" xr:uid="{00000000-0005-0000-0000-00002F8A0000}"/>
    <cellStyle name="Normal 4 3 2 5 3 3" xfId="16509" xr:uid="{00000000-0005-0000-0000-0000308A0000}"/>
    <cellStyle name="Normal 4 3 2 5 4" xfId="2670" xr:uid="{00000000-0005-0000-0000-0000318A0000}"/>
    <cellStyle name="Normal 4 3 2 5 4 2" xfId="8343" xr:uid="{00000000-0005-0000-0000-0000328A0000}"/>
    <cellStyle name="Normal 4 3 2 5 5" xfId="35642" xr:uid="{00000000-0005-0000-0000-0000338A0000}"/>
    <cellStyle name="Normal 4 3 2 5 6" xfId="5652" xr:uid="{00000000-0005-0000-0000-0000348A0000}"/>
    <cellStyle name="Normal 4 3 2 6" xfId="3411" xr:uid="{00000000-0005-0000-0000-0000358A0000}"/>
    <cellStyle name="Normal 4 3 2 6 2" xfId="9610" xr:uid="{00000000-0005-0000-0000-0000368A0000}"/>
    <cellStyle name="Normal 4 3 2 6 2 2" xfId="17367" xr:uid="{00000000-0005-0000-0000-0000378A0000}"/>
    <cellStyle name="Normal 4 3 2 6 2 2 2" xfId="42334" xr:uid="{00000000-0005-0000-0000-0000388A0000}"/>
    <cellStyle name="Normal 4 3 2 6 2 3" xfId="36894" xr:uid="{00000000-0005-0000-0000-0000398A0000}"/>
    <cellStyle name="Normal 4 3 2 6 3" xfId="15899" xr:uid="{00000000-0005-0000-0000-00003A8A0000}"/>
    <cellStyle name="Normal 4 3 2 6 3 2" xfId="40866" xr:uid="{00000000-0005-0000-0000-00003B8A0000}"/>
    <cellStyle name="Normal 4 3 2 6 4" xfId="7730" xr:uid="{00000000-0005-0000-0000-00003C8A0000}"/>
    <cellStyle name="Normal 4 3 2 6 5" xfId="35416" xr:uid="{00000000-0005-0000-0000-00003D8A0000}"/>
    <cellStyle name="Normal 4 3 2 6 6" xfId="5421" xr:uid="{00000000-0005-0000-0000-00003E8A0000}"/>
    <cellStyle name="Normal 4 3 2 7" xfId="4221" xr:uid="{00000000-0005-0000-0000-00003F8A0000}"/>
    <cellStyle name="Normal 4 3 2 7 2" xfId="16756" xr:uid="{00000000-0005-0000-0000-0000408A0000}"/>
    <cellStyle name="Normal 4 3 2 7 2 2" xfId="41723" xr:uid="{00000000-0005-0000-0000-0000418A0000}"/>
    <cellStyle name="Normal 4 3 2 7 3" xfId="35929" xr:uid="{00000000-0005-0000-0000-0000428A0000}"/>
    <cellStyle name="Normal 4 3 2 7 4" xfId="8645" xr:uid="{00000000-0005-0000-0000-0000438A0000}"/>
    <cellStyle name="Normal 4 3 2 8" xfId="2599" xr:uid="{00000000-0005-0000-0000-0000448A0000}"/>
    <cellStyle name="Normal 4 3 2 8 2" xfId="39901" xr:uid="{00000000-0005-0000-0000-0000458A0000}"/>
    <cellStyle name="Normal 4 3 2 8 3" xfId="14934" xr:uid="{00000000-0005-0000-0000-0000468A0000}"/>
    <cellStyle name="Normal 4 3 2 9" xfId="6739" xr:uid="{00000000-0005-0000-0000-0000478A0000}"/>
    <cellStyle name="Normal 4 3 3" xfId="1462" xr:uid="{00000000-0005-0000-0000-0000488A0000}"/>
    <cellStyle name="Normal 4 3 3 2" xfId="2390" xr:uid="{00000000-0005-0000-0000-0000498A0000}"/>
    <cellStyle name="Normal 4 3 3 2 2" xfId="3997" xr:uid="{00000000-0005-0000-0000-00004A8A0000}"/>
    <cellStyle name="Normal 4 3 3 2 2 2" xfId="10360" xr:uid="{00000000-0005-0000-0000-00004B8A0000}"/>
    <cellStyle name="Normal 4 3 3 2 2 2 2" xfId="18117" xr:uid="{00000000-0005-0000-0000-00004C8A0000}"/>
    <cellStyle name="Normal 4 3 3 2 2 2 2 2" xfId="43084" xr:uid="{00000000-0005-0000-0000-00004D8A0000}"/>
    <cellStyle name="Normal 4 3 3 2 2 2 3" xfId="37644" xr:uid="{00000000-0005-0000-0000-00004E8A0000}"/>
    <cellStyle name="Normal 4 3 3 2 2 3" xfId="16649" xr:uid="{00000000-0005-0000-0000-00004F8A0000}"/>
    <cellStyle name="Normal 4 3 3 2 2 3 2" xfId="41616" xr:uid="{00000000-0005-0000-0000-0000508A0000}"/>
    <cellStyle name="Normal 4 3 3 2 2 4" xfId="8483" xr:uid="{00000000-0005-0000-0000-0000518A0000}"/>
    <cellStyle name="Normal 4 3 3 2 2 5" xfId="35782" xr:uid="{00000000-0005-0000-0000-0000528A0000}"/>
    <cellStyle name="Normal 4 3 3 2 2 6" xfId="5792" xr:uid="{00000000-0005-0000-0000-0000538A0000}"/>
    <cellStyle name="Normal 4 3 3 2 3" xfId="4889" xr:uid="{00000000-0005-0000-0000-0000548A0000}"/>
    <cellStyle name="Normal 4 3 3 2 3 2" xfId="10124" xr:uid="{00000000-0005-0000-0000-0000558A0000}"/>
    <cellStyle name="Normal 4 3 3 2 3 2 2" xfId="17881" xr:uid="{00000000-0005-0000-0000-0000568A0000}"/>
    <cellStyle name="Normal 4 3 3 2 3 2 2 2" xfId="42848" xr:uid="{00000000-0005-0000-0000-0000578A0000}"/>
    <cellStyle name="Normal 4 3 3 2 3 2 3" xfId="37408" xr:uid="{00000000-0005-0000-0000-0000588A0000}"/>
    <cellStyle name="Normal 4 3 3 2 3 3" xfId="16413" xr:uid="{00000000-0005-0000-0000-0000598A0000}"/>
    <cellStyle name="Normal 4 3 3 2 3 3 2" xfId="41380" xr:uid="{00000000-0005-0000-0000-00005A8A0000}"/>
    <cellStyle name="Normal 4 3 3 2 3 4" xfId="8244" xr:uid="{00000000-0005-0000-0000-00005B8A0000}"/>
    <cellStyle name="Normal 4 3 3 2 3 5" xfId="35556" xr:uid="{00000000-0005-0000-0000-00005C8A0000}"/>
    <cellStyle name="Normal 4 3 3 2 3 6" xfId="5561" xr:uid="{00000000-0005-0000-0000-00005D8A0000}"/>
    <cellStyle name="Normal 4 3 3 2 4" xfId="3184" xr:uid="{00000000-0005-0000-0000-00005E8A0000}"/>
    <cellStyle name="Normal 4 3 3 2 4 2" xfId="17270" xr:uid="{00000000-0005-0000-0000-00005F8A0000}"/>
    <cellStyle name="Normal 4 3 3 2 4 2 2" xfId="42237" xr:uid="{00000000-0005-0000-0000-0000608A0000}"/>
    <cellStyle name="Normal 4 3 3 2 4 3" xfId="36797" xr:uid="{00000000-0005-0000-0000-0000618A0000}"/>
    <cellStyle name="Normal 4 3 3 2 4 4" xfId="9513" xr:uid="{00000000-0005-0000-0000-0000628A0000}"/>
    <cellStyle name="Normal 4 3 3 2 5" xfId="15802" xr:uid="{00000000-0005-0000-0000-0000638A0000}"/>
    <cellStyle name="Normal 4 3 3 2 5 2" xfId="40769" xr:uid="{00000000-0005-0000-0000-0000648A0000}"/>
    <cellStyle name="Normal 4 3 3 2 6" xfId="7617" xr:uid="{00000000-0005-0000-0000-0000658A0000}"/>
    <cellStyle name="Normal 4 3 3 2 7" xfId="35341" xr:uid="{00000000-0005-0000-0000-0000668A0000}"/>
    <cellStyle name="Normal 4 3 3 2 8" xfId="5335" xr:uid="{00000000-0005-0000-0000-0000678A0000}"/>
    <cellStyle name="Normal 4 3 3 3" xfId="1886" xr:uid="{00000000-0005-0000-0000-0000688A0000}"/>
    <cellStyle name="Normal 4 3 3 3 2" xfId="3512" xr:uid="{00000000-0005-0000-0000-0000698A0000}"/>
    <cellStyle name="Normal 4 3 3 3 2 2" xfId="18006" xr:uid="{00000000-0005-0000-0000-00006A8A0000}"/>
    <cellStyle name="Normal 4 3 3 3 2 2 2" xfId="42973" xr:uid="{00000000-0005-0000-0000-00006B8A0000}"/>
    <cellStyle name="Normal 4 3 3 3 2 3" xfId="37533" xr:uid="{00000000-0005-0000-0000-00006C8A0000}"/>
    <cellStyle name="Normal 4 3 3 3 2 4" xfId="10249" xr:uid="{00000000-0005-0000-0000-00006D8A0000}"/>
    <cellStyle name="Normal 4 3 3 3 3" xfId="4392" xr:uid="{00000000-0005-0000-0000-00006E8A0000}"/>
    <cellStyle name="Normal 4 3 3 3 3 2" xfId="41505" xr:uid="{00000000-0005-0000-0000-00006F8A0000}"/>
    <cellStyle name="Normal 4 3 3 3 3 3" xfId="16538" xr:uid="{00000000-0005-0000-0000-0000708A0000}"/>
    <cellStyle name="Normal 4 3 3 3 4" xfId="2699" xr:uid="{00000000-0005-0000-0000-0000718A0000}"/>
    <cellStyle name="Normal 4 3 3 3 4 2" xfId="8372" xr:uid="{00000000-0005-0000-0000-0000728A0000}"/>
    <cellStyle name="Normal 4 3 3 3 5" xfId="35671" xr:uid="{00000000-0005-0000-0000-0000738A0000}"/>
    <cellStyle name="Normal 4 3 3 3 6" xfId="5681" xr:uid="{00000000-0005-0000-0000-0000748A0000}"/>
    <cellStyle name="Normal 4 3 3 4" xfId="3440" xr:uid="{00000000-0005-0000-0000-0000758A0000}"/>
    <cellStyle name="Normal 4 3 3 4 2" xfId="9639" xr:uid="{00000000-0005-0000-0000-0000768A0000}"/>
    <cellStyle name="Normal 4 3 3 4 2 2" xfId="17396" xr:uid="{00000000-0005-0000-0000-0000778A0000}"/>
    <cellStyle name="Normal 4 3 3 4 2 2 2" xfId="42363" xr:uid="{00000000-0005-0000-0000-0000788A0000}"/>
    <cellStyle name="Normal 4 3 3 4 2 3" xfId="36923" xr:uid="{00000000-0005-0000-0000-0000798A0000}"/>
    <cellStyle name="Normal 4 3 3 4 3" xfId="15928" xr:uid="{00000000-0005-0000-0000-00007A8A0000}"/>
    <cellStyle name="Normal 4 3 3 4 3 2" xfId="40895" xr:uid="{00000000-0005-0000-0000-00007B8A0000}"/>
    <cellStyle name="Normal 4 3 3 4 4" xfId="7759" xr:uid="{00000000-0005-0000-0000-00007C8A0000}"/>
    <cellStyle name="Normal 4 3 3 4 5" xfId="35445" xr:uid="{00000000-0005-0000-0000-00007D8A0000}"/>
    <cellStyle name="Normal 4 3 3 4 6" xfId="5450" xr:uid="{00000000-0005-0000-0000-00007E8A0000}"/>
    <cellStyle name="Normal 4 3 3 5" xfId="4252" xr:uid="{00000000-0005-0000-0000-00007F8A0000}"/>
    <cellStyle name="Normal 4 3 3 5 2" xfId="16785" xr:uid="{00000000-0005-0000-0000-0000808A0000}"/>
    <cellStyle name="Normal 4 3 3 5 2 2" xfId="41752" xr:uid="{00000000-0005-0000-0000-0000818A0000}"/>
    <cellStyle name="Normal 4 3 3 5 3" xfId="35962" xr:uid="{00000000-0005-0000-0000-0000828A0000}"/>
    <cellStyle name="Normal 4 3 3 5 4" xfId="8678" xr:uid="{00000000-0005-0000-0000-0000838A0000}"/>
    <cellStyle name="Normal 4 3 3 6" xfId="2628" xr:uid="{00000000-0005-0000-0000-0000848A0000}"/>
    <cellStyle name="Normal 4 3 3 6 2" xfId="39934" xr:uid="{00000000-0005-0000-0000-0000858A0000}"/>
    <cellStyle name="Normal 4 3 3 6 3" xfId="14967" xr:uid="{00000000-0005-0000-0000-0000868A0000}"/>
    <cellStyle name="Normal 4 3 3 7" xfId="6773" xr:uid="{00000000-0005-0000-0000-0000878A0000}"/>
    <cellStyle name="Normal 4 3 3 8" xfId="35229" xr:uid="{00000000-0005-0000-0000-0000888A0000}"/>
    <cellStyle name="Normal 4 3 3 9" xfId="5223" xr:uid="{00000000-0005-0000-0000-0000898A0000}"/>
    <cellStyle name="Normal 4 3 4" xfId="1515" xr:uid="{00000000-0005-0000-0000-00008A8A0000}"/>
    <cellStyle name="Normal 4 3 4 2" xfId="2391" xr:uid="{00000000-0005-0000-0000-00008B8A0000}"/>
    <cellStyle name="Normal 4 3 4 2 2" xfId="3998" xr:uid="{00000000-0005-0000-0000-00008C8A0000}"/>
    <cellStyle name="Normal 4 3 4 2 2 2" xfId="10361" xr:uid="{00000000-0005-0000-0000-00008D8A0000}"/>
    <cellStyle name="Normal 4 3 4 2 2 2 2" xfId="18118" xr:uid="{00000000-0005-0000-0000-00008E8A0000}"/>
    <cellStyle name="Normal 4 3 4 2 2 2 2 2" xfId="43085" xr:uid="{00000000-0005-0000-0000-00008F8A0000}"/>
    <cellStyle name="Normal 4 3 4 2 2 2 3" xfId="37645" xr:uid="{00000000-0005-0000-0000-0000908A0000}"/>
    <cellStyle name="Normal 4 3 4 2 2 3" xfId="16650" xr:uid="{00000000-0005-0000-0000-0000918A0000}"/>
    <cellStyle name="Normal 4 3 4 2 2 3 2" xfId="41617" xr:uid="{00000000-0005-0000-0000-0000928A0000}"/>
    <cellStyle name="Normal 4 3 4 2 2 4" xfId="8484" xr:uid="{00000000-0005-0000-0000-0000938A0000}"/>
    <cellStyle name="Normal 4 3 4 2 2 5" xfId="35783" xr:uid="{00000000-0005-0000-0000-0000948A0000}"/>
    <cellStyle name="Normal 4 3 4 2 2 6" xfId="5793" xr:uid="{00000000-0005-0000-0000-0000958A0000}"/>
    <cellStyle name="Normal 4 3 4 2 3" xfId="4890" xr:uid="{00000000-0005-0000-0000-0000968A0000}"/>
    <cellStyle name="Normal 4 3 4 2 3 2" xfId="10125" xr:uid="{00000000-0005-0000-0000-0000978A0000}"/>
    <cellStyle name="Normal 4 3 4 2 3 2 2" xfId="17882" xr:uid="{00000000-0005-0000-0000-0000988A0000}"/>
    <cellStyle name="Normal 4 3 4 2 3 2 2 2" xfId="42849" xr:uid="{00000000-0005-0000-0000-0000998A0000}"/>
    <cellStyle name="Normal 4 3 4 2 3 2 3" xfId="37409" xr:uid="{00000000-0005-0000-0000-00009A8A0000}"/>
    <cellStyle name="Normal 4 3 4 2 3 3" xfId="16414" xr:uid="{00000000-0005-0000-0000-00009B8A0000}"/>
    <cellStyle name="Normal 4 3 4 2 3 3 2" xfId="41381" xr:uid="{00000000-0005-0000-0000-00009C8A0000}"/>
    <cellStyle name="Normal 4 3 4 2 3 4" xfId="8245" xr:uid="{00000000-0005-0000-0000-00009D8A0000}"/>
    <cellStyle name="Normal 4 3 4 2 3 5" xfId="35557" xr:uid="{00000000-0005-0000-0000-00009E8A0000}"/>
    <cellStyle name="Normal 4 3 4 2 3 6" xfId="5562" xr:uid="{00000000-0005-0000-0000-00009F8A0000}"/>
    <cellStyle name="Normal 4 3 4 2 4" xfId="3185" xr:uid="{00000000-0005-0000-0000-0000A08A0000}"/>
    <cellStyle name="Normal 4 3 4 2 4 2" xfId="17271" xr:uid="{00000000-0005-0000-0000-0000A18A0000}"/>
    <cellStyle name="Normal 4 3 4 2 4 2 2" xfId="42238" xr:uid="{00000000-0005-0000-0000-0000A28A0000}"/>
    <cellStyle name="Normal 4 3 4 2 4 3" xfId="36798" xr:uid="{00000000-0005-0000-0000-0000A38A0000}"/>
    <cellStyle name="Normal 4 3 4 2 4 4" xfId="9514" xr:uid="{00000000-0005-0000-0000-0000A48A0000}"/>
    <cellStyle name="Normal 4 3 4 2 5" xfId="15803" xr:uid="{00000000-0005-0000-0000-0000A58A0000}"/>
    <cellStyle name="Normal 4 3 4 2 5 2" xfId="40770" xr:uid="{00000000-0005-0000-0000-0000A68A0000}"/>
    <cellStyle name="Normal 4 3 4 2 6" xfId="7618" xr:uid="{00000000-0005-0000-0000-0000A78A0000}"/>
    <cellStyle name="Normal 4 3 4 2 7" xfId="35342" xr:uid="{00000000-0005-0000-0000-0000A88A0000}"/>
    <cellStyle name="Normal 4 3 4 2 8" xfId="5336" xr:uid="{00000000-0005-0000-0000-0000A98A0000}"/>
    <cellStyle name="Normal 4 3 4 3" xfId="1908" xr:uid="{00000000-0005-0000-0000-0000AA8A0000}"/>
    <cellStyle name="Normal 4 3 4 3 2" xfId="3534" xr:uid="{00000000-0005-0000-0000-0000AB8A0000}"/>
    <cellStyle name="Normal 4 3 4 3 2 2" xfId="18028" xr:uid="{00000000-0005-0000-0000-0000AC8A0000}"/>
    <cellStyle name="Normal 4 3 4 3 2 2 2" xfId="42995" xr:uid="{00000000-0005-0000-0000-0000AD8A0000}"/>
    <cellStyle name="Normal 4 3 4 3 2 3" xfId="37555" xr:uid="{00000000-0005-0000-0000-0000AE8A0000}"/>
    <cellStyle name="Normal 4 3 4 3 2 4" xfId="10271" xr:uid="{00000000-0005-0000-0000-0000AF8A0000}"/>
    <cellStyle name="Normal 4 3 4 3 3" xfId="4414" xr:uid="{00000000-0005-0000-0000-0000B08A0000}"/>
    <cellStyle name="Normal 4 3 4 3 3 2" xfId="41527" xr:uid="{00000000-0005-0000-0000-0000B18A0000}"/>
    <cellStyle name="Normal 4 3 4 3 3 3" xfId="16560" xr:uid="{00000000-0005-0000-0000-0000B28A0000}"/>
    <cellStyle name="Normal 4 3 4 3 4" xfId="2721" xr:uid="{00000000-0005-0000-0000-0000B38A0000}"/>
    <cellStyle name="Normal 4 3 4 3 4 2" xfId="8394" xr:uid="{00000000-0005-0000-0000-0000B48A0000}"/>
    <cellStyle name="Normal 4 3 4 3 5" xfId="35693" xr:uid="{00000000-0005-0000-0000-0000B58A0000}"/>
    <cellStyle name="Normal 4 3 4 3 6" xfId="5703" xr:uid="{00000000-0005-0000-0000-0000B68A0000}"/>
    <cellStyle name="Normal 4 3 4 4" xfId="3462" xr:uid="{00000000-0005-0000-0000-0000B78A0000}"/>
    <cellStyle name="Normal 4 3 4 4 2" xfId="9661" xr:uid="{00000000-0005-0000-0000-0000B88A0000}"/>
    <cellStyle name="Normal 4 3 4 4 2 2" xfId="17418" xr:uid="{00000000-0005-0000-0000-0000B98A0000}"/>
    <cellStyle name="Normal 4 3 4 4 2 2 2" xfId="42385" xr:uid="{00000000-0005-0000-0000-0000BA8A0000}"/>
    <cellStyle name="Normal 4 3 4 4 2 3" xfId="36945" xr:uid="{00000000-0005-0000-0000-0000BB8A0000}"/>
    <cellStyle name="Normal 4 3 4 4 3" xfId="15950" xr:uid="{00000000-0005-0000-0000-0000BC8A0000}"/>
    <cellStyle name="Normal 4 3 4 4 3 2" xfId="40917" xr:uid="{00000000-0005-0000-0000-0000BD8A0000}"/>
    <cellStyle name="Normal 4 3 4 4 4" xfId="7781" xr:uid="{00000000-0005-0000-0000-0000BE8A0000}"/>
    <cellStyle name="Normal 4 3 4 4 5" xfId="35467" xr:uid="{00000000-0005-0000-0000-0000BF8A0000}"/>
    <cellStyle name="Normal 4 3 4 4 6" xfId="5472" xr:uid="{00000000-0005-0000-0000-0000C08A0000}"/>
    <cellStyle name="Normal 4 3 4 5" xfId="4277" xr:uid="{00000000-0005-0000-0000-0000C18A0000}"/>
    <cellStyle name="Normal 4 3 4 5 2" xfId="16807" xr:uid="{00000000-0005-0000-0000-0000C28A0000}"/>
    <cellStyle name="Normal 4 3 4 5 2 2" xfId="41774" xr:uid="{00000000-0005-0000-0000-0000C38A0000}"/>
    <cellStyle name="Normal 4 3 4 5 3" xfId="36015" xr:uid="{00000000-0005-0000-0000-0000C48A0000}"/>
    <cellStyle name="Normal 4 3 4 5 4" xfId="8731" xr:uid="{00000000-0005-0000-0000-0000C58A0000}"/>
    <cellStyle name="Normal 4 3 4 6" xfId="2650" xr:uid="{00000000-0005-0000-0000-0000C68A0000}"/>
    <cellStyle name="Normal 4 3 4 6 2" xfId="39987" xr:uid="{00000000-0005-0000-0000-0000C78A0000}"/>
    <cellStyle name="Normal 4 3 4 6 3" xfId="15020" xr:uid="{00000000-0005-0000-0000-0000C88A0000}"/>
    <cellStyle name="Normal 4 3 4 7" xfId="6826" xr:uid="{00000000-0005-0000-0000-0000C98A0000}"/>
    <cellStyle name="Normal 4 3 4 8" xfId="35251" xr:uid="{00000000-0005-0000-0000-0000CA8A0000}"/>
    <cellStyle name="Normal 4 3 4 9" xfId="5245" xr:uid="{00000000-0005-0000-0000-0000CB8A0000}"/>
    <cellStyle name="Normal 4 3 5" xfId="2386" xr:uid="{00000000-0005-0000-0000-0000CC8A0000}"/>
    <cellStyle name="Normal 4 3 5 2" xfId="3993" xr:uid="{00000000-0005-0000-0000-0000CD8A0000}"/>
    <cellStyle name="Normal 4 3 5 2 2" xfId="10356" xr:uid="{00000000-0005-0000-0000-0000CE8A0000}"/>
    <cellStyle name="Normal 4 3 5 2 2 2" xfId="18113" xr:uid="{00000000-0005-0000-0000-0000CF8A0000}"/>
    <cellStyle name="Normal 4 3 5 2 2 2 2" xfId="43080" xr:uid="{00000000-0005-0000-0000-0000D08A0000}"/>
    <cellStyle name="Normal 4 3 5 2 2 3" xfId="37640" xr:uid="{00000000-0005-0000-0000-0000D18A0000}"/>
    <cellStyle name="Normal 4 3 5 2 3" xfId="16645" xr:uid="{00000000-0005-0000-0000-0000D28A0000}"/>
    <cellStyle name="Normal 4 3 5 2 3 2" xfId="41612" xr:uid="{00000000-0005-0000-0000-0000D38A0000}"/>
    <cellStyle name="Normal 4 3 5 2 4" xfId="8479" xr:uid="{00000000-0005-0000-0000-0000D48A0000}"/>
    <cellStyle name="Normal 4 3 5 2 5" xfId="35778" xr:uid="{00000000-0005-0000-0000-0000D58A0000}"/>
    <cellStyle name="Normal 4 3 5 2 6" xfId="5788" xr:uid="{00000000-0005-0000-0000-0000D68A0000}"/>
    <cellStyle name="Normal 4 3 5 3" xfId="4885" xr:uid="{00000000-0005-0000-0000-0000D78A0000}"/>
    <cellStyle name="Normal 4 3 5 3 2" xfId="10120" xr:uid="{00000000-0005-0000-0000-0000D88A0000}"/>
    <cellStyle name="Normal 4 3 5 3 2 2" xfId="17877" xr:uid="{00000000-0005-0000-0000-0000D98A0000}"/>
    <cellStyle name="Normal 4 3 5 3 2 2 2" xfId="42844" xr:uid="{00000000-0005-0000-0000-0000DA8A0000}"/>
    <cellStyle name="Normal 4 3 5 3 2 3" xfId="37404" xr:uid="{00000000-0005-0000-0000-0000DB8A0000}"/>
    <cellStyle name="Normal 4 3 5 3 3" xfId="16409" xr:uid="{00000000-0005-0000-0000-0000DC8A0000}"/>
    <cellStyle name="Normal 4 3 5 3 3 2" xfId="41376" xr:uid="{00000000-0005-0000-0000-0000DD8A0000}"/>
    <cellStyle name="Normal 4 3 5 3 4" xfId="8240" xr:uid="{00000000-0005-0000-0000-0000DE8A0000}"/>
    <cellStyle name="Normal 4 3 5 3 5" xfId="35552" xr:uid="{00000000-0005-0000-0000-0000DF8A0000}"/>
    <cellStyle name="Normal 4 3 5 3 6" xfId="5557" xr:uid="{00000000-0005-0000-0000-0000E08A0000}"/>
    <cellStyle name="Normal 4 3 5 4" xfId="3180" xr:uid="{00000000-0005-0000-0000-0000E18A0000}"/>
    <cellStyle name="Normal 4 3 5 4 2" xfId="17266" xr:uid="{00000000-0005-0000-0000-0000E28A0000}"/>
    <cellStyle name="Normal 4 3 5 4 2 2" xfId="42233" xr:uid="{00000000-0005-0000-0000-0000E38A0000}"/>
    <cellStyle name="Normal 4 3 5 4 3" xfId="36793" xr:uid="{00000000-0005-0000-0000-0000E48A0000}"/>
    <cellStyle name="Normal 4 3 5 4 4" xfId="9509" xr:uid="{00000000-0005-0000-0000-0000E58A0000}"/>
    <cellStyle name="Normal 4 3 5 5" xfId="15798" xr:uid="{00000000-0005-0000-0000-0000E68A0000}"/>
    <cellStyle name="Normal 4 3 5 5 2" xfId="40765" xr:uid="{00000000-0005-0000-0000-0000E78A0000}"/>
    <cellStyle name="Normal 4 3 5 6" xfId="7613" xr:uid="{00000000-0005-0000-0000-0000E88A0000}"/>
    <cellStyle name="Normal 4 3 5 7" xfId="35337" xr:uid="{00000000-0005-0000-0000-0000E98A0000}"/>
    <cellStyle name="Normal 4 3 5 8" xfId="5331" xr:uid="{00000000-0005-0000-0000-0000EA8A0000}"/>
    <cellStyle name="Normal 4 3 6" xfId="1849" xr:uid="{00000000-0005-0000-0000-0000EB8A0000}"/>
    <cellStyle name="Normal 4 3 6 2" xfId="3475" xr:uid="{00000000-0005-0000-0000-0000EC8A0000}"/>
    <cellStyle name="Normal 4 3 6 2 2" xfId="17969" xr:uid="{00000000-0005-0000-0000-0000ED8A0000}"/>
    <cellStyle name="Normal 4 3 6 2 2 2" xfId="42936" xr:uid="{00000000-0005-0000-0000-0000EE8A0000}"/>
    <cellStyle name="Normal 4 3 6 2 3" xfId="37496" xr:uid="{00000000-0005-0000-0000-0000EF8A0000}"/>
    <cellStyle name="Normal 4 3 6 2 4" xfId="10212" xr:uid="{00000000-0005-0000-0000-0000F08A0000}"/>
    <cellStyle name="Normal 4 3 6 3" xfId="4355" xr:uid="{00000000-0005-0000-0000-0000F18A0000}"/>
    <cellStyle name="Normal 4 3 6 3 2" xfId="41468" xr:uid="{00000000-0005-0000-0000-0000F28A0000}"/>
    <cellStyle name="Normal 4 3 6 3 3" xfId="16501" xr:uid="{00000000-0005-0000-0000-0000F38A0000}"/>
    <cellStyle name="Normal 4 3 6 4" xfId="2662" xr:uid="{00000000-0005-0000-0000-0000F48A0000}"/>
    <cellStyle name="Normal 4 3 6 4 2" xfId="8335" xr:uid="{00000000-0005-0000-0000-0000F58A0000}"/>
    <cellStyle name="Normal 4 3 6 5" xfId="35634" xr:uid="{00000000-0005-0000-0000-0000F68A0000}"/>
    <cellStyle name="Normal 4 3 6 6" xfId="5644" xr:uid="{00000000-0005-0000-0000-0000F78A0000}"/>
    <cellStyle name="Normal 4 3 7" xfId="3399" xr:uid="{00000000-0005-0000-0000-0000F88A0000}"/>
    <cellStyle name="Normal 4 3 7 2" xfId="9598" xr:uid="{00000000-0005-0000-0000-0000F98A0000}"/>
    <cellStyle name="Normal 4 3 7 2 2" xfId="17355" xr:uid="{00000000-0005-0000-0000-0000FA8A0000}"/>
    <cellStyle name="Normal 4 3 7 2 2 2" xfId="42322" xr:uid="{00000000-0005-0000-0000-0000FB8A0000}"/>
    <cellStyle name="Normal 4 3 7 2 3" xfId="36882" xr:uid="{00000000-0005-0000-0000-0000FC8A0000}"/>
    <cellStyle name="Normal 4 3 7 3" xfId="15887" xr:uid="{00000000-0005-0000-0000-0000FD8A0000}"/>
    <cellStyle name="Normal 4 3 7 3 2" xfId="40854" xr:uid="{00000000-0005-0000-0000-0000FE8A0000}"/>
    <cellStyle name="Normal 4 3 7 4" xfId="7718" xr:uid="{00000000-0005-0000-0000-0000FF8A0000}"/>
    <cellStyle name="Normal 4 3 7 5" xfId="35408" xr:uid="{00000000-0005-0000-0000-0000008B0000}"/>
    <cellStyle name="Normal 4 3 7 6" xfId="5413" xr:uid="{00000000-0005-0000-0000-0000018B0000}"/>
    <cellStyle name="Normal 4 3 8" xfId="4209" xr:uid="{00000000-0005-0000-0000-0000028B0000}"/>
    <cellStyle name="Normal 4 3 8 2" xfId="16744" xr:uid="{00000000-0005-0000-0000-0000038B0000}"/>
    <cellStyle name="Normal 4 3 8 2 2" xfId="41711" xr:uid="{00000000-0005-0000-0000-0000048B0000}"/>
    <cellStyle name="Normal 4 3 8 3" xfId="35917" xr:uid="{00000000-0005-0000-0000-0000058B0000}"/>
    <cellStyle name="Normal 4 3 8 4" xfId="8633" xr:uid="{00000000-0005-0000-0000-0000068B0000}"/>
    <cellStyle name="Normal 4 3 9" xfId="2587" xr:uid="{00000000-0005-0000-0000-0000078B0000}"/>
    <cellStyle name="Normal 4 3 9 2" xfId="39889" xr:uid="{00000000-0005-0000-0000-0000088B0000}"/>
    <cellStyle name="Normal 4 3 9 3" xfId="14922" xr:uid="{00000000-0005-0000-0000-0000098B0000}"/>
    <cellStyle name="Normal 4 4" xfId="1424" xr:uid="{00000000-0005-0000-0000-00000A8B0000}"/>
    <cellStyle name="Normal 4 4 10" xfId="35196" xr:uid="{00000000-0005-0000-0000-00000B8B0000}"/>
    <cellStyle name="Normal 4 4 11" xfId="5190" xr:uid="{00000000-0005-0000-0000-00000C8B0000}"/>
    <cellStyle name="Normal 4 4 2" xfId="1464" xr:uid="{00000000-0005-0000-0000-00000D8B0000}"/>
    <cellStyle name="Normal 4 4 2 2" xfId="2393" xr:uid="{00000000-0005-0000-0000-00000E8B0000}"/>
    <cellStyle name="Normal 4 4 2 2 2" xfId="4000" xr:uid="{00000000-0005-0000-0000-00000F8B0000}"/>
    <cellStyle name="Normal 4 4 2 2 2 2" xfId="10363" xr:uid="{00000000-0005-0000-0000-0000108B0000}"/>
    <cellStyle name="Normal 4 4 2 2 2 2 2" xfId="18120" xr:uid="{00000000-0005-0000-0000-0000118B0000}"/>
    <cellStyle name="Normal 4 4 2 2 2 2 2 2" xfId="43087" xr:uid="{00000000-0005-0000-0000-0000128B0000}"/>
    <cellStyle name="Normal 4 4 2 2 2 2 3" xfId="37647" xr:uid="{00000000-0005-0000-0000-0000138B0000}"/>
    <cellStyle name="Normal 4 4 2 2 2 3" xfId="16652" xr:uid="{00000000-0005-0000-0000-0000148B0000}"/>
    <cellStyle name="Normal 4 4 2 2 2 3 2" xfId="41619" xr:uid="{00000000-0005-0000-0000-0000158B0000}"/>
    <cellStyle name="Normal 4 4 2 2 2 4" xfId="8486" xr:uid="{00000000-0005-0000-0000-0000168B0000}"/>
    <cellStyle name="Normal 4 4 2 2 2 5" xfId="35785" xr:uid="{00000000-0005-0000-0000-0000178B0000}"/>
    <cellStyle name="Normal 4 4 2 2 2 6" xfId="5795" xr:uid="{00000000-0005-0000-0000-0000188B0000}"/>
    <cellStyle name="Normal 4 4 2 2 3" xfId="4892" xr:uid="{00000000-0005-0000-0000-0000198B0000}"/>
    <cellStyle name="Normal 4 4 2 2 3 2" xfId="10127" xr:uid="{00000000-0005-0000-0000-00001A8B0000}"/>
    <cellStyle name="Normal 4 4 2 2 3 2 2" xfId="17884" xr:uid="{00000000-0005-0000-0000-00001B8B0000}"/>
    <cellStyle name="Normal 4 4 2 2 3 2 2 2" xfId="42851" xr:uid="{00000000-0005-0000-0000-00001C8B0000}"/>
    <cellStyle name="Normal 4 4 2 2 3 2 3" xfId="37411" xr:uid="{00000000-0005-0000-0000-00001D8B0000}"/>
    <cellStyle name="Normal 4 4 2 2 3 3" xfId="16416" xr:uid="{00000000-0005-0000-0000-00001E8B0000}"/>
    <cellStyle name="Normal 4 4 2 2 3 3 2" xfId="41383" xr:uid="{00000000-0005-0000-0000-00001F8B0000}"/>
    <cellStyle name="Normal 4 4 2 2 3 4" xfId="8247" xr:uid="{00000000-0005-0000-0000-0000208B0000}"/>
    <cellStyle name="Normal 4 4 2 2 3 5" xfId="35559" xr:uid="{00000000-0005-0000-0000-0000218B0000}"/>
    <cellStyle name="Normal 4 4 2 2 3 6" xfId="5564" xr:uid="{00000000-0005-0000-0000-0000228B0000}"/>
    <cellStyle name="Normal 4 4 2 2 4" xfId="3187" xr:uid="{00000000-0005-0000-0000-0000238B0000}"/>
    <cellStyle name="Normal 4 4 2 2 4 2" xfId="17273" xr:uid="{00000000-0005-0000-0000-0000248B0000}"/>
    <cellStyle name="Normal 4 4 2 2 4 2 2" xfId="42240" xr:uid="{00000000-0005-0000-0000-0000258B0000}"/>
    <cellStyle name="Normal 4 4 2 2 4 3" xfId="36800" xr:uid="{00000000-0005-0000-0000-0000268B0000}"/>
    <cellStyle name="Normal 4 4 2 2 4 4" xfId="9516" xr:uid="{00000000-0005-0000-0000-0000278B0000}"/>
    <cellStyle name="Normal 4 4 2 2 5" xfId="15805" xr:uid="{00000000-0005-0000-0000-0000288B0000}"/>
    <cellStyle name="Normal 4 4 2 2 5 2" xfId="40772" xr:uid="{00000000-0005-0000-0000-0000298B0000}"/>
    <cellStyle name="Normal 4 4 2 2 6" xfId="7620" xr:uid="{00000000-0005-0000-0000-00002A8B0000}"/>
    <cellStyle name="Normal 4 4 2 2 7" xfId="35344" xr:uid="{00000000-0005-0000-0000-00002B8B0000}"/>
    <cellStyle name="Normal 4 4 2 2 8" xfId="5338" xr:uid="{00000000-0005-0000-0000-00002C8B0000}"/>
    <cellStyle name="Normal 4 4 2 3" xfId="1888" xr:uid="{00000000-0005-0000-0000-00002D8B0000}"/>
    <cellStyle name="Normal 4 4 2 3 2" xfId="3514" xr:uid="{00000000-0005-0000-0000-00002E8B0000}"/>
    <cellStyle name="Normal 4 4 2 3 2 2" xfId="18008" xr:uid="{00000000-0005-0000-0000-00002F8B0000}"/>
    <cellStyle name="Normal 4 4 2 3 2 2 2" xfId="42975" xr:uid="{00000000-0005-0000-0000-0000308B0000}"/>
    <cellStyle name="Normal 4 4 2 3 2 3" xfId="37535" xr:uid="{00000000-0005-0000-0000-0000318B0000}"/>
    <cellStyle name="Normal 4 4 2 3 2 4" xfId="10251" xr:uid="{00000000-0005-0000-0000-0000328B0000}"/>
    <cellStyle name="Normal 4 4 2 3 3" xfId="4394" xr:uid="{00000000-0005-0000-0000-0000338B0000}"/>
    <cellStyle name="Normal 4 4 2 3 3 2" xfId="41507" xr:uid="{00000000-0005-0000-0000-0000348B0000}"/>
    <cellStyle name="Normal 4 4 2 3 3 3" xfId="16540" xr:uid="{00000000-0005-0000-0000-0000358B0000}"/>
    <cellStyle name="Normal 4 4 2 3 4" xfId="2701" xr:uid="{00000000-0005-0000-0000-0000368B0000}"/>
    <cellStyle name="Normal 4 4 2 3 4 2" xfId="8374" xr:uid="{00000000-0005-0000-0000-0000378B0000}"/>
    <cellStyle name="Normal 4 4 2 3 5" xfId="35673" xr:uid="{00000000-0005-0000-0000-0000388B0000}"/>
    <cellStyle name="Normal 4 4 2 3 6" xfId="5683" xr:uid="{00000000-0005-0000-0000-0000398B0000}"/>
    <cellStyle name="Normal 4 4 2 4" xfId="3442" xr:uid="{00000000-0005-0000-0000-00003A8B0000}"/>
    <cellStyle name="Normal 4 4 2 4 2" xfId="9641" xr:uid="{00000000-0005-0000-0000-00003B8B0000}"/>
    <cellStyle name="Normal 4 4 2 4 2 2" xfId="17398" xr:uid="{00000000-0005-0000-0000-00003C8B0000}"/>
    <cellStyle name="Normal 4 4 2 4 2 2 2" xfId="42365" xr:uid="{00000000-0005-0000-0000-00003D8B0000}"/>
    <cellStyle name="Normal 4 4 2 4 2 3" xfId="36925" xr:uid="{00000000-0005-0000-0000-00003E8B0000}"/>
    <cellStyle name="Normal 4 4 2 4 3" xfId="15930" xr:uid="{00000000-0005-0000-0000-00003F8B0000}"/>
    <cellStyle name="Normal 4 4 2 4 3 2" xfId="40897" xr:uid="{00000000-0005-0000-0000-0000408B0000}"/>
    <cellStyle name="Normal 4 4 2 4 4" xfId="7761" xr:uid="{00000000-0005-0000-0000-0000418B0000}"/>
    <cellStyle name="Normal 4 4 2 4 5" xfId="35447" xr:uid="{00000000-0005-0000-0000-0000428B0000}"/>
    <cellStyle name="Normal 4 4 2 4 6" xfId="5452" xr:uid="{00000000-0005-0000-0000-0000438B0000}"/>
    <cellStyle name="Normal 4 4 2 5" xfId="4254" xr:uid="{00000000-0005-0000-0000-0000448B0000}"/>
    <cellStyle name="Normal 4 4 2 5 2" xfId="16787" xr:uid="{00000000-0005-0000-0000-0000458B0000}"/>
    <cellStyle name="Normal 4 4 2 5 2 2" xfId="41754" xr:uid="{00000000-0005-0000-0000-0000468B0000}"/>
    <cellStyle name="Normal 4 4 2 5 3" xfId="35964" xr:uid="{00000000-0005-0000-0000-0000478B0000}"/>
    <cellStyle name="Normal 4 4 2 5 4" xfId="8680" xr:uid="{00000000-0005-0000-0000-0000488B0000}"/>
    <cellStyle name="Normal 4 4 2 6" xfId="2630" xr:uid="{00000000-0005-0000-0000-0000498B0000}"/>
    <cellStyle name="Normal 4 4 2 6 2" xfId="39936" xr:uid="{00000000-0005-0000-0000-00004A8B0000}"/>
    <cellStyle name="Normal 4 4 2 6 3" xfId="14969" xr:uid="{00000000-0005-0000-0000-00004B8B0000}"/>
    <cellStyle name="Normal 4 4 2 7" xfId="6775" xr:uid="{00000000-0005-0000-0000-00004C8B0000}"/>
    <cellStyle name="Normal 4 4 2 8" xfId="35231" xr:uid="{00000000-0005-0000-0000-00004D8B0000}"/>
    <cellStyle name="Normal 4 4 2 9" xfId="5225" xr:uid="{00000000-0005-0000-0000-00004E8B0000}"/>
    <cellStyle name="Normal 4 4 3" xfId="1517" xr:uid="{00000000-0005-0000-0000-00004F8B0000}"/>
    <cellStyle name="Normal 4 4 3 2" xfId="2394" xr:uid="{00000000-0005-0000-0000-0000508B0000}"/>
    <cellStyle name="Normal 4 4 3 2 2" xfId="4001" xr:uid="{00000000-0005-0000-0000-0000518B0000}"/>
    <cellStyle name="Normal 4 4 3 2 2 2" xfId="10364" xr:uid="{00000000-0005-0000-0000-0000528B0000}"/>
    <cellStyle name="Normal 4 4 3 2 2 2 2" xfId="18121" xr:uid="{00000000-0005-0000-0000-0000538B0000}"/>
    <cellStyle name="Normal 4 4 3 2 2 2 2 2" xfId="43088" xr:uid="{00000000-0005-0000-0000-0000548B0000}"/>
    <cellStyle name="Normal 4 4 3 2 2 2 3" xfId="37648" xr:uid="{00000000-0005-0000-0000-0000558B0000}"/>
    <cellStyle name="Normal 4 4 3 2 2 3" xfId="16653" xr:uid="{00000000-0005-0000-0000-0000568B0000}"/>
    <cellStyle name="Normal 4 4 3 2 2 3 2" xfId="41620" xr:uid="{00000000-0005-0000-0000-0000578B0000}"/>
    <cellStyle name="Normal 4 4 3 2 2 4" xfId="8487" xr:uid="{00000000-0005-0000-0000-0000588B0000}"/>
    <cellStyle name="Normal 4 4 3 2 2 5" xfId="35786" xr:uid="{00000000-0005-0000-0000-0000598B0000}"/>
    <cellStyle name="Normal 4 4 3 2 2 6" xfId="5796" xr:uid="{00000000-0005-0000-0000-00005A8B0000}"/>
    <cellStyle name="Normal 4 4 3 2 3" xfId="4893" xr:uid="{00000000-0005-0000-0000-00005B8B0000}"/>
    <cellStyle name="Normal 4 4 3 2 3 2" xfId="10128" xr:uid="{00000000-0005-0000-0000-00005C8B0000}"/>
    <cellStyle name="Normal 4 4 3 2 3 2 2" xfId="17885" xr:uid="{00000000-0005-0000-0000-00005D8B0000}"/>
    <cellStyle name="Normal 4 4 3 2 3 2 2 2" xfId="42852" xr:uid="{00000000-0005-0000-0000-00005E8B0000}"/>
    <cellStyle name="Normal 4 4 3 2 3 2 3" xfId="37412" xr:uid="{00000000-0005-0000-0000-00005F8B0000}"/>
    <cellStyle name="Normal 4 4 3 2 3 3" xfId="16417" xr:uid="{00000000-0005-0000-0000-0000608B0000}"/>
    <cellStyle name="Normal 4 4 3 2 3 3 2" xfId="41384" xr:uid="{00000000-0005-0000-0000-0000618B0000}"/>
    <cellStyle name="Normal 4 4 3 2 3 4" xfId="8248" xr:uid="{00000000-0005-0000-0000-0000628B0000}"/>
    <cellStyle name="Normal 4 4 3 2 3 5" xfId="35560" xr:uid="{00000000-0005-0000-0000-0000638B0000}"/>
    <cellStyle name="Normal 4 4 3 2 3 6" xfId="5565" xr:uid="{00000000-0005-0000-0000-0000648B0000}"/>
    <cellStyle name="Normal 4 4 3 2 4" xfId="3188" xr:uid="{00000000-0005-0000-0000-0000658B0000}"/>
    <cellStyle name="Normal 4 4 3 2 4 2" xfId="17274" xr:uid="{00000000-0005-0000-0000-0000668B0000}"/>
    <cellStyle name="Normal 4 4 3 2 4 2 2" xfId="42241" xr:uid="{00000000-0005-0000-0000-0000678B0000}"/>
    <cellStyle name="Normal 4 4 3 2 4 3" xfId="36801" xr:uid="{00000000-0005-0000-0000-0000688B0000}"/>
    <cellStyle name="Normal 4 4 3 2 4 4" xfId="9517" xr:uid="{00000000-0005-0000-0000-0000698B0000}"/>
    <cellStyle name="Normal 4 4 3 2 5" xfId="15806" xr:uid="{00000000-0005-0000-0000-00006A8B0000}"/>
    <cellStyle name="Normal 4 4 3 2 5 2" xfId="40773" xr:uid="{00000000-0005-0000-0000-00006B8B0000}"/>
    <cellStyle name="Normal 4 4 3 2 6" xfId="7621" xr:uid="{00000000-0005-0000-0000-00006C8B0000}"/>
    <cellStyle name="Normal 4 4 3 2 7" xfId="35345" xr:uid="{00000000-0005-0000-0000-00006D8B0000}"/>
    <cellStyle name="Normal 4 4 3 2 8" xfId="5339" xr:uid="{00000000-0005-0000-0000-00006E8B0000}"/>
    <cellStyle name="Normal 4 4 3 3" xfId="1910" xr:uid="{00000000-0005-0000-0000-00006F8B0000}"/>
    <cellStyle name="Normal 4 4 3 3 2" xfId="3536" xr:uid="{00000000-0005-0000-0000-0000708B0000}"/>
    <cellStyle name="Normal 4 4 3 3 2 2" xfId="18030" xr:uid="{00000000-0005-0000-0000-0000718B0000}"/>
    <cellStyle name="Normal 4 4 3 3 2 2 2" xfId="42997" xr:uid="{00000000-0005-0000-0000-0000728B0000}"/>
    <cellStyle name="Normal 4 4 3 3 2 3" xfId="37557" xr:uid="{00000000-0005-0000-0000-0000738B0000}"/>
    <cellStyle name="Normal 4 4 3 3 2 4" xfId="10273" xr:uid="{00000000-0005-0000-0000-0000748B0000}"/>
    <cellStyle name="Normal 4 4 3 3 3" xfId="4416" xr:uid="{00000000-0005-0000-0000-0000758B0000}"/>
    <cellStyle name="Normal 4 4 3 3 3 2" xfId="41529" xr:uid="{00000000-0005-0000-0000-0000768B0000}"/>
    <cellStyle name="Normal 4 4 3 3 3 3" xfId="16562" xr:uid="{00000000-0005-0000-0000-0000778B0000}"/>
    <cellStyle name="Normal 4 4 3 3 4" xfId="2723" xr:uid="{00000000-0005-0000-0000-0000788B0000}"/>
    <cellStyle name="Normal 4 4 3 3 4 2" xfId="8396" xr:uid="{00000000-0005-0000-0000-0000798B0000}"/>
    <cellStyle name="Normal 4 4 3 3 5" xfId="35695" xr:uid="{00000000-0005-0000-0000-00007A8B0000}"/>
    <cellStyle name="Normal 4 4 3 3 6" xfId="5705" xr:uid="{00000000-0005-0000-0000-00007B8B0000}"/>
    <cellStyle name="Normal 4 4 3 4" xfId="3464" xr:uid="{00000000-0005-0000-0000-00007C8B0000}"/>
    <cellStyle name="Normal 4 4 3 4 2" xfId="9663" xr:uid="{00000000-0005-0000-0000-00007D8B0000}"/>
    <cellStyle name="Normal 4 4 3 4 2 2" xfId="17420" xr:uid="{00000000-0005-0000-0000-00007E8B0000}"/>
    <cellStyle name="Normal 4 4 3 4 2 2 2" xfId="42387" xr:uid="{00000000-0005-0000-0000-00007F8B0000}"/>
    <cellStyle name="Normal 4 4 3 4 2 3" xfId="36947" xr:uid="{00000000-0005-0000-0000-0000808B0000}"/>
    <cellStyle name="Normal 4 4 3 4 3" xfId="15952" xr:uid="{00000000-0005-0000-0000-0000818B0000}"/>
    <cellStyle name="Normal 4 4 3 4 3 2" xfId="40919" xr:uid="{00000000-0005-0000-0000-0000828B0000}"/>
    <cellStyle name="Normal 4 4 3 4 4" xfId="7783" xr:uid="{00000000-0005-0000-0000-0000838B0000}"/>
    <cellStyle name="Normal 4 4 3 4 5" xfId="35469" xr:uid="{00000000-0005-0000-0000-0000848B0000}"/>
    <cellStyle name="Normal 4 4 3 4 6" xfId="5474" xr:uid="{00000000-0005-0000-0000-0000858B0000}"/>
    <cellStyle name="Normal 4 4 3 5" xfId="4279" xr:uid="{00000000-0005-0000-0000-0000868B0000}"/>
    <cellStyle name="Normal 4 4 3 5 2" xfId="16809" xr:uid="{00000000-0005-0000-0000-0000878B0000}"/>
    <cellStyle name="Normal 4 4 3 5 2 2" xfId="41776" xr:uid="{00000000-0005-0000-0000-0000888B0000}"/>
    <cellStyle name="Normal 4 4 3 5 3" xfId="36017" xr:uid="{00000000-0005-0000-0000-0000898B0000}"/>
    <cellStyle name="Normal 4 4 3 5 4" xfId="8733" xr:uid="{00000000-0005-0000-0000-00008A8B0000}"/>
    <cellStyle name="Normal 4 4 3 6" xfId="2652" xr:uid="{00000000-0005-0000-0000-00008B8B0000}"/>
    <cellStyle name="Normal 4 4 3 6 2" xfId="39989" xr:uid="{00000000-0005-0000-0000-00008C8B0000}"/>
    <cellStyle name="Normal 4 4 3 6 3" xfId="15022" xr:uid="{00000000-0005-0000-0000-00008D8B0000}"/>
    <cellStyle name="Normal 4 4 3 7" xfId="6828" xr:uid="{00000000-0005-0000-0000-00008E8B0000}"/>
    <cellStyle name="Normal 4 4 3 8" xfId="35253" xr:uid="{00000000-0005-0000-0000-00008F8B0000}"/>
    <cellStyle name="Normal 4 4 3 9" xfId="5247" xr:uid="{00000000-0005-0000-0000-0000908B0000}"/>
    <cellStyle name="Normal 4 4 4" xfId="2392" xr:uid="{00000000-0005-0000-0000-0000918B0000}"/>
    <cellStyle name="Normal 4 4 4 2" xfId="3999" xr:uid="{00000000-0005-0000-0000-0000928B0000}"/>
    <cellStyle name="Normal 4 4 4 2 2" xfId="10362" xr:uid="{00000000-0005-0000-0000-0000938B0000}"/>
    <cellStyle name="Normal 4 4 4 2 2 2" xfId="18119" xr:uid="{00000000-0005-0000-0000-0000948B0000}"/>
    <cellStyle name="Normal 4 4 4 2 2 2 2" xfId="43086" xr:uid="{00000000-0005-0000-0000-0000958B0000}"/>
    <cellStyle name="Normal 4 4 4 2 2 3" xfId="37646" xr:uid="{00000000-0005-0000-0000-0000968B0000}"/>
    <cellStyle name="Normal 4 4 4 2 3" xfId="16651" xr:uid="{00000000-0005-0000-0000-0000978B0000}"/>
    <cellStyle name="Normal 4 4 4 2 3 2" xfId="41618" xr:uid="{00000000-0005-0000-0000-0000988B0000}"/>
    <cellStyle name="Normal 4 4 4 2 4" xfId="8485" xr:uid="{00000000-0005-0000-0000-0000998B0000}"/>
    <cellStyle name="Normal 4 4 4 2 5" xfId="35784" xr:uid="{00000000-0005-0000-0000-00009A8B0000}"/>
    <cellStyle name="Normal 4 4 4 2 6" xfId="5794" xr:uid="{00000000-0005-0000-0000-00009B8B0000}"/>
    <cellStyle name="Normal 4 4 4 3" xfId="4891" xr:uid="{00000000-0005-0000-0000-00009C8B0000}"/>
    <cellStyle name="Normal 4 4 4 3 2" xfId="10126" xr:uid="{00000000-0005-0000-0000-00009D8B0000}"/>
    <cellStyle name="Normal 4 4 4 3 2 2" xfId="17883" xr:uid="{00000000-0005-0000-0000-00009E8B0000}"/>
    <cellStyle name="Normal 4 4 4 3 2 2 2" xfId="42850" xr:uid="{00000000-0005-0000-0000-00009F8B0000}"/>
    <cellStyle name="Normal 4 4 4 3 2 3" xfId="37410" xr:uid="{00000000-0005-0000-0000-0000A08B0000}"/>
    <cellStyle name="Normal 4 4 4 3 3" xfId="16415" xr:uid="{00000000-0005-0000-0000-0000A18B0000}"/>
    <cellStyle name="Normal 4 4 4 3 3 2" xfId="41382" xr:uid="{00000000-0005-0000-0000-0000A28B0000}"/>
    <cellStyle name="Normal 4 4 4 3 4" xfId="8246" xr:uid="{00000000-0005-0000-0000-0000A38B0000}"/>
    <cellStyle name="Normal 4 4 4 3 5" xfId="35558" xr:uid="{00000000-0005-0000-0000-0000A48B0000}"/>
    <cellStyle name="Normal 4 4 4 3 6" xfId="5563" xr:uid="{00000000-0005-0000-0000-0000A58B0000}"/>
    <cellStyle name="Normal 4 4 4 4" xfId="3186" xr:uid="{00000000-0005-0000-0000-0000A68B0000}"/>
    <cellStyle name="Normal 4 4 4 4 2" xfId="17272" xr:uid="{00000000-0005-0000-0000-0000A78B0000}"/>
    <cellStyle name="Normal 4 4 4 4 2 2" xfId="42239" xr:uid="{00000000-0005-0000-0000-0000A88B0000}"/>
    <cellStyle name="Normal 4 4 4 4 3" xfId="36799" xr:uid="{00000000-0005-0000-0000-0000A98B0000}"/>
    <cellStyle name="Normal 4 4 4 4 4" xfId="9515" xr:uid="{00000000-0005-0000-0000-0000AA8B0000}"/>
    <cellStyle name="Normal 4 4 4 5" xfId="15804" xr:uid="{00000000-0005-0000-0000-0000AB8B0000}"/>
    <cellStyle name="Normal 4 4 4 5 2" xfId="40771" xr:uid="{00000000-0005-0000-0000-0000AC8B0000}"/>
    <cellStyle name="Normal 4 4 4 6" xfId="7619" xr:uid="{00000000-0005-0000-0000-0000AD8B0000}"/>
    <cellStyle name="Normal 4 4 4 7" xfId="35343" xr:uid="{00000000-0005-0000-0000-0000AE8B0000}"/>
    <cellStyle name="Normal 4 4 4 8" xfId="5337" xr:uid="{00000000-0005-0000-0000-0000AF8B0000}"/>
    <cellStyle name="Normal 4 4 5" xfId="1853" xr:uid="{00000000-0005-0000-0000-0000B08B0000}"/>
    <cellStyle name="Normal 4 4 5 2" xfId="3479" xr:uid="{00000000-0005-0000-0000-0000B18B0000}"/>
    <cellStyle name="Normal 4 4 5 2 2" xfId="17973" xr:uid="{00000000-0005-0000-0000-0000B28B0000}"/>
    <cellStyle name="Normal 4 4 5 2 2 2" xfId="42940" xr:uid="{00000000-0005-0000-0000-0000B38B0000}"/>
    <cellStyle name="Normal 4 4 5 2 3" xfId="37500" xr:uid="{00000000-0005-0000-0000-0000B48B0000}"/>
    <cellStyle name="Normal 4 4 5 2 4" xfId="10216" xr:uid="{00000000-0005-0000-0000-0000B58B0000}"/>
    <cellStyle name="Normal 4 4 5 3" xfId="4359" xr:uid="{00000000-0005-0000-0000-0000B68B0000}"/>
    <cellStyle name="Normal 4 4 5 3 2" xfId="41472" xr:uid="{00000000-0005-0000-0000-0000B78B0000}"/>
    <cellStyle name="Normal 4 4 5 3 3" xfId="16505" xr:uid="{00000000-0005-0000-0000-0000B88B0000}"/>
    <cellStyle name="Normal 4 4 5 4" xfId="2666" xr:uid="{00000000-0005-0000-0000-0000B98B0000}"/>
    <cellStyle name="Normal 4 4 5 4 2" xfId="8339" xr:uid="{00000000-0005-0000-0000-0000BA8B0000}"/>
    <cellStyle name="Normal 4 4 5 5" xfId="35638" xr:uid="{00000000-0005-0000-0000-0000BB8B0000}"/>
    <cellStyle name="Normal 4 4 5 6" xfId="5648" xr:uid="{00000000-0005-0000-0000-0000BC8B0000}"/>
    <cellStyle name="Normal 4 4 6" xfId="3407" xr:uid="{00000000-0005-0000-0000-0000BD8B0000}"/>
    <cellStyle name="Normal 4 4 6 2" xfId="9606" xr:uid="{00000000-0005-0000-0000-0000BE8B0000}"/>
    <cellStyle name="Normal 4 4 6 2 2" xfId="17363" xr:uid="{00000000-0005-0000-0000-0000BF8B0000}"/>
    <cellStyle name="Normal 4 4 6 2 2 2" xfId="42330" xr:uid="{00000000-0005-0000-0000-0000C08B0000}"/>
    <cellStyle name="Normal 4 4 6 2 3" xfId="36890" xr:uid="{00000000-0005-0000-0000-0000C18B0000}"/>
    <cellStyle name="Normal 4 4 6 3" xfId="15895" xr:uid="{00000000-0005-0000-0000-0000C28B0000}"/>
    <cellStyle name="Normal 4 4 6 3 2" xfId="40862" xr:uid="{00000000-0005-0000-0000-0000C38B0000}"/>
    <cellStyle name="Normal 4 4 6 4" xfId="7726" xr:uid="{00000000-0005-0000-0000-0000C48B0000}"/>
    <cellStyle name="Normal 4 4 6 5" xfId="35412" xr:uid="{00000000-0005-0000-0000-0000C58B0000}"/>
    <cellStyle name="Normal 4 4 6 6" xfId="5417" xr:uid="{00000000-0005-0000-0000-0000C68B0000}"/>
    <cellStyle name="Normal 4 4 7" xfId="4217" xr:uid="{00000000-0005-0000-0000-0000C78B0000}"/>
    <cellStyle name="Normal 4 4 7 2" xfId="16752" xr:uid="{00000000-0005-0000-0000-0000C88B0000}"/>
    <cellStyle name="Normal 4 4 7 2 2" xfId="41719" xr:uid="{00000000-0005-0000-0000-0000C98B0000}"/>
    <cellStyle name="Normal 4 4 7 3" xfId="35925" xr:uid="{00000000-0005-0000-0000-0000CA8B0000}"/>
    <cellStyle name="Normal 4 4 7 4" xfId="8641" xr:uid="{00000000-0005-0000-0000-0000CB8B0000}"/>
    <cellStyle name="Normal 4 4 8" xfId="2595" xr:uid="{00000000-0005-0000-0000-0000CC8B0000}"/>
    <cellStyle name="Normal 4 4 8 2" xfId="39897" xr:uid="{00000000-0005-0000-0000-0000CD8B0000}"/>
    <cellStyle name="Normal 4 4 8 3" xfId="14930" xr:uid="{00000000-0005-0000-0000-0000CE8B0000}"/>
    <cellStyle name="Normal 4 4 9" xfId="6735" xr:uid="{00000000-0005-0000-0000-0000CF8B0000}"/>
    <cellStyle name="Normal 4 5" xfId="1457" xr:uid="{00000000-0005-0000-0000-0000D08B0000}"/>
    <cellStyle name="Normal 4 5 2" xfId="2395" xr:uid="{00000000-0005-0000-0000-0000D18B0000}"/>
    <cellStyle name="Normal 4 5 2 2" xfId="4002" xr:uid="{00000000-0005-0000-0000-0000D28B0000}"/>
    <cellStyle name="Normal 4 5 2 2 2" xfId="10365" xr:uid="{00000000-0005-0000-0000-0000D38B0000}"/>
    <cellStyle name="Normal 4 5 2 2 2 2" xfId="18122" xr:uid="{00000000-0005-0000-0000-0000D48B0000}"/>
    <cellStyle name="Normal 4 5 2 2 2 2 2" xfId="43089" xr:uid="{00000000-0005-0000-0000-0000D58B0000}"/>
    <cellStyle name="Normal 4 5 2 2 2 3" xfId="37649" xr:uid="{00000000-0005-0000-0000-0000D68B0000}"/>
    <cellStyle name="Normal 4 5 2 2 3" xfId="16654" xr:uid="{00000000-0005-0000-0000-0000D78B0000}"/>
    <cellStyle name="Normal 4 5 2 2 3 2" xfId="41621" xr:uid="{00000000-0005-0000-0000-0000D88B0000}"/>
    <cellStyle name="Normal 4 5 2 2 4" xfId="8488" xr:uid="{00000000-0005-0000-0000-0000D98B0000}"/>
    <cellStyle name="Normal 4 5 2 2 5" xfId="35787" xr:uid="{00000000-0005-0000-0000-0000DA8B0000}"/>
    <cellStyle name="Normal 4 5 2 2 6" xfId="5797" xr:uid="{00000000-0005-0000-0000-0000DB8B0000}"/>
    <cellStyle name="Normal 4 5 2 3" xfId="4894" xr:uid="{00000000-0005-0000-0000-0000DC8B0000}"/>
    <cellStyle name="Normal 4 5 2 3 2" xfId="10129" xr:uid="{00000000-0005-0000-0000-0000DD8B0000}"/>
    <cellStyle name="Normal 4 5 2 3 2 2" xfId="17886" xr:uid="{00000000-0005-0000-0000-0000DE8B0000}"/>
    <cellStyle name="Normal 4 5 2 3 2 2 2" xfId="42853" xr:uid="{00000000-0005-0000-0000-0000DF8B0000}"/>
    <cellStyle name="Normal 4 5 2 3 2 3" xfId="37413" xr:uid="{00000000-0005-0000-0000-0000E08B0000}"/>
    <cellStyle name="Normal 4 5 2 3 3" xfId="16418" xr:uid="{00000000-0005-0000-0000-0000E18B0000}"/>
    <cellStyle name="Normal 4 5 2 3 3 2" xfId="41385" xr:uid="{00000000-0005-0000-0000-0000E28B0000}"/>
    <cellStyle name="Normal 4 5 2 3 4" xfId="8249" xr:uid="{00000000-0005-0000-0000-0000E38B0000}"/>
    <cellStyle name="Normal 4 5 2 3 5" xfId="35561" xr:uid="{00000000-0005-0000-0000-0000E48B0000}"/>
    <cellStyle name="Normal 4 5 2 3 6" xfId="5566" xr:uid="{00000000-0005-0000-0000-0000E58B0000}"/>
    <cellStyle name="Normal 4 5 2 4" xfId="3189" xr:uid="{00000000-0005-0000-0000-0000E68B0000}"/>
    <cellStyle name="Normal 4 5 2 4 2" xfId="17275" xr:uid="{00000000-0005-0000-0000-0000E78B0000}"/>
    <cellStyle name="Normal 4 5 2 4 2 2" xfId="42242" xr:uid="{00000000-0005-0000-0000-0000E88B0000}"/>
    <cellStyle name="Normal 4 5 2 4 3" xfId="36802" xr:uid="{00000000-0005-0000-0000-0000E98B0000}"/>
    <cellStyle name="Normal 4 5 2 4 4" xfId="9518" xr:uid="{00000000-0005-0000-0000-0000EA8B0000}"/>
    <cellStyle name="Normal 4 5 2 5" xfId="15807" xr:uid="{00000000-0005-0000-0000-0000EB8B0000}"/>
    <cellStyle name="Normal 4 5 2 5 2" xfId="40774" xr:uid="{00000000-0005-0000-0000-0000EC8B0000}"/>
    <cellStyle name="Normal 4 5 2 6" xfId="7622" xr:uid="{00000000-0005-0000-0000-0000ED8B0000}"/>
    <cellStyle name="Normal 4 5 2 7" xfId="35346" xr:uid="{00000000-0005-0000-0000-0000EE8B0000}"/>
    <cellStyle name="Normal 4 5 2 8" xfId="5340" xr:uid="{00000000-0005-0000-0000-0000EF8B0000}"/>
    <cellStyle name="Normal 4 5 3" xfId="1881" xr:uid="{00000000-0005-0000-0000-0000F08B0000}"/>
    <cellStyle name="Normal 4 5 3 2" xfId="3507" xr:uid="{00000000-0005-0000-0000-0000F18B0000}"/>
    <cellStyle name="Normal 4 5 3 2 2" xfId="18001" xr:uid="{00000000-0005-0000-0000-0000F28B0000}"/>
    <cellStyle name="Normal 4 5 3 2 2 2" xfId="42968" xr:uid="{00000000-0005-0000-0000-0000F38B0000}"/>
    <cellStyle name="Normal 4 5 3 2 3" xfId="37528" xr:uid="{00000000-0005-0000-0000-0000F48B0000}"/>
    <cellStyle name="Normal 4 5 3 2 4" xfId="10244" xr:uid="{00000000-0005-0000-0000-0000F58B0000}"/>
    <cellStyle name="Normal 4 5 3 3" xfId="4387" xr:uid="{00000000-0005-0000-0000-0000F68B0000}"/>
    <cellStyle name="Normal 4 5 3 3 2" xfId="41500" xr:uid="{00000000-0005-0000-0000-0000F78B0000}"/>
    <cellStyle name="Normal 4 5 3 3 3" xfId="16533" xr:uid="{00000000-0005-0000-0000-0000F88B0000}"/>
    <cellStyle name="Normal 4 5 3 4" xfId="2694" xr:uid="{00000000-0005-0000-0000-0000F98B0000}"/>
    <cellStyle name="Normal 4 5 3 4 2" xfId="8367" xr:uid="{00000000-0005-0000-0000-0000FA8B0000}"/>
    <cellStyle name="Normal 4 5 3 5" xfId="35666" xr:uid="{00000000-0005-0000-0000-0000FB8B0000}"/>
    <cellStyle name="Normal 4 5 3 6" xfId="5676" xr:uid="{00000000-0005-0000-0000-0000FC8B0000}"/>
    <cellStyle name="Normal 4 5 4" xfId="3435" xr:uid="{00000000-0005-0000-0000-0000FD8B0000}"/>
    <cellStyle name="Normal 4 5 4 2" xfId="9634" xr:uid="{00000000-0005-0000-0000-0000FE8B0000}"/>
    <cellStyle name="Normal 4 5 4 2 2" xfId="17391" xr:uid="{00000000-0005-0000-0000-0000FF8B0000}"/>
    <cellStyle name="Normal 4 5 4 2 2 2" xfId="42358" xr:uid="{00000000-0005-0000-0000-0000008C0000}"/>
    <cellStyle name="Normal 4 5 4 2 3" xfId="36918" xr:uid="{00000000-0005-0000-0000-0000018C0000}"/>
    <cellStyle name="Normal 4 5 4 3" xfId="15923" xr:uid="{00000000-0005-0000-0000-0000028C0000}"/>
    <cellStyle name="Normal 4 5 4 3 2" xfId="40890" xr:uid="{00000000-0005-0000-0000-0000038C0000}"/>
    <cellStyle name="Normal 4 5 4 4" xfId="7754" xr:uid="{00000000-0005-0000-0000-0000048C0000}"/>
    <cellStyle name="Normal 4 5 4 5" xfId="35440" xr:uid="{00000000-0005-0000-0000-0000058C0000}"/>
    <cellStyle name="Normal 4 5 4 6" xfId="5445" xr:uid="{00000000-0005-0000-0000-0000068C0000}"/>
    <cellStyle name="Normal 4 5 5" xfId="4247" xr:uid="{00000000-0005-0000-0000-0000078C0000}"/>
    <cellStyle name="Normal 4 5 5 2" xfId="16780" xr:uid="{00000000-0005-0000-0000-0000088C0000}"/>
    <cellStyle name="Normal 4 5 5 2 2" xfId="41747" xr:uid="{00000000-0005-0000-0000-0000098C0000}"/>
    <cellStyle name="Normal 4 5 5 3" xfId="35957" xr:uid="{00000000-0005-0000-0000-00000A8C0000}"/>
    <cellStyle name="Normal 4 5 5 4" xfId="8673" xr:uid="{00000000-0005-0000-0000-00000B8C0000}"/>
    <cellStyle name="Normal 4 5 6" xfId="2623" xr:uid="{00000000-0005-0000-0000-00000C8C0000}"/>
    <cellStyle name="Normal 4 5 6 2" xfId="39929" xr:uid="{00000000-0005-0000-0000-00000D8C0000}"/>
    <cellStyle name="Normal 4 5 6 3" xfId="14962" xr:uid="{00000000-0005-0000-0000-00000E8C0000}"/>
    <cellStyle name="Normal 4 5 7" xfId="6768" xr:uid="{00000000-0005-0000-0000-00000F8C0000}"/>
    <cellStyle name="Normal 4 5 8" xfId="35224" xr:uid="{00000000-0005-0000-0000-0000108C0000}"/>
    <cellStyle name="Normal 4 5 9" xfId="5218" xr:uid="{00000000-0005-0000-0000-0000118C0000}"/>
    <cellStyle name="Normal 4 6" xfId="1510" xr:uid="{00000000-0005-0000-0000-0000128C0000}"/>
    <cellStyle name="Normal 4 6 2" xfId="2396" xr:uid="{00000000-0005-0000-0000-0000138C0000}"/>
    <cellStyle name="Normal 4 6 2 2" xfId="4003" xr:uid="{00000000-0005-0000-0000-0000148C0000}"/>
    <cellStyle name="Normal 4 6 2 2 2" xfId="10366" xr:uid="{00000000-0005-0000-0000-0000158C0000}"/>
    <cellStyle name="Normal 4 6 2 2 2 2" xfId="18123" xr:uid="{00000000-0005-0000-0000-0000168C0000}"/>
    <cellStyle name="Normal 4 6 2 2 2 2 2" xfId="43090" xr:uid="{00000000-0005-0000-0000-0000178C0000}"/>
    <cellStyle name="Normal 4 6 2 2 2 3" xfId="37650" xr:uid="{00000000-0005-0000-0000-0000188C0000}"/>
    <cellStyle name="Normal 4 6 2 2 3" xfId="16655" xr:uid="{00000000-0005-0000-0000-0000198C0000}"/>
    <cellStyle name="Normal 4 6 2 2 3 2" xfId="41622" xr:uid="{00000000-0005-0000-0000-00001A8C0000}"/>
    <cellStyle name="Normal 4 6 2 2 4" xfId="8489" xr:uid="{00000000-0005-0000-0000-00001B8C0000}"/>
    <cellStyle name="Normal 4 6 2 2 5" xfId="35788" xr:uid="{00000000-0005-0000-0000-00001C8C0000}"/>
    <cellStyle name="Normal 4 6 2 2 6" xfId="5798" xr:uid="{00000000-0005-0000-0000-00001D8C0000}"/>
    <cellStyle name="Normal 4 6 2 3" xfId="4895" xr:uid="{00000000-0005-0000-0000-00001E8C0000}"/>
    <cellStyle name="Normal 4 6 2 3 2" xfId="10130" xr:uid="{00000000-0005-0000-0000-00001F8C0000}"/>
    <cellStyle name="Normal 4 6 2 3 2 2" xfId="17887" xr:uid="{00000000-0005-0000-0000-0000208C0000}"/>
    <cellStyle name="Normal 4 6 2 3 2 2 2" xfId="42854" xr:uid="{00000000-0005-0000-0000-0000218C0000}"/>
    <cellStyle name="Normal 4 6 2 3 2 3" xfId="37414" xr:uid="{00000000-0005-0000-0000-0000228C0000}"/>
    <cellStyle name="Normal 4 6 2 3 3" xfId="16419" xr:uid="{00000000-0005-0000-0000-0000238C0000}"/>
    <cellStyle name="Normal 4 6 2 3 3 2" xfId="41386" xr:uid="{00000000-0005-0000-0000-0000248C0000}"/>
    <cellStyle name="Normal 4 6 2 3 4" xfId="8250" xr:uid="{00000000-0005-0000-0000-0000258C0000}"/>
    <cellStyle name="Normal 4 6 2 3 5" xfId="35562" xr:uid="{00000000-0005-0000-0000-0000268C0000}"/>
    <cellStyle name="Normal 4 6 2 3 6" xfId="5567" xr:uid="{00000000-0005-0000-0000-0000278C0000}"/>
    <cellStyle name="Normal 4 6 2 4" xfId="3190" xr:uid="{00000000-0005-0000-0000-0000288C0000}"/>
    <cellStyle name="Normal 4 6 2 4 2" xfId="17276" xr:uid="{00000000-0005-0000-0000-0000298C0000}"/>
    <cellStyle name="Normal 4 6 2 4 2 2" xfId="42243" xr:uid="{00000000-0005-0000-0000-00002A8C0000}"/>
    <cellStyle name="Normal 4 6 2 4 3" xfId="36803" xr:uid="{00000000-0005-0000-0000-00002B8C0000}"/>
    <cellStyle name="Normal 4 6 2 4 4" xfId="9519" xr:uid="{00000000-0005-0000-0000-00002C8C0000}"/>
    <cellStyle name="Normal 4 6 2 5" xfId="15808" xr:uid="{00000000-0005-0000-0000-00002D8C0000}"/>
    <cellStyle name="Normal 4 6 2 5 2" xfId="40775" xr:uid="{00000000-0005-0000-0000-00002E8C0000}"/>
    <cellStyle name="Normal 4 6 2 6" xfId="7623" xr:uid="{00000000-0005-0000-0000-00002F8C0000}"/>
    <cellStyle name="Normal 4 6 2 7" xfId="35347" xr:uid="{00000000-0005-0000-0000-0000308C0000}"/>
    <cellStyle name="Normal 4 6 2 8" xfId="5341" xr:uid="{00000000-0005-0000-0000-0000318C0000}"/>
    <cellStyle name="Normal 4 6 3" xfId="1903" xr:uid="{00000000-0005-0000-0000-0000328C0000}"/>
    <cellStyle name="Normal 4 6 3 2" xfId="3529" xr:uid="{00000000-0005-0000-0000-0000338C0000}"/>
    <cellStyle name="Normal 4 6 3 2 2" xfId="18023" xr:uid="{00000000-0005-0000-0000-0000348C0000}"/>
    <cellStyle name="Normal 4 6 3 2 2 2" xfId="42990" xr:uid="{00000000-0005-0000-0000-0000358C0000}"/>
    <cellStyle name="Normal 4 6 3 2 3" xfId="37550" xr:uid="{00000000-0005-0000-0000-0000368C0000}"/>
    <cellStyle name="Normal 4 6 3 2 4" xfId="10266" xr:uid="{00000000-0005-0000-0000-0000378C0000}"/>
    <cellStyle name="Normal 4 6 3 3" xfId="4409" xr:uid="{00000000-0005-0000-0000-0000388C0000}"/>
    <cellStyle name="Normal 4 6 3 3 2" xfId="41522" xr:uid="{00000000-0005-0000-0000-0000398C0000}"/>
    <cellStyle name="Normal 4 6 3 3 3" xfId="16555" xr:uid="{00000000-0005-0000-0000-00003A8C0000}"/>
    <cellStyle name="Normal 4 6 3 4" xfId="2716" xr:uid="{00000000-0005-0000-0000-00003B8C0000}"/>
    <cellStyle name="Normal 4 6 3 4 2" xfId="8389" xr:uid="{00000000-0005-0000-0000-00003C8C0000}"/>
    <cellStyle name="Normal 4 6 3 5" xfId="35688" xr:uid="{00000000-0005-0000-0000-00003D8C0000}"/>
    <cellStyle name="Normal 4 6 3 6" xfId="5698" xr:uid="{00000000-0005-0000-0000-00003E8C0000}"/>
    <cellStyle name="Normal 4 6 4" xfId="3457" xr:uid="{00000000-0005-0000-0000-00003F8C0000}"/>
    <cellStyle name="Normal 4 6 4 2" xfId="9656" xr:uid="{00000000-0005-0000-0000-0000408C0000}"/>
    <cellStyle name="Normal 4 6 4 2 2" xfId="17413" xr:uid="{00000000-0005-0000-0000-0000418C0000}"/>
    <cellStyle name="Normal 4 6 4 2 2 2" xfId="42380" xr:uid="{00000000-0005-0000-0000-0000428C0000}"/>
    <cellStyle name="Normal 4 6 4 2 3" xfId="36940" xr:uid="{00000000-0005-0000-0000-0000438C0000}"/>
    <cellStyle name="Normal 4 6 4 3" xfId="15945" xr:uid="{00000000-0005-0000-0000-0000448C0000}"/>
    <cellStyle name="Normal 4 6 4 3 2" xfId="40912" xr:uid="{00000000-0005-0000-0000-0000458C0000}"/>
    <cellStyle name="Normal 4 6 4 4" xfId="7776" xr:uid="{00000000-0005-0000-0000-0000468C0000}"/>
    <cellStyle name="Normal 4 6 4 5" xfId="35462" xr:uid="{00000000-0005-0000-0000-0000478C0000}"/>
    <cellStyle name="Normal 4 6 4 6" xfId="5467" xr:uid="{00000000-0005-0000-0000-0000488C0000}"/>
    <cellStyle name="Normal 4 6 5" xfId="4272" xr:uid="{00000000-0005-0000-0000-0000498C0000}"/>
    <cellStyle name="Normal 4 6 5 2" xfId="16802" xr:uid="{00000000-0005-0000-0000-00004A8C0000}"/>
    <cellStyle name="Normal 4 6 5 2 2" xfId="41769" xr:uid="{00000000-0005-0000-0000-00004B8C0000}"/>
    <cellStyle name="Normal 4 6 5 3" xfId="36010" xr:uid="{00000000-0005-0000-0000-00004C8C0000}"/>
    <cellStyle name="Normal 4 6 5 4" xfId="8726" xr:uid="{00000000-0005-0000-0000-00004D8C0000}"/>
    <cellStyle name="Normal 4 6 6" xfId="2645" xr:uid="{00000000-0005-0000-0000-00004E8C0000}"/>
    <cellStyle name="Normal 4 6 6 2" xfId="39982" xr:uid="{00000000-0005-0000-0000-00004F8C0000}"/>
    <cellStyle name="Normal 4 6 6 3" xfId="15015" xr:uid="{00000000-0005-0000-0000-0000508C0000}"/>
    <cellStyle name="Normal 4 6 7" xfId="6821" xr:uid="{00000000-0005-0000-0000-0000518C0000}"/>
    <cellStyle name="Normal 4 6 8" xfId="35246" xr:uid="{00000000-0005-0000-0000-0000528C0000}"/>
    <cellStyle name="Normal 4 6 9" xfId="5240" xr:uid="{00000000-0005-0000-0000-0000538C0000}"/>
    <cellStyle name="Normal 4 7" xfId="1944" xr:uid="{00000000-0005-0000-0000-0000548C0000}"/>
    <cellStyle name="Normal 4 8" xfId="2373" xr:uid="{00000000-0005-0000-0000-0000558C0000}"/>
    <cellStyle name="Normal 4 8 2" xfId="3980" xr:uid="{00000000-0005-0000-0000-0000568C0000}"/>
    <cellStyle name="Normal 4 8 2 2" xfId="10343" xr:uid="{00000000-0005-0000-0000-0000578C0000}"/>
    <cellStyle name="Normal 4 8 2 2 2" xfId="18100" xr:uid="{00000000-0005-0000-0000-0000588C0000}"/>
    <cellStyle name="Normal 4 8 2 2 2 2" xfId="43067" xr:uid="{00000000-0005-0000-0000-0000598C0000}"/>
    <cellStyle name="Normal 4 8 2 2 3" xfId="37627" xr:uid="{00000000-0005-0000-0000-00005A8C0000}"/>
    <cellStyle name="Normal 4 8 2 3" xfId="16632" xr:uid="{00000000-0005-0000-0000-00005B8C0000}"/>
    <cellStyle name="Normal 4 8 2 3 2" xfId="41599" xr:uid="{00000000-0005-0000-0000-00005C8C0000}"/>
    <cellStyle name="Normal 4 8 2 4" xfId="8466" xr:uid="{00000000-0005-0000-0000-00005D8C0000}"/>
    <cellStyle name="Normal 4 8 2 5" xfId="35765" xr:uid="{00000000-0005-0000-0000-00005E8C0000}"/>
    <cellStyle name="Normal 4 8 2 6" xfId="5775" xr:uid="{00000000-0005-0000-0000-00005F8C0000}"/>
    <cellStyle name="Normal 4 8 3" xfId="4872" xr:uid="{00000000-0005-0000-0000-0000608C0000}"/>
    <cellStyle name="Normal 4 8 3 2" xfId="10107" xr:uid="{00000000-0005-0000-0000-0000618C0000}"/>
    <cellStyle name="Normal 4 8 3 2 2" xfId="17864" xr:uid="{00000000-0005-0000-0000-0000628C0000}"/>
    <cellStyle name="Normal 4 8 3 2 2 2" xfId="42831" xr:uid="{00000000-0005-0000-0000-0000638C0000}"/>
    <cellStyle name="Normal 4 8 3 2 3" xfId="37391" xr:uid="{00000000-0005-0000-0000-0000648C0000}"/>
    <cellStyle name="Normal 4 8 3 3" xfId="16396" xr:uid="{00000000-0005-0000-0000-0000658C0000}"/>
    <cellStyle name="Normal 4 8 3 3 2" xfId="41363" xr:uid="{00000000-0005-0000-0000-0000668C0000}"/>
    <cellStyle name="Normal 4 8 3 4" xfId="8227" xr:uid="{00000000-0005-0000-0000-0000678C0000}"/>
    <cellStyle name="Normal 4 8 3 5" xfId="35539" xr:uid="{00000000-0005-0000-0000-0000688C0000}"/>
    <cellStyle name="Normal 4 8 3 6" xfId="5544" xr:uid="{00000000-0005-0000-0000-0000698C0000}"/>
    <cellStyle name="Normal 4 8 4" xfId="3167" xr:uid="{00000000-0005-0000-0000-00006A8C0000}"/>
    <cellStyle name="Normal 4 8 4 2" xfId="17253" xr:uid="{00000000-0005-0000-0000-00006B8C0000}"/>
    <cellStyle name="Normal 4 8 4 2 2" xfId="42220" xr:uid="{00000000-0005-0000-0000-00006C8C0000}"/>
    <cellStyle name="Normal 4 8 4 3" xfId="36780" xr:uid="{00000000-0005-0000-0000-00006D8C0000}"/>
    <cellStyle name="Normal 4 8 4 4" xfId="9496" xr:uid="{00000000-0005-0000-0000-00006E8C0000}"/>
    <cellStyle name="Normal 4 8 5" xfId="15785" xr:uid="{00000000-0005-0000-0000-00006F8C0000}"/>
    <cellStyle name="Normal 4 8 5 2" xfId="40752" xr:uid="{00000000-0005-0000-0000-0000708C0000}"/>
    <cellStyle name="Normal 4 8 6" xfId="7600" xr:uid="{00000000-0005-0000-0000-0000718C0000}"/>
    <cellStyle name="Normal 4 8 7" xfId="35324" xr:uid="{00000000-0005-0000-0000-0000728C0000}"/>
    <cellStyle name="Normal 4 8 8" xfId="5318" xr:uid="{00000000-0005-0000-0000-0000738C0000}"/>
    <cellStyle name="Normal 4 9" xfId="1845" xr:uid="{00000000-0005-0000-0000-0000748C0000}"/>
    <cellStyle name="Normal 4 9 2" xfId="3471" xr:uid="{00000000-0005-0000-0000-0000758C0000}"/>
    <cellStyle name="Normal 4 9 2 2" xfId="10376" xr:uid="{00000000-0005-0000-0000-0000768C0000}"/>
    <cellStyle name="Normal 4 9 2 2 2" xfId="18133" xr:uid="{00000000-0005-0000-0000-0000778C0000}"/>
    <cellStyle name="Normal 4 9 2 2 2 2" xfId="43100" xr:uid="{00000000-0005-0000-0000-0000788C0000}"/>
    <cellStyle name="Normal 4 9 2 2 3" xfId="37660" xr:uid="{00000000-0005-0000-0000-0000798C0000}"/>
    <cellStyle name="Normal 4 9 2 3" xfId="16665" xr:uid="{00000000-0005-0000-0000-00007A8C0000}"/>
    <cellStyle name="Normal 4 9 2 3 2" xfId="41632" xr:uid="{00000000-0005-0000-0000-00007B8C0000}"/>
    <cellStyle name="Normal 4 9 2 4" xfId="8499" xr:uid="{00000000-0005-0000-0000-00007C8C0000}"/>
    <cellStyle name="Normal 4 9 2 5" xfId="35798" xr:uid="{00000000-0005-0000-0000-00007D8C0000}"/>
    <cellStyle name="Normal 4 9 2 6" xfId="5808" xr:uid="{00000000-0005-0000-0000-00007E8C0000}"/>
    <cellStyle name="Normal 4 9 3" xfId="4351" xr:uid="{00000000-0005-0000-0000-00007F8C0000}"/>
    <cellStyle name="Normal 4 9 3 2" xfId="10141" xr:uid="{00000000-0005-0000-0000-0000808C0000}"/>
    <cellStyle name="Normal 4 9 3 2 2" xfId="17898" xr:uid="{00000000-0005-0000-0000-0000818C0000}"/>
    <cellStyle name="Normal 4 9 3 2 2 2" xfId="42865" xr:uid="{00000000-0005-0000-0000-0000828C0000}"/>
    <cellStyle name="Normal 4 9 3 2 3" xfId="37425" xr:uid="{00000000-0005-0000-0000-0000838C0000}"/>
    <cellStyle name="Normal 4 9 3 3" xfId="16430" xr:uid="{00000000-0005-0000-0000-0000848C0000}"/>
    <cellStyle name="Normal 4 9 3 3 2" xfId="41397" xr:uid="{00000000-0005-0000-0000-0000858C0000}"/>
    <cellStyle name="Normal 4 9 3 4" xfId="8261" xr:uid="{00000000-0005-0000-0000-0000868C0000}"/>
    <cellStyle name="Normal 4 9 3 5" xfId="35572" xr:uid="{00000000-0005-0000-0000-0000878C0000}"/>
    <cellStyle name="Normal 4 9 3 6" xfId="5577" xr:uid="{00000000-0005-0000-0000-0000888C0000}"/>
    <cellStyle name="Normal 4 9 4" xfId="2658" xr:uid="{00000000-0005-0000-0000-0000898C0000}"/>
    <cellStyle name="Normal 4 9 4 2" xfId="17287" xr:uid="{00000000-0005-0000-0000-00008A8C0000}"/>
    <cellStyle name="Normal 4 9 4 2 2" xfId="42254" xr:uid="{00000000-0005-0000-0000-00008B8C0000}"/>
    <cellStyle name="Normal 4 9 4 3" xfId="36814" xr:uid="{00000000-0005-0000-0000-00008C8C0000}"/>
    <cellStyle name="Normal 4 9 4 4" xfId="9530" xr:uid="{00000000-0005-0000-0000-00008D8C0000}"/>
    <cellStyle name="Normal 4 9 5" xfId="15819" xr:uid="{00000000-0005-0000-0000-00008E8C0000}"/>
    <cellStyle name="Normal 4 9 5 2" xfId="40786" xr:uid="{00000000-0005-0000-0000-00008F8C0000}"/>
    <cellStyle name="Normal 4 9 6" xfId="7637" xr:uid="{00000000-0005-0000-0000-0000908C0000}"/>
    <cellStyle name="Normal 4 9 7" xfId="35357" xr:uid="{00000000-0005-0000-0000-0000918C0000}"/>
    <cellStyle name="Normal 4 9 8" xfId="5352" xr:uid="{00000000-0005-0000-0000-0000928C0000}"/>
    <cellStyle name="Normal 40" xfId="1840" xr:uid="{00000000-0005-0000-0000-0000938C0000}"/>
    <cellStyle name="Normal 40 2" xfId="1842" xr:uid="{00000000-0005-0000-0000-0000948C0000}"/>
    <cellStyle name="Normal 40 2 2" xfId="2397" xr:uid="{00000000-0005-0000-0000-0000958C0000}"/>
    <cellStyle name="Normal 40 2 2 2" xfId="4004" xr:uid="{00000000-0005-0000-0000-0000968C0000}"/>
    <cellStyle name="Normal 40 2 2 2 2" xfId="10367" xr:uid="{00000000-0005-0000-0000-0000978C0000}"/>
    <cellStyle name="Normal 40 2 2 2 2 2" xfId="18124" xr:uid="{00000000-0005-0000-0000-0000988C0000}"/>
    <cellStyle name="Normal 40 2 2 2 2 2 2" xfId="43091" xr:uid="{00000000-0005-0000-0000-0000998C0000}"/>
    <cellStyle name="Normal 40 2 2 2 2 3" xfId="37651" xr:uid="{00000000-0005-0000-0000-00009A8C0000}"/>
    <cellStyle name="Normal 40 2 2 2 3" xfId="16656" xr:uid="{00000000-0005-0000-0000-00009B8C0000}"/>
    <cellStyle name="Normal 40 2 2 2 3 2" xfId="41623" xr:uid="{00000000-0005-0000-0000-00009C8C0000}"/>
    <cellStyle name="Normal 40 2 2 2 4" xfId="8490" xr:uid="{00000000-0005-0000-0000-00009D8C0000}"/>
    <cellStyle name="Normal 40 2 2 2 5" xfId="35789" xr:uid="{00000000-0005-0000-0000-00009E8C0000}"/>
    <cellStyle name="Normal 40 2 2 2 6" xfId="5799" xr:uid="{00000000-0005-0000-0000-00009F8C0000}"/>
    <cellStyle name="Normal 40 2 2 3" xfId="4896" xr:uid="{00000000-0005-0000-0000-0000A08C0000}"/>
    <cellStyle name="Normal 40 2 2 3 2" xfId="10131" xr:uid="{00000000-0005-0000-0000-0000A18C0000}"/>
    <cellStyle name="Normal 40 2 2 3 2 2" xfId="17888" xr:uid="{00000000-0005-0000-0000-0000A28C0000}"/>
    <cellStyle name="Normal 40 2 2 3 2 2 2" xfId="42855" xr:uid="{00000000-0005-0000-0000-0000A38C0000}"/>
    <cellStyle name="Normal 40 2 2 3 2 3" xfId="37415" xr:uid="{00000000-0005-0000-0000-0000A48C0000}"/>
    <cellStyle name="Normal 40 2 2 3 3" xfId="16420" xr:uid="{00000000-0005-0000-0000-0000A58C0000}"/>
    <cellStyle name="Normal 40 2 2 3 3 2" xfId="41387" xr:uid="{00000000-0005-0000-0000-0000A68C0000}"/>
    <cellStyle name="Normal 40 2 2 3 4" xfId="8251" xr:uid="{00000000-0005-0000-0000-0000A78C0000}"/>
    <cellStyle name="Normal 40 2 2 3 5" xfId="35563" xr:uid="{00000000-0005-0000-0000-0000A88C0000}"/>
    <cellStyle name="Normal 40 2 2 3 6" xfId="5568" xr:uid="{00000000-0005-0000-0000-0000A98C0000}"/>
    <cellStyle name="Normal 40 2 2 4" xfId="3191" xr:uid="{00000000-0005-0000-0000-0000AA8C0000}"/>
    <cellStyle name="Normal 40 2 2 4 2" xfId="17277" xr:uid="{00000000-0005-0000-0000-0000AB8C0000}"/>
    <cellStyle name="Normal 40 2 2 4 2 2" xfId="42244" xr:uid="{00000000-0005-0000-0000-0000AC8C0000}"/>
    <cellStyle name="Normal 40 2 2 4 3" xfId="36804" xr:uid="{00000000-0005-0000-0000-0000AD8C0000}"/>
    <cellStyle name="Normal 40 2 2 4 4" xfId="9520" xr:uid="{00000000-0005-0000-0000-0000AE8C0000}"/>
    <cellStyle name="Normal 40 2 2 5" xfId="15809" xr:uid="{00000000-0005-0000-0000-0000AF8C0000}"/>
    <cellStyle name="Normal 40 2 2 5 2" xfId="40776" xr:uid="{00000000-0005-0000-0000-0000B08C0000}"/>
    <cellStyle name="Normal 40 2 2 6" xfId="7624" xr:uid="{00000000-0005-0000-0000-0000B18C0000}"/>
    <cellStyle name="Normal 40 2 2 7" xfId="35348" xr:uid="{00000000-0005-0000-0000-0000B28C0000}"/>
    <cellStyle name="Normal 40 2 2 8" xfId="5342" xr:uid="{00000000-0005-0000-0000-0000B38C0000}"/>
    <cellStyle name="Normal 40 2 3" xfId="1913" xr:uid="{00000000-0005-0000-0000-0000B48C0000}"/>
    <cellStyle name="Normal 40 2 3 2" xfId="3539" xr:uid="{00000000-0005-0000-0000-0000B58C0000}"/>
    <cellStyle name="Normal 40 2 3 2 2" xfId="18033" xr:uid="{00000000-0005-0000-0000-0000B68C0000}"/>
    <cellStyle name="Normal 40 2 3 2 2 2" xfId="43000" xr:uid="{00000000-0005-0000-0000-0000B78C0000}"/>
    <cellStyle name="Normal 40 2 3 2 3" xfId="37560" xr:uid="{00000000-0005-0000-0000-0000B88C0000}"/>
    <cellStyle name="Normal 40 2 3 2 4" xfId="10276" xr:uid="{00000000-0005-0000-0000-0000B98C0000}"/>
    <cellStyle name="Normal 40 2 3 3" xfId="4419" xr:uid="{00000000-0005-0000-0000-0000BA8C0000}"/>
    <cellStyle name="Normal 40 2 3 3 2" xfId="41532" xr:uid="{00000000-0005-0000-0000-0000BB8C0000}"/>
    <cellStyle name="Normal 40 2 3 3 3" xfId="16565" xr:uid="{00000000-0005-0000-0000-0000BC8C0000}"/>
    <cellStyle name="Normal 40 2 3 4" xfId="2726" xr:uid="{00000000-0005-0000-0000-0000BD8C0000}"/>
    <cellStyle name="Normal 40 2 3 4 2" xfId="8399" xr:uid="{00000000-0005-0000-0000-0000BE8C0000}"/>
    <cellStyle name="Normal 40 2 3 5" xfId="35698" xr:uid="{00000000-0005-0000-0000-0000BF8C0000}"/>
    <cellStyle name="Normal 40 2 3 6" xfId="5708" xr:uid="{00000000-0005-0000-0000-0000C08C0000}"/>
    <cellStyle name="Normal 40 2 4" xfId="3468" xr:uid="{00000000-0005-0000-0000-0000C18C0000}"/>
    <cellStyle name="Normal 40 2 4 2" xfId="9666" xr:uid="{00000000-0005-0000-0000-0000C28C0000}"/>
    <cellStyle name="Normal 40 2 4 2 2" xfId="17423" xr:uid="{00000000-0005-0000-0000-0000C38C0000}"/>
    <cellStyle name="Normal 40 2 4 2 2 2" xfId="42390" xr:uid="{00000000-0005-0000-0000-0000C48C0000}"/>
    <cellStyle name="Normal 40 2 4 2 3" xfId="36950" xr:uid="{00000000-0005-0000-0000-0000C58C0000}"/>
    <cellStyle name="Normal 40 2 4 3" xfId="15955" xr:uid="{00000000-0005-0000-0000-0000C68C0000}"/>
    <cellStyle name="Normal 40 2 4 3 2" xfId="40922" xr:uid="{00000000-0005-0000-0000-0000C78C0000}"/>
    <cellStyle name="Normal 40 2 4 4" xfId="7786" xr:uid="{00000000-0005-0000-0000-0000C88C0000}"/>
    <cellStyle name="Normal 40 2 4 5" xfId="35472" xr:uid="{00000000-0005-0000-0000-0000C98C0000}"/>
    <cellStyle name="Normal 40 2 4 6" xfId="5477" xr:uid="{00000000-0005-0000-0000-0000CA8C0000}"/>
    <cellStyle name="Normal 40 2 5" xfId="4348" xr:uid="{00000000-0005-0000-0000-0000CB8C0000}"/>
    <cellStyle name="Normal 40 2 5 2" xfId="16812" xr:uid="{00000000-0005-0000-0000-0000CC8C0000}"/>
    <cellStyle name="Normal 40 2 5 2 2" xfId="41779" xr:uid="{00000000-0005-0000-0000-0000CD8C0000}"/>
    <cellStyle name="Normal 40 2 5 3" xfId="36338" xr:uid="{00000000-0005-0000-0000-0000CE8C0000}"/>
    <cellStyle name="Normal 40 2 5 4" xfId="9054" xr:uid="{00000000-0005-0000-0000-0000CF8C0000}"/>
    <cellStyle name="Normal 40 2 6" xfId="2655" xr:uid="{00000000-0005-0000-0000-0000D08C0000}"/>
    <cellStyle name="Normal 40 2 6 2" xfId="40310" xr:uid="{00000000-0005-0000-0000-0000D18C0000}"/>
    <cellStyle name="Normal 40 2 6 3" xfId="15343" xr:uid="{00000000-0005-0000-0000-0000D28C0000}"/>
    <cellStyle name="Normal 40 2 7" xfId="7152" xr:uid="{00000000-0005-0000-0000-0000D38C0000}"/>
    <cellStyle name="Normal 40 2 8" xfId="35256" xr:uid="{00000000-0005-0000-0000-0000D48C0000}"/>
    <cellStyle name="Normal 40 2 9" xfId="5250" xr:uid="{00000000-0005-0000-0000-0000D58C0000}"/>
    <cellStyle name="Normal 40 4" xfId="1841" xr:uid="{00000000-0005-0000-0000-0000D68C0000}"/>
    <cellStyle name="Normal 40 4 2" xfId="2398" xr:uid="{00000000-0005-0000-0000-0000D78C0000}"/>
    <cellStyle name="Normal 40 4 2 2" xfId="4005" xr:uid="{00000000-0005-0000-0000-0000D88C0000}"/>
    <cellStyle name="Normal 40 4 2 2 2" xfId="10368" xr:uid="{00000000-0005-0000-0000-0000D98C0000}"/>
    <cellStyle name="Normal 40 4 2 2 2 2" xfId="18125" xr:uid="{00000000-0005-0000-0000-0000DA8C0000}"/>
    <cellStyle name="Normal 40 4 2 2 2 2 2" xfId="43092" xr:uid="{00000000-0005-0000-0000-0000DB8C0000}"/>
    <cellStyle name="Normal 40 4 2 2 2 3" xfId="37652" xr:uid="{00000000-0005-0000-0000-0000DC8C0000}"/>
    <cellStyle name="Normal 40 4 2 2 3" xfId="16657" xr:uid="{00000000-0005-0000-0000-0000DD8C0000}"/>
    <cellStyle name="Normal 40 4 2 2 3 2" xfId="41624" xr:uid="{00000000-0005-0000-0000-0000DE8C0000}"/>
    <cellStyle name="Normal 40 4 2 2 4" xfId="8491" xr:uid="{00000000-0005-0000-0000-0000DF8C0000}"/>
    <cellStyle name="Normal 40 4 2 2 5" xfId="35790" xr:uid="{00000000-0005-0000-0000-0000E08C0000}"/>
    <cellStyle name="Normal 40 4 2 2 6" xfId="5800" xr:uid="{00000000-0005-0000-0000-0000E18C0000}"/>
    <cellStyle name="Normal 40 4 2 3" xfId="4897" xr:uid="{00000000-0005-0000-0000-0000E28C0000}"/>
    <cellStyle name="Normal 40 4 2 3 2" xfId="10132" xr:uid="{00000000-0005-0000-0000-0000E38C0000}"/>
    <cellStyle name="Normal 40 4 2 3 2 2" xfId="17889" xr:uid="{00000000-0005-0000-0000-0000E48C0000}"/>
    <cellStyle name="Normal 40 4 2 3 2 2 2" xfId="42856" xr:uid="{00000000-0005-0000-0000-0000E58C0000}"/>
    <cellStyle name="Normal 40 4 2 3 2 3" xfId="37416" xr:uid="{00000000-0005-0000-0000-0000E68C0000}"/>
    <cellStyle name="Normal 40 4 2 3 3" xfId="16421" xr:uid="{00000000-0005-0000-0000-0000E78C0000}"/>
    <cellStyle name="Normal 40 4 2 3 3 2" xfId="41388" xr:uid="{00000000-0005-0000-0000-0000E88C0000}"/>
    <cellStyle name="Normal 40 4 2 3 4" xfId="8252" xr:uid="{00000000-0005-0000-0000-0000E98C0000}"/>
    <cellStyle name="Normal 40 4 2 3 5" xfId="35564" xr:uid="{00000000-0005-0000-0000-0000EA8C0000}"/>
    <cellStyle name="Normal 40 4 2 3 6" xfId="5569" xr:uid="{00000000-0005-0000-0000-0000EB8C0000}"/>
    <cellStyle name="Normal 40 4 2 4" xfId="3192" xr:uid="{00000000-0005-0000-0000-0000EC8C0000}"/>
    <cellStyle name="Normal 40 4 2 4 2" xfId="17278" xr:uid="{00000000-0005-0000-0000-0000ED8C0000}"/>
    <cellStyle name="Normal 40 4 2 4 2 2" xfId="42245" xr:uid="{00000000-0005-0000-0000-0000EE8C0000}"/>
    <cellStyle name="Normal 40 4 2 4 3" xfId="36805" xr:uid="{00000000-0005-0000-0000-0000EF8C0000}"/>
    <cellStyle name="Normal 40 4 2 4 4" xfId="9521" xr:uid="{00000000-0005-0000-0000-0000F08C0000}"/>
    <cellStyle name="Normal 40 4 2 5" xfId="15810" xr:uid="{00000000-0005-0000-0000-0000F18C0000}"/>
    <cellStyle name="Normal 40 4 2 5 2" xfId="40777" xr:uid="{00000000-0005-0000-0000-0000F28C0000}"/>
    <cellStyle name="Normal 40 4 2 6" xfId="7625" xr:uid="{00000000-0005-0000-0000-0000F38C0000}"/>
    <cellStyle name="Normal 40 4 2 7" xfId="35349" xr:uid="{00000000-0005-0000-0000-0000F48C0000}"/>
    <cellStyle name="Normal 40 4 2 8" xfId="5343" xr:uid="{00000000-0005-0000-0000-0000F58C0000}"/>
    <cellStyle name="Normal 40 4 3" xfId="1912" xr:uid="{00000000-0005-0000-0000-0000F68C0000}"/>
    <cellStyle name="Normal 40 4 3 2" xfId="3538" xr:uid="{00000000-0005-0000-0000-0000F78C0000}"/>
    <cellStyle name="Normal 40 4 3 2 2" xfId="18032" xr:uid="{00000000-0005-0000-0000-0000F88C0000}"/>
    <cellStyle name="Normal 40 4 3 2 2 2" xfId="42999" xr:uid="{00000000-0005-0000-0000-0000F98C0000}"/>
    <cellStyle name="Normal 40 4 3 2 3" xfId="37559" xr:uid="{00000000-0005-0000-0000-0000FA8C0000}"/>
    <cellStyle name="Normal 40 4 3 2 4" xfId="10275" xr:uid="{00000000-0005-0000-0000-0000FB8C0000}"/>
    <cellStyle name="Normal 40 4 3 3" xfId="4418" xr:uid="{00000000-0005-0000-0000-0000FC8C0000}"/>
    <cellStyle name="Normal 40 4 3 3 2" xfId="41531" xr:uid="{00000000-0005-0000-0000-0000FD8C0000}"/>
    <cellStyle name="Normal 40 4 3 3 3" xfId="16564" xr:uid="{00000000-0005-0000-0000-0000FE8C0000}"/>
    <cellStyle name="Normal 40 4 3 4" xfId="2725" xr:uid="{00000000-0005-0000-0000-0000FF8C0000}"/>
    <cellStyle name="Normal 40 4 3 4 2" xfId="8398" xr:uid="{00000000-0005-0000-0000-0000008D0000}"/>
    <cellStyle name="Normal 40 4 3 5" xfId="35697" xr:uid="{00000000-0005-0000-0000-0000018D0000}"/>
    <cellStyle name="Normal 40 4 3 6" xfId="5707" xr:uid="{00000000-0005-0000-0000-0000028D0000}"/>
    <cellStyle name="Normal 40 4 4" xfId="3467" xr:uid="{00000000-0005-0000-0000-0000038D0000}"/>
    <cellStyle name="Normal 40 4 4 2" xfId="9665" xr:uid="{00000000-0005-0000-0000-0000048D0000}"/>
    <cellStyle name="Normal 40 4 4 2 2" xfId="17422" xr:uid="{00000000-0005-0000-0000-0000058D0000}"/>
    <cellStyle name="Normal 40 4 4 2 2 2" xfId="42389" xr:uid="{00000000-0005-0000-0000-0000068D0000}"/>
    <cellStyle name="Normal 40 4 4 2 3" xfId="36949" xr:uid="{00000000-0005-0000-0000-0000078D0000}"/>
    <cellStyle name="Normal 40 4 4 3" xfId="15954" xr:uid="{00000000-0005-0000-0000-0000088D0000}"/>
    <cellStyle name="Normal 40 4 4 3 2" xfId="40921" xr:uid="{00000000-0005-0000-0000-0000098D0000}"/>
    <cellStyle name="Normal 40 4 4 4" xfId="7785" xr:uid="{00000000-0005-0000-0000-00000A8D0000}"/>
    <cellStyle name="Normal 40 4 4 5" xfId="35471" xr:uid="{00000000-0005-0000-0000-00000B8D0000}"/>
    <cellStyle name="Normal 40 4 4 6" xfId="5476" xr:uid="{00000000-0005-0000-0000-00000C8D0000}"/>
    <cellStyle name="Normal 40 4 5" xfId="4347" xr:uid="{00000000-0005-0000-0000-00000D8D0000}"/>
    <cellStyle name="Normal 40 4 5 2" xfId="16811" xr:uid="{00000000-0005-0000-0000-00000E8D0000}"/>
    <cellStyle name="Normal 40 4 5 2 2" xfId="41778" xr:uid="{00000000-0005-0000-0000-00000F8D0000}"/>
    <cellStyle name="Normal 40 4 5 3" xfId="36337" xr:uid="{00000000-0005-0000-0000-0000108D0000}"/>
    <cellStyle name="Normal 40 4 5 4" xfId="9053" xr:uid="{00000000-0005-0000-0000-0000118D0000}"/>
    <cellStyle name="Normal 40 4 6" xfId="2654" xr:uid="{00000000-0005-0000-0000-0000128D0000}"/>
    <cellStyle name="Normal 40 4 6 2" xfId="40309" xr:uid="{00000000-0005-0000-0000-0000138D0000}"/>
    <cellStyle name="Normal 40 4 6 3" xfId="15342" xr:uid="{00000000-0005-0000-0000-0000148D0000}"/>
    <cellStyle name="Normal 40 4 7" xfId="7151" xr:uid="{00000000-0005-0000-0000-0000158D0000}"/>
    <cellStyle name="Normal 40 4 8" xfId="35255" xr:uid="{00000000-0005-0000-0000-0000168D0000}"/>
    <cellStyle name="Normal 40 4 9" xfId="5249" xr:uid="{00000000-0005-0000-0000-0000178D0000}"/>
    <cellStyle name="Normal 41" xfId="1931" xr:uid="{00000000-0005-0000-0000-0000188D0000}"/>
    <cellStyle name="Normal 42" xfId="1934" xr:uid="{00000000-0005-0000-0000-0000198D0000}"/>
    <cellStyle name="Normal 43" xfId="1937" xr:uid="{00000000-0005-0000-0000-00001A8D0000}"/>
    <cellStyle name="Normal 44" xfId="1933" xr:uid="{00000000-0005-0000-0000-00001B8D0000}"/>
    <cellStyle name="Normal 45" xfId="1938" xr:uid="{00000000-0005-0000-0000-00001C8D0000}"/>
    <cellStyle name="Normal 46" xfId="1939" xr:uid="{00000000-0005-0000-0000-00001D8D0000}"/>
    <cellStyle name="Normal 47" xfId="1940" xr:uid="{00000000-0005-0000-0000-00001E8D0000}"/>
    <cellStyle name="Normal 48" xfId="1942" xr:uid="{00000000-0005-0000-0000-00001F8D0000}"/>
    <cellStyle name="Normal 48 2 2" xfId="5137" xr:uid="{00000000-0005-0000-0000-0000208D0000}"/>
    <cellStyle name="Normal 49" xfId="1946" xr:uid="{00000000-0005-0000-0000-0000218D0000}"/>
    <cellStyle name="Normal 5" xfId="5" xr:uid="{00000000-0005-0000-0000-0000228D0000}"/>
    <cellStyle name="Normal 5 2" xfId="1023" xr:uid="{00000000-0005-0000-0000-0000238D0000}"/>
    <cellStyle name="Normal 5 3" xfId="1837" xr:uid="{00000000-0005-0000-0000-0000248D0000}"/>
    <cellStyle name="Normal 5 5" xfId="1839" xr:uid="{00000000-0005-0000-0000-0000258D0000}"/>
    <cellStyle name="Normal 50" xfId="1947" xr:uid="{00000000-0005-0000-0000-0000268D0000}"/>
    <cellStyle name="Normal 51" xfId="1952" xr:uid="{00000000-0005-0000-0000-0000278D0000}"/>
    <cellStyle name="Normal 52" xfId="2403" xr:uid="{00000000-0005-0000-0000-0000288D0000}"/>
    <cellStyle name="Normal 52 2" xfId="5804" xr:uid="{00000000-0005-0000-0000-0000298D0000}"/>
    <cellStyle name="Normal 52 2 2" xfId="10372" xr:uid="{00000000-0005-0000-0000-00002A8D0000}"/>
    <cellStyle name="Normal 52 2 2 2" xfId="18129" xr:uid="{00000000-0005-0000-0000-00002B8D0000}"/>
    <cellStyle name="Normal 52 2 2 2 2" xfId="43096" xr:uid="{00000000-0005-0000-0000-00002C8D0000}"/>
    <cellStyle name="Normal 52 2 2 3" xfId="37656" xr:uid="{00000000-0005-0000-0000-00002D8D0000}"/>
    <cellStyle name="Normal 52 2 3" xfId="16661" xr:uid="{00000000-0005-0000-0000-00002E8D0000}"/>
    <cellStyle name="Normal 52 2 3 2" xfId="41628" xr:uid="{00000000-0005-0000-0000-00002F8D0000}"/>
    <cellStyle name="Normal 52 2 4" xfId="8495" xr:uid="{00000000-0005-0000-0000-0000308D0000}"/>
    <cellStyle name="Normal 52 2 5" xfId="35794" xr:uid="{00000000-0005-0000-0000-0000318D0000}"/>
    <cellStyle name="Normal 52 3" xfId="5573" xr:uid="{00000000-0005-0000-0000-0000328D0000}"/>
    <cellStyle name="Normal 52 3 2" xfId="10137" xr:uid="{00000000-0005-0000-0000-0000338D0000}"/>
    <cellStyle name="Normal 52 3 2 2" xfId="17894" xr:uid="{00000000-0005-0000-0000-0000348D0000}"/>
    <cellStyle name="Normal 52 3 2 2 2" xfId="42861" xr:uid="{00000000-0005-0000-0000-0000358D0000}"/>
    <cellStyle name="Normal 52 3 2 3" xfId="37421" xr:uid="{00000000-0005-0000-0000-0000368D0000}"/>
    <cellStyle name="Normal 52 3 3" xfId="16426" xr:uid="{00000000-0005-0000-0000-0000378D0000}"/>
    <cellStyle name="Normal 52 3 3 2" xfId="41393" xr:uid="{00000000-0005-0000-0000-0000388D0000}"/>
    <cellStyle name="Normal 52 3 4" xfId="8257" xr:uid="{00000000-0005-0000-0000-0000398D0000}"/>
    <cellStyle name="Normal 52 3 5" xfId="35568" xr:uid="{00000000-0005-0000-0000-00003A8D0000}"/>
    <cellStyle name="Normal 52 4" xfId="9526" xr:uid="{00000000-0005-0000-0000-00003B8D0000}"/>
    <cellStyle name="Normal 52 4 2" xfId="17283" xr:uid="{00000000-0005-0000-0000-00003C8D0000}"/>
    <cellStyle name="Normal 52 4 2 2" xfId="42250" xr:uid="{00000000-0005-0000-0000-00003D8D0000}"/>
    <cellStyle name="Normal 52 4 3" xfId="36810" xr:uid="{00000000-0005-0000-0000-00003E8D0000}"/>
    <cellStyle name="Normal 52 5" xfId="15815" xr:uid="{00000000-0005-0000-0000-00003F8D0000}"/>
    <cellStyle name="Normal 52 5 2" xfId="40782" xr:uid="{00000000-0005-0000-0000-0000408D0000}"/>
    <cellStyle name="Normal 52 6" xfId="7630" xr:uid="{00000000-0005-0000-0000-0000418D0000}"/>
    <cellStyle name="Normal 52 7" xfId="35353" xr:uid="{00000000-0005-0000-0000-0000428D0000}"/>
    <cellStyle name="Normal 52 8" xfId="5347" xr:uid="{00000000-0005-0000-0000-0000438D0000}"/>
    <cellStyle name="Normal 53" xfId="2407" xr:uid="{00000000-0005-0000-0000-0000448D0000}"/>
    <cellStyle name="Normal 54" xfId="2408" xr:uid="{00000000-0005-0000-0000-0000458D0000}"/>
    <cellStyle name="Normal 55" xfId="2405" xr:uid="{00000000-0005-0000-0000-0000468D0000}"/>
    <cellStyle name="Normal 56" xfId="2406" xr:uid="{00000000-0005-0000-0000-0000478D0000}"/>
    <cellStyle name="Normal 57" xfId="2411" xr:uid="{00000000-0005-0000-0000-0000488D0000}"/>
    <cellStyle name="Normal 58" xfId="2414" xr:uid="{00000000-0005-0000-0000-0000498D0000}"/>
    <cellStyle name="Normal 59" xfId="2412" xr:uid="{00000000-0005-0000-0000-00004A8D0000}"/>
    <cellStyle name="Normal 6" xfId="1024" xr:uid="{00000000-0005-0000-0000-00004B8D0000}"/>
    <cellStyle name="Normal 6 10" xfId="5857" xr:uid="{00000000-0005-0000-0000-00004C8D0000}"/>
    <cellStyle name="Normal 6 10 2" xfId="10423" xr:uid="{00000000-0005-0000-0000-00004D8D0000}"/>
    <cellStyle name="Normal 6 10 2 2" xfId="18180" xr:uid="{00000000-0005-0000-0000-00004E8D0000}"/>
    <cellStyle name="Normal 6 10 2 2 2" xfId="43147" xr:uid="{00000000-0005-0000-0000-00004F8D0000}"/>
    <cellStyle name="Normal 6 10 2 3" xfId="37707" xr:uid="{00000000-0005-0000-0000-0000508D0000}"/>
    <cellStyle name="Normal 6 10 3" xfId="16712" xr:uid="{00000000-0005-0000-0000-0000518D0000}"/>
    <cellStyle name="Normal 6 10 3 2" xfId="41679" xr:uid="{00000000-0005-0000-0000-0000528D0000}"/>
    <cellStyle name="Normal 6 10 4" xfId="8548" xr:uid="{00000000-0005-0000-0000-0000538D0000}"/>
    <cellStyle name="Normal 6 10 5" xfId="35845" xr:uid="{00000000-0005-0000-0000-0000548D0000}"/>
    <cellStyle name="Normal 6 11" xfId="5863" xr:uid="{00000000-0005-0000-0000-0000558D0000}"/>
    <cellStyle name="Normal 6 11 2" xfId="10429" xr:uid="{00000000-0005-0000-0000-0000568D0000}"/>
    <cellStyle name="Normal 6 11 2 2" xfId="18186" xr:uid="{00000000-0005-0000-0000-0000578D0000}"/>
    <cellStyle name="Normal 6 11 2 2 2" xfId="43153" xr:uid="{00000000-0005-0000-0000-0000588D0000}"/>
    <cellStyle name="Normal 6 11 2 3" xfId="37713" xr:uid="{00000000-0005-0000-0000-0000598D0000}"/>
    <cellStyle name="Normal 6 11 3" xfId="16718" xr:uid="{00000000-0005-0000-0000-00005A8D0000}"/>
    <cellStyle name="Normal 6 11 3 2" xfId="41685" xr:uid="{00000000-0005-0000-0000-00005B8D0000}"/>
    <cellStyle name="Normal 6 11 4" xfId="8554" xr:uid="{00000000-0005-0000-0000-00005C8D0000}"/>
    <cellStyle name="Normal 6 11 5" xfId="35849" xr:uid="{00000000-0005-0000-0000-00005D8D0000}"/>
    <cellStyle name="Normal 6 12" xfId="5893" xr:uid="{00000000-0005-0000-0000-00005E8D0000}"/>
    <cellStyle name="Normal 6 12 2" xfId="10480" xr:uid="{00000000-0005-0000-0000-00005F8D0000}"/>
    <cellStyle name="Normal 6 2" xfId="1025" xr:uid="{00000000-0005-0000-0000-0000608D0000}"/>
    <cellStyle name="Normal 6 2 2" xfId="5376" xr:uid="{00000000-0005-0000-0000-0000618D0000}"/>
    <cellStyle name="Normal 6 2 2 2" xfId="5825" xr:uid="{00000000-0005-0000-0000-0000628D0000}"/>
    <cellStyle name="Normal 6 2 2 2 2" xfId="10393" xr:uid="{00000000-0005-0000-0000-0000638D0000}"/>
    <cellStyle name="Normal 6 2 2 2 2 2" xfId="18150" xr:uid="{00000000-0005-0000-0000-0000648D0000}"/>
    <cellStyle name="Normal 6 2 2 2 2 2 2" xfId="43117" xr:uid="{00000000-0005-0000-0000-0000658D0000}"/>
    <cellStyle name="Normal 6 2 2 2 2 3" xfId="37677" xr:uid="{00000000-0005-0000-0000-0000668D0000}"/>
    <cellStyle name="Normal 6 2 2 2 3" xfId="16682" xr:uid="{00000000-0005-0000-0000-0000678D0000}"/>
    <cellStyle name="Normal 6 2 2 2 3 2" xfId="41649" xr:uid="{00000000-0005-0000-0000-0000688D0000}"/>
    <cellStyle name="Normal 6 2 2 2 4" xfId="8516" xr:uid="{00000000-0005-0000-0000-0000698D0000}"/>
    <cellStyle name="Normal 6 2 2 2 5" xfId="35815" xr:uid="{00000000-0005-0000-0000-00006A8D0000}"/>
    <cellStyle name="Normal 6 2 2 3" xfId="5596" xr:uid="{00000000-0005-0000-0000-00006B8D0000}"/>
    <cellStyle name="Normal 6 2 2 3 2" xfId="10165" xr:uid="{00000000-0005-0000-0000-00006C8D0000}"/>
    <cellStyle name="Normal 6 2 2 3 2 2" xfId="17922" xr:uid="{00000000-0005-0000-0000-00006D8D0000}"/>
    <cellStyle name="Normal 6 2 2 3 2 2 2" xfId="42889" xr:uid="{00000000-0005-0000-0000-00006E8D0000}"/>
    <cellStyle name="Normal 6 2 2 3 2 3" xfId="37449" xr:uid="{00000000-0005-0000-0000-00006F8D0000}"/>
    <cellStyle name="Normal 6 2 2 3 3" xfId="16454" xr:uid="{00000000-0005-0000-0000-0000708D0000}"/>
    <cellStyle name="Normal 6 2 2 3 3 2" xfId="41421" xr:uid="{00000000-0005-0000-0000-0000718D0000}"/>
    <cellStyle name="Normal 6 2 2 3 4" xfId="8285" xr:uid="{00000000-0005-0000-0000-0000728D0000}"/>
    <cellStyle name="Normal 6 2 2 3 5" xfId="35589" xr:uid="{00000000-0005-0000-0000-0000738D0000}"/>
    <cellStyle name="Normal 6 2 2 4" xfId="9554" xr:uid="{00000000-0005-0000-0000-0000748D0000}"/>
    <cellStyle name="Normal 6 2 2 4 2" xfId="17311" xr:uid="{00000000-0005-0000-0000-0000758D0000}"/>
    <cellStyle name="Normal 6 2 2 4 2 2" xfId="42278" xr:uid="{00000000-0005-0000-0000-0000768D0000}"/>
    <cellStyle name="Normal 6 2 2 4 3" xfId="36838" xr:uid="{00000000-0005-0000-0000-0000778D0000}"/>
    <cellStyle name="Normal 6 2 2 5" xfId="15843" xr:uid="{00000000-0005-0000-0000-0000788D0000}"/>
    <cellStyle name="Normal 6 2 2 5 2" xfId="40810" xr:uid="{00000000-0005-0000-0000-0000798D0000}"/>
    <cellStyle name="Normal 6 2 2 6" xfId="7674" xr:uid="{00000000-0005-0000-0000-00007A8D0000}"/>
    <cellStyle name="Normal 6 2 2 7" xfId="35374" xr:uid="{00000000-0005-0000-0000-00007B8D0000}"/>
    <cellStyle name="Normal 6 2 3" xfId="5400" xr:uid="{00000000-0005-0000-0000-00007C8D0000}"/>
    <cellStyle name="Normal 6 2 3 2" xfId="5848" xr:uid="{00000000-0005-0000-0000-00007D8D0000}"/>
    <cellStyle name="Normal 6 2 3 2 2" xfId="10416" xr:uid="{00000000-0005-0000-0000-00007E8D0000}"/>
    <cellStyle name="Normal 6 2 3 2 2 2" xfId="18173" xr:uid="{00000000-0005-0000-0000-00007F8D0000}"/>
    <cellStyle name="Normal 6 2 3 2 2 2 2" xfId="43140" xr:uid="{00000000-0005-0000-0000-0000808D0000}"/>
    <cellStyle name="Normal 6 2 3 2 2 3" xfId="37700" xr:uid="{00000000-0005-0000-0000-0000818D0000}"/>
    <cellStyle name="Normal 6 2 3 2 3" xfId="16705" xr:uid="{00000000-0005-0000-0000-0000828D0000}"/>
    <cellStyle name="Normal 6 2 3 2 3 2" xfId="41672" xr:uid="{00000000-0005-0000-0000-0000838D0000}"/>
    <cellStyle name="Normal 6 2 3 2 4" xfId="8539" xr:uid="{00000000-0005-0000-0000-0000848D0000}"/>
    <cellStyle name="Normal 6 2 3 2 5" xfId="35838" xr:uid="{00000000-0005-0000-0000-0000858D0000}"/>
    <cellStyle name="Normal 6 2 3 3" xfId="5620" xr:uid="{00000000-0005-0000-0000-0000868D0000}"/>
    <cellStyle name="Normal 6 2 3 3 2" xfId="10190" xr:uid="{00000000-0005-0000-0000-0000878D0000}"/>
    <cellStyle name="Normal 6 2 3 3 2 2" xfId="17947" xr:uid="{00000000-0005-0000-0000-0000888D0000}"/>
    <cellStyle name="Normal 6 2 3 3 2 2 2" xfId="42914" xr:uid="{00000000-0005-0000-0000-0000898D0000}"/>
    <cellStyle name="Normal 6 2 3 3 2 3" xfId="37474" xr:uid="{00000000-0005-0000-0000-00008A8D0000}"/>
    <cellStyle name="Normal 6 2 3 3 3" xfId="16479" xr:uid="{00000000-0005-0000-0000-00008B8D0000}"/>
    <cellStyle name="Normal 6 2 3 3 3 2" xfId="41446" xr:uid="{00000000-0005-0000-0000-00008C8D0000}"/>
    <cellStyle name="Normal 6 2 3 3 4" xfId="8310" xr:uid="{00000000-0005-0000-0000-00008D8D0000}"/>
    <cellStyle name="Normal 6 2 3 3 5" xfId="35612" xr:uid="{00000000-0005-0000-0000-00008E8D0000}"/>
    <cellStyle name="Normal 6 2 3 4" xfId="9579" xr:uid="{00000000-0005-0000-0000-00008F8D0000}"/>
    <cellStyle name="Normal 6 2 3 4 2" xfId="17336" xr:uid="{00000000-0005-0000-0000-0000908D0000}"/>
    <cellStyle name="Normal 6 2 3 4 2 2" xfId="42303" xr:uid="{00000000-0005-0000-0000-0000918D0000}"/>
    <cellStyle name="Normal 6 2 3 4 3" xfId="36863" xr:uid="{00000000-0005-0000-0000-0000928D0000}"/>
    <cellStyle name="Normal 6 2 3 5" xfId="15868" xr:uid="{00000000-0005-0000-0000-0000938D0000}"/>
    <cellStyle name="Normal 6 2 3 5 2" xfId="40835" xr:uid="{00000000-0005-0000-0000-0000948D0000}"/>
    <cellStyle name="Normal 6 2 3 6" xfId="7699" xr:uid="{00000000-0005-0000-0000-0000958D0000}"/>
    <cellStyle name="Normal 6 2 3 7" xfId="35397" xr:uid="{00000000-0005-0000-0000-0000968D0000}"/>
    <cellStyle name="Normal 6 3" xfId="2447" xr:uid="{00000000-0005-0000-0000-0000978D0000}"/>
    <cellStyle name="Normal 6 3 2" xfId="4034" xr:uid="{00000000-0005-0000-0000-0000988D0000}"/>
    <cellStyle name="Normal 6 3 2 2" xfId="10377" xr:uid="{00000000-0005-0000-0000-0000998D0000}"/>
    <cellStyle name="Normal 6 3 2 2 2" xfId="18134" xr:uid="{00000000-0005-0000-0000-00009A8D0000}"/>
    <cellStyle name="Normal 6 3 2 2 2 2" xfId="43101" xr:uid="{00000000-0005-0000-0000-00009B8D0000}"/>
    <cellStyle name="Normal 6 3 2 2 3" xfId="37661" xr:uid="{00000000-0005-0000-0000-00009C8D0000}"/>
    <cellStyle name="Normal 6 3 2 3" xfId="16666" xr:uid="{00000000-0005-0000-0000-00009D8D0000}"/>
    <cellStyle name="Normal 6 3 2 3 2" xfId="41633" xr:uid="{00000000-0005-0000-0000-00009E8D0000}"/>
    <cellStyle name="Normal 6 3 2 4" xfId="8500" xr:uid="{00000000-0005-0000-0000-00009F8D0000}"/>
    <cellStyle name="Normal 6 3 2 5" xfId="35799" xr:uid="{00000000-0005-0000-0000-0000A08D0000}"/>
    <cellStyle name="Normal 6 3 2 6" xfId="5809" xr:uid="{00000000-0005-0000-0000-0000A18D0000}"/>
    <cellStyle name="Normal 6 3 3" xfId="4938" xr:uid="{00000000-0005-0000-0000-0000A28D0000}"/>
    <cellStyle name="Normal 6 3 3 2" xfId="10142" xr:uid="{00000000-0005-0000-0000-0000A38D0000}"/>
    <cellStyle name="Normal 6 3 3 2 2" xfId="17899" xr:uid="{00000000-0005-0000-0000-0000A48D0000}"/>
    <cellStyle name="Normal 6 3 3 2 2 2" xfId="42866" xr:uid="{00000000-0005-0000-0000-0000A58D0000}"/>
    <cellStyle name="Normal 6 3 3 2 3" xfId="37426" xr:uid="{00000000-0005-0000-0000-0000A68D0000}"/>
    <cellStyle name="Normal 6 3 3 3" xfId="16431" xr:uid="{00000000-0005-0000-0000-0000A78D0000}"/>
    <cellStyle name="Normal 6 3 3 3 2" xfId="41398" xr:uid="{00000000-0005-0000-0000-0000A88D0000}"/>
    <cellStyle name="Normal 6 3 3 4" xfId="8262" xr:uid="{00000000-0005-0000-0000-0000A98D0000}"/>
    <cellStyle name="Normal 6 3 3 5" xfId="35573" xr:uid="{00000000-0005-0000-0000-0000AA8D0000}"/>
    <cellStyle name="Normal 6 3 3 6" xfId="5578" xr:uid="{00000000-0005-0000-0000-0000AB8D0000}"/>
    <cellStyle name="Normal 6 3 4" xfId="3221" xr:uid="{00000000-0005-0000-0000-0000AC8D0000}"/>
    <cellStyle name="Normal 6 3 4 2" xfId="17288" xr:uid="{00000000-0005-0000-0000-0000AD8D0000}"/>
    <cellStyle name="Normal 6 3 4 2 2" xfId="42255" xr:uid="{00000000-0005-0000-0000-0000AE8D0000}"/>
    <cellStyle name="Normal 6 3 4 3" xfId="36815" xr:uid="{00000000-0005-0000-0000-0000AF8D0000}"/>
    <cellStyle name="Normal 6 3 4 4" xfId="9531" xr:uid="{00000000-0005-0000-0000-0000B08D0000}"/>
    <cellStyle name="Normal 6 3 5" xfId="15820" xr:uid="{00000000-0005-0000-0000-0000B18D0000}"/>
    <cellStyle name="Normal 6 3 5 2" xfId="40787" xr:uid="{00000000-0005-0000-0000-0000B28D0000}"/>
    <cellStyle name="Normal 6 3 6" xfId="7638" xr:uid="{00000000-0005-0000-0000-0000B38D0000}"/>
    <cellStyle name="Normal 6 3 7" xfId="35358" xr:uid="{00000000-0005-0000-0000-0000B48D0000}"/>
    <cellStyle name="Normal 6 3 8" xfId="5353" xr:uid="{00000000-0005-0000-0000-0000B58D0000}"/>
    <cellStyle name="Normal 6 4" xfId="2502" xr:uid="{00000000-0005-0000-0000-0000B68D0000}"/>
    <cellStyle name="Normal 6 4 2" xfId="4064" xr:uid="{00000000-0005-0000-0000-0000B78D0000}"/>
    <cellStyle name="Normal 6 4 2 2" xfId="10385" xr:uid="{00000000-0005-0000-0000-0000B88D0000}"/>
    <cellStyle name="Normal 6 4 2 2 2" xfId="18142" xr:uid="{00000000-0005-0000-0000-0000B98D0000}"/>
    <cellStyle name="Normal 6 4 2 2 2 2" xfId="43109" xr:uid="{00000000-0005-0000-0000-0000BA8D0000}"/>
    <cellStyle name="Normal 6 4 2 2 3" xfId="37669" xr:uid="{00000000-0005-0000-0000-0000BB8D0000}"/>
    <cellStyle name="Normal 6 4 2 3" xfId="16674" xr:uid="{00000000-0005-0000-0000-0000BC8D0000}"/>
    <cellStyle name="Normal 6 4 2 3 2" xfId="41641" xr:uid="{00000000-0005-0000-0000-0000BD8D0000}"/>
    <cellStyle name="Normal 6 4 2 4" xfId="8508" xr:uid="{00000000-0005-0000-0000-0000BE8D0000}"/>
    <cellStyle name="Normal 6 4 2 5" xfId="35807" xr:uid="{00000000-0005-0000-0000-0000BF8D0000}"/>
    <cellStyle name="Normal 6 4 2 6" xfId="5817" xr:uid="{00000000-0005-0000-0000-0000C08D0000}"/>
    <cellStyle name="Normal 6 4 3" xfId="4104" xr:uid="{00000000-0005-0000-0000-0000C18D0000}"/>
    <cellStyle name="Normal 6 4 3 2" xfId="10156" xr:uid="{00000000-0005-0000-0000-0000C28D0000}"/>
    <cellStyle name="Normal 6 4 3 2 2" xfId="17913" xr:uid="{00000000-0005-0000-0000-0000C38D0000}"/>
    <cellStyle name="Normal 6 4 3 2 2 2" xfId="42880" xr:uid="{00000000-0005-0000-0000-0000C48D0000}"/>
    <cellStyle name="Normal 6 4 3 2 3" xfId="37440" xr:uid="{00000000-0005-0000-0000-0000C58D0000}"/>
    <cellStyle name="Normal 6 4 3 3" xfId="16445" xr:uid="{00000000-0005-0000-0000-0000C68D0000}"/>
    <cellStyle name="Normal 6 4 3 3 2" xfId="41412" xr:uid="{00000000-0005-0000-0000-0000C78D0000}"/>
    <cellStyle name="Normal 6 4 3 4" xfId="8276" xr:uid="{00000000-0005-0000-0000-0000C88D0000}"/>
    <cellStyle name="Normal 6 4 3 5" xfId="35581" xr:uid="{00000000-0005-0000-0000-0000C98D0000}"/>
    <cellStyle name="Normal 6 4 3 6" xfId="5588" xr:uid="{00000000-0005-0000-0000-0000CA8D0000}"/>
    <cellStyle name="Normal 6 4 4" xfId="3262" xr:uid="{00000000-0005-0000-0000-0000CB8D0000}"/>
    <cellStyle name="Normal 6 4 4 2" xfId="17302" xr:uid="{00000000-0005-0000-0000-0000CC8D0000}"/>
    <cellStyle name="Normal 6 4 4 2 2" xfId="42269" xr:uid="{00000000-0005-0000-0000-0000CD8D0000}"/>
    <cellStyle name="Normal 6 4 4 3" xfId="36829" xr:uid="{00000000-0005-0000-0000-0000CE8D0000}"/>
    <cellStyle name="Normal 6 4 4 4" xfId="9545" xr:uid="{00000000-0005-0000-0000-0000CF8D0000}"/>
    <cellStyle name="Normal 6 4 5" xfId="15834" xr:uid="{00000000-0005-0000-0000-0000D08D0000}"/>
    <cellStyle name="Normal 6 4 5 2" xfId="40801" xr:uid="{00000000-0005-0000-0000-0000D18D0000}"/>
    <cellStyle name="Normal 6 4 6" xfId="7664" xr:uid="{00000000-0005-0000-0000-0000D28D0000}"/>
    <cellStyle name="Normal 6 4 7" xfId="35366" xr:uid="{00000000-0005-0000-0000-0000D38D0000}"/>
    <cellStyle name="Normal 6 4 8" xfId="5367" xr:uid="{00000000-0005-0000-0000-0000D48D0000}"/>
    <cellStyle name="Normal 6 5" xfId="3291" xr:uid="{00000000-0005-0000-0000-0000D58D0000}"/>
    <cellStyle name="Normal 6 5 2" xfId="4122" xr:uid="{00000000-0005-0000-0000-0000D68D0000}"/>
    <cellStyle name="Normal 6 5 2 2" xfId="10400" xr:uid="{00000000-0005-0000-0000-0000D78D0000}"/>
    <cellStyle name="Normal 6 5 2 2 2" xfId="18157" xr:uid="{00000000-0005-0000-0000-0000D88D0000}"/>
    <cellStyle name="Normal 6 5 2 2 2 2" xfId="43124" xr:uid="{00000000-0005-0000-0000-0000D98D0000}"/>
    <cellStyle name="Normal 6 5 2 2 3" xfId="37684" xr:uid="{00000000-0005-0000-0000-0000DA8D0000}"/>
    <cellStyle name="Normal 6 5 2 3" xfId="16689" xr:uid="{00000000-0005-0000-0000-0000DB8D0000}"/>
    <cellStyle name="Normal 6 5 2 3 2" xfId="41656" xr:uid="{00000000-0005-0000-0000-0000DC8D0000}"/>
    <cellStyle name="Normal 6 5 2 4" xfId="8523" xr:uid="{00000000-0005-0000-0000-0000DD8D0000}"/>
    <cellStyle name="Normal 6 5 2 5" xfId="35822" xr:uid="{00000000-0005-0000-0000-0000DE8D0000}"/>
    <cellStyle name="Normal 6 5 2 6" xfId="5832" xr:uid="{00000000-0005-0000-0000-0000DF8D0000}"/>
    <cellStyle name="Normal 6 5 3" xfId="5603" xr:uid="{00000000-0005-0000-0000-0000E08D0000}"/>
    <cellStyle name="Normal 6 5 3 2" xfId="10172" xr:uid="{00000000-0005-0000-0000-0000E18D0000}"/>
    <cellStyle name="Normal 6 5 3 2 2" xfId="17929" xr:uid="{00000000-0005-0000-0000-0000E28D0000}"/>
    <cellStyle name="Normal 6 5 3 2 2 2" xfId="42896" xr:uid="{00000000-0005-0000-0000-0000E38D0000}"/>
    <cellStyle name="Normal 6 5 3 2 3" xfId="37456" xr:uid="{00000000-0005-0000-0000-0000E48D0000}"/>
    <cellStyle name="Normal 6 5 3 3" xfId="16461" xr:uid="{00000000-0005-0000-0000-0000E58D0000}"/>
    <cellStyle name="Normal 6 5 3 3 2" xfId="41428" xr:uid="{00000000-0005-0000-0000-0000E68D0000}"/>
    <cellStyle name="Normal 6 5 3 4" xfId="8292" xr:uid="{00000000-0005-0000-0000-0000E78D0000}"/>
    <cellStyle name="Normal 6 5 3 5" xfId="35596" xr:uid="{00000000-0005-0000-0000-0000E88D0000}"/>
    <cellStyle name="Normal 6 5 4" xfId="9561" xr:uid="{00000000-0005-0000-0000-0000E98D0000}"/>
    <cellStyle name="Normal 6 5 4 2" xfId="17318" xr:uid="{00000000-0005-0000-0000-0000EA8D0000}"/>
    <cellStyle name="Normal 6 5 4 2 2" xfId="42285" xr:uid="{00000000-0005-0000-0000-0000EB8D0000}"/>
    <cellStyle name="Normal 6 5 4 3" xfId="36845" xr:uid="{00000000-0005-0000-0000-0000EC8D0000}"/>
    <cellStyle name="Normal 6 5 5" xfId="15850" xr:uid="{00000000-0005-0000-0000-0000ED8D0000}"/>
    <cellStyle name="Normal 6 5 5 2" xfId="40817" xr:uid="{00000000-0005-0000-0000-0000EE8D0000}"/>
    <cellStyle name="Normal 6 5 6" xfId="7681" xr:uid="{00000000-0005-0000-0000-0000EF8D0000}"/>
    <cellStyle name="Normal 6 5 7" xfId="35381" xr:uid="{00000000-0005-0000-0000-0000F08D0000}"/>
    <cellStyle name="Normal 6 5 8" xfId="5383" xr:uid="{00000000-0005-0000-0000-0000F18D0000}"/>
    <cellStyle name="Normal 6 6" xfId="3301" xr:uid="{00000000-0005-0000-0000-0000F28D0000}"/>
    <cellStyle name="Normal 6 6 2" xfId="5839" xr:uid="{00000000-0005-0000-0000-0000F38D0000}"/>
    <cellStyle name="Normal 6 6 2 2" xfId="10407" xr:uid="{00000000-0005-0000-0000-0000F48D0000}"/>
    <cellStyle name="Normal 6 6 2 2 2" xfId="18164" xr:uid="{00000000-0005-0000-0000-0000F58D0000}"/>
    <cellStyle name="Normal 6 6 2 2 2 2" xfId="43131" xr:uid="{00000000-0005-0000-0000-0000F68D0000}"/>
    <cellStyle name="Normal 6 6 2 2 3" xfId="37691" xr:uid="{00000000-0005-0000-0000-0000F78D0000}"/>
    <cellStyle name="Normal 6 6 2 3" xfId="16696" xr:uid="{00000000-0005-0000-0000-0000F88D0000}"/>
    <cellStyle name="Normal 6 6 2 3 2" xfId="41663" xr:uid="{00000000-0005-0000-0000-0000F98D0000}"/>
    <cellStyle name="Normal 6 6 2 4" xfId="8530" xr:uid="{00000000-0005-0000-0000-0000FA8D0000}"/>
    <cellStyle name="Normal 6 6 2 5" xfId="35829" xr:uid="{00000000-0005-0000-0000-0000FB8D0000}"/>
    <cellStyle name="Normal 6 6 3" xfId="5610" xr:uid="{00000000-0005-0000-0000-0000FC8D0000}"/>
    <cellStyle name="Normal 6 6 3 2" xfId="10179" xr:uid="{00000000-0005-0000-0000-0000FD8D0000}"/>
    <cellStyle name="Normal 6 6 3 2 2" xfId="17936" xr:uid="{00000000-0005-0000-0000-0000FE8D0000}"/>
    <cellStyle name="Normal 6 6 3 2 2 2" xfId="42903" xr:uid="{00000000-0005-0000-0000-0000FF8D0000}"/>
    <cellStyle name="Normal 6 6 3 2 3" xfId="37463" xr:uid="{00000000-0005-0000-0000-0000008E0000}"/>
    <cellStyle name="Normal 6 6 3 3" xfId="16468" xr:uid="{00000000-0005-0000-0000-0000018E0000}"/>
    <cellStyle name="Normal 6 6 3 3 2" xfId="41435" xr:uid="{00000000-0005-0000-0000-0000028E0000}"/>
    <cellStyle name="Normal 6 6 3 4" xfId="8299" xr:uid="{00000000-0005-0000-0000-0000038E0000}"/>
    <cellStyle name="Normal 6 6 3 5" xfId="35603" xr:uid="{00000000-0005-0000-0000-0000048E0000}"/>
    <cellStyle name="Normal 6 6 4" xfId="9568" xr:uid="{00000000-0005-0000-0000-0000058E0000}"/>
    <cellStyle name="Normal 6 6 4 2" xfId="17325" xr:uid="{00000000-0005-0000-0000-0000068E0000}"/>
    <cellStyle name="Normal 6 6 4 2 2" xfId="42292" xr:uid="{00000000-0005-0000-0000-0000078E0000}"/>
    <cellStyle name="Normal 6 6 4 3" xfId="36852" xr:uid="{00000000-0005-0000-0000-0000088E0000}"/>
    <cellStyle name="Normal 6 6 5" xfId="15857" xr:uid="{00000000-0005-0000-0000-0000098E0000}"/>
    <cellStyle name="Normal 6 6 5 2" xfId="40824" xr:uid="{00000000-0005-0000-0000-00000A8E0000}"/>
    <cellStyle name="Normal 6 6 6" xfId="7688" xr:uid="{00000000-0005-0000-0000-00000B8E0000}"/>
    <cellStyle name="Normal 6 6 7" xfId="35388" xr:uid="{00000000-0005-0000-0000-00000C8E0000}"/>
    <cellStyle name="Normal 6 6 8" xfId="5390" xr:uid="{00000000-0005-0000-0000-00000D8E0000}"/>
    <cellStyle name="Normal 6 7" xfId="5395" xr:uid="{00000000-0005-0000-0000-00000E8E0000}"/>
    <cellStyle name="Normal 6 7 2" xfId="5843" xr:uid="{00000000-0005-0000-0000-00000F8E0000}"/>
    <cellStyle name="Normal 6 7 2 2" xfId="10411" xr:uid="{00000000-0005-0000-0000-0000108E0000}"/>
    <cellStyle name="Normal 6 7 2 2 2" xfId="18168" xr:uid="{00000000-0005-0000-0000-0000118E0000}"/>
    <cellStyle name="Normal 6 7 2 2 2 2" xfId="43135" xr:uid="{00000000-0005-0000-0000-0000128E0000}"/>
    <cellStyle name="Normal 6 7 2 2 3" xfId="37695" xr:uid="{00000000-0005-0000-0000-0000138E0000}"/>
    <cellStyle name="Normal 6 7 2 3" xfId="16700" xr:uid="{00000000-0005-0000-0000-0000148E0000}"/>
    <cellStyle name="Normal 6 7 2 3 2" xfId="41667" xr:uid="{00000000-0005-0000-0000-0000158E0000}"/>
    <cellStyle name="Normal 6 7 2 4" xfId="8534" xr:uid="{00000000-0005-0000-0000-0000168E0000}"/>
    <cellStyle name="Normal 6 7 2 5" xfId="35833" xr:uid="{00000000-0005-0000-0000-0000178E0000}"/>
    <cellStyle name="Normal 6 7 3" xfId="5615" xr:uid="{00000000-0005-0000-0000-0000188E0000}"/>
    <cellStyle name="Normal 6 7 3 2" xfId="10184" xr:uid="{00000000-0005-0000-0000-0000198E0000}"/>
    <cellStyle name="Normal 6 7 3 2 2" xfId="17941" xr:uid="{00000000-0005-0000-0000-00001A8E0000}"/>
    <cellStyle name="Normal 6 7 3 2 2 2" xfId="42908" xr:uid="{00000000-0005-0000-0000-00001B8E0000}"/>
    <cellStyle name="Normal 6 7 3 2 3" xfId="37468" xr:uid="{00000000-0005-0000-0000-00001C8E0000}"/>
    <cellStyle name="Normal 6 7 3 3" xfId="16473" xr:uid="{00000000-0005-0000-0000-00001D8E0000}"/>
    <cellStyle name="Normal 6 7 3 3 2" xfId="41440" xr:uid="{00000000-0005-0000-0000-00001E8E0000}"/>
    <cellStyle name="Normal 6 7 3 4" xfId="8304" xr:uid="{00000000-0005-0000-0000-00001F8E0000}"/>
    <cellStyle name="Normal 6 7 3 5" xfId="35607" xr:uid="{00000000-0005-0000-0000-0000208E0000}"/>
    <cellStyle name="Normal 6 7 4" xfId="9573" xr:uid="{00000000-0005-0000-0000-0000218E0000}"/>
    <cellStyle name="Normal 6 7 4 2" xfId="17330" xr:uid="{00000000-0005-0000-0000-0000228E0000}"/>
    <cellStyle name="Normal 6 7 4 2 2" xfId="42297" xr:uid="{00000000-0005-0000-0000-0000238E0000}"/>
    <cellStyle name="Normal 6 7 4 3" xfId="36857" xr:uid="{00000000-0005-0000-0000-0000248E0000}"/>
    <cellStyle name="Normal 6 7 5" xfId="15862" xr:uid="{00000000-0005-0000-0000-0000258E0000}"/>
    <cellStyle name="Normal 6 7 5 2" xfId="40829" xr:uid="{00000000-0005-0000-0000-0000268E0000}"/>
    <cellStyle name="Normal 6 7 6" xfId="7693" xr:uid="{00000000-0005-0000-0000-0000278E0000}"/>
    <cellStyle name="Normal 6 7 7" xfId="35392" xr:uid="{00000000-0005-0000-0000-0000288E0000}"/>
    <cellStyle name="Normal 6 8" xfId="5406" xr:uid="{00000000-0005-0000-0000-0000298E0000}"/>
    <cellStyle name="Normal 6 8 2" xfId="5625" xr:uid="{00000000-0005-0000-0000-00002A8E0000}"/>
    <cellStyle name="Normal 6 8 2 2" xfId="10195" xr:uid="{00000000-0005-0000-0000-00002B8E0000}"/>
    <cellStyle name="Normal 6 8 2 2 2" xfId="17952" xr:uid="{00000000-0005-0000-0000-00002C8E0000}"/>
    <cellStyle name="Normal 6 8 2 2 2 2" xfId="42919" xr:uid="{00000000-0005-0000-0000-00002D8E0000}"/>
    <cellStyle name="Normal 6 8 2 2 3" xfId="37479" xr:uid="{00000000-0005-0000-0000-00002E8E0000}"/>
    <cellStyle name="Normal 6 8 2 3" xfId="16484" xr:uid="{00000000-0005-0000-0000-00002F8E0000}"/>
    <cellStyle name="Normal 6 8 2 3 2" xfId="41451" xr:uid="{00000000-0005-0000-0000-0000308E0000}"/>
    <cellStyle name="Normal 6 8 2 4" xfId="8315" xr:uid="{00000000-0005-0000-0000-0000318E0000}"/>
    <cellStyle name="Normal 6 8 2 5" xfId="35617" xr:uid="{00000000-0005-0000-0000-0000328E0000}"/>
    <cellStyle name="Normal 6 8 3" xfId="9585" xr:uid="{00000000-0005-0000-0000-0000338E0000}"/>
    <cellStyle name="Normal 6 8 3 2" xfId="17342" xr:uid="{00000000-0005-0000-0000-0000348E0000}"/>
    <cellStyle name="Normal 6 8 3 2 2" xfId="42309" xr:uid="{00000000-0005-0000-0000-0000358E0000}"/>
    <cellStyle name="Normal 6 8 3 3" xfId="36869" xr:uid="{00000000-0005-0000-0000-0000368E0000}"/>
    <cellStyle name="Normal 6 8 4" xfId="15874" xr:uid="{00000000-0005-0000-0000-0000378E0000}"/>
    <cellStyle name="Normal 6 8 4 2" xfId="40841" xr:uid="{00000000-0005-0000-0000-0000388E0000}"/>
    <cellStyle name="Normal 6 8 5" xfId="7705" xr:uid="{00000000-0005-0000-0000-0000398E0000}"/>
    <cellStyle name="Normal 6 8 6" xfId="35402" xr:uid="{00000000-0005-0000-0000-00003A8E0000}"/>
    <cellStyle name="Normal 6 9" xfId="5634" xr:uid="{00000000-0005-0000-0000-00003B8E0000}"/>
    <cellStyle name="Normal 6 9 2" xfId="10203" xr:uid="{00000000-0005-0000-0000-00003C8E0000}"/>
    <cellStyle name="Normal 6 9 2 2" xfId="17960" xr:uid="{00000000-0005-0000-0000-00003D8E0000}"/>
    <cellStyle name="Normal 6 9 2 2 2" xfId="42927" xr:uid="{00000000-0005-0000-0000-00003E8E0000}"/>
    <cellStyle name="Normal 6 9 2 3" xfId="37487" xr:uid="{00000000-0005-0000-0000-00003F8E0000}"/>
    <cellStyle name="Normal 6 9 3" xfId="16492" xr:uid="{00000000-0005-0000-0000-0000408E0000}"/>
    <cellStyle name="Normal 6 9 3 2" xfId="41459" xr:uid="{00000000-0005-0000-0000-0000418E0000}"/>
    <cellStyle name="Normal 6 9 4" xfId="8325" xr:uid="{00000000-0005-0000-0000-0000428E0000}"/>
    <cellStyle name="Normal 6 9 5" xfId="35625" xr:uid="{00000000-0005-0000-0000-0000438E0000}"/>
    <cellStyle name="Normal 60" xfId="2413" xr:uid="{00000000-0005-0000-0000-0000448E0000}"/>
    <cellStyle name="Normal 60 2" xfId="5814" xr:uid="{00000000-0005-0000-0000-0000458E0000}"/>
    <cellStyle name="Normal 60 2 2" xfId="10382" xr:uid="{00000000-0005-0000-0000-0000468E0000}"/>
    <cellStyle name="Normal 60 2 2 2" xfId="18139" xr:uid="{00000000-0005-0000-0000-0000478E0000}"/>
    <cellStyle name="Normal 60 2 2 2 2" xfId="43106" xr:uid="{00000000-0005-0000-0000-0000488E0000}"/>
    <cellStyle name="Normal 60 2 2 3" xfId="37666" xr:uid="{00000000-0005-0000-0000-0000498E0000}"/>
    <cellStyle name="Normal 60 2 3" xfId="16671" xr:uid="{00000000-0005-0000-0000-00004A8E0000}"/>
    <cellStyle name="Normal 60 2 3 2" xfId="41638" xr:uid="{00000000-0005-0000-0000-00004B8E0000}"/>
    <cellStyle name="Normal 60 2 4" xfId="8505" xr:uid="{00000000-0005-0000-0000-00004C8E0000}"/>
    <cellStyle name="Normal 60 2 5" xfId="35804" xr:uid="{00000000-0005-0000-0000-00004D8E0000}"/>
    <cellStyle name="Normal 60 3" xfId="5584" xr:uid="{00000000-0005-0000-0000-00004E8E0000}"/>
    <cellStyle name="Normal 60 3 2" xfId="10152" xr:uid="{00000000-0005-0000-0000-00004F8E0000}"/>
    <cellStyle name="Normal 60 3 2 2" xfId="17909" xr:uid="{00000000-0005-0000-0000-0000508E0000}"/>
    <cellStyle name="Normal 60 3 2 2 2" xfId="42876" xr:uid="{00000000-0005-0000-0000-0000518E0000}"/>
    <cellStyle name="Normal 60 3 2 3" xfId="37436" xr:uid="{00000000-0005-0000-0000-0000528E0000}"/>
    <cellStyle name="Normal 60 3 3" xfId="16441" xr:uid="{00000000-0005-0000-0000-0000538E0000}"/>
    <cellStyle name="Normal 60 3 3 2" xfId="41408" xr:uid="{00000000-0005-0000-0000-0000548E0000}"/>
    <cellStyle name="Normal 60 3 4" xfId="8272" xr:uid="{00000000-0005-0000-0000-0000558E0000}"/>
    <cellStyle name="Normal 60 3 5" xfId="35578" xr:uid="{00000000-0005-0000-0000-0000568E0000}"/>
    <cellStyle name="Normal 60 4" xfId="9541" xr:uid="{00000000-0005-0000-0000-0000578E0000}"/>
    <cellStyle name="Normal 60 4 2" xfId="17298" xr:uid="{00000000-0005-0000-0000-0000588E0000}"/>
    <cellStyle name="Normal 60 4 2 2" xfId="42265" xr:uid="{00000000-0005-0000-0000-0000598E0000}"/>
    <cellStyle name="Normal 60 4 3" xfId="36825" xr:uid="{00000000-0005-0000-0000-00005A8E0000}"/>
    <cellStyle name="Normal 60 5" xfId="15830" xr:uid="{00000000-0005-0000-0000-00005B8E0000}"/>
    <cellStyle name="Normal 60 5 2" xfId="40797" xr:uid="{00000000-0005-0000-0000-00005C8E0000}"/>
    <cellStyle name="Normal 60 6" xfId="7659" xr:uid="{00000000-0005-0000-0000-00005D8E0000}"/>
    <cellStyle name="Normal 60 7" xfId="35363" xr:uid="{00000000-0005-0000-0000-00005E8E0000}"/>
    <cellStyle name="Normal 60 8" xfId="5361" xr:uid="{00000000-0005-0000-0000-00005F8E0000}"/>
    <cellStyle name="Normal 61" xfId="2415" xr:uid="{00000000-0005-0000-0000-0000608E0000}"/>
    <cellStyle name="Normal 61 2" xfId="4013" xr:uid="{00000000-0005-0000-0000-0000618E0000}"/>
    <cellStyle name="Normal 61 2 2" xfId="10401" xr:uid="{00000000-0005-0000-0000-0000628E0000}"/>
    <cellStyle name="Normal 61 2 2 2" xfId="18158" xr:uid="{00000000-0005-0000-0000-0000638E0000}"/>
    <cellStyle name="Normal 61 2 2 2 2" xfId="43125" xr:uid="{00000000-0005-0000-0000-0000648E0000}"/>
    <cellStyle name="Normal 61 2 2 3" xfId="37685" xr:uid="{00000000-0005-0000-0000-0000658E0000}"/>
    <cellStyle name="Normal 61 2 3" xfId="16690" xr:uid="{00000000-0005-0000-0000-0000668E0000}"/>
    <cellStyle name="Normal 61 2 3 2" xfId="41657" xr:uid="{00000000-0005-0000-0000-0000678E0000}"/>
    <cellStyle name="Normal 61 2 4" xfId="8524" xr:uid="{00000000-0005-0000-0000-0000688E0000}"/>
    <cellStyle name="Normal 61 2 5" xfId="35823" xr:uid="{00000000-0005-0000-0000-0000698E0000}"/>
    <cellStyle name="Normal 61 2 6" xfId="5833" xr:uid="{00000000-0005-0000-0000-00006A8E0000}"/>
    <cellStyle name="Normal 61 3" xfId="4914" xr:uid="{00000000-0005-0000-0000-00006B8E0000}"/>
    <cellStyle name="Normal 61 3 2" xfId="10173" xr:uid="{00000000-0005-0000-0000-00006C8E0000}"/>
    <cellStyle name="Normal 61 3 2 2" xfId="17930" xr:uid="{00000000-0005-0000-0000-00006D8E0000}"/>
    <cellStyle name="Normal 61 3 2 2 2" xfId="42897" xr:uid="{00000000-0005-0000-0000-00006E8E0000}"/>
    <cellStyle name="Normal 61 3 2 3" xfId="37457" xr:uid="{00000000-0005-0000-0000-00006F8E0000}"/>
    <cellStyle name="Normal 61 3 3" xfId="16462" xr:uid="{00000000-0005-0000-0000-0000708E0000}"/>
    <cellStyle name="Normal 61 3 3 2" xfId="41429" xr:uid="{00000000-0005-0000-0000-0000718E0000}"/>
    <cellStyle name="Normal 61 3 4" xfId="8293" xr:uid="{00000000-0005-0000-0000-0000728E0000}"/>
    <cellStyle name="Normal 61 3 5" xfId="35597" xr:uid="{00000000-0005-0000-0000-0000738E0000}"/>
    <cellStyle name="Normal 61 3 6" xfId="5604" xr:uid="{00000000-0005-0000-0000-0000748E0000}"/>
    <cellStyle name="Normal 61 4" xfId="3200" xr:uid="{00000000-0005-0000-0000-0000758E0000}"/>
    <cellStyle name="Normal 61 4 2" xfId="17319" xr:uid="{00000000-0005-0000-0000-0000768E0000}"/>
    <cellStyle name="Normal 61 4 2 2" xfId="42286" xr:uid="{00000000-0005-0000-0000-0000778E0000}"/>
    <cellStyle name="Normal 61 4 3" xfId="36846" xr:uid="{00000000-0005-0000-0000-0000788E0000}"/>
    <cellStyle name="Normal 61 4 4" xfId="9562" xr:uid="{00000000-0005-0000-0000-0000798E0000}"/>
    <cellStyle name="Normal 61 5" xfId="15851" xr:uid="{00000000-0005-0000-0000-00007A8E0000}"/>
    <cellStyle name="Normal 61 5 2" xfId="40818" xr:uid="{00000000-0005-0000-0000-00007B8E0000}"/>
    <cellStyle name="Normal 61 6" xfId="7682" xr:uid="{00000000-0005-0000-0000-00007C8E0000}"/>
    <cellStyle name="Normal 61 7" xfId="35382" xr:uid="{00000000-0005-0000-0000-00007D8E0000}"/>
    <cellStyle name="Normal 61 8" xfId="5384" xr:uid="{00000000-0005-0000-0000-00007E8E0000}"/>
    <cellStyle name="Normal 62" xfId="2417" xr:uid="{00000000-0005-0000-0000-00007F8E0000}"/>
    <cellStyle name="Normal 62 2" xfId="5622" xr:uid="{00000000-0005-0000-0000-0000808E0000}"/>
    <cellStyle name="Normal 62 2 2" xfId="10192" xr:uid="{00000000-0005-0000-0000-0000818E0000}"/>
    <cellStyle name="Normal 62 2 2 2" xfId="17949" xr:uid="{00000000-0005-0000-0000-0000828E0000}"/>
    <cellStyle name="Normal 62 2 2 2 2" xfId="42916" xr:uid="{00000000-0005-0000-0000-0000838E0000}"/>
    <cellStyle name="Normal 62 2 2 3" xfId="37476" xr:uid="{00000000-0005-0000-0000-0000848E0000}"/>
    <cellStyle name="Normal 62 2 3" xfId="16481" xr:uid="{00000000-0005-0000-0000-0000858E0000}"/>
    <cellStyle name="Normal 62 2 3 2" xfId="41448" xr:uid="{00000000-0005-0000-0000-0000868E0000}"/>
    <cellStyle name="Normal 62 2 4" xfId="8312" xr:uid="{00000000-0005-0000-0000-0000878E0000}"/>
    <cellStyle name="Normal 62 2 5" xfId="35614" xr:uid="{00000000-0005-0000-0000-0000888E0000}"/>
    <cellStyle name="Normal 62 3" xfId="9581" xr:uid="{00000000-0005-0000-0000-0000898E0000}"/>
    <cellStyle name="Normal 62 3 2" xfId="17338" xr:uid="{00000000-0005-0000-0000-00008A8E0000}"/>
    <cellStyle name="Normal 62 3 2 2" xfId="42305" xr:uid="{00000000-0005-0000-0000-00008B8E0000}"/>
    <cellStyle name="Normal 62 3 3" xfId="36865" xr:uid="{00000000-0005-0000-0000-00008C8E0000}"/>
    <cellStyle name="Normal 62 4" xfId="15870" xr:uid="{00000000-0005-0000-0000-00008D8E0000}"/>
    <cellStyle name="Normal 62 4 2" xfId="40837" xr:uid="{00000000-0005-0000-0000-00008E8E0000}"/>
    <cellStyle name="Normal 62 5" xfId="7701" xr:uid="{00000000-0005-0000-0000-00008F8E0000}"/>
    <cellStyle name="Normal 62 6" xfId="35399" xr:uid="{00000000-0005-0000-0000-0000908E0000}"/>
    <cellStyle name="Normal 62 7" xfId="5402" xr:uid="{00000000-0005-0000-0000-0000918E0000}"/>
    <cellStyle name="Normal 63" xfId="2418" xr:uid="{00000000-0005-0000-0000-0000928E0000}"/>
    <cellStyle name="Normal 63 2" xfId="10418" xr:uid="{00000000-0005-0000-0000-0000938E0000}"/>
    <cellStyle name="Normal 63 2 2" xfId="18175" xr:uid="{00000000-0005-0000-0000-0000948E0000}"/>
    <cellStyle name="Normal 63 2 2 2" xfId="43142" xr:uid="{00000000-0005-0000-0000-0000958E0000}"/>
    <cellStyle name="Normal 63 2 3" xfId="37702" xr:uid="{00000000-0005-0000-0000-0000968E0000}"/>
    <cellStyle name="Normal 63 3" xfId="16707" xr:uid="{00000000-0005-0000-0000-0000978E0000}"/>
    <cellStyle name="Normal 63 3 2" xfId="41674" xr:uid="{00000000-0005-0000-0000-0000988E0000}"/>
    <cellStyle name="Normal 63 4" xfId="8541" xr:uid="{00000000-0005-0000-0000-0000998E0000}"/>
    <cellStyle name="Normal 63 5" xfId="35840" xr:uid="{00000000-0005-0000-0000-00009A8E0000}"/>
    <cellStyle name="Normal 63 6" xfId="5850" xr:uid="{00000000-0005-0000-0000-00009B8E0000}"/>
    <cellStyle name="Normal 64" xfId="2420" xr:uid="{00000000-0005-0000-0000-00009C8E0000}"/>
    <cellStyle name="Normal 64 2" xfId="10419" xr:uid="{00000000-0005-0000-0000-00009D8E0000}"/>
    <cellStyle name="Normal 64 2 2" xfId="18176" xr:uid="{00000000-0005-0000-0000-00009E8E0000}"/>
    <cellStyle name="Normal 64 2 2 2" xfId="43143" xr:uid="{00000000-0005-0000-0000-00009F8E0000}"/>
    <cellStyle name="Normal 64 2 3" xfId="37703" xr:uid="{00000000-0005-0000-0000-0000A08E0000}"/>
    <cellStyle name="Normal 64 3" xfId="16708" xr:uid="{00000000-0005-0000-0000-0000A18E0000}"/>
    <cellStyle name="Normal 64 3 2" xfId="41675" xr:uid="{00000000-0005-0000-0000-0000A28E0000}"/>
    <cellStyle name="Normal 64 4" xfId="8542" xr:uid="{00000000-0005-0000-0000-0000A38E0000}"/>
    <cellStyle name="Normal 64 5" xfId="35841" xr:uid="{00000000-0005-0000-0000-0000A48E0000}"/>
    <cellStyle name="Normal 64 6" xfId="5851" xr:uid="{00000000-0005-0000-0000-0000A58E0000}"/>
    <cellStyle name="Normal 65" xfId="2422" xr:uid="{00000000-0005-0000-0000-0000A68E0000}"/>
    <cellStyle name="Normal 65 2" xfId="5900" xr:uid="{00000000-0005-0000-0000-0000A78E0000}"/>
    <cellStyle name="Normal 65 2 2" xfId="16719" xr:uid="{00000000-0005-0000-0000-0000A88E0000}"/>
    <cellStyle name="Normal 65 2 2 2" xfId="41686" xr:uid="{00000000-0005-0000-0000-0000A98E0000}"/>
    <cellStyle name="Normal 65 2 3" xfId="10448" xr:uid="{00000000-0005-0000-0000-0000AA8E0000}"/>
    <cellStyle name="Normal 65 2 4" xfId="37732" xr:uid="{00000000-0005-0000-0000-0000AB8E0000}"/>
    <cellStyle name="Normal 65 3" xfId="13972" xr:uid="{00000000-0005-0000-0000-0000AC8E0000}"/>
    <cellStyle name="Normal 65 3 2" xfId="18205" xr:uid="{00000000-0005-0000-0000-0000AD8E0000}"/>
    <cellStyle name="Normal 65 3 2 2" xfId="43172" xr:uid="{00000000-0005-0000-0000-0000AE8E0000}"/>
    <cellStyle name="Normal 65 3 3" xfId="39814" xr:uid="{00000000-0005-0000-0000-0000AF8E0000}"/>
    <cellStyle name="Normal 65 4" xfId="14876" xr:uid="{00000000-0005-0000-0000-0000B08E0000}"/>
    <cellStyle name="Normal 65 4 2" xfId="39844" xr:uid="{00000000-0005-0000-0000-0000B18E0000}"/>
    <cellStyle name="Normal 65 5" xfId="8581" xr:uid="{00000000-0005-0000-0000-0000B28E0000}"/>
    <cellStyle name="Normal 65 6" xfId="35868" xr:uid="{00000000-0005-0000-0000-0000B38E0000}"/>
    <cellStyle name="Normal 65 7" xfId="5864" xr:uid="{00000000-0005-0000-0000-0000B48E0000}"/>
    <cellStyle name="Normal 66" xfId="2424" xr:uid="{00000000-0005-0000-0000-0000B58E0000}"/>
    <cellStyle name="Normal 66 2" xfId="4018" xr:uid="{00000000-0005-0000-0000-0000B68E0000}"/>
    <cellStyle name="Normal 66 2 2" xfId="16723" xr:uid="{00000000-0005-0000-0000-0000B78E0000}"/>
    <cellStyle name="Normal 66 2 2 2" xfId="41690" xr:uid="{00000000-0005-0000-0000-0000B88E0000}"/>
    <cellStyle name="Normal 66 2 3" xfId="10452" xr:uid="{00000000-0005-0000-0000-0000B98E0000}"/>
    <cellStyle name="Normal 66 2 4" xfId="37736" xr:uid="{00000000-0005-0000-0000-0000BA8E0000}"/>
    <cellStyle name="Normal 66 2 5" xfId="5901" xr:uid="{00000000-0005-0000-0000-0000BB8E0000}"/>
    <cellStyle name="Normal 66 3" xfId="4922" xr:uid="{00000000-0005-0000-0000-0000BC8E0000}"/>
    <cellStyle name="Normal 66 3 2" xfId="18209" xr:uid="{00000000-0005-0000-0000-0000BD8E0000}"/>
    <cellStyle name="Normal 66 3 2 2" xfId="43176" xr:uid="{00000000-0005-0000-0000-0000BE8E0000}"/>
    <cellStyle name="Normal 66 3 3" xfId="39815" xr:uid="{00000000-0005-0000-0000-0000BF8E0000}"/>
    <cellStyle name="Normal 66 3 4" xfId="13973" xr:uid="{00000000-0005-0000-0000-0000C08E0000}"/>
    <cellStyle name="Normal 66 4" xfId="3205" xr:uid="{00000000-0005-0000-0000-0000C18E0000}"/>
    <cellStyle name="Normal 66 4 2" xfId="39845" xr:uid="{00000000-0005-0000-0000-0000C28E0000}"/>
    <cellStyle name="Normal 66 4 3" xfId="14877" xr:uid="{00000000-0005-0000-0000-0000C38E0000}"/>
    <cellStyle name="Normal 66 5" xfId="8586" xr:uid="{00000000-0005-0000-0000-0000C48E0000}"/>
    <cellStyle name="Normal 66 6" xfId="35872" xr:uid="{00000000-0005-0000-0000-0000C58E0000}"/>
    <cellStyle name="Normal 66 7" xfId="5869" xr:uid="{00000000-0005-0000-0000-0000C68E0000}"/>
    <cellStyle name="Normal 67" xfId="2426" xr:uid="{00000000-0005-0000-0000-0000C78E0000}"/>
    <cellStyle name="Normal 67 2" xfId="4020" xr:uid="{00000000-0005-0000-0000-0000C88E0000}"/>
    <cellStyle name="Normal 67 2 2" xfId="18208" xr:uid="{00000000-0005-0000-0000-0000C98E0000}"/>
    <cellStyle name="Normal 67 2 2 2" xfId="43175" xr:uid="{00000000-0005-0000-0000-0000CA8E0000}"/>
    <cellStyle name="Normal 67 2 3" xfId="37735" xr:uid="{00000000-0005-0000-0000-0000CB8E0000}"/>
    <cellStyle name="Normal 67 2 4" xfId="10451" xr:uid="{00000000-0005-0000-0000-0000CC8E0000}"/>
    <cellStyle name="Normal 67 3" xfId="4924" xr:uid="{00000000-0005-0000-0000-0000CD8E0000}"/>
    <cellStyle name="Normal 67 3 2" xfId="41689" xr:uid="{00000000-0005-0000-0000-0000CE8E0000}"/>
    <cellStyle name="Normal 67 3 3" xfId="16722" xr:uid="{00000000-0005-0000-0000-0000CF8E0000}"/>
    <cellStyle name="Normal 67 4" xfId="3207" xr:uid="{00000000-0005-0000-0000-0000D08E0000}"/>
    <cellStyle name="Normal 67 4 2" xfId="8585" xr:uid="{00000000-0005-0000-0000-0000D18E0000}"/>
    <cellStyle name="Normal 67 5" xfId="35871" xr:uid="{00000000-0005-0000-0000-0000D28E0000}"/>
    <cellStyle name="Normal 67 6" xfId="5868" xr:uid="{00000000-0005-0000-0000-0000D38E0000}"/>
    <cellStyle name="Normal 68" xfId="2428" xr:uid="{00000000-0005-0000-0000-0000D48E0000}"/>
    <cellStyle name="Normal 68 2" xfId="10460" xr:uid="{00000000-0005-0000-0000-0000D58E0000}"/>
    <cellStyle name="Normal 68 2 2" xfId="21171" xr:uid="{00000000-0005-0000-0000-0000D68E0000}"/>
    <cellStyle name="Normal 68 2 2 2" xfId="45280" xr:uid="{00000000-0005-0000-0000-0000D78E0000}"/>
    <cellStyle name="Normal 68 2 3" xfId="37744" xr:uid="{00000000-0005-0000-0000-0000D88E0000}"/>
    <cellStyle name="Normal 68 3" xfId="18219" xr:uid="{00000000-0005-0000-0000-0000D98E0000}"/>
    <cellStyle name="Normal 68 3 2" xfId="43186" xr:uid="{00000000-0005-0000-0000-0000DA8E0000}"/>
    <cellStyle name="Normal 68 4" xfId="14913" xr:uid="{00000000-0005-0000-0000-0000DB8E0000}"/>
    <cellStyle name="Normal 68 5" xfId="8594" xr:uid="{00000000-0005-0000-0000-0000DC8E0000}"/>
    <cellStyle name="Normal 68 6" xfId="35880" xr:uid="{00000000-0005-0000-0000-0000DD8E0000}"/>
    <cellStyle name="Normal 68 7" xfId="5881" xr:uid="{00000000-0005-0000-0000-0000DE8E0000}"/>
    <cellStyle name="Normal 69" xfId="2429" xr:uid="{00000000-0005-0000-0000-0000DF8E0000}"/>
    <cellStyle name="Normal 69 2" xfId="10465" xr:uid="{00000000-0005-0000-0000-0000E08E0000}"/>
    <cellStyle name="Normal 69 2 2" xfId="37749" xr:uid="{00000000-0005-0000-0000-0000E18E0000}"/>
    <cellStyle name="Normal 69 3" xfId="21178" xr:uid="{00000000-0005-0000-0000-0000E28E0000}"/>
    <cellStyle name="Normal 69 3 2" xfId="45287" xr:uid="{00000000-0005-0000-0000-0000E38E0000}"/>
    <cellStyle name="Normal 69 4" xfId="8599" xr:uid="{00000000-0005-0000-0000-0000E48E0000}"/>
    <cellStyle name="Normal 69 5" xfId="35885" xr:uid="{00000000-0005-0000-0000-0000E58E0000}"/>
    <cellStyle name="Normal 69 6" xfId="5887" xr:uid="{00000000-0005-0000-0000-0000E68E0000}"/>
    <cellStyle name="Normal 7" xfId="1026" xr:uid="{00000000-0005-0000-0000-0000E78E0000}"/>
    <cellStyle name="Normal 7 2" xfId="2449" xr:uid="{00000000-0005-0000-0000-0000E88E0000}"/>
    <cellStyle name="Normal 7 2 2" xfId="4036" xr:uid="{00000000-0005-0000-0000-0000E98E0000}"/>
    <cellStyle name="Normal 7 2 3" xfId="4940" xr:uid="{00000000-0005-0000-0000-0000EA8E0000}"/>
    <cellStyle name="Normal 7 2 4" xfId="3223" xr:uid="{00000000-0005-0000-0000-0000EB8E0000}"/>
    <cellStyle name="Normal 7 2 5" xfId="5358" xr:uid="{00000000-0005-0000-0000-0000EC8E0000}"/>
    <cellStyle name="Normal 7 3" xfId="3263" xr:uid="{00000000-0005-0000-0000-0000ED8E0000}"/>
    <cellStyle name="Normal 7 3 2" xfId="4105" xr:uid="{00000000-0005-0000-0000-0000EE8E0000}"/>
    <cellStyle name="Normal 7 3 3" xfId="5372" xr:uid="{00000000-0005-0000-0000-0000EF8E0000}"/>
    <cellStyle name="Normal 7 4" xfId="3292" xr:uid="{00000000-0005-0000-0000-0000F08E0000}"/>
    <cellStyle name="Normal 7 4 2" xfId="4123" xr:uid="{00000000-0005-0000-0000-0000F18E0000}"/>
    <cellStyle name="Normal 7 4 2 2" xfId="17957" xr:uid="{00000000-0005-0000-0000-0000F28E0000}"/>
    <cellStyle name="Normal 7 4 2 2 2" xfId="42924" xr:uid="{00000000-0005-0000-0000-0000F38E0000}"/>
    <cellStyle name="Normal 7 4 2 3" xfId="37484" xr:uid="{00000000-0005-0000-0000-0000F48E0000}"/>
    <cellStyle name="Normal 7 4 2 4" xfId="10200" xr:uid="{00000000-0005-0000-0000-0000F58E0000}"/>
    <cellStyle name="Normal 7 4 3" xfId="16489" xr:uid="{00000000-0005-0000-0000-0000F68E0000}"/>
    <cellStyle name="Normal 7 4 3 2" xfId="41456" xr:uid="{00000000-0005-0000-0000-0000F78E0000}"/>
    <cellStyle name="Normal 7 4 4" xfId="8320" xr:uid="{00000000-0005-0000-0000-0000F88E0000}"/>
    <cellStyle name="Normal 7 4 5" xfId="35622" xr:uid="{00000000-0005-0000-0000-0000F98E0000}"/>
    <cellStyle name="Normal 7 4 6" xfId="5630" xr:uid="{00000000-0005-0000-0000-0000FA8E0000}"/>
    <cellStyle name="Normal 7 5" xfId="5903" xr:uid="{00000000-0005-0000-0000-0000FB8E0000}"/>
    <cellStyle name="Normal 70" xfId="2431" xr:uid="{00000000-0005-0000-0000-0000FC8E0000}"/>
    <cellStyle name="Normal 70 2" xfId="39834" xr:uid="{00000000-0005-0000-0000-0000FD8E0000}"/>
    <cellStyle name="Normal 70 3" xfId="5908" xr:uid="{00000000-0005-0000-0000-0000FE8E0000}"/>
    <cellStyle name="Normal 71" xfId="2432" xr:uid="{00000000-0005-0000-0000-0000FF8E0000}"/>
    <cellStyle name="Normal 72" xfId="2433" xr:uid="{00000000-0005-0000-0000-0000008F0000}"/>
    <cellStyle name="Normal 72 2" xfId="4023" xr:uid="{00000000-0005-0000-0000-0000018F0000}"/>
    <cellStyle name="Normal 72 3" xfId="4927" xr:uid="{00000000-0005-0000-0000-0000028F0000}"/>
    <cellStyle name="Normal 72 4" xfId="3210" xr:uid="{00000000-0005-0000-0000-0000038F0000}"/>
    <cellStyle name="Normal 73" xfId="2435" xr:uid="{00000000-0005-0000-0000-0000048F0000}"/>
    <cellStyle name="Normal 74" xfId="2438" xr:uid="{00000000-0005-0000-0000-0000058F0000}"/>
    <cellStyle name="Normal 74 2" xfId="4027" xr:uid="{00000000-0005-0000-0000-0000068F0000}"/>
    <cellStyle name="Normal 74 3" xfId="4931" xr:uid="{00000000-0005-0000-0000-0000078F0000}"/>
    <cellStyle name="Normal 74 4" xfId="3214" xr:uid="{00000000-0005-0000-0000-0000088F0000}"/>
    <cellStyle name="Normal 75" xfId="2440" xr:uid="{00000000-0005-0000-0000-0000098F0000}"/>
    <cellStyle name="Normal 76" xfId="2442" xr:uid="{00000000-0005-0000-0000-00000A8F0000}"/>
    <cellStyle name="Normal 77" xfId="2451" xr:uid="{00000000-0005-0000-0000-00000B8F0000}"/>
    <cellStyle name="Normal 78" xfId="2453" xr:uid="{00000000-0005-0000-0000-00000C8F0000}"/>
    <cellStyle name="Normal 79" xfId="2455" xr:uid="{00000000-0005-0000-0000-00000D8F0000}"/>
    <cellStyle name="Normal 8" xfId="1027" xr:uid="{00000000-0005-0000-0000-00000E8F0000}"/>
    <cellStyle name="Normal 8 10" xfId="5081" xr:uid="{00000000-0005-0000-0000-00000F8F0000}"/>
    <cellStyle name="Normal 8 11" xfId="5095" xr:uid="{00000000-0005-0000-0000-0000108F0000}"/>
    <cellStyle name="Normal 8 12" xfId="5107" xr:uid="{00000000-0005-0000-0000-0000118F0000}"/>
    <cellStyle name="Normal 8 2" xfId="2555" xr:uid="{00000000-0005-0000-0000-0000128F0000}"/>
    <cellStyle name="Normal 8 2 2" xfId="4106" xr:uid="{00000000-0005-0000-0000-0000138F0000}"/>
    <cellStyle name="Normal 8 2 2 2" xfId="10390" xr:uid="{00000000-0005-0000-0000-0000148F0000}"/>
    <cellStyle name="Normal 8 2 2 2 2" xfId="18147" xr:uid="{00000000-0005-0000-0000-0000158F0000}"/>
    <cellStyle name="Normal 8 2 2 2 2 2" xfId="43114" xr:uid="{00000000-0005-0000-0000-0000168F0000}"/>
    <cellStyle name="Normal 8 2 2 2 3" xfId="37674" xr:uid="{00000000-0005-0000-0000-0000178F0000}"/>
    <cellStyle name="Normal 8 2 2 3" xfId="16679" xr:uid="{00000000-0005-0000-0000-0000188F0000}"/>
    <cellStyle name="Normal 8 2 2 3 2" xfId="41646" xr:uid="{00000000-0005-0000-0000-0000198F0000}"/>
    <cellStyle name="Normal 8 2 2 4" xfId="8513" xr:uid="{00000000-0005-0000-0000-00001A8F0000}"/>
    <cellStyle name="Normal 8 2 2 5" xfId="35812" xr:uid="{00000000-0005-0000-0000-00001B8F0000}"/>
    <cellStyle name="Normal 8 2 2 6" xfId="5822" xr:uid="{00000000-0005-0000-0000-00001C8F0000}"/>
    <cellStyle name="Normal 8 2 3" xfId="5032" xr:uid="{00000000-0005-0000-0000-00001D8F0000}"/>
    <cellStyle name="Normal 8 2 3 2" xfId="10162" xr:uid="{00000000-0005-0000-0000-00001E8F0000}"/>
    <cellStyle name="Normal 8 2 3 2 2" xfId="17919" xr:uid="{00000000-0005-0000-0000-00001F8F0000}"/>
    <cellStyle name="Normal 8 2 3 2 2 2" xfId="42886" xr:uid="{00000000-0005-0000-0000-0000208F0000}"/>
    <cellStyle name="Normal 8 2 3 2 3" xfId="37446" xr:uid="{00000000-0005-0000-0000-0000218F0000}"/>
    <cellStyle name="Normal 8 2 3 3" xfId="16451" xr:uid="{00000000-0005-0000-0000-0000228F0000}"/>
    <cellStyle name="Normal 8 2 3 3 2" xfId="41418" xr:uid="{00000000-0005-0000-0000-0000238F0000}"/>
    <cellStyle name="Normal 8 2 3 4" xfId="8282" xr:uid="{00000000-0005-0000-0000-0000248F0000}"/>
    <cellStyle name="Normal 8 2 3 5" xfId="35586" xr:uid="{00000000-0005-0000-0000-0000258F0000}"/>
    <cellStyle name="Normal 8 2 3 6" xfId="5593" xr:uid="{00000000-0005-0000-0000-0000268F0000}"/>
    <cellStyle name="Normal 8 2 4" xfId="3264" xr:uid="{00000000-0005-0000-0000-0000278F0000}"/>
    <cellStyle name="Normal 8 2 4 2" xfId="17308" xr:uid="{00000000-0005-0000-0000-0000288F0000}"/>
    <cellStyle name="Normal 8 2 4 2 2" xfId="42275" xr:uid="{00000000-0005-0000-0000-0000298F0000}"/>
    <cellStyle name="Normal 8 2 4 3" xfId="36835" xr:uid="{00000000-0005-0000-0000-00002A8F0000}"/>
    <cellStyle name="Normal 8 2 4 4" xfId="9551" xr:uid="{00000000-0005-0000-0000-00002B8F0000}"/>
    <cellStyle name="Normal 8 2 5" xfId="15840" xr:uid="{00000000-0005-0000-0000-00002C8F0000}"/>
    <cellStyle name="Normal 8 2 5 2" xfId="40807" xr:uid="{00000000-0005-0000-0000-00002D8F0000}"/>
    <cellStyle name="Normal 8 2 6" xfId="7671" xr:uid="{00000000-0005-0000-0000-00002E8F0000}"/>
    <cellStyle name="Normal 8 2 7" xfId="35371" xr:uid="{00000000-0005-0000-0000-00002F8F0000}"/>
    <cellStyle name="Normal 8 2 8" xfId="5373" xr:uid="{00000000-0005-0000-0000-0000308F0000}"/>
    <cellStyle name="Normal 8 3" xfId="3293" xr:uid="{00000000-0005-0000-0000-0000318F0000}"/>
    <cellStyle name="Normal 8 3 2" xfId="4124" xr:uid="{00000000-0005-0000-0000-0000328F0000}"/>
    <cellStyle name="Normal 8 3 2 2" xfId="10413" xr:uid="{00000000-0005-0000-0000-0000338F0000}"/>
    <cellStyle name="Normal 8 3 2 2 2" xfId="18170" xr:uid="{00000000-0005-0000-0000-0000348F0000}"/>
    <cellStyle name="Normal 8 3 2 2 2 2" xfId="43137" xr:uid="{00000000-0005-0000-0000-0000358F0000}"/>
    <cellStyle name="Normal 8 3 2 2 3" xfId="37697" xr:uid="{00000000-0005-0000-0000-0000368F0000}"/>
    <cellStyle name="Normal 8 3 2 3" xfId="16702" xr:uid="{00000000-0005-0000-0000-0000378F0000}"/>
    <cellStyle name="Normal 8 3 2 3 2" xfId="41669" xr:uid="{00000000-0005-0000-0000-0000388F0000}"/>
    <cellStyle name="Normal 8 3 2 4" xfId="8536" xr:uid="{00000000-0005-0000-0000-0000398F0000}"/>
    <cellStyle name="Normal 8 3 2 5" xfId="35835" xr:uid="{00000000-0005-0000-0000-00003A8F0000}"/>
    <cellStyle name="Normal 8 3 2 6" xfId="5845" xr:uid="{00000000-0005-0000-0000-00003B8F0000}"/>
    <cellStyle name="Normal 8 3 3" xfId="5617" xr:uid="{00000000-0005-0000-0000-00003C8F0000}"/>
    <cellStyle name="Normal 8 3 3 2" xfId="10187" xr:uid="{00000000-0005-0000-0000-00003D8F0000}"/>
    <cellStyle name="Normal 8 3 3 2 2" xfId="17944" xr:uid="{00000000-0005-0000-0000-00003E8F0000}"/>
    <cellStyle name="Normal 8 3 3 2 2 2" xfId="42911" xr:uid="{00000000-0005-0000-0000-00003F8F0000}"/>
    <cellStyle name="Normal 8 3 3 2 3" xfId="37471" xr:uid="{00000000-0005-0000-0000-0000408F0000}"/>
    <cellStyle name="Normal 8 3 3 3" xfId="16476" xr:uid="{00000000-0005-0000-0000-0000418F0000}"/>
    <cellStyle name="Normal 8 3 3 3 2" xfId="41443" xr:uid="{00000000-0005-0000-0000-0000428F0000}"/>
    <cellStyle name="Normal 8 3 3 4" xfId="8307" xr:uid="{00000000-0005-0000-0000-0000438F0000}"/>
    <cellStyle name="Normal 8 3 3 5" xfId="35609" xr:uid="{00000000-0005-0000-0000-0000448F0000}"/>
    <cellStyle name="Normal 8 3 4" xfId="9576" xr:uid="{00000000-0005-0000-0000-0000458F0000}"/>
    <cellStyle name="Normal 8 3 4 2" xfId="17333" xr:uid="{00000000-0005-0000-0000-0000468F0000}"/>
    <cellStyle name="Normal 8 3 4 2 2" xfId="42300" xr:uid="{00000000-0005-0000-0000-0000478F0000}"/>
    <cellStyle name="Normal 8 3 4 3" xfId="36860" xr:uid="{00000000-0005-0000-0000-0000488F0000}"/>
    <cellStyle name="Normal 8 3 5" xfId="15865" xr:uid="{00000000-0005-0000-0000-0000498F0000}"/>
    <cellStyle name="Normal 8 3 5 2" xfId="40832" xr:uid="{00000000-0005-0000-0000-00004A8F0000}"/>
    <cellStyle name="Normal 8 3 6" xfId="7696" xr:uid="{00000000-0005-0000-0000-00004B8F0000}"/>
    <cellStyle name="Normal 8 3 7" xfId="35394" xr:uid="{00000000-0005-0000-0000-00004C8F0000}"/>
    <cellStyle name="Normal 8 3 8" xfId="5397" xr:uid="{00000000-0005-0000-0000-00004D8F0000}"/>
    <cellStyle name="Normal 8 4" xfId="3307" xr:uid="{00000000-0005-0000-0000-00004E8F0000}"/>
    <cellStyle name="Normal 8 4 2" xfId="4133" xr:uid="{00000000-0005-0000-0000-00004F8F0000}"/>
    <cellStyle name="Normal 8 4 2 2" xfId="10481" xr:uid="{00000000-0005-0000-0000-0000508F0000}"/>
    <cellStyle name="Normal 8 4 3" xfId="5898" xr:uid="{00000000-0005-0000-0000-0000518F0000}"/>
    <cellStyle name="Normal 8 5" xfId="3325" xr:uid="{00000000-0005-0000-0000-0000528F0000}"/>
    <cellStyle name="Normal 8 5 2" xfId="4141" xr:uid="{00000000-0005-0000-0000-0000538F0000}"/>
    <cellStyle name="Normal 8 5 2 2" xfId="39842" xr:uid="{00000000-0005-0000-0000-0000548F0000}"/>
    <cellStyle name="Normal 8 5 3" xfId="14874" xr:uid="{00000000-0005-0000-0000-0000558F0000}"/>
    <cellStyle name="Normal 8 6" xfId="3342" xr:uid="{00000000-0005-0000-0000-0000568F0000}"/>
    <cellStyle name="Normal 8 6 2" xfId="4157" xr:uid="{00000000-0005-0000-0000-0000578F0000}"/>
    <cellStyle name="Normal 8 7" xfId="2535" xr:uid="{00000000-0005-0000-0000-0000588F0000}"/>
    <cellStyle name="Normal 8 7 2" xfId="5013" xr:uid="{00000000-0005-0000-0000-0000598F0000}"/>
    <cellStyle name="Normal 8 7 3" xfId="3351" xr:uid="{00000000-0005-0000-0000-00005A8F0000}"/>
    <cellStyle name="Normal 8 8" xfId="3368" xr:uid="{00000000-0005-0000-0000-00005B8F0000}"/>
    <cellStyle name="Normal 8 9" xfId="3381" xr:uid="{00000000-0005-0000-0000-00005C8F0000}"/>
    <cellStyle name="Normal 80" xfId="2457" xr:uid="{00000000-0005-0000-0000-00005D8F0000}"/>
    <cellStyle name="Normal 81" xfId="2459" xr:uid="{00000000-0005-0000-0000-00005E8F0000}"/>
    <cellStyle name="Normal 82" xfId="2462" xr:uid="{00000000-0005-0000-0000-00005F8F0000}"/>
    <cellStyle name="Normal 83" xfId="2465" xr:uid="{00000000-0005-0000-0000-0000608F0000}"/>
    <cellStyle name="Normal 84" xfId="2468" xr:uid="{00000000-0005-0000-0000-0000618F0000}"/>
    <cellStyle name="Normal 85" xfId="2472" xr:uid="{00000000-0005-0000-0000-0000628F0000}"/>
    <cellStyle name="Normal 86" xfId="2473" xr:uid="{00000000-0005-0000-0000-0000638F0000}"/>
    <cellStyle name="Normal 87" xfId="2471" xr:uid="{00000000-0005-0000-0000-0000648F0000}"/>
    <cellStyle name="Normal 88" xfId="2470" xr:uid="{00000000-0005-0000-0000-0000658F0000}"/>
    <cellStyle name="Normal 89" xfId="2475" xr:uid="{00000000-0005-0000-0000-0000668F0000}"/>
    <cellStyle name="Normal 9" xfId="1028" xr:uid="{00000000-0005-0000-0000-0000678F0000}"/>
    <cellStyle name="Normal 9 2" xfId="3265" xr:uid="{00000000-0005-0000-0000-0000688F0000}"/>
    <cellStyle name="Normal 9 2 2" xfId="4107" xr:uid="{00000000-0005-0000-0000-0000698F0000}"/>
    <cellStyle name="Normal 9 3" xfId="3295" xr:uid="{00000000-0005-0000-0000-00006A8F0000}"/>
    <cellStyle name="Normal 9 3 2" xfId="4126" xr:uid="{00000000-0005-0000-0000-00006B8F0000}"/>
    <cellStyle name="Normal 90" xfId="2476" xr:uid="{00000000-0005-0000-0000-00006C8F0000}"/>
    <cellStyle name="Normal 91" xfId="2477" xr:uid="{00000000-0005-0000-0000-00006D8F0000}"/>
    <cellStyle name="Normal 92" xfId="2479" xr:uid="{00000000-0005-0000-0000-00006E8F0000}"/>
    <cellStyle name="Normal 93" xfId="2480" xr:uid="{00000000-0005-0000-0000-00006F8F0000}"/>
    <cellStyle name="Normal 94" xfId="2485" xr:uid="{00000000-0005-0000-0000-0000708F0000}"/>
    <cellStyle name="Normal 95" xfId="2487" xr:uid="{00000000-0005-0000-0000-0000718F0000}"/>
    <cellStyle name="Normal 96" xfId="2491" xr:uid="{00000000-0005-0000-0000-0000728F0000}"/>
    <cellStyle name="Normal 97" xfId="2492" xr:uid="{00000000-0005-0000-0000-0000738F0000}"/>
    <cellStyle name="Normal 98" xfId="2490" xr:uid="{00000000-0005-0000-0000-0000748F0000}"/>
    <cellStyle name="Normal 99" xfId="2489" xr:uid="{00000000-0005-0000-0000-0000758F0000}"/>
    <cellStyle name="Note 2" xfId="5870" xr:uid="{00000000-0005-0000-0000-0000778F0000}"/>
    <cellStyle name="Note 2 2" xfId="10453" xr:uid="{00000000-0005-0000-0000-0000788F0000}"/>
    <cellStyle name="Note 2 2 2" xfId="18210" xr:uid="{00000000-0005-0000-0000-0000798F0000}"/>
    <cellStyle name="Note 2 2 2 2" xfId="43177" xr:uid="{00000000-0005-0000-0000-00007A8F0000}"/>
    <cellStyle name="Note 2 2 3" xfId="37737" xr:uid="{00000000-0005-0000-0000-00007B8F0000}"/>
    <cellStyle name="Note 2 3" xfId="16724" xr:uid="{00000000-0005-0000-0000-00007C8F0000}"/>
    <cellStyle name="Note 2 3 2" xfId="41691" xr:uid="{00000000-0005-0000-0000-00007D8F0000}"/>
    <cellStyle name="Note 2 4" xfId="8587" xr:uid="{00000000-0005-0000-0000-00007E8F0000}"/>
    <cellStyle name="Note 2 5" xfId="35873" xr:uid="{00000000-0005-0000-0000-00007F8F0000}"/>
    <cellStyle name="Output" xfId="5150" builtinId="21" customBuiltin="1"/>
    <cellStyle name="Percent" xfId="1352" builtinId="5"/>
    <cellStyle name="Percent 2" xfId="5853" xr:uid="{00000000-0005-0000-0000-0000808F0000}"/>
    <cellStyle name="Percent 2 2" xfId="5904" xr:uid="{00000000-0005-0000-0000-0000818F0000}"/>
    <cellStyle name="Percent 3" xfId="5871" xr:uid="{00000000-0005-0000-0000-0000828F0000}"/>
    <cellStyle name="Percent 3 2" xfId="10454" xr:uid="{00000000-0005-0000-0000-0000838F0000}"/>
    <cellStyle name="Percent 3 2 2" xfId="18211" xr:uid="{00000000-0005-0000-0000-0000848F0000}"/>
    <cellStyle name="Percent 3 2 2 2" xfId="43178" xr:uid="{00000000-0005-0000-0000-0000858F0000}"/>
    <cellStyle name="Percent 3 2 3" xfId="37738" xr:uid="{00000000-0005-0000-0000-0000868F0000}"/>
    <cellStyle name="Percent 3 3" xfId="16725" xr:uid="{00000000-0005-0000-0000-0000878F0000}"/>
    <cellStyle name="Percent 3 3 2" xfId="41692" xr:uid="{00000000-0005-0000-0000-0000888F0000}"/>
    <cellStyle name="Percent 3 4" xfId="8588" xr:uid="{00000000-0005-0000-0000-0000898F0000}"/>
    <cellStyle name="Percent 3 5" xfId="35874" xr:uid="{00000000-0005-0000-0000-00008A8F0000}"/>
    <cellStyle name="Percent 4" xfId="5882" xr:uid="{00000000-0005-0000-0000-00008B8F0000}"/>
    <cellStyle name="Percent 4 2" xfId="10461" xr:uid="{00000000-0005-0000-0000-00008C8F0000}"/>
    <cellStyle name="Percent 4 2 2" xfId="37745" xr:uid="{00000000-0005-0000-0000-00008D8F0000}"/>
    <cellStyle name="Percent 4 3" xfId="8595" xr:uid="{00000000-0005-0000-0000-00008E8F0000}"/>
    <cellStyle name="Percent 4 4" xfId="35881" xr:uid="{00000000-0005-0000-0000-00008F8F0000}"/>
    <cellStyle name="Percent 5" xfId="5888" xr:uid="{00000000-0005-0000-0000-0000908F0000}"/>
    <cellStyle name="Percent 5 2" xfId="10466" xr:uid="{00000000-0005-0000-0000-0000918F0000}"/>
    <cellStyle name="Percent 5 2 2" xfId="37750" xr:uid="{00000000-0005-0000-0000-0000928F0000}"/>
    <cellStyle name="Percent 5 3" xfId="8600" xr:uid="{00000000-0005-0000-0000-0000938F0000}"/>
    <cellStyle name="Percent 5 4" xfId="35886" xr:uid="{00000000-0005-0000-0000-0000948F0000}"/>
    <cellStyle name="Percent 6" xfId="5909" xr:uid="{00000000-0005-0000-0000-0000958F0000}"/>
    <cellStyle name="Pourcentage 10" xfId="5387" xr:uid="{00000000-0005-0000-0000-0000978F0000}"/>
    <cellStyle name="Pourcentage 10 2" xfId="5836" xr:uid="{00000000-0005-0000-0000-0000988F0000}"/>
    <cellStyle name="Pourcentage 10 2 2" xfId="10404" xr:uid="{00000000-0005-0000-0000-0000998F0000}"/>
    <cellStyle name="Pourcentage 10 2 2 2" xfId="18161" xr:uid="{00000000-0005-0000-0000-00009A8F0000}"/>
    <cellStyle name="Pourcentage 10 2 2 2 2" xfId="43128" xr:uid="{00000000-0005-0000-0000-00009B8F0000}"/>
    <cellStyle name="Pourcentage 10 2 2 3" xfId="37688" xr:uid="{00000000-0005-0000-0000-00009C8F0000}"/>
    <cellStyle name="Pourcentage 10 2 3" xfId="16693" xr:uid="{00000000-0005-0000-0000-00009D8F0000}"/>
    <cellStyle name="Pourcentage 10 2 3 2" xfId="41660" xr:uid="{00000000-0005-0000-0000-00009E8F0000}"/>
    <cellStyle name="Pourcentage 10 2 4" xfId="8527" xr:uid="{00000000-0005-0000-0000-00009F8F0000}"/>
    <cellStyle name="Pourcentage 10 2 5" xfId="35826" xr:uid="{00000000-0005-0000-0000-0000A08F0000}"/>
    <cellStyle name="Pourcentage 10 3" xfId="5607" xr:uid="{00000000-0005-0000-0000-0000A18F0000}"/>
    <cellStyle name="Pourcentage 10 3 2" xfId="10176" xr:uid="{00000000-0005-0000-0000-0000A28F0000}"/>
    <cellStyle name="Pourcentage 10 3 2 2" xfId="17933" xr:uid="{00000000-0005-0000-0000-0000A38F0000}"/>
    <cellStyle name="Pourcentage 10 3 2 2 2" xfId="42900" xr:uid="{00000000-0005-0000-0000-0000A48F0000}"/>
    <cellStyle name="Pourcentage 10 3 2 3" xfId="37460" xr:uid="{00000000-0005-0000-0000-0000A58F0000}"/>
    <cellStyle name="Pourcentage 10 3 3" xfId="16465" xr:uid="{00000000-0005-0000-0000-0000A68F0000}"/>
    <cellStyle name="Pourcentage 10 3 3 2" xfId="41432" xr:uid="{00000000-0005-0000-0000-0000A78F0000}"/>
    <cellStyle name="Pourcentage 10 3 4" xfId="8296" xr:uid="{00000000-0005-0000-0000-0000A88F0000}"/>
    <cellStyle name="Pourcentage 10 3 5" xfId="35600" xr:uid="{00000000-0005-0000-0000-0000A98F0000}"/>
    <cellStyle name="Pourcentage 10 4" xfId="9565" xr:uid="{00000000-0005-0000-0000-0000AA8F0000}"/>
    <cellStyle name="Pourcentage 10 4 2" xfId="17322" xr:uid="{00000000-0005-0000-0000-0000AB8F0000}"/>
    <cellStyle name="Pourcentage 10 4 2 2" xfId="42289" xr:uid="{00000000-0005-0000-0000-0000AC8F0000}"/>
    <cellStyle name="Pourcentage 10 4 3" xfId="36849" xr:uid="{00000000-0005-0000-0000-0000AD8F0000}"/>
    <cellStyle name="Pourcentage 10 5" xfId="15854" xr:uid="{00000000-0005-0000-0000-0000AE8F0000}"/>
    <cellStyle name="Pourcentage 10 5 2" xfId="40821" xr:uid="{00000000-0005-0000-0000-0000AF8F0000}"/>
    <cellStyle name="Pourcentage 10 6" xfId="7685" xr:uid="{00000000-0005-0000-0000-0000B08F0000}"/>
    <cellStyle name="Pourcentage 10 7" xfId="35385" xr:uid="{00000000-0005-0000-0000-0000B18F0000}"/>
    <cellStyle name="Pourcentage 11" xfId="5403" xr:uid="{00000000-0005-0000-0000-0000B28F0000}"/>
    <cellStyle name="Pourcentage 11 2" xfId="9582" xr:uid="{00000000-0005-0000-0000-0000B38F0000}"/>
    <cellStyle name="Pourcentage 11 2 2" xfId="17339" xr:uid="{00000000-0005-0000-0000-0000B48F0000}"/>
    <cellStyle name="Pourcentage 11 2 2 2" xfId="42306" xr:uid="{00000000-0005-0000-0000-0000B58F0000}"/>
    <cellStyle name="Pourcentage 11 2 3" xfId="36866" xr:uid="{00000000-0005-0000-0000-0000B68F0000}"/>
    <cellStyle name="Pourcentage 11 3" xfId="15871" xr:uid="{00000000-0005-0000-0000-0000B78F0000}"/>
    <cellStyle name="Pourcentage 11 3 2" xfId="40838" xr:uid="{00000000-0005-0000-0000-0000B88F0000}"/>
    <cellStyle name="Pourcentage 11 4" xfId="7702" xr:uid="{00000000-0005-0000-0000-0000B98F0000}"/>
    <cellStyle name="Pourcentage 11 5" xfId="35400" xr:uid="{00000000-0005-0000-0000-0000BA8F0000}"/>
    <cellStyle name="Pourcentage 12" xfId="14860" xr:uid="{00000000-0005-0000-0000-0000BB8F0000}"/>
    <cellStyle name="Pourcentage 12 2" xfId="18220" xr:uid="{00000000-0005-0000-0000-0000BC8F0000}"/>
    <cellStyle name="Pourcentage 12 2 2" xfId="43187" xr:uid="{00000000-0005-0000-0000-0000BD8F0000}"/>
    <cellStyle name="Pourcentage 12 3" xfId="39827" xr:uid="{00000000-0005-0000-0000-0000BE8F0000}"/>
    <cellStyle name="Pourcentage 13" xfId="14868" xr:uid="{00000000-0005-0000-0000-0000BF8F0000}"/>
    <cellStyle name="Pourcentage 13 2" xfId="39835" xr:uid="{00000000-0005-0000-0000-0000C08F0000}"/>
    <cellStyle name="Pourcentage 2" xfId="1029" xr:uid="{00000000-0005-0000-0000-0000C18F0000}"/>
    <cellStyle name="Pourcentage 2 2" xfId="2504" xr:uid="{00000000-0005-0000-0000-0000C28F0000}"/>
    <cellStyle name="Pourcentage 2 2 2" xfId="10204" xr:uid="{00000000-0005-0000-0000-0000C38F0000}"/>
    <cellStyle name="Pourcentage 2 2 2 2" xfId="17961" xr:uid="{00000000-0005-0000-0000-0000C48F0000}"/>
    <cellStyle name="Pourcentage 2 2 2 2 2" xfId="42928" xr:uid="{00000000-0005-0000-0000-0000C58F0000}"/>
    <cellStyle name="Pourcentage 2 2 2 3" xfId="37488" xr:uid="{00000000-0005-0000-0000-0000C68F0000}"/>
    <cellStyle name="Pourcentage 2 2 3" xfId="16493" xr:uid="{00000000-0005-0000-0000-0000C78F0000}"/>
    <cellStyle name="Pourcentage 2 2 3 2" xfId="41460" xr:uid="{00000000-0005-0000-0000-0000C88F0000}"/>
    <cellStyle name="Pourcentage 2 2 4" xfId="8326" xr:uid="{00000000-0005-0000-0000-0000C98F0000}"/>
    <cellStyle name="Pourcentage 2 2 5" xfId="35626" xr:uid="{00000000-0005-0000-0000-0000CA8F0000}"/>
    <cellStyle name="Pourcentage 2 2 6" xfId="5635" xr:uid="{00000000-0005-0000-0000-0000CB8F0000}"/>
    <cellStyle name="Pourcentage 2 3" xfId="5895" xr:uid="{00000000-0005-0000-0000-0000CC8F0000}"/>
    <cellStyle name="Pourcentage 2 3 2" xfId="10482" xr:uid="{00000000-0005-0000-0000-0000CD8F0000}"/>
    <cellStyle name="Pourcentage 3" xfId="1030" xr:uid="{00000000-0005-0000-0000-0000CE8F0000}"/>
    <cellStyle name="Pourcentage 3 2" xfId="5637" xr:uid="{00000000-0005-0000-0000-0000CF8F0000}"/>
    <cellStyle name="Pourcentage 4" xfId="1031" xr:uid="{00000000-0005-0000-0000-0000D08F0000}"/>
    <cellStyle name="Pourcentage 5" xfId="1356" xr:uid="{00000000-0005-0000-0000-0000D18F0000}"/>
    <cellStyle name="Pourcentage 5 2" xfId="1416" xr:uid="{00000000-0005-0000-0000-0000D28F0000}"/>
    <cellStyle name="Pourcentage 6" xfId="1418" xr:uid="{00000000-0005-0000-0000-0000D38F0000}"/>
    <cellStyle name="Pourcentage 7" xfId="1425" xr:uid="{00000000-0005-0000-0000-0000D48F0000}"/>
    <cellStyle name="Pourcentage 8" xfId="1935" xr:uid="{00000000-0005-0000-0000-0000D58F0000}"/>
    <cellStyle name="Pourcentage 9" xfId="5368" xr:uid="{00000000-0005-0000-0000-0000D68F0000}"/>
    <cellStyle name="Pourcentage 9 2" xfId="5139" xr:uid="{00000000-0005-0000-0000-0000D78F0000}"/>
    <cellStyle name="Pourcentage 9 2 2" xfId="10386" xr:uid="{00000000-0005-0000-0000-0000D88F0000}"/>
    <cellStyle name="Pourcentage 9 2 2 2" xfId="18143" xr:uid="{00000000-0005-0000-0000-0000D98F0000}"/>
    <cellStyle name="Pourcentage 9 2 2 2 2" xfId="43110" xr:uid="{00000000-0005-0000-0000-0000DA8F0000}"/>
    <cellStyle name="Pourcentage 9 2 2 3" xfId="37670" xr:uid="{00000000-0005-0000-0000-0000DB8F0000}"/>
    <cellStyle name="Pourcentage 9 2 3" xfId="16675" xr:uid="{00000000-0005-0000-0000-0000DC8F0000}"/>
    <cellStyle name="Pourcentage 9 2 3 2" xfId="41642" xr:uid="{00000000-0005-0000-0000-0000DD8F0000}"/>
    <cellStyle name="Pourcentage 9 2 4" xfId="8509" xr:uid="{00000000-0005-0000-0000-0000DE8F0000}"/>
    <cellStyle name="Pourcentage 9 2 5" xfId="35808" xr:uid="{00000000-0005-0000-0000-0000DF8F0000}"/>
    <cellStyle name="Pourcentage 9 2 6" xfId="5818" xr:uid="{00000000-0005-0000-0000-0000E08F0000}"/>
    <cellStyle name="Pourcentage 9 3" xfId="5589" xr:uid="{00000000-0005-0000-0000-0000E18F0000}"/>
    <cellStyle name="Pourcentage 9 3 2" xfId="10157" xr:uid="{00000000-0005-0000-0000-0000E28F0000}"/>
    <cellStyle name="Pourcentage 9 3 2 2" xfId="17914" xr:uid="{00000000-0005-0000-0000-0000E38F0000}"/>
    <cellStyle name="Pourcentage 9 3 2 2 2" xfId="42881" xr:uid="{00000000-0005-0000-0000-0000E48F0000}"/>
    <cellStyle name="Pourcentage 9 3 2 3" xfId="37441" xr:uid="{00000000-0005-0000-0000-0000E58F0000}"/>
    <cellStyle name="Pourcentage 9 3 3" xfId="16446" xr:uid="{00000000-0005-0000-0000-0000E68F0000}"/>
    <cellStyle name="Pourcentage 9 3 3 2" xfId="41413" xr:uid="{00000000-0005-0000-0000-0000E78F0000}"/>
    <cellStyle name="Pourcentage 9 3 4" xfId="8277" xr:uid="{00000000-0005-0000-0000-0000E88F0000}"/>
    <cellStyle name="Pourcentage 9 3 5" xfId="35582" xr:uid="{00000000-0005-0000-0000-0000E98F0000}"/>
    <cellStyle name="Pourcentage 9 4" xfId="9546" xr:uid="{00000000-0005-0000-0000-0000EA8F0000}"/>
    <cellStyle name="Pourcentage 9 4 2" xfId="17303" xr:uid="{00000000-0005-0000-0000-0000EB8F0000}"/>
    <cellStyle name="Pourcentage 9 4 2 2" xfId="42270" xr:uid="{00000000-0005-0000-0000-0000EC8F0000}"/>
    <cellStyle name="Pourcentage 9 4 3" xfId="36830" xr:uid="{00000000-0005-0000-0000-0000ED8F0000}"/>
    <cellStyle name="Pourcentage 9 5" xfId="15835" xr:uid="{00000000-0005-0000-0000-0000EE8F0000}"/>
    <cellStyle name="Pourcentage 9 5 2" xfId="40802" xr:uid="{00000000-0005-0000-0000-0000EF8F0000}"/>
    <cellStyle name="Pourcentage 9 6" xfId="7665" xr:uid="{00000000-0005-0000-0000-0000F08F0000}"/>
    <cellStyle name="Pourcentage 9 7" xfId="35367" xr:uid="{00000000-0005-0000-0000-0000F18F0000}"/>
    <cellStyle name="S12" xfId="1914" xr:uid="{00000000-0005-0000-0000-0000F28F0000}"/>
    <cellStyle name="Satisfaisant 10 2" xfId="1032" xr:uid="{00000000-0005-0000-0000-0000F48F0000}"/>
    <cellStyle name="Satisfaisant 10 3" xfId="1033" xr:uid="{00000000-0005-0000-0000-0000F58F0000}"/>
    <cellStyle name="Satisfaisant 11 2" xfId="1034" xr:uid="{00000000-0005-0000-0000-0000F68F0000}"/>
    <cellStyle name="Satisfaisant 11 3" xfId="1035" xr:uid="{00000000-0005-0000-0000-0000F78F0000}"/>
    <cellStyle name="Satisfaisant 12 2" xfId="1036" xr:uid="{00000000-0005-0000-0000-0000F88F0000}"/>
    <cellStyle name="Satisfaisant 12 3" xfId="1037" xr:uid="{00000000-0005-0000-0000-0000F98F0000}"/>
    <cellStyle name="Satisfaisant 13 2" xfId="1038" xr:uid="{00000000-0005-0000-0000-0000FA8F0000}"/>
    <cellStyle name="Satisfaisant 13 3" xfId="1039" xr:uid="{00000000-0005-0000-0000-0000FB8F0000}"/>
    <cellStyle name="Satisfaisant 14 2" xfId="1040" xr:uid="{00000000-0005-0000-0000-0000FC8F0000}"/>
    <cellStyle name="Satisfaisant 14 3" xfId="1041" xr:uid="{00000000-0005-0000-0000-0000FD8F0000}"/>
    <cellStyle name="Satisfaisant 15 2" xfId="1042" xr:uid="{00000000-0005-0000-0000-0000FE8F0000}"/>
    <cellStyle name="Satisfaisant 15 3" xfId="1043" xr:uid="{00000000-0005-0000-0000-0000FF8F0000}"/>
    <cellStyle name="Satisfaisant 16 2" xfId="1044" xr:uid="{00000000-0005-0000-0000-000000900000}"/>
    <cellStyle name="Satisfaisant 16 3" xfId="1045" xr:uid="{00000000-0005-0000-0000-000001900000}"/>
    <cellStyle name="Satisfaisant 17 2" xfId="1046" xr:uid="{00000000-0005-0000-0000-000002900000}"/>
    <cellStyle name="Satisfaisant 17 3" xfId="1047" xr:uid="{00000000-0005-0000-0000-000003900000}"/>
    <cellStyle name="Satisfaisant 2 2" xfId="1048" xr:uid="{00000000-0005-0000-0000-000004900000}"/>
    <cellStyle name="Satisfaisant 2 3" xfId="1049" xr:uid="{00000000-0005-0000-0000-000005900000}"/>
    <cellStyle name="Satisfaisant 3 2" xfId="1050" xr:uid="{00000000-0005-0000-0000-000006900000}"/>
    <cellStyle name="Satisfaisant 3 3" xfId="1051" xr:uid="{00000000-0005-0000-0000-000007900000}"/>
    <cellStyle name="Satisfaisant 4 2" xfId="1052" xr:uid="{00000000-0005-0000-0000-000008900000}"/>
    <cellStyle name="Satisfaisant 4 3" xfId="1053" xr:uid="{00000000-0005-0000-0000-000009900000}"/>
    <cellStyle name="Satisfaisant 5 2" xfId="1054" xr:uid="{00000000-0005-0000-0000-00000A900000}"/>
    <cellStyle name="Satisfaisant 5 3" xfId="1055" xr:uid="{00000000-0005-0000-0000-00000B900000}"/>
    <cellStyle name="Satisfaisant 6 2" xfId="1056" xr:uid="{00000000-0005-0000-0000-00000C900000}"/>
    <cellStyle name="Satisfaisant 6 3" xfId="1057" xr:uid="{00000000-0005-0000-0000-00000D900000}"/>
    <cellStyle name="Satisfaisant 7 2" xfId="1058" xr:uid="{00000000-0005-0000-0000-00000E900000}"/>
    <cellStyle name="Satisfaisant 7 3" xfId="1059" xr:uid="{00000000-0005-0000-0000-00000F900000}"/>
    <cellStyle name="Satisfaisant 8 2" xfId="1060" xr:uid="{00000000-0005-0000-0000-000010900000}"/>
    <cellStyle name="Satisfaisant 8 3" xfId="1061" xr:uid="{00000000-0005-0000-0000-000011900000}"/>
    <cellStyle name="Satisfaisant 9 2" xfId="1062" xr:uid="{00000000-0005-0000-0000-000012900000}"/>
    <cellStyle name="Satisfaisant 9 3" xfId="1063" xr:uid="{00000000-0005-0000-0000-000013900000}"/>
    <cellStyle name="Sortie 10 2" xfId="1064" xr:uid="{00000000-0005-0000-0000-000015900000}"/>
    <cellStyle name="Sortie 10 2 10" xfId="13096" xr:uid="{00000000-0005-0000-0000-000016900000}"/>
    <cellStyle name="Sortie 10 2 10 2" xfId="18743" xr:uid="{00000000-0005-0000-0000-000017900000}"/>
    <cellStyle name="Sortie 10 2 10 2 2" xfId="29067" xr:uid="{00000000-0005-0000-0000-000018900000}"/>
    <cellStyle name="Sortie 10 2 10 2 3" xfId="5930" xr:uid="{00000000-0005-0000-0000-000019900000}"/>
    <cellStyle name="Sortie 10 2 10 2 4" xfId="31349" xr:uid="{00000000-0005-0000-0000-00001A900000}"/>
    <cellStyle name="Sortie 10 2 10 2 5" xfId="23776" xr:uid="{00000000-0005-0000-0000-00001B900000}"/>
    <cellStyle name="Sortie 10 2 10 2 6" xfId="30164" xr:uid="{00000000-0005-0000-0000-00001C900000}"/>
    <cellStyle name="Sortie 10 2 10 2 7" xfId="34482" xr:uid="{00000000-0005-0000-0000-00001D900000}"/>
    <cellStyle name="Sortie 10 2 11" xfId="14282" xr:uid="{00000000-0005-0000-0000-00001E900000}"/>
    <cellStyle name="Sortie 10 2 11 2" xfId="18891" xr:uid="{00000000-0005-0000-0000-00001F900000}"/>
    <cellStyle name="Sortie 10 2 11 2 2" xfId="29211" xr:uid="{00000000-0005-0000-0000-000020900000}"/>
    <cellStyle name="Sortie 10 2 11 2 3" xfId="24778" xr:uid="{00000000-0005-0000-0000-000021900000}"/>
    <cellStyle name="Sortie 10 2 11 2 4" xfId="31491" xr:uid="{00000000-0005-0000-0000-000022900000}"/>
    <cellStyle name="Sortie 10 2 11 2 5" xfId="21942" xr:uid="{00000000-0005-0000-0000-000023900000}"/>
    <cellStyle name="Sortie 10 2 11 2 6" xfId="33458" xr:uid="{00000000-0005-0000-0000-000024900000}"/>
    <cellStyle name="Sortie 10 2 11 2 7" xfId="34622" xr:uid="{00000000-0005-0000-0000-000025900000}"/>
    <cellStyle name="Sortie 10 2 12" xfId="14395" xr:uid="{00000000-0005-0000-0000-000026900000}"/>
    <cellStyle name="Sortie 10 2 12 2" xfId="18936" xr:uid="{00000000-0005-0000-0000-000027900000}"/>
    <cellStyle name="Sortie 10 2 12 2 2" xfId="29255" xr:uid="{00000000-0005-0000-0000-000028900000}"/>
    <cellStyle name="Sortie 10 2 12 2 3" xfId="24796" xr:uid="{00000000-0005-0000-0000-000029900000}"/>
    <cellStyle name="Sortie 10 2 12 2 4" xfId="31535" xr:uid="{00000000-0005-0000-0000-00002A900000}"/>
    <cellStyle name="Sortie 10 2 12 2 5" xfId="21586" xr:uid="{00000000-0005-0000-0000-00002B900000}"/>
    <cellStyle name="Sortie 10 2 12 2 6" xfId="21869" xr:uid="{00000000-0005-0000-0000-00002C900000}"/>
    <cellStyle name="Sortie 10 2 12 2 7" xfId="34665" xr:uid="{00000000-0005-0000-0000-00002D900000}"/>
    <cellStyle name="Sortie 10 2 13" xfId="12528" xr:uid="{00000000-0005-0000-0000-00002E900000}"/>
    <cellStyle name="Sortie 10 2 13 2" xfId="18499" xr:uid="{00000000-0005-0000-0000-00002F900000}"/>
    <cellStyle name="Sortie 10 2 13 2 2" xfId="28828" xr:uid="{00000000-0005-0000-0000-000030900000}"/>
    <cellStyle name="Sortie 10 2 13 2 3" xfId="25338" xr:uid="{00000000-0005-0000-0000-000031900000}"/>
    <cellStyle name="Sortie 10 2 13 2 4" xfId="24425" xr:uid="{00000000-0005-0000-0000-000032900000}"/>
    <cellStyle name="Sortie 10 2 13 2 5" xfId="23638" xr:uid="{00000000-0005-0000-0000-000033900000}"/>
    <cellStyle name="Sortie 10 2 13 2 6" xfId="6444" xr:uid="{00000000-0005-0000-0000-000034900000}"/>
    <cellStyle name="Sortie 10 2 13 2 7" xfId="24063" xr:uid="{00000000-0005-0000-0000-000035900000}"/>
    <cellStyle name="Sortie 10 2 14" xfId="14086" xr:uid="{00000000-0005-0000-0000-000036900000}"/>
    <cellStyle name="Sortie 10 2 14 2" xfId="18816" xr:uid="{00000000-0005-0000-0000-000037900000}"/>
    <cellStyle name="Sortie 10 2 14 2 2" xfId="29138" xr:uid="{00000000-0005-0000-0000-000038900000}"/>
    <cellStyle name="Sortie 10 2 14 2 3" xfId="24467" xr:uid="{00000000-0005-0000-0000-000039900000}"/>
    <cellStyle name="Sortie 10 2 14 2 4" xfId="31418" xr:uid="{00000000-0005-0000-0000-00003A900000}"/>
    <cellStyle name="Sortie 10 2 14 2 5" xfId="6071" xr:uid="{00000000-0005-0000-0000-00003B900000}"/>
    <cellStyle name="Sortie 10 2 14 2 6" xfId="26761" xr:uid="{00000000-0005-0000-0000-00003C900000}"/>
    <cellStyle name="Sortie 10 2 14 2 7" xfId="34550" xr:uid="{00000000-0005-0000-0000-00003D900000}"/>
    <cellStyle name="Sortie 10 2 15" xfId="14812" xr:uid="{00000000-0005-0000-0000-00003E900000}"/>
    <cellStyle name="Sortie 10 2 15 2" xfId="19100" xr:uid="{00000000-0005-0000-0000-00003F900000}"/>
    <cellStyle name="Sortie 10 2 15 2 2" xfId="29418" xr:uid="{00000000-0005-0000-0000-000040900000}"/>
    <cellStyle name="Sortie 10 2 15 2 3" xfId="24486" xr:uid="{00000000-0005-0000-0000-000041900000}"/>
    <cellStyle name="Sortie 10 2 15 2 4" xfId="31697" xr:uid="{00000000-0005-0000-0000-000042900000}"/>
    <cellStyle name="Sortie 10 2 15 2 5" xfId="23126" xr:uid="{00000000-0005-0000-0000-000043900000}"/>
    <cellStyle name="Sortie 10 2 15 2 6" xfId="26679" xr:uid="{00000000-0005-0000-0000-000044900000}"/>
    <cellStyle name="Sortie 10 2 15 2 7" xfId="34826" xr:uid="{00000000-0005-0000-0000-000045900000}"/>
    <cellStyle name="Sortie 10 2 2" xfId="4188" xr:uid="{00000000-0005-0000-0000-000046900000}"/>
    <cellStyle name="Sortie 10 2 2 2" xfId="11948" xr:uid="{00000000-0005-0000-0000-000047900000}"/>
    <cellStyle name="Sortie 10 2 2 2 2" xfId="23836" xr:uid="{00000000-0005-0000-0000-000048900000}"/>
    <cellStyle name="Sortie 10 2 2 2 3" xfId="26696" xr:uid="{00000000-0005-0000-0000-000049900000}"/>
    <cellStyle name="Sortie 10 2 2 2 4" xfId="28455" xr:uid="{00000000-0005-0000-0000-00004A900000}"/>
    <cellStyle name="Sortie 10 2 2 2 5" xfId="6120" xr:uid="{00000000-0005-0000-0000-00004B900000}"/>
    <cellStyle name="Sortie 10 2 2 2 6" xfId="23546" xr:uid="{00000000-0005-0000-0000-00004C900000}"/>
    <cellStyle name="Sortie 10 2 2 2 7" xfId="28375" xr:uid="{00000000-0005-0000-0000-00004D900000}"/>
    <cellStyle name="Sortie 10 2 2 3" xfId="22414" xr:uid="{00000000-0005-0000-0000-00004E900000}"/>
    <cellStyle name="Sortie 10 2 2 4" xfId="28033" xr:uid="{00000000-0005-0000-0000-00004F900000}"/>
    <cellStyle name="Sortie 10 2 2 5" xfId="23668" xr:uid="{00000000-0005-0000-0000-000050900000}"/>
    <cellStyle name="Sortie 10 2 2 6" xfId="29796" xr:uid="{00000000-0005-0000-0000-000051900000}"/>
    <cellStyle name="Sortie 10 2 2 7" xfId="28342" xr:uid="{00000000-0005-0000-0000-000052900000}"/>
    <cellStyle name="Sortie 10 2 2 8" xfId="6430" xr:uid="{00000000-0005-0000-0000-000053900000}"/>
    <cellStyle name="Sortie 10 2 3" xfId="11892" xr:uid="{00000000-0005-0000-0000-000054900000}"/>
    <cellStyle name="Sortie 10 2 3 2" xfId="18281" xr:uid="{00000000-0005-0000-0000-000055900000}"/>
    <cellStyle name="Sortie 10 2 3 2 2" xfId="28616" xr:uid="{00000000-0005-0000-0000-000056900000}"/>
    <cellStyle name="Sortie 10 2 3 2 3" xfId="25105" xr:uid="{00000000-0005-0000-0000-000057900000}"/>
    <cellStyle name="Sortie 10 2 3 2 4" xfId="26233" xr:uid="{00000000-0005-0000-0000-000058900000}"/>
    <cellStyle name="Sortie 10 2 3 2 5" xfId="33338" xr:uid="{00000000-0005-0000-0000-000059900000}"/>
    <cellStyle name="Sortie 10 2 3 2 6" xfId="30802" xr:uid="{00000000-0005-0000-0000-00005A900000}"/>
    <cellStyle name="Sortie 10 2 3 2 7" xfId="23510" xr:uid="{00000000-0005-0000-0000-00005B900000}"/>
    <cellStyle name="Sortie 10 2 4" xfId="11944" xr:uid="{00000000-0005-0000-0000-00005C900000}"/>
    <cellStyle name="Sortie 10 2 4 2" xfId="18305" xr:uid="{00000000-0005-0000-0000-00005D900000}"/>
    <cellStyle name="Sortie 10 2 4 2 2" xfId="28639" xr:uid="{00000000-0005-0000-0000-00005E900000}"/>
    <cellStyle name="Sortie 10 2 4 2 3" xfId="25941" xr:uid="{00000000-0005-0000-0000-00005F900000}"/>
    <cellStyle name="Sortie 10 2 4 2 4" xfId="26272" xr:uid="{00000000-0005-0000-0000-000060900000}"/>
    <cellStyle name="Sortie 10 2 4 2 5" xfId="28513" xr:uid="{00000000-0005-0000-0000-000061900000}"/>
    <cellStyle name="Sortie 10 2 4 2 6" xfId="33249" xr:uid="{00000000-0005-0000-0000-000062900000}"/>
    <cellStyle name="Sortie 10 2 4 2 7" xfId="27690" xr:uid="{00000000-0005-0000-0000-000063900000}"/>
    <cellStyle name="Sortie 10 2 5" xfId="12081" xr:uid="{00000000-0005-0000-0000-000064900000}"/>
    <cellStyle name="Sortie 10 2 5 2" xfId="18350" xr:uid="{00000000-0005-0000-0000-000065900000}"/>
    <cellStyle name="Sortie 10 2 5 2 2" xfId="28683" xr:uid="{00000000-0005-0000-0000-000066900000}"/>
    <cellStyle name="Sortie 10 2 5 2 3" xfId="25910" xr:uid="{00000000-0005-0000-0000-000067900000}"/>
    <cellStyle name="Sortie 10 2 5 2 4" xfId="25945" xr:uid="{00000000-0005-0000-0000-000068900000}"/>
    <cellStyle name="Sortie 10 2 5 2 5" xfId="29653" xr:uid="{00000000-0005-0000-0000-000069900000}"/>
    <cellStyle name="Sortie 10 2 5 2 6" xfId="29920" xr:uid="{00000000-0005-0000-0000-00006A900000}"/>
    <cellStyle name="Sortie 10 2 5 2 7" xfId="31311" xr:uid="{00000000-0005-0000-0000-00006B900000}"/>
    <cellStyle name="Sortie 10 2 6" xfId="12826" xr:uid="{00000000-0005-0000-0000-00006C900000}"/>
    <cellStyle name="Sortie 10 2 6 2" xfId="18597" xr:uid="{00000000-0005-0000-0000-00006D900000}"/>
    <cellStyle name="Sortie 10 2 6 2 2" xfId="28924" xr:uid="{00000000-0005-0000-0000-00006E900000}"/>
    <cellStyle name="Sortie 10 2 6 2 3" xfId="24121" xr:uid="{00000000-0005-0000-0000-00006F900000}"/>
    <cellStyle name="Sortie 10 2 6 2 4" xfId="6003" xr:uid="{00000000-0005-0000-0000-000070900000}"/>
    <cellStyle name="Sortie 10 2 6 2 5" xfId="32997" xr:uid="{00000000-0005-0000-0000-000071900000}"/>
    <cellStyle name="Sortie 10 2 6 2 6" xfId="30479" xr:uid="{00000000-0005-0000-0000-000072900000}"/>
    <cellStyle name="Sortie 10 2 6 2 7" xfId="30892" xr:uid="{00000000-0005-0000-0000-000073900000}"/>
    <cellStyle name="Sortie 10 2 7" xfId="12602" xr:uid="{00000000-0005-0000-0000-000074900000}"/>
    <cellStyle name="Sortie 10 2 7 2" xfId="18528" xr:uid="{00000000-0005-0000-0000-000075900000}"/>
    <cellStyle name="Sortie 10 2 7 2 2" xfId="28857" xr:uid="{00000000-0005-0000-0000-000076900000}"/>
    <cellStyle name="Sortie 10 2 7 2 3" xfId="25994" xr:uid="{00000000-0005-0000-0000-000077900000}"/>
    <cellStyle name="Sortie 10 2 7 2 4" xfId="25917" xr:uid="{00000000-0005-0000-0000-000078900000}"/>
    <cellStyle name="Sortie 10 2 7 2 5" xfId="30017" xr:uid="{00000000-0005-0000-0000-000079900000}"/>
    <cellStyle name="Sortie 10 2 7 2 6" xfId="22247" xr:uid="{00000000-0005-0000-0000-00007A900000}"/>
    <cellStyle name="Sortie 10 2 7 2 7" xfId="22199" xr:uid="{00000000-0005-0000-0000-00007B900000}"/>
    <cellStyle name="Sortie 10 2 8" xfId="14186" xr:uid="{00000000-0005-0000-0000-00007C900000}"/>
    <cellStyle name="Sortie 10 2 8 2" xfId="18852" xr:uid="{00000000-0005-0000-0000-00007D900000}"/>
    <cellStyle name="Sortie 10 2 8 2 2" xfId="29172" xr:uid="{00000000-0005-0000-0000-00007E900000}"/>
    <cellStyle name="Sortie 10 2 8 2 3" xfId="25949" xr:uid="{00000000-0005-0000-0000-00007F900000}"/>
    <cellStyle name="Sortie 10 2 8 2 4" xfId="31453" xr:uid="{00000000-0005-0000-0000-000080900000}"/>
    <cellStyle name="Sortie 10 2 8 2 5" xfId="27698" xr:uid="{00000000-0005-0000-0000-000081900000}"/>
    <cellStyle name="Sortie 10 2 8 2 6" xfId="27607" xr:uid="{00000000-0005-0000-0000-000082900000}"/>
    <cellStyle name="Sortie 10 2 8 2 7" xfId="34584" xr:uid="{00000000-0005-0000-0000-000083900000}"/>
    <cellStyle name="Sortie 10 2 9" xfId="14287" xr:uid="{00000000-0005-0000-0000-000084900000}"/>
    <cellStyle name="Sortie 10 2 9 2" xfId="18894" xr:uid="{00000000-0005-0000-0000-000085900000}"/>
    <cellStyle name="Sortie 10 2 9 2 2" xfId="29213" xr:uid="{00000000-0005-0000-0000-000086900000}"/>
    <cellStyle name="Sortie 10 2 9 2 3" xfId="26262" xr:uid="{00000000-0005-0000-0000-000087900000}"/>
    <cellStyle name="Sortie 10 2 9 2 4" xfId="31493" xr:uid="{00000000-0005-0000-0000-000088900000}"/>
    <cellStyle name="Sortie 10 2 9 2 5" xfId="24177" xr:uid="{00000000-0005-0000-0000-000089900000}"/>
    <cellStyle name="Sortie 10 2 9 2 6" xfId="33560" xr:uid="{00000000-0005-0000-0000-00008A900000}"/>
    <cellStyle name="Sortie 10 2 9 2 7" xfId="34624" xr:uid="{00000000-0005-0000-0000-00008B900000}"/>
    <cellStyle name="Sortie 10 3" xfId="1065" xr:uid="{00000000-0005-0000-0000-00008C900000}"/>
    <cellStyle name="Sortie 10 3 10" xfId="13125" xr:uid="{00000000-0005-0000-0000-00008D900000}"/>
    <cellStyle name="Sortie 10 3 10 2" xfId="18754" xr:uid="{00000000-0005-0000-0000-00008E900000}"/>
    <cellStyle name="Sortie 10 3 10 2 2" xfId="29077" xr:uid="{00000000-0005-0000-0000-00008F900000}"/>
    <cellStyle name="Sortie 10 3 10 2 3" xfId="6238" xr:uid="{00000000-0005-0000-0000-000090900000}"/>
    <cellStyle name="Sortie 10 3 10 2 4" xfId="31358" xr:uid="{00000000-0005-0000-0000-000091900000}"/>
    <cellStyle name="Sortie 10 3 10 2 5" xfId="6669" xr:uid="{00000000-0005-0000-0000-000092900000}"/>
    <cellStyle name="Sortie 10 3 10 2 6" xfId="32767" xr:uid="{00000000-0005-0000-0000-000093900000}"/>
    <cellStyle name="Sortie 10 3 10 2 7" xfId="34491" xr:uid="{00000000-0005-0000-0000-000094900000}"/>
    <cellStyle name="Sortie 10 3 11" xfId="12363" xr:uid="{00000000-0005-0000-0000-000095900000}"/>
    <cellStyle name="Sortie 10 3 11 2" xfId="18440" xr:uid="{00000000-0005-0000-0000-000096900000}"/>
    <cellStyle name="Sortie 10 3 11 2 2" xfId="28771" xr:uid="{00000000-0005-0000-0000-000097900000}"/>
    <cellStyle name="Sortie 10 3 11 2 3" xfId="26251" xr:uid="{00000000-0005-0000-0000-000098900000}"/>
    <cellStyle name="Sortie 10 3 11 2 4" xfId="24599" xr:uid="{00000000-0005-0000-0000-000099900000}"/>
    <cellStyle name="Sortie 10 3 11 2 5" xfId="29813" xr:uid="{00000000-0005-0000-0000-00009A900000}"/>
    <cellStyle name="Sortie 10 3 11 2 6" xfId="29547" xr:uid="{00000000-0005-0000-0000-00009B900000}"/>
    <cellStyle name="Sortie 10 3 11 2 7" xfId="32265" xr:uid="{00000000-0005-0000-0000-00009C900000}"/>
    <cellStyle name="Sortie 10 3 12" xfId="14004" xr:uid="{00000000-0005-0000-0000-00009D900000}"/>
    <cellStyle name="Sortie 10 3 12 2" xfId="18777" xr:uid="{00000000-0005-0000-0000-00009E900000}"/>
    <cellStyle name="Sortie 10 3 12 2 2" xfId="29100" xr:uid="{00000000-0005-0000-0000-00009F900000}"/>
    <cellStyle name="Sortie 10 3 12 2 3" xfId="6259" xr:uid="{00000000-0005-0000-0000-0000A0900000}"/>
    <cellStyle name="Sortie 10 3 12 2 4" xfId="31381" xr:uid="{00000000-0005-0000-0000-0000A1900000}"/>
    <cellStyle name="Sortie 10 3 12 2 5" xfId="22690" xr:uid="{00000000-0005-0000-0000-0000A2900000}"/>
    <cellStyle name="Sortie 10 3 12 2 6" xfId="26664" xr:uid="{00000000-0005-0000-0000-0000A3900000}"/>
    <cellStyle name="Sortie 10 3 12 2 7" xfId="34513" xr:uid="{00000000-0005-0000-0000-0000A4900000}"/>
    <cellStyle name="Sortie 10 3 13" xfId="12860" xr:uid="{00000000-0005-0000-0000-0000A5900000}"/>
    <cellStyle name="Sortie 10 3 13 2" xfId="18630" xr:uid="{00000000-0005-0000-0000-0000A6900000}"/>
    <cellStyle name="Sortie 10 3 13 2 2" xfId="28957" xr:uid="{00000000-0005-0000-0000-0000A7900000}"/>
    <cellStyle name="Sortie 10 3 13 2 3" xfId="27128" xr:uid="{00000000-0005-0000-0000-0000A8900000}"/>
    <cellStyle name="Sortie 10 3 13 2 4" xfId="25196" xr:uid="{00000000-0005-0000-0000-0000A9900000}"/>
    <cellStyle name="Sortie 10 3 13 2 5" xfId="27926" xr:uid="{00000000-0005-0000-0000-0000AA900000}"/>
    <cellStyle name="Sortie 10 3 13 2 6" xfId="33154" xr:uid="{00000000-0005-0000-0000-0000AB900000}"/>
    <cellStyle name="Sortie 10 3 13 2 7" xfId="30271" xr:uid="{00000000-0005-0000-0000-0000AC900000}"/>
    <cellStyle name="Sortie 10 3 14" xfId="14075" xr:uid="{00000000-0005-0000-0000-0000AD900000}"/>
    <cellStyle name="Sortie 10 3 14 2" xfId="18809" xr:uid="{00000000-0005-0000-0000-0000AE900000}"/>
    <cellStyle name="Sortie 10 3 14 2 2" xfId="29131" xr:uid="{00000000-0005-0000-0000-0000AF900000}"/>
    <cellStyle name="Sortie 10 3 14 2 3" xfId="26261" xr:uid="{00000000-0005-0000-0000-0000B0900000}"/>
    <cellStyle name="Sortie 10 3 14 2 4" xfId="31411" xr:uid="{00000000-0005-0000-0000-0000B1900000}"/>
    <cellStyle name="Sortie 10 3 14 2 5" xfId="6718" xr:uid="{00000000-0005-0000-0000-0000B2900000}"/>
    <cellStyle name="Sortie 10 3 14 2 6" xfId="32448" xr:uid="{00000000-0005-0000-0000-0000B3900000}"/>
    <cellStyle name="Sortie 10 3 14 2 7" xfId="34543" xr:uid="{00000000-0005-0000-0000-0000B4900000}"/>
    <cellStyle name="Sortie 10 3 15" xfId="12644" xr:uid="{00000000-0005-0000-0000-0000B5900000}"/>
    <cellStyle name="Sortie 10 3 15 2" xfId="18560" xr:uid="{00000000-0005-0000-0000-0000B6900000}"/>
    <cellStyle name="Sortie 10 3 15 2 2" xfId="28888" xr:uid="{00000000-0005-0000-0000-0000B7900000}"/>
    <cellStyle name="Sortie 10 3 15 2 3" xfId="26536" xr:uid="{00000000-0005-0000-0000-0000B8900000}"/>
    <cellStyle name="Sortie 10 3 15 2 4" xfId="25157" xr:uid="{00000000-0005-0000-0000-0000B9900000}"/>
    <cellStyle name="Sortie 10 3 15 2 5" xfId="24144" xr:uid="{00000000-0005-0000-0000-0000BA900000}"/>
    <cellStyle name="Sortie 10 3 15 2 6" xfId="26052" xr:uid="{00000000-0005-0000-0000-0000BB900000}"/>
    <cellStyle name="Sortie 10 3 15 2 7" xfId="6504" xr:uid="{00000000-0005-0000-0000-0000BC900000}"/>
    <cellStyle name="Sortie 10 3 2" xfId="4294" xr:uid="{00000000-0005-0000-0000-0000BD900000}"/>
    <cellStyle name="Sortie 10 3 2 2" xfId="12099" xr:uid="{00000000-0005-0000-0000-0000BE900000}"/>
    <cellStyle name="Sortie 10 3 2 2 2" xfId="29859" xr:uid="{00000000-0005-0000-0000-0000BF900000}"/>
    <cellStyle name="Sortie 10 3 2 2 3" xfId="30997" xr:uid="{00000000-0005-0000-0000-0000C0900000}"/>
    <cellStyle name="Sortie 10 3 2 2 4" xfId="32428" xr:uid="{00000000-0005-0000-0000-0000C1900000}"/>
    <cellStyle name="Sortie 10 3 2 2 5" xfId="33687" xr:uid="{00000000-0005-0000-0000-0000C2900000}"/>
    <cellStyle name="Sortie 10 3 2 2 6" xfId="34293" xr:uid="{00000000-0005-0000-0000-0000C3900000}"/>
    <cellStyle name="Sortie 10 3 2 2 7" xfId="35106" xr:uid="{00000000-0005-0000-0000-0000C4900000}"/>
    <cellStyle name="Sortie 10 3 2 3" xfId="22415" xr:uid="{00000000-0005-0000-0000-0000C5900000}"/>
    <cellStyle name="Sortie 10 3 2 4" xfId="23103" xr:uid="{00000000-0005-0000-0000-0000C6900000}"/>
    <cellStyle name="Sortie 10 3 2 5" xfId="23542" xr:uid="{00000000-0005-0000-0000-0000C7900000}"/>
    <cellStyle name="Sortie 10 3 2 6" xfId="26193" xr:uid="{00000000-0005-0000-0000-0000C8900000}"/>
    <cellStyle name="Sortie 10 3 2 7" xfId="27180" xr:uid="{00000000-0005-0000-0000-0000C9900000}"/>
    <cellStyle name="Sortie 10 3 2 8" xfId="31281" xr:uid="{00000000-0005-0000-0000-0000CA900000}"/>
    <cellStyle name="Sortie 10 3 3" xfId="12167" xr:uid="{00000000-0005-0000-0000-0000CB900000}"/>
    <cellStyle name="Sortie 10 3 3 2" xfId="18374" xr:uid="{00000000-0005-0000-0000-0000CC900000}"/>
    <cellStyle name="Sortie 10 3 3 2 2" xfId="28705" xr:uid="{00000000-0005-0000-0000-0000CD900000}"/>
    <cellStyle name="Sortie 10 3 3 2 3" xfId="24572" xr:uid="{00000000-0005-0000-0000-0000CE900000}"/>
    <cellStyle name="Sortie 10 3 3 2 4" xfId="24551" xr:uid="{00000000-0005-0000-0000-0000CF900000}"/>
    <cellStyle name="Sortie 10 3 3 2 5" xfId="33493" xr:uid="{00000000-0005-0000-0000-0000D0900000}"/>
    <cellStyle name="Sortie 10 3 3 2 6" xfId="33121" xr:uid="{00000000-0005-0000-0000-0000D1900000}"/>
    <cellStyle name="Sortie 10 3 3 2 7" xfId="32318" xr:uid="{00000000-0005-0000-0000-0000D2900000}"/>
    <cellStyle name="Sortie 10 3 4" xfId="12130" xr:uid="{00000000-0005-0000-0000-0000D3900000}"/>
    <cellStyle name="Sortie 10 3 4 2" xfId="18364" xr:uid="{00000000-0005-0000-0000-0000D4900000}"/>
    <cellStyle name="Sortie 10 3 4 2 2" xfId="28697" xr:uid="{00000000-0005-0000-0000-0000D5900000}"/>
    <cellStyle name="Sortie 10 3 4 2 3" xfId="26467" xr:uid="{00000000-0005-0000-0000-0000D6900000}"/>
    <cellStyle name="Sortie 10 3 4 2 4" xfId="26072" xr:uid="{00000000-0005-0000-0000-0000D7900000}"/>
    <cellStyle name="Sortie 10 3 4 2 5" xfId="32841" xr:uid="{00000000-0005-0000-0000-0000D8900000}"/>
    <cellStyle name="Sortie 10 3 4 2 6" xfId="27693" xr:uid="{00000000-0005-0000-0000-0000D9900000}"/>
    <cellStyle name="Sortie 10 3 4 2 7" xfId="33075" xr:uid="{00000000-0005-0000-0000-0000DA900000}"/>
    <cellStyle name="Sortie 10 3 5" xfId="11922" xr:uid="{00000000-0005-0000-0000-0000DB900000}"/>
    <cellStyle name="Sortie 10 3 5 2" xfId="18298" xr:uid="{00000000-0005-0000-0000-0000DC900000}"/>
    <cellStyle name="Sortie 10 3 5 2 2" xfId="28632" xr:uid="{00000000-0005-0000-0000-0000DD900000}"/>
    <cellStyle name="Sortie 10 3 5 2 3" xfId="24704" xr:uid="{00000000-0005-0000-0000-0000DE900000}"/>
    <cellStyle name="Sortie 10 3 5 2 4" xfId="25053" xr:uid="{00000000-0005-0000-0000-0000DF900000}"/>
    <cellStyle name="Sortie 10 3 5 2 5" xfId="27581" xr:uid="{00000000-0005-0000-0000-0000E0900000}"/>
    <cellStyle name="Sortie 10 3 5 2 6" xfId="23145" xr:uid="{00000000-0005-0000-0000-0000E1900000}"/>
    <cellStyle name="Sortie 10 3 5 2 7" xfId="21428" xr:uid="{00000000-0005-0000-0000-0000E2900000}"/>
    <cellStyle name="Sortie 10 3 6" xfId="12827" xr:uid="{00000000-0005-0000-0000-0000E3900000}"/>
    <cellStyle name="Sortie 10 3 6 2" xfId="18598" xr:uid="{00000000-0005-0000-0000-0000E4900000}"/>
    <cellStyle name="Sortie 10 3 6 2 2" xfId="28925" xr:uid="{00000000-0005-0000-0000-0000E5900000}"/>
    <cellStyle name="Sortie 10 3 6 2 3" xfId="28100" xr:uid="{00000000-0005-0000-0000-0000E6900000}"/>
    <cellStyle name="Sortie 10 3 6 2 4" xfId="6002" xr:uid="{00000000-0005-0000-0000-0000E7900000}"/>
    <cellStyle name="Sortie 10 3 6 2 5" xfId="25577" xr:uid="{00000000-0005-0000-0000-0000E8900000}"/>
    <cellStyle name="Sortie 10 3 6 2 6" xfId="32907" xr:uid="{00000000-0005-0000-0000-0000E9900000}"/>
    <cellStyle name="Sortie 10 3 6 2 7" xfId="32754" xr:uid="{00000000-0005-0000-0000-0000EA900000}"/>
    <cellStyle name="Sortie 10 3 7" xfId="12603" xr:uid="{00000000-0005-0000-0000-0000EB900000}"/>
    <cellStyle name="Sortie 10 3 7 2" xfId="18529" xr:uid="{00000000-0005-0000-0000-0000EC900000}"/>
    <cellStyle name="Sortie 10 3 7 2 2" xfId="28858" xr:uid="{00000000-0005-0000-0000-0000ED900000}"/>
    <cellStyle name="Sortie 10 3 7 2 3" xfId="25892" xr:uid="{00000000-0005-0000-0000-0000EE900000}"/>
    <cellStyle name="Sortie 10 3 7 2 4" xfId="26481" xr:uid="{00000000-0005-0000-0000-0000EF900000}"/>
    <cellStyle name="Sortie 10 3 7 2 5" xfId="21430" xr:uid="{00000000-0005-0000-0000-0000F0900000}"/>
    <cellStyle name="Sortie 10 3 7 2 6" xfId="27591" xr:uid="{00000000-0005-0000-0000-0000F1900000}"/>
    <cellStyle name="Sortie 10 3 7 2 7" xfId="23530" xr:uid="{00000000-0005-0000-0000-0000F2900000}"/>
    <cellStyle name="Sortie 10 3 8" xfId="12428" xr:uid="{00000000-0005-0000-0000-0000F3900000}"/>
    <cellStyle name="Sortie 10 3 8 2" xfId="18466" xr:uid="{00000000-0005-0000-0000-0000F4900000}"/>
    <cellStyle name="Sortie 10 3 8 2 2" xfId="28796" xr:uid="{00000000-0005-0000-0000-0000F5900000}"/>
    <cellStyle name="Sortie 10 3 8 2 3" xfId="26153" xr:uid="{00000000-0005-0000-0000-0000F6900000}"/>
    <cellStyle name="Sortie 10 3 8 2 4" xfId="25006" xr:uid="{00000000-0005-0000-0000-0000F7900000}"/>
    <cellStyle name="Sortie 10 3 8 2 5" xfId="21360" xr:uid="{00000000-0005-0000-0000-0000F8900000}"/>
    <cellStyle name="Sortie 10 3 8 2 6" xfId="31828" xr:uid="{00000000-0005-0000-0000-0000F9900000}"/>
    <cellStyle name="Sortie 10 3 8 2 7" xfId="21407" xr:uid="{00000000-0005-0000-0000-0000FA900000}"/>
    <cellStyle name="Sortie 10 3 9" xfId="13993" xr:uid="{00000000-0005-0000-0000-0000FB900000}"/>
    <cellStyle name="Sortie 10 3 9 2" xfId="18770" xr:uid="{00000000-0005-0000-0000-0000FC900000}"/>
    <cellStyle name="Sortie 10 3 9 2 2" xfId="29093" xr:uid="{00000000-0005-0000-0000-0000FD900000}"/>
    <cellStyle name="Sortie 10 3 9 2 3" xfId="6252" xr:uid="{00000000-0005-0000-0000-0000FE900000}"/>
    <cellStyle name="Sortie 10 3 9 2 4" xfId="31374" xr:uid="{00000000-0005-0000-0000-0000FF900000}"/>
    <cellStyle name="Sortie 10 3 9 2 5" xfId="6286" xr:uid="{00000000-0005-0000-0000-000000910000}"/>
    <cellStyle name="Sortie 10 3 9 2 6" xfId="27464" xr:uid="{00000000-0005-0000-0000-000001910000}"/>
    <cellStyle name="Sortie 10 3 9 2 7" xfId="34506" xr:uid="{00000000-0005-0000-0000-000002910000}"/>
    <cellStyle name="Sortie 11 2" xfId="1066" xr:uid="{00000000-0005-0000-0000-000003910000}"/>
    <cellStyle name="Sortie 11 2 10" xfId="12449" xr:uid="{00000000-0005-0000-0000-000004910000}"/>
    <cellStyle name="Sortie 11 2 10 2" xfId="18472" xr:uid="{00000000-0005-0000-0000-000005910000}"/>
    <cellStyle name="Sortie 11 2 10 2 2" xfId="28802" xr:uid="{00000000-0005-0000-0000-000006910000}"/>
    <cellStyle name="Sortie 11 2 10 2 3" xfId="6226" xr:uid="{00000000-0005-0000-0000-000007910000}"/>
    <cellStyle name="Sortie 11 2 10 2 4" xfId="24507" xr:uid="{00000000-0005-0000-0000-000008910000}"/>
    <cellStyle name="Sortie 11 2 10 2 5" xfId="29886" xr:uid="{00000000-0005-0000-0000-000009910000}"/>
    <cellStyle name="Sortie 11 2 10 2 6" xfId="30351" xr:uid="{00000000-0005-0000-0000-00000A910000}"/>
    <cellStyle name="Sortie 11 2 10 2 7" xfId="25021" xr:uid="{00000000-0005-0000-0000-00000B910000}"/>
    <cellStyle name="Sortie 11 2 11" xfId="14258" xr:uid="{00000000-0005-0000-0000-00000C910000}"/>
    <cellStyle name="Sortie 11 2 11 2" xfId="18885" xr:uid="{00000000-0005-0000-0000-00000D910000}"/>
    <cellStyle name="Sortie 11 2 11 2 2" xfId="29205" xr:uid="{00000000-0005-0000-0000-00000E910000}"/>
    <cellStyle name="Sortie 11 2 11 2 3" xfId="6268" xr:uid="{00000000-0005-0000-0000-00000F910000}"/>
    <cellStyle name="Sortie 11 2 11 2 4" xfId="31485" xr:uid="{00000000-0005-0000-0000-000010910000}"/>
    <cellStyle name="Sortie 11 2 11 2 5" xfId="30395" xr:uid="{00000000-0005-0000-0000-000011910000}"/>
    <cellStyle name="Sortie 11 2 11 2 6" xfId="32737" xr:uid="{00000000-0005-0000-0000-000012910000}"/>
    <cellStyle name="Sortie 11 2 11 2 7" xfId="34616" xr:uid="{00000000-0005-0000-0000-000013910000}"/>
    <cellStyle name="Sortie 11 2 12" xfId="14254" xr:uid="{00000000-0005-0000-0000-000014910000}"/>
    <cellStyle name="Sortie 11 2 12 2" xfId="18883" xr:uid="{00000000-0005-0000-0000-000015910000}"/>
    <cellStyle name="Sortie 11 2 12 2 2" xfId="29203" xr:uid="{00000000-0005-0000-0000-000016910000}"/>
    <cellStyle name="Sortie 11 2 12 2 3" xfId="25930" xr:uid="{00000000-0005-0000-0000-000017910000}"/>
    <cellStyle name="Sortie 11 2 12 2 4" xfId="31483" xr:uid="{00000000-0005-0000-0000-000018910000}"/>
    <cellStyle name="Sortie 11 2 12 2 5" xfId="30735" xr:uid="{00000000-0005-0000-0000-000019910000}"/>
    <cellStyle name="Sortie 11 2 12 2 6" xfId="27151" xr:uid="{00000000-0005-0000-0000-00001A910000}"/>
    <cellStyle name="Sortie 11 2 12 2 7" xfId="34614" xr:uid="{00000000-0005-0000-0000-00001B910000}"/>
    <cellStyle name="Sortie 11 2 13" xfId="13042" xr:uid="{00000000-0005-0000-0000-00001C910000}"/>
    <cellStyle name="Sortie 11 2 13 2" xfId="18721" xr:uid="{00000000-0005-0000-0000-00001D910000}"/>
    <cellStyle name="Sortie 11 2 13 2 2" xfId="29046" xr:uid="{00000000-0005-0000-0000-00001E910000}"/>
    <cellStyle name="Sortie 11 2 13 2 3" xfId="23614" xr:uid="{00000000-0005-0000-0000-00001F910000}"/>
    <cellStyle name="Sortie 11 2 13 2 4" xfId="31328" xr:uid="{00000000-0005-0000-0000-000020910000}"/>
    <cellStyle name="Sortie 11 2 13 2 5" xfId="23702" xr:uid="{00000000-0005-0000-0000-000021910000}"/>
    <cellStyle name="Sortie 11 2 13 2 6" xfId="24251" xr:uid="{00000000-0005-0000-0000-000022910000}"/>
    <cellStyle name="Sortie 11 2 13 2 7" xfId="34461" xr:uid="{00000000-0005-0000-0000-000023910000}"/>
    <cellStyle name="Sortie 11 2 14" xfId="14500" xr:uid="{00000000-0005-0000-0000-000024910000}"/>
    <cellStyle name="Sortie 11 2 14 2" xfId="18975" xr:uid="{00000000-0005-0000-0000-000025910000}"/>
    <cellStyle name="Sortie 11 2 14 2 2" xfId="29294" xr:uid="{00000000-0005-0000-0000-000026910000}"/>
    <cellStyle name="Sortie 11 2 14 2 3" xfId="6274" xr:uid="{00000000-0005-0000-0000-000027910000}"/>
    <cellStyle name="Sortie 11 2 14 2 4" xfId="31574" xr:uid="{00000000-0005-0000-0000-000028910000}"/>
    <cellStyle name="Sortie 11 2 14 2 5" xfId="25764" xr:uid="{00000000-0005-0000-0000-000029910000}"/>
    <cellStyle name="Sortie 11 2 14 2 6" xfId="31871" xr:uid="{00000000-0005-0000-0000-00002A910000}"/>
    <cellStyle name="Sortie 11 2 14 2 7" xfId="34704" xr:uid="{00000000-0005-0000-0000-00002B910000}"/>
    <cellStyle name="Sortie 11 2 15" xfId="14735" xr:uid="{00000000-0005-0000-0000-00002C910000}"/>
    <cellStyle name="Sortie 11 2 15 2" xfId="19069" xr:uid="{00000000-0005-0000-0000-00002D910000}"/>
    <cellStyle name="Sortie 11 2 15 2 2" xfId="29387" xr:uid="{00000000-0005-0000-0000-00002E910000}"/>
    <cellStyle name="Sortie 11 2 15 2 3" xfId="25063" xr:uid="{00000000-0005-0000-0000-00002F910000}"/>
    <cellStyle name="Sortie 11 2 15 2 4" xfId="31667" xr:uid="{00000000-0005-0000-0000-000030910000}"/>
    <cellStyle name="Sortie 11 2 15 2 5" xfId="21409" xr:uid="{00000000-0005-0000-0000-000031910000}"/>
    <cellStyle name="Sortie 11 2 15 2 6" xfId="31930" xr:uid="{00000000-0005-0000-0000-000032910000}"/>
    <cellStyle name="Sortie 11 2 15 2 7" xfId="34796" xr:uid="{00000000-0005-0000-0000-000033910000}"/>
    <cellStyle name="Sortie 11 2 2" xfId="4187" xr:uid="{00000000-0005-0000-0000-000034910000}"/>
    <cellStyle name="Sortie 11 2 2 2" xfId="12239" xr:uid="{00000000-0005-0000-0000-000035910000}"/>
    <cellStyle name="Sortie 11 2 2 2 2" xfId="21597" xr:uid="{00000000-0005-0000-0000-000036910000}"/>
    <cellStyle name="Sortie 11 2 2 2 3" xfId="27483" xr:uid="{00000000-0005-0000-0000-000037910000}"/>
    <cellStyle name="Sortie 11 2 2 2 4" xfId="24128" xr:uid="{00000000-0005-0000-0000-000038910000}"/>
    <cellStyle name="Sortie 11 2 2 2 5" xfId="30923" xr:uid="{00000000-0005-0000-0000-000039910000}"/>
    <cellStyle name="Sortie 11 2 2 2 6" xfId="32472" xr:uid="{00000000-0005-0000-0000-00003A910000}"/>
    <cellStyle name="Sortie 11 2 2 2 7" xfId="30689" xr:uid="{00000000-0005-0000-0000-00003B910000}"/>
    <cellStyle name="Sortie 11 2 2 3" xfId="22416" xr:uid="{00000000-0005-0000-0000-00003C910000}"/>
    <cellStyle name="Sortie 11 2 2 4" xfId="27513" xr:uid="{00000000-0005-0000-0000-00003D910000}"/>
    <cellStyle name="Sortie 11 2 2 5" xfId="23889" xr:uid="{00000000-0005-0000-0000-00003E910000}"/>
    <cellStyle name="Sortie 11 2 2 6" xfId="32306" xr:uid="{00000000-0005-0000-0000-00003F910000}"/>
    <cellStyle name="Sortie 11 2 2 7" xfId="32921" xr:uid="{00000000-0005-0000-0000-000040910000}"/>
    <cellStyle name="Sortie 11 2 2 8" xfId="32033" xr:uid="{00000000-0005-0000-0000-000041910000}"/>
    <cellStyle name="Sortie 11 2 3" xfId="11940" xr:uid="{00000000-0005-0000-0000-000042910000}"/>
    <cellStyle name="Sortie 11 2 3 2" xfId="18304" xr:uid="{00000000-0005-0000-0000-000043910000}"/>
    <cellStyle name="Sortie 11 2 3 2 2" xfId="28638" xr:uid="{00000000-0005-0000-0000-000044910000}"/>
    <cellStyle name="Sortie 11 2 3 2 3" xfId="26462" xr:uid="{00000000-0005-0000-0000-000045910000}"/>
    <cellStyle name="Sortie 11 2 3 2 4" xfId="26402" xr:uid="{00000000-0005-0000-0000-000046910000}"/>
    <cellStyle name="Sortie 11 2 3 2 5" xfId="32170" xr:uid="{00000000-0005-0000-0000-000047910000}"/>
    <cellStyle name="Sortie 11 2 3 2 6" xfId="28324" xr:uid="{00000000-0005-0000-0000-000048910000}"/>
    <cellStyle name="Sortie 11 2 3 2 7" xfId="33556" xr:uid="{00000000-0005-0000-0000-000049910000}"/>
    <cellStyle name="Sortie 11 2 4" xfId="11981" xr:uid="{00000000-0005-0000-0000-00004A910000}"/>
    <cellStyle name="Sortie 11 2 4 2" xfId="18318" xr:uid="{00000000-0005-0000-0000-00004B910000}"/>
    <cellStyle name="Sortie 11 2 4 2 2" xfId="28651" xr:uid="{00000000-0005-0000-0000-00004C910000}"/>
    <cellStyle name="Sortie 11 2 4 2 3" xfId="26379" xr:uid="{00000000-0005-0000-0000-00004D910000}"/>
    <cellStyle name="Sortie 11 2 4 2 4" xfId="25044" xr:uid="{00000000-0005-0000-0000-00004E910000}"/>
    <cellStyle name="Sortie 11 2 4 2 5" xfId="27537" xr:uid="{00000000-0005-0000-0000-00004F910000}"/>
    <cellStyle name="Sortie 11 2 4 2 6" xfId="27390" xr:uid="{00000000-0005-0000-0000-000050910000}"/>
    <cellStyle name="Sortie 11 2 4 2 7" xfId="33272" xr:uid="{00000000-0005-0000-0000-000051910000}"/>
    <cellStyle name="Sortie 11 2 5" xfId="12002" xr:uid="{00000000-0005-0000-0000-000052910000}"/>
    <cellStyle name="Sortie 11 2 5 2" xfId="18326" xr:uid="{00000000-0005-0000-0000-000053910000}"/>
    <cellStyle name="Sortie 11 2 5 2 2" xfId="28659" xr:uid="{00000000-0005-0000-0000-000054910000}"/>
    <cellStyle name="Sortie 11 2 5 2 3" xfId="25102" xr:uid="{00000000-0005-0000-0000-000055910000}"/>
    <cellStyle name="Sortie 11 2 5 2 4" xfId="24671" xr:uid="{00000000-0005-0000-0000-000056910000}"/>
    <cellStyle name="Sortie 11 2 5 2 5" xfId="28345" xr:uid="{00000000-0005-0000-0000-000057910000}"/>
    <cellStyle name="Sortie 11 2 5 2 6" xfId="29449" xr:uid="{00000000-0005-0000-0000-000058910000}"/>
    <cellStyle name="Sortie 11 2 5 2 7" xfId="23140" xr:uid="{00000000-0005-0000-0000-000059910000}"/>
    <cellStyle name="Sortie 11 2 6" xfId="12828" xr:uid="{00000000-0005-0000-0000-00005A910000}"/>
    <cellStyle name="Sortie 11 2 6 2" xfId="18599" xr:uid="{00000000-0005-0000-0000-00005B910000}"/>
    <cellStyle name="Sortie 11 2 6 2 2" xfId="28926" xr:uid="{00000000-0005-0000-0000-00005C910000}"/>
    <cellStyle name="Sortie 11 2 6 2 3" xfId="30495" xr:uid="{00000000-0005-0000-0000-00005D910000}"/>
    <cellStyle name="Sortie 11 2 6 2 4" xfId="6001" xr:uid="{00000000-0005-0000-0000-00005E910000}"/>
    <cellStyle name="Sortie 11 2 6 2 5" xfId="31765" xr:uid="{00000000-0005-0000-0000-00005F910000}"/>
    <cellStyle name="Sortie 11 2 6 2 6" xfId="34025" xr:uid="{00000000-0005-0000-0000-000060910000}"/>
    <cellStyle name="Sortie 11 2 6 2 7" xfId="6563" xr:uid="{00000000-0005-0000-0000-000061910000}"/>
    <cellStyle name="Sortie 11 2 7" xfId="12604" xr:uid="{00000000-0005-0000-0000-000062910000}"/>
    <cellStyle name="Sortie 11 2 7 2" xfId="18530" xr:uid="{00000000-0005-0000-0000-000063910000}"/>
    <cellStyle name="Sortie 11 2 7 2 2" xfId="28859" xr:uid="{00000000-0005-0000-0000-000064910000}"/>
    <cellStyle name="Sortie 11 2 7 2 3" xfId="25339" xr:uid="{00000000-0005-0000-0000-000065910000}"/>
    <cellStyle name="Sortie 11 2 7 2 4" xfId="25356" xr:uid="{00000000-0005-0000-0000-000066910000}"/>
    <cellStyle name="Sortie 11 2 7 2 5" xfId="6403" xr:uid="{00000000-0005-0000-0000-000067910000}"/>
    <cellStyle name="Sortie 11 2 7 2 6" xfId="31889" xr:uid="{00000000-0005-0000-0000-000068910000}"/>
    <cellStyle name="Sortie 11 2 7 2 7" xfId="22269" xr:uid="{00000000-0005-0000-0000-000069910000}"/>
    <cellStyle name="Sortie 11 2 8" xfId="12977" xr:uid="{00000000-0005-0000-0000-00006A910000}"/>
    <cellStyle name="Sortie 11 2 8 2" xfId="18699" xr:uid="{00000000-0005-0000-0000-00006B910000}"/>
    <cellStyle name="Sortie 11 2 8 2 2" xfId="29026" xr:uid="{00000000-0005-0000-0000-00006C910000}"/>
    <cellStyle name="Sortie 11 2 8 2 3" xfId="22775" xr:uid="{00000000-0005-0000-0000-00006D910000}"/>
    <cellStyle name="Sortie 11 2 8 2 4" xfId="24835" xr:uid="{00000000-0005-0000-0000-00006E910000}"/>
    <cellStyle name="Sortie 11 2 8 2 5" xfId="33659" xr:uid="{00000000-0005-0000-0000-00006F910000}"/>
    <cellStyle name="Sortie 11 2 8 2 6" xfId="24514" xr:uid="{00000000-0005-0000-0000-000070910000}"/>
    <cellStyle name="Sortie 11 2 8 2 7" xfId="31888" xr:uid="{00000000-0005-0000-0000-000071910000}"/>
    <cellStyle name="Sortie 11 2 9" xfId="12642" xr:uid="{00000000-0005-0000-0000-000072910000}"/>
    <cellStyle name="Sortie 11 2 9 2" xfId="18558" xr:uid="{00000000-0005-0000-0000-000073910000}"/>
    <cellStyle name="Sortie 11 2 9 2 2" xfId="28886" xr:uid="{00000000-0005-0000-0000-000074910000}"/>
    <cellStyle name="Sortie 11 2 9 2 3" xfId="23609" xr:uid="{00000000-0005-0000-0000-000075910000}"/>
    <cellStyle name="Sortie 11 2 9 2 4" xfId="6025" xr:uid="{00000000-0005-0000-0000-000076910000}"/>
    <cellStyle name="Sortie 11 2 9 2 5" xfId="25754" xr:uid="{00000000-0005-0000-0000-000077910000}"/>
    <cellStyle name="Sortie 11 2 9 2 6" xfId="30666" xr:uid="{00000000-0005-0000-0000-000078910000}"/>
    <cellStyle name="Sortie 11 2 9 2 7" xfId="32715" xr:uid="{00000000-0005-0000-0000-000079910000}"/>
    <cellStyle name="Sortie 11 3" xfId="1067" xr:uid="{00000000-0005-0000-0000-00007A910000}"/>
    <cellStyle name="Sortie 11 3 10" xfId="12550" xr:uid="{00000000-0005-0000-0000-00007B910000}"/>
    <cellStyle name="Sortie 11 3 10 2" xfId="18507" xr:uid="{00000000-0005-0000-0000-00007C910000}"/>
    <cellStyle name="Sortie 11 3 10 2 2" xfId="28836" xr:uid="{00000000-0005-0000-0000-00007D910000}"/>
    <cellStyle name="Sortie 11 3 10 2 3" xfId="24629" xr:uid="{00000000-0005-0000-0000-00007E910000}"/>
    <cellStyle name="Sortie 11 3 10 2 4" xfId="6028" xr:uid="{00000000-0005-0000-0000-00007F910000}"/>
    <cellStyle name="Sortie 11 3 10 2 5" xfId="24109" xr:uid="{00000000-0005-0000-0000-000080910000}"/>
    <cellStyle name="Sortie 11 3 10 2 6" xfId="30783" xr:uid="{00000000-0005-0000-0000-000081910000}"/>
    <cellStyle name="Sortie 11 3 10 2 7" xfId="21679" xr:uid="{00000000-0005-0000-0000-000082910000}"/>
    <cellStyle name="Sortie 11 3 11" xfId="14317" xr:uid="{00000000-0005-0000-0000-000083910000}"/>
    <cellStyle name="Sortie 11 3 11 2" xfId="18905" xr:uid="{00000000-0005-0000-0000-000084910000}"/>
    <cellStyle name="Sortie 11 3 11 2 2" xfId="29224" xr:uid="{00000000-0005-0000-0000-000085910000}"/>
    <cellStyle name="Sortie 11 3 11 2 3" xfId="24730" xr:uid="{00000000-0005-0000-0000-000086910000}"/>
    <cellStyle name="Sortie 11 3 11 2 4" xfId="31504" xr:uid="{00000000-0005-0000-0000-000087910000}"/>
    <cellStyle name="Sortie 11 3 11 2 5" xfId="26305" xr:uid="{00000000-0005-0000-0000-000088910000}"/>
    <cellStyle name="Sortie 11 3 11 2 6" xfId="32865" xr:uid="{00000000-0005-0000-0000-000089910000}"/>
    <cellStyle name="Sortie 11 3 11 2 7" xfId="34635" xr:uid="{00000000-0005-0000-0000-00008A910000}"/>
    <cellStyle name="Sortie 11 3 12" xfId="14459" xr:uid="{00000000-0005-0000-0000-00008B910000}"/>
    <cellStyle name="Sortie 11 3 12 2" xfId="18964" xr:uid="{00000000-0005-0000-0000-00008C910000}"/>
    <cellStyle name="Sortie 11 3 12 2 2" xfId="29283" xr:uid="{00000000-0005-0000-0000-00008D910000}"/>
    <cellStyle name="Sortie 11 3 12 2 3" xfId="25070" xr:uid="{00000000-0005-0000-0000-00008E910000}"/>
    <cellStyle name="Sortie 11 3 12 2 4" xfId="31563" xr:uid="{00000000-0005-0000-0000-00008F910000}"/>
    <cellStyle name="Sortie 11 3 12 2 5" xfId="25465" xr:uid="{00000000-0005-0000-0000-000090910000}"/>
    <cellStyle name="Sortie 11 3 12 2 6" xfId="6555" xr:uid="{00000000-0005-0000-0000-000091910000}"/>
    <cellStyle name="Sortie 11 3 12 2 7" xfId="34693" xr:uid="{00000000-0005-0000-0000-000092910000}"/>
    <cellStyle name="Sortie 11 3 13" xfId="12368" xr:uid="{00000000-0005-0000-0000-000093910000}"/>
    <cellStyle name="Sortie 11 3 13 2" xfId="18443" xr:uid="{00000000-0005-0000-0000-000094910000}"/>
    <cellStyle name="Sortie 11 3 13 2 2" xfId="28774" xr:uid="{00000000-0005-0000-0000-000095910000}"/>
    <cellStyle name="Sortie 11 3 13 2 3" xfId="26159" xr:uid="{00000000-0005-0000-0000-000096910000}"/>
    <cellStyle name="Sortie 11 3 13 2 4" xfId="25230" xr:uid="{00000000-0005-0000-0000-000097910000}"/>
    <cellStyle name="Sortie 11 3 13 2 5" xfId="24479" xr:uid="{00000000-0005-0000-0000-000098910000}"/>
    <cellStyle name="Sortie 11 3 13 2 6" xfId="21704" xr:uid="{00000000-0005-0000-0000-000099910000}"/>
    <cellStyle name="Sortie 11 3 13 2 7" xfId="30230" xr:uid="{00000000-0005-0000-0000-00009A910000}"/>
    <cellStyle name="Sortie 11 3 14" xfId="14392" xr:uid="{00000000-0005-0000-0000-00009B910000}"/>
    <cellStyle name="Sortie 11 3 14 2" xfId="18934" xr:uid="{00000000-0005-0000-0000-00009C910000}"/>
    <cellStyle name="Sortie 11 3 14 2 2" xfId="29253" xr:uid="{00000000-0005-0000-0000-00009D910000}"/>
    <cellStyle name="Sortie 11 3 14 2 3" xfId="25072" xr:uid="{00000000-0005-0000-0000-00009E910000}"/>
    <cellStyle name="Sortie 11 3 14 2 4" xfId="31533" xr:uid="{00000000-0005-0000-0000-00009F910000}"/>
    <cellStyle name="Sortie 11 3 14 2 5" xfId="30063" xr:uid="{00000000-0005-0000-0000-0000A0910000}"/>
    <cellStyle name="Sortie 11 3 14 2 6" xfId="26698" xr:uid="{00000000-0005-0000-0000-0000A1910000}"/>
    <cellStyle name="Sortie 11 3 14 2 7" xfId="34663" xr:uid="{00000000-0005-0000-0000-0000A2910000}"/>
    <cellStyle name="Sortie 11 3 15" xfId="12911" xr:uid="{00000000-0005-0000-0000-0000A3910000}"/>
    <cellStyle name="Sortie 11 3 15 2" xfId="18655" xr:uid="{00000000-0005-0000-0000-0000A4910000}"/>
    <cellStyle name="Sortie 11 3 15 2 2" xfId="28982" xr:uid="{00000000-0005-0000-0000-0000A5910000}"/>
    <cellStyle name="Sortie 11 3 15 2 3" xfId="29695" xr:uid="{00000000-0005-0000-0000-0000A6910000}"/>
    <cellStyle name="Sortie 11 3 15 2 4" xfId="24591" xr:uid="{00000000-0005-0000-0000-0000A7910000}"/>
    <cellStyle name="Sortie 11 3 15 2 5" xfId="27643" xr:uid="{00000000-0005-0000-0000-0000A8910000}"/>
    <cellStyle name="Sortie 11 3 15 2 6" xfId="30930" xr:uid="{00000000-0005-0000-0000-0000A9910000}"/>
    <cellStyle name="Sortie 11 3 15 2 7" xfId="26952" xr:uid="{00000000-0005-0000-0000-0000AA910000}"/>
    <cellStyle name="Sortie 11 3 2" xfId="4293" xr:uid="{00000000-0005-0000-0000-0000AB910000}"/>
    <cellStyle name="Sortie 11 3 2 2" xfId="12196" xr:uid="{00000000-0005-0000-0000-0000AC910000}"/>
    <cellStyle name="Sortie 11 3 2 2 2" xfId="21972" xr:uid="{00000000-0005-0000-0000-0000AD910000}"/>
    <cellStyle name="Sortie 11 3 2 2 3" xfId="24097" xr:uid="{00000000-0005-0000-0000-0000AE910000}"/>
    <cellStyle name="Sortie 11 3 2 2 4" xfId="24938" xr:uid="{00000000-0005-0000-0000-0000AF910000}"/>
    <cellStyle name="Sortie 11 3 2 2 5" xfId="30504" xr:uid="{00000000-0005-0000-0000-0000B0910000}"/>
    <cellStyle name="Sortie 11 3 2 2 6" xfId="31046" xr:uid="{00000000-0005-0000-0000-0000B1910000}"/>
    <cellStyle name="Sortie 11 3 2 2 7" xfId="33453" xr:uid="{00000000-0005-0000-0000-0000B2910000}"/>
    <cellStyle name="Sortie 11 3 2 3" xfId="22417" xr:uid="{00000000-0005-0000-0000-0000B3910000}"/>
    <cellStyle name="Sortie 11 3 2 4" xfId="28399" xr:uid="{00000000-0005-0000-0000-0000B4910000}"/>
    <cellStyle name="Sortie 11 3 2 5" xfId="26445" xr:uid="{00000000-0005-0000-0000-0000B5910000}"/>
    <cellStyle name="Sortie 11 3 2 6" xfId="6117" xr:uid="{00000000-0005-0000-0000-0000B6910000}"/>
    <cellStyle name="Sortie 11 3 2 7" xfId="27166" xr:uid="{00000000-0005-0000-0000-0000B7910000}"/>
    <cellStyle name="Sortie 11 3 2 8" xfId="33062" xr:uid="{00000000-0005-0000-0000-0000B8910000}"/>
    <cellStyle name="Sortie 11 3 3" xfId="11939" xr:uid="{00000000-0005-0000-0000-0000B9910000}"/>
    <cellStyle name="Sortie 11 3 3 2" xfId="18303" xr:uid="{00000000-0005-0000-0000-0000BA910000}"/>
    <cellStyle name="Sortie 11 3 3 2 2" xfId="28637" xr:uid="{00000000-0005-0000-0000-0000BB910000}"/>
    <cellStyle name="Sortie 11 3 3 2 3" xfId="25239" xr:uid="{00000000-0005-0000-0000-0000BC910000}"/>
    <cellStyle name="Sortie 11 3 3 2 4" xfId="25989" xr:uid="{00000000-0005-0000-0000-0000BD910000}"/>
    <cellStyle name="Sortie 11 3 3 2 5" xfId="33506" xr:uid="{00000000-0005-0000-0000-0000BE910000}"/>
    <cellStyle name="Sortie 11 3 3 2 6" xfId="23571" xr:uid="{00000000-0005-0000-0000-0000BF910000}"/>
    <cellStyle name="Sortie 11 3 3 2 7" xfId="33247" xr:uid="{00000000-0005-0000-0000-0000C0910000}"/>
    <cellStyle name="Sortie 11 3 4" xfId="12069" xr:uid="{00000000-0005-0000-0000-0000C1910000}"/>
    <cellStyle name="Sortie 11 3 4 2" xfId="18347" xr:uid="{00000000-0005-0000-0000-0000C2910000}"/>
    <cellStyle name="Sortie 11 3 4 2 2" xfId="28680" xr:uid="{00000000-0005-0000-0000-0000C3910000}"/>
    <cellStyle name="Sortie 11 3 4 2 3" xfId="25280" xr:uid="{00000000-0005-0000-0000-0000C4910000}"/>
    <cellStyle name="Sortie 11 3 4 2 4" xfId="26323" xr:uid="{00000000-0005-0000-0000-0000C5910000}"/>
    <cellStyle name="Sortie 11 3 4 2 5" xfId="25127" xr:uid="{00000000-0005-0000-0000-0000C6910000}"/>
    <cellStyle name="Sortie 11 3 4 2 6" xfId="30294" xr:uid="{00000000-0005-0000-0000-0000C7910000}"/>
    <cellStyle name="Sortie 11 3 4 2 7" xfId="31060" xr:uid="{00000000-0005-0000-0000-0000C8910000}"/>
    <cellStyle name="Sortie 11 3 5" xfId="12060" xr:uid="{00000000-0005-0000-0000-0000C9910000}"/>
    <cellStyle name="Sortie 11 3 5 2" xfId="18343" xr:uid="{00000000-0005-0000-0000-0000CA910000}"/>
    <cellStyle name="Sortie 11 3 5 2 2" xfId="28676" xr:uid="{00000000-0005-0000-0000-0000CB910000}"/>
    <cellStyle name="Sortie 11 3 5 2 3" xfId="24592" xr:uid="{00000000-0005-0000-0000-0000CC910000}"/>
    <cellStyle name="Sortie 11 3 5 2 4" xfId="24815" xr:uid="{00000000-0005-0000-0000-0000CD910000}"/>
    <cellStyle name="Sortie 11 3 5 2 5" xfId="25562" xr:uid="{00000000-0005-0000-0000-0000CE910000}"/>
    <cellStyle name="Sortie 11 3 5 2 6" xfId="28436" xr:uid="{00000000-0005-0000-0000-0000CF910000}"/>
    <cellStyle name="Sortie 11 3 5 2 7" xfId="32656" xr:uid="{00000000-0005-0000-0000-0000D0910000}"/>
    <cellStyle name="Sortie 11 3 6" xfId="12829" xr:uid="{00000000-0005-0000-0000-0000D1910000}"/>
    <cellStyle name="Sortie 11 3 6 2" xfId="18600" xr:uid="{00000000-0005-0000-0000-0000D2910000}"/>
    <cellStyle name="Sortie 11 3 6 2 2" xfId="28927" xr:uid="{00000000-0005-0000-0000-0000D3910000}"/>
    <cellStyle name="Sortie 11 3 6 2 3" xfId="25631" xr:uid="{00000000-0005-0000-0000-0000D4910000}"/>
    <cellStyle name="Sortie 11 3 6 2 4" xfId="6000" xr:uid="{00000000-0005-0000-0000-0000D5910000}"/>
    <cellStyle name="Sortie 11 3 6 2 5" xfId="33349" xr:uid="{00000000-0005-0000-0000-0000D6910000}"/>
    <cellStyle name="Sortie 11 3 6 2 6" xfId="32096" xr:uid="{00000000-0005-0000-0000-0000D7910000}"/>
    <cellStyle name="Sortie 11 3 6 2 7" xfId="27325" xr:uid="{00000000-0005-0000-0000-0000D8910000}"/>
    <cellStyle name="Sortie 11 3 7" xfId="12605" xr:uid="{00000000-0005-0000-0000-0000D9910000}"/>
    <cellStyle name="Sortie 11 3 7 2" xfId="18531" xr:uid="{00000000-0005-0000-0000-0000DA910000}"/>
    <cellStyle name="Sortie 11 3 7 2 2" xfId="28860" xr:uid="{00000000-0005-0000-0000-0000DB910000}"/>
    <cellStyle name="Sortie 11 3 7 2 3" xfId="25321" xr:uid="{00000000-0005-0000-0000-0000DC910000}"/>
    <cellStyle name="Sortie 11 3 7 2 4" xfId="25201" xr:uid="{00000000-0005-0000-0000-0000DD910000}"/>
    <cellStyle name="Sortie 11 3 7 2 5" xfId="27436" xr:uid="{00000000-0005-0000-0000-0000DE910000}"/>
    <cellStyle name="Sortie 11 3 7 2 6" xfId="6584" xr:uid="{00000000-0005-0000-0000-0000DF910000}"/>
    <cellStyle name="Sortie 11 3 7 2 7" xfId="32863" xr:uid="{00000000-0005-0000-0000-0000E0910000}"/>
    <cellStyle name="Sortie 11 3 8" xfId="12978" xr:uid="{00000000-0005-0000-0000-0000E1910000}"/>
    <cellStyle name="Sortie 11 3 8 2" xfId="18700" xr:uid="{00000000-0005-0000-0000-0000E2910000}"/>
    <cellStyle name="Sortie 11 3 8 2 2" xfId="29027" xr:uid="{00000000-0005-0000-0000-0000E3910000}"/>
    <cellStyle name="Sortie 11 3 8 2 3" xfId="27206" xr:uid="{00000000-0005-0000-0000-0000E4910000}"/>
    <cellStyle name="Sortie 11 3 8 2 4" xfId="25137" xr:uid="{00000000-0005-0000-0000-0000E5910000}"/>
    <cellStyle name="Sortie 11 3 8 2 5" xfId="22280" xr:uid="{00000000-0005-0000-0000-0000E6910000}"/>
    <cellStyle name="Sortie 11 3 8 2 6" xfId="32931" xr:uid="{00000000-0005-0000-0000-0000E7910000}"/>
    <cellStyle name="Sortie 11 3 8 2 7" xfId="24087" xr:uid="{00000000-0005-0000-0000-0000E8910000}"/>
    <cellStyle name="Sortie 11 3 9" xfId="12358" xr:uid="{00000000-0005-0000-0000-0000E9910000}"/>
    <cellStyle name="Sortie 11 3 9 2" xfId="18438" xr:uid="{00000000-0005-0000-0000-0000EA910000}"/>
    <cellStyle name="Sortie 11 3 9 2 2" xfId="28769" xr:uid="{00000000-0005-0000-0000-0000EB910000}"/>
    <cellStyle name="Sortie 11 3 9 2 3" xfId="26240" xr:uid="{00000000-0005-0000-0000-0000EC910000}"/>
    <cellStyle name="Sortie 11 3 9 2 4" xfId="26404" xr:uid="{00000000-0005-0000-0000-0000ED910000}"/>
    <cellStyle name="Sortie 11 3 9 2 5" xfId="27038" xr:uid="{00000000-0005-0000-0000-0000EE910000}"/>
    <cellStyle name="Sortie 11 3 9 2 6" xfId="23268" xr:uid="{00000000-0005-0000-0000-0000EF910000}"/>
    <cellStyle name="Sortie 11 3 9 2 7" xfId="29736" xr:uid="{00000000-0005-0000-0000-0000F0910000}"/>
    <cellStyle name="Sortie 12 2" xfId="1068" xr:uid="{00000000-0005-0000-0000-0000F1910000}"/>
    <cellStyle name="Sortie 12 2 10" xfId="12491" xr:uid="{00000000-0005-0000-0000-0000F2910000}"/>
    <cellStyle name="Sortie 12 2 10 2" xfId="18485" xr:uid="{00000000-0005-0000-0000-0000F3910000}"/>
    <cellStyle name="Sortie 12 2 10 2 2" xfId="28814" xr:uid="{00000000-0005-0000-0000-0000F4910000}"/>
    <cellStyle name="Sortie 12 2 10 2 3" xfId="24985" xr:uid="{00000000-0005-0000-0000-0000F5910000}"/>
    <cellStyle name="Sortie 12 2 10 2 4" xfId="23608" xr:uid="{00000000-0005-0000-0000-0000F6910000}"/>
    <cellStyle name="Sortie 12 2 10 2 5" xfId="22675" xr:uid="{00000000-0005-0000-0000-0000F7910000}"/>
    <cellStyle name="Sortie 12 2 10 2 6" xfId="33112" xr:uid="{00000000-0005-0000-0000-0000F8910000}"/>
    <cellStyle name="Sortie 12 2 10 2 7" xfId="33140" xr:uid="{00000000-0005-0000-0000-0000F9910000}"/>
    <cellStyle name="Sortie 12 2 11" xfId="12875" xr:uid="{00000000-0005-0000-0000-0000FA910000}"/>
    <cellStyle name="Sortie 12 2 11 2" xfId="18639" xr:uid="{00000000-0005-0000-0000-0000FB910000}"/>
    <cellStyle name="Sortie 12 2 11 2 2" xfId="28966" xr:uid="{00000000-0005-0000-0000-0000FC910000}"/>
    <cellStyle name="Sortie 12 2 11 2 3" xfId="24351" xr:uid="{00000000-0005-0000-0000-0000FD910000}"/>
    <cellStyle name="Sortie 12 2 11 2 4" xfId="26011" xr:uid="{00000000-0005-0000-0000-0000FE910000}"/>
    <cellStyle name="Sortie 12 2 11 2 5" xfId="25418" xr:uid="{00000000-0005-0000-0000-0000FF910000}"/>
    <cellStyle name="Sortie 12 2 11 2 6" xfId="32246" xr:uid="{00000000-0005-0000-0000-000000920000}"/>
    <cellStyle name="Sortie 12 2 11 2 7" xfId="33417" xr:uid="{00000000-0005-0000-0000-000001920000}"/>
    <cellStyle name="Sortie 12 2 12" xfId="14173" xr:uid="{00000000-0005-0000-0000-000002920000}"/>
    <cellStyle name="Sortie 12 2 12 2" xfId="18845" xr:uid="{00000000-0005-0000-0000-000003920000}"/>
    <cellStyle name="Sortie 12 2 12 2 2" xfId="29165" xr:uid="{00000000-0005-0000-0000-000004920000}"/>
    <cellStyle name="Sortie 12 2 12 2 3" xfId="24809" xr:uid="{00000000-0005-0000-0000-000005920000}"/>
    <cellStyle name="Sortie 12 2 12 2 4" xfId="31446" xr:uid="{00000000-0005-0000-0000-000006920000}"/>
    <cellStyle name="Sortie 12 2 12 2 5" xfId="29755" xr:uid="{00000000-0005-0000-0000-000007920000}"/>
    <cellStyle name="Sortie 12 2 12 2 6" xfId="33604" xr:uid="{00000000-0005-0000-0000-000008920000}"/>
    <cellStyle name="Sortie 12 2 12 2 7" xfId="34577" xr:uid="{00000000-0005-0000-0000-000009920000}"/>
    <cellStyle name="Sortie 12 2 13" xfId="14699" xr:uid="{00000000-0005-0000-0000-00000A920000}"/>
    <cellStyle name="Sortie 12 2 13 2" xfId="19055" xr:uid="{00000000-0005-0000-0000-00000B920000}"/>
    <cellStyle name="Sortie 12 2 13 2 2" xfId="29373" xr:uid="{00000000-0005-0000-0000-00000C920000}"/>
    <cellStyle name="Sortie 12 2 13 2 3" xfId="24571" xr:uid="{00000000-0005-0000-0000-00000D920000}"/>
    <cellStyle name="Sortie 12 2 13 2 4" xfId="31653" xr:uid="{00000000-0005-0000-0000-00000E920000}"/>
    <cellStyle name="Sortie 12 2 13 2 5" xfId="24066" xr:uid="{00000000-0005-0000-0000-00000F920000}"/>
    <cellStyle name="Sortie 12 2 13 2 6" xfId="27183" xr:uid="{00000000-0005-0000-0000-000010920000}"/>
    <cellStyle name="Sortie 12 2 13 2 7" xfId="34782" xr:uid="{00000000-0005-0000-0000-000011920000}"/>
    <cellStyle name="Sortie 12 2 14" xfId="14668" xr:uid="{00000000-0005-0000-0000-000012920000}"/>
    <cellStyle name="Sortie 12 2 14 2" xfId="19041" xr:uid="{00000000-0005-0000-0000-000013920000}"/>
    <cellStyle name="Sortie 12 2 14 2 2" xfId="29360" xr:uid="{00000000-0005-0000-0000-000014920000}"/>
    <cellStyle name="Sortie 12 2 14 2 3" xfId="24614" xr:uid="{00000000-0005-0000-0000-000015920000}"/>
    <cellStyle name="Sortie 12 2 14 2 4" xfId="31640" xr:uid="{00000000-0005-0000-0000-000016920000}"/>
    <cellStyle name="Sortie 12 2 14 2 5" xfId="27441" xr:uid="{00000000-0005-0000-0000-000017920000}"/>
    <cellStyle name="Sortie 12 2 14 2 6" xfId="26860" xr:uid="{00000000-0005-0000-0000-000018920000}"/>
    <cellStyle name="Sortie 12 2 14 2 7" xfId="34769" xr:uid="{00000000-0005-0000-0000-000019920000}"/>
    <cellStyle name="Sortie 12 2 15" xfId="12377" xr:uid="{00000000-0005-0000-0000-00001A920000}"/>
    <cellStyle name="Sortie 12 2 15 2" xfId="18449" xr:uid="{00000000-0005-0000-0000-00001B920000}"/>
    <cellStyle name="Sortie 12 2 15 2 2" xfId="28780" xr:uid="{00000000-0005-0000-0000-00001C920000}"/>
    <cellStyle name="Sortie 12 2 15 2 3" xfId="24728" xr:uid="{00000000-0005-0000-0000-00001D920000}"/>
    <cellStyle name="Sortie 12 2 15 2 4" xfId="26158" xr:uid="{00000000-0005-0000-0000-00001E920000}"/>
    <cellStyle name="Sortie 12 2 15 2 5" xfId="31033" xr:uid="{00000000-0005-0000-0000-00001F920000}"/>
    <cellStyle name="Sortie 12 2 15 2 6" xfId="27578" xr:uid="{00000000-0005-0000-0000-000020920000}"/>
    <cellStyle name="Sortie 12 2 15 2 7" xfId="25911" xr:uid="{00000000-0005-0000-0000-000021920000}"/>
    <cellStyle name="Sortie 12 2 2" xfId="4186" xr:uid="{00000000-0005-0000-0000-000022920000}"/>
    <cellStyle name="Sortie 12 2 2 2" xfId="12222" xr:uid="{00000000-0005-0000-0000-000023920000}"/>
    <cellStyle name="Sortie 12 2 2 2 2" xfId="29647" xr:uid="{00000000-0005-0000-0000-000024920000}"/>
    <cellStyle name="Sortie 12 2 2 2 3" xfId="28546" xr:uid="{00000000-0005-0000-0000-000025920000}"/>
    <cellStyle name="Sortie 12 2 2 2 4" xfId="32008" xr:uid="{00000000-0005-0000-0000-000026920000}"/>
    <cellStyle name="Sortie 12 2 2 2 5" xfId="30758" xr:uid="{00000000-0005-0000-0000-000027920000}"/>
    <cellStyle name="Sortie 12 2 2 2 6" xfId="23114" xr:uid="{00000000-0005-0000-0000-000028920000}"/>
    <cellStyle name="Sortie 12 2 2 2 7" xfId="34954" xr:uid="{00000000-0005-0000-0000-000029920000}"/>
    <cellStyle name="Sortie 12 2 2 3" xfId="22418" xr:uid="{00000000-0005-0000-0000-00002A920000}"/>
    <cellStyle name="Sortie 12 2 2 4" xfId="23469" xr:uid="{00000000-0005-0000-0000-00002B920000}"/>
    <cellStyle name="Sortie 12 2 2 5" xfId="21210" xr:uid="{00000000-0005-0000-0000-00002C920000}"/>
    <cellStyle name="Sortie 12 2 2 6" xfId="32116" xr:uid="{00000000-0005-0000-0000-00002D920000}"/>
    <cellStyle name="Sortie 12 2 2 7" xfId="22556" xr:uid="{00000000-0005-0000-0000-00002E920000}"/>
    <cellStyle name="Sortie 12 2 2 8" xfId="27354" xr:uid="{00000000-0005-0000-0000-00002F920000}"/>
    <cellStyle name="Sortie 12 2 3" xfId="11863" xr:uid="{00000000-0005-0000-0000-000030920000}"/>
    <cellStyle name="Sortie 12 2 3 2" xfId="18273" xr:uid="{00000000-0005-0000-0000-000031920000}"/>
    <cellStyle name="Sortie 12 2 3 2 2" xfId="28608" xr:uid="{00000000-0005-0000-0000-000032920000}"/>
    <cellStyle name="Sortie 12 2 3 2 3" xfId="25183" xr:uid="{00000000-0005-0000-0000-000033920000}"/>
    <cellStyle name="Sortie 12 2 3 2 4" xfId="23137" xr:uid="{00000000-0005-0000-0000-000034920000}"/>
    <cellStyle name="Sortie 12 2 3 2 5" xfId="32055" xr:uid="{00000000-0005-0000-0000-000035920000}"/>
    <cellStyle name="Sortie 12 2 3 2 6" xfId="32506" xr:uid="{00000000-0005-0000-0000-000036920000}"/>
    <cellStyle name="Sortie 12 2 3 2 7" xfId="23227" xr:uid="{00000000-0005-0000-0000-000037920000}"/>
    <cellStyle name="Sortie 12 2 4" xfId="11737" xr:uid="{00000000-0005-0000-0000-000038920000}"/>
    <cellStyle name="Sortie 12 2 4 2" xfId="18240" xr:uid="{00000000-0005-0000-0000-000039920000}"/>
    <cellStyle name="Sortie 12 2 4 2 2" xfId="28576" xr:uid="{00000000-0005-0000-0000-00003A920000}"/>
    <cellStyle name="Sortie 12 2 4 2 3" xfId="24601" xr:uid="{00000000-0005-0000-0000-00003B920000}"/>
    <cellStyle name="Sortie 12 2 4 2 4" xfId="25083" xr:uid="{00000000-0005-0000-0000-00003C920000}"/>
    <cellStyle name="Sortie 12 2 4 2 5" xfId="33002" xr:uid="{00000000-0005-0000-0000-00003D920000}"/>
    <cellStyle name="Sortie 12 2 4 2 6" xfId="21866" xr:uid="{00000000-0005-0000-0000-00003E920000}"/>
    <cellStyle name="Sortie 12 2 4 2 7" xfId="25051" xr:uid="{00000000-0005-0000-0000-00003F920000}"/>
    <cellStyle name="Sortie 12 2 5" xfId="12250" xr:uid="{00000000-0005-0000-0000-000040920000}"/>
    <cellStyle name="Sortie 12 2 5 2" xfId="18400" xr:uid="{00000000-0005-0000-0000-000041920000}"/>
    <cellStyle name="Sortie 12 2 5 2 2" xfId="28731" xr:uid="{00000000-0005-0000-0000-000042920000}"/>
    <cellStyle name="Sortie 12 2 5 2 3" xfId="26110" xr:uid="{00000000-0005-0000-0000-000043920000}"/>
    <cellStyle name="Sortie 12 2 5 2 4" xfId="25003" xr:uid="{00000000-0005-0000-0000-000044920000}"/>
    <cellStyle name="Sortie 12 2 5 2 5" xfId="6334" xr:uid="{00000000-0005-0000-0000-000045920000}"/>
    <cellStyle name="Sortie 12 2 5 2 6" xfId="32266" xr:uid="{00000000-0005-0000-0000-000046920000}"/>
    <cellStyle name="Sortie 12 2 5 2 7" xfId="21412" xr:uid="{00000000-0005-0000-0000-000047920000}"/>
    <cellStyle name="Sortie 12 2 6" xfId="12830" xr:uid="{00000000-0005-0000-0000-000048920000}"/>
    <cellStyle name="Sortie 12 2 6 2" xfId="18601" xr:uid="{00000000-0005-0000-0000-000049920000}"/>
    <cellStyle name="Sortie 12 2 6 2 2" xfId="28928" xr:uid="{00000000-0005-0000-0000-00004A920000}"/>
    <cellStyle name="Sortie 12 2 6 2 3" xfId="23162" xr:uid="{00000000-0005-0000-0000-00004B920000}"/>
    <cellStyle name="Sortie 12 2 6 2 4" xfId="5999" xr:uid="{00000000-0005-0000-0000-00004C920000}"/>
    <cellStyle name="Sortie 12 2 6 2 5" xfId="32388" xr:uid="{00000000-0005-0000-0000-00004D920000}"/>
    <cellStyle name="Sortie 12 2 6 2 6" xfId="6100" xr:uid="{00000000-0005-0000-0000-00004E920000}"/>
    <cellStyle name="Sortie 12 2 6 2 7" xfId="22130" xr:uid="{00000000-0005-0000-0000-00004F920000}"/>
    <cellStyle name="Sortie 12 2 7" xfId="12606" xr:uid="{00000000-0005-0000-0000-000050920000}"/>
    <cellStyle name="Sortie 12 2 7 2" xfId="18532" xr:uid="{00000000-0005-0000-0000-000051920000}"/>
    <cellStyle name="Sortie 12 2 7 2 2" xfId="28861" xr:uid="{00000000-0005-0000-0000-000052920000}"/>
    <cellStyle name="Sortie 12 2 7 2 3" xfId="6230" xr:uid="{00000000-0005-0000-0000-000053920000}"/>
    <cellStyle name="Sortie 12 2 7 2 4" xfId="24426" xr:uid="{00000000-0005-0000-0000-000054920000}"/>
    <cellStyle name="Sortie 12 2 7 2 5" xfId="22631" xr:uid="{00000000-0005-0000-0000-000055920000}"/>
    <cellStyle name="Sortie 12 2 7 2 6" xfId="21224" xr:uid="{00000000-0005-0000-0000-000056920000}"/>
    <cellStyle name="Sortie 12 2 7 2 7" xfId="25619" xr:uid="{00000000-0005-0000-0000-000057920000}"/>
    <cellStyle name="Sortie 12 2 8" xfId="14252" xr:uid="{00000000-0005-0000-0000-000058920000}"/>
    <cellStyle name="Sortie 12 2 8 2" xfId="18881" xr:uid="{00000000-0005-0000-0000-000059920000}"/>
    <cellStyle name="Sortie 12 2 8 2 2" xfId="29201" xr:uid="{00000000-0005-0000-0000-00005A920000}"/>
    <cellStyle name="Sortie 12 2 8 2 3" xfId="25370" xr:uid="{00000000-0005-0000-0000-00005B920000}"/>
    <cellStyle name="Sortie 12 2 8 2 4" xfId="31481" xr:uid="{00000000-0005-0000-0000-00005C920000}"/>
    <cellStyle name="Sortie 12 2 8 2 5" xfId="28495" xr:uid="{00000000-0005-0000-0000-00005D920000}"/>
    <cellStyle name="Sortie 12 2 8 2 6" xfId="33263" xr:uid="{00000000-0005-0000-0000-00005E920000}"/>
    <cellStyle name="Sortie 12 2 8 2 7" xfId="34612" xr:uid="{00000000-0005-0000-0000-00005F920000}"/>
    <cellStyle name="Sortie 12 2 9" xfId="14326" xr:uid="{00000000-0005-0000-0000-000060920000}"/>
    <cellStyle name="Sortie 12 2 9 2" xfId="18910" xr:uid="{00000000-0005-0000-0000-000061920000}"/>
    <cellStyle name="Sortie 12 2 9 2 2" xfId="29229" xr:uid="{00000000-0005-0000-0000-000062920000}"/>
    <cellStyle name="Sortie 12 2 9 2 3" xfId="25197" xr:uid="{00000000-0005-0000-0000-000063920000}"/>
    <cellStyle name="Sortie 12 2 9 2 4" xfId="31509" xr:uid="{00000000-0005-0000-0000-000064920000}"/>
    <cellStyle name="Sortie 12 2 9 2 5" xfId="21733" xr:uid="{00000000-0005-0000-0000-000065920000}"/>
    <cellStyle name="Sortie 12 2 9 2 6" xfId="23939" xr:uid="{00000000-0005-0000-0000-000066920000}"/>
    <cellStyle name="Sortie 12 2 9 2 7" xfId="34639" xr:uid="{00000000-0005-0000-0000-000067920000}"/>
    <cellStyle name="Sortie 12 3" xfId="1069" xr:uid="{00000000-0005-0000-0000-000068920000}"/>
    <cellStyle name="Sortie 12 3 10" xfId="14514" xr:uid="{00000000-0005-0000-0000-000069920000}"/>
    <cellStyle name="Sortie 12 3 10 2" xfId="18982" xr:uid="{00000000-0005-0000-0000-00006A920000}"/>
    <cellStyle name="Sortie 12 3 10 2 2" xfId="29301" xr:uid="{00000000-0005-0000-0000-00006B920000}"/>
    <cellStyle name="Sortie 12 3 10 2 3" xfId="24501" xr:uid="{00000000-0005-0000-0000-00006C920000}"/>
    <cellStyle name="Sortie 12 3 10 2 4" xfId="31581" xr:uid="{00000000-0005-0000-0000-00006D920000}"/>
    <cellStyle name="Sortie 12 3 10 2 5" xfId="26734" xr:uid="{00000000-0005-0000-0000-00006E920000}"/>
    <cellStyle name="Sortie 12 3 10 2 6" xfId="22241" xr:uid="{00000000-0005-0000-0000-00006F920000}"/>
    <cellStyle name="Sortie 12 3 10 2 7" xfId="34710" xr:uid="{00000000-0005-0000-0000-000070920000}"/>
    <cellStyle name="Sortie 12 3 11" xfId="12572" xr:uid="{00000000-0005-0000-0000-000071920000}"/>
    <cellStyle name="Sortie 12 3 11 2" xfId="18516" xr:uid="{00000000-0005-0000-0000-000072920000}"/>
    <cellStyle name="Sortie 12 3 11 2 2" xfId="28845" xr:uid="{00000000-0005-0000-0000-000073920000}"/>
    <cellStyle name="Sortie 12 3 11 2 3" xfId="25049" xr:uid="{00000000-0005-0000-0000-000074920000}"/>
    <cellStyle name="Sortie 12 3 11 2 4" xfId="26471" xr:uid="{00000000-0005-0000-0000-000075920000}"/>
    <cellStyle name="Sortie 12 3 11 2 5" xfId="29842" xr:uid="{00000000-0005-0000-0000-000076920000}"/>
    <cellStyle name="Sortie 12 3 11 2 6" xfId="6059" xr:uid="{00000000-0005-0000-0000-000077920000}"/>
    <cellStyle name="Sortie 12 3 11 2 7" xfId="33060" xr:uid="{00000000-0005-0000-0000-000078920000}"/>
    <cellStyle name="Sortie 12 3 12" xfId="14268" xr:uid="{00000000-0005-0000-0000-000079920000}"/>
    <cellStyle name="Sortie 12 3 12 2" xfId="18888" xr:uid="{00000000-0005-0000-0000-00007A920000}"/>
    <cellStyle name="Sortie 12 3 12 2 2" xfId="29208" xr:uid="{00000000-0005-0000-0000-00007B920000}"/>
    <cellStyle name="Sortie 12 3 12 2 3" xfId="26102" xr:uid="{00000000-0005-0000-0000-00007C920000}"/>
    <cellStyle name="Sortie 12 3 12 2 4" xfId="31488" xr:uid="{00000000-0005-0000-0000-00007D920000}"/>
    <cellStyle name="Sortie 12 3 12 2 5" xfId="28046" xr:uid="{00000000-0005-0000-0000-00007E920000}"/>
    <cellStyle name="Sortie 12 3 12 2 6" xfId="33074" xr:uid="{00000000-0005-0000-0000-00007F920000}"/>
    <cellStyle name="Sortie 12 3 12 2 7" xfId="34619" xr:uid="{00000000-0005-0000-0000-000080920000}"/>
    <cellStyle name="Sortie 12 3 13" xfId="14199" xr:uid="{00000000-0005-0000-0000-000081920000}"/>
    <cellStyle name="Sortie 12 3 13 2" xfId="18856" xr:uid="{00000000-0005-0000-0000-000082920000}"/>
    <cellStyle name="Sortie 12 3 13 2 2" xfId="29176" xr:uid="{00000000-0005-0000-0000-000083920000}"/>
    <cellStyle name="Sortie 12 3 13 2 3" xfId="25997" xr:uid="{00000000-0005-0000-0000-000084920000}"/>
    <cellStyle name="Sortie 12 3 13 2 4" xfId="31457" xr:uid="{00000000-0005-0000-0000-000085920000}"/>
    <cellStyle name="Sortie 12 3 13 2 5" xfId="28361" xr:uid="{00000000-0005-0000-0000-000086920000}"/>
    <cellStyle name="Sortie 12 3 13 2 6" xfId="32333" xr:uid="{00000000-0005-0000-0000-000087920000}"/>
    <cellStyle name="Sortie 12 3 13 2 7" xfId="34588" xr:uid="{00000000-0005-0000-0000-000088920000}"/>
    <cellStyle name="Sortie 12 3 14" xfId="14819" xr:uid="{00000000-0005-0000-0000-000089920000}"/>
    <cellStyle name="Sortie 12 3 14 2" xfId="19104" xr:uid="{00000000-0005-0000-0000-00008A920000}"/>
    <cellStyle name="Sortie 12 3 14 2 2" xfId="29422" xr:uid="{00000000-0005-0000-0000-00008B920000}"/>
    <cellStyle name="Sortie 12 3 14 2 3" xfId="25373" xr:uid="{00000000-0005-0000-0000-00008C920000}"/>
    <cellStyle name="Sortie 12 3 14 2 4" xfId="31701" xr:uid="{00000000-0005-0000-0000-00008D920000}"/>
    <cellStyle name="Sortie 12 3 14 2 5" xfId="29984" xr:uid="{00000000-0005-0000-0000-00008E920000}"/>
    <cellStyle name="Sortie 12 3 14 2 6" xfId="33586" xr:uid="{00000000-0005-0000-0000-00008F920000}"/>
    <cellStyle name="Sortie 12 3 14 2 7" xfId="34830" xr:uid="{00000000-0005-0000-0000-000090920000}"/>
    <cellStyle name="Sortie 12 3 15" xfId="12630" xr:uid="{00000000-0005-0000-0000-000091920000}"/>
    <cellStyle name="Sortie 12 3 15 2" xfId="18553" xr:uid="{00000000-0005-0000-0000-000092920000}"/>
    <cellStyle name="Sortie 12 3 15 2 2" xfId="28881" xr:uid="{00000000-0005-0000-0000-000093920000}"/>
    <cellStyle name="Sortie 12 3 15 2 3" xfId="25889" xr:uid="{00000000-0005-0000-0000-000094920000}"/>
    <cellStyle name="Sortie 12 3 15 2 4" xfId="24768" xr:uid="{00000000-0005-0000-0000-000095920000}"/>
    <cellStyle name="Sortie 12 3 15 2 5" xfId="26342" xr:uid="{00000000-0005-0000-0000-000096920000}"/>
    <cellStyle name="Sortie 12 3 15 2 6" xfId="6656" xr:uid="{00000000-0005-0000-0000-000097920000}"/>
    <cellStyle name="Sortie 12 3 15 2 7" xfId="33606" xr:uid="{00000000-0005-0000-0000-000098920000}"/>
    <cellStyle name="Sortie 12 3 2" xfId="4292" xr:uid="{00000000-0005-0000-0000-000099920000}"/>
    <cellStyle name="Sortie 12 3 2 2" xfId="12124" xr:uid="{00000000-0005-0000-0000-00009A920000}"/>
    <cellStyle name="Sortie 12 3 2 2 2" xfId="25530" xr:uid="{00000000-0005-0000-0000-00009B920000}"/>
    <cellStyle name="Sortie 12 3 2 2 3" xfId="22309" xr:uid="{00000000-0005-0000-0000-00009C920000}"/>
    <cellStyle name="Sortie 12 3 2 2 4" xfId="32214" xr:uid="{00000000-0005-0000-0000-00009D920000}"/>
    <cellStyle name="Sortie 12 3 2 2 5" xfId="6541" xr:uid="{00000000-0005-0000-0000-00009E920000}"/>
    <cellStyle name="Sortie 12 3 2 2 6" xfId="22055" xr:uid="{00000000-0005-0000-0000-00009F920000}"/>
    <cellStyle name="Sortie 12 3 2 2 7" xfId="35030" xr:uid="{00000000-0005-0000-0000-0000A0920000}"/>
    <cellStyle name="Sortie 12 3 2 3" xfId="22419" xr:uid="{00000000-0005-0000-0000-0000A1920000}"/>
    <cellStyle name="Sortie 12 3 2 4" xfId="22124" xr:uid="{00000000-0005-0000-0000-0000A2920000}"/>
    <cellStyle name="Sortie 12 3 2 5" xfId="23480" xr:uid="{00000000-0005-0000-0000-0000A3920000}"/>
    <cellStyle name="Sortie 12 3 2 6" xfId="21591" xr:uid="{00000000-0005-0000-0000-0000A4920000}"/>
    <cellStyle name="Sortie 12 3 2 7" xfId="27982" xr:uid="{00000000-0005-0000-0000-0000A5920000}"/>
    <cellStyle name="Sortie 12 3 2 8" xfId="27328" xr:uid="{00000000-0005-0000-0000-0000A6920000}"/>
    <cellStyle name="Sortie 12 3 3" xfId="12262" xr:uid="{00000000-0005-0000-0000-0000A7920000}"/>
    <cellStyle name="Sortie 12 3 3 2" xfId="18403" xr:uid="{00000000-0005-0000-0000-0000A8920000}"/>
    <cellStyle name="Sortie 12 3 3 2 2" xfId="28734" xr:uid="{00000000-0005-0000-0000-0000A9920000}"/>
    <cellStyle name="Sortie 12 3 3 2 3" xfId="24781" xr:uid="{00000000-0005-0000-0000-0000AA920000}"/>
    <cellStyle name="Sortie 12 3 3 2 4" xfId="26196" xr:uid="{00000000-0005-0000-0000-0000AB920000}"/>
    <cellStyle name="Sortie 12 3 3 2 5" xfId="27212" xr:uid="{00000000-0005-0000-0000-0000AC920000}"/>
    <cellStyle name="Sortie 12 3 3 2 6" xfId="29881" xr:uid="{00000000-0005-0000-0000-0000AD920000}"/>
    <cellStyle name="Sortie 12 3 3 2 7" xfId="32951" xr:uid="{00000000-0005-0000-0000-0000AE920000}"/>
    <cellStyle name="Sortie 12 3 4" xfId="11961" xr:uid="{00000000-0005-0000-0000-0000AF920000}"/>
    <cellStyle name="Sortie 12 3 4 2" xfId="18310" xr:uid="{00000000-0005-0000-0000-0000B0920000}"/>
    <cellStyle name="Sortie 12 3 4 2 2" xfId="28643" xr:uid="{00000000-0005-0000-0000-0000B1920000}"/>
    <cellStyle name="Sortie 12 3 4 2 3" xfId="26100" xr:uid="{00000000-0005-0000-0000-0000B2920000}"/>
    <cellStyle name="Sortie 12 3 4 2 4" xfId="24739" xr:uid="{00000000-0005-0000-0000-0000B3920000}"/>
    <cellStyle name="Sortie 12 3 4 2 5" xfId="7169" xr:uid="{00000000-0005-0000-0000-0000B4920000}"/>
    <cellStyle name="Sortie 12 3 4 2 6" xfId="31071" xr:uid="{00000000-0005-0000-0000-0000B5920000}"/>
    <cellStyle name="Sortie 12 3 4 2 7" xfId="32088" xr:uid="{00000000-0005-0000-0000-0000B6920000}"/>
    <cellStyle name="Sortie 12 3 5" xfId="12228" xr:uid="{00000000-0005-0000-0000-0000B7920000}"/>
    <cellStyle name="Sortie 12 3 5 2" xfId="18392" xr:uid="{00000000-0005-0000-0000-0000B8920000}"/>
    <cellStyle name="Sortie 12 3 5 2 2" xfId="28723" xr:uid="{00000000-0005-0000-0000-0000B9920000}"/>
    <cellStyle name="Sortie 12 3 5 2 3" xfId="24914" xr:uid="{00000000-0005-0000-0000-0000BA920000}"/>
    <cellStyle name="Sortie 12 3 5 2 4" xfId="25227" xr:uid="{00000000-0005-0000-0000-0000BB920000}"/>
    <cellStyle name="Sortie 12 3 5 2 5" xfId="31034" xr:uid="{00000000-0005-0000-0000-0000BC920000}"/>
    <cellStyle name="Sortie 12 3 5 2 6" xfId="21785" xr:uid="{00000000-0005-0000-0000-0000BD920000}"/>
    <cellStyle name="Sortie 12 3 5 2 7" xfId="32546" xr:uid="{00000000-0005-0000-0000-0000BE920000}"/>
    <cellStyle name="Sortie 12 3 6" xfId="12831" xr:uid="{00000000-0005-0000-0000-0000BF920000}"/>
    <cellStyle name="Sortie 12 3 6 2" xfId="18602" xr:uid="{00000000-0005-0000-0000-0000C0920000}"/>
    <cellStyle name="Sortie 12 3 6 2 2" xfId="28929" xr:uid="{00000000-0005-0000-0000-0000C1920000}"/>
    <cellStyle name="Sortie 12 3 6 2 3" xfId="21827" xr:uid="{00000000-0005-0000-0000-0000C2920000}"/>
    <cellStyle name="Sortie 12 3 6 2 4" xfId="5998" xr:uid="{00000000-0005-0000-0000-0000C3920000}"/>
    <cellStyle name="Sortie 12 3 6 2 5" xfId="23392" xr:uid="{00000000-0005-0000-0000-0000C4920000}"/>
    <cellStyle name="Sortie 12 3 6 2 6" xfId="24833" xr:uid="{00000000-0005-0000-0000-0000C5920000}"/>
    <cellStyle name="Sortie 12 3 6 2 7" xfId="25482" xr:uid="{00000000-0005-0000-0000-0000C6920000}"/>
    <cellStyle name="Sortie 12 3 7" xfId="12607" xr:uid="{00000000-0005-0000-0000-0000C7920000}"/>
    <cellStyle name="Sortie 12 3 7 2" xfId="18533" xr:uid="{00000000-0005-0000-0000-0000C8920000}"/>
    <cellStyle name="Sortie 12 3 7 2 2" xfId="28862" xr:uid="{00000000-0005-0000-0000-0000C9920000}"/>
    <cellStyle name="Sortie 12 3 7 2 3" xfId="26191" xr:uid="{00000000-0005-0000-0000-0000CA920000}"/>
    <cellStyle name="Sortie 12 3 7 2 4" xfId="24569" xr:uid="{00000000-0005-0000-0000-0000CB920000}"/>
    <cellStyle name="Sortie 12 3 7 2 5" xfId="29601" xr:uid="{00000000-0005-0000-0000-0000CC920000}"/>
    <cellStyle name="Sortie 12 3 7 2 6" xfId="26304" xr:uid="{00000000-0005-0000-0000-0000CD920000}"/>
    <cellStyle name="Sortie 12 3 7 2 7" xfId="32273" xr:uid="{00000000-0005-0000-0000-0000CE920000}"/>
    <cellStyle name="Sortie 12 3 8" xfId="14482" xr:uid="{00000000-0005-0000-0000-0000CF920000}"/>
    <cellStyle name="Sortie 12 3 8 2" xfId="18970" xr:uid="{00000000-0005-0000-0000-0000D0920000}"/>
    <cellStyle name="Sortie 12 3 8 2 2" xfId="29289" xr:uid="{00000000-0005-0000-0000-0000D1920000}"/>
    <cellStyle name="Sortie 12 3 8 2 3" xfId="26018" xr:uid="{00000000-0005-0000-0000-0000D2920000}"/>
    <cellStyle name="Sortie 12 3 8 2 4" xfId="31569" xr:uid="{00000000-0005-0000-0000-0000D3920000}"/>
    <cellStyle name="Sortie 12 3 8 2 5" xfId="29948" xr:uid="{00000000-0005-0000-0000-0000D4920000}"/>
    <cellStyle name="Sortie 12 3 8 2 6" xfId="22501" xr:uid="{00000000-0005-0000-0000-0000D5920000}"/>
    <cellStyle name="Sortie 12 3 8 2 7" xfId="34699" xr:uid="{00000000-0005-0000-0000-0000D6920000}"/>
    <cellStyle name="Sortie 12 3 9" xfId="12779" xr:uid="{00000000-0005-0000-0000-0000D7920000}"/>
    <cellStyle name="Sortie 12 3 9 2" xfId="18582" xr:uid="{00000000-0005-0000-0000-0000D8920000}"/>
    <cellStyle name="Sortie 12 3 9 2 2" xfId="28909" xr:uid="{00000000-0005-0000-0000-0000D9920000}"/>
    <cellStyle name="Sortie 12 3 9 2 3" xfId="23468" xr:uid="{00000000-0005-0000-0000-0000DA920000}"/>
    <cellStyle name="Sortie 12 3 9 2 4" xfId="6017" xr:uid="{00000000-0005-0000-0000-0000DB920000}"/>
    <cellStyle name="Sortie 12 3 9 2 5" xfId="29516" xr:uid="{00000000-0005-0000-0000-0000DC920000}"/>
    <cellStyle name="Sortie 12 3 9 2 6" xfId="6126" xr:uid="{00000000-0005-0000-0000-0000DD920000}"/>
    <cellStyle name="Sortie 12 3 9 2 7" xfId="25777" xr:uid="{00000000-0005-0000-0000-0000DE920000}"/>
    <cellStyle name="Sortie 13 2" xfId="1070" xr:uid="{00000000-0005-0000-0000-0000DF920000}"/>
    <cellStyle name="Sortie 13 2 10" xfId="14551" xr:uid="{00000000-0005-0000-0000-0000E0920000}"/>
    <cellStyle name="Sortie 13 2 10 2" xfId="18995" xr:uid="{00000000-0005-0000-0000-0000E1920000}"/>
    <cellStyle name="Sortie 13 2 10 2 2" xfId="29314" xr:uid="{00000000-0005-0000-0000-0000E2920000}"/>
    <cellStyle name="Sortie 13 2 10 2 3" xfId="24454" xr:uid="{00000000-0005-0000-0000-0000E3920000}"/>
    <cellStyle name="Sortie 13 2 10 2 4" xfId="31594" xr:uid="{00000000-0005-0000-0000-0000E4920000}"/>
    <cellStyle name="Sortie 13 2 10 2 5" xfId="24752" xr:uid="{00000000-0005-0000-0000-0000E5920000}"/>
    <cellStyle name="Sortie 13 2 10 2 6" xfId="30781" xr:uid="{00000000-0005-0000-0000-0000E6920000}"/>
    <cellStyle name="Sortie 13 2 10 2 7" xfId="34723" xr:uid="{00000000-0005-0000-0000-0000E7920000}"/>
    <cellStyle name="Sortie 13 2 11" xfId="14124" xr:uid="{00000000-0005-0000-0000-0000E8920000}"/>
    <cellStyle name="Sortie 13 2 11 2" xfId="18835" xr:uid="{00000000-0005-0000-0000-0000E9920000}"/>
    <cellStyle name="Sortie 13 2 11 2 2" xfId="29155" xr:uid="{00000000-0005-0000-0000-0000EA920000}"/>
    <cellStyle name="Sortie 13 2 11 2 3" xfId="26488" xr:uid="{00000000-0005-0000-0000-0000EB920000}"/>
    <cellStyle name="Sortie 13 2 11 2 4" xfId="31436" xr:uid="{00000000-0005-0000-0000-0000EC920000}"/>
    <cellStyle name="Sortie 13 2 11 2 5" xfId="23057" xr:uid="{00000000-0005-0000-0000-0000ED920000}"/>
    <cellStyle name="Sortie 13 2 11 2 6" xfId="25287" xr:uid="{00000000-0005-0000-0000-0000EE920000}"/>
    <cellStyle name="Sortie 13 2 11 2 7" xfId="34567" xr:uid="{00000000-0005-0000-0000-0000EF920000}"/>
    <cellStyle name="Sortie 13 2 12" xfId="13070" xr:uid="{00000000-0005-0000-0000-0000F0920000}"/>
    <cellStyle name="Sortie 13 2 12 2" xfId="18732" xr:uid="{00000000-0005-0000-0000-0000F1920000}"/>
    <cellStyle name="Sortie 13 2 12 2 2" xfId="29056" xr:uid="{00000000-0005-0000-0000-0000F2920000}"/>
    <cellStyle name="Sortie 13 2 12 2 3" xfId="25380" xr:uid="{00000000-0005-0000-0000-0000F3920000}"/>
    <cellStyle name="Sortie 13 2 12 2 4" xfId="31338" xr:uid="{00000000-0005-0000-0000-0000F4920000}"/>
    <cellStyle name="Sortie 13 2 12 2 5" xfId="23431" xr:uid="{00000000-0005-0000-0000-0000F5920000}"/>
    <cellStyle name="Sortie 13 2 12 2 6" xfId="30831" xr:uid="{00000000-0005-0000-0000-0000F6920000}"/>
    <cellStyle name="Sortie 13 2 12 2 7" xfId="34471" xr:uid="{00000000-0005-0000-0000-0000F7920000}"/>
    <cellStyle name="Sortie 13 2 13" xfId="12633" xr:uid="{00000000-0005-0000-0000-0000F8920000}"/>
    <cellStyle name="Sortie 13 2 13 2" xfId="18554" xr:uid="{00000000-0005-0000-0000-0000F9920000}"/>
    <cellStyle name="Sortie 13 2 13 2 2" xfId="28882" xr:uid="{00000000-0005-0000-0000-0000FA920000}"/>
    <cellStyle name="Sortie 13 2 13 2 3" xfId="23610" xr:uid="{00000000-0005-0000-0000-0000FB920000}"/>
    <cellStyle name="Sortie 13 2 13 2 4" xfId="25236" xr:uid="{00000000-0005-0000-0000-0000FC920000}"/>
    <cellStyle name="Sortie 13 2 13 2 5" xfId="26231" xr:uid="{00000000-0005-0000-0000-0000FD920000}"/>
    <cellStyle name="Sortie 13 2 13 2 6" xfId="33479" xr:uid="{00000000-0005-0000-0000-0000FE920000}"/>
    <cellStyle name="Sortie 13 2 13 2 7" xfId="22177" xr:uid="{00000000-0005-0000-0000-0000FF920000}"/>
    <cellStyle name="Sortie 13 2 14" xfId="12415" xr:uid="{00000000-0005-0000-0000-000000930000}"/>
    <cellStyle name="Sortie 13 2 14 2" xfId="18462" xr:uid="{00000000-0005-0000-0000-000001930000}"/>
    <cellStyle name="Sortie 13 2 14 2 2" xfId="28792" xr:uid="{00000000-0005-0000-0000-000002930000}"/>
    <cellStyle name="Sortie 13 2 14 2 3" xfId="24534" xr:uid="{00000000-0005-0000-0000-000003930000}"/>
    <cellStyle name="Sortie 13 2 14 2 4" xfId="6030" xr:uid="{00000000-0005-0000-0000-000004930000}"/>
    <cellStyle name="Sortie 13 2 14 2 5" xfId="31278" xr:uid="{00000000-0005-0000-0000-000005930000}"/>
    <cellStyle name="Sortie 13 2 14 2 6" xfId="27518" xr:uid="{00000000-0005-0000-0000-000006930000}"/>
    <cellStyle name="Sortie 13 2 14 2 7" xfId="32795" xr:uid="{00000000-0005-0000-0000-000007930000}"/>
    <cellStyle name="Sortie 13 2 15" xfId="14463" xr:uid="{00000000-0005-0000-0000-000008930000}"/>
    <cellStyle name="Sortie 13 2 15 2" xfId="18965" xr:uid="{00000000-0005-0000-0000-000009930000}"/>
    <cellStyle name="Sortie 13 2 15 2 2" xfId="29284" xr:uid="{00000000-0005-0000-0000-00000A930000}"/>
    <cellStyle name="Sortie 13 2 15 2 3" xfId="24703" xr:uid="{00000000-0005-0000-0000-00000B930000}"/>
    <cellStyle name="Sortie 13 2 15 2 4" xfId="31564" xr:uid="{00000000-0005-0000-0000-00000C930000}"/>
    <cellStyle name="Sortie 13 2 15 2 5" xfId="24205" xr:uid="{00000000-0005-0000-0000-00000D930000}"/>
    <cellStyle name="Sortie 13 2 15 2 6" xfId="24582" xr:uid="{00000000-0005-0000-0000-00000E930000}"/>
    <cellStyle name="Sortie 13 2 15 2 7" xfId="34694" xr:uid="{00000000-0005-0000-0000-00000F930000}"/>
    <cellStyle name="Sortie 13 2 2" xfId="4185" xr:uid="{00000000-0005-0000-0000-000010930000}"/>
    <cellStyle name="Sortie 13 2 2 2" xfId="11958" xr:uid="{00000000-0005-0000-0000-000011930000}"/>
    <cellStyle name="Sortie 13 2 2 2 2" xfId="27370" xr:uid="{00000000-0005-0000-0000-000012930000}"/>
    <cellStyle name="Sortie 13 2 2 2 3" xfId="25125" xr:uid="{00000000-0005-0000-0000-000013930000}"/>
    <cellStyle name="Sortie 13 2 2 2 4" xfId="22779" xr:uid="{00000000-0005-0000-0000-000014930000}"/>
    <cellStyle name="Sortie 13 2 2 2 5" xfId="27061" xr:uid="{00000000-0005-0000-0000-000015930000}"/>
    <cellStyle name="Sortie 13 2 2 2 6" xfId="31294" xr:uid="{00000000-0005-0000-0000-000016930000}"/>
    <cellStyle name="Sortie 13 2 2 2 7" xfId="30007" xr:uid="{00000000-0005-0000-0000-000017930000}"/>
    <cellStyle name="Sortie 13 2 2 3" xfId="22420" xr:uid="{00000000-0005-0000-0000-000018930000}"/>
    <cellStyle name="Sortie 13 2 2 4" xfId="21759" xr:uid="{00000000-0005-0000-0000-000019930000}"/>
    <cellStyle name="Sortie 13 2 2 5" xfId="22803" xr:uid="{00000000-0005-0000-0000-00001A930000}"/>
    <cellStyle name="Sortie 13 2 2 6" xfId="30533" xr:uid="{00000000-0005-0000-0000-00001B930000}"/>
    <cellStyle name="Sortie 13 2 2 7" xfId="31044" xr:uid="{00000000-0005-0000-0000-00001C930000}"/>
    <cellStyle name="Sortie 13 2 2 8" xfId="29595" xr:uid="{00000000-0005-0000-0000-00001D930000}"/>
    <cellStyle name="Sortie 13 2 3" xfId="11788" xr:uid="{00000000-0005-0000-0000-00001E930000}"/>
    <cellStyle name="Sortie 13 2 3 2" xfId="18247" xr:uid="{00000000-0005-0000-0000-00001F930000}"/>
    <cellStyle name="Sortie 13 2 3 2 2" xfId="28583" xr:uid="{00000000-0005-0000-0000-000020930000}"/>
    <cellStyle name="Sortie 13 2 3 2 3" xfId="6218" xr:uid="{00000000-0005-0000-0000-000021930000}"/>
    <cellStyle name="Sortie 13 2 3 2 4" xfId="24500" xr:uid="{00000000-0005-0000-0000-000022930000}"/>
    <cellStyle name="Sortie 13 2 3 2 5" xfId="33176" xr:uid="{00000000-0005-0000-0000-000023930000}"/>
    <cellStyle name="Sortie 13 2 3 2 6" xfId="28112" xr:uid="{00000000-0005-0000-0000-000024930000}"/>
    <cellStyle name="Sortie 13 2 3 2 7" xfId="33498" xr:uid="{00000000-0005-0000-0000-000025930000}"/>
    <cellStyle name="Sortie 13 2 4" xfId="12096" xr:uid="{00000000-0005-0000-0000-000026930000}"/>
    <cellStyle name="Sortie 13 2 4 2" xfId="18356" xr:uid="{00000000-0005-0000-0000-000027930000}"/>
    <cellStyle name="Sortie 13 2 4 2 2" xfId="28689" xr:uid="{00000000-0005-0000-0000-000028930000}"/>
    <cellStyle name="Sortie 13 2 4 2 3" xfId="25100" xr:uid="{00000000-0005-0000-0000-000029930000}"/>
    <cellStyle name="Sortie 13 2 4 2 4" xfId="24503" xr:uid="{00000000-0005-0000-0000-00002A930000}"/>
    <cellStyle name="Sortie 13 2 4 2 5" xfId="22591" xr:uid="{00000000-0005-0000-0000-00002B930000}"/>
    <cellStyle name="Sortie 13 2 4 2 6" xfId="26207" xr:uid="{00000000-0005-0000-0000-00002C930000}"/>
    <cellStyle name="Sortie 13 2 4 2 7" xfId="32311" xr:uid="{00000000-0005-0000-0000-00002D930000}"/>
    <cellStyle name="Sortie 13 2 5" xfId="11997" xr:uid="{00000000-0005-0000-0000-00002E930000}"/>
    <cellStyle name="Sortie 13 2 5 2" xfId="18324" xr:uid="{00000000-0005-0000-0000-00002F930000}"/>
    <cellStyle name="Sortie 13 2 5 2 2" xfId="28657" xr:uid="{00000000-0005-0000-0000-000030930000}"/>
    <cellStyle name="Sortie 13 2 5 2 3" xfId="25954" xr:uid="{00000000-0005-0000-0000-000031930000}"/>
    <cellStyle name="Sortie 13 2 5 2 4" xfId="26286" xr:uid="{00000000-0005-0000-0000-000032930000}"/>
    <cellStyle name="Sortie 13 2 5 2 5" xfId="28537" xr:uid="{00000000-0005-0000-0000-000033930000}"/>
    <cellStyle name="Sortie 13 2 5 2 6" xfId="33248" xr:uid="{00000000-0005-0000-0000-000034930000}"/>
    <cellStyle name="Sortie 13 2 5 2 7" xfId="32685" xr:uid="{00000000-0005-0000-0000-000035930000}"/>
    <cellStyle name="Sortie 13 2 6" xfId="12832" xr:uid="{00000000-0005-0000-0000-000036930000}"/>
    <cellStyle name="Sortie 13 2 6 2" xfId="18603" xr:uid="{00000000-0005-0000-0000-000037930000}"/>
    <cellStyle name="Sortie 13 2 6 2 2" xfId="28930" xr:uid="{00000000-0005-0000-0000-000038930000}"/>
    <cellStyle name="Sortie 13 2 6 2 3" xfId="21436" xr:uid="{00000000-0005-0000-0000-000039930000}"/>
    <cellStyle name="Sortie 13 2 6 2 4" xfId="5997" xr:uid="{00000000-0005-0000-0000-00003A930000}"/>
    <cellStyle name="Sortie 13 2 6 2 5" xfId="25583" xr:uid="{00000000-0005-0000-0000-00003B930000}"/>
    <cellStyle name="Sortie 13 2 6 2 6" xfId="26347" xr:uid="{00000000-0005-0000-0000-00003C930000}"/>
    <cellStyle name="Sortie 13 2 6 2 7" xfId="32725" xr:uid="{00000000-0005-0000-0000-00003D930000}"/>
    <cellStyle name="Sortie 13 2 7" xfId="12608" xr:uid="{00000000-0005-0000-0000-00003E930000}"/>
    <cellStyle name="Sortie 13 2 7 2" xfId="18534" xr:uid="{00000000-0005-0000-0000-00003F930000}"/>
    <cellStyle name="Sortie 13 2 7 2 2" xfId="28863" xr:uid="{00000000-0005-0000-0000-000040930000}"/>
    <cellStyle name="Sortie 13 2 7 2 3" xfId="24974" xr:uid="{00000000-0005-0000-0000-000041930000}"/>
    <cellStyle name="Sortie 13 2 7 2 4" xfId="24606" xr:uid="{00000000-0005-0000-0000-000042930000}"/>
    <cellStyle name="Sortie 13 2 7 2 5" xfId="31005" xr:uid="{00000000-0005-0000-0000-000043930000}"/>
    <cellStyle name="Sortie 13 2 7 2 6" xfId="32675" xr:uid="{00000000-0005-0000-0000-000044930000}"/>
    <cellStyle name="Sortie 13 2 7 2 7" xfId="33288" xr:uid="{00000000-0005-0000-0000-000045930000}"/>
    <cellStyle name="Sortie 13 2 8" xfId="14412" xr:uid="{00000000-0005-0000-0000-000046930000}"/>
    <cellStyle name="Sortie 13 2 8 2" xfId="18944" xr:uid="{00000000-0005-0000-0000-000047930000}"/>
    <cellStyle name="Sortie 13 2 8 2 2" xfId="29263" xr:uid="{00000000-0005-0000-0000-000048930000}"/>
    <cellStyle name="Sortie 13 2 8 2 3" xfId="26407" xr:uid="{00000000-0005-0000-0000-000049930000}"/>
    <cellStyle name="Sortie 13 2 8 2 4" xfId="31543" xr:uid="{00000000-0005-0000-0000-00004A930000}"/>
    <cellStyle name="Sortie 13 2 8 2 5" xfId="24287" xr:uid="{00000000-0005-0000-0000-00004B930000}"/>
    <cellStyle name="Sortie 13 2 8 2 6" xfId="22687" xr:uid="{00000000-0005-0000-0000-00004C930000}"/>
    <cellStyle name="Sortie 13 2 8 2 7" xfId="34673" xr:uid="{00000000-0005-0000-0000-00004D930000}"/>
    <cellStyle name="Sortie 13 2 9" xfId="14005" xr:uid="{00000000-0005-0000-0000-00004E930000}"/>
    <cellStyle name="Sortie 13 2 9 2" xfId="18778" xr:uid="{00000000-0005-0000-0000-00004F930000}"/>
    <cellStyle name="Sortie 13 2 9 2 2" xfId="29101" xr:uid="{00000000-0005-0000-0000-000050930000}"/>
    <cellStyle name="Sortie 13 2 9 2 3" xfId="6260" xr:uid="{00000000-0005-0000-0000-000051930000}"/>
    <cellStyle name="Sortie 13 2 9 2 4" xfId="31382" xr:uid="{00000000-0005-0000-0000-000052930000}"/>
    <cellStyle name="Sortie 13 2 9 2 5" xfId="28325" xr:uid="{00000000-0005-0000-0000-000053930000}"/>
    <cellStyle name="Sortie 13 2 9 2 6" xfId="32755" xr:uid="{00000000-0005-0000-0000-000054930000}"/>
    <cellStyle name="Sortie 13 2 9 2 7" xfId="34514" xr:uid="{00000000-0005-0000-0000-000055930000}"/>
    <cellStyle name="Sortie 13 3" xfId="1071" xr:uid="{00000000-0005-0000-0000-000056930000}"/>
    <cellStyle name="Sortie 13 3 10" xfId="12876" xr:uid="{00000000-0005-0000-0000-000057930000}"/>
    <cellStyle name="Sortie 13 3 10 2" xfId="18640" xr:uid="{00000000-0005-0000-0000-000058930000}"/>
    <cellStyle name="Sortie 13 3 10 2 2" xfId="28967" xr:uid="{00000000-0005-0000-0000-000059930000}"/>
    <cellStyle name="Sortie 13 3 10 2 3" xfId="28374" xr:uid="{00000000-0005-0000-0000-00005A930000}"/>
    <cellStyle name="Sortie 13 3 10 2 4" xfId="26168" xr:uid="{00000000-0005-0000-0000-00005B930000}"/>
    <cellStyle name="Sortie 13 3 10 2 5" xfId="6055" xr:uid="{00000000-0005-0000-0000-00005C930000}"/>
    <cellStyle name="Sortie 13 3 10 2 6" xfId="21813" xr:uid="{00000000-0005-0000-0000-00005D930000}"/>
    <cellStyle name="Sortie 13 3 10 2 7" xfId="21417" xr:uid="{00000000-0005-0000-0000-00005E930000}"/>
    <cellStyle name="Sortie 13 3 11" xfId="12418" xr:uid="{00000000-0005-0000-0000-00005F930000}"/>
    <cellStyle name="Sortie 13 3 11 2" xfId="18463" xr:uid="{00000000-0005-0000-0000-000060930000}"/>
    <cellStyle name="Sortie 13 3 11 2 2" xfId="28793" xr:uid="{00000000-0005-0000-0000-000061930000}"/>
    <cellStyle name="Sortie 13 3 11 2 3" xfId="24669" xr:uid="{00000000-0005-0000-0000-000062930000}"/>
    <cellStyle name="Sortie 13 3 11 2 4" xfId="30034" xr:uid="{00000000-0005-0000-0000-000063930000}"/>
    <cellStyle name="Sortie 13 3 11 2 5" xfId="23113" xr:uid="{00000000-0005-0000-0000-000064930000}"/>
    <cellStyle name="Sortie 13 3 11 2 6" xfId="33286" xr:uid="{00000000-0005-0000-0000-000065930000}"/>
    <cellStyle name="Sortie 13 3 11 2 7" xfId="33769" xr:uid="{00000000-0005-0000-0000-000066930000}"/>
    <cellStyle name="Sortie 13 3 12" xfId="13023" xr:uid="{00000000-0005-0000-0000-000067930000}"/>
    <cellStyle name="Sortie 13 3 12 2" xfId="18715" xr:uid="{00000000-0005-0000-0000-000068930000}"/>
    <cellStyle name="Sortie 13 3 12 2 2" xfId="29041" xr:uid="{00000000-0005-0000-0000-000069930000}"/>
    <cellStyle name="Sortie 13 3 12 2 3" xfId="22187" xr:uid="{00000000-0005-0000-0000-00006A930000}"/>
    <cellStyle name="Sortie 13 3 12 2 4" xfId="31322" xr:uid="{00000000-0005-0000-0000-00006B930000}"/>
    <cellStyle name="Sortie 13 3 12 2 5" xfId="32994" xr:uid="{00000000-0005-0000-0000-00006C930000}"/>
    <cellStyle name="Sortie 13 3 12 2 6" xfId="32462" xr:uid="{00000000-0005-0000-0000-00006D930000}"/>
    <cellStyle name="Sortie 13 3 12 2 7" xfId="34456" xr:uid="{00000000-0005-0000-0000-00006E930000}"/>
    <cellStyle name="Sortie 13 3 13" xfId="12534" xr:uid="{00000000-0005-0000-0000-00006F930000}"/>
    <cellStyle name="Sortie 13 3 13 2" xfId="18502" xr:uid="{00000000-0005-0000-0000-000070930000}"/>
    <cellStyle name="Sortie 13 3 13 2 2" xfId="28831" xr:uid="{00000000-0005-0000-0000-000071930000}"/>
    <cellStyle name="Sortie 13 3 13 2 3" xfId="6228" xr:uid="{00000000-0005-0000-0000-000072930000}"/>
    <cellStyle name="Sortie 13 3 13 2 4" xfId="24512" xr:uid="{00000000-0005-0000-0000-000073930000}"/>
    <cellStyle name="Sortie 13 3 13 2 5" xfId="25620" xr:uid="{00000000-0005-0000-0000-000074930000}"/>
    <cellStyle name="Sortie 13 3 13 2 6" xfId="22230" xr:uid="{00000000-0005-0000-0000-000075930000}"/>
    <cellStyle name="Sortie 13 3 13 2 7" xfId="28395" xr:uid="{00000000-0005-0000-0000-000076930000}"/>
    <cellStyle name="Sortie 13 3 14" xfId="12960" xr:uid="{00000000-0005-0000-0000-000077930000}"/>
    <cellStyle name="Sortie 13 3 14 2" xfId="18694" xr:uid="{00000000-0005-0000-0000-000078930000}"/>
    <cellStyle name="Sortie 13 3 14 2 2" xfId="29021" xr:uid="{00000000-0005-0000-0000-000079930000}"/>
    <cellStyle name="Sortie 13 3 14 2 3" xfId="29696" xr:uid="{00000000-0005-0000-0000-00007A930000}"/>
    <cellStyle name="Sortie 13 3 14 2 4" xfId="25165" xr:uid="{00000000-0005-0000-0000-00007B930000}"/>
    <cellStyle name="Sortie 13 3 14 2 5" xfId="31049" xr:uid="{00000000-0005-0000-0000-00007C930000}"/>
    <cellStyle name="Sortie 13 3 14 2 6" xfId="27056" xr:uid="{00000000-0005-0000-0000-00007D930000}"/>
    <cellStyle name="Sortie 13 3 14 2 7" xfId="33594" xr:uid="{00000000-0005-0000-0000-00007E930000}"/>
    <cellStyle name="Sortie 13 3 15" xfId="14340" xr:uid="{00000000-0005-0000-0000-00007F930000}"/>
    <cellStyle name="Sortie 13 3 15 2" xfId="18916" xr:uid="{00000000-0005-0000-0000-000080930000}"/>
    <cellStyle name="Sortie 13 3 15 2 2" xfId="29235" xr:uid="{00000000-0005-0000-0000-000081930000}"/>
    <cellStyle name="Sortie 13 3 15 2 3" xfId="25927" xr:uid="{00000000-0005-0000-0000-000082930000}"/>
    <cellStyle name="Sortie 13 3 15 2 4" xfId="31515" xr:uid="{00000000-0005-0000-0000-000083930000}"/>
    <cellStyle name="Sortie 13 3 15 2 5" xfId="29637" xr:uid="{00000000-0005-0000-0000-000084930000}"/>
    <cellStyle name="Sortie 13 3 15 2 6" xfId="22060" xr:uid="{00000000-0005-0000-0000-000085930000}"/>
    <cellStyle name="Sortie 13 3 15 2 7" xfId="34645" xr:uid="{00000000-0005-0000-0000-000086930000}"/>
    <cellStyle name="Sortie 13 3 2" xfId="4291" xr:uid="{00000000-0005-0000-0000-000087930000}"/>
    <cellStyle name="Sortie 13 3 2 2" xfId="12100" xr:uid="{00000000-0005-0000-0000-000088930000}"/>
    <cellStyle name="Sortie 13 3 2 2 2" xfId="24022" xr:uid="{00000000-0005-0000-0000-000089930000}"/>
    <cellStyle name="Sortie 13 3 2 2 3" xfId="21938" xr:uid="{00000000-0005-0000-0000-00008A930000}"/>
    <cellStyle name="Sortie 13 3 2 2 4" xfId="21883" xr:uid="{00000000-0005-0000-0000-00008B930000}"/>
    <cellStyle name="Sortie 13 3 2 2 5" xfId="31882" xr:uid="{00000000-0005-0000-0000-00008C930000}"/>
    <cellStyle name="Sortie 13 3 2 2 6" xfId="24150" xr:uid="{00000000-0005-0000-0000-00008D930000}"/>
    <cellStyle name="Sortie 13 3 2 2 7" xfId="26366" xr:uid="{00000000-0005-0000-0000-00008E930000}"/>
    <cellStyle name="Sortie 13 3 2 3" xfId="22421" xr:uid="{00000000-0005-0000-0000-00008F930000}"/>
    <cellStyle name="Sortie 13 3 2 4" xfId="27147" xr:uid="{00000000-0005-0000-0000-000090930000}"/>
    <cellStyle name="Sortie 13 3 2 5" xfId="26294" xr:uid="{00000000-0005-0000-0000-000091930000}"/>
    <cellStyle name="Sortie 13 3 2 6" xfId="22289" xr:uid="{00000000-0005-0000-0000-000092930000}"/>
    <cellStyle name="Sortie 13 3 2 7" xfId="23663" xr:uid="{00000000-0005-0000-0000-000093930000}"/>
    <cellStyle name="Sortie 13 3 2 8" xfId="32113" xr:uid="{00000000-0005-0000-0000-000094930000}"/>
    <cellStyle name="Sortie 13 3 3" xfId="11725" xr:uid="{00000000-0005-0000-0000-000095930000}"/>
    <cellStyle name="Sortie 13 3 3 2" xfId="18234" xr:uid="{00000000-0005-0000-0000-000096930000}"/>
    <cellStyle name="Sortie 13 3 3 2 2" xfId="28570" xr:uid="{00000000-0005-0000-0000-000097930000}"/>
    <cellStyle name="Sortie 13 3 3 2 3" xfId="26154" xr:uid="{00000000-0005-0000-0000-000098930000}"/>
    <cellStyle name="Sortie 13 3 3 2 4" xfId="26242" xr:uid="{00000000-0005-0000-0000-000099930000}"/>
    <cellStyle name="Sortie 13 3 3 2 5" xfId="22020" xr:uid="{00000000-0005-0000-0000-00009A930000}"/>
    <cellStyle name="Sortie 13 3 3 2 6" xfId="32676" xr:uid="{00000000-0005-0000-0000-00009B930000}"/>
    <cellStyle name="Sortie 13 3 3 2 7" xfId="26089" xr:uid="{00000000-0005-0000-0000-00009C930000}"/>
    <cellStyle name="Sortie 13 3 4" xfId="12025" xr:uid="{00000000-0005-0000-0000-00009D930000}"/>
    <cellStyle name="Sortie 13 3 4 2" xfId="18332" xr:uid="{00000000-0005-0000-0000-00009E930000}"/>
    <cellStyle name="Sortie 13 3 4 2 2" xfId="28665" xr:uid="{00000000-0005-0000-0000-00009F930000}"/>
    <cellStyle name="Sortie 13 3 4 2 3" xfId="26146" xr:uid="{00000000-0005-0000-0000-0000A0930000}"/>
    <cellStyle name="Sortie 13 3 4 2 4" xfId="26134" xr:uid="{00000000-0005-0000-0000-0000A1930000}"/>
    <cellStyle name="Sortie 13 3 4 2 5" xfId="30162" xr:uid="{00000000-0005-0000-0000-0000A2930000}"/>
    <cellStyle name="Sortie 13 3 4 2 6" xfId="32952" xr:uid="{00000000-0005-0000-0000-0000A3930000}"/>
    <cellStyle name="Sortie 13 3 4 2 7" xfId="33411" xr:uid="{00000000-0005-0000-0000-0000A4930000}"/>
    <cellStyle name="Sortie 13 3 5" xfId="11822" xr:uid="{00000000-0005-0000-0000-0000A5930000}"/>
    <cellStyle name="Sortie 13 3 5 2" xfId="18263" xr:uid="{00000000-0005-0000-0000-0000A6930000}"/>
    <cellStyle name="Sortie 13 3 5 2 2" xfId="28598" xr:uid="{00000000-0005-0000-0000-0000A7930000}"/>
    <cellStyle name="Sortie 13 3 5 2 3" xfId="24852" xr:uid="{00000000-0005-0000-0000-0000A8930000}"/>
    <cellStyle name="Sortie 13 3 5 2 4" xfId="28552" xr:uid="{00000000-0005-0000-0000-0000A9930000}"/>
    <cellStyle name="Sortie 13 3 5 2 5" xfId="30840" xr:uid="{00000000-0005-0000-0000-0000AA930000}"/>
    <cellStyle name="Sortie 13 3 5 2 6" xfId="31742" xr:uid="{00000000-0005-0000-0000-0000AB930000}"/>
    <cellStyle name="Sortie 13 3 5 2 7" xfId="32474" xr:uid="{00000000-0005-0000-0000-0000AC930000}"/>
    <cellStyle name="Sortie 13 3 6" xfId="12833" xr:uid="{00000000-0005-0000-0000-0000AD930000}"/>
    <cellStyle name="Sortie 13 3 6 2" xfId="18604" xr:uid="{00000000-0005-0000-0000-0000AE930000}"/>
    <cellStyle name="Sortie 13 3 6 2 2" xfId="28931" xr:uid="{00000000-0005-0000-0000-0000AF930000}"/>
    <cellStyle name="Sortie 13 3 6 2 3" xfId="21416" xr:uid="{00000000-0005-0000-0000-0000B0930000}"/>
    <cellStyle name="Sortie 13 3 6 2 4" xfId="5996" xr:uid="{00000000-0005-0000-0000-0000B1930000}"/>
    <cellStyle name="Sortie 13 3 6 2 5" xfId="33171" xr:uid="{00000000-0005-0000-0000-0000B2930000}"/>
    <cellStyle name="Sortie 13 3 6 2 6" xfId="32606" xr:uid="{00000000-0005-0000-0000-0000B3930000}"/>
    <cellStyle name="Sortie 13 3 6 2 7" xfId="32163" xr:uid="{00000000-0005-0000-0000-0000B4930000}"/>
    <cellStyle name="Sortie 13 3 7" xfId="12609" xr:uid="{00000000-0005-0000-0000-0000B5930000}"/>
    <cellStyle name="Sortie 13 3 7 2" xfId="18535" xr:uid="{00000000-0005-0000-0000-0000B6930000}"/>
    <cellStyle name="Sortie 13 3 7 2 2" xfId="28864" xr:uid="{00000000-0005-0000-0000-0000B7930000}"/>
    <cellStyle name="Sortie 13 3 7 2 3" xfId="26215" xr:uid="{00000000-0005-0000-0000-0000B8930000}"/>
    <cellStyle name="Sortie 13 3 7 2 4" xfId="24525" xr:uid="{00000000-0005-0000-0000-0000B9930000}"/>
    <cellStyle name="Sortie 13 3 7 2 5" xfId="22267" xr:uid="{00000000-0005-0000-0000-0000BA930000}"/>
    <cellStyle name="Sortie 13 3 7 2 6" xfId="33408" xr:uid="{00000000-0005-0000-0000-0000BB930000}"/>
    <cellStyle name="Sortie 13 3 7 2 7" xfId="29899" xr:uid="{00000000-0005-0000-0000-0000BC930000}"/>
    <cellStyle name="Sortie 13 3 8" xfId="14520" xr:uid="{00000000-0005-0000-0000-0000BD930000}"/>
    <cellStyle name="Sortie 13 3 8 2" xfId="18983" xr:uid="{00000000-0005-0000-0000-0000BE930000}"/>
    <cellStyle name="Sortie 13 3 8 2 2" xfId="29302" xr:uid="{00000000-0005-0000-0000-0000BF930000}"/>
    <cellStyle name="Sortie 13 3 8 2 3" xfId="24483" xr:uid="{00000000-0005-0000-0000-0000C0930000}"/>
    <cellStyle name="Sortie 13 3 8 2 4" xfId="31582" xr:uid="{00000000-0005-0000-0000-0000C1930000}"/>
    <cellStyle name="Sortie 13 3 8 2 5" xfId="26933" xr:uid="{00000000-0005-0000-0000-0000C2930000}"/>
    <cellStyle name="Sortie 13 3 8 2 6" xfId="28517" xr:uid="{00000000-0005-0000-0000-0000C3930000}"/>
    <cellStyle name="Sortie 13 3 8 2 7" xfId="34711" xr:uid="{00000000-0005-0000-0000-0000C4930000}"/>
    <cellStyle name="Sortie 13 3 9" xfId="14223" xr:uid="{00000000-0005-0000-0000-0000C5930000}"/>
    <cellStyle name="Sortie 13 3 9 2" xfId="18867" xr:uid="{00000000-0005-0000-0000-0000C6930000}"/>
    <cellStyle name="Sortie 13 3 9 2 2" xfId="29187" xr:uid="{00000000-0005-0000-0000-0000C7930000}"/>
    <cellStyle name="Sortie 13 3 9 2 3" xfId="26250" xr:uid="{00000000-0005-0000-0000-0000C8930000}"/>
    <cellStyle name="Sortie 13 3 9 2 4" xfId="31468" xr:uid="{00000000-0005-0000-0000-0000C9930000}"/>
    <cellStyle name="Sortie 13 3 9 2 5" xfId="26591" xr:uid="{00000000-0005-0000-0000-0000CA930000}"/>
    <cellStyle name="Sortie 13 3 9 2 6" xfId="33238" xr:uid="{00000000-0005-0000-0000-0000CB930000}"/>
    <cellStyle name="Sortie 13 3 9 2 7" xfId="34599" xr:uid="{00000000-0005-0000-0000-0000CC930000}"/>
    <cellStyle name="Sortie 14 2" xfId="1072" xr:uid="{00000000-0005-0000-0000-0000CD930000}"/>
    <cellStyle name="Sortie 14 2 10" xfId="12448" xr:uid="{00000000-0005-0000-0000-0000CE930000}"/>
    <cellStyle name="Sortie 14 2 10 2" xfId="18471" xr:uid="{00000000-0005-0000-0000-0000CF930000}"/>
    <cellStyle name="Sortie 14 2 10 2 2" xfId="28801" xr:uid="{00000000-0005-0000-0000-0000D0930000}"/>
    <cellStyle name="Sortie 14 2 10 2 3" xfId="25350" xr:uid="{00000000-0005-0000-0000-0000D1930000}"/>
    <cellStyle name="Sortie 14 2 10 2 4" xfId="25205" xr:uid="{00000000-0005-0000-0000-0000D2930000}"/>
    <cellStyle name="Sortie 14 2 10 2 5" xfId="6605" xr:uid="{00000000-0005-0000-0000-0000D3930000}"/>
    <cellStyle name="Sortie 14 2 10 2 6" xfId="32095" xr:uid="{00000000-0005-0000-0000-0000D4930000}"/>
    <cellStyle name="Sortie 14 2 10 2 7" xfId="27058" xr:uid="{00000000-0005-0000-0000-0000D5930000}"/>
    <cellStyle name="Sortie 14 2 11" xfId="14658" xr:uid="{00000000-0005-0000-0000-0000D6930000}"/>
    <cellStyle name="Sortie 14 2 11 2" xfId="19037" xr:uid="{00000000-0005-0000-0000-0000D7930000}"/>
    <cellStyle name="Sortie 14 2 11 2 2" xfId="29356" xr:uid="{00000000-0005-0000-0000-0000D8930000}"/>
    <cellStyle name="Sortie 14 2 11 2 3" xfId="24934" xr:uid="{00000000-0005-0000-0000-0000D9930000}"/>
    <cellStyle name="Sortie 14 2 11 2 4" xfId="31636" xr:uid="{00000000-0005-0000-0000-0000DA930000}"/>
    <cellStyle name="Sortie 14 2 11 2 5" xfId="23499" xr:uid="{00000000-0005-0000-0000-0000DB930000}"/>
    <cellStyle name="Sortie 14 2 11 2 6" xfId="30073" xr:uid="{00000000-0005-0000-0000-0000DC930000}"/>
    <cellStyle name="Sortie 14 2 11 2 7" xfId="34765" xr:uid="{00000000-0005-0000-0000-0000DD930000}"/>
    <cellStyle name="Sortie 14 2 12" xfId="14342" xr:uid="{00000000-0005-0000-0000-0000DE930000}"/>
    <cellStyle name="Sortie 14 2 12 2" xfId="18918" xr:uid="{00000000-0005-0000-0000-0000DF930000}"/>
    <cellStyle name="Sortie 14 2 12 2 2" xfId="29237" xr:uid="{00000000-0005-0000-0000-0000E0930000}"/>
    <cellStyle name="Sortie 14 2 12 2 3" xfId="26047" xr:uid="{00000000-0005-0000-0000-0000E1930000}"/>
    <cellStyle name="Sortie 14 2 12 2 4" xfId="31517" xr:uid="{00000000-0005-0000-0000-0000E2930000}"/>
    <cellStyle name="Sortie 14 2 12 2 5" xfId="23251" xr:uid="{00000000-0005-0000-0000-0000E3930000}"/>
    <cellStyle name="Sortie 14 2 12 2 6" xfId="33245" xr:uid="{00000000-0005-0000-0000-0000E4930000}"/>
    <cellStyle name="Sortie 14 2 12 2 7" xfId="34647" xr:uid="{00000000-0005-0000-0000-0000E5930000}"/>
    <cellStyle name="Sortie 14 2 13" xfId="14211" xr:uid="{00000000-0005-0000-0000-0000E6930000}"/>
    <cellStyle name="Sortie 14 2 13 2" xfId="18861" xr:uid="{00000000-0005-0000-0000-0000E7930000}"/>
    <cellStyle name="Sortie 14 2 13 2 2" xfId="29181" xr:uid="{00000000-0005-0000-0000-0000E8930000}"/>
    <cellStyle name="Sortie 14 2 13 2 3" xfId="24477" xr:uid="{00000000-0005-0000-0000-0000E9930000}"/>
    <cellStyle name="Sortie 14 2 13 2 4" xfId="31462" xr:uid="{00000000-0005-0000-0000-0000EA930000}"/>
    <cellStyle name="Sortie 14 2 13 2 5" xfId="21551" xr:uid="{00000000-0005-0000-0000-0000EB930000}"/>
    <cellStyle name="Sortie 14 2 13 2 6" xfId="22171" xr:uid="{00000000-0005-0000-0000-0000EC930000}"/>
    <cellStyle name="Sortie 14 2 13 2 7" xfId="34593" xr:uid="{00000000-0005-0000-0000-0000ED930000}"/>
    <cellStyle name="Sortie 14 2 14" xfId="12581" xr:uid="{00000000-0005-0000-0000-0000EE930000}"/>
    <cellStyle name="Sortie 14 2 14 2" xfId="18518" xr:uid="{00000000-0005-0000-0000-0000EF930000}"/>
    <cellStyle name="Sortie 14 2 14 2 2" xfId="28847" xr:uid="{00000000-0005-0000-0000-0000F0930000}"/>
    <cellStyle name="Sortie 14 2 14 2 3" xfId="25025" xr:uid="{00000000-0005-0000-0000-0000F1930000}"/>
    <cellStyle name="Sortie 14 2 14 2 4" xfId="24482" xr:uid="{00000000-0005-0000-0000-0000F2930000}"/>
    <cellStyle name="Sortie 14 2 14 2 5" xfId="28272" xr:uid="{00000000-0005-0000-0000-0000F3930000}"/>
    <cellStyle name="Sortie 14 2 14 2 6" xfId="31252" xr:uid="{00000000-0005-0000-0000-0000F4930000}"/>
    <cellStyle name="Sortie 14 2 14 2 7" xfId="33341" xr:uid="{00000000-0005-0000-0000-0000F5930000}"/>
    <cellStyle name="Sortie 14 2 15" xfId="14799" xr:uid="{00000000-0005-0000-0000-0000F6930000}"/>
    <cellStyle name="Sortie 14 2 15 2" xfId="19094" xr:uid="{00000000-0005-0000-0000-0000F7930000}"/>
    <cellStyle name="Sortie 14 2 15 2 2" xfId="29412" xr:uid="{00000000-0005-0000-0000-0000F8930000}"/>
    <cellStyle name="Sortie 14 2 15 2 3" xfId="25147" xr:uid="{00000000-0005-0000-0000-0000F9930000}"/>
    <cellStyle name="Sortie 14 2 15 2 4" xfId="31691" xr:uid="{00000000-0005-0000-0000-0000FA930000}"/>
    <cellStyle name="Sortie 14 2 15 2 5" xfId="21681" xr:uid="{00000000-0005-0000-0000-0000FB930000}"/>
    <cellStyle name="Sortie 14 2 15 2 6" xfId="30437" xr:uid="{00000000-0005-0000-0000-0000FC930000}"/>
    <cellStyle name="Sortie 14 2 15 2 7" xfId="34820" xr:uid="{00000000-0005-0000-0000-0000FD930000}"/>
    <cellStyle name="Sortie 14 2 2" xfId="4184" xr:uid="{00000000-0005-0000-0000-0000FE930000}"/>
    <cellStyle name="Sortie 14 2 2 2" xfId="12240" xr:uid="{00000000-0005-0000-0000-0000FF930000}"/>
    <cellStyle name="Sortie 14 2 2 2 2" xfId="21380" xr:uid="{00000000-0005-0000-0000-000000940000}"/>
    <cellStyle name="Sortie 14 2 2 2 3" xfId="6393" xr:uid="{00000000-0005-0000-0000-000001940000}"/>
    <cellStyle name="Sortie 14 2 2 2 4" xfId="31856" xr:uid="{00000000-0005-0000-0000-000002940000}"/>
    <cellStyle name="Sortie 14 2 2 2 5" xfId="27448" xr:uid="{00000000-0005-0000-0000-000003940000}"/>
    <cellStyle name="Sortie 14 2 2 2 6" xfId="32794" xr:uid="{00000000-0005-0000-0000-000004940000}"/>
    <cellStyle name="Sortie 14 2 2 2 7" xfId="34891" xr:uid="{00000000-0005-0000-0000-000005940000}"/>
    <cellStyle name="Sortie 14 2 2 3" xfId="22422" xr:uid="{00000000-0005-0000-0000-000006940000}"/>
    <cellStyle name="Sortie 14 2 2 4" xfId="28027" xr:uid="{00000000-0005-0000-0000-000007940000}"/>
    <cellStyle name="Sortie 14 2 2 5" xfId="27045" xr:uid="{00000000-0005-0000-0000-000008940000}"/>
    <cellStyle name="Sortie 14 2 2 6" xfId="27108" xr:uid="{00000000-0005-0000-0000-000009940000}"/>
    <cellStyle name="Sortie 14 2 2 7" xfId="32303" xr:uid="{00000000-0005-0000-0000-00000A940000}"/>
    <cellStyle name="Sortie 14 2 2 8" xfId="21647" xr:uid="{00000000-0005-0000-0000-00000B940000}"/>
    <cellStyle name="Sortie 14 2 3" xfId="11975" xr:uid="{00000000-0005-0000-0000-00000C940000}"/>
    <cellStyle name="Sortie 14 2 3 2" xfId="18315" xr:uid="{00000000-0005-0000-0000-00000D940000}"/>
    <cellStyle name="Sortie 14 2 3 2 2" xfId="28648" xr:uid="{00000000-0005-0000-0000-00000E940000}"/>
    <cellStyle name="Sortie 14 2 3 2 3" xfId="24491" xr:uid="{00000000-0005-0000-0000-00000F940000}"/>
    <cellStyle name="Sortie 14 2 3 2 4" xfId="6039" xr:uid="{00000000-0005-0000-0000-000010940000}"/>
    <cellStyle name="Sortie 14 2 3 2 5" xfId="24552" xr:uid="{00000000-0005-0000-0000-000011940000}"/>
    <cellStyle name="Sortie 14 2 3 2 6" xfId="29488" xr:uid="{00000000-0005-0000-0000-000012940000}"/>
    <cellStyle name="Sortie 14 2 3 2 7" xfId="22963" xr:uid="{00000000-0005-0000-0000-000013940000}"/>
    <cellStyle name="Sortie 14 2 4" xfId="11236" xr:uid="{00000000-0005-0000-0000-000014940000}"/>
    <cellStyle name="Sortie 14 2 4 2" xfId="18223" xr:uid="{00000000-0005-0000-0000-000015940000}"/>
    <cellStyle name="Sortie 14 2 4 2 2" xfId="28560" xr:uid="{00000000-0005-0000-0000-000016940000}"/>
    <cellStyle name="Sortie 14 2 4 2 3" xfId="24695" xr:uid="{00000000-0005-0000-0000-000017940000}"/>
    <cellStyle name="Sortie 14 2 4 2 4" xfId="25347" xr:uid="{00000000-0005-0000-0000-000018940000}"/>
    <cellStyle name="Sortie 14 2 4 2 5" xfId="26418" xr:uid="{00000000-0005-0000-0000-000019940000}"/>
    <cellStyle name="Sortie 14 2 4 2 6" xfId="28293" xr:uid="{00000000-0005-0000-0000-00001A940000}"/>
    <cellStyle name="Sortie 14 2 4 2 7" xfId="26034" xr:uid="{00000000-0005-0000-0000-00001B940000}"/>
    <cellStyle name="Sortie 14 2 5" xfId="12293" xr:uid="{00000000-0005-0000-0000-00001C940000}"/>
    <cellStyle name="Sortie 14 2 5 2" xfId="18415" xr:uid="{00000000-0005-0000-0000-00001D940000}"/>
    <cellStyle name="Sortie 14 2 5 2 2" xfId="28746" xr:uid="{00000000-0005-0000-0000-00001E940000}"/>
    <cellStyle name="Sortie 14 2 5 2 3" xfId="26040" xr:uid="{00000000-0005-0000-0000-00001F940000}"/>
    <cellStyle name="Sortie 14 2 5 2 4" xfId="26118" xr:uid="{00000000-0005-0000-0000-000020940000}"/>
    <cellStyle name="Sortie 14 2 5 2 5" xfId="27430" xr:uid="{00000000-0005-0000-0000-000021940000}"/>
    <cellStyle name="Sortie 14 2 5 2 6" xfId="33076" xr:uid="{00000000-0005-0000-0000-000022940000}"/>
    <cellStyle name="Sortie 14 2 5 2 7" xfId="33073" xr:uid="{00000000-0005-0000-0000-000023940000}"/>
    <cellStyle name="Sortie 14 2 6" xfId="12834" xr:uid="{00000000-0005-0000-0000-000024940000}"/>
    <cellStyle name="Sortie 14 2 6 2" xfId="18605" xr:uid="{00000000-0005-0000-0000-000025940000}"/>
    <cellStyle name="Sortie 14 2 6 2 2" xfId="28932" xr:uid="{00000000-0005-0000-0000-000026940000}"/>
    <cellStyle name="Sortie 14 2 6 2 3" xfId="26594" xr:uid="{00000000-0005-0000-0000-000027940000}"/>
    <cellStyle name="Sortie 14 2 6 2 4" xfId="5995" xr:uid="{00000000-0005-0000-0000-000028940000}"/>
    <cellStyle name="Sortie 14 2 6 2 5" xfId="22197" xr:uid="{00000000-0005-0000-0000-000029940000}"/>
    <cellStyle name="Sortie 14 2 6 2 6" xfId="28309" xr:uid="{00000000-0005-0000-0000-00002A940000}"/>
    <cellStyle name="Sortie 14 2 6 2 7" xfId="32750" xr:uid="{00000000-0005-0000-0000-00002B940000}"/>
    <cellStyle name="Sortie 14 2 7" xfId="12610" xr:uid="{00000000-0005-0000-0000-00002C940000}"/>
    <cellStyle name="Sortie 14 2 7 2" xfId="18536" xr:uid="{00000000-0005-0000-0000-00002D940000}"/>
    <cellStyle name="Sortie 14 2 7 2 2" xfId="28865" xr:uid="{00000000-0005-0000-0000-00002E940000}"/>
    <cellStyle name="Sortie 14 2 7 2 3" xfId="25088" xr:uid="{00000000-0005-0000-0000-00002F940000}"/>
    <cellStyle name="Sortie 14 2 7 2 4" xfId="25235" xr:uid="{00000000-0005-0000-0000-000030940000}"/>
    <cellStyle name="Sortie 14 2 7 2 5" xfId="33334" xr:uid="{00000000-0005-0000-0000-000031940000}"/>
    <cellStyle name="Sortie 14 2 7 2 6" xfId="33447" xr:uid="{00000000-0005-0000-0000-000032940000}"/>
    <cellStyle name="Sortie 14 2 7 2 7" xfId="33444" xr:uid="{00000000-0005-0000-0000-000033940000}"/>
    <cellStyle name="Sortie 14 2 8" xfId="14182" xr:uid="{00000000-0005-0000-0000-000034940000}"/>
    <cellStyle name="Sortie 14 2 8 2" xfId="18850" xr:uid="{00000000-0005-0000-0000-000035940000}"/>
    <cellStyle name="Sortie 14 2 8 2 2" xfId="29170" xr:uid="{00000000-0005-0000-0000-000036940000}"/>
    <cellStyle name="Sortie 14 2 8 2 3" xfId="25962" xr:uid="{00000000-0005-0000-0000-000037940000}"/>
    <cellStyle name="Sortie 14 2 8 2 4" xfId="31451" xr:uid="{00000000-0005-0000-0000-000038940000}"/>
    <cellStyle name="Sortie 14 2 8 2 5" xfId="29705" xr:uid="{00000000-0005-0000-0000-000039940000}"/>
    <cellStyle name="Sortie 14 2 8 2 6" xfId="24793" xr:uid="{00000000-0005-0000-0000-00003A940000}"/>
    <cellStyle name="Sortie 14 2 8 2 7" xfId="34582" xr:uid="{00000000-0005-0000-0000-00003B940000}"/>
    <cellStyle name="Sortie 14 2 9" xfId="12871" xr:uid="{00000000-0005-0000-0000-00003C940000}"/>
    <cellStyle name="Sortie 14 2 9 2" xfId="18636" xr:uid="{00000000-0005-0000-0000-00003D940000}"/>
    <cellStyle name="Sortie 14 2 9 2 2" xfId="28963" xr:uid="{00000000-0005-0000-0000-00003E940000}"/>
    <cellStyle name="Sortie 14 2 9 2 3" xfId="23070" xr:uid="{00000000-0005-0000-0000-00003F940000}"/>
    <cellStyle name="Sortie 14 2 9 2 4" xfId="24444" xr:uid="{00000000-0005-0000-0000-000040940000}"/>
    <cellStyle name="Sortie 14 2 9 2 5" xfId="33663" xr:uid="{00000000-0005-0000-0000-000041940000}"/>
    <cellStyle name="Sortie 14 2 9 2 6" xfId="21765" xr:uid="{00000000-0005-0000-0000-000042940000}"/>
    <cellStyle name="Sortie 14 2 9 2 7" xfId="31830" xr:uid="{00000000-0005-0000-0000-000043940000}"/>
    <cellStyle name="Sortie 14 3" xfId="1073" xr:uid="{00000000-0005-0000-0000-000044940000}"/>
    <cellStyle name="Sortie 14 3 10" xfId="12549" xr:uid="{00000000-0005-0000-0000-000045940000}"/>
    <cellStyle name="Sortie 14 3 10 2" xfId="18506" xr:uid="{00000000-0005-0000-0000-000046940000}"/>
    <cellStyle name="Sortie 14 3 10 2 2" xfId="28835" xr:uid="{00000000-0005-0000-0000-000047940000}"/>
    <cellStyle name="Sortie 14 3 10 2 3" xfId="25090" xr:uid="{00000000-0005-0000-0000-000048940000}"/>
    <cellStyle name="Sortie 14 3 10 2 4" xfId="25152" xr:uid="{00000000-0005-0000-0000-000049940000}"/>
    <cellStyle name="Sortie 14 3 10 2 5" xfId="26635" xr:uid="{00000000-0005-0000-0000-00004A940000}"/>
    <cellStyle name="Sortie 14 3 10 2 6" xfId="30021" xr:uid="{00000000-0005-0000-0000-00004B940000}"/>
    <cellStyle name="Sortie 14 3 10 2 7" xfId="22143" xr:uid="{00000000-0005-0000-0000-00004C940000}"/>
    <cellStyle name="Sortie 14 3 11" xfId="12792" xr:uid="{00000000-0005-0000-0000-00004D940000}"/>
    <cellStyle name="Sortie 14 3 11 2" xfId="18587" xr:uid="{00000000-0005-0000-0000-00004E940000}"/>
    <cellStyle name="Sortie 14 3 11 2 2" xfId="28914" xr:uid="{00000000-0005-0000-0000-00004F940000}"/>
    <cellStyle name="Sortie 14 3 11 2 3" xfId="22761" xr:uid="{00000000-0005-0000-0000-000050940000}"/>
    <cellStyle name="Sortie 14 3 11 2 4" xfId="6013" xr:uid="{00000000-0005-0000-0000-000051940000}"/>
    <cellStyle name="Sortie 14 3 11 2 5" xfId="31057" xr:uid="{00000000-0005-0000-0000-000052940000}"/>
    <cellStyle name="Sortie 14 3 11 2 6" xfId="21201" xr:uid="{00000000-0005-0000-0000-000053940000}"/>
    <cellStyle name="Sortie 14 3 11 2 7" xfId="23786" xr:uid="{00000000-0005-0000-0000-000054940000}"/>
    <cellStyle name="Sortie 14 3 12" xfId="14151" xr:uid="{00000000-0005-0000-0000-000055940000}"/>
    <cellStyle name="Sortie 14 3 12 2" xfId="18840" xr:uid="{00000000-0005-0000-0000-000056940000}"/>
    <cellStyle name="Sortie 14 3 12 2 2" xfId="29160" xr:uid="{00000000-0005-0000-0000-000057940000}"/>
    <cellStyle name="Sortie 14 3 12 2 3" xfId="6265" xr:uid="{00000000-0005-0000-0000-000058940000}"/>
    <cellStyle name="Sortie 14 3 12 2 4" xfId="31441" xr:uid="{00000000-0005-0000-0000-000059940000}"/>
    <cellStyle name="Sortie 14 3 12 2 5" xfId="29754" xr:uid="{00000000-0005-0000-0000-00005A940000}"/>
    <cellStyle name="Sortie 14 3 12 2 6" xfId="26120" xr:uid="{00000000-0005-0000-0000-00005B940000}"/>
    <cellStyle name="Sortie 14 3 12 2 7" xfId="34572" xr:uid="{00000000-0005-0000-0000-00005C940000}"/>
    <cellStyle name="Sortie 14 3 13" xfId="13970" xr:uid="{00000000-0005-0000-0000-00005D940000}"/>
    <cellStyle name="Sortie 14 3 13 2" xfId="18765" xr:uid="{00000000-0005-0000-0000-00005E940000}"/>
    <cellStyle name="Sortie 14 3 13 2 2" xfId="29088" xr:uid="{00000000-0005-0000-0000-00005F940000}"/>
    <cellStyle name="Sortie 14 3 13 2 3" xfId="6248" xr:uid="{00000000-0005-0000-0000-000060940000}"/>
    <cellStyle name="Sortie 14 3 13 2 4" xfId="31369" xr:uid="{00000000-0005-0000-0000-000061940000}"/>
    <cellStyle name="Sortie 14 3 13 2 5" xfId="22811" xr:uid="{00000000-0005-0000-0000-000062940000}"/>
    <cellStyle name="Sortie 14 3 13 2 6" xfId="21572" xr:uid="{00000000-0005-0000-0000-000063940000}"/>
    <cellStyle name="Sortie 14 3 13 2 7" xfId="34501" xr:uid="{00000000-0005-0000-0000-000064940000}"/>
    <cellStyle name="Sortie 14 3 14" xfId="12858" xr:uid="{00000000-0005-0000-0000-000065940000}"/>
    <cellStyle name="Sortie 14 3 14 2" xfId="18629" xr:uid="{00000000-0005-0000-0000-000066940000}"/>
    <cellStyle name="Sortie 14 3 14 2 2" xfId="28956" xr:uid="{00000000-0005-0000-0000-000067940000}"/>
    <cellStyle name="Sortie 14 3 14 2 3" xfId="22493" xr:uid="{00000000-0005-0000-0000-000068940000}"/>
    <cellStyle name="Sortie 14 3 14 2 4" xfId="25199" xr:uid="{00000000-0005-0000-0000-000069940000}"/>
    <cellStyle name="Sortie 14 3 14 2 5" xfId="23349" xr:uid="{00000000-0005-0000-0000-00006A940000}"/>
    <cellStyle name="Sortie 14 3 14 2 6" xfId="30708" xr:uid="{00000000-0005-0000-0000-00006B940000}"/>
    <cellStyle name="Sortie 14 3 14 2 7" xfId="27405" xr:uid="{00000000-0005-0000-0000-00006C940000}"/>
    <cellStyle name="Sortie 14 3 15" xfId="14557" xr:uid="{00000000-0005-0000-0000-00006D940000}"/>
    <cellStyle name="Sortie 14 3 15 2" xfId="18999" xr:uid="{00000000-0005-0000-0000-00006E940000}"/>
    <cellStyle name="Sortie 14 3 15 2 2" xfId="29318" xr:uid="{00000000-0005-0000-0000-00006F940000}"/>
    <cellStyle name="Sortie 14 3 15 2 3" xfId="26526" xr:uid="{00000000-0005-0000-0000-000070940000}"/>
    <cellStyle name="Sortie 14 3 15 2 4" xfId="31598" xr:uid="{00000000-0005-0000-0000-000071940000}"/>
    <cellStyle name="Sortie 14 3 15 2 5" xfId="24449" xr:uid="{00000000-0005-0000-0000-000072940000}"/>
    <cellStyle name="Sortie 14 3 15 2 6" xfId="33057" xr:uid="{00000000-0005-0000-0000-000073940000}"/>
    <cellStyle name="Sortie 14 3 15 2 7" xfId="34727" xr:uid="{00000000-0005-0000-0000-000074940000}"/>
    <cellStyle name="Sortie 14 3 2" xfId="4290" xr:uid="{00000000-0005-0000-0000-000075940000}"/>
    <cellStyle name="Sortie 14 3 2 2" xfId="12197" xr:uid="{00000000-0005-0000-0000-000076940000}"/>
    <cellStyle name="Sortie 14 3 2 2 2" xfId="21599" xr:uid="{00000000-0005-0000-0000-000077940000}"/>
    <cellStyle name="Sortie 14 3 2 2 3" xfId="28789" xr:uid="{00000000-0005-0000-0000-000078940000}"/>
    <cellStyle name="Sortie 14 3 2 2 4" xfId="21245" xr:uid="{00000000-0005-0000-0000-000079940000}"/>
    <cellStyle name="Sortie 14 3 2 2 5" xfId="31216" xr:uid="{00000000-0005-0000-0000-00007A940000}"/>
    <cellStyle name="Sortie 14 3 2 2 6" xfId="6622" xr:uid="{00000000-0005-0000-0000-00007B940000}"/>
    <cellStyle name="Sortie 14 3 2 2 7" xfId="27466" xr:uid="{00000000-0005-0000-0000-00007C940000}"/>
    <cellStyle name="Sortie 14 3 2 3" xfId="22423" xr:uid="{00000000-0005-0000-0000-00007D940000}"/>
    <cellStyle name="Sortie 14 3 2 4" xfId="23097" xr:uid="{00000000-0005-0000-0000-00007E940000}"/>
    <cellStyle name="Sortie 14 3 2 5" xfId="26574" xr:uid="{00000000-0005-0000-0000-00007F940000}"/>
    <cellStyle name="Sortie 14 3 2 6" xfId="6131" xr:uid="{00000000-0005-0000-0000-000080940000}"/>
    <cellStyle name="Sortie 14 3 2 7" xfId="27184" xr:uid="{00000000-0005-0000-0000-000081940000}"/>
    <cellStyle name="Sortie 14 3 2 8" xfId="28235" xr:uid="{00000000-0005-0000-0000-000082940000}"/>
    <cellStyle name="Sortie 14 3 3" xfId="11851" xr:uid="{00000000-0005-0000-0000-000083940000}"/>
    <cellStyle name="Sortie 14 3 3 2" xfId="18271" xr:uid="{00000000-0005-0000-0000-000084940000}"/>
    <cellStyle name="Sortie 14 3 3 2 2" xfId="28606" xr:uid="{00000000-0005-0000-0000-000085940000}"/>
    <cellStyle name="Sortie 14 3 3 2 3" xfId="25286" xr:uid="{00000000-0005-0000-0000-000086940000}"/>
    <cellStyle name="Sortie 14 3 3 2 4" xfId="27081" xr:uid="{00000000-0005-0000-0000-000087940000}"/>
    <cellStyle name="Sortie 14 3 3 2 5" xfId="33507" xr:uid="{00000000-0005-0000-0000-000088940000}"/>
    <cellStyle name="Sortie 14 3 3 2 6" xfId="32665" xr:uid="{00000000-0005-0000-0000-000089940000}"/>
    <cellStyle name="Sortie 14 3 3 2 7" xfId="33540" xr:uid="{00000000-0005-0000-0000-00008A940000}"/>
    <cellStyle name="Sortie 14 3 4" xfId="11728" xr:uid="{00000000-0005-0000-0000-00008B940000}"/>
    <cellStyle name="Sortie 14 3 4 2" xfId="18235" xr:uid="{00000000-0005-0000-0000-00008C940000}"/>
    <cellStyle name="Sortie 14 3 4 2 2" xfId="28571" xr:uid="{00000000-0005-0000-0000-00008D940000}"/>
    <cellStyle name="Sortie 14 3 4 2 3" xfId="24883" xr:uid="{00000000-0005-0000-0000-00008E940000}"/>
    <cellStyle name="Sortie 14 3 4 2 4" xfId="24951" xr:uid="{00000000-0005-0000-0000-00008F940000}"/>
    <cellStyle name="Sortie 14 3 4 2 5" xfId="32338" xr:uid="{00000000-0005-0000-0000-000090940000}"/>
    <cellStyle name="Sortie 14 3 4 2 6" xfId="29402" xr:uid="{00000000-0005-0000-0000-000091940000}"/>
    <cellStyle name="Sortie 14 3 4 2 7" xfId="33113" xr:uid="{00000000-0005-0000-0000-000092940000}"/>
    <cellStyle name="Sortie 14 3 5" xfId="12136" xr:uid="{00000000-0005-0000-0000-000093940000}"/>
    <cellStyle name="Sortie 14 3 5 2" xfId="18365" xr:uid="{00000000-0005-0000-0000-000094940000}"/>
    <cellStyle name="Sortie 14 3 5 2 2" xfId="28698" xr:uid="{00000000-0005-0000-0000-000095940000}"/>
    <cellStyle name="Sortie 14 3 5 2 3" xfId="26113" xr:uid="{00000000-0005-0000-0000-000096940000}"/>
    <cellStyle name="Sortie 14 3 5 2 4" xfId="24832" xr:uid="{00000000-0005-0000-0000-000097940000}"/>
    <cellStyle name="Sortie 14 3 5 2 5" xfId="25028" xr:uid="{00000000-0005-0000-0000-000098940000}"/>
    <cellStyle name="Sortie 14 3 5 2 6" xfId="27429" xr:uid="{00000000-0005-0000-0000-000099940000}"/>
    <cellStyle name="Sortie 14 3 5 2 7" xfId="22116" xr:uid="{00000000-0005-0000-0000-00009A940000}"/>
    <cellStyle name="Sortie 14 3 6" xfId="12835" xr:uid="{00000000-0005-0000-0000-00009B940000}"/>
    <cellStyle name="Sortie 14 3 6 2" xfId="18606" xr:uid="{00000000-0005-0000-0000-00009C940000}"/>
    <cellStyle name="Sortie 14 3 6 2 2" xfId="28933" xr:uid="{00000000-0005-0000-0000-00009D940000}"/>
    <cellStyle name="Sortie 14 3 6 2 3" xfId="23637" xr:uid="{00000000-0005-0000-0000-00009E940000}"/>
    <cellStyle name="Sortie 14 3 6 2 4" xfId="5994" xr:uid="{00000000-0005-0000-0000-00009F940000}"/>
    <cellStyle name="Sortie 14 3 6 2 5" xfId="30945" xr:uid="{00000000-0005-0000-0000-0000A0940000}"/>
    <cellStyle name="Sortie 14 3 6 2 6" xfId="33478" xr:uid="{00000000-0005-0000-0000-0000A1940000}"/>
    <cellStyle name="Sortie 14 3 6 2 7" xfId="30891" xr:uid="{00000000-0005-0000-0000-0000A2940000}"/>
    <cellStyle name="Sortie 14 3 7" xfId="12611" xr:uid="{00000000-0005-0000-0000-0000A3940000}"/>
    <cellStyle name="Sortie 14 3 7 2" xfId="18537" xr:uid="{00000000-0005-0000-0000-0000A4940000}"/>
    <cellStyle name="Sortie 14 3 7 2 2" xfId="28866" xr:uid="{00000000-0005-0000-0000-0000A5940000}"/>
    <cellStyle name="Sortie 14 3 7 2 3" xfId="24460" xr:uid="{00000000-0005-0000-0000-0000A6940000}"/>
    <cellStyle name="Sortie 14 3 7 2 4" xfId="26235" xr:uid="{00000000-0005-0000-0000-0000A7940000}"/>
    <cellStyle name="Sortie 14 3 7 2 5" xfId="21301" xr:uid="{00000000-0005-0000-0000-0000A8940000}"/>
    <cellStyle name="Sortie 14 3 7 2 6" xfId="33165" xr:uid="{00000000-0005-0000-0000-0000A9940000}"/>
    <cellStyle name="Sortie 14 3 7 2 7" xfId="28090" xr:uid="{00000000-0005-0000-0000-0000AA940000}"/>
    <cellStyle name="Sortie 14 3 8" xfId="14277" xr:uid="{00000000-0005-0000-0000-0000AB940000}"/>
    <cellStyle name="Sortie 14 3 8 2" xfId="18890" xr:uid="{00000000-0005-0000-0000-0000AC940000}"/>
    <cellStyle name="Sortie 14 3 8 2 2" xfId="29210" xr:uid="{00000000-0005-0000-0000-0000AD940000}"/>
    <cellStyle name="Sortie 14 3 8 2 3" xfId="24798" xr:uid="{00000000-0005-0000-0000-0000AE940000}"/>
    <cellStyle name="Sortie 14 3 8 2 4" xfId="31490" xr:uid="{00000000-0005-0000-0000-0000AF940000}"/>
    <cellStyle name="Sortie 14 3 8 2 5" xfId="29691" xr:uid="{00000000-0005-0000-0000-0000B0940000}"/>
    <cellStyle name="Sortie 14 3 8 2 6" xfId="30775" xr:uid="{00000000-0005-0000-0000-0000B1940000}"/>
    <cellStyle name="Sortie 14 3 8 2 7" xfId="34621" xr:uid="{00000000-0005-0000-0000-0000B2940000}"/>
    <cellStyle name="Sortie 14 3 9" xfId="14208" xr:uid="{00000000-0005-0000-0000-0000B3940000}"/>
    <cellStyle name="Sortie 14 3 9 2" xfId="18858" xr:uid="{00000000-0005-0000-0000-0000B4940000}"/>
    <cellStyle name="Sortie 14 3 9 2 2" xfId="29178" xr:uid="{00000000-0005-0000-0000-0000B5940000}"/>
    <cellStyle name="Sortie 14 3 9 2 3" xfId="26218" xr:uid="{00000000-0005-0000-0000-0000B6940000}"/>
    <cellStyle name="Sortie 14 3 9 2 4" xfId="31459" xr:uid="{00000000-0005-0000-0000-0000B7940000}"/>
    <cellStyle name="Sortie 14 3 9 2 5" xfId="23548" xr:uid="{00000000-0005-0000-0000-0000B8940000}"/>
    <cellStyle name="Sortie 14 3 9 2 6" xfId="22547" xr:uid="{00000000-0005-0000-0000-0000B9940000}"/>
    <cellStyle name="Sortie 14 3 9 2 7" xfId="34590" xr:uid="{00000000-0005-0000-0000-0000BA940000}"/>
    <cellStyle name="Sortie 15 2" xfId="1074" xr:uid="{00000000-0005-0000-0000-0000BB940000}"/>
    <cellStyle name="Sortie 15 2 10" xfId="12482" xr:uid="{00000000-0005-0000-0000-0000BC940000}"/>
    <cellStyle name="Sortie 15 2 10 2" xfId="18482" xr:uid="{00000000-0005-0000-0000-0000BD940000}"/>
    <cellStyle name="Sortie 15 2 10 2 2" xfId="28811" xr:uid="{00000000-0005-0000-0000-0000BE940000}"/>
    <cellStyle name="Sortie 15 2 10 2 3" xfId="25958" xr:uid="{00000000-0005-0000-0000-0000BF940000}"/>
    <cellStyle name="Sortie 15 2 10 2 4" xfId="26349" xr:uid="{00000000-0005-0000-0000-0000C0940000}"/>
    <cellStyle name="Sortie 15 2 10 2 5" xfId="25579" xr:uid="{00000000-0005-0000-0000-0000C1940000}"/>
    <cellStyle name="Sortie 15 2 10 2 6" xfId="30939" xr:uid="{00000000-0005-0000-0000-0000C2940000}"/>
    <cellStyle name="Sortie 15 2 10 2 7" xfId="21558" xr:uid="{00000000-0005-0000-0000-0000C3940000}"/>
    <cellStyle name="Sortie 15 2 11" xfId="12967" xr:uid="{00000000-0005-0000-0000-0000C4940000}"/>
    <cellStyle name="Sortie 15 2 11 2" xfId="18696" xr:uid="{00000000-0005-0000-0000-0000C5940000}"/>
    <cellStyle name="Sortie 15 2 11 2 2" xfId="29023" xr:uid="{00000000-0005-0000-0000-0000C6940000}"/>
    <cellStyle name="Sortie 15 2 11 2 3" xfId="27721" xr:uid="{00000000-0005-0000-0000-0000C7940000}"/>
    <cellStyle name="Sortie 15 2 11 2 4" xfId="26271" xr:uid="{00000000-0005-0000-0000-0000C8940000}"/>
    <cellStyle name="Sortie 15 2 11 2 5" xfId="33326" xr:uid="{00000000-0005-0000-0000-0000C9940000}"/>
    <cellStyle name="Sortie 15 2 11 2 6" xfId="25116" xr:uid="{00000000-0005-0000-0000-0000CA940000}"/>
    <cellStyle name="Sortie 15 2 11 2 7" xfId="33067" xr:uid="{00000000-0005-0000-0000-0000CB940000}"/>
    <cellStyle name="Sortie 15 2 12" xfId="13112" xr:uid="{00000000-0005-0000-0000-0000CC940000}"/>
    <cellStyle name="Sortie 15 2 12 2" xfId="18749" xr:uid="{00000000-0005-0000-0000-0000CD940000}"/>
    <cellStyle name="Sortie 15 2 12 2 2" xfId="29073" xr:uid="{00000000-0005-0000-0000-0000CE940000}"/>
    <cellStyle name="Sortie 15 2 12 2 3" xfId="6233" xr:uid="{00000000-0005-0000-0000-0000CF940000}"/>
    <cellStyle name="Sortie 15 2 12 2 4" xfId="31354" xr:uid="{00000000-0005-0000-0000-0000D0940000}"/>
    <cellStyle name="Sortie 15 2 12 2 5" xfId="21996" xr:uid="{00000000-0005-0000-0000-0000D1940000}"/>
    <cellStyle name="Sortie 15 2 12 2 6" xfId="31724" xr:uid="{00000000-0005-0000-0000-0000D2940000}"/>
    <cellStyle name="Sortie 15 2 12 2 7" xfId="34487" xr:uid="{00000000-0005-0000-0000-0000D3940000}"/>
    <cellStyle name="Sortie 15 2 13" xfId="12463" xr:uid="{00000000-0005-0000-0000-0000D4940000}"/>
    <cellStyle name="Sortie 15 2 13 2" xfId="18476" xr:uid="{00000000-0005-0000-0000-0000D5940000}"/>
    <cellStyle name="Sortie 15 2 13 2 2" xfId="28806" xr:uid="{00000000-0005-0000-0000-0000D6940000}"/>
    <cellStyle name="Sortie 15 2 13 2 3" xfId="25092" xr:uid="{00000000-0005-0000-0000-0000D7940000}"/>
    <cellStyle name="Sortie 15 2 13 2 4" xfId="25232" xr:uid="{00000000-0005-0000-0000-0000D8940000}"/>
    <cellStyle name="Sortie 15 2 13 2 5" xfId="26553" xr:uid="{00000000-0005-0000-0000-0000D9940000}"/>
    <cellStyle name="Sortie 15 2 13 2 6" xfId="33270" xr:uid="{00000000-0005-0000-0000-0000DA940000}"/>
    <cellStyle name="Sortie 15 2 13 2 7" xfId="33105" xr:uid="{00000000-0005-0000-0000-0000DB940000}"/>
    <cellStyle name="Sortie 15 2 14" xfId="14546" xr:uid="{00000000-0005-0000-0000-0000DC940000}"/>
    <cellStyle name="Sortie 15 2 14 2" xfId="18993" xr:uid="{00000000-0005-0000-0000-0000DD940000}"/>
    <cellStyle name="Sortie 15 2 14 2 2" xfId="29312" xr:uid="{00000000-0005-0000-0000-0000DE940000}"/>
    <cellStyle name="Sortie 15 2 14 2 3" xfId="26045" xr:uid="{00000000-0005-0000-0000-0000DF940000}"/>
    <cellStyle name="Sortie 15 2 14 2 4" xfId="31592" xr:uid="{00000000-0005-0000-0000-0000E0940000}"/>
    <cellStyle name="Sortie 15 2 14 2 5" xfId="25713" xr:uid="{00000000-0005-0000-0000-0000E1940000}"/>
    <cellStyle name="Sortie 15 2 14 2 6" xfId="31305" xr:uid="{00000000-0005-0000-0000-0000E2940000}"/>
    <cellStyle name="Sortie 15 2 14 2 7" xfId="34721" xr:uid="{00000000-0005-0000-0000-0000E3940000}"/>
    <cellStyle name="Sortie 15 2 15" xfId="12499" xr:uid="{00000000-0005-0000-0000-0000E4940000}"/>
    <cellStyle name="Sortie 15 2 15 2" xfId="18488" xr:uid="{00000000-0005-0000-0000-0000E5940000}"/>
    <cellStyle name="Sortie 15 2 15 2 2" xfId="28817" xr:uid="{00000000-0005-0000-0000-0000E6940000}"/>
    <cellStyle name="Sortie 15 2 15 2 3" xfId="25037" xr:uid="{00000000-0005-0000-0000-0000E7940000}"/>
    <cellStyle name="Sortie 15 2 15 2 4" xfId="22306" xr:uid="{00000000-0005-0000-0000-0000E8940000}"/>
    <cellStyle name="Sortie 15 2 15 2 5" xfId="24010" xr:uid="{00000000-0005-0000-0000-0000E9940000}"/>
    <cellStyle name="Sortie 15 2 15 2 6" xfId="33110" xr:uid="{00000000-0005-0000-0000-0000EA940000}"/>
    <cellStyle name="Sortie 15 2 15 2 7" xfId="32523" xr:uid="{00000000-0005-0000-0000-0000EB940000}"/>
    <cellStyle name="Sortie 15 2 2" xfId="4183" xr:uid="{00000000-0005-0000-0000-0000EC940000}"/>
    <cellStyle name="Sortie 15 2 2 2" xfId="12225" xr:uid="{00000000-0005-0000-0000-0000ED940000}"/>
    <cellStyle name="Sortie 15 2 2 2 2" xfId="29855" xr:uid="{00000000-0005-0000-0000-0000EE940000}"/>
    <cellStyle name="Sortie 15 2 2 2 3" xfId="30992" xr:uid="{00000000-0005-0000-0000-0000EF940000}"/>
    <cellStyle name="Sortie 15 2 2 2 4" xfId="32424" xr:uid="{00000000-0005-0000-0000-0000F0940000}"/>
    <cellStyle name="Sortie 15 2 2 2 5" xfId="33683" xr:uid="{00000000-0005-0000-0000-0000F1940000}"/>
    <cellStyle name="Sortie 15 2 2 2 6" xfId="34289" xr:uid="{00000000-0005-0000-0000-0000F2940000}"/>
    <cellStyle name="Sortie 15 2 2 2 7" xfId="35102" xr:uid="{00000000-0005-0000-0000-0000F3940000}"/>
    <cellStyle name="Sortie 15 2 2 3" xfId="22424" xr:uid="{00000000-0005-0000-0000-0000F4940000}"/>
    <cellStyle name="Sortie 15 2 2 4" xfId="27505" xr:uid="{00000000-0005-0000-0000-0000F5940000}"/>
    <cellStyle name="Sortie 15 2 2 5" xfId="30537" xr:uid="{00000000-0005-0000-0000-0000F6940000}"/>
    <cellStyle name="Sortie 15 2 2 6" xfId="25674" xr:uid="{00000000-0005-0000-0000-0000F7940000}"/>
    <cellStyle name="Sortie 15 2 2 7" xfId="23693" xr:uid="{00000000-0005-0000-0000-0000F8940000}"/>
    <cellStyle name="Sortie 15 2 2 8" xfId="34044" xr:uid="{00000000-0005-0000-0000-0000F9940000}"/>
    <cellStyle name="Sortie 15 2 3" xfId="11736" xr:uid="{00000000-0005-0000-0000-0000FA940000}"/>
    <cellStyle name="Sortie 15 2 3 2" xfId="18239" xr:uid="{00000000-0005-0000-0000-0000FB940000}"/>
    <cellStyle name="Sortie 15 2 3 2 2" xfId="28575" xr:uid="{00000000-0005-0000-0000-0000FC940000}"/>
    <cellStyle name="Sortie 15 2 3 2 3" xfId="24462" xr:uid="{00000000-0005-0000-0000-0000FD940000}"/>
    <cellStyle name="Sortie 15 2 3 2 4" xfId="26375" xr:uid="{00000000-0005-0000-0000-0000FE940000}"/>
    <cellStyle name="Sortie 15 2 3 2 5" xfId="26904" xr:uid="{00000000-0005-0000-0000-0000FF940000}"/>
    <cellStyle name="Sortie 15 2 3 2 6" xfId="32283" xr:uid="{00000000-0005-0000-0000-000000950000}"/>
    <cellStyle name="Sortie 15 2 3 2 7" xfId="29689" xr:uid="{00000000-0005-0000-0000-000001950000}"/>
    <cellStyle name="Sortie 15 2 4" xfId="12112" xr:uid="{00000000-0005-0000-0000-000002950000}"/>
    <cellStyle name="Sortie 15 2 4 2" xfId="18360" xr:uid="{00000000-0005-0000-0000-000003950000}"/>
    <cellStyle name="Sortie 15 2 4 2 2" xfId="28693" xr:uid="{00000000-0005-0000-0000-000004950000}"/>
    <cellStyle name="Sortie 15 2 4 2 3" xfId="24390" xr:uid="{00000000-0005-0000-0000-000005950000}"/>
    <cellStyle name="Sortie 15 2 4 2 4" xfId="24428" xr:uid="{00000000-0005-0000-0000-000006950000}"/>
    <cellStyle name="Sortie 15 2 4 2 5" xfId="21537" xr:uid="{00000000-0005-0000-0000-000007950000}"/>
    <cellStyle name="Sortie 15 2 4 2 6" xfId="33485" xr:uid="{00000000-0005-0000-0000-000008950000}"/>
    <cellStyle name="Sortie 15 2 4 2 7" xfId="21805" xr:uid="{00000000-0005-0000-0000-000009950000}"/>
    <cellStyle name="Sortie 15 2 5" xfId="12216" xr:uid="{00000000-0005-0000-0000-00000A950000}"/>
    <cellStyle name="Sortie 15 2 5 2" xfId="18388" xr:uid="{00000000-0005-0000-0000-00000B950000}"/>
    <cellStyle name="Sortie 15 2 5 2 2" xfId="28719" xr:uid="{00000000-0005-0000-0000-00000C950000}"/>
    <cellStyle name="Sortie 15 2 5 2 3" xfId="24593" xr:uid="{00000000-0005-0000-0000-00000D950000}"/>
    <cellStyle name="Sortie 15 2 5 2 4" xfId="24378" xr:uid="{00000000-0005-0000-0000-00000E950000}"/>
    <cellStyle name="Sortie 15 2 5 2 5" xfId="22599" xr:uid="{00000000-0005-0000-0000-00000F950000}"/>
    <cellStyle name="Sortie 15 2 5 2 6" xfId="31908" xr:uid="{00000000-0005-0000-0000-000010950000}"/>
    <cellStyle name="Sortie 15 2 5 2 7" xfId="22521" xr:uid="{00000000-0005-0000-0000-000011950000}"/>
    <cellStyle name="Sortie 15 2 6" xfId="12836" xr:uid="{00000000-0005-0000-0000-000012950000}"/>
    <cellStyle name="Sortie 15 2 6 2" xfId="18607" xr:uid="{00000000-0005-0000-0000-000013950000}"/>
    <cellStyle name="Sortie 15 2 6 2 2" xfId="28934" xr:uid="{00000000-0005-0000-0000-000014950000}"/>
    <cellStyle name="Sortie 15 2 6 2 3" xfId="29455" xr:uid="{00000000-0005-0000-0000-000015950000}"/>
    <cellStyle name="Sortie 15 2 6 2 4" xfId="5993" xr:uid="{00000000-0005-0000-0000-000016950000}"/>
    <cellStyle name="Sortie 15 2 6 2 5" xfId="33503" xr:uid="{00000000-0005-0000-0000-000017950000}"/>
    <cellStyle name="Sortie 15 2 6 2 6" xfId="27834" xr:uid="{00000000-0005-0000-0000-000018950000}"/>
    <cellStyle name="Sortie 15 2 6 2 7" xfId="23447" xr:uid="{00000000-0005-0000-0000-000019950000}"/>
    <cellStyle name="Sortie 15 2 7" xfId="12612" xr:uid="{00000000-0005-0000-0000-00001A950000}"/>
    <cellStyle name="Sortie 15 2 7 2" xfId="18538" xr:uid="{00000000-0005-0000-0000-00001B950000}"/>
    <cellStyle name="Sortie 15 2 7 2 2" xfId="28867" xr:uid="{00000000-0005-0000-0000-00001C950000}"/>
    <cellStyle name="Sortie 15 2 7 2 3" xfId="24595" xr:uid="{00000000-0005-0000-0000-00001D950000}"/>
    <cellStyle name="Sortie 15 2 7 2 4" xfId="24958" xr:uid="{00000000-0005-0000-0000-00001E950000}"/>
    <cellStyle name="Sortie 15 2 7 2 5" xfId="29638" xr:uid="{00000000-0005-0000-0000-00001F950000}"/>
    <cellStyle name="Sortie 15 2 7 2 6" xfId="33610" xr:uid="{00000000-0005-0000-0000-000020950000}"/>
    <cellStyle name="Sortie 15 2 7 2 7" xfId="33276" xr:uid="{00000000-0005-0000-0000-000021950000}"/>
    <cellStyle name="Sortie 15 2 8" xfId="14504" xr:uid="{00000000-0005-0000-0000-000022950000}"/>
    <cellStyle name="Sortie 15 2 8 2" xfId="18978" xr:uid="{00000000-0005-0000-0000-000023950000}"/>
    <cellStyle name="Sortie 15 2 8 2 2" xfId="29297" xr:uid="{00000000-0005-0000-0000-000024950000}"/>
    <cellStyle name="Sortie 15 2 8 2 3" xfId="26111" xr:uid="{00000000-0005-0000-0000-000025950000}"/>
    <cellStyle name="Sortie 15 2 8 2 4" xfId="31577" xr:uid="{00000000-0005-0000-0000-000026950000}"/>
    <cellStyle name="Sortie 15 2 8 2 5" xfId="27304" xr:uid="{00000000-0005-0000-0000-000027950000}"/>
    <cellStyle name="Sortie 15 2 8 2 6" xfId="33565" xr:uid="{00000000-0005-0000-0000-000028950000}"/>
    <cellStyle name="Sortie 15 2 8 2 7" xfId="34707" xr:uid="{00000000-0005-0000-0000-000029950000}"/>
    <cellStyle name="Sortie 15 2 9" xfId="13062" xr:uid="{00000000-0005-0000-0000-00002A950000}"/>
    <cellStyle name="Sortie 15 2 9 2" xfId="18729" xr:uid="{00000000-0005-0000-0000-00002B950000}"/>
    <cellStyle name="Sortie 15 2 9 2 2" xfId="29053" xr:uid="{00000000-0005-0000-0000-00002C950000}"/>
    <cellStyle name="Sortie 15 2 9 2 3" xfId="23864" xr:uid="{00000000-0005-0000-0000-00002D950000}"/>
    <cellStyle name="Sortie 15 2 9 2 4" xfId="31335" xr:uid="{00000000-0005-0000-0000-00002E950000}"/>
    <cellStyle name="Sortie 15 2 9 2 5" xfId="27539" xr:uid="{00000000-0005-0000-0000-00002F950000}"/>
    <cellStyle name="Sortie 15 2 9 2 6" xfId="33471" xr:uid="{00000000-0005-0000-0000-000030950000}"/>
    <cellStyle name="Sortie 15 2 9 2 7" xfId="34468" xr:uid="{00000000-0005-0000-0000-000031950000}"/>
    <cellStyle name="Sortie 15 3" xfId="1075" xr:uid="{00000000-0005-0000-0000-000032950000}"/>
    <cellStyle name="Sortie 15 3 10" xfId="12590" xr:uid="{00000000-0005-0000-0000-000033950000}"/>
    <cellStyle name="Sortie 15 3 10 2" xfId="18524" xr:uid="{00000000-0005-0000-0000-000034950000}"/>
    <cellStyle name="Sortie 15 3 10 2 2" xfId="28853" xr:uid="{00000000-0005-0000-0000-000035950000}"/>
    <cellStyle name="Sortie 15 3 10 2 3" xfId="24603" xr:uid="{00000000-0005-0000-0000-000036950000}"/>
    <cellStyle name="Sortie 15 3 10 2 4" xfId="25921" xr:uid="{00000000-0005-0000-0000-000037950000}"/>
    <cellStyle name="Sortie 15 3 10 2 5" xfId="27921" xr:uid="{00000000-0005-0000-0000-000038950000}"/>
    <cellStyle name="Sortie 15 3 10 2 6" xfId="32040" xr:uid="{00000000-0005-0000-0000-000039950000}"/>
    <cellStyle name="Sortie 15 3 10 2 7" xfId="33082" xr:uid="{00000000-0005-0000-0000-00003A950000}"/>
    <cellStyle name="Sortie 15 3 11" xfId="14327" xr:uid="{00000000-0005-0000-0000-00003B950000}"/>
    <cellStyle name="Sortie 15 3 11 2" xfId="18911" xr:uid="{00000000-0005-0000-0000-00003C950000}"/>
    <cellStyle name="Sortie 15 3 11 2 2" xfId="29230" xr:uid="{00000000-0005-0000-0000-00003D950000}"/>
    <cellStyle name="Sortie 15 3 11 2 3" xfId="26036" xr:uid="{00000000-0005-0000-0000-00003E950000}"/>
    <cellStyle name="Sortie 15 3 11 2 4" xfId="31510" xr:uid="{00000000-0005-0000-0000-00003F950000}"/>
    <cellStyle name="Sortie 15 3 11 2 5" xfId="27596" xr:uid="{00000000-0005-0000-0000-000040950000}"/>
    <cellStyle name="Sortie 15 3 11 2 6" xfId="6088" xr:uid="{00000000-0005-0000-0000-000041950000}"/>
    <cellStyle name="Sortie 15 3 11 2 7" xfId="34640" xr:uid="{00000000-0005-0000-0000-000042950000}"/>
    <cellStyle name="Sortie 15 3 12" xfId="14596" xr:uid="{00000000-0005-0000-0000-000043950000}"/>
    <cellStyle name="Sortie 15 3 12 2" xfId="19012" xr:uid="{00000000-0005-0000-0000-000044950000}"/>
    <cellStyle name="Sortie 15 3 12 2 2" xfId="29331" xr:uid="{00000000-0005-0000-0000-000045950000}"/>
    <cellStyle name="Sortie 15 3 12 2 3" xfId="24645" xr:uid="{00000000-0005-0000-0000-000046950000}"/>
    <cellStyle name="Sortie 15 3 12 2 4" xfId="31611" xr:uid="{00000000-0005-0000-0000-000047950000}"/>
    <cellStyle name="Sortie 15 3 12 2 5" xfId="24711" xr:uid="{00000000-0005-0000-0000-000048950000}"/>
    <cellStyle name="Sortie 15 3 12 2 6" xfId="33119" xr:uid="{00000000-0005-0000-0000-000049950000}"/>
    <cellStyle name="Sortie 15 3 12 2 7" xfId="34740" xr:uid="{00000000-0005-0000-0000-00004A950000}"/>
    <cellStyle name="Sortie 15 3 13" xfId="12786" xr:uid="{00000000-0005-0000-0000-00004B950000}"/>
    <cellStyle name="Sortie 15 3 13 2" xfId="18585" xr:uid="{00000000-0005-0000-0000-00004C950000}"/>
    <cellStyle name="Sortie 15 3 13 2 2" xfId="28912" xr:uid="{00000000-0005-0000-0000-00004D950000}"/>
    <cellStyle name="Sortie 15 3 13 2 3" xfId="23859" xr:uid="{00000000-0005-0000-0000-00004E950000}"/>
    <cellStyle name="Sortie 15 3 13 2 4" xfId="6015" xr:uid="{00000000-0005-0000-0000-00004F950000}"/>
    <cellStyle name="Sortie 15 3 13 2 5" xfId="26048" xr:uid="{00000000-0005-0000-0000-000050950000}"/>
    <cellStyle name="Sortie 15 3 13 2 6" xfId="32284" xr:uid="{00000000-0005-0000-0000-000051950000}"/>
    <cellStyle name="Sortie 15 3 13 2 7" xfId="28197" xr:uid="{00000000-0005-0000-0000-000052950000}"/>
    <cellStyle name="Sortie 15 3 14" xfId="14787" xr:uid="{00000000-0005-0000-0000-000053950000}"/>
    <cellStyle name="Sortie 15 3 14 2" xfId="19088" xr:uid="{00000000-0005-0000-0000-000054950000}"/>
    <cellStyle name="Sortie 15 3 14 2 2" xfId="29406" xr:uid="{00000000-0005-0000-0000-000055950000}"/>
    <cellStyle name="Sortie 15 3 14 2 3" xfId="24561" xr:uid="{00000000-0005-0000-0000-000056950000}"/>
    <cellStyle name="Sortie 15 3 14 2 4" xfId="31685" xr:uid="{00000000-0005-0000-0000-000057950000}"/>
    <cellStyle name="Sortie 15 3 14 2 5" xfId="28419" xr:uid="{00000000-0005-0000-0000-000058950000}"/>
    <cellStyle name="Sortie 15 3 14 2 6" xfId="24684" xr:uid="{00000000-0005-0000-0000-000059950000}"/>
    <cellStyle name="Sortie 15 3 14 2 7" xfId="34814" xr:uid="{00000000-0005-0000-0000-00005A950000}"/>
    <cellStyle name="Sortie 15 3 15" xfId="12624" xr:uid="{00000000-0005-0000-0000-00005B950000}"/>
    <cellStyle name="Sortie 15 3 15 2" xfId="18550" xr:uid="{00000000-0005-0000-0000-00005C950000}"/>
    <cellStyle name="Sortie 15 3 15 2 2" xfId="28879" xr:uid="{00000000-0005-0000-0000-00005D950000}"/>
    <cellStyle name="Sortie 15 3 15 2 3" xfId="24369" xr:uid="{00000000-0005-0000-0000-00005E950000}"/>
    <cellStyle name="Sortie 15 3 15 2 4" xfId="24510" xr:uid="{00000000-0005-0000-0000-00005F950000}"/>
    <cellStyle name="Sortie 15 3 15 2 5" xfId="21698" xr:uid="{00000000-0005-0000-0000-000060950000}"/>
    <cellStyle name="Sortie 15 3 15 2 6" xfId="33661" xr:uid="{00000000-0005-0000-0000-000061950000}"/>
    <cellStyle name="Sortie 15 3 15 2 7" xfId="32331" xr:uid="{00000000-0005-0000-0000-000062950000}"/>
    <cellStyle name="Sortie 15 3 2" xfId="4289" xr:uid="{00000000-0005-0000-0000-000063950000}"/>
    <cellStyle name="Sortie 15 3 2 2" xfId="12126" xr:uid="{00000000-0005-0000-0000-000064950000}"/>
    <cellStyle name="Sortie 15 3 2 2 2" xfId="27363" xr:uid="{00000000-0005-0000-0000-000065950000}"/>
    <cellStyle name="Sortie 15 3 2 2 3" xfId="24838" xr:uid="{00000000-0005-0000-0000-000066950000}"/>
    <cellStyle name="Sortie 15 3 2 2 4" xfId="24345" xr:uid="{00000000-0005-0000-0000-000067950000}"/>
    <cellStyle name="Sortie 15 3 2 2 5" xfId="25334" xr:uid="{00000000-0005-0000-0000-000068950000}"/>
    <cellStyle name="Sortie 15 3 2 2 6" xfId="27210" xr:uid="{00000000-0005-0000-0000-000069950000}"/>
    <cellStyle name="Sortie 15 3 2 2 7" xfId="33486" xr:uid="{00000000-0005-0000-0000-00006A950000}"/>
    <cellStyle name="Sortie 15 3 2 3" xfId="22425" xr:uid="{00000000-0005-0000-0000-00006B950000}"/>
    <cellStyle name="Sortie 15 3 2 4" xfId="28393" xr:uid="{00000000-0005-0000-0000-00006C950000}"/>
    <cellStyle name="Sortie 15 3 2 5" xfId="29505" xr:uid="{00000000-0005-0000-0000-00006D950000}"/>
    <cellStyle name="Sortie 15 3 2 6" xfId="27612" xr:uid="{00000000-0005-0000-0000-00006E950000}"/>
    <cellStyle name="Sortie 15 3 2 7" xfId="21993" xr:uid="{00000000-0005-0000-0000-00006F950000}"/>
    <cellStyle name="Sortie 15 3 2 8" xfId="25344" xr:uid="{00000000-0005-0000-0000-000070950000}"/>
    <cellStyle name="Sortie 15 3 3" xfId="11787" xr:uid="{00000000-0005-0000-0000-000071950000}"/>
    <cellStyle name="Sortie 15 3 3 2" xfId="18246" xr:uid="{00000000-0005-0000-0000-000072950000}"/>
    <cellStyle name="Sortie 15 3 3 2 2" xfId="28582" xr:uid="{00000000-0005-0000-0000-000073950000}"/>
    <cellStyle name="Sortie 15 3 3 2 3" xfId="26176" xr:uid="{00000000-0005-0000-0000-000074950000}"/>
    <cellStyle name="Sortie 15 3 3 2 4" xfId="26253" xr:uid="{00000000-0005-0000-0000-000075950000}"/>
    <cellStyle name="Sortie 15 3 3 2 5" xfId="29732" xr:uid="{00000000-0005-0000-0000-000076950000}"/>
    <cellStyle name="Sortie 15 3 3 2 6" xfId="6579" xr:uid="{00000000-0005-0000-0000-000077950000}"/>
    <cellStyle name="Sortie 15 3 3 2 7" xfId="32948" xr:uid="{00000000-0005-0000-0000-000078950000}"/>
    <cellStyle name="Sortie 15 3 4" xfId="12192" xr:uid="{00000000-0005-0000-0000-000079950000}"/>
    <cellStyle name="Sortie 15 3 4 2" xfId="18380" xr:uid="{00000000-0005-0000-0000-00007A950000}"/>
    <cellStyle name="Sortie 15 3 4 2 2" xfId="28711" xr:uid="{00000000-0005-0000-0000-00007B950000}"/>
    <cellStyle name="Sortie 15 3 4 2 3" xfId="25932" xr:uid="{00000000-0005-0000-0000-00007C950000}"/>
    <cellStyle name="Sortie 15 3 4 2 4" xfId="25913" xr:uid="{00000000-0005-0000-0000-00007D950000}"/>
    <cellStyle name="Sortie 15 3 4 2 5" xfId="32503" xr:uid="{00000000-0005-0000-0000-00007E950000}"/>
    <cellStyle name="Sortie 15 3 4 2 6" xfId="32276" xr:uid="{00000000-0005-0000-0000-00007F950000}"/>
    <cellStyle name="Sortie 15 3 4 2 7" xfId="33571" xr:uid="{00000000-0005-0000-0000-000080950000}"/>
    <cellStyle name="Sortie 15 3 5" xfId="12064" xr:uid="{00000000-0005-0000-0000-000081950000}"/>
    <cellStyle name="Sortie 15 3 5 2" xfId="18345" xr:uid="{00000000-0005-0000-0000-000082950000}"/>
    <cellStyle name="Sortie 15 3 5 2 2" xfId="28678" xr:uid="{00000000-0005-0000-0000-000083950000}"/>
    <cellStyle name="Sortie 15 3 5 2 3" xfId="24519" xr:uid="{00000000-0005-0000-0000-000084950000}"/>
    <cellStyle name="Sortie 15 3 5 2 4" xfId="26315" xr:uid="{00000000-0005-0000-0000-000085950000}"/>
    <cellStyle name="Sortie 15 3 5 2 5" xfId="25411" xr:uid="{00000000-0005-0000-0000-000086950000}"/>
    <cellStyle name="Sortie 15 3 5 2 6" xfId="33614" xr:uid="{00000000-0005-0000-0000-000087950000}"/>
    <cellStyle name="Sortie 15 3 5 2 7" xfId="27969" xr:uid="{00000000-0005-0000-0000-000088950000}"/>
    <cellStyle name="Sortie 15 3 6" xfId="12837" xr:uid="{00000000-0005-0000-0000-000089950000}"/>
    <cellStyle name="Sortie 15 3 6 2" xfId="18608" xr:uid="{00000000-0005-0000-0000-00008A950000}"/>
    <cellStyle name="Sortie 15 3 6 2 2" xfId="28935" xr:uid="{00000000-0005-0000-0000-00008B950000}"/>
    <cellStyle name="Sortie 15 3 6 2 3" xfId="22522" xr:uid="{00000000-0005-0000-0000-00008C950000}"/>
    <cellStyle name="Sortie 15 3 6 2 4" xfId="22286" xr:uid="{00000000-0005-0000-0000-00008D950000}"/>
    <cellStyle name="Sortie 15 3 6 2 5" xfId="29801" xr:uid="{00000000-0005-0000-0000-00008E950000}"/>
    <cellStyle name="Sortie 15 3 6 2 6" xfId="27494" xr:uid="{00000000-0005-0000-0000-00008F950000}"/>
    <cellStyle name="Sortie 15 3 6 2 7" xfId="25245" xr:uid="{00000000-0005-0000-0000-000090950000}"/>
    <cellStyle name="Sortie 15 3 7" xfId="12613" xr:uid="{00000000-0005-0000-0000-000091950000}"/>
    <cellStyle name="Sortie 15 3 7 2" xfId="18539" xr:uid="{00000000-0005-0000-0000-000092950000}"/>
    <cellStyle name="Sortie 15 3 7 2 2" xfId="28868" xr:uid="{00000000-0005-0000-0000-000093950000}"/>
    <cellStyle name="Sortie 15 3 7 2 3" xfId="24727" xr:uid="{00000000-0005-0000-0000-000094950000}"/>
    <cellStyle name="Sortie 15 3 7 2 4" xfId="25307" xr:uid="{00000000-0005-0000-0000-000095950000}"/>
    <cellStyle name="Sortie 15 3 7 2 5" xfId="33667" xr:uid="{00000000-0005-0000-0000-000096950000}"/>
    <cellStyle name="Sortie 15 3 7 2 6" xfId="33283" xr:uid="{00000000-0005-0000-0000-000097950000}"/>
    <cellStyle name="Sortie 15 3 7 2 7" xfId="27319" xr:uid="{00000000-0005-0000-0000-000098950000}"/>
    <cellStyle name="Sortie 15 3 8" xfId="14415" xr:uid="{00000000-0005-0000-0000-000099950000}"/>
    <cellStyle name="Sortie 15 3 8 2" xfId="18946" xr:uid="{00000000-0005-0000-0000-00009A950000}"/>
    <cellStyle name="Sortie 15 3 8 2 2" xfId="29265" xr:uid="{00000000-0005-0000-0000-00009B950000}"/>
    <cellStyle name="Sortie 15 3 8 2 3" xfId="24916" xr:uid="{00000000-0005-0000-0000-00009C950000}"/>
    <cellStyle name="Sortie 15 3 8 2 4" xfId="31545" xr:uid="{00000000-0005-0000-0000-00009D950000}"/>
    <cellStyle name="Sortie 15 3 8 2 5" xfId="26729" xr:uid="{00000000-0005-0000-0000-00009E950000}"/>
    <cellStyle name="Sortie 15 3 8 2 6" xfId="21800" xr:uid="{00000000-0005-0000-0000-00009F950000}"/>
    <cellStyle name="Sortie 15 3 8 2 7" xfId="34675" xr:uid="{00000000-0005-0000-0000-0000A0950000}"/>
    <cellStyle name="Sortie 15 3 9" xfId="13949" xr:uid="{00000000-0005-0000-0000-0000A1950000}"/>
    <cellStyle name="Sortie 15 3 9 2" xfId="18762" xr:uid="{00000000-0005-0000-0000-0000A2950000}"/>
    <cellStyle name="Sortie 15 3 9 2 2" xfId="29085" xr:uid="{00000000-0005-0000-0000-0000A3950000}"/>
    <cellStyle name="Sortie 15 3 9 2 3" xfId="6245" xr:uid="{00000000-0005-0000-0000-0000A4950000}"/>
    <cellStyle name="Sortie 15 3 9 2 4" xfId="31366" xr:uid="{00000000-0005-0000-0000-0000A5950000}"/>
    <cellStyle name="Sortie 15 3 9 2 5" xfId="23222" xr:uid="{00000000-0005-0000-0000-0000A6950000}"/>
    <cellStyle name="Sortie 15 3 9 2 6" xfId="30807" xr:uid="{00000000-0005-0000-0000-0000A7950000}"/>
    <cellStyle name="Sortie 15 3 9 2 7" xfId="34498" xr:uid="{00000000-0005-0000-0000-0000A8950000}"/>
    <cellStyle name="Sortie 16 2" xfId="1076" xr:uid="{00000000-0005-0000-0000-0000A9950000}"/>
    <cellStyle name="Sortie 16 2 10" xfId="12347" xr:uid="{00000000-0005-0000-0000-0000AA950000}"/>
    <cellStyle name="Sortie 16 2 10 2" xfId="18434" xr:uid="{00000000-0005-0000-0000-0000AB950000}"/>
    <cellStyle name="Sortie 16 2 10 2 2" xfId="28765" xr:uid="{00000000-0005-0000-0000-0000AC950000}"/>
    <cellStyle name="Sortie 16 2 10 2 3" xfId="24604" xr:uid="{00000000-0005-0000-0000-0000AD950000}"/>
    <cellStyle name="Sortie 16 2 10 2 4" xfId="26094" xr:uid="{00000000-0005-0000-0000-0000AE950000}"/>
    <cellStyle name="Sortie 16 2 10 2 5" xfId="27830" xr:uid="{00000000-0005-0000-0000-0000AF950000}"/>
    <cellStyle name="Sortie 16 2 10 2 6" xfId="26889" xr:uid="{00000000-0005-0000-0000-0000B0950000}"/>
    <cellStyle name="Sortie 16 2 10 2 7" xfId="33566" xr:uid="{00000000-0005-0000-0000-0000B1950000}"/>
    <cellStyle name="Sortie 16 2 11" xfId="12901" xr:uid="{00000000-0005-0000-0000-0000B2950000}"/>
    <cellStyle name="Sortie 16 2 11 2" xfId="18651" xr:uid="{00000000-0005-0000-0000-0000B3950000}"/>
    <cellStyle name="Sortie 16 2 11 2 2" xfId="28978" xr:uid="{00000000-0005-0000-0000-0000B4950000}"/>
    <cellStyle name="Sortie 16 2 11 2 3" xfId="23568" xr:uid="{00000000-0005-0000-0000-0000B5950000}"/>
    <cellStyle name="Sortie 16 2 11 2 4" xfId="25259" xr:uid="{00000000-0005-0000-0000-0000B6950000}"/>
    <cellStyle name="Sortie 16 2 11 2 5" xfId="31086" xr:uid="{00000000-0005-0000-0000-0000B7950000}"/>
    <cellStyle name="Sortie 16 2 11 2 6" xfId="22684" xr:uid="{00000000-0005-0000-0000-0000B8950000}"/>
    <cellStyle name="Sortie 16 2 11 2 7" xfId="27052" xr:uid="{00000000-0005-0000-0000-0000B9950000}"/>
    <cellStyle name="Sortie 16 2 12" xfId="12589" xr:uid="{00000000-0005-0000-0000-0000BA950000}"/>
    <cellStyle name="Sortie 16 2 12 2" xfId="18523" xr:uid="{00000000-0005-0000-0000-0000BB950000}"/>
    <cellStyle name="Sortie 16 2 12 2 2" xfId="28852" xr:uid="{00000000-0005-0000-0000-0000BC950000}"/>
    <cellStyle name="Sortie 16 2 12 2 3" xfId="24625" xr:uid="{00000000-0005-0000-0000-0000BD950000}"/>
    <cellStyle name="Sortie 16 2 12 2 4" xfId="26112" xr:uid="{00000000-0005-0000-0000-0000BE950000}"/>
    <cellStyle name="Sortie 16 2 12 2 5" xfId="22056" xr:uid="{00000000-0005-0000-0000-0000BF950000}"/>
    <cellStyle name="Sortie 16 2 12 2 6" xfId="33609" xr:uid="{00000000-0005-0000-0000-0000C0950000}"/>
    <cellStyle name="Sortie 16 2 12 2 7" xfId="22149" xr:uid="{00000000-0005-0000-0000-0000C1950000}"/>
    <cellStyle name="Sortie 16 2 13" xfId="14107" xr:uid="{00000000-0005-0000-0000-0000C2950000}"/>
    <cellStyle name="Sortie 16 2 13 2" xfId="18826" xr:uid="{00000000-0005-0000-0000-0000C3950000}"/>
    <cellStyle name="Sortie 16 2 13 2 2" xfId="29147" xr:uid="{00000000-0005-0000-0000-0000C4950000}"/>
    <cellStyle name="Sortie 16 2 13 2 3" xfId="26012" xr:uid="{00000000-0005-0000-0000-0000C5950000}"/>
    <cellStyle name="Sortie 16 2 13 2 4" xfId="31427" xr:uid="{00000000-0005-0000-0000-0000C6950000}"/>
    <cellStyle name="Sortie 16 2 13 2 5" xfId="22780" xr:uid="{00000000-0005-0000-0000-0000C7950000}"/>
    <cellStyle name="Sortie 16 2 13 2 6" xfId="21875" xr:uid="{00000000-0005-0000-0000-0000C8950000}"/>
    <cellStyle name="Sortie 16 2 13 2 7" xfId="34559" xr:uid="{00000000-0005-0000-0000-0000C9950000}"/>
    <cellStyle name="Sortie 16 2 14" xfId="14198" xr:uid="{00000000-0005-0000-0000-0000CA950000}"/>
    <cellStyle name="Sortie 16 2 14 2" xfId="18855" xr:uid="{00000000-0005-0000-0000-0000CB950000}"/>
    <cellStyle name="Sortie 16 2 14 2 2" xfId="29175" xr:uid="{00000000-0005-0000-0000-0000CC950000}"/>
    <cellStyle name="Sortie 16 2 14 2 3" xfId="6266" xr:uid="{00000000-0005-0000-0000-0000CD950000}"/>
    <cellStyle name="Sortie 16 2 14 2 4" xfId="31456" xr:uid="{00000000-0005-0000-0000-0000CE950000}"/>
    <cellStyle name="Sortie 16 2 14 2 5" xfId="25731" xr:uid="{00000000-0005-0000-0000-0000CF950000}"/>
    <cellStyle name="Sortie 16 2 14 2 6" xfId="32836" xr:uid="{00000000-0005-0000-0000-0000D0950000}"/>
    <cellStyle name="Sortie 16 2 14 2 7" xfId="34587" xr:uid="{00000000-0005-0000-0000-0000D1950000}"/>
    <cellStyle name="Sortie 16 2 15" xfId="14508" xr:uid="{00000000-0005-0000-0000-0000D2950000}"/>
    <cellStyle name="Sortie 16 2 15 2" xfId="18979" xr:uid="{00000000-0005-0000-0000-0000D3950000}"/>
    <cellStyle name="Sortie 16 2 15 2 2" xfId="29298" xr:uid="{00000000-0005-0000-0000-0000D4950000}"/>
    <cellStyle name="Sortie 16 2 15 2 3" xfId="25069" xr:uid="{00000000-0005-0000-0000-0000D5950000}"/>
    <cellStyle name="Sortie 16 2 15 2 4" xfId="31578" xr:uid="{00000000-0005-0000-0000-0000D6950000}"/>
    <cellStyle name="Sortie 16 2 15 2 5" xfId="23311" xr:uid="{00000000-0005-0000-0000-0000D7950000}"/>
    <cellStyle name="Sortie 16 2 15 2 6" xfId="32653" xr:uid="{00000000-0005-0000-0000-0000D8950000}"/>
    <cellStyle name="Sortie 16 2 15 2 7" xfId="34708" xr:uid="{00000000-0005-0000-0000-0000D9950000}"/>
    <cellStyle name="Sortie 16 2 2" xfId="4163" xr:uid="{00000000-0005-0000-0000-0000DA950000}"/>
    <cellStyle name="Sortie 16 2 2 2" xfId="12023" xr:uid="{00000000-0005-0000-0000-0000DB950000}"/>
    <cellStyle name="Sortie 16 2 2 2 2" xfId="24283" xr:uid="{00000000-0005-0000-0000-0000DC950000}"/>
    <cellStyle name="Sortie 16 2 2 2 3" xfId="29602" xr:uid="{00000000-0005-0000-0000-0000DD950000}"/>
    <cellStyle name="Sortie 16 2 2 2 4" xfId="6498" xr:uid="{00000000-0005-0000-0000-0000DE950000}"/>
    <cellStyle name="Sortie 16 2 2 2 5" xfId="22677" xr:uid="{00000000-0005-0000-0000-0000DF950000}"/>
    <cellStyle name="Sortie 16 2 2 2 6" xfId="22958" xr:uid="{00000000-0005-0000-0000-0000E0950000}"/>
    <cellStyle name="Sortie 16 2 2 2 7" xfId="22160" xr:uid="{00000000-0005-0000-0000-0000E1950000}"/>
    <cellStyle name="Sortie 16 2 2 3" xfId="22426" xr:uid="{00000000-0005-0000-0000-0000E2950000}"/>
    <cellStyle name="Sortie 16 2 2 4" xfId="23462" xr:uid="{00000000-0005-0000-0000-0000E3950000}"/>
    <cellStyle name="Sortie 16 2 2 5" xfId="29447" xr:uid="{00000000-0005-0000-0000-0000E4950000}"/>
    <cellStyle name="Sortie 16 2 2 6" xfId="32120" xr:uid="{00000000-0005-0000-0000-0000E5950000}"/>
    <cellStyle name="Sortie 16 2 2 7" xfId="32298" xr:uid="{00000000-0005-0000-0000-0000E6950000}"/>
    <cellStyle name="Sortie 16 2 2 8" xfId="6335" xr:uid="{00000000-0005-0000-0000-0000E7950000}"/>
    <cellStyle name="Sortie 16 2 3" xfId="11724" xr:uid="{00000000-0005-0000-0000-0000E8950000}"/>
    <cellStyle name="Sortie 16 2 3 2" xfId="18233" xr:uid="{00000000-0005-0000-0000-0000E9950000}"/>
    <cellStyle name="Sortie 16 2 3 2 2" xfId="28569" xr:uid="{00000000-0005-0000-0000-0000EA950000}"/>
    <cellStyle name="Sortie 16 2 3 2 3" xfId="25335" xr:uid="{00000000-0005-0000-0000-0000EB950000}"/>
    <cellStyle name="Sortie 16 2 3 2 4" xfId="25218" xr:uid="{00000000-0005-0000-0000-0000EC950000}"/>
    <cellStyle name="Sortie 16 2 3 2 5" xfId="25387" xr:uid="{00000000-0005-0000-0000-0000ED950000}"/>
    <cellStyle name="Sortie 16 2 3 2 6" xfId="22617" xr:uid="{00000000-0005-0000-0000-0000EE950000}"/>
    <cellStyle name="Sortie 16 2 3 2 7" xfId="33264" xr:uid="{00000000-0005-0000-0000-0000EF950000}"/>
    <cellStyle name="Sortie 16 2 4" xfId="12077" xr:uid="{00000000-0005-0000-0000-0000F0950000}"/>
    <cellStyle name="Sortie 16 2 4 2" xfId="18349" xr:uid="{00000000-0005-0000-0000-0000F1950000}"/>
    <cellStyle name="Sortie 16 2 4 2 2" xfId="28682" xr:uid="{00000000-0005-0000-0000-0000F2950000}"/>
    <cellStyle name="Sortie 16 2 4 2 3" xfId="25189" xr:uid="{00000000-0005-0000-0000-0000F3950000}"/>
    <cellStyle name="Sortie 16 2 4 2 4" xfId="26030" xr:uid="{00000000-0005-0000-0000-0000F4950000}"/>
    <cellStyle name="Sortie 16 2 4 2 5" xfId="30673" xr:uid="{00000000-0005-0000-0000-0000F5950000}"/>
    <cellStyle name="Sortie 16 2 4 2 6" xfId="32974" xr:uid="{00000000-0005-0000-0000-0000F6950000}"/>
    <cellStyle name="Sortie 16 2 4 2 7" xfId="31879" xr:uid="{00000000-0005-0000-0000-0000F7950000}"/>
    <cellStyle name="Sortie 16 2 5" xfId="12062" xr:uid="{00000000-0005-0000-0000-0000F8950000}"/>
    <cellStyle name="Sortie 16 2 5 2" xfId="18344" xr:uid="{00000000-0005-0000-0000-0000F9950000}"/>
    <cellStyle name="Sortie 16 2 5 2 2" xfId="28677" xr:uid="{00000000-0005-0000-0000-0000FA950000}"/>
    <cellStyle name="Sortie 16 2 5 2 3" xfId="24589" xr:uid="{00000000-0005-0000-0000-0000FB950000}"/>
    <cellStyle name="Sortie 16 2 5 2 4" xfId="25224" xr:uid="{00000000-0005-0000-0000-0000FC950000}"/>
    <cellStyle name="Sortie 16 2 5 2 5" xfId="30446" xr:uid="{00000000-0005-0000-0000-0000FD950000}"/>
    <cellStyle name="Sortie 16 2 5 2 6" xfId="33120" xr:uid="{00000000-0005-0000-0000-0000FE950000}"/>
    <cellStyle name="Sortie 16 2 5 2 7" xfId="28916" xr:uid="{00000000-0005-0000-0000-0000FF950000}"/>
    <cellStyle name="Sortie 16 2 6" xfId="12838" xr:uid="{00000000-0005-0000-0000-000000960000}"/>
    <cellStyle name="Sortie 16 2 6 2" xfId="18609" xr:uid="{00000000-0005-0000-0000-000001960000}"/>
    <cellStyle name="Sortie 16 2 6 2 2" xfId="28936" xr:uid="{00000000-0005-0000-0000-000002960000}"/>
    <cellStyle name="Sortie 16 2 6 2 3" xfId="26841" xr:uid="{00000000-0005-0000-0000-000003960000}"/>
    <cellStyle name="Sortie 16 2 6 2 4" xfId="5967" xr:uid="{00000000-0005-0000-0000-000004960000}"/>
    <cellStyle name="Sortie 16 2 6 2 5" xfId="22964" xr:uid="{00000000-0005-0000-0000-000005960000}"/>
    <cellStyle name="Sortie 16 2 6 2 6" xfId="33221" xr:uid="{00000000-0005-0000-0000-000006960000}"/>
    <cellStyle name="Sortie 16 2 6 2 7" xfId="32720" xr:uid="{00000000-0005-0000-0000-000007960000}"/>
    <cellStyle name="Sortie 16 2 7" xfId="12614" xr:uid="{00000000-0005-0000-0000-000008960000}"/>
    <cellStyle name="Sortie 16 2 7 2" xfId="18540" xr:uid="{00000000-0005-0000-0000-000009960000}"/>
    <cellStyle name="Sortie 16 2 7 2 2" xfId="28869" xr:uid="{00000000-0005-0000-0000-00000A960000}"/>
    <cellStyle name="Sortie 16 2 7 2 3" xfId="24434" xr:uid="{00000000-0005-0000-0000-00000B960000}"/>
    <cellStyle name="Sortie 16 2 7 2 4" xfId="6026" xr:uid="{00000000-0005-0000-0000-00000C960000}"/>
    <cellStyle name="Sortie 16 2 7 2 5" xfId="30346" xr:uid="{00000000-0005-0000-0000-00000D960000}"/>
    <cellStyle name="Sortie 16 2 7 2 6" xfId="32064" xr:uid="{00000000-0005-0000-0000-00000E960000}"/>
    <cellStyle name="Sortie 16 2 7 2 7" xfId="30536" xr:uid="{00000000-0005-0000-0000-00000F960000}"/>
    <cellStyle name="Sortie 16 2 8" xfId="14521" xr:uid="{00000000-0005-0000-0000-000010960000}"/>
    <cellStyle name="Sortie 16 2 8 2" xfId="18984" xr:uid="{00000000-0005-0000-0000-000011960000}"/>
    <cellStyle name="Sortie 16 2 8 2 2" xfId="29303" xr:uid="{00000000-0005-0000-0000-000012960000}"/>
    <cellStyle name="Sortie 16 2 8 2 3" xfId="26520" xr:uid="{00000000-0005-0000-0000-000013960000}"/>
    <cellStyle name="Sortie 16 2 8 2 4" xfId="31583" xr:uid="{00000000-0005-0000-0000-000014960000}"/>
    <cellStyle name="Sortie 16 2 8 2 5" xfId="27157" xr:uid="{00000000-0005-0000-0000-000015960000}"/>
    <cellStyle name="Sortie 16 2 8 2 6" xfId="24168" xr:uid="{00000000-0005-0000-0000-000016960000}"/>
    <cellStyle name="Sortie 16 2 8 2 7" xfId="34712" xr:uid="{00000000-0005-0000-0000-000017960000}"/>
    <cellStyle name="Sortie 16 2 9" xfId="13997" xr:uid="{00000000-0005-0000-0000-000018960000}"/>
    <cellStyle name="Sortie 16 2 9 2" xfId="18773" xr:uid="{00000000-0005-0000-0000-000019960000}"/>
    <cellStyle name="Sortie 16 2 9 2 2" xfId="29096" xr:uid="{00000000-0005-0000-0000-00001A960000}"/>
    <cellStyle name="Sortie 16 2 9 2 3" xfId="6255" xr:uid="{00000000-0005-0000-0000-00001B960000}"/>
    <cellStyle name="Sortie 16 2 9 2 4" xfId="31377" xr:uid="{00000000-0005-0000-0000-00001C960000}"/>
    <cellStyle name="Sortie 16 2 9 2 5" xfId="6389" xr:uid="{00000000-0005-0000-0000-00001D960000}"/>
    <cellStyle name="Sortie 16 2 9 2 6" xfId="22534" xr:uid="{00000000-0005-0000-0000-00001E960000}"/>
    <cellStyle name="Sortie 16 2 9 2 7" xfId="34509" xr:uid="{00000000-0005-0000-0000-00001F960000}"/>
    <cellStyle name="Sortie 16 3" xfId="1077" xr:uid="{00000000-0005-0000-0000-000020960000}"/>
    <cellStyle name="Sortie 16 3 10" xfId="13052" xr:uid="{00000000-0005-0000-0000-000021960000}"/>
    <cellStyle name="Sortie 16 3 10 2" xfId="18725" xr:uid="{00000000-0005-0000-0000-000022960000}"/>
    <cellStyle name="Sortie 16 3 10 2 2" xfId="29050" xr:uid="{00000000-0005-0000-0000-000023960000}"/>
    <cellStyle name="Sortie 16 3 10 2 3" xfId="29453" xr:uid="{00000000-0005-0000-0000-000024960000}"/>
    <cellStyle name="Sortie 16 3 10 2 4" xfId="31332" xr:uid="{00000000-0005-0000-0000-000025960000}"/>
    <cellStyle name="Sortie 16 3 10 2 5" xfId="33500" xr:uid="{00000000-0005-0000-0000-000026960000}"/>
    <cellStyle name="Sortie 16 3 10 2 6" xfId="21471" xr:uid="{00000000-0005-0000-0000-000027960000}"/>
    <cellStyle name="Sortie 16 3 10 2 7" xfId="34465" xr:uid="{00000000-0005-0000-0000-000028960000}"/>
    <cellStyle name="Sortie 16 3 11" xfId="13001" xr:uid="{00000000-0005-0000-0000-000029960000}"/>
    <cellStyle name="Sortie 16 3 11 2" xfId="18705" xr:uid="{00000000-0005-0000-0000-00002A960000}"/>
    <cellStyle name="Sortie 16 3 11 2 2" xfId="29031" xr:uid="{00000000-0005-0000-0000-00002B960000}"/>
    <cellStyle name="Sortie 16 3 11 2 3" xfId="25629" xr:uid="{00000000-0005-0000-0000-00002C960000}"/>
    <cellStyle name="Sortie 16 3 11 2 4" xfId="24499" xr:uid="{00000000-0005-0000-0000-00002D960000}"/>
    <cellStyle name="Sortie 16 3 11 2 5" xfId="27727" xr:uid="{00000000-0005-0000-0000-00002E960000}"/>
    <cellStyle name="Sortie 16 3 11 2 6" xfId="33094" xr:uid="{00000000-0005-0000-0000-00002F960000}"/>
    <cellStyle name="Sortie 16 3 11 2 7" xfId="27679" xr:uid="{00000000-0005-0000-0000-000030960000}"/>
    <cellStyle name="Sortie 16 3 12" xfId="13057" xr:uid="{00000000-0005-0000-0000-000031960000}"/>
    <cellStyle name="Sortie 16 3 12 2" xfId="18727" xr:uid="{00000000-0005-0000-0000-000032960000}"/>
    <cellStyle name="Sortie 16 3 12 2 2" xfId="29051" xr:uid="{00000000-0005-0000-0000-000033960000}"/>
    <cellStyle name="Sortie 16 3 12 2 3" xfId="26838" xr:uid="{00000000-0005-0000-0000-000034960000}"/>
    <cellStyle name="Sortie 16 3 12 2 4" xfId="31333" xr:uid="{00000000-0005-0000-0000-000035960000}"/>
    <cellStyle name="Sortie 16 3 12 2 5" xfId="21846" xr:uid="{00000000-0005-0000-0000-000036960000}"/>
    <cellStyle name="Sortie 16 3 12 2 6" xfId="27954" xr:uid="{00000000-0005-0000-0000-000037960000}"/>
    <cellStyle name="Sortie 16 3 12 2 7" xfId="34466" xr:uid="{00000000-0005-0000-0000-000038960000}"/>
    <cellStyle name="Sortie 16 3 13" xfId="14129" xr:uid="{00000000-0005-0000-0000-000039960000}"/>
    <cellStyle name="Sortie 16 3 13 2" xfId="18838" xr:uid="{00000000-0005-0000-0000-00003A960000}"/>
    <cellStyle name="Sortie 16 3 13 2 2" xfId="29158" xr:uid="{00000000-0005-0000-0000-00003B960000}"/>
    <cellStyle name="Sortie 16 3 13 2 3" xfId="25253" xr:uid="{00000000-0005-0000-0000-00003C960000}"/>
    <cellStyle name="Sortie 16 3 13 2 4" xfId="31439" xr:uid="{00000000-0005-0000-0000-00003D960000}"/>
    <cellStyle name="Sortie 16 3 13 2 5" xfId="27453" xr:uid="{00000000-0005-0000-0000-00003E960000}"/>
    <cellStyle name="Sortie 16 3 13 2 6" xfId="30935" xr:uid="{00000000-0005-0000-0000-00003F960000}"/>
    <cellStyle name="Sortie 16 3 13 2 7" xfId="34570" xr:uid="{00000000-0005-0000-0000-000040960000}"/>
    <cellStyle name="Sortie 16 3 14" xfId="14774" xr:uid="{00000000-0005-0000-0000-000041960000}"/>
    <cellStyle name="Sortie 16 3 14 2" xfId="19082" xr:uid="{00000000-0005-0000-0000-000042960000}"/>
    <cellStyle name="Sortie 16 3 14 2 2" xfId="29400" xr:uid="{00000000-0005-0000-0000-000043960000}"/>
    <cellStyle name="Sortie 16 3 14 2 3" xfId="26151" xr:uid="{00000000-0005-0000-0000-000044960000}"/>
    <cellStyle name="Sortie 16 3 14 2 4" xfId="31680" xr:uid="{00000000-0005-0000-0000-000045960000}"/>
    <cellStyle name="Sortie 16 3 14 2 5" xfId="26459" xr:uid="{00000000-0005-0000-0000-000046960000}"/>
    <cellStyle name="Sortie 16 3 14 2 6" xfId="28502" xr:uid="{00000000-0005-0000-0000-000047960000}"/>
    <cellStyle name="Sortie 16 3 14 2 7" xfId="34809" xr:uid="{00000000-0005-0000-0000-000048960000}"/>
    <cellStyle name="Sortie 16 3 15" xfId="14059" xr:uid="{00000000-0005-0000-0000-000049960000}"/>
    <cellStyle name="Sortie 16 3 15 2" xfId="18803" xr:uid="{00000000-0005-0000-0000-00004A960000}"/>
    <cellStyle name="Sortie 16 3 15 2 2" xfId="29125" xr:uid="{00000000-0005-0000-0000-00004B960000}"/>
    <cellStyle name="Sortie 16 3 15 2 3" xfId="24713" xr:uid="{00000000-0005-0000-0000-00004C960000}"/>
    <cellStyle name="Sortie 16 3 15 2 4" xfId="31405" xr:uid="{00000000-0005-0000-0000-00004D960000}"/>
    <cellStyle name="Sortie 16 3 15 2 5" xfId="26947" xr:uid="{00000000-0005-0000-0000-00004E960000}"/>
    <cellStyle name="Sortie 16 3 15 2 6" xfId="33284" xr:uid="{00000000-0005-0000-0000-00004F960000}"/>
    <cellStyle name="Sortie 16 3 15 2 7" xfId="34537" xr:uid="{00000000-0005-0000-0000-000050960000}"/>
    <cellStyle name="Sortie 16 3 2" xfId="4207" xr:uid="{00000000-0005-0000-0000-000051960000}"/>
    <cellStyle name="Sortie 16 3 2 2" xfId="12027" xr:uid="{00000000-0005-0000-0000-000052960000}"/>
    <cellStyle name="Sortie 16 3 2 2 2" xfId="23324" xr:uid="{00000000-0005-0000-0000-000053960000}"/>
    <cellStyle name="Sortie 16 3 2 2 3" xfId="23133" xr:uid="{00000000-0005-0000-0000-000054960000}"/>
    <cellStyle name="Sortie 16 3 2 2 4" xfId="22206" xr:uid="{00000000-0005-0000-0000-000055960000}"/>
    <cellStyle name="Sortie 16 3 2 2 5" xfId="24234" xr:uid="{00000000-0005-0000-0000-000056960000}"/>
    <cellStyle name="Sortie 16 3 2 2 6" xfId="25115" xr:uid="{00000000-0005-0000-0000-000057960000}"/>
    <cellStyle name="Sortie 16 3 2 2 7" xfId="24942" xr:uid="{00000000-0005-0000-0000-000058960000}"/>
    <cellStyle name="Sortie 16 3 2 3" xfId="22427" xr:uid="{00000000-0005-0000-0000-000059960000}"/>
    <cellStyle name="Sortie 16 3 2 4" xfId="22118" xr:uid="{00000000-0005-0000-0000-00005A960000}"/>
    <cellStyle name="Sortie 16 3 2 5" xfId="23189" xr:uid="{00000000-0005-0000-0000-00005B960000}"/>
    <cellStyle name="Sortie 16 3 2 6" xfId="26123" xr:uid="{00000000-0005-0000-0000-00005C960000}"/>
    <cellStyle name="Sortie 16 3 2 7" xfId="24243" xr:uid="{00000000-0005-0000-0000-00005D960000}"/>
    <cellStyle name="Sortie 16 3 2 8" xfId="32314" xr:uid="{00000000-0005-0000-0000-00005E960000}"/>
    <cellStyle name="Sortie 16 3 3" xfId="11893" xr:uid="{00000000-0005-0000-0000-00005F960000}"/>
    <cellStyle name="Sortie 16 3 3 2" xfId="18282" xr:uid="{00000000-0005-0000-0000-000060960000}"/>
    <cellStyle name="Sortie 16 3 3 2 2" xfId="28617" xr:uid="{00000000-0005-0000-0000-000061960000}"/>
    <cellStyle name="Sortie 16 3 3 2 3" xfId="24702" xr:uid="{00000000-0005-0000-0000-000062960000}"/>
    <cellStyle name="Sortie 16 3 3 2 4" xfId="6041" xr:uid="{00000000-0005-0000-0000-000063960000}"/>
    <cellStyle name="Sortie 16 3 3 2 5" xfId="31984" xr:uid="{00000000-0005-0000-0000-000064960000}"/>
    <cellStyle name="Sortie 16 3 3 2 6" xfId="6516" xr:uid="{00000000-0005-0000-0000-000065960000}"/>
    <cellStyle name="Sortie 16 3 3 2 7" xfId="27403" xr:uid="{00000000-0005-0000-0000-000066960000}"/>
    <cellStyle name="Sortie 16 3 4" xfId="11915" xr:uid="{00000000-0005-0000-0000-000067960000}"/>
    <cellStyle name="Sortie 16 3 4 2" xfId="18294" xr:uid="{00000000-0005-0000-0000-000068960000}"/>
    <cellStyle name="Sortie 16 3 4 2 2" xfId="28628" xr:uid="{00000000-0005-0000-0000-000069960000}"/>
    <cellStyle name="Sortie 16 3 4 2 3" xfId="24932" xr:uid="{00000000-0005-0000-0000-00006A960000}"/>
    <cellStyle name="Sortie 16 3 4 2 4" xfId="24530" xr:uid="{00000000-0005-0000-0000-00006B960000}"/>
    <cellStyle name="Sortie 16 3 4 2 5" xfId="6502" xr:uid="{00000000-0005-0000-0000-00006C960000}"/>
    <cellStyle name="Sortie 16 3 4 2 6" xfId="31268" xr:uid="{00000000-0005-0000-0000-00006D960000}"/>
    <cellStyle name="Sortie 16 3 4 2 7" xfId="23906" xr:uid="{00000000-0005-0000-0000-00006E960000}"/>
    <cellStyle name="Sortie 16 3 5" xfId="11977" xr:uid="{00000000-0005-0000-0000-00006F960000}"/>
    <cellStyle name="Sortie 16 3 5 2" xfId="18316" xr:uid="{00000000-0005-0000-0000-000070960000}"/>
    <cellStyle name="Sortie 16 3 5 2 2" xfId="28649" xr:uid="{00000000-0005-0000-0000-000071960000}"/>
    <cellStyle name="Sortie 16 3 5 2 3" xfId="26101" xr:uid="{00000000-0005-0000-0000-000072960000}"/>
    <cellStyle name="Sortie 16 3 5 2 4" xfId="24988" xr:uid="{00000000-0005-0000-0000-000073960000}"/>
    <cellStyle name="Sortie 16 3 5 2 5" xfId="26629" xr:uid="{00000000-0005-0000-0000-000074960000}"/>
    <cellStyle name="Sortie 16 3 5 2 6" xfId="21864" xr:uid="{00000000-0005-0000-0000-000075960000}"/>
    <cellStyle name="Sortie 16 3 5 2 7" xfId="25300" xr:uid="{00000000-0005-0000-0000-000076960000}"/>
    <cellStyle name="Sortie 16 3 6" xfId="12839" xr:uid="{00000000-0005-0000-0000-000077960000}"/>
    <cellStyle name="Sortie 16 3 6 2" xfId="18610" xr:uid="{00000000-0005-0000-0000-000078960000}"/>
    <cellStyle name="Sortie 16 3 6 2 2" xfId="28937" xr:uid="{00000000-0005-0000-0000-000079960000}"/>
    <cellStyle name="Sortie 16 3 6 2 3" xfId="29697" xr:uid="{00000000-0005-0000-0000-00007A960000}"/>
    <cellStyle name="Sortie 16 3 6 2 4" xfId="5969" xr:uid="{00000000-0005-0000-0000-00007B960000}"/>
    <cellStyle name="Sortie 16 3 6 2 5" xfId="23627" xr:uid="{00000000-0005-0000-0000-00007C960000}"/>
    <cellStyle name="Sortie 16 3 6 2 6" xfId="22137" xr:uid="{00000000-0005-0000-0000-00007D960000}"/>
    <cellStyle name="Sortie 16 3 6 2 7" xfId="32717" xr:uid="{00000000-0005-0000-0000-00007E960000}"/>
    <cellStyle name="Sortie 16 3 7" xfId="12615" xr:uid="{00000000-0005-0000-0000-00007F960000}"/>
    <cellStyle name="Sortie 16 3 7 2" xfId="18541" xr:uid="{00000000-0005-0000-0000-000080960000}"/>
    <cellStyle name="Sortie 16 3 7 2 2" xfId="28870" xr:uid="{00000000-0005-0000-0000-000081960000}"/>
    <cellStyle name="Sortie 16 3 7 2 3" xfId="26524" xr:uid="{00000000-0005-0000-0000-000082960000}"/>
    <cellStyle name="Sortie 16 3 7 2 4" xfId="26372" xr:uid="{00000000-0005-0000-0000-000083960000}"/>
    <cellStyle name="Sortie 16 3 7 2 5" xfId="26376" xr:uid="{00000000-0005-0000-0000-000084960000}"/>
    <cellStyle name="Sortie 16 3 7 2 6" xfId="30418" xr:uid="{00000000-0005-0000-0000-000085960000}"/>
    <cellStyle name="Sortie 16 3 7 2 7" xfId="24053" xr:uid="{00000000-0005-0000-0000-000086960000}"/>
    <cellStyle name="Sortie 16 3 8" xfId="14185" xr:uid="{00000000-0005-0000-0000-000087960000}"/>
    <cellStyle name="Sortie 16 3 8 2" xfId="18851" xr:uid="{00000000-0005-0000-0000-000088960000}"/>
    <cellStyle name="Sortie 16 3 8 2 2" xfId="29171" xr:uid="{00000000-0005-0000-0000-000089960000}"/>
    <cellStyle name="Sortie 16 3 8 2 3" xfId="26501" xr:uid="{00000000-0005-0000-0000-00008A960000}"/>
    <cellStyle name="Sortie 16 3 8 2 4" xfId="31452" xr:uid="{00000000-0005-0000-0000-00008B960000}"/>
    <cellStyle name="Sortie 16 3 8 2 5" xfId="6406" xr:uid="{00000000-0005-0000-0000-00008C960000}"/>
    <cellStyle name="Sortie 16 3 8 2 6" xfId="21294" xr:uid="{00000000-0005-0000-0000-00008D960000}"/>
    <cellStyle name="Sortie 16 3 8 2 7" xfId="34583" xr:uid="{00000000-0005-0000-0000-00008E960000}"/>
    <cellStyle name="Sortie 16 3 9" xfId="14125" xr:uid="{00000000-0005-0000-0000-00008F960000}"/>
    <cellStyle name="Sortie 16 3 9 2" xfId="18836" xr:uid="{00000000-0005-0000-0000-000090960000}"/>
    <cellStyle name="Sortie 16 3 9 2 2" xfId="29156" xr:uid="{00000000-0005-0000-0000-000091960000}"/>
    <cellStyle name="Sortie 16 3 9 2 3" xfId="25992" xr:uid="{00000000-0005-0000-0000-000092960000}"/>
    <cellStyle name="Sortie 16 3 9 2 4" xfId="31437" xr:uid="{00000000-0005-0000-0000-000093960000}"/>
    <cellStyle name="Sortie 16 3 9 2 5" xfId="31232" xr:uid="{00000000-0005-0000-0000-000094960000}"/>
    <cellStyle name="Sortie 16 3 9 2 6" xfId="28217" xr:uid="{00000000-0005-0000-0000-000095960000}"/>
    <cellStyle name="Sortie 16 3 9 2 7" xfId="34568" xr:uid="{00000000-0005-0000-0000-000096960000}"/>
    <cellStyle name="Sortie 17 2" xfId="1078" xr:uid="{00000000-0005-0000-0000-000097960000}"/>
    <cellStyle name="Sortie 17 2 10" xfId="12583" xr:uid="{00000000-0005-0000-0000-000098960000}"/>
    <cellStyle name="Sortie 17 2 10 2" xfId="18519" xr:uid="{00000000-0005-0000-0000-000099960000}"/>
    <cellStyle name="Sortie 17 2 10 2 2" xfId="28848" xr:uid="{00000000-0005-0000-0000-00009A960000}"/>
    <cellStyle name="Sortie 17 2 10 2 3" xfId="24902" xr:uid="{00000000-0005-0000-0000-00009B960000}"/>
    <cellStyle name="Sortie 17 2 10 2 4" xfId="24737" xr:uid="{00000000-0005-0000-0000-00009C960000}"/>
    <cellStyle name="Sortie 17 2 10 2 5" xfId="24316" xr:uid="{00000000-0005-0000-0000-00009D960000}"/>
    <cellStyle name="Sortie 17 2 10 2 6" xfId="25734" xr:uid="{00000000-0005-0000-0000-00009E960000}"/>
    <cellStyle name="Sortie 17 2 10 2 7" xfId="33282" xr:uid="{00000000-0005-0000-0000-00009F960000}"/>
    <cellStyle name="Sortie 17 2 11" xfId="14612" xr:uid="{00000000-0005-0000-0000-0000A0960000}"/>
    <cellStyle name="Sortie 17 2 11 2" xfId="19018" xr:uid="{00000000-0005-0000-0000-0000A1960000}"/>
    <cellStyle name="Sortie 17 2 11 2 2" xfId="29337" xr:uid="{00000000-0005-0000-0000-0000A2960000}"/>
    <cellStyle name="Sortie 17 2 11 2 3" xfId="25923" xr:uid="{00000000-0005-0000-0000-0000A3960000}"/>
    <cellStyle name="Sortie 17 2 11 2 4" xfId="31617" xr:uid="{00000000-0005-0000-0000-0000A4960000}"/>
    <cellStyle name="Sortie 17 2 11 2 5" xfId="25317" xr:uid="{00000000-0005-0000-0000-0000A5960000}"/>
    <cellStyle name="Sortie 17 2 11 2 6" xfId="28429" xr:uid="{00000000-0005-0000-0000-0000A6960000}"/>
    <cellStyle name="Sortie 17 2 11 2 7" xfId="34746" xr:uid="{00000000-0005-0000-0000-0000A7960000}"/>
    <cellStyle name="Sortie 17 2 12" xfId="14671" xr:uid="{00000000-0005-0000-0000-0000A8960000}"/>
    <cellStyle name="Sortie 17 2 12 2" xfId="19043" xr:uid="{00000000-0005-0000-0000-0000A9960000}"/>
    <cellStyle name="Sortie 17 2 12 2 2" xfId="29362" xr:uid="{00000000-0005-0000-0000-0000AA960000}"/>
    <cellStyle name="Sortie 17 2 12 2 3" xfId="24407" xr:uid="{00000000-0005-0000-0000-0000AB960000}"/>
    <cellStyle name="Sortie 17 2 12 2 4" xfId="31642" xr:uid="{00000000-0005-0000-0000-0000AC960000}"/>
    <cellStyle name="Sortie 17 2 12 2 5" xfId="21791" xr:uid="{00000000-0005-0000-0000-0000AD960000}"/>
    <cellStyle name="Sortie 17 2 12 2 6" xfId="33123" xr:uid="{00000000-0005-0000-0000-0000AE960000}"/>
    <cellStyle name="Sortie 17 2 12 2 7" xfId="34771" xr:uid="{00000000-0005-0000-0000-0000AF960000}"/>
    <cellStyle name="Sortie 17 2 13" xfId="12874" xr:uid="{00000000-0005-0000-0000-0000B0960000}"/>
    <cellStyle name="Sortie 17 2 13 2" xfId="18638" xr:uid="{00000000-0005-0000-0000-0000B1960000}"/>
    <cellStyle name="Sortie 17 2 13 2 2" xfId="28965" xr:uid="{00000000-0005-0000-0000-0000B2960000}"/>
    <cellStyle name="Sortie 17 2 13 2 3" xfId="30205" xr:uid="{00000000-0005-0000-0000-0000B3960000}"/>
    <cellStyle name="Sortie 17 2 13 2 4" xfId="25257" xr:uid="{00000000-0005-0000-0000-0000B4960000}"/>
    <cellStyle name="Sortie 17 2 13 2 5" xfId="30441" xr:uid="{00000000-0005-0000-0000-0000B5960000}"/>
    <cellStyle name="Sortie 17 2 13 2 6" xfId="33865" xr:uid="{00000000-0005-0000-0000-0000B6960000}"/>
    <cellStyle name="Sortie 17 2 13 2 7" xfId="30002" xr:uid="{00000000-0005-0000-0000-0000B7960000}"/>
    <cellStyle name="Sortie 17 2 14" xfId="14100" xr:uid="{00000000-0005-0000-0000-0000B8960000}"/>
    <cellStyle name="Sortie 17 2 14 2" xfId="18824" xr:uid="{00000000-0005-0000-0000-0000B9960000}"/>
    <cellStyle name="Sortie 17 2 14 2 2" xfId="29145" xr:uid="{00000000-0005-0000-0000-0000BA960000}"/>
    <cellStyle name="Sortie 17 2 14 2 3" xfId="25302" xr:uid="{00000000-0005-0000-0000-0000BB960000}"/>
    <cellStyle name="Sortie 17 2 14 2 4" xfId="31425" xr:uid="{00000000-0005-0000-0000-0000BC960000}"/>
    <cellStyle name="Sortie 17 2 14 2 5" xfId="6604" xr:uid="{00000000-0005-0000-0000-0000BD960000}"/>
    <cellStyle name="Sortie 17 2 14 2 6" xfId="30223" xr:uid="{00000000-0005-0000-0000-0000BE960000}"/>
    <cellStyle name="Sortie 17 2 14 2 7" xfId="34557" xr:uid="{00000000-0005-0000-0000-0000BF960000}"/>
    <cellStyle name="Sortie 17 2 15" xfId="14763" xr:uid="{00000000-0005-0000-0000-0000C0960000}"/>
    <cellStyle name="Sortie 17 2 15 2" xfId="19077" xr:uid="{00000000-0005-0000-0000-0000C1960000}"/>
    <cellStyle name="Sortie 17 2 15 2 2" xfId="29395" xr:uid="{00000000-0005-0000-0000-0000C2960000}"/>
    <cellStyle name="Sortie 17 2 15 2 3" xfId="26441" xr:uid="{00000000-0005-0000-0000-0000C3960000}"/>
    <cellStyle name="Sortie 17 2 15 2 4" xfId="31675" xr:uid="{00000000-0005-0000-0000-0000C4960000}"/>
    <cellStyle name="Sortie 17 2 15 2 5" xfId="27705" xr:uid="{00000000-0005-0000-0000-0000C5960000}"/>
    <cellStyle name="Sortie 17 2 15 2 6" xfId="22629" xr:uid="{00000000-0005-0000-0000-0000C6960000}"/>
    <cellStyle name="Sortie 17 2 15 2 7" xfId="34804" xr:uid="{00000000-0005-0000-0000-0000C7960000}"/>
    <cellStyle name="Sortie 17 2 2" xfId="4199" xr:uid="{00000000-0005-0000-0000-0000C8960000}"/>
    <cellStyle name="Sortie 17 2 2 2" xfId="12234" xr:uid="{00000000-0005-0000-0000-0000C9960000}"/>
    <cellStyle name="Sortie 17 2 2 2 2" xfId="28246" xr:uid="{00000000-0005-0000-0000-0000CA960000}"/>
    <cellStyle name="Sortie 17 2 2 2 3" xfId="29910" xr:uid="{00000000-0005-0000-0000-0000CB960000}"/>
    <cellStyle name="Sortie 17 2 2 2 4" xfId="31037" xr:uid="{00000000-0005-0000-0000-0000CC960000}"/>
    <cellStyle name="Sortie 17 2 2 2 5" xfId="23272" xr:uid="{00000000-0005-0000-0000-0000CD960000}"/>
    <cellStyle name="Sortie 17 2 2 2 6" xfId="33711" xr:uid="{00000000-0005-0000-0000-0000CE960000}"/>
    <cellStyle name="Sortie 17 2 2 2 7" xfId="34315" xr:uid="{00000000-0005-0000-0000-0000CF960000}"/>
    <cellStyle name="Sortie 17 2 2 3" xfId="22428" xr:uid="{00000000-0005-0000-0000-0000D0960000}"/>
    <cellStyle name="Sortie 17 2 2 4" xfId="27636" xr:uid="{00000000-0005-0000-0000-0000D1960000}"/>
    <cellStyle name="Sortie 17 2 2 5" xfId="24997" xr:uid="{00000000-0005-0000-0000-0000D2960000}"/>
    <cellStyle name="Sortie 17 2 2 6" xfId="32478" xr:uid="{00000000-0005-0000-0000-0000D3960000}"/>
    <cellStyle name="Sortie 17 2 2 7" xfId="21868" xr:uid="{00000000-0005-0000-0000-0000D4960000}"/>
    <cellStyle name="Sortie 17 2 2 8" xfId="32979" xr:uid="{00000000-0005-0000-0000-0000D5960000}"/>
    <cellStyle name="Sortie 17 2 3" xfId="12175" xr:uid="{00000000-0005-0000-0000-0000D6960000}"/>
    <cellStyle name="Sortie 17 2 3 2" xfId="18375" xr:uid="{00000000-0005-0000-0000-0000D7960000}"/>
    <cellStyle name="Sortie 17 2 3 2 2" xfId="28706" xr:uid="{00000000-0005-0000-0000-0000D8960000}"/>
    <cellStyle name="Sortie 17 2 3 2 3" xfId="24435" xr:uid="{00000000-0005-0000-0000-0000D9960000}"/>
    <cellStyle name="Sortie 17 2 3 2 4" xfId="24443" xr:uid="{00000000-0005-0000-0000-0000DA960000}"/>
    <cellStyle name="Sortie 17 2 3 2 5" xfId="32379" xr:uid="{00000000-0005-0000-0000-0000DB960000}"/>
    <cellStyle name="Sortie 17 2 3 2 6" xfId="22052" xr:uid="{00000000-0005-0000-0000-0000DC960000}"/>
    <cellStyle name="Sortie 17 2 3 2 7" xfId="33344" xr:uid="{00000000-0005-0000-0000-0000DD960000}"/>
    <cellStyle name="Sortie 17 2 4" xfId="12231" xr:uid="{00000000-0005-0000-0000-0000DE960000}"/>
    <cellStyle name="Sortie 17 2 4 2" xfId="18393" xr:uid="{00000000-0005-0000-0000-0000DF960000}"/>
    <cellStyle name="Sortie 17 2 4 2 2" xfId="28724" xr:uid="{00000000-0005-0000-0000-0000E0960000}"/>
    <cellStyle name="Sortie 17 2 4 2 3" xfId="25925" xr:uid="{00000000-0005-0000-0000-0000E1960000}"/>
    <cellStyle name="Sortie 17 2 4 2 4" xfId="21890" xr:uid="{00000000-0005-0000-0000-0000E2960000}"/>
    <cellStyle name="Sortie 17 2 4 2 5" xfId="30861" xr:uid="{00000000-0005-0000-0000-0000E3960000}"/>
    <cellStyle name="Sortie 17 2 4 2 6" xfId="21183" xr:uid="{00000000-0005-0000-0000-0000E4960000}"/>
    <cellStyle name="Sortie 17 2 4 2 7" xfId="6414" xr:uid="{00000000-0005-0000-0000-0000E5960000}"/>
    <cellStyle name="Sortie 17 2 5" xfId="11803" xr:uid="{00000000-0005-0000-0000-0000E6960000}"/>
    <cellStyle name="Sortie 17 2 5 2" xfId="18253" xr:uid="{00000000-0005-0000-0000-0000E7960000}"/>
    <cellStyle name="Sortie 17 2 5 2 2" xfId="28589" xr:uid="{00000000-0005-0000-0000-0000E8960000}"/>
    <cellStyle name="Sortie 17 2 5 2 3" xfId="24732" xr:uid="{00000000-0005-0000-0000-0000E9960000}"/>
    <cellStyle name="Sortie 17 2 5 2 4" xfId="24879" xr:uid="{00000000-0005-0000-0000-0000EA960000}"/>
    <cellStyle name="Sortie 17 2 5 2 5" xfId="26156" xr:uid="{00000000-0005-0000-0000-0000EB960000}"/>
    <cellStyle name="Sortie 17 2 5 2 6" xfId="24508" xr:uid="{00000000-0005-0000-0000-0000EC960000}"/>
    <cellStyle name="Sortie 17 2 5 2 7" xfId="33278" xr:uid="{00000000-0005-0000-0000-0000ED960000}"/>
    <cellStyle name="Sortie 17 2 6" xfId="12840" xr:uid="{00000000-0005-0000-0000-0000EE960000}"/>
    <cellStyle name="Sortie 17 2 6 2" xfId="18611" xr:uid="{00000000-0005-0000-0000-0000EF960000}"/>
    <cellStyle name="Sortie 17 2 6 2 2" xfId="28938" xr:uid="{00000000-0005-0000-0000-0000F0960000}"/>
    <cellStyle name="Sortie 17 2 6 2 3" xfId="23867" xr:uid="{00000000-0005-0000-0000-0000F1960000}"/>
    <cellStyle name="Sortie 17 2 6 2 4" xfId="5968" xr:uid="{00000000-0005-0000-0000-0000F2960000}"/>
    <cellStyle name="Sortie 17 2 6 2 5" xfId="27694" xr:uid="{00000000-0005-0000-0000-0000F3960000}"/>
    <cellStyle name="Sortie 17 2 6 2 6" xfId="27240" xr:uid="{00000000-0005-0000-0000-0000F4960000}"/>
    <cellStyle name="Sortie 17 2 6 2 7" xfId="31979" xr:uid="{00000000-0005-0000-0000-0000F5960000}"/>
    <cellStyle name="Sortie 17 2 7" xfId="12616" xr:uid="{00000000-0005-0000-0000-0000F6960000}"/>
    <cellStyle name="Sortie 17 2 7 2" xfId="18542" xr:uid="{00000000-0005-0000-0000-0000F7960000}"/>
    <cellStyle name="Sortie 17 2 7 2 2" xfId="28871" xr:uid="{00000000-0005-0000-0000-0000F8960000}"/>
    <cellStyle name="Sortie 17 2 7 2 3" xfId="26228" xr:uid="{00000000-0005-0000-0000-0000F9960000}"/>
    <cellStyle name="Sortie 17 2 7 2 4" xfId="25255" xr:uid="{00000000-0005-0000-0000-0000FA960000}"/>
    <cellStyle name="Sortie 17 2 7 2 5" xfId="23184" xr:uid="{00000000-0005-0000-0000-0000FB960000}"/>
    <cellStyle name="Sortie 17 2 7 2 6" xfId="6124" xr:uid="{00000000-0005-0000-0000-0000FC960000}"/>
    <cellStyle name="Sortie 17 2 7 2 7" xfId="33590" xr:uid="{00000000-0005-0000-0000-0000FD960000}"/>
    <cellStyle name="Sortie 17 2 8" xfId="12450" xr:uid="{00000000-0005-0000-0000-0000FE960000}"/>
    <cellStyle name="Sortie 17 2 8 2" xfId="18473" xr:uid="{00000000-0005-0000-0000-0000FF960000}"/>
    <cellStyle name="Sortie 17 2 8 2 2" xfId="28803" xr:uid="{00000000-0005-0000-0000-000000970000}"/>
    <cellStyle name="Sortie 17 2 8 2 3" xfId="26200" xr:uid="{00000000-0005-0000-0000-000001970000}"/>
    <cellStyle name="Sortie 17 2 8 2 4" xfId="24406" xr:uid="{00000000-0005-0000-0000-000002970000}"/>
    <cellStyle name="Sortie 17 2 8 2 5" xfId="30535" xr:uid="{00000000-0005-0000-0000-000003970000}"/>
    <cellStyle name="Sortie 17 2 8 2 6" xfId="25656" xr:uid="{00000000-0005-0000-0000-000004970000}"/>
    <cellStyle name="Sortie 17 2 8 2 7" xfId="29512" xr:uid="{00000000-0005-0000-0000-000005970000}"/>
    <cellStyle name="Sortie 17 2 9" xfId="13969" xr:uid="{00000000-0005-0000-0000-000006970000}"/>
    <cellStyle name="Sortie 17 2 9 2" xfId="18764" xr:uid="{00000000-0005-0000-0000-000007970000}"/>
    <cellStyle name="Sortie 17 2 9 2 2" xfId="29087" xr:uid="{00000000-0005-0000-0000-000008970000}"/>
    <cellStyle name="Sortie 17 2 9 2 3" xfId="6247" xr:uid="{00000000-0005-0000-0000-000009970000}"/>
    <cellStyle name="Sortie 17 2 9 2 4" xfId="31368" xr:uid="{00000000-0005-0000-0000-00000A970000}"/>
    <cellStyle name="Sortie 17 2 9 2 5" xfId="27397" xr:uid="{00000000-0005-0000-0000-00000B970000}"/>
    <cellStyle name="Sortie 17 2 9 2 6" xfId="27170" xr:uid="{00000000-0005-0000-0000-00000C970000}"/>
    <cellStyle name="Sortie 17 2 9 2 7" xfId="34500" xr:uid="{00000000-0005-0000-0000-00000D970000}"/>
    <cellStyle name="Sortie 17 3" xfId="1079" xr:uid="{00000000-0005-0000-0000-00000E970000}"/>
    <cellStyle name="Sortie 17 3 10" xfId="12474" xr:uid="{00000000-0005-0000-0000-00000F970000}"/>
    <cellStyle name="Sortie 17 3 10 2" xfId="18479" xr:uid="{00000000-0005-0000-0000-000010970000}"/>
    <cellStyle name="Sortie 17 3 10 2 2" xfId="28808" xr:uid="{00000000-0005-0000-0000-000011970000}"/>
    <cellStyle name="Sortie 17 3 10 2 3" xfId="24429" xr:uid="{00000000-0005-0000-0000-000012970000}"/>
    <cellStyle name="Sortie 17 3 10 2 4" xfId="26160" xr:uid="{00000000-0005-0000-0000-000013970000}"/>
    <cellStyle name="Sortie 17 3 10 2 5" xfId="23737" xr:uid="{00000000-0005-0000-0000-000014970000}"/>
    <cellStyle name="Sortie 17 3 10 2 6" xfId="27928" xr:uid="{00000000-0005-0000-0000-000015970000}"/>
    <cellStyle name="Sortie 17 3 10 2 7" xfId="30615" xr:uid="{00000000-0005-0000-0000-000016970000}"/>
    <cellStyle name="Sortie 17 3 11" xfId="13974" xr:uid="{00000000-0005-0000-0000-000017970000}"/>
    <cellStyle name="Sortie 17 3 11 2" xfId="18766" xr:uid="{00000000-0005-0000-0000-000018970000}"/>
    <cellStyle name="Sortie 17 3 11 2 2" xfId="29089" xr:uid="{00000000-0005-0000-0000-000019970000}"/>
    <cellStyle name="Sortie 17 3 11 2 3" xfId="6249" xr:uid="{00000000-0005-0000-0000-00001A970000}"/>
    <cellStyle name="Sortie 17 3 11 2 4" xfId="31370" xr:uid="{00000000-0005-0000-0000-00001B970000}"/>
    <cellStyle name="Sortie 17 3 11 2 5" xfId="27470" xr:uid="{00000000-0005-0000-0000-00001C970000}"/>
    <cellStyle name="Sortie 17 3 11 2 6" xfId="32208" xr:uid="{00000000-0005-0000-0000-00001D970000}"/>
    <cellStyle name="Sortie 17 3 11 2 7" xfId="34502" xr:uid="{00000000-0005-0000-0000-00001E970000}"/>
    <cellStyle name="Sortie 17 3 12" xfId="14048" xr:uid="{00000000-0005-0000-0000-00001F970000}"/>
    <cellStyle name="Sortie 17 3 12 2" xfId="18793" xr:uid="{00000000-0005-0000-0000-000020970000}"/>
    <cellStyle name="Sortie 17 3 12 2 2" xfId="29116" xr:uid="{00000000-0005-0000-0000-000021970000}"/>
    <cellStyle name="Sortie 17 3 12 2 3" xfId="26167" xr:uid="{00000000-0005-0000-0000-000022970000}"/>
    <cellStyle name="Sortie 17 3 12 2 4" xfId="31396" xr:uid="{00000000-0005-0000-0000-000023970000}"/>
    <cellStyle name="Sortie 17 3 12 2 5" xfId="29800" xr:uid="{00000000-0005-0000-0000-000024970000}"/>
    <cellStyle name="Sortie 17 3 12 2 6" xfId="33070" xr:uid="{00000000-0005-0000-0000-000025970000}"/>
    <cellStyle name="Sortie 17 3 12 2 7" xfId="34528" xr:uid="{00000000-0005-0000-0000-000026970000}"/>
    <cellStyle name="Sortie 17 3 13" xfId="14619" xr:uid="{00000000-0005-0000-0000-000027970000}"/>
    <cellStyle name="Sortie 17 3 13 2" xfId="19023" xr:uid="{00000000-0005-0000-0000-000028970000}"/>
    <cellStyle name="Sortie 17 3 13 2 2" xfId="29342" xr:uid="{00000000-0005-0000-0000-000029970000}"/>
    <cellStyle name="Sortie 17 3 13 2 3" xfId="26217" xr:uid="{00000000-0005-0000-0000-00002A970000}"/>
    <cellStyle name="Sortie 17 3 13 2 4" xfId="31622" xr:uid="{00000000-0005-0000-0000-00002B970000}"/>
    <cellStyle name="Sortie 17 3 13 2 5" xfId="26029" xr:uid="{00000000-0005-0000-0000-00002C970000}"/>
    <cellStyle name="Sortie 17 3 13 2 6" xfId="6288" xr:uid="{00000000-0005-0000-0000-00002D970000}"/>
    <cellStyle name="Sortie 17 3 13 2 7" xfId="34751" xr:uid="{00000000-0005-0000-0000-00002E970000}"/>
    <cellStyle name="Sortie 17 3 14" xfId="14600" xr:uid="{00000000-0005-0000-0000-00002F970000}"/>
    <cellStyle name="Sortie 17 3 14 2" xfId="19013" xr:uid="{00000000-0005-0000-0000-000030970000}"/>
    <cellStyle name="Sortie 17 3 14 2 2" xfId="29332" xr:uid="{00000000-0005-0000-0000-000031970000}"/>
    <cellStyle name="Sortie 17 3 14 2 3" xfId="24388" xr:uid="{00000000-0005-0000-0000-000032970000}"/>
    <cellStyle name="Sortie 17 3 14 2 4" xfId="31612" xr:uid="{00000000-0005-0000-0000-000033970000}"/>
    <cellStyle name="Sortie 17 3 14 2 5" xfId="24468" xr:uid="{00000000-0005-0000-0000-000034970000}"/>
    <cellStyle name="Sortie 17 3 14 2 6" xfId="29503" xr:uid="{00000000-0005-0000-0000-000035970000}"/>
    <cellStyle name="Sortie 17 3 14 2 7" xfId="34741" xr:uid="{00000000-0005-0000-0000-000036970000}"/>
    <cellStyle name="Sortie 17 3 15" xfId="12776" xr:uid="{00000000-0005-0000-0000-000037970000}"/>
    <cellStyle name="Sortie 17 3 15 2" xfId="18579" xr:uid="{00000000-0005-0000-0000-000038970000}"/>
    <cellStyle name="Sortie 17 3 15 2 2" xfId="28906" xr:uid="{00000000-0005-0000-0000-000039970000}"/>
    <cellStyle name="Sortie 17 3 15 2 3" xfId="28398" xr:uid="{00000000-0005-0000-0000-00003A970000}"/>
    <cellStyle name="Sortie 17 3 15 2 4" xfId="6018" xr:uid="{00000000-0005-0000-0000-00003B970000}"/>
    <cellStyle name="Sortie 17 3 15 2 5" xfId="33350" xr:uid="{00000000-0005-0000-0000-00003C970000}"/>
    <cellStyle name="Sortie 17 3 15 2 6" xfId="25881" xr:uid="{00000000-0005-0000-0000-00003D970000}"/>
    <cellStyle name="Sortie 17 3 15 2 7" xfId="22602" xr:uid="{00000000-0005-0000-0000-00003E970000}"/>
    <cellStyle name="Sortie 17 3 2" xfId="4286" xr:uid="{00000000-0005-0000-0000-00003F970000}"/>
    <cellStyle name="Sortie 17 3 2 2" xfId="12134" xr:uid="{00000000-0005-0000-0000-000040970000}"/>
    <cellStyle name="Sortie 17 3 2 2 2" xfId="21602" xr:uid="{00000000-0005-0000-0000-000041970000}"/>
    <cellStyle name="Sortie 17 3 2 2 3" xfId="30720" xr:uid="{00000000-0005-0000-0000-000042970000}"/>
    <cellStyle name="Sortie 17 3 2 2 4" xfId="27752" xr:uid="{00000000-0005-0000-0000-000043970000}"/>
    <cellStyle name="Sortie 17 3 2 2 5" xfId="31182" xr:uid="{00000000-0005-0000-0000-000044970000}"/>
    <cellStyle name="Sortie 17 3 2 2 6" xfId="34157" xr:uid="{00000000-0005-0000-0000-000045970000}"/>
    <cellStyle name="Sortie 17 3 2 2 7" xfId="26669" xr:uid="{00000000-0005-0000-0000-000046970000}"/>
    <cellStyle name="Sortie 17 3 2 3" xfId="22429" xr:uid="{00000000-0005-0000-0000-000047970000}"/>
    <cellStyle name="Sortie 17 3 2 4" xfId="28523" xr:uid="{00000000-0005-0000-0000-000048970000}"/>
    <cellStyle name="Sortie 17 3 2 5" xfId="27407" xr:uid="{00000000-0005-0000-0000-000049970000}"/>
    <cellStyle name="Sortie 17 3 2 6" xfId="26438" xr:uid="{00000000-0005-0000-0000-00004A970000}"/>
    <cellStyle name="Sortie 17 3 2 7" xfId="33511" xr:uid="{00000000-0005-0000-0000-00004B970000}"/>
    <cellStyle name="Sortie 17 3 2 8" xfId="24849" xr:uid="{00000000-0005-0000-0000-00004C970000}"/>
    <cellStyle name="Sortie 17 3 3" xfId="12164" xr:uid="{00000000-0005-0000-0000-00004D970000}"/>
    <cellStyle name="Sortie 17 3 3 2" xfId="18372" xr:uid="{00000000-0005-0000-0000-00004E970000}"/>
    <cellStyle name="Sortie 17 3 3 2 2" xfId="28703" xr:uid="{00000000-0005-0000-0000-00004F970000}"/>
    <cellStyle name="Sortie 17 3 3 2 3" xfId="24745" xr:uid="{00000000-0005-0000-0000-000050970000}"/>
    <cellStyle name="Sortie 17 3 3 2 4" xfId="25332" xr:uid="{00000000-0005-0000-0000-000051970000}"/>
    <cellStyle name="Sortie 17 3 3 2 5" xfId="30534" xr:uid="{00000000-0005-0000-0000-000052970000}"/>
    <cellStyle name="Sortie 17 3 3 2 6" xfId="23602" xr:uid="{00000000-0005-0000-0000-000053970000}"/>
    <cellStyle name="Sortie 17 3 3 2 7" xfId="26456" xr:uid="{00000000-0005-0000-0000-000054970000}"/>
    <cellStyle name="Sortie 17 3 4" xfId="11828" xr:uid="{00000000-0005-0000-0000-000055970000}"/>
    <cellStyle name="Sortie 17 3 4 2" xfId="18266" xr:uid="{00000000-0005-0000-0000-000056970000}"/>
    <cellStyle name="Sortie 17 3 4 2 2" xfId="28601" xr:uid="{00000000-0005-0000-0000-000057970000}"/>
    <cellStyle name="Sortie 17 3 4 2 3" xfId="25106" xr:uid="{00000000-0005-0000-0000-000058970000}"/>
    <cellStyle name="Sortie 17 3 4 2 4" xfId="5992" xr:uid="{00000000-0005-0000-0000-000059970000}"/>
    <cellStyle name="Sortie 17 3 4 2 5" xfId="32680" xr:uid="{00000000-0005-0000-0000-00005A970000}"/>
    <cellStyle name="Sortie 17 3 4 2 6" xfId="33108" xr:uid="{00000000-0005-0000-0000-00005B970000}"/>
    <cellStyle name="Sortie 17 3 4 2 7" xfId="25823" xr:uid="{00000000-0005-0000-0000-00005C970000}"/>
    <cellStyle name="Sortie 17 3 5" xfId="11729" xr:uid="{00000000-0005-0000-0000-00005D970000}"/>
    <cellStyle name="Sortie 17 3 5 2" xfId="18236" xr:uid="{00000000-0005-0000-0000-00005E970000}"/>
    <cellStyle name="Sortie 17 3 5 2 2" xfId="28572" xr:uid="{00000000-0005-0000-0000-00005F970000}"/>
    <cellStyle name="Sortie 17 3 5 2 3" xfId="25108" xr:uid="{00000000-0005-0000-0000-000060970000}"/>
    <cellStyle name="Sortie 17 3 5 2 4" xfId="24822" xr:uid="{00000000-0005-0000-0000-000061970000}"/>
    <cellStyle name="Sortie 17 3 5 2 5" xfId="21420" xr:uid="{00000000-0005-0000-0000-000062970000}"/>
    <cellStyle name="Sortie 17 3 5 2 6" xfId="32300" xr:uid="{00000000-0005-0000-0000-000063970000}"/>
    <cellStyle name="Sortie 17 3 5 2 7" xfId="22693" xr:uid="{00000000-0005-0000-0000-000064970000}"/>
    <cellStyle name="Sortie 17 3 6" xfId="12841" xr:uid="{00000000-0005-0000-0000-000065970000}"/>
    <cellStyle name="Sortie 17 3 6 2" xfId="18612" xr:uid="{00000000-0005-0000-0000-000066970000}"/>
    <cellStyle name="Sortie 17 3 6 2 2" xfId="28939" xr:uid="{00000000-0005-0000-0000-000067970000}"/>
    <cellStyle name="Sortie 17 3 6 2 3" xfId="27722" xr:uid="{00000000-0005-0000-0000-000068970000}"/>
    <cellStyle name="Sortie 17 3 6 2 4" xfId="5960" xr:uid="{00000000-0005-0000-0000-000069970000}"/>
    <cellStyle name="Sortie 17 3 6 2 5" xfId="23281" xr:uid="{00000000-0005-0000-0000-00006A970000}"/>
    <cellStyle name="Sortie 17 3 6 2 6" xfId="28305" xr:uid="{00000000-0005-0000-0000-00006B970000}"/>
    <cellStyle name="Sortie 17 3 6 2 7" xfId="22111" xr:uid="{00000000-0005-0000-0000-00006C970000}"/>
    <cellStyle name="Sortie 17 3 7" xfId="12617" xr:uid="{00000000-0005-0000-0000-00006D970000}"/>
    <cellStyle name="Sortie 17 3 7 2" xfId="18543" xr:uid="{00000000-0005-0000-0000-00006E970000}"/>
    <cellStyle name="Sortie 17 3 7 2 2" xfId="28872" xr:uid="{00000000-0005-0000-0000-00006F970000}"/>
    <cellStyle name="Sortie 17 3 7 2 3" xfId="25315" xr:uid="{00000000-0005-0000-0000-000070970000}"/>
    <cellStyle name="Sortie 17 3 7 2 4" xfId="26468" xr:uid="{00000000-0005-0000-0000-000071970000}"/>
    <cellStyle name="Sortie 17 3 7 2 5" xfId="23456" xr:uid="{00000000-0005-0000-0000-000072970000}"/>
    <cellStyle name="Sortie 17 3 7 2 6" xfId="33442" xr:uid="{00000000-0005-0000-0000-000073970000}"/>
    <cellStyle name="Sortie 17 3 7 2 7" xfId="32943" xr:uid="{00000000-0005-0000-0000-000074970000}"/>
    <cellStyle name="Sortie 17 3 8" xfId="12402" xr:uid="{00000000-0005-0000-0000-000075970000}"/>
    <cellStyle name="Sortie 17 3 8 2" xfId="18455" xr:uid="{00000000-0005-0000-0000-000076970000}"/>
    <cellStyle name="Sortie 17 3 8 2 2" xfId="28785" xr:uid="{00000000-0005-0000-0000-000077970000}"/>
    <cellStyle name="Sortie 17 3 8 2 3" xfId="26280" xr:uid="{00000000-0005-0000-0000-000078970000}"/>
    <cellStyle name="Sortie 17 3 8 2 4" xfId="24656" xr:uid="{00000000-0005-0000-0000-000079970000}"/>
    <cellStyle name="Sortie 17 3 8 2 5" xfId="26850" xr:uid="{00000000-0005-0000-0000-00007A970000}"/>
    <cellStyle name="Sortie 17 3 8 2 6" xfId="22089" xr:uid="{00000000-0005-0000-0000-00007B970000}"/>
    <cellStyle name="Sortie 17 3 8 2 7" xfId="25130" xr:uid="{00000000-0005-0000-0000-00007C970000}"/>
    <cellStyle name="Sortie 17 3 9" xfId="13049" xr:uid="{00000000-0005-0000-0000-00007D970000}"/>
    <cellStyle name="Sortie 17 3 9 2" xfId="18724" xr:uid="{00000000-0005-0000-0000-00007E970000}"/>
    <cellStyle name="Sortie 17 3 9 2 2" xfId="29049" xr:uid="{00000000-0005-0000-0000-00007F970000}"/>
    <cellStyle name="Sortie 17 3 9 2 3" xfId="23635" xr:uid="{00000000-0005-0000-0000-000080970000}"/>
    <cellStyle name="Sortie 17 3 9 2 4" xfId="31331" xr:uid="{00000000-0005-0000-0000-000081970000}"/>
    <cellStyle name="Sortie 17 3 9 2 5" xfId="23052" xr:uid="{00000000-0005-0000-0000-000082970000}"/>
    <cellStyle name="Sortie 17 3 9 2 6" xfId="24909" xr:uid="{00000000-0005-0000-0000-000083970000}"/>
    <cellStyle name="Sortie 17 3 9 2 7" xfId="34464" xr:uid="{00000000-0005-0000-0000-000084970000}"/>
    <cellStyle name="Sortie 2 2" xfId="1080" xr:uid="{00000000-0005-0000-0000-000085970000}"/>
    <cellStyle name="Sortie 2 2 10" xfId="14007" xr:uid="{00000000-0005-0000-0000-000086970000}"/>
    <cellStyle name="Sortie 2 2 10 2" xfId="18780" xr:uid="{00000000-0005-0000-0000-000087970000}"/>
    <cellStyle name="Sortie 2 2 10 2 2" xfId="29103" xr:uid="{00000000-0005-0000-0000-000088970000}"/>
    <cellStyle name="Sortie 2 2 10 2 3" xfId="22284" xr:uid="{00000000-0005-0000-0000-000089970000}"/>
    <cellStyle name="Sortie 2 2 10 2 4" xfId="31384" xr:uid="{00000000-0005-0000-0000-00008A970000}"/>
    <cellStyle name="Sortie 2 2 10 2 5" xfId="5951" xr:uid="{00000000-0005-0000-0000-00008B970000}"/>
    <cellStyle name="Sortie 2 2 10 2 6" xfId="21720" xr:uid="{00000000-0005-0000-0000-00008C970000}"/>
    <cellStyle name="Sortie 2 2 10 2 7" xfId="34516" xr:uid="{00000000-0005-0000-0000-00008D970000}"/>
    <cellStyle name="Sortie 2 2 11" xfId="13124" xr:uid="{00000000-0005-0000-0000-00008E970000}"/>
    <cellStyle name="Sortie 2 2 11 2" xfId="18753" xr:uid="{00000000-0005-0000-0000-00008F970000}"/>
    <cellStyle name="Sortie 2 2 11 2 2" xfId="29076" xr:uid="{00000000-0005-0000-0000-000090970000}"/>
    <cellStyle name="Sortie 2 2 11 2 3" xfId="6237" xr:uid="{00000000-0005-0000-0000-000091970000}"/>
    <cellStyle name="Sortie 2 2 11 2 4" xfId="31357" xr:uid="{00000000-0005-0000-0000-000092970000}"/>
    <cellStyle name="Sortie 2 2 11 2 5" xfId="29787" xr:uid="{00000000-0005-0000-0000-000093970000}"/>
    <cellStyle name="Sortie 2 2 11 2 6" xfId="26517" xr:uid="{00000000-0005-0000-0000-000094970000}"/>
    <cellStyle name="Sortie 2 2 11 2 7" xfId="34490" xr:uid="{00000000-0005-0000-0000-000095970000}"/>
    <cellStyle name="Sortie 2 2 12" xfId="12386" xr:uid="{00000000-0005-0000-0000-000096970000}"/>
    <cellStyle name="Sortie 2 2 12 2" xfId="18452" xr:uid="{00000000-0005-0000-0000-000097970000}"/>
    <cellStyle name="Sortie 2 2 12 2 2" xfId="28783" xr:uid="{00000000-0005-0000-0000-000098970000}"/>
    <cellStyle name="Sortie 2 2 12 2 3" xfId="25241" xr:uid="{00000000-0005-0000-0000-000099970000}"/>
    <cellStyle name="Sortie 2 2 12 2 4" xfId="24996" xr:uid="{00000000-0005-0000-0000-00009A970000}"/>
    <cellStyle name="Sortie 2 2 12 2 5" xfId="26700" xr:uid="{00000000-0005-0000-0000-00009B970000}"/>
    <cellStyle name="Sortie 2 2 12 2 6" xfId="33591" xr:uid="{00000000-0005-0000-0000-00009C970000}"/>
    <cellStyle name="Sortie 2 2 12 2 7" xfId="26965" xr:uid="{00000000-0005-0000-0000-00009D970000}"/>
    <cellStyle name="Sortie 2 2 13" xfId="14172" xr:uid="{00000000-0005-0000-0000-00009E970000}"/>
    <cellStyle name="Sortie 2 2 13 2" xfId="18844" xr:uid="{00000000-0005-0000-0000-00009F970000}"/>
    <cellStyle name="Sortie 2 2 13 2 2" xfId="29164" xr:uid="{00000000-0005-0000-0000-0000A0970000}"/>
    <cellStyle name="Sortie 2 2 13 2 3" xfId="25078" xr:uid="{00000000-0005-0000-0000-0000A1970000}"/>
    <cellStyle name="Sortie 2 2 13 2 4" xfId="31445" xr:uid="{00000000-0005-0000-0000-0000A2970000}"/>
    <cellStyle name="Sortie 2 2 13 2 5" xfId="22969" xr:uid="{00000000-0005-0000-0000-0000A3970000}"/>
    <cellStyle name="Sortie 2 2 13 2 6" xfId="33598" xr:uid="{00000000-0005-0000-0000-0000A4970000}"/>
    <cellStyle name="Sortie 2 2 13 2 7" xfId="34576" xr:uid="{00000000-0005-0000-0000-0000A5970000}"/>
    <cellStyle name="Sortie 2 2 14" xfId="14670" xr:uid="{00000000-0005-0000-0000-0000A6970000}"/>
    <cellStyle name="Sortie 2 2 14 2" xfId="19042" xr:uid="{00000000-0005-0000-0000-0000A7970000}"/>
    <cellStyle name="Sortie 2 2 14 2 2" xfId="29361" xr:uid="{00000000-0005-0000-0000-0000A8970000}"/>
    <cellStyle name="Sortie 2 2 14 2 3" xfId="24563" xr:uid="{00000000-0005-0000-0000-0000A9970000}"/>
    <cellStyle name="Sortie 2 2 14 2 4" xfId="31641" xr:uid="{00000000-0005-0000-0000-0000AA970000}"/>
    <cellStyle name="Sortie 2 2 14 2 5" xfId="26834" xr:uid="{00000000-0005-0000-0000-0000AB970000}"/>
    <cellStyle name="Sortie 2 2 14 2 6" xfId="28468" xr:uid="{00000000-0005-0000-0000-0000AC970000}"/>
    <cellStyle name="Sortie 2 2 14 2 7" xfId="34770" xr:uid="{00000000-0005-0000-0000-0000AD970000}"/>
    <cellStyle name="Sortie 2 2 15" xfId="12536" xr:uid="{00000000-0005-0000-0000-0000AE970000}"/>
    <cellStyle name="Sortie 2 2 15 2" xfId="18504" xr:uid="{00000000-0005-0000-0000-0000AF970000}"/>
    <cellStyle name="Sortie 2 2 15 2 2" xfId="28833" xr:uid="{00000000-0005-0000-0000-0000B0970000}"/>
    <cellStyle name="Sortie 2 2 15 2 3" xfId="26264" xr:uid="{00000000-0005-0000-0000-0000B1970000}"/>
    <cellStyle name="Sortie 2 2 15 2 4" xfId="26236" xr:uid="{00000000-0005-0000-0000-0000B2970000}"/>
    <cellStyle name="Sortie 2 2 15 2 5" xfId="23660" xr:uid="{00000000-0005-0000-0000-0000B3970000}"/>
    <cellStyle name="Sortie 2 2 15 2 6" xfId="24431" xr:uid="{00000000-0005-0000-0000-0000B4970000}"/>
    <cellStyle name="Sortie 2 2 15 2 7" xfId="33239" xr:uid="{00000000-0005-0000-0000-0000B5970000}"/>
    <cellStyle name="Sortie 2 2 2" xfId="4288" xr:uid="{00000000-0005-0000-0000-0000B6970000}"/>
    <cellStyle name="Sortie 2 2 2 2" xfId="12030" xr:uid="{00000000-0005-0000-0000-0000B7970000}"/>
    <cellStyle name="Sortie 2 2 2 2 2" xfId="21389" xr:uid="{00000000-0005-0000-0000-0000B8970000}"/>
    <cellStyle name="Sortie 2 2 2 2 3" xfId="6402" xr:uid="{00000000-0005-0000-0000-0000B9970000}"/>
    <cellStyle name="Sortie 2 2 2 2 4" xfId="31865" xr:uid="{00000000-0005-0000-0000-0000BA970000}"/>
    <cellStyle name="Sortie 2 2 2 2 5" xfId="6551" xr:uid="{00000000-0005-0000-0000-0000BB970000}"/>
    <cellStyle name="Sortie 2 2 2 2 6" xfId="25113" xr:uid="{00000000-0005-0000-0000-0000BC970000}"/>
    <cellStyle name="Sortie 2 2 2 2 7" xfId="34900" xr:uid="{00000000-0005-0000-0000-0000BD970000}"/>
    <cellStyle name="Sortie 2 2 2 3" xfId="22430" xr:uid="{00000000-0005-0000-0000-0000BE970000}"/>
    <cellStyle name="Sortie 2 2 2 4" xfId="23582" xr:uid="{00000000-0005-0000-0000-0000BF970000}"/>
    <cellStyle name="Sortie 2 2 2 5" xfId="23409" xr:uid="{00000000-0005-0000-0000-0000C0970000}"/>
    <cellStyle name="Sortie 2 2 2 6" xfId="22731" xr:uid="{00000000-0005-0000-0000-0000C1970000}"/>
    <cellStyle name="Sortie 2 2 2 7" xfId="25150" xr:uid="{00000000-0005-0000-0000-0000C2970000}"/>
    <cellStyle name="Sortie 2 2 2 8" xfId="32888" xr:uid="{00000000-0005-0000-0000-0000C3970000}"/>
    <cellStyle name="Sortie 2 2 3" xfId="11824" xr:uid="{00000000-0005-0000-0000-0000C4970000}"/>
    <cellStyle name="Sortie 2 2 3 2" xfId="18264" xr:uid="{00000000-0005-0000-0000-0000C5970000}"/>
    <cellStyle name="Sortie 2 2 3 2 2" xfId="28599" xr:uid="{00000000-0005-0000-0000-0000C6970000}"/>
    <cellStyle name="Sortie 2 2 3 2 3" xfId="24904" xr:uid="{00000000-0005-0000-0000-0000C7970000}"/>
    <cellStyle name="Sortie 2 2 3 2 4" xfId="27650" xr:uid="{00000000-0005-0000-0000-0000C8970000}"/>
    <cellStyle name="Sortie 2 2 3 2 5" xfId="33353" xr:uid="{00000000-0005-0000-0000-0000C9970000}"/>
    <cellStyle name="Sortie 2 2 3 2 6" xfId="33114" xr:uid="{00000000-0005-0000-0000-0000CA970000}"/>
    <cellStyle name="Sortie 2 2 3 2 7" xfId="33196" xr:uid="{00000000-0005-0000-0000-0000CB970000}"/>
    <cellStyle name="Sortie 2 2 4" xfId="11730" xr:uid="{00000000-0005-0000-0000-0000CC970000}"/>
    <cellStyle name="Sortie 2 2 4 2" xfId="18237" xr:uid="{00000000-0005-0000-0000-0000CD970000}"/>
    <cellStyle name="Sortie 2 2 4 2 2" xfId="28573" xr:uid="{00000000-0005-0000-0000-0000CE970000}"/>
    <cellStyle name="Sortie 2 2 4 2 3" xfId="24584" xr:uid="{00000000-0005-0000-0000-0000CF970000}"/>
    <cellStyle name="Sortie 2 2 4 2 4" xfId="6043" xr:uid="{00000000-0005-0000-0000-0000D0970000}"/>
    <cellStyle name="Sortie 2 2 4 2 5" xfId="32895" xr:uid="{00000000-0005-0000-0000-0000D1970000}"/>
    <cellStyle name="Sortie 2 2 4 2 6" xfId="6529" xr:uid="{00000000-0005-0000-0000-0000D2970000}"/>
    <cellStyle name="Sortie 2 2 4 2 7" xfId="21392" xr:uid="{00000000-0005-0000-0000-0000D3970000}"/>
    <cellStyle name="Sortie 2 2 5" xfId="12249" xr:uid="{00000000-0005-0000-0000-0000D4970000}"/>
    <cellStyle name="Sortie 2 2 5 2" xfId="18399" xr:uid="{00000000-0005-0000-0000-0000D5970000}"/>
    <cellStyle name="Sortie 2 2 5 2 2" xfId="28730" xr:uid="{00000000-0005-0000-0000-0000D6970000}"/>
    <cellStyle name="Sortie 2 2 5 2 3" xfId="26312" xr:uid="{00000000-0005-0000-0000-0000D7970000}"/>
    <cellStyle name="Sortie 2 2 5 2 4" xfId="6034" xr:uid="{00000000-0005-0000-0000-0000D8970000}"/>
    <cellStyle name="Sortie 2 2 5 2 5" xfId="26298" xr:uid="{00000000-0005-0000-0000-0000D9970000}"/>
    <cellStyle name="Sortie 2 2 5 2 6" xfId="33559" xr:uid="{00000000-0005-0000-0000-0000DA970000}"/>
    <cellStyle name="Sortie 2 2 5 2 7" xfId="23938" xr:uid="{00000000-0005-0000-0000-0000DB970000}"/>
    <cellStyle name="Sortie 2 2 6" xfId="12842" xr:uid="{00000000-0005-0000-0000-0000DC970000}"/>
    <cellStyle name="Sortie 2 2 6 2" xfId="18613" xr:uid="{00000000-0005-0000-0000-0000DD970000}"/>
    <cellStyle name="Sortie 2 2 6 2 2" xfId="28940" xr:uid="{00000000-0005-0000-0000-0000DE970000}"/>
    <cellStyle name="Sortie 2 2 6 2 3" xfId="30241" xr:uid="{00000000-0005-0000-0000-0000DF970000}"/>
    <cellStyle name="Sortie 2 2 6 2 4" xfId="5959" xr:uid="{00000000-0005-0000-0000-0000E0970000}"/>
    <cellStyle name="Sortie 2 2 6 2 5" xfId="25600" xr:uid="{00000000-0005-0000-0000-0000E1970000}"/>
    <cellStyle name="Sortie 2 2 6 2 6" xfId="33888" xr:uid="{00000000-0005-0000-0000-0000E2970000}"/>
    <cellStyle name="Sortie 2 2 6 2 7" xfId="32786" xr:uid="{00000000-0005-0000-0000-0000E3970000}"/>
    <cellStyle name="Sortie 2 2 7" xfId="12618" xr:uid="{00000000-0005-0000-0000-0000E4970000}"/>
    <cellStyle name="Sortie 2 2 7 2" xfId="18544" xr:uid="{00000000-0005-0000-0000-0000E5970000}"/>
    <cellStyle name="Sortie 2 2 7 2 2" xfId="28873" xr:uid="{00000000-0005-0000-0000-0000E6970000}"/>
    <cellStyle name="Sortie 2 2 7 2 3" xfId="24980" xr:uid="{00000000-0005-0000-0000-0000E7970000}"/>
    <cellStyle name="Sortie 2 2 7 2 4" xfId="26140" xr:uid="{00000000-0005-0000-0000-0000E8970000}"/>
    <cellStyle name="Sortie 2 2 7 2 5" xfId="23639" xr:uid="{00000000-0005-0000-0000-0000E9970000}"/>
    <cellStyle name="Sortie 2 2 7 2 6" xfId="32664" xr:uid="{00000000-0005-0000-0000-0000EA970000}"/>
    <cellStyle name="Sortie 2 2 7 2 7" xfId="26611" xr:uid="{00000000-0005-0000-0000-0000EB970000}"/>
    <cellStyle name="Sortie 2 2 8" xfId="14332" xr:uid="{00000000-0005-0000-0000-0000EC970000}"/>
    <cellStyle name="Sortie 2 2 8 2" xfId="18913" xr:uid="{00000000-0005-0000-0000-0000ED970000}"/>
    <cellStyle name="Sortie 2 2 8 2 2" xfId="29232" xr:uid="{00000000-0005-0000-0000-0000EE970000}"/>
    <cellStyle name="Sortie 2 2 8 2 3" xfId="24969" xr:uid="{00000000-0005-0000-0000-0000EF970000}"/>
    <cellStyle name="Sortie 2 2 8 2 4" xfId="31512" xr:uid="{00000000-0005-0000-0000-0000F0970000}"/>
    <cellStyle name="Sortie 2 2 8 2 5" xfId="31203" xr:uid="{00000000-0005-0000-0000-0000F1970000}"/>
    <cellStyle name="Sortie 2 2 8 2 6" xfId="30521" xr:uid="{00000000-0005-0000-0000-0000F2970000}"/>
    <cellStyle name="Sortie 2 2 8 2 7" xfId="34642" xr:uid="{00000000-0005-0000-0000-0000F3970000}"/>
    <cellStyle name="Sortie 2 2 9" xfId="14234" xr:uid="{00000000-0005-0000-0000-0000F4970000}"/>
    <cellStyle name="Sortie 2 2 9 2" xfId="18875" xr:uid="{00000000-0005-0000-0000-0000F5970000}"/>
    <cellStyle name="Sortie 2 2 9 2 2" xfId="29195" xr:uid="{00000000-0005-0000-0000-0000F6970000}"/>
    <cellStyle name="Sortie 2 2 9 2 3" xfId="24487" xr:uid="{00000000-0005-0000-0000-0000F7970000}"/>
    <cellStyle name="Sortie 2 2 9 2 4" xfId="31475" xr:uid="{00000000-0005-0000-0000-0000F8970000}"/>
    <cellStyle name="Sortie 2 2 9 2 5" xfId="26509" xr:uid="{00000000-0005-0000-0000-0000F9970000}"/>
    <cellStyle name="Sortie 2 2 9 2 6" xfId="33499" xr:uid="{00000000-0005-0000-0000-0000FA970000}"/>
    <cellStyle name="Sortie 2 2 9 2 7" xfId="34606" xr:uid="{00000000-0005-0000-0000-0000FB970000}"/>
    <cellStyle name="Sortie 2 3" xfId="1081" xr:uid="{00000000-0005-0000-0000-0000FC970000}"/>
    <cellStyle name="Sortie 2 3 10" xfId="12956" xr:uid="{00000000-0005-0000-0000-0000FD970000}"/>
    <cellStyle name="Sortie 2 3 10 2" xfId="18692" xr:uid="{00000000-0005-0000-0000-0000FE970000}"/>
    <cellStyle name="Sortie 2 3 10 2 2" xfId="29019" xr:uid="{00000000-0005-0000-0000-0000FF970000}"/>
    <cellStyle name="Sortie 2 3 10 2 3" xfId="22175" xr:uid="{00000000-0005-0000-0000-000000980000}"/>
    <cellStyle name="Sortie 2 3 10 2 4" xfId="26182" xr:uid="{00000000-0005-0000-0000-000001980000}"/>
    <cellStyle name="Sortie 2 3 10 2 5" xfId="32378" xr:uid="{00000000-0005-0000-0000-000002980000}"/>
    <cellStyle name="Sortie 2 3 10 2 6" xfId="21413" xr:uid="{00000000-0005-0000-0000-000003980000}"/>
    <cellStyle name="Sortie 2 3 10 2 7" xfId="21247" xr:uid="{00000000-0005-0000-0000-000004980000}"/>
    <cellStyle name="Sortie 2 3 11" xfId="12778" xr:uid="{00000000-0005-0000-0000-000005980000}"/>
    <cellStyle name="Sortie 2 3 11 2" xfId="18581" xr:uid="{00000000-0005-0000-0000-000006980000}"/>
    <cellStyle name="Sortie 2 3 11 2 2" xfId="28908" xr:uid="{00000000-0005-0000-0000-000007980000}"/>
    <cellStyle name="Sortie 2 3 11 2 3" xfId="25872" xr:uid="{00000000-0005-0000-0000-000008980000}"/>
    <cellStyle name="Sortie 2 3 11 2 4" xfId="26144" xr:uid="{00000000-0005-0000-0000-000009980000}"/>
    <cellStyle name="Sortie 2 3 11 2 5" xfId="32263" xr:uid="{00000000-0005-0000-0000-00000A980000}"/>
    <cellStyle name="Sortie 2 3 11 2 6" xfId="25166" xr:uid="{00000000-0005-0000-0000-00000B980000}"/>
    <cellStyle name="Sortie 2 3 11 2 7" xfId="26565" xr:uid="{00000000-0005-0000-0000-00000C980000}"/>
    <cellStyle name="Sortie 2 3 12" xfId="13006" xr:uid="{00000000-0005-0000-0000-00000D980000}"/>
    <cellStyle name="Sortie 2 3 12 2" xfId="18707" xr:uid="{00000000-0005-0000-0000-00000E980000}"/>
    <cellStyle name="Sortie 2 3 12 2 2" xfId="29033" xr:uid="{00000000-0005-0000-0000-00000F980000}"/>
    <cellStyle name="Sortie 2 3 12 2 3" xfId="21825" xr:uid="{00000000-0005-0000-0000-000010980000}"/>
    <cellStyle name="Sortie 2 3 12 2 4" xfId="31314" xr:uid="{00000000-0005-0000-0000-000011980000}"/>
    <cellStyle name="Sortie 2 3 12 2 5" xfId="27263" xr:uid="{00000000-0005-0000-0000-000012980000}"/>
    <cellStyle name="Sortie 2 3 12 2 6" xfId="22183" xr:uid="{00000000-0005-0000-0000-000013980000}"/>
    <cellStyle name="Sortie 2 3 12 2 7" xfId="34448" xr:uid="{00000000-0005-0000-0000-000014980000}"/>
    <cellStyle name="Sortie 2 3 13" xfId="14328" xr:uid="{00000000-0005-0000-0000-000015980000}"/>
    <cellStyle name="Sortie 2 3 13 2" xfId="18912" xr:uid="{00000000-0005-0000-0000-000016980000}"/>
    <cellStyle name="Sortie 2 3 13 2 2" xfId="29231" xr:uid="{00000000-0005-0000-0000-000017980000}"/>
    <cellStyle name="Sortie 2 3 13 2 3" xfId="24877" xr:uid="{00000000-0005-0000-0000-000018980000}"/>
    <cellStyle name="Sortie 2 3 13 2 4" xfId="31511" xr:uid="{00000000-0005-0000-0000-000019980000}"/>
    <cellStyle name="Sortie 2 3 13 2 5" xfId="31214" xr:uid="{00000000-0005-0000-0000-00001A980000}"/>
    <cellStyle name="Sortie 2 3 13 2 6" xfId="22812" xr:uid="{00000000-0005-0000-0000-00001B980000}"/>
    <cellStyle name="Sortie 2 3 13 2 7" xfId="34641" xr:uid="{00000000-0005-0000-0000-00001C980000}"/>
    <cellStyle name="Sortie 2 3 14" xfId="12429" xr:uid="{00000000-0005-0000-0000-00001D980000}"/>
    <cellStyle name="Sortie 2 3 14 2" xfId="18467" xr:uid="{00000000-0005-0000-0000-00001E980000}"/>
    <cellStyle name="Sortie 2 3 14 2 2" xfId="28797" xr:uid="{00000000-0005-0000-0000-00001F980000}"/>
    <cellStyle name="Sortie 2 3 14 2 3" xfId="26122" xr:uid="{00000000-0005-0000-0000-000020980000}"/>
    <cellStyle name="Sortie 2 3 14 2 4" xfId="29435" xr:uid="{00000000-0005-0000-0000-000021980000}"/>
    <cellStyle name="Sortie 2 3 14 2 5" xfId="33668" xr:uid="{00000000-0005-0000-0000-000022980000}"/>
    <cellStyle name="Sortie 2 3 14 2 6" xfId="6306" xr:uid="{00000000-0005-0000-0000-000023980000}"/>
    <cellStyle name="Sortie 2 3 14 2 7" xfId="28328" xr:uid="{00000000-0005-0000-0000-000024980000}"/>
    <cellStyle name="Sortie 2 3 15" xfId="14483" xr:uid="{00000000-0005-0000-0000-000025980000}"/>
    <cellStyle name="Sortie 2 3 15 2" xfId="18971" xr:uid="{00000000-0005-0000-0000-000026980000}"/>
    <cellStyle name="Sortie 2 3 15 2 2" xfId="29290" xr:uid="{00000000-0005-0000-0000-000027980000}"/>
    <cellStyle name="Sortie 2 3 15 2 3" xfId="25609" xr:uid="{00000000-0005-0000-0000-000028980000}"/>
    <cellStyle name="Sortie 2 3 15 2 4" xfId="31570" xr:uid="{00000000-0005-0000-0000-000029980000}"/>
    <cellStyle name="Sortie 2 3 15 2 5" xfId="22910" xr:uid="{00000000-0005-0000-0000-00002A980000}"/>
    <cellStyle name="Sortie 2 3 15 2 6" xfId="30473" xr:uid="{00000000-0005-0000-0000-00002B980000}"/>
    <cellStyle name="Sortie 2 3 15 2 7" xfId="34700" xr:uid="{00000000-0005-0000-0000-00002C980000}"/>
    <cellStyle name="Sortie 2 3 2" xfId="5056" xr:uid="{00000000-0005-0000-0000-00002D980000}"/>
    <cellStyle name="Sortie 2 3 2 2" xfId="12235" xr:uid="{00000000-0005-0000-0000-00002E980000}"/>
    <cellStyle name="Sortie 2 3 2 2 2" xfId="30644" xr:uid="{00000000-0005-0000-0000-00002F980000}"/>
    <cellStyle name="Sortie 2 3 2 2 3" xfId="23536" xr:uid="{00000000-0005-0000-0000-000030980000}"/>
    <cellStyle name="Sortie 2 3 2 2 4" xfId="26628" xr:uid="{00000000-0005-0000-0000-000031980000}"/>
    <cellStyle name="Sortie 2 3 2 2 5" xfId="34113" xr:uid="{00000000-0005-0000-0000-000032980000}"/>
    <cellStyle name="Sortie 2 3 2 2 6" xfId="24574" xr:uid="{00000000-0005-0000-0000-000033980000}"/>
    <cellStyle name="Sortie 2 3 2 2 7" xfId="31900" xr:uid="{00000000-0005-0000-0000-000034980000}"/>
    <cellStyle name="Sortie 2 3 2 3" xfId="22431" xr:uid="{00000000-0005-0000-0000-000035980000}"/>
    <cellStyle name="Sortie 2 3 2 4" xfId="22263" xr:uid="{00000000-0005-0000-0000-000036980000}"/>
    <cellStyle name="Sortie 2 3 2 5" xfId="29985" xr:uid="{00000000-0005-0000-0000-000037980000}"/>
    <cellStyle name="Sortie 2 3 2 6" xfId="32465" xr:uid="{00000000-0005-0000-0000-000038980000}"/>
    <cellStyle name="Sortie 2 3 2 7" xfId="22296" xr:uid="{00000000-0005-0000-0000-000039980000}"/>
    <cellStyle name="Sortie 2 3 2 8" xfId="33750" xr:uid="{00000000-0005-0000-0000-00003A980000}"/>
    <cellStyle name="Sortie 2 3 3" xfId="12151" xr:uid="{00000000-0005-0000-0000-00003B980000}"/>
    <cellStyle name="Sortie 2 3 3 2" xfId="18369" xr:uid="{00000000-0005-0000-0000-00003C980000}"/>
    <cellStyle name="Sortie 2 3 3 2 2" xfId="28701" xr:uid="{00000000-0005-0000-0000-00003D980000}"/>
    <cellStyle name="Sortie 2 3 3 2 3" xfId="24975" xr:uid="{00000000-0005-0000-0000-00003E980000}"/>
    <cellStyle name="Sortie 2 3 3 2 4" xfId="25144" xr:uid="{00000000-0005-0000-0000-00003F980000}"/>
    <cellStyle name="Sortie 2 3 3 2 5" xfId="27783" xr:uid="{00000000-0005-0000-0000-000040980000}"/>
    <cellStyle name="Sortie 2 3 3 2 6" xfId="6621" xr:uid="{00000000-0005-0000-0000-000041980000}"/>
    <cellStyle name="Sortie 2 3 3 2 7" xfId="22120" xr:uid="{00000000-0005-0000-0000-000042980000}"/>
    <cellStyle name="Sortie 2 3 4" xfId="11804" xr:uid="{00000000-0005-0000-0000-000043980000}"/>
    <cellStyle name="Sortie 2 3 4 2" xfId="18254" xr:uid="{00000000-0005-0000-0000-000044980000}"/>
    <cellStyle name="Sortie 2 3 4 2 2" xfId="28590" xr:uid="{00000000-0005-0000-0000-000045980000}"/>
    <cellStyle name="Sortie 2 3 4 2 3" xfId="24707" xr:uid="{00000000-0005-0000-0000-000046980000}"/>
    <cellStyle name="Sortie 2 3 4 2 4" xfId="25271" xr:uid="{00000000-0005-0000-0000-000047980000}"/>
    <cellStyle name="Sortie 2 3 4 2 5" xfId="23362" xr:uid="{00000000-0005-0000-0000-000048980000}"/>
    <cellStyle name="Sortie 2 3 4 2 6" xfId="32066" xr:uid="{00000000-0005-0000-0000-000049980000}"/>
    <cellStyle name="Sortie 2 3 4 2 7" xfId="21338" xr:uid="{00000000-0005-0000-0000-00004A980000}"/>
    <cellStyle name="Sortie 2 3 5" xfId="11871" xr:uid="{00000000-0005-0000-0000-00004B980000}"/>
    <cellStyle name="Sortie 2 3 5 2" xfId="18275" xr:uid="{00000000-0005-0000-0000-00004C980000}"/>
    <cellStyle name="Sortie 2 3 5 2 2" xfId="28610" xr:uid="{00000000-0005-0000-0000-00004D980000}"/>
    <cellStyle name="Sortie 2 3 5 2 3" xfId="25289" xr:uid="{00000000-0005-0000-0000-00004E980000}"/>
    <cellStyle name="Sortie 2 3 5 2 4" xfId="24521" xr:uid="{00000000-0005-0000-0000-00004F980000}"/>
    <cellStyle name="Sortie 2 3 5 2 5" xfId="25393" xr:uid="{00000000-0005-0000-0000-000050980000}"/>
    <cellStyle name="Sortie 2 3 5 2 6" xfId="30080" xr:uid="{00000000-0005-0000-0000-000051980000}"/>
    <cellStyle name="Sortie 2 3 5 2 7" xfId="27586" xr:uid="{00000000-0005-0000-0000-000052980000}"/>
    <cellStyle name="Sortie 2 3 6" xfId="12843" xr:uid="{00000000-0005-0000-0000-000053980000}"/>
    <cellStyle name="Sortie 2 3 6 2" xfId="18614" xr:uid="{00000000-0005-0000-0000-000054980000}"/>
    <cellStyle name="Sortie 2 3 6 2 2" xfId="28941" xr:uid="{00000000-0005-0000-0000-000055980000}"/>
    <cellStyle name="Sortie 2 3 6 2 3" xfId="25383" xr:uid="{00000000-0005-0000-0000-000056980000}"/>
    <cellStyle name="Sortie 2 3 6 2 4" xfId="5958" xr:uid="{00000000-0005-0000-0000-000057980000}"/>
    <cellStyle name="Sortie 2 3 6 2 5" xfId="21686" xr:uid="{00000000-0005-0000-0000-000058980000}"/>
    <cellStyle name="Sortie 2 3 6 2 6" xfId="25589" xr:uid="{00000000-0005-0000-0000-000059980000}"/>
    <cellStyle name="Sortie 2 3 6 2 7" xfId="25475" xr:uid="{00000000-0005-0000-0000-00005A980000}"/>
    <cellStyle name="Sortie 2 3 7" xfId="12619" xr:uid="{00000000-0005-0000-0000-00005B980000}"/>
    <cellStyle name="Sortie 2 3 7 2" xfId="18545" xr:uid="{00000000-0005-0000-0000-00005C980000}"/>
    <cellStyle name="Sortie 2 3 7 2 2" xfId="28874" xr:uid="{00000000-0005-0000-0000-00005D980000}"/>
    <cellStyle name="Sortie 2 3 7 2 3" xfId="24950" xr:uid="{00000000-0005-0000-0000-00005E980000}"/>
    <cellStyle name="Sortie 2 3 7 2 4" xfId="29565" xr:uid="{00000000-0005-0000-0000-00005F980000}"/>
    <cellStyle name="Sortie 2 3 7 2 5" xfId="27060" xr:uid="{00000000-0005-0000-0000-000060980000}"/>
    <cellStyle name="Sortie 2 3 7 2 6" xfId="30178" xr:uid="{00000000-0005-0000-0000-000061980000}"/>
    <cellStyle name="Sortie 2 3 7 2 7" xfId="23049" xr:uid="{00000000-0005-0000-0000-000062980000}"/>
    <cellStyle name="Sortie 2 3 8" xfId="14056" xr:uid="{00000000-0005-0000-0000-000063980000}"/>
    <cellStyle name="Sortie 2 3 8 2" xfId="18800" xr:uid="{00000000-0005-0000-0000-000064980000}"/>
    <cellStyle name="Sortie 2 3 8 2 2" xfId="29122" xr:uid="{00000000-0005-0000-0000-000065980000}"/>
    <cellStyle name="Sortie 2 3 8 2 3" xfId="24686" xr:uid="{00000000-0005-0000-0000-000066980000}"/>
    <cellStyle name="Sortie 2 3 8 2 4" xfId="31402" xr:uid="{00000000-0005-0000-0000-000067980000}"/>
    <cellStyle name="Sortie 2 3 8 2 5" xfId="22796" xr:uid="{00000000-0005-0000-0000-000068980000}"/>
    <cellStyle name="Sortie 2 3 8 2 6" xfId="31819" xr:uid="{00000000-0005-0000-0000-000069980000}"/>
    <cellStyle name="Sortie 2 3 8 2 7" xfId="34534" xr:uid="{00000000-0005-0000-0000-00006A980000}"/>
    <cellStyle name="Sortie 2 3 9" xfId="12643" xr:uid="{00000000-0005-0000-0000-00006B980000}"/>
    <cellStyle name="Sortie 2 3 9 2" xfId="18559" xr:uid="{00000000-0005-0000-0000-00006C980000}"/>
    <cellStyle name="Sortie 2 3 9 2 2" xfId="28887" xr:uid="{00000000-0005-0000-0000-00006D980000}"/>
    <cellStyle name="Sortie 2 3 9 2 3" xfId="22303" xr:uid="{00000000-0005-0000-0000-00006E980000}"/>
    <cellStyle name="Sortie 2 3 9 2 4" xfId="26232" xr:uid="{00000000-0005-0000-0000-00006F980000}"/>
    <cellStyle name="Sortie 2 3 9 2 5" xfId="33666" xr:uid="{00000000-0005-0000-0000-000070980000}"/>
    <cellStyle name="Sortie 2 3 9 2 6" xfId="26248" xr:uid="{00000000-0005-0000-0000-000071980000}"/>
    <cellStyle name="Sortie 2 3 9 2 7" xfId="33407" xr:uid="{00000000-0005-0000-0000-000072980000}"/>
    <cellStyle name="Sortie 3 2" xfId="1082" xr:uid="{00000000-0005-0000-0000-000073980000}"/>
    <cellStyle name="Sortie 3 2 10" xfId="14306" xr:uid="{00000000-0005-0000-0000-000074980000}"/>
    <cellStyle name="Sortie 3 2 10 2" xfId="18899" xr:uid="{00000000-0005-0000-0000-000075980000}"/>
    <cellStyle name="Sortie 3 2 10 2 2" xfId="29218" xr:uid="{00000000-0005-0000-0000-000076980000}"/>
    <cellStyle name="Sortie 3 2 10 2 3" xfId="26022" xr:uid="{00000000-0005-0000-0000-000077980000}"/>
    <cellStyle name="Sortie 3 2 10 2 4" xfId="31498" xr:uid="{00000000-0005-0000-0000-000078980000}"/>
    <cellStyle name="Sortie 3 2 10 2 5" xfId="22179" xr:uid="{00000000-0005-0000-0000-000079980000}"/>
    <cellStyle name="Sortie 3 2 10 2 6" xfId="32684" xr:uid="{00000000-0005-0000-0000-00007A980000}"/>
    <cellStyle name="Sortie 3 2 10 2 7" xfId="34629" xr:uid="{00000000-0005-0000-0000-00007B980000}"/>
    <cellStyle name="Sortie 3 2 11" xfId="14115" xr:uid="{00000000-0005-0000-0000-00007C980000}"/>
    <cellStyle name="Sortie 3 2 11 2" xfId="18831" xr:uid="{00000000-0005-0000-0000-00007D980000}"/>
    <cellStyle name="Sortie 3 2 11 2 2" xfId="29152" xr:uid="{00000000-0005-0000-0000-00007E980000}"/>
    <cellStyle name="Sortie 3 2 11 2 3" xfId="24736" xr:uid="{00000000-0005-0000-0000-00007F980000}"/>
    <cellStyle name="Sortie 3 2 11 2 4" xfId="31432" xr:uid="{00000000-0005-0000-0000-000080980000}"/>
    <cellStyle name="Sortie 3 2 11 2 5" xfId="6641" xr:uid="{00000000-0005-0000-0000-000081980000}"/>
    <cellStyle name="Sortie 3 2 11 2 6" xfId="22102" xr:uid="{00000000-0005-0000-0000-000082980000}"/>
    <cellStyle name="Sortie 3 2 11 2 7" xfId="34564" xr:uid="{00000000-0005-0000-0000-000083980000}"/>
    <cellStyle name="Sortie 3 2 12" xfId="14694" xr:uid="{00000000-0005-0000-0000-000084980000}"/>
    <cellStyle name="Sortie 3 2 12 2" xfId="19053" xr:uid="{00000000-0005-0000-0000-000085980000}"/>
    <cellStyle name="Sortie 3 2 12 2 2" xfId="29371" xr:uid="{00000000-0005-0000-0000-000086980000}"/>
    <cellStyle name="Sortie 3 2 12 2 3" xfId="26096" xr:uid="{00000000-0005-0000-0000-000087980000}"/>
    <cellStyle name="Sortie 3 2 12 2 4" xfId="31651" xr:uid="{00000000-0005-0000-0000-000088980000}"/>
    <cellStyle name="Sortie 3 2 12 2 5" xfId="29989" xr:uid="{00000000-0005-0000-0000-000089980000}"/>
    <cellStyle name="Sortie 3 2 12 2 6" xfId="21279" xr:uid="{00000000-0005-0000-0000-00008A980000}"/>
    <cellStyle name="Sortie 3 2 12 2 7" xfId="34780" xr:uid="{00000000-0005-0000-0000-00008B980000}"/>
    <cellStyle name="Sortie 3 2 13" xfId="12869" xr:uid="{00000000-0005-0000-0000-00008C980000}"/>
    <cellStyle name="Sortie 3 2 13 2" xfId="18634" xr:uid="{00000000-0005-0000-0000-00008D980000}"/>
    <cellStyle name="Sortie 3 2 13 2 2" xfId="28961" xr:uid="{00000000-0005-0000-0000-00008E980000}"/>
    <cellStyle name="Sortie 3 2 13 2 3" xfId="30471" xr:uid="{00000000-0005-0000-0000-00008F980000}"/>
    <cellStyle name="Sortie 3 2 13 2 4" xfId="24692" xr:uid="{00000000-0005-0000-0000-000090980000}"/>
    <cellStyle name="Sortie 3 2 13 2 5" xfId="30889" xr:uid="{00000000-0005-0000-0000-000091980000}"/>
    <cellStyle name="Sortie 3 2 13 2 6" xfId="34012" xr:uid="{00000000-0005-0000-0000-000092980000}"/>
    <cellStyle name="Sortie 3 2 13 2 7" xfId="33118" xr:uid="{00000000-0005-0000-0000-000093980000}"/>
    <cellStyle name="Sortie 3 2 14" xfId="14113" xr:uid="{00000000-0005-0000-0000-000094980000}"/>
    <cellStyle name="Sortie 3 2 14 2" xfId="18830" xr:uid="{00000000-0005-0000-0000-000095980000}"/>
    <cellStyle name="Sortie 3 2 14 2 2" xfId="29151" xr:uid="{00000000-0005-0000-0000-000096980000}"/>
    <cellStyle name="Sortie 3 2 14 2 3" xfId="24474" xr:uid="{00000000-0005-0000-0000-000097980000}"/>
    <cellStyle name="Sortie 3 2 14 2 4" xfId="31431" xr:uid="{00000000-0005-0000-0000-000098980000}"/>
    <cellStyle name="Sortie 3 2 14 2 5" xfId="28048" xr:uid="{00000000-0005-0000-0000-000099980000}"/>
    <cellStyle name="Sortie 3 2 14 2 6" xfId="30678" xr:uid="{00000000-0005-0000-0000-00009A980000}"/>
    <cellStyle name="Sortie 3 2 14 2 7" xfId="34563" xr:uid="{00000000-0005-0000-0000-00009B980000}"/>
    <cellStyle name="Sortie 3 2 15" xfId="14654" xr:uid="{00000000-0005-0000-0000-00009C980000}"/>
    <cellStyle name="Sortie 3 2 15 2" xfId="19034" xr:uid="{00000000-0005-0000-0000-00009D980000}"/>
    <cellStyle name="Sortie 3 2 15 2 2" xfId="29353" xr:uid="{00000000-0005-0000-0000-00009E980000}"/>
    <cellStyle name="Sortie 3 2 15 2 3" xfId="25242" xr:uid="{00000000-0005-0000-0000-00009F980000}"/>
    <cellStyle name="Sortie 3 2 15 2 4" xfId="31633" xr:uid="{00000000-0005-0000-0000-0000A0980000}"/>
    <cellStyle name="Sortie 3 2 15 2 5" xfId="27751" xr:uid="{00000000-0005-0000-0000-0000A1980000}"/>
    <cellStyle name="Sortie 3 2 15 2 6" xfId="27680" xr:uid="{00000000-0005-0000-0000-0000A2980000}"/>
    <cellStyle name="Sortie 3 2 15 2 7" xfId="34762" xr:uid="{00000000-0005-0000-0000-0000A3980000}"/>
    <cellStyle name="Sortie 3 2 2" xfId="4287" xr:uid="{00000000-0005-0000-0000-0000A4980000}"/>
    <cellStyle name="Sortie 3 2 2 2" xfId="12135" xr:uid="{00000000-0005-0000-0000-0000A5980000}"/>
    <cellStyle name="Sortie 3 2 2 2 2" xfId="21385" xr:uid="{00000000-0005-0000-0000-0000A6980000}"/>
    <cellStyle name="Sortie 3 2 2 2 3" xfId="6397" xr:uid="{00000000-0005-0000-0000-0000A7980000}"/>
    <cellStyle name="Sortie 3 2 2 2 4" xfId="31860" xr:uid="{00000000-0005-0000-0000-0000A8980000}"/>
    <cellStyle name="Sortie 3 2 2 2 5" xfId="21371" xr:uid="{00000000-0005-0000-0000-0000A9980000}"/>
    <cellStyle name="Sortie 3 2 2 2 6" xfId="32212" xr:uid="{00000000-0005-0000-0000-0000AA980000}"/>
    <cellStyle name="Sortie 3 2 2 2 7" xfId="34895" xr:uid="{00000000-0005-0000-0000-0000AB980000}"/>
    <cellStyle name="Sortie 3 2 2 3" xfId="22432" xr:uid="{00000000-0005-0000-0000-0000AC980000}"/>
    <cellStyle name="Sortie 3 2 2 4" xfId="21753" xr:uid="{00000000-0005-0000-0000-0000AD980000}"/>
    <cellStyle name="Sortie 3 2 2 5" xfId="26202" xr:uid="{00000000-0005-0000-0000-0000AE980000}"/>
    <cellStyle name="Sortie 3 2 2 6" xfId="21762" xr:uid="{00000000-0005-0000-0000-0000AF980000}"/>
    <cellStyle name="Sortie 3 2 2 7" xfId="21212" xr:uid="{00000000-0005-0000-0000-0000B0980000}"/>
    <cellStyle name="Sortie 3 2 2 8" xfId="32259" xr:uid="{00000000-0005-0000-0000-0000B1980000}"/>
    <cellStyle name="Sortie 3 2 3" xfId="11918" xr:uid="{00000000-0005-0000-0000-0000B2980000}"/>
    <cellStyle name="Sortie 3 2 3 2" xfId="18296" xr:uid="{00000000-0005-0000-0000-0000B3980000}"/>
    <cellStyle name="Sortie 3 2 3 2 2" xfId="28630" xr:uid="{00000000-0005-0000-0000-0000B4980000}"/>
    <cellStyle name="Sortie 3 2 3 2 3" xfId="25104" xr:uid="{00000000-0005-0000-0000-0000B5980000}"/>
    <cellStyle name="Sortie 3 2 3 2 4" xfId="25221" xr:uid="{00000000-0005-0000-0000-0000B6980000}"/>
    <cellStyle name="Sortie 3 2 3 2 5" xfId="33352" xr:uid="{00000000-0005-0000-0000-0000B7980000}"/>
    <cellStyle name="Sortie 3 2 3 2 6" xfId="22819" xr:uid="{00000000-0005-0000-0000-0000B8980000}"/>
    <cellStyle name="Sortie 3 2 3 2 7" xfId="33592" xr:uid="{00000000-0005-0000-0000-0000B9980000}"/>
    <cellStyle name="Sortie 3 2 4" xfId="11978" xr:uid="{00000000-0005-0000-0000-0000BA980000}"/>
    <cellStyle name="Sortie 3 2 4 2" xfId="18317" xr:uid="{00000000-0005-0000-0000-0000BB980000}"/>
    <cellStyle name="Sortie 3 2 4 2 2" xfId="28650" xr:uid="{00000000-0005-0000-0000-0000BC980000}"/>
    <cellStyle name="Sortie 3 2 4 2 3" xfId="26436" xr:uid="{00000000-0005-0000-0000-0000BD980000}"/>
    <cellStyle name="Sortie 3 2 4 2 4" xfId="26000" xr:uid="{00000000-0005-0000-0000-0000BE980000}"/>
    <cellStyle name="Sortie 3 2 4 2 5" xfId="23410" xr:uid="{00000000-0005-0000-0000-0000BF980000}"/>
    <cellStyle name="Sortie 3 2 4 2 6" xfId="32090" xr:uid="{00000000-0005-0000-0000-0000C0980000}"/>
    <cellStyle name="Sortie 3 2 4 2 7" xfId="32178" xr:uid="{00000000-0005-0000-0000-0000C1980000}"/>
    <cellStyle name="Sortie 3 2 5" xfId="11929" xr:uid="{00000000-0005-0000-0000-0000C2980000}"/>
    <cellStyle name="Sortie 3 2 5 2" xfId="18301" xr:uid="{00000000-0005-0000-0000-0000C3980000}"/>
    <cellStyle name="Sortie 3 2 5 2 2" xfId="28635" xr:uid="{00000000-0005-0000-0000-0000C4980000}"/>
    <cellStyle name="Sortie 3 2 5 2 3" xfId="26474" xr:uid="{00000000-0005-0000-0000-0000C5980000}"/>
    <cellStyle name="Sortie 3 2 5 2 4" xfId="26307" xr:uid="{00000000-0005-0000-0000-0000C6980000}"/>
    <cellStyle name="Sortie 3 2 5 2 5" xfId="30690" xr:uid="{00000000-0005-0000-0000-0000C7980000}"/>
    <cellStyle name="Sortie 3 2 5 2 6" xfId="22887" xr:uid="{00000000-0005-0000-0000-0000C8980000}"/>
    <cellStyle name="Sortie 3 2 5 2 7" xfId="28040" xr:uid="{00000000-0005-0000-0000-0000C9980000}"/>
    <cellStyle name="Sortie 3 2 6" xfId="12844" xr:uid="{00000000-0005-0000-0000-0000CA980000}"/>
    <cellStyle name="Sortie 3 2 6 2" xfId="18615" xr:uid="{00000000-0005-0000-0000-0000CB980000}"/>
    <cellStyle name="Sortie 3 2 6 2 2" xfId="28942" xr:uid="{00000000-0005-0000-0000-0000CC980000}"/>
    <cellStyle name="Sortie 3 2 6 2 3" xfId="22776" xr:uid="{00000000-0005-0000-0000-0000CD980000}"/>
    <cellStyle name="Sortie 3 2 6 2 4" xfId="23228" xr:uid="{00000000-0005-0000-0000-0000CE980000}"/>
    <cellStyle name="Sortie 3 2 6 2 5" xfId="32847" xr:uid="{00000000-0005-0000-0000-0000CF980000}"/>
    <cellStyle name="Sortie 3 2 6 2 6" xfId="30744" xr:uid="{00000000-0005-0000-0000-0000D0980000}"/>
    <cellStyle name="Sortie 3 2 6 2 7" xfId="31087" xr:uid="{00000000-0005-0000-0000-0000D1980000}"/>
    <cellStyle name="Sortie 3 2 7" xfId="12620" xr:uid="{00000000-0005-0000-0000-0000D2980000}"/>
    <cellStyle name="Sortie 3 2 7 2" xfId="18546" xr:uid="{00000000-0005-0000-0000-0000D3980000}"/>
    <cellStyle name="Sortie 3 2 7 2 2" xfId="28875" xr:uid="{00000000-0005-0000-0000-0000D4980000}"/>
    <cellStyle name="Sortie 3 2 7 2 3" xfId="25211" xr:uid="{00000000-0005-0000-0000-0000D5980000}"/>
    <cellStyle name="Sortie 3 2 7 2 4" xfId="26374" xr:uid="{00000000-0005-0000-0000-0000D6980000}"/>
    <cellStyle name="Sortie 3 2 7 2 5" xfId="27750" xr:uid="{00000000-0005-0000-0000-0000D7980000}"/>
    <cellStyle name="Sortie 3 2 7 2 6" xfId="23220" xr:uid="{00000000-0005-0000-0000-0000D8980000}"/>
    <cellStyle name="Sortie 3 2 7 2 7" xfId="21429" xr:uid="{00000000-0005-0000-0000-0000D9980000}"/>
    <cellStyle name="Sortie 3 2 8" xfId="12877" xr:uid="{00000000-0005-0000-0000-0000DA980000}"/>
    <cellStyle name="Sortie 3 2 8 2" xfId="18641" xr:uid="{00000000-0005-0000-0000-0000DB980000}"/>
    <cellStyle name="Sortie 3 2 8 2 2" xfId="28968" xr:uid="{00000000-0005-0000-0000-0000DC980000}"/>
    <cellStyle name="Sortie 3 2 8 2 3" xfId="30722" xr:uid="{00000000-0005-0000-0000-0000DD980000}"/>
    <cellStyle name="Sortie 3 2 8 2 4" xfId="25970" xr:uid="{00000000-0005-0000-0000-0000DE980000}"/>
    <cellStyle name="Sortie 3 2 8 2 5" xfId="31782" xr:uid="{00000000-0005-0000-0000-0000DF980000}"/>
    <cellStyle name="Sortie 3 2 8 2 6" xfId="34159" xr:uid="{00000000-0005-0000-0000-0000E0980000}"/>
    <cellStyle name="Sortie 3 2 8 2 7" xfId="33420" xr:uid="{00000000-0005-0000-0000-0000E1980000}"/>
    <cellStyle name="Sortie 3 2 9" xfId="14543" xr:uid="{00000000-0005-0000-0000-0000E2980000}"/>
    <cellStyle name="Sortie 3 2 9 2" xfId="18991" xr:uid="{00000000-0005-0000-0000-0000E3980000}"/>
    <cellStyle name="Sortie 3 2 9 2 2" xfId="29310" xr:uid="{00000000-0005-0000-0000-0000E4980000}"/>
    <cellStyle name="Sortie 3 2 9 2 3" xfId="25885" xr:uid="{00000000-0005-0000-0000-0000E5980000}"/>
    <cellStyle name="Sortie 3 2 9 2 4" xfId="31590" xr:uid="{00000000-0005-0000-0000-0000E6980000}"/>
    <cellStyle name="Sortie 3 2 9 2 5" xfId="28236" xr:uid="{00000000-0005-0000-0000-0000E7980000}"/>
    <cellStyle name="Sortie 3 2 9 2 6" xfId="24667" xr:uid="{00000000-0005-0000-0000-0000E8980000}"/>
    <cellStyle name="Sortie 3 2 9 2 7" xfId="34719" xr:uid="{00000000-0005-0000-0000-0000E9980000}"/>
    <cellStyle name="Sortie 3 3" xfId="1083" xr:uid="{00000000-0005-0000-0000-0000EA980000}"/>
    <cellStyle name="Sortie 3 3 10" xfId="14060" xr:uid="{00000000-0005-0000-0000-0000EB980000}"/>
    <cellStyle name="Sortie 3 3 10 2" xfId="18804" xr:uid="{00000000-0005-0000-0000-0000EC980000}"/>
    <cellStyle name="Sortie 3 3 10 2 2" xfId="29126" xr:uid="{00000000-0005-0000-0000-0000ED980000}"/>
    <cellStyle name="Sortie 3 3 10 2 3" xfId="25030" xr:uid="{00000000-0005-0000-0000-0000EE980000}"/>
    <cellStyle name="Sortie 3 3 10 2 4" xfId="31406" xr:uid="{00000000-0005-0000-0000-0000EF980000}"/>
    <cellStyle name="Sortie 3 3 10 2 5" xfId="21278" xr:uid="{00000000-0005-0000-0000-0000F0980000}"/>
    <cellStyle name="Sortie 3 3 10 2 6" xfId="33273" xr:uid="{00000000-0005-0000-0000-0000F1980000}"/>
    <cellStyle name="Sortie 3 3 10 2 7" xfId="34538" xr:uid="{00000000-0005-0000-0000-0000F2980000}"/>
    <cellStyle name="Sortie 3 3 11" xfId="14624" xr:uid="{00000000-0005-0000-0000-0000F3980000}"/>
    <cellStyle name="Sortie 3 3 11 2" xfId="19024" xr:uid="{00000000-0005-0000-0000-0000F4980000}"/>
    <cellStyle name="Sortie 3 3 11 2 2" xfId="29343" xr:uid="{00000000-0005-0000-0000-0000F5980000}"/>
    <cellStyle name="Sortie 3 3 11 2 3" xfId="25066" xr:uid="{00000000-0005-0000-0000-0000F6980000}"/>
    <cellStyle name="Sortie 3 3 11 2 4" xfId="31623" xr:uid="{00000000-0005-0000-0000-0000F7980000}"/>
    <cellStyle name="Sortie 3 3 11 2 5" xfId="26394" xr:uid="{00000000-0005-0000-0000-0000F8980000}"/>
    <cellStyle name="Sortie 3 3 11 2 6" xfId="32264" xr:uid="{00000000-0005-0000-0000-0000F9980000}"/>
    <cellStyle name="Sortie 3 3 11 2 7" xfId="34752" xr:uid="{00000000-0005-0000-0000-0000FA980000}"/>
    <cellStyle name="Sortie 3 3 12" xfId="14241" xr:uid="{00000000-0005-0000-0000-0000FB980000}"/>
    <cellStyle name="Sortie 3 3 12 2" xfId="18878" xr:uid="{00000000-0005-0000-0000-0000FC980000}"/>
    <cellStyle name="Sortie 3 3 12 2 2" xfId="29198" xr:uid="{00000000-0005-0000-0000-0000FD980000}"/>
    <cellStyle name="Sortie 3 3 12 2 3" xfId="24402" xr:uid="{00000000-0005-0000-0000-0000FE980000}"/>
    <cellStyle name="Sortie 3 3 12 2 4" xfId="31478" xr:uid="{00000000-0005-0000-0000-0000FF980000}"/>
    <cellStyle name="Sortie 3 3 12 2 5" xfId="22754" xr:uid="{00000000-0005-0000-0000-000000990000}"/>
    <cellStyle name="Sortie 3 3 12 2 6" xfId="26417" xr:uid="{00000000-0005-0000-0000-000001990000}"/>
    <cellStyle name="Sortie 3 3 12 2 7" xfId="34609" xr:uid="{00000000-0005-0000-0000-000002990000}"/>
    <cellStyle name="Sortie 3 3 13" xfId="12414" xr:uid="{00000000-0005-0000-0000-000003990000}"/>
    <cellStyle name="Sortie 3 3 13 2" xfId="18461" xr:uid="{00000000-0005-0000-0000-000004990000}"/>
    <cellStyle name="Sortie 3 3 13 2 2" xfId="28791" xr:uid="{00000000-0005-0000-0000-000005990000}"/>
    <cellStyle name="Sortie 3 3 13 2 3" xfId="25093" xr:uid="{00000000-0005-0000-0000-000006990000}"/>
    <cellStyle name="Sortie 3 3 13 2 4" xfId="26057" xr:uid="{00000000-0005-0000-0000-000007990000}"/>
    <cellStyle name="Sortie 3 3 13 2 5" xfId="6036" xr:uid="{00000000-0005-0000-0000-000008990000}"/>
    <cellStyle name="Sortie 3 3 13 2 6" xfId="30032" xr:uid="{00000000-0005-0000-0000-000009990000}"/>
    <cellStyle name="Sortie 3 3 13 2 7" xfId="31762" xr:uid="{00000000-0005-0000-0000-00000A990000}"/>
    <cellStyle name="Sortie 3 3 14" xfId="14816" xr:uid="{00000000-0005-0000-0000-00000B990000}"/>
    <cellStyle name="Sortie 3 3 14 2" xfId="19103" xr:uid="{00000000-0005-0000-0000-00000C990000}"/>
    <cellStyle name="Sortie 3 3 14 2 2" xfId="29421" xr:uid="{00000000-0005-0000-0000-00000D990000}"/>
    <cellStyle name="Sortie 3 3 14 2 3" xfId="24647" xr:uid="{00000000-0005-0000-0000-00000E990000}"/>
    <cellStyle name="Sortie 3 3 14 2 4" xfId="31700" xr:uid="{00000000-0005-0000-0000-00000F990000}"/>
    <cellStyle name="Sortie 3 3 14 2 5" xfId="22196" xr:uid="{00000000-0005-0000-0000-000010990000}"/>
    <cellStyle name="Sortie 3 3 14 2 6" xfId="30081" xr:uid="{00000000-0005-0000-0000-000011990000}"/>
    <cellStyle name="Sortie 3 3 14 2 7" xfId="34829" xr:uid="{00000000-0005-0000-0000-000012990000}"/>
    <cellStyle name="Sortie 3 3 15" xfId="14003" xr:uid="{00000000-0005-0000-0000-000013990000}"/>
    <cellStyle name="Sortie 3 3 15 2" xfId="18776" xr:uid="{00000000-0005-0000-0000-000014990000}"/>
    <cellStyle name="Sortie 3 3 15 2 2" xfId="29099" xr:uid="{00000000-0005-0000-0000-000015990000}"/>
    <cellStyle name="Sortie 3 3 15 2 3" xfId="6258" xr:uid="{00000000-0005-0000-0000-000016990000}"/>
    <cellStyle name="Sortie 3 3 15 2 4" xfId="31380" xr:uid="{00000000-0005-0000-0000-000017990000}"/>
    <cellStyle name="Sortie 3 3 15 2 5" xfId="26556" xr:uid="{00000000-0005-0000-0000-000018990000}"/>
    <cellStyle name="Sortie 3 3 15 2 6" xfId="23040" xr:uid="{00000000-0005-0000-0000-000019990000}"/>
    <cellStyle name="Sortie 3 3 15 2 7" xfId="34512" xr:uid="{00000000-0005-0000-0000-00001A990000}"/>
    <cellStyle name="Sortie 3 3 2" xfId="4162" xr:uid="{00000000-0005-0000-0000-00001B990000}"/>
    <cellStyle name="Sortie 3 3 2 2" xfId="12033" xr:uid="{00000000-0005-0000-0000-00001C990000}"/>
    <cellStyle name="Sortie 3 3 2 2 2" xfId="29655" xr:uid="{00000000-0005-0000-0000-00001D990000}"/>
    <cellStyle name="Sortie 3 3 2 2 3" xfId="6510" xr:uid="{00000000-0005-0000-0000-00001E990000}"/>
    <cellStyle name="Sortie 3 3 2 2 4" xfId="32016" xr:uid="{00000000-0005-0000-0000-00001F990000}"/>
    <cellStyle name="Sortie 3 3 2 2 5" xfId="28435" xr:uid="{00000000-0005-0000-0000-000020990000}"/>
    <cellStyle name="Sortie 3 3 2 2 6" xfId="32802" xr:uid="{00000000-0005-0000-0000-000021990000}"/>
    <cellStyle name="Sortie 3 3 2 2 7" xfId="34962" xr:uid="{00000000-0005-0000-0000-000022990000}"/>
    <cellStyle name="Sortie 3 3 2 3" xfId="22433" xr:uid="{00000000-0005-0000-0000-000023990000}"/>
    <cellStyle name="Sortie 3 3 2 4" xfId="27142" xr:uid="{00000000-0005-0000-0000-000024990000}"/>
    <cellStyle name="Sortie 3 3 2 5" xfId="27400" xr:uid="{00000000-0005-0000-0000-000025990000}"/>
    <cellStyle name="Sortie 3 3 2 6" xfId="27232" xr:uid="{00000000-0005-0000-0000-000026990000}"/>
    <cellStyle name="Sortie 3 3 2 7" xfId="33538" xr:uid="{00000000-0005-0000-0000-000027990000}"/>
    <cellStyle name="Sortie 3 3 2 8" xfId="21926" xr:uid="{00000000-0005-0000-0000-000028990000}"/>
    <cellStyle name="Sortie 3 3 3" xfId="12255" xr:uid="{00000000-0005-0000-0000-000029990000}"/>
    <cellStyle name="Sortie 3 3 3 2" xfId="18401" xr:uid="{00000000-0005-0000-0000-00002A990000}"/>
    <cellStyle name="Sortie 3 3 3 2 2" xfId="28732" xr:uid="{00000000-0005-0000-0000-00002B990000}"/>
    <cellStyle name="Sortie 3 3 3 2 3" xfId="25097" xr:uid="{00000000-0005-0000-0000-00002C990000}"/>
    <cellStyle name="Sortie 3 3 3 2 4" xfId="26409" xr:uid="{00000000-0005-0000-0000-00002D990000}"/>
    <cellStyle name="Sortie 3 3 3 2 5" xfId="29934" xr:uid="{00000000-0005-0000-0000-00002E990000}"/>
    <cellStyle name="Sortie 3 3 3 2 6" xfId="23418" xr:uid="{00000000-0005-0000-0000-00002F990000}"/>
    <cellStyle name="Sortie 3 3 3 2 7" xfId="32489" xr:uid="{00000000-0005-0000-0000-000030990000}"/>
    <cellStyle name="Sortie 3 3 4" xfId="12243" xr:uid="{00000000-0005-0000-0000-000031990000}"/>
    <cellStyle name="Sortie 3 3 4 2" xfId="18396" xr:uid="{00000000-0005-0000-0000-000032990000}"/>
    <cellStyle name="Sortie 3 3 4 2 2" xfId="28727" xr:uid="{00000000-0005-0000-0000-000033990000}"/>
    <cellStyle name="Sortie 3 3 4 2 3" xfId="26066" xr:uid="{00000000-0005-0000-0000-000034990000}"/>
    <cellStyle name="Sortie 3 3 4 2 4" xfId="26351" xr:uid="{00000000-0005-0000-0000-000035990000}"/>
    <cellStyle name="Sortie 3 3 4 2 5" xfId="30684" xr:uid="{00000000-0005-0000-0000-000036990000}"/>
    <cellStyle name="Sortie 3 3 4 2 6" xfId="6181" xr:uid="{00000000-0005-0000-0000-000037990000}"/>
    <cellStyle name="Sortie 3 3 4 2 7" xfId="33403" xr:uid="{00000000-0005-0000-0000-000038990000}"/>
    <cellStyle name="Sortie 3 3 5" xfId="12119" xr:uid="{00000000-0005-0000-0000-000039990000}"/>
    <cellStyle name="Sortie 3 3 5 2" xfId="18361" xr:uid="{00000000-0005-0000-0000-00003A990000}"/>
    <cellStyle name="Sortie 3 3 5 2 2" xfId="28694" xr:uid="{00000000-0005-0000-0000-00003B990000}"/>
    <cellStyle name="Sortie 3 3 5 2 3" xfId="25333" xr:uid="{00000000-0005-0000-0000-00003C990000}"/>
    <cellStyle name="Sortie 3 3 5 2 4" xfId="25225" xr:uid="{00000000-0005-0000-0000-00003D990000}"/>
    <cellStyle name="Sortie 3 3 5 2 5" xfId="21855" xr:uid="{00000000-0005-0000-0000-00003E990000}"/>
    <cellStyle name="Sortie 3 3 5 2 6" xfId="25727" xr:uid="{00000000-0005-0000-0000-00003F990000}"/>
    <cellStyle name="Sortie 3 3 5 2 7" xfId="25291" xr:uid="{00000000-0005-0000-0000-000040990000}"/>
    <cellStyle name="Sortie 3 3 6" xfId="12845" xr:uid="{00000000-0005-0000-0000-000041990000}"/>
    <cellStyle name="Sortie 3 3 6 2" xfId="18616" xr:uid="{00000000-0005-0000-0000-000042990000}"/>
    <cellStyle name="Sortie 3 3 6 2 2" xfId="28943" xr:uid="{00000000-0005-0000-0000-000043990000}"/>
    <cellStyle name="Sortie 3 3 6 2 3" xfId="27207" xr:uid="{00000000-0005-0000-0000-000044990000}"/>
    <cellStyle name="Sortie 3 3 6 2 4" xfId="24524" xr:uid="{00000000-0005-0000-0000-000045990000}"/>
    <cellStyle name="Sortie 3 3 6 2 5" xfId="30169" xr:uid="{00000000-0005-0000-0000-000046990000}"/>
    <cellStyle name="Sortie 3 3 6 2 6" xfId="30131" xr:uid="{00000000-0005-0000-0000-000047990000}"/>
    <cellStyle name="Sortie 3 3 6 2 7" xfId="22742" xr:uid="{00000000-0005-0000-0000-000048990000}"/>
    <cellStyle name="Sortie 3 3 7" xfId="12621" xr:uid="{00000000-0005-0000-0000-000049990000}"/>
    <cellStyle name="Sortie 3 3 7 2" xfId="18547" xr:uid="{00000000-0005-0000-0000-00004A990000}"/>
    <cellStyle name="Sortie 3 3 7 2 2" xfId="28876" xr:uid="{00000000-0005-0000-0000-00004B990000}"/>
    <cellStyle name="Sortie 3 3 7 2 3" xfId="6231" xr:uid="{00000000-0005-0000-0000-00004C990000}"/>
    <cellStyle name="Sortie 3 3 7 2 4" xfId="25360" xr:uid="{00000000-0005-0000-0000-00004D990000}"/>
    <cellStyle name="Sortie 3 3 7 2 5" xfId="32072" xr:uid="{00000000-0005-0000-0000-00004E990000}"/>
    <cellStyle name="Sortie 3 3 7 2 6" xfId="32729" xr:uid="{00000000-0005-0000-0000-00004F990000}"/>
    <cellStyle name="Sortie 3 3 7 2 7" xfId="23394" xr:uid="{00000000-0005-0000-0000-000050990000}"/>
    <cellStyle name="Sortie 3 3 8" xfId="13021" xr:uid="{00000000-0005-0000-0000-000051990000}"/>
    <cellStyle name="Sortie 3 3 8 2" xfId="18714" xr:uid="{00000000-0005-0000-0000-000052990000}"/>
    <cellStyle name="Sortie 3 3 8 2 2" xfId="29040" xr:uid="{00000000-0005-0000-0000-000053990000}"/>
    <cellStyle name="Sortie 3 3 8 2 3" xfId="23519" xr:uid="{00000000-0005-0000-0000-000054990000}"/>
    <cellStyle name="Sortie 3 3 8 2 4" xfId="31321" xr:uid="{00000000-0005-0000-0000-000055990000}"/>
    <cellStyle name="Sortie 3 3 8 2 5" xfId="30814" xr:uid="{00000000-0005-0000-0000-000056990000}"/>
    <cellStyle name="Sortie 3 3 8 2 6" xfId="33307" xr:uid="{00000000-0005-0000-0000-000057990000}"/>
    <cellStyle name="Sortie 3 3 8 2 7" xfId="34455" xr:uid="{00000000-0005-0000-0000-000058990000}"/>
    <cellStyle name="Sortie 3 3 9" xfId="14319" xr:uid="{00000000-0005-0000-0000-000059990000}"/>
    <cellStyle name="Sortie 3 3 9 2" xfId="18906" xr:uid="{00000000-0005-0000-0000-00005A990000}"/>
    <cellStyle name="Sortie 3 3 9 2 2" xfId="29225" xr:uid="{00000000-0005-0000-0000-00005B990000}"/>
    <cellStyle name="Sortie 3 3 9 2 3" xfId="24630" xr:uid="{00000000-0005-0000-0000-00005C990000}"/>
    <cellStyle name="Sortie 3 3 9 2 4" xfId="31505" xr:uid="{00000000-0005-0000-0000-00005D990000}"/>
    <cellStyle name="Sortie 3 3 9 2 5" xfId="23266" xr:uid="{00000000-0005-0000-0000-00005E990000}"/>
    <cellStyle name="Sortie 3 3 9 2 6" xfId="26909" xr:uid="{00000000-0005-0000-0000-00005F990000}"/>
    <cellStyle name="Sortie 3 3 9 2 7" xfId="34636" xr:uid="{00000000-0005-0000-0000-000060990000}"/>
    <cellStyle name="Sortie 4 2" xfId="1084" xr:uid="{00000000-0005-0000-0000-000061990000}"/>
    <cellStyle name="Sortie 4 2 10" xfId="14727" xr:uid="{00000000-0005-0000-0000-000062990000}"/>
    <cellStyle name="Sortie 4 2 10 2" xfId="19066" xr:uid="{00000000-0005-0000-0000-000063990000}"/>
    <cellStyle name="Sortie 4 2 10 2 2" xfId="29384" xr:uid="{00000000-0005-0000-0000-000064990000}"/>
    <cellStyle name="Sortie 4 2 10 2 3" xfId="26330" xr:uid="{00000000-0005-0000-0000-000065990000}"/>
    <cellStyle name="Sortie 4 2 10 2 4" xfId="31664" xr:uid="{00000000-0005-0000-0000-000066990000}"/>
    <cellStyle name="Sortie 4 2 10 2 5" xfId="22256" xr:uid="{00000000-0005-0000-0000-000067990000}"/>
    <cellStyle name="Sortie 4 2 10 2 6" xfId="27270" xr:uid="{00000000-0005-0000-0000-000068990000}"/>
    <cellStyle name="Sortie 4 2 10 2 7" xfId="34793" xr:uid="{00000000-0005-0000-0000-000069990000}"/>
    <cellStyle name="Sortie 4 2 11" xfId="14767" xr:uid="{00000000-0005-0000-0000-00006A990000}"/>
    <cellStyle name="Sortie 4 2 11 2" xfId="19080" xr:uid="{00000000-0005-0000-0000-00006B990000}"/>
    <cellStyle name="Sortie 4 2 11 2 2" xfId="29398" xr:uid="{00000000-0005-0000-0000-00006C990000}"/>
    <cellStyle name="Sortie 4 2 11 2 3" xfId="6281" xr:uid="{00000000-0005-0000-0000-00006D990000}"/>
    <cellStyle name="Sortie 4 2 11 2 4" xfId="31678" xr:uid="{00000000-0005-0000-0000-00006E990000}"/>
    <cellStyle name="Sortie 4 2 11 2 5" xfId="25587" xr:uid="{00000000-0005-0000-0000-00006F990000}"/>
    <cellStyle name="Sortie 4 2 11 2 6" xfId="32790" xr:uid="{00000000-0005-0000-0000-000070990000}"/>
    <cellStyle name="Sortie 4 2 11 2 7" xfId="34807" xr:uid="{00000000-0005-0000-0000-000071990000}"/>
    <cellStyle name="Sortie 4 2 12" xfId="12955" xr:uid="{00000000-0005-0000-0000-000072990000}"/>
    <cellStyle name="Sortie 4 2 12 2" xfId="18691" xr:uid="{00000000-0005-0000-0000-000073990000}"/>
    <cellStyle name="Sortie 4 2 12 2 2" xfId="29018" xr:uid="{00000000-0005-0000-0000-000074990000}"/>
    <cellStyle name="Sortie 4 2 12 2 3" xfId="23509" xr:uid="{00000000-0005-0000-0000-000075990000}"/>
    <cellStyle name="Sortie 4 2 12 2 4" xfId="25262" xr:uid="{00000000-0005-0000-0000-000076990000}"/>
    <cellStyle name="Sortie 4 2 12 2 5" xfId="33502" xr:uid="{00000000-0005-0000-0000-000077990000}"/>
    <cellStyle name="Sortie 4 2 12 2 6" xfId="33638" xr:uid="{00000000-0005-0000-0000-000078990000}"/>
    <cellStyle name="Sortie 4 2 12 2 7" xfId="26868" xr:uid="{00000000-0005-0000-0000-000079990000}"/>
    <cellStyle name="Sortie 4 2 13" xfId="14647" xr:uid="{00000000-0005-0000-0000-00007A990000}"/>
    <cellStyle name="Sortie 4 2 13 2" xfId="19031" xr:uid="{00000000-0005-0000-0000-00007B990000}"/>
    <cellStyle name="Sortie 4 2 13 2 2" xfId="29350" xr:uid="{00000000-0005-0000-0000-00007C990000}"/>
    <cellStyle name="Sortie 4 2 13 2 3" xfId="26378" xr:uid="{00000000-0005-0000-0000-00007D990000}"/>
    <cellStyle name="Sortie 4 2 13 2 4" xfId="31630" xr:uid="{00000000-0005-0000-0000-00007E990000}"/>
    <cellStyle name="Sortie 4 2 13 2 5" xfId="29738" xr:uid="{00000000-0005-0000-0000-00007F990000}"/>
    <cellStyle name="Sortie 4 2 13 2 6" xfId="28215" xr:uid="{00000000-0005-0000-0000-000080990000}"/>
    <cellStyle name="Sortie 4 2 13 2 7" xfId="34759" xr:uid="{00000000-0005-0000-0000-000081990000}"/>
    <cellStyle name="Sortie 4 2 14" xfId="14846" xr:uid="{00000000-0005-0000-0000-000082990000}"/>
    <cellStyle name="Sortie 4 2 14 2" xfId="19113" xr:uid="{00000000-0005-0000-0000-000083990000}"/>
    <cellStyle name="Sortie 4 2 14 2 2" xfId="29431" xr:uid="{00000000-0005-0000-0000-000084990000}"/>
    <cellStyle name="Sortie 4 2 14 2 3" xfId="24896" xr:uid="{00000000-0005-0000-0000-000085990000}"/>
    <cellStyle name="Sortie 4 2 14 2 4" xfId="31710" xr:uid="{00000000-0005-0000-0000-000086990000}"/>
    <cellStyle name="Sortie 4 2 14 2 5" xfId="26562" xr:uid="{00000000-0005-0000-0000-000087990000}"/>
    <cellStyle name="Sortie 4 2 14 2 6" xfId="33601" xr:uid="{00000000-0005-0000-0000-000088990000}"/>
    <cellStyle name="Sortie 4 2 14 2 7" xfId="34839" xr:uid="{00000000-0005-0000-0000-000089990000}"/>
    <cellStyle name="Sortie 4 2 15" xfId="14322" xr:uid="{00000000-0005-0000-0000-00008A990000}"/>
    <cellStyle name="Sortie 4 2 15 2" xfId="18907" xr:uid="{00000000-0005-0000-0000-00008B990000}"/>
    <cellStyle name="Sortie 4 2 15 2 2" xfId="29226" xr:uid="{00000000-0005-0000-0000-00008C990000}"/>
    <cellStyle name="Sortie 4 2 15 2 3" xfId="24677" xr:uid="{00000000-0005-0000-0000-00008D990000}"/>
    <cellStyle name="Sortie 4 2 15 2 4" xfId="31506" xr:uid="{00000000-0005-0000-0000-00008E990000}"/>
    <cellStyle name="Sortie 4 2 15 2 5" xfId="21691" xr:uid="{00000000-0005-0000-0000-00008F990000}"/>
    <cellStyle name="Sortie 4 2 15 2 6" xfId="32682" xr:uid="{00000000-0005-0000-0000-000090990000}"/>
    <cellStyle name="Sortie 4 2 15 2 7" xfId="34637" xr:uid="{00000000-0005-0000-0000-000091990000}"/>
    <cellStyle name="Sortie 4 2 2" xfId="5065" xr:uid="{00000000-0005-0000-0000-000092990000}"/>
    <cellStyle name="Sortie 4 2 2 2" xfId="11684" xr:uid="{00000000-0005-0000-0000-000093990000}"/>
    <cellStyle name="Sortie 4 2 2 2 2" xfId="22951" xr:uid="{00000000-0005-0000-0000-000094990000}"/>
    <cellStyle name="Sortie 4 2 2 2 3" xfId="25548" xr:uid="{00000000-0005-0000-0000-000095990000}"/>
    <cellStyle name="Sortie 4 2 2 2 4" xfId="30766" xr:uid="{00000000-0005-0000-0000-000096990000}"/>
    <cellStyle name="Sortie 4 2 2 2 5" xfId="21674" xr:uid="{00000000-0005-0000-0000-000097990000}"/>
    <cellStyle name="Sortie 4 2 2 2 6" xfId="29530" xr:uid="{00000000-0005-0000-0000-000098990000}"/>
    <cellStyle name="Sortie 4 2 2 2 7" xfId="34187" xr:uid="{00000000-0005-0000-0000-000099990000}"/>
    <cellStyle name="Sortie 4 2 2 3" xfId="22434" xr:uid="{00000000-0005-0000-0000-00009A990000}"/>
    <cellStyle name="Sortie 4 2 2 4" xfId="28025" xr:uid="{00000000-0005-0000-0000-00009B990000}"/>
    <cellStyle name="Sortie 4 2 2 5" xfId="27582" xr:uid="{00000000-0005-0000-0000-00009C990000}"/>
    <cellStyle name="Sortie 4 2 2 6" xfId="24558" xr:uid="{00000000-0005-0000-0000-00009D990000}"/>
    <cellStyle name="Sortie 4 2 2 7" xfId="32908" xr:uid="{00000000-0005-0000-0000-00009E990000}"/>
    <cellStyle name="Sortie 4 2 2 8" xfId="33198" xr:uid="{00000000-0005-0000-0000-00009F990000}"/>
    <cellStyle name="Sortie 4 2 3" xfId="12290" xr:uid="{00000000-0005-0000-0000-0000A0990000}"/>
    <cellStyle name="Sortie 4 2 3 2" xfId="18413" xr:uid="{00000000-0005-0000-0000-0000A1990000}"/>
    <cellStyle name="Sortie 4 2 3 2 2" xfId="28744" xr:uid="{00000000-0005-0000-0000-0000A2990000}"/>
    <cellStyle name="Sortie 4 2 3 2 3" xfId="26368" xr:uid="{00000000-0005-0000-0000-0000A3990000}"/>
    <cellStyle name="Sortie 4 2 3 2 4" xfId="25969" xr:uid="{00000000-0005-0000-0000-0000A4990000}"/>
    <cellStyle name="Sortie 4 2 3 2 5" xfId="24161" xr:uid="{00000000-0005-0000-0000-0000A5990000}"/>
    <cellStyle name="Sortie 4 2 3 2 6" xfId="33233" xr:uid="{00000000-0005-0000-0000-0000A6990000}"/>
    <cellStyle name="Sortie 4 2 3 2 7" xfId="32301" xr:uid="{00000000-0005-0000-0000-0000A7990000}"/>
    <cellStyle name="Sortie 4 2 4" xfId="12318" xr:uid="{00000000-0005-0000-0000-0000A8990000}"/>
    <cellStyle name="Sortie 4 2 4 2" xfId="18424" xr:uid="{00000000-0005-0000-0000-0000A9990000}"/>
    <cellStyle name="Sortie 4 2 4 2 2" xfId="28755" xr:uid="{00000000-0005-0000-0000-0000AA990000}"/>
    <cellStyle name="Sortie 4 2 4 2 3" xfId="26465" xr:uid="{00000000-0005-0000-0000-0000AB990000}"/>
    <cellStyle name="Sortie 4 2 4 2 4" xfId="24469" xr:uid="{00000000-0005-0000-0000-0000AC990000}"/>
    <cellStyle name="Sortie 4 2 4 2 5" xfId="28000" xr:uid="{00000000-0005-0000-0000-0000AD990000}"/>
    <cellStyle name="Sortie 4 2 4 2 6" xfId="24393" xr:uid="{00000000-0005-0000-0000-0000AE990000}"/>
    <cellStyle name="Sortie 4 2 4 2 7" xfId="33342" xr:uid="{00000000-0005-0000-0000-0000AF990000}"/>
    <cellStyle name="Sortie 4 2 5" xfId="12339" xr:uid="{00000000-0005-0000-0000-0000B0990000}"/>
    <cellStyle name="Sortie 4 2 5 2" xfId="18430" xr:uid="{00000000-0005-0000-0000-0000B1990000}"/>
    <cellStyle name="Sortie 4 2 5 2 2" xfId="28761" xr:uid="{00000000-0005-0000-0000-0000B2990000}"/>
    <cellStyle name="Sortie 4 2 5 2 3" xfId="26290" xr:uid="{00000000-0005-0000-0000-0000B3990000}"/>
    <cellStyle name="Sortie 4 2 5 2 4" xfId="25935" xr:uid="{00000000-0005-0000-0000-0000B4990000}"/>
    <cellStyle name="Sortie 4 2 5 2 5" xfId="27531" xr:uid="{00000000-0005-0000-0000-0000B5990000}"/>
    <cellStyle name="Sortie 4 2 5 2 6" xfId="32302" xr:uid="{00000000-0005-0000-0000-0000B6990000}"/>
    <cellStyle name="Sortie 4 2 5 2 7" xfId="33081" xr:uid="{00000000-0005-0000-0000-0000B7990000}"/>
    <cellStyle name="Sortie 4 2 6" xfId="12846" xr:uid="{00000000-0005-0000-0000-0000B8990000}"/>
    <cellStyle name="Sortie 4 2 6 2" xfId="18617" xr:uid="{00000000-0005-0000-0000-0000B9990000}"/>
    <cellStyle name="Sortie 4 2 6 2 2" xfId="28944" xr:uid="{00000000-0005-0000-0000-0000BA990000}"/>
    <cellStyle name="Sortie 4 2 6 2 3" xfId="29961" xr:uid="{00000000-0005-0000-0000-0000BB990000}"/>
    <cellStyle name="Sortie 4 2 6 2 4" xfId="5957" xr:uid="{00000000-0005-0000-0000-0000BC990000}"/>
    <cellStyle name="Sortie 4 2 6 2 5" xfId="31776" xr:uid="{00000000-0005-0000-0000-0000BD990000}"/>
    <cellStyle name="Sortie 4 2 6 2 6" xfId="33740" xr:uid="{00000000-0005-0000-0000-0000BE990000}"/>
    <cellStyle name="Sortie 4 2 6 2 7" xfId="23288" xr:uid="{00000000-0005-0000-0000-0000BF990000}"/>
    <cellStyle name="Sortie 4 2 7" xfId="14577" xr:uid="{00000000-0005-0000-0000-0000C0990000}"/>
    <cellStyle name="Sortie 4 2 7 2" xfId="19008" xr:uid="{00000000-0005-0000-0000-0000C1990000}"/>
    <cellStyle name="Sortie 4 2 7 2 2" xfId="29327" xr:uid="{00000000-0005-0000-0000-0000C2990000}"/>
    <cellStyle name="Sortie 4 2 7 2 3" xfId="26295" xr:uid="{00000000-0005-0000-0000-0000C3990000}"/>
    <cellStyle name="Sortie 4 2 7 2 4" xfId="31607" xr:uid="{00000000-0005-0000-0000-0000C4990000}"/>
    <cellStyle name="Sortie 4 2 7 2 5" xfId="26358" xr:uid="{00000000-0005-0000-0000-0000C5990000}"/>
    <cellStyle name="Sortie 4 2 7 2 6" xfId="33236" xr:uid="{00000000-0005-0000-0000-0000C6990000}"/>
    <cellStyle name="Sortie 4 2 7 2 7" xfId="34736" xr:uid="{00000000-0005-0000-0000-0000C7990000}"/>
    <cellStyle name="Sortie 4 2 8" xfId="14633" xr:uid="{00000000-0005-0000-0000-0000C8990000}"/>
    <cellStyle name="Sortie 4 2 8 2" xfId="19026" xr:uid="{00000000-0005-0000-0000-0000C9990000}"/>
    <cellStyle name="Sortie 4 2 8 2 2" xfId="29345" xr:uid="{00000000-0005-0000-0000-0000CA990000}"/>
    <cellStyle name="Sortie 4 2 8 2 3" xfId="24611" xr:uid="{00000000-0005-0000-0000-0000CB990000}"/>
    <cellStyle name="Sortie 4 2 8 2 4" xfId="31625" xr:uid="{00000000-0005-0000-0000-0000CC990000}"/>
    <cellStyle name="Sortie 4 2 8 2 5" xfId="24612" xr:uid="{00000000-0005-0000-0000-0000CD990000}"/>
    <cellStyle name="Sortie 4 2 8 2 6" xfId="24873" xr:uid="{00000000-0005-0000-0000-0000CE990000}"/>
    <cellStyle name="Sortie 4 2 8 2 7" xfId="34754" xr:uid="{00000000-0005-0000-0000-0000CF990000}"/>
    <cellStyle name="Sortie 4 2 9" xfId="14053" xr:uid="{00000000-0005-0000-0000-0000D0990000}"/>
    <cellStyle name="Sortie 4 2 9 2" xfId="18797" xr:uid="{00000000-0005-0000-0000-0000D1990000}"/>
    <cellStyle name="Sortie 4 2 9 2 2" xfId="29120" xr:uid="{00000000-0005-0000-0000-0000D2990000}"/>
    <cellStyle name="Sortie 4 2 9 2 3" xfId="25359" xr:uid="{00000000-0005-0000-0000-0000D3990000}"/>
    <cellStyle name="Sortie 4 2 9 2 4" xfId="31400" xr:uid="{00000000-0005-0000-0000-0000D4990000}"/>
    <cellStyle name="Sortie 4 2 9 2 5" xfId="25000" xr:uid="{00000000-0005-0000-0000-0000D5990000}"/>
    <cellStyle name="Sortie 4 2 9 2 6" xfId="30428" xr:uid="{00000000-0005-0000-0000-0000D6990000}"/>
    <cellStyle name="Sortie 4 2 9 2 7" xfId="34532" xr:uid="{00000000-0005-0000-0000-0000D7990000}"/>
    <cellStyle name="Sortie 4 3" xfId="1085" xr:uid="{00000000-0005-0000-0000-0000D8990000}"/>
    <cellStyle name="Sortie 4 3 10" xfId="14255" xr:uid="{00000000-0005-0000-0000-0000D9990000}"/>
    <cellStyle name="Sortie 4 3 10 2" xfId="18884" xr:uid="{00000000-0005-0000-0000-0000DA990000}"/>
    <cellStyle name="Sortie 4 3 10 2 2" xfId="29204" xr:uid="{00000000-0005-0000-0000-0000DB990000}"/>
    <cellStyle name="Sortie 4 3 10 2 3" xfId="24995" xr:uid="{00000000-0005-0000-0000-0000DC990000}"/>
    <cellStyle name="Sortie 4 3 10 2 4" xfId="31484" xr:uid="{00000000-0005-0000-0000-0000DD990000}"/>
    <cellStyle name="Sortie 4 3 10 2 5" xfId="6331" xr:uid="{00000000-0005-0000-0000-0000DE990000}"/>
    <cellStyle name="Sortie 4 3 10 2 6" xfId="26324" xr:uid="{00000000-0005-0000-0000-0000DF990000}"/>
    <cellStyle name="Sortie 4 3 10 2 7" xfId="34615" xr:uid="{00000000-0005-0000-0000-0000E0990000}"/>
    <cellStyle name="Sortie 4 3 11" xfId="13019" xr:uid="{00000000-0005-0000-0000-0000E1990000}"/>
    <cellStyle name="Sortie 4 3 11 2" xfId="18713" xr:uid="{00000000-0005-0000-0000-0000E2990000}"/>
    <cellStyle name="Sortie 4 3 11 2 2" xfId="29039" xr:uid="{00000000-0005-0000-0000-0000E3990000}"/>
    <cellStyle name="Sortie 4 3 11 2 3" xfId="25876" xr:uid="{00000000-0005-0000-0000-0000E4990000}"/>
    <cellStyle name="Sortie 4 3 11 2 4" xfId="31320" xr:uid="{00000000-0005-0000-0000-0000E5990000}"/>
    <cellStyle name="Sortie 4 3 11 2 5" xfId="25443" xr:uid="{00000000-0005-0000-0000-0000E6990000}"/>
    <cellStyle name="Sortie 4 3 11 2 6" xfId="28091" xr:uid="{00000000-0005-0000-0000-0000E7990000}"/>
    <cellStyle name="Sortie 4 3 11 2 7" xfId="34454" xr:uid="{00000000-0005-0000-0000-0000E8990000}"/>
    <cellStyle name="Sortie 4 3 12" xfId="12535" xr:uid="{00000000-0005-0000-0000-0000E9990000}"/>
    <cellStyle name="Sortie 4 3 12 2" xfId="18503" xr:uid="{00000000-0005-0000-0000-0000EA990000}"/>
    <cellStyle name="Sortie 4 3 12 2 2" xfId="28832" xr:uid="{00000000-0005-0000-0000-0000EB990000}"/>
    <cellStyle name="Sortie 4 3 12 2 3" xfId="26025" xr:uid="{00000000-0005-0000-0000-0000EC990000}"/>
    <cellStyle name="Sortie 4 3 12 2 4" xfId="25233" xr:uid="{00000000-0005-0000-0000-0000ED990000}"/>
    <cellStyle name="Sortie 4 3 12 2 5" xfId="6046" xr:uid="{00000000-0005-0000-0000-0000EE990000}"/>
    <cellStyle name="Sortie 4 3 12 2 6" xfId="30948" xr:uid="{00000000-0005-0000-0000-0000EF990000}"/>
    <cellStyle name="Sortie 4 3 12 2 7" xfId="22158" xr:uid="{00000000-0005-0000-0000-0000F0990000}"/>
    <cellStyle name="Sortie 4 3 13" xfId="12946" xr:uid="{00000000-0005-0000-0000-0000F1990000}"/>
    <cellStyle name="Sortie 4 3 13 2" xfId="18688" xr:uid="{00000000-0005-0000-0000-0000F2990000}"/>
    <cellStyle name="Sortie 4 3 13 2 2" xfId="29015" xr:uid="{00000000-0005-0000-0000-0000F3990000}"/>
    <cellStyle name="Sortie 4 3 13 2 3" xfId="28439" xr:uid="{00000000-0005-0000-0000-0000F4990000}"/>
    <cellStyle name="Sortie 4 3 13 2 4" xfId="24596" xr:uid="{00000000-0005-0000-0000-0000F5990000}"/>
    <cellStyle name="Sortie 4 3 13 2 5" xfId="33170" xr:uid="{00000000-0005-0000-0000-0000F6990000}"/>
    <cellStyle name="Sortie 4 3 13 2 6" xfId="23154" xr:uid="{00000000-0005-0000-0000-0000F7990000}"/>
    <cellStyle name="Sortie 4 3 13 2 7" xfId="32374" xr:uid="{00000000-0005-0000-0000-0000F8990000}"/>
    <cellStyle name="Sortie 4 3 14" xfId="13008" xr:uid="{00000000-0005-0000-0000-0000F9990000}"/>
    <cellStyle name="Sortie 4 3 14 2" xfId="18708" xr:uid="{00000000-0005-0000-0000-0000FA990000}"/>
    <cellStyle name="Sortie 4 3 14 2 2" xfId="29034" xr:uid="{00000000-0005-0000-0000-0000FB990000}"/>
    <cellStyle name="Sortie 4 3 14 2 3" xfId="27571" xr:uid="{00000000-0005-0000-0000-0000FC990000}"/>
    <cellStyle name="Sortie 4 3 14 2 4" xfId="31315" xr:uid="{00000000-0005-0000-0000-0000FD990000}"/>
    <cellStyle name="Sortie 4 3 14 2 5" xfId="26490" xr:uid="{00000000-0005-0000-0000-0000FE990000}"/>
    <cellStyle name="Sortie 4 3 14 2 6" xfId="28536" xr:uid="{00000000-0005-0000-0000-0000FF990000}"/>
    <cellStyle name="Sortie 4 3 14 2 7" xfId="34449" xr:uid="{00000000-0005-0000-0000-0000009A0000}"/>
    <cellStyle name="Sortie 4 3 15" xfId="14813" xr:uid="{00000000-0005-0000-0000-0000019A0000}"/>
    <cellStyle name="Sortie 4 3 15 2" xfId="19101" xr:uid="{00000000-0005-0000-0000-0000029A0000}"/>
    <cellStyle name="Sortie 4 3 15 2 2" xfId="29419" xr:uid="{00000000-0005-0000-0000-0000039A0000}"/>
    <cellStyle name="Sortie 4 3 15 2 3" xfId="24744" xr:uid="{00000000-0005-0000-0000-0000049A0000}"/>
    <cellStyle name="Sortie 4 3 15 2 4" xfId="31698" xr:uid="{00000000-0005-0000-0000-0000059A0000}"/>
    <cellStyle name="Sortie 4 3 15 2 5" xfId="27669" xr:uid="{00000000-0005-0000-0000-0000069A0000}"/>
    <cellStyle name="Sortie 4 3 15 2 6" xfId="27972" xr:uid="{00000000-0005-0000-0000-0000079A0000}"/>
    <cellStyle name="Sortie 4 3 15 2 7" xfId="34827" xr:uid="{00000000-0005-0000-0000-0000089A0000}"/>
    <cellStyle name="Sortie 4 3 2" xfId="4285" xr:uid="{00000000-0005-0000-0000-0000099A0000}"/>
    <cellStyle name="Sortie 4 3 2 2" xfId="11864" xr:uid="{00000000-0005-0000-0000-00000A9A0000}"/>
    <cellStyle name="Sortie 4 3 2 2 2" xfId="23838" xr:uid="{00000000-0005-0000-0000-00000B9A0000}"/>
    <cellStyle name="Sortie 4 3 2 2 3" xfId="26893" xr:uid="{00000000-0005-0000-0000-00000C9A0000}"/>
    <cellStyle name="Sortie 4 3 2 2 4" xfId="26666" xr:uid="{00000000-0005-0000-0000-00000D9A0000}"/>
    <cellStyle name="Sortie 4 3 2 2 5" xfId="31135" xr:uid="{00000000-0005-0000-0000-00000E9A0000}"/>
    <cellStyle name="Sortie 4 3 2 2 6" xfId="24729" xr:uid="{00000000-0005-0000-0000-00000F9A0000}"/>
    <cellStyle name="Sortie 4 3 2 2 7" xfId="26962" xr:uid="{00000000-0005-0000-0000-0000109A0000}"/>
    <cellStyle name="Sortie 4 3 2 3" xfId="22435" xr:uid="{00000000-0005-0000-0000-0000119A0000}"/>
    <cellStyle name="Sortie 4 3 2 4" xfId="23092" xr:uid="{00000000-0005-0000-0000-0000129A0000}"/>
    <cellStyle name="Sortie 4 3 2 5" xfId="23547" xr:uid="{00000000-0005-0000-0000-0000139A0000}"/>
    <cellStyle name="Sortie 4 3 2 6" xfId="32704" xr:uid="{00000000-0005-0000-0000-0000149A0000}"/>
    <cellStyle name="Sortie 4 3 2 7" xfId="32058" xr:uid="{00000000-0005-0000-0000-0000159A0000}"/>
    <cellStyle name="Sortie 4 3 2 8" xfId="26002" xr:uid="{00000000-0005-0000-0000-0000169A0000}"/>
    <cellStyle name="Sortie 4 3 3" xfId="12009" xr:uid="{00000000-0005-0000-0000-0000179A0000}"/>
    <cellStyle name="Sortie 4 3 3 2" xfId="18328" xr:uid="{00000000-0005-0000-0000-0000189A0000}"/>
    <cellStyle name="Sortie 4 3 3 2 2" xfId="28661" xr:uid="{00000000-0005-0000-0000-0000199A0000}"/>
    <cellStyle name="Sortie 4 3 3 2 3" xfId="24465" xr:uid="{00000000-0005-0000-0000-00001A9A0000}"/>
    <cellStyle name="Sortie 4 3 3 2 4" xfId="24448" xr:uid="{00000000-0005-0000-0000-00001B9A0000}"/>
    <cellStyle name="Sortie 4 3 3 2 5" xfId="26894" xr:uid="{00000000-0005-0000-0000-00001C9A0000}"/>
    <cellStyle name="Sortie 4 3 3 2 6" xfId="26127" xr:uid="{00000000-0005-0000-0000-00001D9A0000}"/>
    <cellStyle name="Sortie 4 3 3 2 7" xfId="26589" xr:uid="{00000000-0005-0000-0000-00001E9A0000}"/>
    <cellStyle name="Sortie 4 3 4" xfId="12217" xr:uid="{00000000-0005-0000-0000-00001F9A0000}"/>
    <cellStyle name="Sortie 4 3 4 2" xfId="18389" xr:uid="{00000000-0005-0000-0000-0000209A0000}"/>
    <cellStyle name="Sortie 4 3 4 2 2" xfId="28720" xr:uid="{00000000-0005-0000-0000-0000219A0000}"/>
    <cellStyle name="Sortie 4 3 4 2 3" xfId="24674" xr:uid="{00000000-0005-0000-0000-0000229A0000}"/>
    <cellStyle name="Sortie 4 3 4 2 4" xfId="24782" xr:uid="{00000000-0005-0000-0000-0000239A0000}"/>
    <cellStyle name="Sortie 4 3 4 2 5" xfId="33505" xr:uid="{00000000-0005-0000-0000-0000249A0000}"/>
    <cellStyle name="Sortie 4 3 4 2 6" xfId="32663" xr:uid="{00000000-0005-0000-0000-0000259A0000}"/>
    <cellStyle name="Sortie 4 3 4 2 7" xfId="33280" xr:uid="{00000000-0005-0000-0000-0000269A0000}"/>
    <cellStyle name="Sortie 4 3 5" xfId="11910" xr:uid="{00000000-0005-0000-0000-0000279A0000}"/>
    <cellStyle name="Sortie 4 3 5 2" xfId="18291" xr:uid="{00000000-0005-0000-0000-0000289A0000}"/>
    <cellStyle name="Sortie 4 3 5 2 2" xfId="28625" xr:uid="{00000000-0005-0000-0000-0000299A0000}"/>
    <cellStyle name="Sortie 4 3 5 2 3" xfId="26131" xr:uid="{00000000-0005-0000-0000-00002A9A0000}"/>
    <cellStyle name="Sortie 4 3 5 2 4" xfId="24620" xr:uid="{00000000-0005-0000-0000-00002B9A0000}"/>
    <cellStyle name="Sortie 4 3 5 2 5" xfId="23719" xr:uid="{00000000-0005-0000-0000-00002C9A0000}"/>
    <cellStyle name="Sortie 4 3 5 2 6" xfId="25827" xr:uid="{00000000-0005-0000-0000-00002D9A0000}"/>
    <cellStyle name="Sortie 4 3 5 2 7" xfId="5991" xr:uid="{00000000-0005-0000-0000-00002E9A0000}"/>
    <cellStyle name="Sortie 4 3 6" xfId="12847" xr:uid="{00000000-0005-0000-0000-00002F9A0000}"/>
    <cellStyle name="Sortie 4 3 6 2" xfId="18618" xr:uid="{00000000-0005-0000-0000-0000309A0000}"/>
    <cellStyle name="Sortie 4 3 6 2 2" xfId="28945" xr:uid="{00000000-0005-0000-0000-0000319A0000}"/>
    <cellStyle name="Sortie 4 3 6 2 3" xfId="24120" xr:uid="{00000000-0005-0000-0000-0000329A0000}"/>
    <cellStyle name="Sortie 4 3 6 2 4" xfId="5956" xr:uid="{00000000-0005-0000-0000-0000339A0000}"/>
    <cellStyle name="Sortie 4 3 6 2 5" xfId="33153" xr:uid="{00000000-0005-0000-0000-0000349A0000}"/>
    <cellStyle name="Sortie 4 3 6 2 6" xfId="33467" xr:uid="{00000000-0005-0000-0000-0000359A0000}"/>
    <cellStyle name="Sortie 4 3 6 2 7" xfId="32730" xr:uid="{00000000-0005-0000-0000-0000369A0000}"/>
    <cellStyle name="Sortie 4 3 7" xfId="14250" xr:uid="{00000000-0005-0000-0000-0000379A0000}"/>
    <cellStyle name="Sortie 4 3 7 2" xfId="18880" xr:uid="{00000000-0005-0000-0000-0000389A0000}"/>
    <cellStyle name="Sortie 4 3 7 2 2" xfId="29200" xr:uid="{00000000-0005-0000-0000-0000399A0000}"/>
    <cellStyle name="Sortie 4 3 7 2 3" xfId="26496" xr:uid="{00000000-0005-0000-0000-00003A9A0000}"/>
    <cellStyle name="Sortie 4 3 7 2 4" xfId="31480" xr:uid="{00000000-0005-0000-0000-00003B9A0000}"/>
    <cellStyle name="Sortie 4 3 7 2 5" xfId="24338" xr:uid="{00000000-0005-0000-0000-00003C9A0000}"/>
    <cellStyle name="Sortie 4 3 7 2 6" xfId="21197" xr:uid="{00000000-0005-0000-0000-00003D9A0000}"/>
    <cellStyle name="Sortie 4 3 7 2 7" xfId="34611" xr:uid="{00000000-0005-0000-0000-00003E9A0000}"/>
    <cellStyle name="Sortie 4 3 8" xfId="12403" xr:uid="{00000000-0005-0000-0000-00003F9A0000}"/>
    <cellStyle name="Sortie 4 3 8 2" xfId="18456" xr:uid="{00000000-0005-0000-0000-0000409A0000}"/>
    <cellStyle name="Sortie 4 3 8 2 2" xfId="28786" xr:uid="{00000000-0005-0000-0000-0000419A0000}"/>
    <cellStyle name="Sortie 4 3 8 2 3" xfId="25158" xr:uid="{00000000-0005-0000-0000-0000429A0000}"/>
    <cellStyle name="Sortie 4 3 8 2 4" xfId="24451" xr:uid="{00000000-0005-0000-0000-0000439A0000}"/>
    <cellStyle name="Sortie 4 3 8 2 5" xfId="30983" xr:uid="{00000000-0005-0000-0000-0000449A0000}"/>
    <cellStyle name="Sortie 4 3 8 2 6" xfId="22107" xr:uid="{00000000-0005-0000-0000-0000459A0000}"/>
    <cellStyle name="Sortie 4 3 8 2 7" xfId="6610" xr:uid="{00000000-0005-0000-0000-0000469A0000}"/>
    <cellStyle name="Sortie 4 3 9" xfId="12709" xr:uid="{00000000-0005-0000-0000-0000479A0000}"/>
    <cellStyle name="Sortie 4 3 9 2" xfId="18576" xr:uid="{00000000-0005-0000-0000-0000489A0000}"/>
    <cellStyle name="Sortie 4 3 9 2 2" xfId="28904" xr:uid="{00000000-0005-0000-0000-0000499A0000}"/>
    <cellStyle name="Sortie 4 3 9 2 3" xfId="27512" xr:uid="{00000000-0005-0000-0000-00004A9A0000}"/>
    <cellStyle name="Sortie 4 3 9 2 4" xfId="6021" xr:uid="{00000000-0005-0000-0000-00004B9A0000}"/>
    <cellStyle name="Sortie 4 3 9 2 5" xfId="32998" xr:uid="{00000000-0005-0000-0000-00004C9A0000}"/>
    <cellStyle name="Sortie 4 3 9 2 6" xfId="29440" xr:uid="{00000000-0005-0000-0000-00004D9A0000}"/>
    <cellStyle name="Sortie 4 3 9 2 7" xfId="22101" xr:uid="{00000000-0005-0000-0000-00004E9A0000}"/>
    <cellStyle name="Sortie 5 2" xfId="1086" xr:uid="{00000000-0005-0000-0000-00004F9A0000}"/>
    <cellStyle name="Sortie 5 2 10" xfId="14522" xr:uid="{00000000-0005-0000-0000-0000509A0000}"/>
    <cellStyle name="Sortie 5 2 10 2" xfId="18985" xr:uid="{00000000-0005-0000-0000-0000519A0000}"/>
    <cellStyle name="Sortie 5 2 10 2 2" xfId="29304" xr:uid="{00000000-0005-0000-0000-0000529A0000}"/>
    <cellStyle name="Sortie 5 2 10 2 3" xfId="26170" xr:uid="{00000000-0005-0000-0000-0000539A0000}"/>
    <cellStyle name="Sortie 5 2 10 2 4" xfId="31584" xr:uid="{00000000-0005-0000-0000-0000549A0000}"/>
    <cellStyle name="Sortie 5 2 10 2 5" xfId="25504" xr:uid="{00000000-0005-0000-0000-0000559A0000}"/>
    <cellStyle name="Sortie 5 2 10 2 6" xfId="26174" xr:uid="{00000000-0005-0000-0000-0000569A0000}"/>
    <cellStyle name="Sortie 5 2 10 2 7" xfId="34713" xr:uid="{00000000-0005-0000-0000-0000579A0000}"/>
    <cellStyle name="Sortie 5 2 11" xfId="14381" xr:uid="{00000000-0005-0000-0000-0000589A0000}"/>
    <cellStyle name="Sortie 5 2 11 2" xfId="18931" xr:uid="{00000000-0005-0000-0000-0000599A0000}"/>
    <cellStyle name="Sortie 5 2 11 2 2" xfId="29250" xr:uid="{00000000-0005-0000-0000-00005A9A0000}"/>
    <cellStyle name="Sortie 5 2 11 2 3" xfId="24981" xr:uid="{00000000-0005-0000-0000-00005B9A0000}"/>
    <cellStyle name="Sortie 5 2 11 2 4" xfId="31530" xr:uid="{00000000-0005-0000-0000-00005C9A0000}"/>
    <cellStyle name="Sortie 5 2 11 2 5" xfId="22926" xr:uid="{00000000-0005-0000-0000-00005D9A0000}"/>
    <cellStyle name="Sortie 5 2 11 2 6" xfId="26765" xr:uid="{00000000-0005-0000-0000-00005E9A0000}"/>
    <cellStyle name="Sortie 5 2 11 2 7" xfId="34660" xr:uid="{00000000-0005-0000-0000-00005F9A0000}"/>
    <cellStyle name="Sortie 5 2 12" xfId="14111" xr:uid="{00000000-0005-0000-0000-0000609A0000}"/>
    <cellStyle name="Sortie 5 2 12 2" xfId="18828" xr:uid="{00000000-0005-0000-0000-0000619A0000}"/>
    <cellStyle name="Sortie 5 2 12 2 2" xfId="29149" xr:uid="{00000000-0005-0000-0000-0000629A0000}"/>
    <cellStyle name="Sortie 5 2 12 2 3" xfId="26046" xr:uid="{00000000-0005-0000-0000-0000639A0000}"/>
    <cellStyle name="Sortie 5 2 12 2 4" xfId="31429" xr:uid="{00000000-0005-0000-0000-0000649A0000}"/>
    <cellStyle name="Sortie 5 2 12 2 5" xfId="29541" xr:uid="{00000000-0005-0000-0000-0000659A0000}"/>
    <cellStyle name="Sortie 5 2 12 2 6" xfId="21806" xr:uid="{00000000-0005-0000-0000-0000669A0000}"/>
    <cellStyle name="Sortie 5 2 12 2 7" xfId="34561" xr:uid="{00000000-0005-0000-0000-0000679A0000}"/>
    <cellStyle name="Sortie 5 2 13" xfId="12483" xr:uid="{00000000-0005-0000-0000-0000689A0000}"/>
    <cellStyle name="Sortie 5 2 13 2" xfId="18483" xr:uid="{00000000-0005-0000-0000-0000699A0000}"/>
    <cellStyle name="Sortie 5 2 13 2 2" xfId="28812" xr:uid="{00000000-0005-0000-0000-00006A9A0000}"/>
    <cellStyle name="Sortie 5 2 13 2 3" xfId="26026" xr:uid="{00000000-0005-0000-0000-00006B9A0000}"/>
    <cellStyle name="Sortie 5 2 13 2 4" xfId="26044" xr:uid="{00000000-0005-0000-0000-00006C9A0000}"/>
    <cellStyle name="Sortie 5 2 13 2 5" xfId="22034" xr:uid="{00000000-0005-0000-0000-00006D9A0000}"/>
    <cellStyle name="Sortie 5 2 13 2 6" xfId="30210" xr:uid="{00000000-0005-0000-0000-00006E9A0000}"/>
    <cellStyle name="Sortie 5 2 13 2 7" xfId="29954" xr:uid="{00000000-0005-0000-0000-00006F9A0000}"/>
    <cellStyle name="Sortie 5 2 14" xfId="12998" xr:uid="{00000000-0005-0000-0000-0000709A0000}"/>
    <cellStyle name="Sortie 5 2 14 2" xfId="18704" xr:uid="{00000000-0005-0000-0000-0000719A0000}"/>
    <cellStyle name="Sortie 5 2 14 2 2" xfId="29030" xr:uid="{00000000-0005-0000-0000-0000729A0000}"/>
    <cellStyle name="Sortie 5 2 14 2 3" xfId="30493" xr:uid="{00000000-0005-0000-0000-0000739A0000}"/>
    <cellStyle name="Sortie 5 2 14 2 4" xfId="24624" xr:uid="{00000000-0005-0000-0000-0000749A0000}"/>
    <cellStyle name="Sortie 5 2 14 2 5" xfId="6089" xr:uid="{00000000-0005-0000-0000-0000759A0000}"/>
    <cellStyle name="Sortie 5 2 14 2 6" xfId="34023" xr:uid="{00000000-0005-0000-0000-0000769A0000}"/>
    <cellStyle name="Sortie 5 2 14 2 7" xfId="21464" xr:uid="{00000000-0005-0000-0000-0000779A0000}"/>
    <cellStyle name="Sortie 5 2 15" xfId="13966" xr:uid="{00000000-0005-0000-0000-0000789A0000}"/>
    <cellStyle name="Sortie 5 2 15 2" xfId="18763" xr:uid="{00000000-0005-0000-0000-0000799A0000}"/>
    <cellStyle name="Sortie 5 2 15 2 2" xfId="29086" xr:uid="{00000000-0005-0000-0000-00007A9A0000}"/>
    <cellStyle name="Sortie 5 2 15 2 3" xfId="6246" xr:uid="{00000000-0005-0000-0000-00007B9A0000}"/>
    <cellStyle name="Sortie 5 2 15 2 4" xfId="31367" xr:uid="{00000000-0005-0000-0000-00007C9A0000}"/>
    <cellStyle name="Sortie 5 2 15 2 5" xfId="24751" xr:uid="{00000000-0005-0000-0000-00007D9A0000}"/>
    <cellStyle name="Sortie 5 2 15 2 6" xfId="30329" xr:uid="{00000000-0005-0000-0000-00007E9A0000}"/>
    <cellStyle name="Sortie 5 2 15 2 7" xfId="34499" xr:uid="{00000000-0005-0000-0000-00007F9A0000}"/>
    <cellStyle name="Sortie 5 2 2" xfId="4182" xr:uid="{00000000-0005-0000-0000-0000809A0000}"/>
    <cellStyle name="Sortie 5 2 2 2" xfId="11789" xr:uid="{00000000-0005-0000-0000-0000819A0000}"/>
    <cellStyle name="Sortie 5 2 2 2 2" xfId="22946" xr:uid="{00000000-0005-0000-0000-0000829A0000}"/>
    <cellStyle name="Sortie 5 2 2 2 3" xfId="27028" xr:uid="{00000000-0005-0000-0000-0000839A0000}"/>
    <cellStyle name="Sortie 5 2 2 2 4" xfId="21836" xr:uid="{00000000-0005-0000-0000-0000849A0000}"/>
    <cellStyle name="Sortie 5 2 2 2 5" xfId="26107" xr:uid="{00000000-0005-0000-0000-0000859A0000}"/>
    <cellStyle name="Sortie 5 2 2 2 6" xfId="33543" xr:uid="{00000000-0005-0000-0000-0000869A0000}"/>
    <cellStyle name="Sortie 5 2 2 2 7" xfId="32117" xr:uid="{00000000-0005-0000-0000-0000879A0000}"/>
    <cellStyle name="Sortie 5 2 2 3" xfId="22436" xr:uid="{00000000-0005-0000-0000-0000889A0000}"/>
    <cellStyle name="Sortie 5 2 2 4" xfId="27501" xr:uid="{00000000-0005-0000-0000-0000899A0000}"/>
    <cellStyle name="Sortie 5 2 2 5" xfId="27251" xr:uid="{00000000-0005-0000-0000-00008A9A0000}"/>
    <cellStyle name="Sortie 5 2 2 6" xfId="30229" xr:uid="{00000000-0005-0000-0000-00008B9A0000}"/>
    <cellStyle name="Sortie 5 2 2 7" xfId="24560" xr:uid="{00000000-0005-0000-0000-00008C9A0000}"/>
    <cellStyle name="Sortie 5 2 2 8" xfId="6086" xr:uid="{00000000-0005-0000-0000-00008D9A0000}"/>
    <cellStyle name="Sortie 5 2 3" xfId="11974" xr:uid="{00000000-0005-0000-0000-00008E9A0000}"/>
    <cellStyle name="Sortie 5 2 3 2" xfId="18314" xr:uid="{00000000-0005-0000-0000-00008F9A0000}"/>
    <cellStyle name="Sortie 5 2 3 2 2" xfId="28647" xr:uid="{00000000-0005-0000-0000-0000909A0000}"/>
    <cellStyle name="Sortie 5 2 3 2 3" xfId="24586" xr:uid="{00000000-0005-0000-0000-0000919A0000}"/>
    <cellStyle name="Sortie 5 2 3 2 4" xfId="24861" xr:uid="{00000000-0005-0000-0000-0000929A0000}"/>
    <cellStyle name="Sortie 5 2 3 2 5" xfId="27532" xr:uid="{00000000-0005-0000-0000-0000939A0000}"/>
    <cellStyle name="Sortie 5 2 3 2 6" xfId="27424" xr:uid="{00000000-0005-0000-0000-0000949A0000}"/>
    <cellStyle name="Sortie 5 2 3 2 7" xfId="21730" xr:uid="{00000000-0005-0000-0000-0000959A0000}"/>
    <cellStyle name="Sortie 5 2 4" xfId="12021" xr:uid="{00000000-0005-0000-0000-0000969A0000}"/>
    <cellStyle name="Sortie 5 2 4 2" xfId="18330" xr:uid="{00000000-0005-0000-0000-0000979A0000}"/>
    <cellStyle name="Sortie 5 2 4 2 2" xfId="28663" xr:uid="{00000000-0005-0000-0000-0000989A0000}"/>
    <cellStyle name="Sortie 5 2 4 2 3" xfId="24638" xr:uid="{00000000-0005-0000-0000-0000999A0000}"/>
    <cellStyle name="Sortie 5 2 4 2 4" xfId="26241" xr:uid="{00000000-0005-0000-0000-00009A9A0000}"/>
    <cellStyle name="Sortie 5 2 4 2 5" xfId="29495" xr:uid="{00000000-0005-0000-0000-00009B9A0000}"/>
    <cellStyle name="Sortie 5 2 4 2 6" xfId="33608" xr:uid="{00000000-0005-0000-0000-00009C9A0000}"/>
    <cellStyle name="Sortie 5 2 4 2 7" xfId="26396" xr:uid="{00000000-0005-0000-0000-00009D9A0000}"/>
    <cellStyle name="Sortie 5 2 5" xfId="11914" xr:uid="{00000000-0005-0000-0000-00009E9A0000}"/>
    <cellStyle name="Sortie 5 2 5 2" xfId="18293" xr:uid="{00000000-0005-0000-0000-00009F9A0000}"/>
    <cellStyle name="Sortie 5 2 5 2 2" xfId="28627" xr:uid="{00000000-0005-0000-0000-0000A09A0000}"/>
    <cellStyle name="Sortie 5 2 5 2 3" xfId="26364" xr:uid="{00000000-0005-0000-0000-0000A19A0000}"/>
    <cellStyle name="Sortie 5 2 5 2 4" xfId="24747" xr:uid="{00000000-0005-0000-0000-0000A29A0000}"/>
    <cellStyle name="Sortie 5 2 5 2 5" xfId="33000" xr:uid="{00000000-0005-0000-0000-0000A39A0000}"/>
    <cellStyle name="Sortie 5 2 5 2 6" xfId="25828" xr:uid="{00000000-0005-0000-0000-0000A49A0000}"/>
    <cellStyle name="Sortie 5 2 5 2 7" xfId="32499" xr:uid="{00000000-0005-0000-0000-0000A59A0000}"/>
    <cellStyle name="Sortie 5 2 6" xfId="12848" xr:uid="{00000000-0005-0000-0000-0000A69A0000}"/>
    <cellStyle name="Sortie 5 2 6 2" xfId="18619" xr:uid="{00000000-0005-0000-0000-0000A79A0000}"/>
    <cellStyle name="Sortie 5 2 6 2 2" xfId="28946" xr:uid="{00000000-0005-0000-0000-0000A89A0000}"/>
    <cellStyle name="Sortie 5 2 6 2 3" xfId="28099" xr:uid="{00000000-0005-0000-0000-0000A99A0000}"/>
    <cellStyle name="Sortie 5 2 6 2 4" xfId="30740" xr:uid="{00000000-0005-0000-0000-0000AA9A0000}"/>
    <cellStyle name="Sortie 5 2 6 2 5" xfId="32039" xr:uid="{00000000-0005-0000-0000-0000AB9A0000}"/>
    <cellStyle name="Sortie 5 2 6 2 6" xfId="29740" xr:uid="{00000000-0005-0000-0000-0000AC9A0000}"/>
    <cellStyle name="Sortie 5 2 6 2 7" xfId="34168" xr:uid="{00000000-0005-0000-0000-0000AD9A0000}"/>
    <cellStyle name="Sortie 5 2 7" xfId="14410" xr:uid="{00000000-0005-0000-0000-0000AE9A0000}"/>
    <cellStyle name="Sortie 5 2 7 2" xfId="18943" xr:uid="{00000000-0005-0000-0000-0000AF9A0000}"/>
    <cellStyle name="Sortie 5 2 7 2 2" xfId="29262" xr:uid="{00000000-0005-0000-0000-0000B09A0000}"/>
    <cellStyle name="Sortie 5 2 7 2 3" xfId="26447" xr:uid="{00000000-0005-0000-0000-0000B19A0000}"/>
    <cellStyle name="Sortie 5 2 7 2 4" xfId="31542" xr:uid="{00000000-0005-0000-0000-0000B29A0000}"/>
    <cellStyle name="Sortie 5 2 7 2 5" xfId="23322" xr:uid="{00000000-0005-0000-0000-0000B39A0000}"/>
    <cellStyle name="Sortie 5 2 7 2 6" xfId="33401" xr:uid="{00000000-0005-0000-0000-0000B49A0000}"/>
    <cellStyle name="Sortie 5 2 7 2 7" xfId="34672" xr:uid="{00000000-0005-0000-0000-0000B59A0000}"/>
    <cellStyle name="Sortie 5 2 8" xfId="12554" xr:uid="{00000000-0005-0000-0000-0000B69A0000}"/>
    <cellStyle name="Sortie 5 2 8 2" xfId="18508" xr:uid="{00000000-0005-0000-0000-0000B79A0000}"/>
    <cellStyle name="Sortie 5 2 8 2 2" xfId="28837" xr:uid="{00000000-0005-0000-0000-0000B89A0000}"/>
    <cellStyle name="Sortie 5 2 8 2 3" xfId="24740" xr:uid="{00000000-0005-0000-0000-0000B99A0000}"/>
    <cellStyle name="Sortie 5 2 8 2 4" xfId="26152" xr:uid="{00000000-0005-0000-0000-0000BA9A0000}"/>
    <cellStyle name="Sortie 5 2 8 2 5" xfId="22610" xr:uid="{00000000-0005-0000-0000-0000BB9A0000}"/>
    <cellStyle name="Sortie 5 2 8 2 6" xfId="26643" xr:uid="{00000000-0005-0000-0000-0000BC9A0000}"/>
    <cellStyle name="Sortie 5 2 8 2 7" xfId="33410" xr:uid="{00000000-0005-0000-0000-0000BD9A0000}"/>
    <cellStyle name="Sortie 5 2 9" xfId="14083" xr:uid="{00000000-0005-0000-0000-0000BE9A0000}"/>
    <cellStyle name="Sortie 5 2 9 2" xfId="18813" xr:uid="{00000000-0005-0000-0000-0000BF9A0000}"/>
    <cellStyle name="Sortie 5 2 9 2 2" xfId="29135" xr:uid="{00000000-0005-0000-0000-0000C09A0000}"/>
    <cellStyle name="Sortie 5 2 9 2 3" xfId="24882" xr:uid="{00000000-0005-0000-0000-0000C19A0000}"/>
    <cellStyle name="Sortie 5 2 9 2 4" xfId="31415" xr:uid="{00000000-0005-0000-0000-0000C29A0000}"/>
    <cellStyle name="Sortie 5 2 9 2 5" xfId="25489" xr:uid="{00000000-0005-0000-0000-0000C39A0000}"/>
    <cellStyle name="Sortie 5 2 9 2 6" xfId="23397" xr:uid="{00000000-0005-0000-0000-0000C49A0000}"/>
    <cellStyle name="Sortie 5 2 9 2 7" xfId="34547" xr:uid="{00000000-0005-0000-0000-0000C59A0000}"/>
    <cellStyle name="Sortie 5 3" xfId="1087" xr:uid="{00000000-0005-0000-0000-0000C69A0000}"/>
    <cellStyle name="Sortie 5 3 10" xfId="13036" xr:uid="{00000000-0005-0000-0000-0000C79A0000}"/>
    <cellStyle name="Sortie 5 3 10 2" xfId="18718" xr:uid="{00000000-0005-0000-0000-0000C89A0000}"/>
    <cellStyle name="Sortie 5 3 10 2 2" xfId="29043" xr:uid="{00000000-0005-0000-0000-0000C99A0000}"/>
    <cellStyle name="Sortie 5 3 10 2 3" xfId="5950" xr:uid="{00000000-0005-0000-0000-0000CA9A0000}"/>
    <cellStyle name="Sortie 5 3 10 2 4" xfId="31325" xr:uid="{00000000-0005-0000-0000-0000CB9A0000}"/>
    <cellStyle name="Sortie 5 3 10 2 5" xfId="33346" xr:uid="{00000000-0005-0000-0000-0000CC9A0000}"/>
    <cellStyle name="Sortie 5 3 10 2 6" xfId="24480" xr:uid="{00000000-0005-0000-0000-0000CD9A0000}"/>
    <cellStyle name="Sortie 5 3 10 2 7" xfId="34458" xr:uid="{00000000-0005-0000-0000-0000CE9A0000}"/>
    <cellStyle name="Sortie 5 3 11" xfId="12883" xr:uid="{00000000-0005-0000-0000-0000CF9A0000}"/>
    <cellStyle name="Sortie 5 3 11 2" xfId="18642" xr:uid="{00000000-0005-0000-0000-0000D09A0000}"/>
    <cellStyle name="Sortie 5 3 11 2 2" xfId="28969" xr:uid="{00000000-0005-0000-0000-0000D19A0000}"/>
    <cellStyle name="Sortie 5 3 11 2 3" xfId="25865" xr:uid="{00000000-0005-0000-0000-0000D29A0000}"/>
    <cellStyle name="Sortie 5 3 11 2 4" xfId="5952" xr:uid="{00000000-0005-0000-0000-0000D39A0000}"/>
    <cellStyle name="Sortie 5 3 11 2 5" xfId="32995" xr:uid="{00000000-0005-0000-0000-0000D49A0000}"/>
    <cellStyle name="Sortie 5 3 11 2 6" xfId="6538" xr:uid="{00000000-0005-0000-0000-0000D59A0000}"/>
    <cellStyle name="Sortie 5 3 11 2 7" xfId="23368" xr:uid="{00000000-0005-0000-0000-0000D69A0000}"/>
    <cellStyle name="Sortie 5 3 12" xfId="12439" xr:uid="{00000000-0005-0000-0000-0000D79A0000}"/>
    <cellStyle name="Sortie 5 3 12 2" xfId="18469" xr:uid="{00000000-0005-0000-0000-0000D89A0000}"/>
    <cellStyle name="Sortie 5 3 12 2 2" xfId="28799" xr:uid="{00000000-0005-0000-0000-0000D99A0000}"/>
    <cellStyle name="Sortie 5 3 12 2 3" xfId="26195" xr:uid="{00000000-0005-0000-0000-0000DA9A0000}"/>
    <cellStyle name="Sortie 5 3 12 2 4" xfId="25206" xr:uid="{00000000-0005-0000-0000-0000DB9A0000}"/>
    <cellStyle name="Sortie 5 3 12 2 5" xfId="24828" xr:uid="{00000000-0005-0000-0000-0000DC9A0000}"/>
    <cellStyle name="Sortie 5 3 12 2 6" xfId="32067" xr:uid="{00000000-0005-0000-0000-0000DD9A0000}"/>
    <cellStyle name="Sortie 5 3 12 2 7" xfId="22766" xr:uid="{00000000-0005-0000-0000-0000DE9A0000}"/>
    <cellStyle name="Sortie 5 3 13" xfId="13105" xr:uid="{00000000-0005-0000-0000-0000DF9A0000}"/>
    <cellStyle name="Sortie 5 3 13 2" xfId="18746" xr:uid="{00000000-0005-0000-0000-0000E09A0000}"/>
    <cellStyle name="Sortie 5 3 13 2 2" xfId="29070" xr:uid="{00000000-0005-0000-0000-0000E19A0000}"/>
    <cellStyle name="Sortie 5 3 13 2 3" xfId="21419" xr:uid="{00000000-0005-0000-0000-0000E29A0000}"/>
    <cellStyle name="Sortie 5 3 13 2 4" xfId="31351" xr:uid="{00000000-0005-0000-0000-0000E39A0000}"/>
    <cellStyle name="Sortie 5 3 13 2 5" xfId="22689" xr:uid="{00000000-0005-0000-0000-0000E49A0000}"/>
    <cellStyle name="Sortie 5 3 13 2 6" xfId="21573" xr:uid="{00000000-0005-0000-0000-0000E59A0000}"/>
    <cellStyle name="Sortie 5 3 13 2 7" xfId="34484" xr:uid="{00000000-0005-0000-0000-0000E69A0000}"/>
    <cellStyle name="Sortie 5 3 14" xfId="14310" xr:uid="{00000000-0005-0000-0000-0000E79A0000}"/>
    <cellStyle name="Sortie 5 3 14 2" xfId="18902" xr:uid="{00000000-0005-0000-0000-0000E89A0000}"/>
    <cellStyle name="Sortie 5 3 14 2 2" xfId="29221" xr:uid="{00000000-0005-0000-0000-0000E99A0000}"/>
    <cellStyle name="Sortie 5 3 14 2 3" xfId="25352" xr:uid="{00000000-0005-0000-0000-0000EA9A0000}"/>
    <cellStyle name="Sortie 5 3 14 2 4" xfId="31501" xr:uid="{00000000-0005-0000-0000-0000EB9A0000}"/>
    <cellStyle name="Sortie 5 3 14 2 5" xfId="28211" xr:uid="{00000000-0005-0000-0000-0000EC9A0000}"/>
    <cellStyle name="Sortie 5 3 14 2 6" xfId="22818" xr:uid="{00000000-0005-0000-0000-0000ED9A0000}"/>
    <cellStyle name="Sortie 5 3 14 2 7" xfId="34632" xr:uid="{00000000-0005-0000-0000-0000EE9A0000}"/>
    <cellStyle name="Sortie 5 3 15" xfId="14757" xr:uid="{00000000-0005-0000-0000-0000EF9A0000}"/>
    <cellStyle name="Sortie 5 3 15 2" xfId="19075" xr:uid="{00000000-0005-0000-0000-0000F09A0000}"/>
    <cellStyle name="Sortie 5 3 15 2 2" xfId="29393" xr:uid="{00000000-0005-0000-0000-0000F19A0000}"/>
    <cellStyle name="Sortie 5 3 15 2 3" xfId="24859" xr:uid="{00000000-0005-0000-0000-0000F29A0000}"/>
    <cellStyle name="Sortie 5 3 15 2 4" xfId="31673" xr:uid="{00000000-0005-0000-0000-0000F39A0000}"/>
    <cellStyle name="Sortie 5 3 15 2 5" xfId="27728" xr:uid="{00000000-0005-0000-0000-0000F49A0000}"/>
    <cellStyle name="Sortie 5 3 15 2 6" xfId="32454" xr:uid="{00000000-0005-0000-0000-0000F59A0000}"/>
    <cellStyle name="Sortie 5 3 15 2 7" xfId="34802" xr:uid="{00000000-0005-0000-0000-0000F69A0000}"/>
    <cellStyle name="Sortie 5 3 2" xfId="4284" xr:uid="{00000000-0005-0000-0000-0000F79A0000}"/>
    <cellStyle name="Sortie 5 3 2 2" xfId="12139" xr:uid="{00000000-0005-0000-0000-0000F89A0000}"/>
    <cellStyle name="Sortie 5 3 2 2 2" xfId="22725" xr:uid="{00000000-0005-0000-0000-0000F99A0000}"/>
    <cellStyle name="Sortie 5 3 2 2 3" xfId="30683" xr:uid="{00000000-0005-0000-0000-0000FA9A0000}"/>
    <cellStyle name="Sortie 5 3 2 2 4" xfId="22509" xr:uid="{00000000-0005-0000-0000-0000FB9A0000}"/>
    <cellStyle name="Sortie 5 3 2 2 5" xfId="21992" xr:uid="{00000000-0005-0000-0000-0000FC9A0000}"/>
    <cellStyle name="Sortie 5 3 2 2 6" xfId="34140" xr:uid="{00000000-0005-0000-0000-0000FD9A0000}"/>
    <cellStyle name="Sortie 5 3 2 2 7" xfId="22029" xr:uid="{00000000-0005-0000-0000-0000FE9A0000}"/>
    <cellStyle name="Sortie 5 3 2 3" xfId="22437" xr:uid="{00000000-0005-0000-0000-0000FF9A0000}"/>
    <cellStyle name="Sortie 5 3 2 4" xfId="28389" xr:uid="{00000000-0005-0000-0000-0000009B0000}"/>
    <cellStyle name="Sortie 5 3 2 5" xfId="21442" xr:uid="{00000000-0005-0000-0000-0000019B0000}"/>
    <cellStyle name="Sortie 5 3 2 6" xfId="21715" xr:uid="{00000000-0005-0000-0000-0000029B0000}"/>
    <cellStyle name="Sortie 5 3 2 7" xfId="31781" xr:uid="{00000000-0005-0000-0000-0000039B0000}"/>
    <cellStyle name="Sortie 5 3 2 8" xfId="32707" xr:uid="{00000000-0005-0000-0000-0000049B0000}"/>
    <cellStyle name="Sortie 5 3 3" xfId="12055" xr:uid="{00000000-0005-0000-0000-0000059B0000}"/>
    <cellStyle name="Sortie 5 3 3 2" xfId="18339" xr:uid="{00000000-0005-0000-0000-0000069B0000}"/>
    <cellStyle name="Sortie 5 3 3 2 2" xfId="28672" xr:uid="{00000000-0005-0000-0000-0000079B0000}"/>
    <cellStyle name="Sortie 5 3 3 2 3" xfId="25924" xr:uid="{00000000-0005-0000-0000-0000089B0000}"/>
    <cellStyle name="Sortie 5 3 3 2 4" xfId="25052" xr:uid="{00000000-0005-0000-0000-0000099B0000}"/>
    <cellStyle name="Sortie 5 3 3 2 5" xfId="27123" xr:uid="{00000000-0005-0000-0000-00000A9B0000}"/>
    <cellStyle name="Sortie 5 3 3 2 6" xfId="32527" xr:uid="{00000000-0005-0000-0000-00000B9B0000}"/>
    <cellStyle name="Sortie 5 3 3 2 7" xfId="23438" xr:uid="{00000000-0005-0000-0000-00000C9B0000}"/>
    <cellStyle name="Sortie 5 3 4" xfId="11826" xr:uid="{00000000-0005-0000-0000-00000D9B0000}"/>
    <cellStyle name="Sortie 5 3 4 2" xfId="18265" xr:uid="{00000000-0005-0000-0000-00000E9B0000}"/>
    <cellStyle name="Sortie 5 3 4 2 2" xfId="28600" xr:uid="{00000000-0005-0000-0000-00000F9B0000}"/>
    <cellStyle name="Sortie 5 3 4 2 3" xfId="26291" xr:uid="{00000000-0005-0000-0000-0000109B0000}"/>
    <cellStyle name="Sortie 5 3 4 2 4" xfId="22283" xr:uid="{00000000-0005-0000-0000-0000119B0000}"/>
    <cellStyle name="Sortie 5 3 4 2 5" xfId="32182" xr:uid="{00000000-0005-0000-0000-0000129B0000}"/>
    <cellStyle name="Sortie 5 3 4 2 6" xfId="33404" xr:uid="{00000000-0005-0000-0000-0000139B0000}"/>
    <cellStyle name="Sortie 5 3 4 2 7" xfId="27144" xr:uid="{00000000-0005-0000-0000-0000149B0000}"/>
    <cellStyle name="Sortie 5 3 5" xfId="11881" xr:uid="{00000000-0005-0000-0000-0000159B0000}"/>
    <cellStyle name="Sortie 5 3 5 2" xfId="18278" xr:uid="{00000000-0005-0000-0000-0000169B0000}"/>
    <cellStyle name="Sortie 5 3 5 2 2" xfId="28613" xr:uid="{00000000-0005-0000-0000-0000179B0000}"/>
    <cellStyle name="Sortie 5 3 5 2 3" xfId="26148" xr:uid="{00000000-0005-0000-0000-0000189B0000}"/>
    <cellStyle name="Sortie 5 3 5 2 4" xfId="25220" xr:uid="{00000000-0005-0000-0000-0000199B0000}"/>
    <cellStyle name="Sortie 5 3 5 2 5" xfId="32848" xr:uid="{00000000-0005-0000-0000-00001A9B0000}"/>
    <cellStyle name="Sortie 5 3 5 2 6" xfId="27767" xr:uid="{00000000-0005-0000-0000-00001B9B0000}"/>
    <cellStyle name="Sortie 5 3 5 2 7" xfId="32089" xr:uid="{00000000-0005-0000-0000-00001C9B0000}"/>
    <cellStyle name="Sortie 5 3 6" xfId="12849" xr:uid="{00000000-0005-0000-0000-00001D9B0000}"/>
    <cellStyle name="Sortie 5 3 6 2" xfId="18620" xr:uid="{00000000-0005-0000-0000-00001E9B0000}"/>
    <cellStyle name="Sortie 5 3 6 2 2" xfId="28947" xr:uid="{00000000-0005-0000-0000-00001F9B0000}"/>
    <cellStyle name="Sortie 5 3 6 2 3" xfId="30494" xr:uid="{00000000-0005-0000-0000-0000209B0000}"/>
    <cellStyle name="Sortie 5 3 6 2 4" xfId="5955" xr:uid="{00000000-0005-0000-0000-0000219B0000}"/>
    <cellStyle name="Sortie 5 3 6 2 5" xfId="23657" xr:uid="{00000000-0005-0000-0000-0000229B0000}"/>
    <cellStyle name="Sortie 5 3 6 2 6" xfId="34024" xr:uid="{00000000-0005-0000-0000-0000239B0000}"/>
    <cellStyle name="Sortie 5 3 6 2 7" xfId="25416" xr:uid="{00000000-0005-0000-0000-0000249B0000}"/>
    <cellStyle name="Sortie 5 3 7" xfId="14180" xr:uid="{00000000-0005-0000-0000-0000259B0000}"/>
    <cellStyle name="Sortie 5 3 7 2" xfId="18849" xr:uid="{00000000-0005-0000-0000-0000269B0000}"/>
    <cellStyle name="Sortie 5 3 7 2 2" xfId="29169" xr:uid="{00000000-0005-0000-0000-0000279B0000}"/>
    <cellStyle name="Sortie 5 3 7 2 3" xfId="26003" xr:uid="{00000000-0005-0000-0000-0000289B0000}"/>
    <cellStyle name="Sortie 5 3 7 2 4" xfId="31450" xr:uid="{00000000-0005-0000-0000-0000299B0000}"/>
    <cellStyle name="Sortie 5 3 7 2 5" xfId="6492" xr:uid="{00000000-0005-0000-0000-00002A9B0000}"/>
    <cellStyle name="Sortie 5 3 7 2 6" xfId="6453" xr:uid="{00000000-0005-0000-0000-00002B9B0000}"/>
    <cellStyle name="Sortie 5 3 7 2 7" xfId="34581" xr:uid="{00000000-0005-0000-0000-00002C9B0000}"/>
    <cellStyle name="Sortie 5 3 8" xfId="14022" xr:uid="{00000000-0005-0000-0000-00002D9B0000}"/>
    <cellStyle name="Sortie 5 3 8 2" xfId="18788" xr:uid="{00000000-0005-0000-0000-00002E9B0000}"/>
    <cellStyle name="Sortie 5 3 8 2 2" xfId="29111" xr:uid="{00000000-0005-0000-0000-00002F9B0000}"/>
    <cellStyle name="Sortie 5 3 8 2 3" xfId="24496" xr:uid="{00000000-0005-0000-0000-0000309B0000}"/>
    <cellStyle name="Sortie 5 3 8 2 4" xfId="31392" xr:uid="{00000000-0005-0000-0000-0000319B0000}"/>
    <cellStyle name="Sortie 5 3 8 2 5" xfId="23364" xr:uid="{00000000-0005-0000-0000-0000329B0000}"/>
    <cellStyle name="Sortie 5 3 8 2 6" xfId="31018" xr:uid="{00000000-0005-0000-0000-0000339B0000}"/>
    <cellStyle name="Sortie 5 3 8 2 7" xfId="34524" xr:uid="{00000000-0005-0000-0000-0000349B0000}"/>
    <cellStyle name="Sortie 5 3 9" xfId="14051" xr:uid="{00000000-0005-0000-0000-0000359B0000}"/>
    <cellStyle name="Sortie 5 3 9 2" xfId="18795" xr:uid="{00000000-0005-0000-0000-0000369B0000}"/>
    <cellStyle name="Sortie 5 3 9 2 2" xfId="29118" xr:uid="{00000000-0005-0000-0000-0000379B0000}"/>
    <cellStyle name="Sortie 5 3 9 2 3" xfId="6262" xr:uid="{00000000-0005-0000-0000-0000389B0000}"/>
    <cellStyle name="Sortie 5 3 9 2 4" xfId="31398" xr:uid="{00000000-0005-0000-0000-0000399B0000}"/>
    <cellStyle name="Sortie 5 3 9 2 5" xfId="30295" xr:uid="{00000000-0005-0000-0000-00003A9B0000}"/>
    <cellStyle name="Sortie 5 3 9 2 6" xfId="23234" xr:uid="{00000000-0005-0000-0000-00003B9B0000}"/>
    <cellStyle name="Sortie 5 3 9 2 7" xfId="34530" xr:uid="{00000000-0005-0000-0000-00003C9B0000}"/>
    <cellStyle name="Sortie 6 2" xfId="1088" xr:uid="{00000000-0005-0000-0000-00003D9B0000}"/>
    <cellStyle name="Sortie 6 2 10" xfId="14099" xr:uid="{00000000-0005-0000-0000-00003E9B0000}"/>
    <cellStyle name="Sortie 6 2 10 2" xfId="18823" xr:uid="{00000000-0005-0000-0000-00003F9B0000}"/>
    <cellStyle name="Sortie 6 2 10 2 2" xfId="29144" xr:uid="{00000000-0005-0000-0000-0000409B0000}"/>
    <cellStyle name="Sortie 6 2 10 2 3" xfId="25919" xr:uid="{00000000-0005-0000-0000-0000419B0000}"/>
    <cellStyle name="Sortie 6 2 10 2 4" xfId="31424" xr:uid="{00000000-0005-0000-0000-0000429B0000}"/>
    <cellStyle name="Sortie 6 2 10 2 5" xfId="25143" xr:uid="{00000000-0005-0000-0000-0000439B0000}"/>
    <cellStyle name="Sortie 6 2 10 2 6" xfId="32960" xr:uid="{00000000-0005-0000-0000-0000449B0000}"/>
    <cellStyle name="Sortie 6 2 10 2 7" xfId="34556" xr:uid="{00000000-0005-0000-0000-0000459B0000}"/>
    <cellStyle name="Sortie 6 2 11" xfId="12345" xr:uid="{00000000-0005-0000-0000-0000469B0000}"/>
    <cellStyle name="Sortie 6 2 11 2" xfId="18432" xr:uid="{00000000-0005-0000-0000-0000479B0000}"/>
    <cellStyle name="Sortie 6 2 11 2 2" xfId="28763" xr:uid="{00000000-0005-0000-0000-0000489B0000}"/>
    <cellStyle name="Sortie 6 2 11 2 3" xfId="24670" xr:uid="{00000000-0005-0000-0000-0000499B0000}"/>
    <cellStyle name="Sortie 6 2 11 2 4" xfId="29434" xr:uid="{00000000-0005-0000-0000-00004A9B0000}"/>
    <cellStyle name="Sortie 6 2 11 2 5" xfId="25811" xr:uid="{00000000-0005-0000-0000-00004B9B0000}"/>
    <cellStyle name="Sortie 6 2 11 2 6" xfId="32644" xr:uid="{00000000-0005-0000-0000-00004C9B0000}"/>
    <cellStyle name="Sortie 6 2 11 2 7" xfId="22976" xr:uid="{00000000-0005-0000-0000-00004D9B0000}"/>
    <cellStyle name="Sortie 6 2 12" xfId="12477" xr:uid="{00000000-0005-0000-0000-00004E9B0000}"/>
    <cellStyle name="Sortie 6 2 12 2" xfId="18481" xr:uid="{00000000-0005-0000-0000-00004F9B0000}"/>
    <cellStyle name="Sortie 6 2 12 2 2" xfId="28810" xr:uid="{00000000-0005-0000-0000-0000509B0000}"/>
    <cellStyle name="Sortie 6 2 12 2 3" xfId="25901" xr:uid="{00000000-0005-0000-0000-0000519B0000}"/>
    <cellStyle name="Sortie 6 2 12 2 4" xfId="24986" xr:uid="{00000000-0005-0000-0000-0000529B0000}"/>
    <cellStyle name="Sortie 6 2 12 2 5" xfId="29955" xr:uid="{00000000-0005-0000-0000-0000539B0000}"/>
    <cellStyle name="Sortie 6 2 12 2 6" xfId="30862" xr:uid="{00000000-0005-0000-0000-0000549B0000}"/>
    <cellStyle name="Sortie 6 2 12 2 7" xfId="28069" xr:uid="{00000000-0005-0000-0000-0000559B0000}"/>
    <cellStyle name="Sortie 6 2 13" xfId="12886" xr:uid="{00000000-0005-0000-0000-0000569B0000}"/>
    <cellStyle name="Sortie 6 2 13 2" xfId="18644" xr:uid="{00000000-0005-0000-0000-0000579B0000}"/>
    <cellStyle name="Sortie 6 2 13 2 2" xfId="28971" xr:uid="{00000000-0005-0000-0000-0000589B0000}"/>
    <cellStyle name="Sortie 6 2 13 2 3" xfId="22097" xr:uid="{00000000-0005-0000-0000-0000599B0000}"/>
    <cellStyle name="Sortie 6 2 13 2 4" xfId="25314" xr:uid="{00000000-0005-0000-0000-00005A9B0000}"/>
    <cellStyle name="Sortie 6 2 13 2 5" xfId="26858" xr:uid="{00000000-0005-0000-0000-00005B9B0000}"/>
    <cellStyle name="Sortie 6 2 13 2 6" xfId="24653" xr:uid="{00000000-0005-0000-0000-00005C9B0000}"/>
    <cellStyle name="Sortie 6 2 13 2 7" xfId="26640" xr:uid="{00000000-0005-0000-0000-00005D9B0000}"/>
    <cellStyle name="Sortie 6 2 14" xfId="12498" xr:uid="{00000000-0005-0000-0000-00005E9B0000}"/>
    <cellStyle name="Sortie 6 2 14 2" xfId="18487" xr:uid="{00000000-0005-0000-0000-00005F9B0000}"/>
    <cellStyle name="Sortie 6 2 14 2 2" xfId="28816" xr:uid="{00000000-0005-0000-0000-0000609B0000}"/>
    <cellStyle name="Sortie 6 2 14 2 3" xfId="6227" xr:uid="{00000000-0005-0000-0000-0000619B0000}"/>
    <cellStyle name="Sortie 6 2 14 2 4" xfId="27651" xr:uid="{00000000-0005-0000-0000-0000629B0000}"/>
    <cellStyle name="Sortie 6 2 14 2 5" xfId="6079" xr:uid="{00000000-0005-0000-0000-0000639B0000}"/>
    <cellStyle name="Sortie 6 2 14 2 6" xfId="32792" xr:uid="{00000000-0005-0000-0000-0000649B0000}"/>
    <cellStyle name="Sortie 6 2 14 2 7" xfId="29618" xr:uid="{00000000-0005-0000-0000-0000659B0000}"/>
    <cellStyle name="Sortie 6 2 15" xfId="12557" xr:uid="{00000000-0005-0000-0000-0000669B0000}"/>
    <cellStyle name="Sortie 6 2 15 2" xfId="18511" xr:uid="{00000000-0005-0000-0000-0000679B0000}"/>
    <cellStyle name="Sortie 6 2 15 2 2" xfId="28840" xr:uid="{00000000-0005-0000-0000-0000689B0000}"/>
    <cellStyle name="Sortie 6 2 15 2 3" xfId="25313" xr:uid="{00000000-0005-0000-0000-0000699B0000}"/>
    <cellStyle name="Sortie 6 2 15 2 4" xfId="6216" xr:uid="{00000000-0005-0000-0000-00006A9B0000}"/>
    <cellStyle name="Sortie 6 2 15 2 5" xfId="6078" xr:uid="{00000000-0005-0000-0000-00006B9B0000}"/>
    <cellStyle name="Sortie 6 2 15 2 6" xfId="24650" xr:uid="{00000000-0005-0000-0000-00006C9B0000}"/>
    <cellStyle name="Sortie 6 2 15 2 7" xfId="32775" xr:uid="{00000000-0005-0000-0000-00006D9B0000}"/>
    <cellStyle name="Sortie 6 2 2" xfId="4181" xr:uid="{00000000-0005-0000-0000-00006E9B0000}"/>
    <cellStyle name="Sortie 6 2 2 2" xfId="12236" xr:uid="{00000000-0005-0000-0000-00006F9B0000}"/>
    <cellStyle name="Sortie 6 2 2 2 2" xfId="25779" xr:uid="{00000000-0005-0000-0000-0000709B0000}"/>
    <cellStyle name="Sortie 6 2 2 2 3" xfId="27164" xr:uid="{00000000-0005-0000-0000-0000719B0000}"/>
    <cellStyle name="Sortie 6 2 2 2 4" xfId="27974" xr:uid="{00000000-0005-0000-0000-0000729B0000}"/>
    <cellStyle name="Sortie 6 2 2 2 5" xfId="26185" xr:uid="{00000000-0005-0000-0000-0000739B0000}"/>
    <cellStyle name="Sortie 6 2 2 2 6" xfId="23978" xr:uid="{00000000-0005-0000-0000-0000749B0000}"/>
    <cellStyle name="Sortie 6 2 2 2 7" xfId="33525" xr:uid="{00000000-0005-0000-0000-0000759B0000}"/>
    <cellStyle name="Sortie 6 2 2 3" xfId="22438" xr:uid="{00000000-0005-0000-0000-0000769B0000}"/>
    <cellStyle name="Sortie 6 2 2 4" xfId="23460" xr:uid="{00000000-0005-0000-0000-0000779B0000}"/>
    <cellStyle name="Sortie 6 2 2 5" xfId="27159" xr:uid="{00000000-0005-0000-0000-0000789B0000}"/>
    <cellStyle name="Sortie 6 2 2 6" xfId="28510" xr:uid="{00000000-0005-0000-0000-0000799B0000}"/>
    <cellStyle name="Sortie 6 2 2 7" xfId="32887" xr:uid="{00000000-0005-0000-0000-00007A9B0000}"/>
    <cellStyle name="Sortie 6 2 2 8" xfId="22899" xr:uid="{00000000-0005-0000-0000-00007B9B0000}"/>
    <cellStyle name="Sortie 6 2 3" xfId="11916" xr:uid="{00000000-0005-0000-0000-00007C9B0000}"/>
    <cellStyle name="Sortie 6 2 3 2" xfId="18295" xr:uid="{00000000-0005-0000-0000-00007D9B0000}"/>
    <cellStyle name="Sortie 6 2 3 2 2" xfId="28629" xr:uid="{00000000-0005-0000-0000-00007E9B0000}"/>
    <cellStyle name="Sortie 6 2 3 2 3" xfId="26265" xr:uid="{00000000-0005-0000-0000-00007F9B0000}"/>
    <cellStyle name="Sortie 6 2 3 2 4" xfId="24533" xr:uid="{00000000-0005-0000-0000-0000809B0000}"/>
    <cellStyle name="Sortie 6 2 3 2 5" xfId="31902" xr:uid="{00000000-0005-0000-0000-0000819B0000}"/>
    <cellStyle name="Sortie 6 2 3 2 6" xfId="27158" xr:uid="{00000000-0005-0000-0000-0000829B0000}"/>
    <cellStyle name="Sortie 6 2 3 2 7" xfId="32990" xr:uid="{00000000-0005-0000-0000-0000839B0000}"/>
    <cellStyle name="Sortie 6 2 4" xfId="11793" xr:uid="{00000000-0005-0000-0000-0000849B0000}"/>
    <cellStyle name="Sortie 6 2 4 2" xfId="18248" xr:uid="{00000000-0005-0000-0000-0000859B0000}"/>
    <cellStyle name="Sortie 6 2 4 2 2" xfId="28584" xr:uid="{00000000-0005-0000-0000-0000869B0000}"/>
    <cellStyle name="Sortie 6 2 4 2 3" xfId="25240" xr:uid="{00000000-0005-0000-0000-0000879B0000}"/>
    <cellStyle name="Sortie 6 2 4 2 4" xfId="24712" xr:uid="{00000000-0005-0000-0000-0000889B0000}"/>
    <cellStyle name="Sortie 6 2 4 2 5" xfId="32038" xr:uid="{00000000-0005-0000-0000-0000899B0000}"/>
    <cellStyle name="Sortie 6 2 4 2 6" xfId="6450" xr:uid="{00000000-0005-0000-0000-00008A9B0000}"/>
    <cellStyle name="Sortie 6 2 4 2 7" xfId="25654" xr:uid="{00000000-0005-0000-0000-00008B9B0000}"/>
    <cellStyle name="Sortie 6 2 5" xfId="12194" xr:uid="{00000000-0005-0000-0000-00008C9B0000}"/>
    <cellStyle name="Sortie 6 2 5 2" xfId="18382" xr:uid="{00000000-0005-0000-0000-00008D9B0000}"/>
    <cellStyle name="Sortie 6 2 5 2 2" xfId="28713" xr:uid="{00000000-0005-0000-0000-00008E9B0000}"/>
    <cellStyle name="Sortie 6 2 5 2 3" xfId="7655" xr:uid="{00000000-0005-0000-0000-00008F9B0000}"/>
    <cellStyle name="Sortie 6 2 5 2 4" xfId="26423" xr:uid="{00000000-0005-0000-0000-0000909B0000}"/>
    <cellStyle name="Sortie 6 2 5 2 5" xfId="33351" xr:uid="{00000000-0005-0000-0000-0000919B0000}"/>
    <cellStyle name="Sortie 6 2 5 2 6" xfId="27633" xr:uid="{00000000-0005-0000-0000-0000929B0000}"/>
    <cellStyle name="Sortie 6 2 5 2 7" xfId="27725" xr:uid="{00000000-0005-0000-0000-0000939B0000}"/>
    <cellStyle name="Sortie 6 2 6" xfId="12850" xr:uid="{00000000-0005-0000-0000-0000949B0000}"/>
    <cellStyle name="Sortie 6 2 6 2" xfId="18621" xr:uid="{00000000-0005-0000-0000-0000959B0000}"/>
    <cellStyle name="Sortie 6 2 6 2 2" xfId="28948" xr:uid="{00000000-0005-0000-0000-0000969B0000}"/>
    <cellStyle name="Sortie 6 2 6 2 3" xfId="25630" xr:uid="{00000000-0005-0000-0000-0000979B0000}"/>
    <cellStyle name="Sortie 6 2 6 2 4" xfId="5974" xr:uid="{00000000-0005-0000-0000-0000989B0000}"/>
    <cellStyle name="Sortie 6 2 6 2 5" xfId="33488" xr:uid="{00000000-0005-0000-0000-0000999B0000}"/>
    <cellStyle name="Sortie 6 2 6 2 6" xfId="28509" xr:uid="{00000000-0005-0000-0000-00009A9B0000}"/>
    <cellStyle name="Sortie 6 2 6 2 7" xfId="24208" xr:uid="{00000000-0005-0000-0000-00009B9B0000}"/>
    <cellStyle name="Sortie 6 2 7" xfId="12622" xr:uid="{00000000-0005-0000-0000-00009C9B0000}"/>
    <cellStyle name="Sortie 6 2 7 2" xfId="18548" xr:uid="{00000000-0005-0000-0000-00009D9B0000}"/>
    <cellStyle name="Sortie 6 2 7 2 2" xfId="28877" xr:uid="{00000000-0005-0000-0000-00009E9B0000}"/>
    <cellStyle name="Sortie 6 2 7 2 3" xfId="27653" xr:uid="{00000000-0005-0000-0000-00009F9B0000}"/>
    <cellStyle name="Sortie 6 2 7 2 4" xfId="26495" xr:uid="{00000000-0005-0000-0000-0000A09B0000}"/>
    <cellStyle name="Sortie 6 2 7 2 5" xfId="29904" xr:uid="{00000000-0005-0000-0000-0000A19B0000}"/>
    <cellStyle name="Sortie 6 2 7 2 6" xfId="31822" xr:uid="{00000000-0005-0000-0000-0000A29B0000}"/>
    <cellStyle name="Sortie 6 2 7 2 7" xfId="32857" xr:uid="{00000000-0005-0000-0000-0000A39B0000}"/>
    <cellStyle name="Sortie 6 2 8" xfId="12872" xr:uid="{00000000-0005-0000-0000-0000A49B0000}"/>
    <cellStyle name="Sortie 6 2 8 2" xfId="18637" xr:uid="{00000000-0005-0000-0000-0000A59B0000}"/>
    <cellStyle name="Sortie 6 2 8 2 2" xfId="28964" xr:uid="{00000000-0005-0000-0000-0000A69B0000}"/>
    <cellStyle name="Sortie 6 2 8 2 3" xfId="27487" xr:uid="{00000000-0005-0000-0000-0000A79B0000}"/>
    <cellStyle name="Sortie 6 2 8 2 4" xfId="24523" xr:uid="{00000000-0005-0000-0000-0000A89B0000}"/>
    <cellStyle name="Sortie 6 2 8 2 5" xfId="21199" xr:uid="{00000000-0005-0000-0000-0000A99B0000}"/>
    <cellStyle name="Sortie 6 2 8 2 6" xfId="24169" xr:uid="{00000000-0005-0000-0000-0000AA9B0000}"/>
    <cellStyle name="Sortie 6 2 8 2 7" xfId="33327" xr:uid="{00000000-0005-0000-0000-0000AB9B0000}"/>
    <cellStyle name="Sortie 6 2 9" xfId="14015" xr:uid="{00000000-0005-0000-0000-0000AC9B0000}"/>
    <cellStyle name="Sortie 6 2 9 2" xfId="18784" xr:uid="{00000000-0005-0000-0000-0000AD9B0000}"/>
    <cellStyle name="Sortie 6 2 9 2 2" xfId="29107" xr:uid="{00000000-0005-0000-0000-0000AE9B0000}"/>
    <cellStyle name="Sortie 6 2 9 2 3" xfId="25082" xr:uid="{00000000-0005-0000-0000-0000AF9B0000}"/>
    <cellStyle name="Sortie 6 2 9 2 4" xfId="31388" xr:uid="{00000000-0005-0000-0000-0000B09B0000}"/>
    <cellStyle name="Sortie 6 2 9 2 5" xfId="26198" xr:uid="{00000000-0005-0000-0000-0000B19B0000}"/>
    <cellStyle name="Sortie 6 2 9 2 6" xfId="6092" xr:uid="{00000000-0005-0000-0000-0000B29B0000}"/>
    <cellStyle name="Sortie 6 2 9 2 7" xfId="34520" xr:uid="{00000000-0005-0000-0000-0000B39B0000}"/>
    <cellStyle name="Sortie 6 3" xfId="1089" xr:uid="{00000000-0005-0000-0000-0000B49B0000}"/>
    <cellStyle name="Sortie 6 3 10" xfId="14416" xr:uid="{00000000-0005-0000-0000-0000B59B0000}"/>
    <cellStyle name="Sortie 6 3 10 2" xfId="18947" xr:uid="{00000000-0005-0000-0000-0000B69B0000}"/>
    <cellStyle name="Sortie 6 3 10 2 2" xfId="29266" xr:uid="{00000000-0005-0000-0000-0000B79B0000}"/>
    <cellStyle name="Sortie 6 3 10 2 3" xfId="24971" xr:uid="{00000000-0005-0000-0000-0000B89B0000}"/>
    <cellStyle name="Sortie 6 3 10 2 4" xfId="31546" xr:uid="{00000000-0005-0000-0000-0000B99B0000}"/>
    <cellStyle name="Sortie 6 3 10 2 5" xfId="23821" xr:uid="{00000000-0005-0000-0000-0000BA9B0000}"/>
    <cellStyle name="Sortie 6 3 10 2 6" xfId="21669" xr:uid="{00000000-0005-0000-0000-0000BB9B0000}"/>
    <cellStyle name="Sortie 6 3 10 2 7" xfId="34676" xr:uid="{00000000-0005-0000-0000-0000BC9B0000}"/>
    <cellStyle name="Sortie 6 3 11" xfId="14724" xr:uid="{00000000-0005-0000-0000-0000BD9B0000}"/>
    <cellStyle name="Sortie 6 3 11 2" xfId="19065" xr:uid="{00000000-0005-0000-0000-0000BE9B0000}"/>
    <cellStyle name="Sortie 6 3 11 2 2" xfId="29383" xr:uid="{00000000-0005-0000-0000-0000BF9B0000}"/>
    <cellStyle name="Sortie 6 3 11 2 3" xfId="6280" xr:uid="{00000000-0005-0000-0000-0000C09B0000}"/>
    <cellStyle name="Sortie 6 3 11 2 4" xfId="31663" xr:uid="{00000000-0005-0000-0000-0000C19B0000}"/>
    <cellStyle name="Sortie 6 3 11 2 5" xfId="22781" xr:uid="{00000000-0005-0000-0000-0000C29B0000}"/>
    <cellStyle name="Sortie 6 3 11 2 6" xfId="22813" xr:uid="{00000000-0005-0000-0000-0000C39B0000}"/>
    <cellStyle name="Sortie 6 3 11 2 7" xfId="34792" xr:uid="{00000000-0005-0000-0000-0000C49B0000}"/>
    <cellStyle name="Sortie 6 3 12" xfId="14657" xr:uid="{00000000-0005-0000-0000-0000C59B0000}"/>
    <cellStyle name="Sortie 6 3 12 2" xfId="19036" xr:uid="{00000000-0005-0000-0000-0000C69B0000}"/>
    <cellStyle name="Sortie 6 3 12 2 2" xfId="29355" xr:uid="{00000000-0005-0000-0000-0000C79B0000}"/>
    <cellStyle name="Sortie 6 3 12 2 3" xfId="25358" xr:uid="{00000000-0005-0000-0000-0000C89B0000}"/>
    <cellStyle name="Sortie 6 3 12 2 4" xfId="31635" xr:uid="{00000000-0005-0000-0000-0000C99B0000}"/>
    <cellStyle name="Sortie 6 3 12 2 5" xfId="23654" xr:uid="{00000000-0005-0000-0000-0000CA9B0000}"/>
    <cellStyle name="Sortie 6 3 12 2 6" xfId="26227" xr:uid="{00000000-0005-0000-0000-0000CB9B0000}"/>
    <cellStyle name="Sortie 6 3 12 2 7" xfId="34764" xr:uid="{00000000-0005-0000-0000-0000CC9B0000}"/>
    <cellStyle name="Sortie 6 3 13" xfId="14764" xr:uid="{00000000-0005-0000-0000-0000CD9B0000}"/>
    <cellStyle name="Sortie 6 3 13 2" xfId="19078" xr:uid="{00000000-0005-0000-0000-0000CE9B0000}"/>
    <cellStyle name="Sortie 6 3 13 2 2" xfId="29396" xr:uid="{00000000-0005-0000-0000-0000CF9B0000}"/>
    <cellStyle name="Sortie 6 3 13 2 3" xfId="25290" xr:uid="{00000000-0005-0000-0000-0000D09B0000}"/>
    <cellStyle name="Sortie 6 3 13 2 4" xfId="31676" xr:uid="{00000000-0005-0000-0000-0000D19B0000}"/>
    <cellStyle name="Sortie 6 3 13 2 5" xfId="22616" xr:uid="{00000000-0005-0000-0000-0000D29B0000}"/>
    <cellStyle name="Sortie 6 3 13 2 6" xfId="6295" xr:uid="{00000000-0005-0000-0000-0000D39B0000}"/>
    <cellStyle name="Sortie 6 3 13 2 7" xfId="34805" xr:uid="{00000000-0005-0000-0000-0000D49B0000}"/>
    <cellStyle name="Sortie 6 3 14" xfId="13516" xr:uid="{00000000-0005-0000-0000-0000D59B0000}"/>
    <cellStyle name="Sortie 6 3 14 2" xfId="18757" xr:uid="{00000000-0005-0000-0000-0000D69B0000}"/>
    <cellStyle name="Sortie 6 3 14 2 2" xfId="29080" xr:uid="{00000000-0005-0000-0000-0000D79B0000}"/>
    <cellStyle name="Sortie 6 3 14 2 3" xfId="6241" xr:uid="{00000000-0005-0000-0000-0000D89B0000}"/>
    <cellStyle name="Sortie 6 3 14 2 4" xfId="31361" xr:uid="{00000000-0005-0000-0000-0000D99B0000}"/>
    <cellStyle name="Sortie 6 3 14 2 5" xfId="28422" xr:uid="{00000000-0005-0000-0000-0000DA9B0000}"/>
    <cellStyle name="Sortie 6 3 14 2 6" xfId="23117" xr:uid="{00000000-0005-0000-0000-0000DB9B0000}"/>
    <cellStyle name="Sortie 6 3 14 2 7" xfId="34494" xr:uid="{00000000-0005-0000-0000-0000DC9B0000}"/>
    <cellStyle name="Sortie 6 3 15" xfId="13113" xr:uid="{00000000-0005-0000-0000-0000DD9B0000}"/>
    <cellStyle name="Sortie 6 3 15 2" xfId="18750" xr:uid="{00000000-0005-0000-0000-0000DE9B0000}"/>
    <cellStyle name="Sortie 6 3 15 2 2" xfId="29074" xr:uid="{00000000-0005-0000-0000-0000DF9B0000}"/>
    <cellStyle name="Sortie 6 3 15 2 3" xfId="6234" xr:uid="{00000000-0005-0000-0000-0000E09B0000}"/>
    <cellStyle name="Sortie 6 3 15 2 4" xfId="31355" xr:uid="{00000000-0005-0000-0000-0000E19B0000}"/>
    <cellStyle name="Sortie 6 3 15 2 5" xfId="25691" xr:uid="{00000000-0005-0000-0000-0000E29B0000}"/>
    <cellStyle name="Sortie 6 3 15 2 6" xfId="32811" xr:uid="{00000000-0005-0000-0000-0000E39B0000}"/>
    <cellStyle name="Sortie 6 3 15 2 7" xfId="34488" xr:uid="{00000000-0005-0000-0000-0000E49B0000}"/>
    <cellStyle name="Sortie 6 3 2" xfId="4283" xr:uid="{00000000-0005-0000-0000-0000E59B0000}"/>
    <cellStyle name="Sortie 6 3 2 2" xfId="11790" xr:uid="{00000000-0005-0000-0000-0000E69B0000}"/>
    <cellStyle name="Sortie 6 3 2 2 2" xfId="27375" xr:uid="{00000000-0005-0000-0000-0000E79B0000}"/>
    <cellStyle name="Sortie 6 3 2 2 3" xfId="26121" xr:uid="{00000000-0005-0000-0000-0000E89B0000}"/>
    <cellStyle name="Sortie 6 3 2 2 4" xfId="24841" xr:uid="{00000000-0005-0000-0000-0000E99B0000}"/>
    <cellStyle name="Sortie 6 3 2 2 5" xfId="33534" xr:uid="{00000000-0005-0000-0000-0000EA9B0000}"/>
    <cellStyle name="Sortie 6 3 2 2 6" xfId="33412" xr:uid="{00000000-0005-0000-0000-0000EB9B0000}"/>
    <cellStyle name="Sortie 6 3 2 2 7" xfId="29987" xr:uid="{00000000-0005-0000-0000-0000EC9B0000}"/>
    <cellStyle name="Sortie 6 3 2 3" xfId="22439" xr:uid="{00000000-0005-0000-0000-0000ED9B0000}"/>
    <cellStyle name="Sortie 6 3 2 4" xfId="22114" xr:uid="{00000000-0005-0000-0000-0000EE9B0000}"/>
    <cellStyle name="Sortie 6 3 2 5" xfId="24147" xr:uid="{00000000-0005-0000-0000-0000EF9B0000}"/>
    <cellStyle name="Sortie 6 3 2 6" xfId="25661" xr:uid="{00000000-0005-0000-0000-0000F09B0000}"/>
    <cellStyle name="Sortie 6 3 2 7" xfId="31740" xr:uid="{00000000-0005-0000-0000-0000F19B0000}"/>
    <cellStyle name="Sortie 6 3 2 8" xfId="23670" xr:uid="{00000000-0005-0000-0000-0000F29B0000}"/>
    <cellStyle name="Sortie 6 3 3" xfId="11689" xr:uid="{00000000-0005-0000-0000-0000F39B0000}"/>
    <cellStyle name="Sortie 6 3 3 2" xfId="18227" xr:uid="{00000000-0005-0000-0000-0000F49B0000}"/>
    <cellStyle name="Sortie 6 3 3 2 2" xfId="28563" xr:uid="{00000000-0005-0000-0000-0000F59B0000}"/>
    <cellStyle name="Sortie 6 3 3 2 3" xfId="25303" xr:uid="{00000000-0005-0000-0000-0000F69B0000}"/>
    <cellStyle name="Sortie 6 3 3 2 4" xfId="26432" xr:uid="{00000000-0005-0000-0000-0000F79B0000}"/>
    <cellStyle name="Sortie 6 3 3 2 5" xfId="30692" xr:uid="{00000000-0005-0000-0000-0000F89B0000}"/>
    <cellStyle name="Sortie 6 3 3 2 6" xfId="33588" xr:uid="{00000000-0005-0000-0000-0000F99B0000}"/>
    <cellStyle name="Sortie 6 3 3 2 7" xfId="31976" xr:uid="{00000000-0005-0000-0000-0000FA9B0000}"/>
    <cellStyle name="Sortie 6 3 4" xfId="12289" xr:uid="{00000000-0005-0000-0000-0000FB9B0000}"/>
    <cellStyle name="Sortie 6 3 4 2" xfId="18412" xr:uid="{00000000-0005-0000-0000-0000FC9B0000}"/>
    <cellStyle name="Sortie 6 3 4 2 2" xfId="28743" xr:uid="{00000000-0005-0000-0000-0000FD9B0000}"/>
    <cellStyle name="Sortie 6 3 4 2 3" xfId="6222" xr:uid="{00000000-0005-0000-0000-0000FE9B0000}"/>
    <cellStyle name="Sortie 6 3 4 2 4" xfId="26299" xr:uid="{00000000-0005-0000-0000-0000FF9B0000}"/>
    <cellStyle name="Sortie 6 3 4 2 5" xfId="30968" xr:uid="{00000000-0005-0000-0000-0000009C0000}"/>
    <cellStyle name="Sortie 6 3 4 2 6" xfId="31186" xr:uid="{00000000-0005-0000-0000-0000019C0000}"/>
    <cellStyle name="Sortie 6 3 4 2 7" xfId="23475" xr:uid="{00000000-0005-0000-0000-0000029C0000}"/>
    <cellStyle name="Sortie 6 3 5" xfId="12317" xr:uid="{00000000-0005-0000-0000-0000039C0000}"/>
    <cellStyle name="Sortie 6 3 5 2" xfId="18423" xr:uid="{00000000-0005-0000-0000-0000049C0000}"/>
    <cellStyle name="Sortie 6 3 5 2 2" xfId="28754" xr:uid="{00000000-0005-0000-0000-0000059C0000}"/>
    <cellStyle name="Sortie 6 3 5 2 3" xfId="26338" xr:uid="{00000000-0005-0000-0000-0000069C0000}"/>
    <cellStyle name="Sortie 6 3 5 2 4" xfId="24639" xr:uid="{00000000-0005-0000-0000-0000079C0000}"/>
    <cellStyle name="Sortie 6 3 5 2 5" xfId="23718" xr:uid="{00000000-0005-0000-0000-0000089C0000}"/>
    <cellStyle name="Sortie 6 3 5 2 6" xfId="22598" xr:uid="{00000000-0005-0000-0000-0000099C0000}"/>
    <cellStyle name="Sortie 6 3 5 2 7" xfId="25673" xr:uid="{00000000-0005-0000-0000-00000A9C0000}"/>
    <cellStyle name="Sortie 6 3 6" xfId="12851" xr:uid="{00000000-0005-0000-0000-00000B9C0000}"/>
    <cellStyle name="Sortie 6 3 6 2" xfId="18622" xr:uid="{00000000-0005-0000-0000-00000C9C0000}"/>
    <cellStyle name="Sortie 6 3 6 2 2" xfId="28949" xr:uid="{00000000-0005-0000-0000-00000D9C0000}"/>
    <cellStyle name="Sortie 6 3 6 2 3" xfId="23161" xr:uid="{00000000-0005-0000-0000-00000E9C0000}"/>
    <cellStyle name="Sortie 6 3 6 2 4" xfId="5973" xr:uid="{00000000-0005-0000-0000-00000F9C0000}"/>
    <cellStyle name="Sortie 6 3 6 2 5" xfId="28307" xr:uid="{00000000-0005-0000-0000-0000109C0000}"/>
    <cellStyle name="Sortie 6 3 6 2 6" xfId="21941" xr:uid="{00000000-0005-0000-0000-0000119C0000}"/>
    <cellStyle name="Sortie 6 3 6 2 7" xfId="6660" xr:uid="{00000000-0005-0000-0000-0000129C0000}"/>
    <cellStyle name="Sortie 6 3 7" xfId="14409" xr:uid="{00000000-0005-0000-0000-0000139C0000}"/>
    <cellStyle name="Sortie 6 3 7 2" xfId="18942" xr:uid="{00000000-0005-0000-0000-0000149C0000}"/>
    <cellStyle name="Sortie 6 3 7 2 2" xfId="29261" xr:uid="{00000000-0005-0000-0000-0000159C0000}"/>
    <cellStyle name="Sortie 6 3 7 2 3" xfId="25283" xr:uid="{00000000-0005-0000-0000-0000169C0000}"/>
    <cellStyle name="Sortie 6 3 7 2 4" xfId="31541" xr:uid="{00000000-0005-0000-0000-0000179C0000}"/>
    <cellStyle name="Sortie 6 3 7 2 5" xfId="30403" xr:uid="{00000000-0005-0000-0000-0000189C0000}"/>
    <cellStyle name="Sortie 6 3 7 2 6" xfId="32293" xr:uid="{00000000-0005-0000-0000-0000199C0000}"/>
    <cellStyle name="Sortie 6 3 7 2 7" xfId="34671" xr:uid="{00000000-0005-0000-0000-00001A9C0000}"/>
    <cellStyle name="Sortie 6 3 8" xfId="14574" xr:uid="{00000000-0005-0000-0000-00001B9C0000}"/>
    <cellStyle name="Sortie 6 3 8 2" xfId="19006" xr:uid="{00000000-0005-0000-0000-00001C9C0000}"/>
    <cellStyle name="Sortie 6 3 8 2 2" xfId="29325" xr:uid="{00000000-0005-0000-0000-00001D9C0000}"/>
    <cellStyle name="Sortie 6 3 8 2 3" xfId="25354" xr:uid="{00000000-0005-0000-0000-00001E9C0000}"/>
    <cellStyle name="Sortie 6 3 8 2 4" xfId="31605" xr:uid="{00000000-0005-0000-0000-00001F9C0000}"/>
    <cellStyle name="Sortie 6 3 8 2 5" xfId="25888" xr:uid="{00000000-0005-0000-0000-0000209C0000}"/>
    <cellStyle name="Sortie 6 3 8 2 6" xfId="22540" xr:uid="{00000000-0005-0000-0000-0000219C0000}"/>
    <cellStyle name="Sortie 6 3 8 2 7" xfId="34734" xr:uid="{00000000-0005-0000-0000-0000229C0000}"/>
    <cellStyle name="Sortie 6 3 9" xfId="13080" xr:uid="{00000000-0005-0000-0000-0000239C0000}"/>
    <cellStyle name="Sortie 6 3 9 2" xfId="18737" xr:uid="{00000000-0005-0000-0000-0000249C0000}"/>
    <cellStyle name="Sortie 6 3 9 2 2" xfId="29061" xr:uid="{00000000-0005-0000-0000-0000259C0000}"/>
    <cellStyle name="Sortie 6 3 9 2 3" xfId="28096" xr:uid="{00000000-0005-0000-0000-0000269C0000}"/>
    <cellStyle name="Sortie 6 3 9 2 4" xfId="31343" xr:uid="{00000000-0005-0000-0000-0000279C0000}"/>
    <cellStyle name="Sortie 6 3 9 2 5" xfId="27978" xr:uid="{00000000-0005-0000-0000-0000289C0000}"/>
    <cellStyle name="Sortie 6 3 9 2 6" xfId="27995" xr:uid="{00000000-0005-0000-0000-0000299C0000}"/>
    <cellStyle name="Sortie 6 3 9 2 7" xfId="34476" xr:uid="{00000000-0005-0000-0000-00002A9C0000}"/>
    <cellStyle name="Sortie 7 2" xfId="1090" xr:uid="{00000000-0005-0000-0000-00002B9C0000}"/>
    <cellStyle name="Sortie 7 2 10" xfId="13072" xr:uid="{00000000-0005-0000-0000-00002C9C0000}"/>
    <cellStyle name="Sortie 7 2 10 2" xfId="18733" xr:uid="{00000000-0005-0000-0000-00002D9C0000}"/>
    <cellStyle name="Sortie 7 2 10 2 2" xfId="29057" xr:uid="{00000000-0005-0000-0000-00002E9C0000}"/>
    <cellStyle name="Sortie 7 2 10 2 3" xfId="22773" xr:uid="{00000000-0005-0000-0000-00002F9C0000}"/>
    <cellStyle name="Sortie 7 2 10 2 4" xfId="31339" xr:uid="{00000000-0005-0000-0000-0000309C0000}"/>
    <cellStyle name="Sortie 7 2 10 2 5" xfId="23722" xr:uid="{00000000-0005-0000-0000-0000319C0000}"/>
    <cellStyle name="Sortie 7 2 10 2 6" xfId="32466" xr:uid="{00000000-0005-0000-0000-0000329C0000}"/>
    <cellStyle name="Sortie 7 2 10 2 7" xfId="34472" xr:uid="{00000000-0005-0000-0000-0000339C0000}"/>
    <cellStyle name="Sortie 7 2 11" xfId="12636" xr:uid="{00000000-0005-0000-0000-0000349C0000}"/>
    <cellStyle name="Sortie 7 2 11 2" xfId="18556" xr:uid="{00000000-0005-0000-0000-0000359C0000}"/>
    <cellStyle name="Sortie 7 2 11 2 2" xfId="28884" xr:uid="{00000000-0005-0000-0000-0000369C0000}"/>
    <cellStyle name="Sortie 7 2 11 2 3" xfId="27652" xr:uid="{00000000-0005-0000-0000-0000379C0000}"/>
    <cellStyle name="Sortie 7 2 11 2 4" xfId="26278" xr:uid="{00000000-0005-0000-0000-0000389C0000}"/>
    <cellStyle name="Sortie 7 2 11 2 5" xfId="33332" xr:uid="{00000000-0005-0000-0000-0000399C0000}"/>
    <cellStyle name="Sortie 7 2 11 2 6" xfId="33531" xr:uid="{00000000-0005-0000-0000-00003A9C0000}"/>
    <cellStyle name="Sortie 7 2 11 2 7" xfId="33237" xr:uid="{00000000-0005-0000-0000-00003B9C0000}"/>
    <cellStyle name="Sortie 7 2 12" xfId="14380" xr:uid="{00000000-0005-0000-0000-00003C9C0000}"/>
    <cellStyle name="Sortie 7 2 12 2" xfId="18930" xr:uid="{00000000-0005-0000-0000-00003D9C0000}"/>
    <cellStyle name="Sortie 7 2 12 2 2" xfId="29249" xr:uid="{00000000-0005-0000-0000-00003E9C0000}"/>
    <cellStyle name="Sortie 7 2 12 2 3" xfId="6271" xr:uid="{00000000-0005-0000-0000-00003F9C0000}"/>
    <cellStyle name="Sortie 7 2 12 2 4" xfId="31529" xr:uid="{00000000-0005-0000-0000-0000409C0000}"/>
    <cellStyle name="Sortie 7 2 12 2 5" xfId="21792" xr:uid="{00000000-0005-0000-0000-0000419C0000}"/>
    <cellStyle name="Sortie 7 2 12 2 6" xfId="6116" xr:uid="{00000000-0005-0000-0000-0000429C0000}"/>
    <cellStyle name="Sortie 7 2 12 2 7" xfId="34659" xr:uid="{00000000-0005-0000-0000-0000439C0000}"/>
    <cellStyle name="Sortie 7 2 13" xfId="13075" xr:uid="{00000000-0005-0000-0000-0000449C0000}"/>
    <cellStyle name="Sortie 7 2 13 2" xfId="18734" xr:uid="{00000000-0005-0000-0000-0000459C0000}"/>
    <cellStyle name="Sortie 7 2 13 2 2" xfId="29058" xr:uid="{00000000-0005-0000-0000-0000469C0000}"/>
    <cellStyle name="Sortie 7 2 13 2 3" xfId="27204" xr:uid="{00000000-0005-0000-0000-0000479C0000}"/>
    <cellStyle name="Sortie 7 2 13 2 4" xfId="31340" xr:uid="{00000000-0005-0000-0000-0000489C0000}"/>
    <cellStyle name="Sortie 7 2 13 2 5" xfId="23483" xr:uid="{00000000-0005-0000-0000-0000499C0000}"/>
    <cellStyle name="Sortie 7 2 13 2 6" xfId="30538" xr:uid="{00000000-0005-0000-0000-00004A9C0000}"/>
    <cellStyle name="Sortie 7 2 13 2 7" xfId="34473" xr:uid="{00000000-0005-0000-0000-00004B9C0000}"/>
    <cellStyle name="Sortie 7 2 14" xfId="14376" xr:uid="{00000000-0005-0000-0000-00004C9C0000}"/>
    <cellStyle name="Sortie 7 2 14 2" xfId="18929" xr:uid="{00000000-0005-0000-0000-00004D9C0000}"/>
    <cellStyle name="Sortie 7 2 14 2 2" xfId="29248" xr:uid="{00000000-0005-0000-0000-00004E9C0000}"/>
    <cellStyle name="Sortie 7 2 14 2 3" xfId="25987" xr:uid="{00000000-0005-0000-0000-00004F9C0000}"/>
    <cellStyle name="Sortie 7 2 14 2 4" xfId="31528" xr:uid="{00000000-0005-0000-0000-0000509C0000}"/>
    <cellStyle name="Sortie 7 2 14 2 5" xfId="26802" xr:uid="{00000000-0005-0000-0000-0000519C0000}"/>
    <cellStyle name="Sortie 7 2 14 2 6" xfId="33419" xr:uid="{00000000-0005-0000-0000-0000529C0000}"/>
    <cellStyle name="Sortie 7 2 14 2 7" xfId="34658" xr:uid="{00000000-0005-0000-0000-0000539C0000}"/>
    <cellStyle name="Sortie 7 2 15" xfId="14094" xr:uid="{00000000-0005-0000-0000-0000549C0000}"/>
    <cellStyle name="Sortie 7 2 15 2" xfId="18820" xr:uid="{00000000-0005-0000-0000-0000559C0000}"/>
    <cellStyle name="Sortie 7 2 15 2 2" xfId="29142" xr:uid="{00000000-0005-0000-0000-0000569C0000}"/>
    <cellStyle name="Sortie 7 2 15 2 3" xfId="26367" xr:uid="{00000000-0005-0000-0000-0000579C0000}"/>
    <cellStyle name="Sortie 7 2 15 2 4" xfId="31422" xr:uid="{00000000-0005-0000-0000-0000589C0000}"/>
    <cellStyle name="Sortie 7 2 15 2 5" xfId="29508" xr:uid="{00000000-0005-0000-0000-0000599C0000}"/>
    <cellStyle name="Sortie 7 2 15 2 6" xfId="28548" xr:uid="{00000000-0005-0000-0000-00005A9C0000}"/>
    <cellStyle name="Sortie 7 2 15 2 7" xfId="34554" xr:uid="{00000000-0005-0000-0000-00005B9C0000}"/>
    <cellStyle name="Sortie 7 2 2" xfId="4180" xr:uid="{00000000-0005-0000-0000-00005C9C0000}"/>
    <cellStyle name="Sortie 7 2 2 2" xfId="11976" xr:uid="{00000000-0005-0000-0000-00005D9C0000}"/>
    <cellStyle name="Sortie 7 2 2 2 2" xfId="30407" xr:uid="{00000000-0005-0000-0000-00005E9C0000}"/>
    <cellStyle name="Sortie 7 2 2 2 3" xfId="23711" xr:uid="{00000000-0005-0000-0000-00005F9C0000}"/>
    <cellStyle name="Sortie 7 2 2 2 4" xfId="30550" xr:uid="{00000000-0005-0000-0000-0000609C0000}"/>
    <cellStyle name="Sortie 7 2 2 2 5" xfId="33983" xr:uid="{00000000-0005-0000-0000-0000619C0000}"/>
    <cellStyle name="Sortie 7 2 2 2 6" xfId="21281" xr:uid="{00000000-0005-0000-0000-0000629C0000}"/>
    <cellStyle name="Sortie 7 2 2 2 7" xfId="34049" xr:uid="{00000000-0005-0000-0000-0000639C0000}"/>
    <cellStyle name="Sortie 7 2 2 3" xfId="22440" xr:uid="{00000000-0005-0000-0000-0000649C0000}"/>
    <cellStyle name="Sortie 7 2 2 4" xfId="27632" xr:uid="{00000000-0005-0000-0000-0000659C0000}"/>
    <cellStyle name="Sortie 7 2 2 5" xfId="6206" xr:uid="{00000000-0005-0000-0000-0000669C0000}"/>
    <cellStyle name="Sortie 7 2 2 6" xfId="30281" xr:uid="{00000000-0005-0000-0000-0000679C0000}"/>
    <cellStyle name="Sortie 7 2 2 7" xfId="21887" xr:uid="{00000000-0005-0000-0000-0000689C0000}"/>
    <cellStyle name="Sortie 7 2 2 8" xfId="32430" xr:uid="{00000000-0005-0000-0000-0000699C0000}"/>
    <cellStyle name="Sortie 7 2 3" xfId="12001" xr:uid="{00000000-0005-0000-0000-00006A9C0000}"/>
    <cellStyle name="Sortie 7 2 3 2" xfId="18325" xr:uid="{00000000-0005-0000-0000-00006B9C0000}"/>
    <cellStyle name="Sortie 7 2 3 2 2" xfId="28658" xr:uid="{00000000-0005-0000-0000-00006C9C0000}"/>
    <cellStyle name="Sortie 7 2 3 2 3" xfId="24864" xr:uid="{00000000-0005-0000-0000-00006D9C0000}"/>
    <cellStyle name="Sortie 7 2 3 2 4" xfId="24723" xr:uid="{00000000-0005-0000-0000-00006E9C0000}"/>
    <cellStyle name="Sortie 7 2 3 2 5" xfId="30078" xr:uid="{00000000-0005-0000-0000-00006F9C0000}"/>
    <cellStyle name="Sortie 7 2 3 2 6" xfId="22895" xr:uid="{00000000-0005-0000-0000-0000709C0000}"/>
    <cellStyle name="Sortie 7 2 3 2 7" xfId="23506" xr:uid="{00000000-0005-0000-0000-0000719C0000}"/>
    <cellStyle name="Sortie 7 2 4" xfId="11816" xr:uid="{00000000-0005-0000-0000-0000729C0000}"/>
    <cellStyle name="Sortie 7 2 4 2" xfId="18262" xr:uid="{00000000-0005-0000-0000-0000739C0000}"/>
    <cellStyle name="Sortie 7 2 4 2 2" xfId="28597" xr:uid="{00000000-0005-0000-0000-0000749C0000}"/>
    <cellStyle name="Sortie 7 2 4 2 3" xfId="6219" xr:uid="{00000000-0005-0000-0000-0000759C0000}"/>
    <cellStyle name="Sortie 7 2 4 2 4" xfId="23607" xr:uid="{00000000-0005-0000-0000-0000769C0000}"/>
    <cellStyle name="Sortie 7 2 4 2 5" xfId="26943" xr:uid="{00000000-0005-0000-0000-0000779C0000}"/>
    <cellStyle name="Sortie 7 2 4 2 6" xfId="21986" xr:uid="{00000000-0005-0000-0000-0000789C0000}"/>
    <cellStyle name="Sortie 7 2 4 2 7" xfId="6692" xr:uid="{00000000-0005-0000-0000-0000799C0000}"/>
    <cellStyle name="Sortie 7 2 5" xfId="11878" xr:uid="{00000000-0005-0000-0000-00007A9C0000}"/>
    <cellStyle name="Sortie 7 2 5 2" xfId="18277" xr:uid="{00000000-0005-0000-0000-00007B9C0000}"/>
    <cellStyle name="Sortie 7 2 5 2 2" xfId="28612" xr:uid="{00000000-0005-0000-0000-00007C9C0000}"/>
    <cellStyle name="Sortie 7 2 5 2 3" xfId="6220" xr:uid="{00000000-0005-0000-0000-00007D9C0000}"/>
    <cellStyle name="Sortie 7 2 5 2 4" xfId="24633" xr:uid="{00000000-0005-0000-0000-00007E9C0000}"/>
    <cellStyle name="Sortie 7 2 5 2 5" xfId="32134" xr:uid="{00000000-0005-0000-0000-00007F9C0000}"/>
    <cellStyle name="Sortie 7 2 5 2 6" xfId="26115" xr:uid="{00000000-0005-0000-0000-0000809C0000}"/>
    <cellStyle name="Sortie 7 2 5 2 7" xfId="32299" xr:uid="{00000000-0005-0000-0000-0000819C0000}"/>
    <cellStyle name="Sortie 7 2 6" xfId="12852" xr:uid="{00000000-0005-0000-0000-0000829C0000}"/>
    <cellStyle name="Sortie 7 2 6 2" xfId="18623" xr:uid="{00000000-0005-0000-0000-0000839C0000}"/>
    <cellStyle name="Sortie 7 2 6 2 2" xfId="28950" xr:uid="{00000000-0005-0000-0000-0000849C0000}"/>
    <cellStyle name="Sortie 7 2 6 2 3" xfId="21826" xr:uid="{00000000-0005-0000-0000-0000859C0000}"/>
    <cellStyle name="Sortie 7 2 6 2 4" xfId="5972" xr:uid="{00000000-0005-0000-0000-0000869C0000}"/>
    <cellStyle name="Sortie 7 2 6 2 5" xfId="24373" xr:uid="{00000000-0005-0000-0000-0000879C0000}"/>
    <cellStyle name="Sortie 7 2 6 2 6" xfId="24441" xr:uid="{00000000-0005-0000-0000-0000889C0000}"/>
    <cellStyle name="Sortie 7 2 6 2 7" xfId="29576" xr:uid="{00000000-0005-0000-0000-0000899C0000}"/>
    <cellStyle name="Sortie 7 2 7" xfId="14179" xr:uid="{00000000-0005-0000-0000-00008A9C0000}"/>
    <cellStyle name="Sortie 7 2 7 2" xfId="18848" xr:uid="{00000000-0005-0000-0000-00008B9C0000}"/>
    <cellStyle name="Sortie 7 2 7 2 2" xfId="29168" xr:uid="{00000000-0005-0000-0000-00008C9C0000}"/>
    <cellStyle name="Sortie 7 2 7 2 3" xfId="24775" xr:uid="{00000000-0005-0000-0000-00008D9C0000}"/>
    <cellStyle name="Sortie 7 2 7 2 4" xfId="31449" xr:uid="{00000000-0005-0000-0000-00008E9C0000}"/>
    <cellStyle name="Sortie 7 2 7 2 5" xfId="27503" xr:uid="{00000000-0005-0000-0000-00008F9C0000}"/>
    <cellStyle name="Sortie 7 2 7 2 6" xfId="32984" xr:uid="{00000000-0005-0000-0000-0000909C0000}"/>
    <cellStyle name="Sortie 7 2 7 2 7" xfId="34580" xr:uid="{00000000-0005-0000-0000-0000919C0000}"/>
    <cellStyle name="Sortie 7 2 8" xfId="13981" xr:uid="{00000000-0005-0000-0000-0000929C0000}"/>
    <cellStyle name="Sortie 7 2 8 2" xfId="18767" xr:uid="{00000000-0005-0000-0000-0000939C0000}"/>
    <cellStyle name="Sortie 7 2 8 2 2" xfId="29090" xr:uid="{00000000-0005-0000-0000-0000949C0000}"/>
    <cellStyle name="Sortie 7 2 8 2 3" xfId="6250" xr:uid="{00000000-0005-0000-0000-0000959C0000}"/>
    <cellStyle name="Sortie 7 2 8 2 4" xfId="31371" xr:uid="{00000000-0005-0000-0000-0000969C0000}"/>
    <cellStyle name="Sortie 7 2 8 2 5" xfId="22033" xr:uid="{00000000-0005-0000-0000-0000979C0000}"/>
    <cellStyle name="Sortie 7 2 8 2 6" xfId="30045" xr:uid="{00000000-0005-0000-0000-0000989C0000}"/>
    <cellStyle name="Sortie 7 2 8 2 7" xfId="34503" xr:uid="{00000000-0005-0000-0000-0000999C0000}"/>
    <cellStyle name="Sortie 7 2 9" xfId="12587" xr:uid="{00000000-0005-0000-0000-00009A9C0000}"/>
    <cellStyle name="Sortie 7 2 9 2" xfId="18521" xr:uid="{00000000-0005-0000-0000-00009B9C0000}"/>
    <cellStyle name="Sortie 7 2 9 2 2" xfId="28850" xr:uid="{00000000-0005-0000-0000-00009C9C0000}"/>
    <cellStyle name="Sortie 7 2 9 2 3" xfId="25089" xr:uid="{00000000-0005-0000-0000-00009D9C0000}"/>
    <cellStyle name="Sortie 7 2 9 2 4" xfId="25234" xr:uid="{00000000-0005-0000-0000-00009E9C0000}"/>
    <cellStyle name="Sortie 7 2 9 2 5" xfId="29990" xr:uid="{00000000-0005-0000-0000-00009F9C0000}"/>
    <cellStyle name="Sortie 7 2 9 2 6" xfId="32593" xr:uid="{00000000-0005-0000-0000-0000A09C0000}"/>
    <cellStyle name="Sortie 7 2 9 2 7" xfId="29901" xr:uid="{00000000-0005-0000-0000-0000A19C0000}"/>
    <cellStyle name="Sortie 7 3" xfId="1091" xr:uid="{00000000-0005-0000-0000-0000A29C0000}"/>
    <cellStyle name="Sortie 7 3 10" xfId="14201" xr:uid="{00000000-0005-0000-0000-0000A39C0000}"/>
    <cellStyle name="Sortie 7 3 10 2" xfId="18857" xr:uid="{00000000-0005-0000-0000-0000A49C0000}"/>
    <cellStyle name="Sortie 7 3 10 2 2" xfId="29177" xr:uid="{00000000-0005-0000-0000-0000A59C0000}"/>
    <cellStyle name="Sortie 7 3 10 2 3" xfId="24972" xr:uid="{00000000-0005-0000-0000-0000A69C0000}"/>
    <cellStyle name="Sortie 7 3 10 2 4" xfId="31458" xr:uid="{00000000-0005-0000-0000-0000A79C0000}"/>
    <cellStyle name="Sortie 7 3 10 2 5" xfId="25618" xr:uid="{00000000-0005-0000-0000-0000A89C0000}"/>
    <cellStyle name="Sortie 7 3 10 2 6" xfId="22674" xr:uid="{00000000-0005-0000-0000-0000A99C0000}"/>
    <cellStyle name="Sortie 7 3 10 2 7" xfId="34589" xr:uid="{00000000-0005-0000-0000-0000AA9C0000}"/>
    <cellStyle name="Sortie 7 3 11" xfId="14662" xr:uid="{00000000-0005-0000-0000-0000AB9C0000}"/>
    <cellStyle name="Sortie 7 3 11 2" xfId="19038" xr:uid="{00000000-0005-0000-0000-0000AC9C0000}"/>
    <cellStyle name="Sortie 7 3 11 2 2" xfId="29357" xr:uid="{00000000-0005-0000-0000-0000AD9C0000}"/>
    <cellStyle name="Sortie 7 3 11 2 3" xfId="26259" xr:uid="{00000000-0005-0000-0000-0000AE9C0000}"/>
    <cellStyle name="Sortie 7 3 11 2 4" xfId="31637" xr:uid="{00000000-0005-0000-0000-0000AF9C0000}"/>
    <cellStyle name="Sortie 7 3 11 2 5" xfId="29714" xr:uid="{00000000-0005-0000-0000-0000B09C0000}"/>
    <cellStyle name="Sortie 7 3 11 2 6" xfId="32480" xr:uid="{00000000-0005-0000-0000-0000B19C0000}"/>
    <cellStyle name="Sortie 7 3 11 2 7" xfId="34766" xr:uid="{00000000-0005-0000-0000-0000B29C0000}"/>
    <cellStyle name="Sortie 7 3 12" xfId="14197" xr:uid="{00000000-0005-0000-0000-0000B39C0000}"/>
    <cellStyle name="Sortie 7 3 12 2" xfId="18854" xr:uid="{00000000-0005-0000-0000-0000B49C0000}"/>
    <cellStyle name="Sortie 7 3 12 2 2" xfId="29174" xr:uid="{00000000-0005-0000-0000-0000B59C0000}"/>
    <cellStyle name="Sortie 7 3 12 2 3" xfId="26400" xr:uid="{00000000-0005-0000-0000-0000B69C0000}"/>
    <cellStyle name="Sortie 7 3 12 2 4" xfId="31455" xr:uid="{00000000-0005-0000-0000-0000B79C0000}"/>
    <cellStyle name="Sortie 7 3 12 2 5" xfId="22609" xr:uid="{00000000-0005-0000-0000-0000B89C0000}"/>
    <cellStyle name="Sortie 7 3 12 2 6" xfId="31911" xr:uid="{00000000-0005-0000-0000-0000B99C0000}"/>
    <cellStyle name="Sortie 7 3 12 2 7" xfId="34586" xr:uid="{00000000-0005-0000-0000-0000BA9C0000}"/>
    <cellStyle name="Sortie 7 3 13" xfId="14253" xr:uid="{00000000-0005-0000-0000-0000BB9C0000}"/>
    <cellStyle name="Sortie 7 3 13 2" xfId="18882" xr:uid="{00000000-0005-0000-0000-0000BC9C0000}"/>
    <cellStyle name="Sortie 7 3 13 2 2" xfId="29202" xr:uid="{00000000-0005-0000-0000-0000BD9C0000}"/>
    <cellStyle name="Sortie 7 3 13 2 3" xfId="25024" xr:uid="{00000000-0005-0000-0000-0000BE9C0000}"/>
    <cellStyle name="Sortie 7 3 13 2 4" xfId="31482" xr:uid="{00000000-0005-0000-0000-0000BF9C0000}"/>
    <cellStyle name="Sortie 7 3 13 2 5" xfId="22169" xr:uid="{00000000-0005-0000-0000-0000C09C0000}"/>
    <cellStyle name="Sortie 7 3 13 2 6" xfId="21267" xr:uid="{00000000-0005-0000-0000-0000C19C0000}"/>
    <cellStyle name="Sortie 7 3 13 2 7" xfId="34613" xr:uid="{00000000-0005-0000-0000-0000C29C0000}"/>
    <cellStyle name="Sortie 7 3 14" xfId="14809" xr:uid="{00000000-0005-0000-0000-0000C39C0000}"/>
    <cellStyle name="Sortie 7 3 14 2" xfId="19099" xr:uid="{00000000-0005-0000-0000-0000C49C0000}"/>
    <cellStyle name="Sortie 7 3 14 2 2" xfId="29417" xr:uid="{00000000-0005-0000-0000-0000C59C0000}"/>
    <cellStyle name="Sortie 7 3 14 2 3" xfId="25061" xr:uid="{00000000-0005-0000-0000-0000C69C0000}"/>
    <cellStyle name="Sortie 7 3 14 2 4" xfId="31696" xr:uid="{00000000-0005-0000-0000-0000C79C0000}"/>
    <cellStyle name="Sortie 7 3 14 2 5" xfId="25566" xr:uid="{00000000-0005-0000-0000-0000C89C0000}"/>
    <cellStyle name="Sortie 7 3 14 2 6" xfId="30307" xr:uid="{00000000-0005-0000-0000-0000C99C0000}"/>
    <cellStyle name="Sortie 7 3 14 2 7" xfId="34825" xr:uid="{00000000-0005-0000-0000-0000CA9C0000}"/>
    <cellStyle name="Sortie 7 3 15" xfId="14058" xr:uid="{00000000-0005-0000-0000-0000CB9C0000}"/>
    <cellStyle name="Sortie 7 3 15 2" xfId="18802" xr:uid="{00000000-0005-0000-0000-0000CC9C0000}"/>
    <cellStyle name="Sortie 7 3 15 2 2" xfId="29124" xr:uid="{00000000-0005-0000-0000-0000CD9C0000}"/>
    <cellStyle name="Sortie 7 3 15 2 3" xfId="24742" xr:uid="{00000000-0005-0000-0000-0000CE9C0000}"/>
    <cellStyle name="Sortie 7 3 15 2 4" xfId="31404" xr:uid="{00000000-0005-0000-0000-0000CF9C0000}"/>
    <cellStyle name="Sortie 7 3 15 2 5" xfId="27248" xr:uid="{00000000-0005-0000-0000-0000D09C0000}"/>
    <cellStyle name="Sortie 7 3 15 2 6" xfId="6083" xr:uid="{00000000-0005-0000-0000-0000D19C0000}"/>
    <cellStyle name="Sortie 7 3 15 2 7" xfId="34536" xr:uid="{00000000-0005-0000-0000-0000D29C0000}"/>
    <cellStyle name="Sortie 7 3 2" xfId="4282" xr:uid="{00000000-0005-0000-0000-0000D39C0000}"/>
    <cellStyle name="Sortie 7 3 2 2" xfId="12161" xr:uid="{00000000-0005-0000-0000-0000D49C0000}"/>
    <cellStyle name="Sortie 7 3 2 2 2" xfId="27004" xr:uid="{00000000-0005-0000-0000-0000D59C0000}"/>
    <cellStyle name="Sortie 7 3 2 2 3" xfId="25395" xr:uid="{00000000-0005-0000-0000-0000D69C0000}"/>
    <cellStyle name="Sortie 7 3 2 2 4" xfId="6591" xr:uid="{00000000-0005-0000-0000-0000D79C0000}"/>
    <cellStyle name="Sortie 7 3 2 2 5" xfId="28088" xr:uid="{00000000-0005-0000-0000-0000D89C0000}"/>
    <cellStyle name="Sortie 7 3 2 2 6" xfId="6346" xr:uid="{00000000-0005-0000-0000-0000D99C0000}"/>
    <cellStyle name="Sortie 7 3 2 2 7" xfId="32757" xr:uid="{00000000-0005-0000-0000-0000DA9C0000}"/>
    <cellStyle name="Sortie 7 3 2 3" xfId="22441" xr:uid="{00000000-0005-0000-0000-0000DB9C0000}"/>
    <cellStyle name="Sortie 7 3 2 4" xfId="28520" xr:uid="{00000000-0005-0000-0000-0000DC9C0000}"/>
    <cellStyle name="Sortie 7 3 2 5" xfId="27933" xr:uid="{00000000-0005-0000-0000-0000DD9C0000}"/>
    <cellStyle name="Sortie 7 3 2 6" xfId="21246" xr:uid="{00000000-0005-0000-0000-0000DE9C0000}"/>
    <cellStyle name="Sortie 7 3 2 7" xfId="32530" xr:uid="{00000000-0005-0000-0000-0000DF9C0000}"/>
    <cellStyle name="Sortie 7 3 2 8" xfId="23913" xr:uid="{00000000-0005-0000-0000-0000E09C0000}"/>
    <cellStyle name="Sortie 7 3 3" xfId="12245" xr:uid="{00000000-0005-0000-0000-0000E19C0000}"/>
    <cellStyle name="Sortie 7 3 3 2" xfId="18397" xr:uid="{00000000-0005-0000-0000-0000E29C0000}"/>
    <cellStyle name="Sortie 7 3 3 2 2" xfId="28728" xr:uid="{00000000-0005-0000-0000-0000E39C0000}"/>
    <cellStyle name="Sortie 7 3 3 2 3" xfId="6221" xr:uid="{00000000-0005-0000-0000-0000E49C0000}"/>
    <cellStyle name="Sortie 7 3 3 2 4" xfId="29437" xr:uid="{00000000-0005-0000-0000-0000E59C0000}"/>
    <cellStyle name="Sortie 7 3 3 2 5" xfId="25736" xr:uid="{00000000-0005-0000-0000-0000E69C0000}"/>
    <cellStyle name="Sortie 7 3 3 2 6" xfId="6142" xr:uid="{00000000-0005-0000-0000-0000E79C0000}"/>
    <cellStyle name="Sortie 7 3 3 2 7" xfId="24875" xr:uid="{00000000-0005-0000-0000-0000E89C0000}"/>
    <cellStyle name="Sortie 7 3 4" xfId="11925" xr:uid="{00000000-0005-0000-0000-0000E99C0000}"/>
    <cellStyle name="Sortie 7 3 4 2" xfId="18299" xr:uid="{00000000-0005-0000-0000-0000EA9C0000}"/>
    <cellStyle name="Sortie 7 3 4 2 2" xfId="28633" xr:uid="{00000000-0005-0000-0000-0000EB9C0000}"/>
    <cellStyle name="Sortie 7 3 4 2 3" xfId="24676" xr:uid="{00000000-0005-0000-0000-0000EC9C0000}"/>
    <cellStyle name="Sortie 7 3 4 2 4" xfId="25198" xr:uid="{00000000-0005-0000-0000-0000ED9C0000}"/>
    <cellStyle name="Sortie 7 3 4 2 5" xfId="23849" xr:uid="{00000000-0005-0000-0000-0000EE9C0000}"/>
    <cellStyle name="Sortie 7 3 4 2 6" xfId="32986" xr:uid="{00000000-0005-0000-0000-0000EF9C0000}"/>
    <cellStyle name="Sortie 7 3 4 2 7" xfId="26211" xr:uid="{00000000-0005-0000-0000-0000F09C0000}"/>
    <cellStyle name="Sortie 7 3 5" xfId="11795" xr:uid="{00000000-0005-0000-0000-0000F19C0000}"/>
    <cellStyle name="Sortie 7 3 5 2" xfId="18249" xr:uid="{00000000-0005-0000-0000-0000F29C0000}"/>
    <cellStyle name="Sortie 7 3 5 2 2" xfId="28585" xr:uid="{00000000-0005-0000-0000-0000F39C0000}"/>
    <cellStyle name="Sortie 7 3 5 2 3" xfId="25895" xr:uid="{00000000-0005-0000-0000-0000F49C0000}"/>
    <cellStyle name="Sortie 7 3 5 2 4" xfId="24761" xr:uid="{00000000-0005-0000-0000-0000F59C0000}"/>
    <cellStyle name="Sortie 7 3 5 2 5" xfId="31081" xr:uid="{00000000-0005-0000-0000-0000F69C0000}"/>
    <cellStyle name="Sortie 7 3 5 2 6" xfId="27506" xr:uid="{00000000-0005-0000-0000-0000F79C0000}"/>
    <cellStyle name="Sortie 7 3 5 2 7" xfId="32652" xr:uid="{00000000-0005-0000-0000-0000F89C0000}"/>
    <cellStyle name="Sortie 7 3 6" xfId="12853" xr:uid="{00000000-0005-0000-0000-0000F99C0000}"/>
    <cellStyle name="Sortie 7 3 6 2" xfId="18624" xr:uid="{00000000-0005-0000-0000-0000FA9C0000}"/>
    <cellStyle name="Sortie 7 3 6 2 2" xfId="28951" xr:uid="{00000000-0005-0000-0000-0000FB9C0000}"/>
    <cellStyle name="Sortie 7 3 6 2 3" xfId="21435" xr:uid="{00000000-0005-0000-0000-0000FC9C0000}"/>
    <cellStyle name="Sortie 7 3 6 2 4" xfId="5971" xr:uid="{00000000-0005-0000-0000-0000FD9C0000}"/>
    <cellStyle name="Sortie 7 3 6 2 5" xfId="30887" xr:uid="{00000000-0005-0000-0000-0000FE9C0000}"/>
    <cellStyle name="Sortie 7 3 6 2 6" xfId="30332" xr:uid="{00000000-0005-0000-0000-0000FF9C0000}"/>
    <cellStyle name="Sortie 7 3 6 2 7" xfId="22201" xr:uid="{00000000-0005-0000-0000-0000009D0000}"/>
    <cellStyle name="Sortie 7 3 7" xfId="12375" xr:uid="{00000000-0005-0000-0000-0000019D0000}"/>
    <cellStyle name="Sortie 7 3 7 2" xfId="18447" xr:uid="{00000000-0005-0000-0000-0000029D0000}"/>
    <cellStyle name="Sortie 7 3 7 2 2" xfId="28778" xr:uid="{00000000-0005-0000-0000-0000039D0000}"/>
    <cellStyle name="Sortie 7 3 7 2 3" xfId="24621" xr:uid="{00000000-0005-0000-0000-0000049D0000}"/>
    <cellStyle name="Sortie 7 3 7 2 4" xfId="6031" xr:uid="{00000000-0005-0000-0000-0000059D0000}"/>
    <cellStyle name="Sortie 7 3 7 2 5" xfId="23531" xr:uid="{00000000-0005-0000-0000-0000069D0000}"/>
    <cellStyle name="Sortie 7 3 7 2 6" xfId="28303" xr:uid="{00000000-0005-0000-0000-0000079D0000}"/>
    <cellStyle name="Sortie 7 3 7 2 7" xfId="30268" xr:uid="{00000000-0005-0000-0000-0000089D0000}"/>
    <cellStyle name="Sortie 7 3 8" xfId="13082" xr:uid="{00000000-0005-0000-0000-0000099D0000}"/>
    <cellStyle name="Sortie 7 3 8 2" xfId="18738" xr:uid="{00000000-0005-0000-0000-00000A9D0000}"/>
    <cellStyle name="Sortie 7 3 8 2 2" xfId="29062" xr:uid="{00000000-0005-0000-0000-00000B9D0000}"/>
    <cellStyle name="Sortie 7 3 8 2 3" xfId="30491" xr:uid="{00000000-0005-0000-0000-00000C9D0000}"/>
    <cellStyle name="Sortie 7 3 8 2 4" xfId="31344" xr:uid="{00000000-0005-0000-0000-00000D9D0000}"/>
    <cellStyle name="Sortie 7 3 8 2 5" xfId="29752" xr:uid="{00000000-0005-0000-0000-00000E9D0000}"/>
    <cellStyle name="Sortie 7 3 8 2 6" xfId="34021" xr:uid="{00000000-0005-0000-0000-00000F9D0000}"/>
    <cellStyle name="Sortie 7 3 8 2 7" xfId="34477" xr:uid="{00000000-0005-0000-0000-0000109D0000}"/>
    <cellStyle name="Sortie 7 3 9" xfId="14052" xr:uid="{00000000-0005-0000-0000-0000119D0000}"/>
    <cellStyle name="Sortie 7 3 9 2" xfId="18796" xr:uid="{00000000-0005-0000-0000-0000129D0000}"/>
    <cellStyle name="Sortie 7 3 9 2 2" xfId="29119" xr:uid="{00000000-0005-0000-0000-0000139D0000}"/>
    <cellStyle name="Sortie 7 3 9 2 3" xfId="25207" xr:uid="{00000000-0005-0000-0000-0000149D0000}"/>
    <cellStyle name="Sortie 7 3 9 2 4" xfId="31399" xr:uid="{00000000-0005-0000-0000-0000159D0000}"/>
    <cellStyle name="Sortie 7 3 9 2 5" xfId="25055" xr:uid="{00000000-0005-0000-0000-0000169D0000}"/>
    <cellStyle name="Sortie 7 3 9 2 6" xfId="33265" xr:uid="{00000000-0005-0000-0000-0000179D0000}"/>
    <cellStyle name="Sortie 7 3 9 2 7" xfId="34531" xr:uid="{00000000-0005-0000-0000-0000189D0000}"/>
    <cellStyle name="Sortie 8 2" xfId="1092" xr:uid="{00000000-0005-0000-0000-0000199D0000}"/>
    <cellStyle name="Sortie 8 2 10" xfId="14493" xr:uid="{00000000-0005-0000-0000-00001A9D0000}"/>
    <cellStyle name="Sortie 8 2 10 2" xfId="18974" xr:uid="{00000000-0005-0000-0000-00001B9D0000}"/>
    <cellStyle name="Sortie 8 2 10 2 2" xfId="29293" xr:uid="{00000000-0005-0000-0000-00001C9D0000}"/>
    <cellStyle name="Sortie 8 2 10 2 3" xfId="25254" xr:uid="{00000000-0005-0000-0000-00001D9D0000}"/>
    <cellStyle name="Sortie 8 2 10 2 4" xfId="31573" xr:uid="{00000000-0005-0000-0000-00001E9D0000}"/>
    <cellStyle name="Sortie 8 2 10 2 5" xfId="22933" xr:uid="{00000000-0005-0000-0000-00001F9D0000}"/>
    <cellStyle name="Sortie 8 2 10 2 6" xfId="23673" xr:uid="{00000000-0005-0000-0000-0000209D0000}"/>
    <cellStyle name="Sortie 8 2 10 2 7" xfId="34703" xr:uid="{00000000-0005-0000-0000-0000219D0000}"/>
    <cellStyle name="Sortie 8 2 11" xfId="12959" xr:uid="{00000000-0005-0000-0000-0000229D0000}"/>
    <cellStyle name="Sortie 8 2 11 2" xfId="18693" xr:uid="{00000000-0005-0000-0000-0000239D0000}"/>
    <cellStyle name="Sortie 8 2 11 2 2" xfId="29020" xr:uid="{00000000-0005-0000-0000-0000249D0000}"/>
    <cellStyle name="Sortie 8 2 11 2 3" xfId="26840" xr:uid="{00000000-0005-0000-0000-0000259D0000}"/>
    <cellStyle name="Sortie 8 2 11 2 4" xfId="25002" xr:uid="{00000000-0005-0000-0000-0000269D0000}"/>
    <cellStyle name="Sortie 8 2 11 2 5" xfId="27562" xr:uid="{00000000-0005-0000-0000-0000279D0000}"/>
    <cellStyle name="Sortie 8 2 11 2 6" xfId="24318" xr:uid="{00000000-0005-0000-0000-0000289D0000}"/>
    <cellStyle name="Sortie 8 2 11 2 7" xfId="33451" xr:uid="{00000000-0005-0000-0000-0000299D0000}"/>
    <cellStyle name="Sortie 8 2 12" xfId="12654" xr:uid="{00000000-0005-0000-0000-00002A9D0000}"/>
    <cellStyle name="Sortie 8 2 12 2" xfId="18565" xr:uid="{00000000-0005-0000-0000-00002B9D0000}"/>
    <cellStyle name="Sortie 8 2 12 2 2" xfId="28893" xr:uid="{00000000-0005-0000-0000-00002C9D0000}"/>
    <cellStyle name="Sortie 8 2 12 2 3" xfId="24368" xr:uid="{00000000-0005-0000-0000-00002D9D0000}"/>
    <cellStyle name="Sortie 8 2 12 2 4" xfId="24427" xr:uid="{00000000-0005-0000-0000-00002E9D0000}"/>
    <cellStyle name="Sortie 8 2 12 2 5" xfId="32229" xr:uid="{00000000-0005-0000-0000-00002F9D0000}"/>
    <cellStyle name="Sortie 8 2 12 2 6" xfId="23302" xr:uid="{00000000-0005-0000-0000-0000309D0000}"/>
    <cellStyle name="Sortie 8 2 12 2 7" xfId="24077" xr:uid="{00000000-0005-0000-0000-0000319D0000}"/>
    <cellStyle name="Sortie 8 2 13" xfId="14783" xr:uid="{00000000-0005-0000-0000-0000329D0000}"/>
    <cellStyle name="Sortie 8 2 13 2" xfId="19085" xr:uid="{00000000-0005-0000-0000-0000339D0000}"/>
    <cellStyle name="Sortie 8 2 13 2 2" xfId="29403" xr:uid="{00000000-0005-0000-0000-0000349D0000}"/>
    <cellStyle name="Sortie 8 2 13 2 3" xfId="24562" xr:uid="{00000000-0005-0000-0000-0000359D0000}"/>
    <cellStyle name="Sortie 8 2 13 2 4" xfId="31682" xr:uid="{00000000-0005-0000-0000-0000369D0000}"/>
    <cellStyle name="Sortie 8 2 13 2 5" xfId="29520" xr:uid="{00000000-0005-0000-0000-0000379D0000}"/>
    <cellStyle name="Sortie 8 2 13 2 6" xfId="33463" xr:uid="{00000000-0005-0000-0000-0000389D0000}"/>
    <cellStyle name="Sortie 8 2 13 2 7" xfId="34811" xr:uid="{00000000-0005-0000-0000-0000399D0000}"/>
    <cellStyle name="Sortie 8 2 14" xfId="14803" xr:uid="{00000000-0005-0000-0000-00003A9D0000}"/>
    <cellStyle name="Sortie 8 2 14 2" xfId="19096" xr:uid="{00000000-0005-0000-0000-00003B9D0000}"/>
    <cellStyle name="Sortie 8 2 14 2 2" xfId="29414" xr:uid="{00000000-0005-0000-0000-00003C9D0000}"/>
    <cellStyle name="Sortie 8 2 14 2 3" xfId="24887" xr:uid="{00000000-0005-0000-0000-00003D9D0000}"/>
    <cellStyle name="Sortie 8 2 14 2 4" xfId="31693" xr:uid="{00000000-0005-0000-0000-00003E9D0000}"/>
    <cellStyle name="Sortie 8 2 14 2 5" xfId="23401" xr:uid="{00000000-0005-0000-0000-00003F9D0000}"/>
    <cellStyle name="Sortie 8 2 14 2 6" xfId="32864" xr:uid="{00000000-0005-0000-0000-0000409D0000}"/>
    <cellStyle name="Sortie 8 2 14 2 7" xfId="34822" xr:uid="{00000000-0005-0000-0000-0000419D0000}"/>
    <cellStyle name="Sortie 8 2 15" xfId="14853" xr:uid="{00000000-0005-0000-0000-0000429D0000}"/>
    <cellStyle name="Sortie 8 2 15 2" xfId="19115" xr:uid="{00000000-0005-0000-0000-0000439D0000}"/>
    <cellStyle name="Sortie 8 2 15 2 2" xfId="29433" xr:uid="{00000000-0005-0000-0000-0000449D0000}"/>
    <cellStyle name="Sortie 8 2 15 2 3" xfId="24679" xr:uid="{00000000-0005-0000-0000-0000459D0000}"/>
    <cellStyle name="Sortie 8 2 15 2 4" xfId="31712" xr:uid="{00000000-0005-0000-0000-0000469D0000}"/>
    <cellStyle name="Sortie 8 2 15 2 5" xfId="26222" xr:uid="{00000000-0005-0000-0000-0000479D0000}"/>
    <cellStyle name="Sortie 8 2 15 2 6" xfId="29499" xr:uid="{00000000-0005-0000-0000-0000489D0000}"/>
    <cellStyle name="Sortie 8 2 15 2 7" xfId="34841" xr:uid="{00000000-0005-0000-0000-0000499D0000}"/>
    <cellStyle name="Sortie 8 2 2" xfId="4179" xr:uid="{00000000-0005-0000-0000-00004A9D0000}"/>
    <cellStyle name="Sortie 8 2 2 2" xfId="11791" xr:uid="{00000000-0005-0000-0000-00004B9D0000}"/>
    <cellStyle name="Sortie 8 2 2 2 2" xfId="30142" xr:uid="{00000000-0005-0000-0000-00004C9D0000}"/>
    <cellStyle name="Sortie 8 2 2 2 3" xfId="31242" xr:uid="{00000000-0005-0000-0000-00004D9D0000}"/>
    <cellStyle name="Sortie 8 2 2 2 4" xfId="32638" xr:uid="{00000000-0005-0000-0000-00004E9D0000}"/>
    <cellStyle name="Sortie 8 2 2 2 5" xfId="33840" xr:uid="{00000000-0005-0000-0000-00004F9D0000}"/>
    <cellStyle name="Sortie 8 2 2 2 6" xfId="34419" xr:uid="{00000000-0005-0000-0000-0000509D0000}"/>
    <cellStyle name="Sortie 8 2 2 2 7" xfId="35180" xr:uid="{00000000-0005-0000-0000-0000519D0000}"/>
    <cellStyle name="Sortie 8 2 2 3" xfId="22442" xr:uid="{00000000-0005-0000-0000-0000529D0000}"/>
    <cellStyle name="Sortie 8 2 2 4" xfId="23580" xr:uid="{00000000-0005-0000-0000-0000539D0000}"/>
    <cellStyle name="Sortie 8 2 2 5" xfId="28329" xr:uid="{00000000-0005-0000-0000-0000549D0000}"/>
    <cellStyle name="Sortie 8 2 2 6" xfId="6189" xr:uid="{00000000-0005-0000-0000-0000559D0000}"/>
    <cellStyle name="Sortie 8 2 2 7" xfId="27491" xr:uid="{00000000-0005-0000-0000-0000569D0000}"/>
    <cellStyle name="Sortie 8 2 2 8" xfId="33514" xr:uid="{00000000-0005-0000-0000-0000579D0000}"/>
    <cellStyle name="Sortie 8 2 3" xfId="12097" xr:uid="{00000000-0005-0000-0000-0000589D0000}"/>
    <cellStyle name="Sortie 8 2 3 2" xfId="18357" xr:uid="{00000000-0005-0000-0000-0000599D0000}"/>
    <cellStyle name="Sortie 8 2 3 2 2" xfId="28690" xr:uid="{00000000-0005-0000-0000-00005A9D0000}"/>
    <cellStyle name="Sortie 8 2 3 2 3" xfId="24410" xr:uid="{00000000-0005-0000-0000-00005B9D0000}"/>
    <cellStyle name="Sortie 8 2 3 2 4" xfId="24493" xr:uid="{00000000-0005-0000-0000-00005C9D0000}"/>
    <cellStyle name="Sortie 8 2 3 2 5" xfId="6062" xr:uid="{00000000-0005-0000-0000-00005D9D0000}"/>
    <cellStyle name="Sortie 8 2 3 2 6" xfId="33465" xr:uid="{00000000-0005-0000-0000-00005E9D0000}"/>
    <cellStyle name="Sortie 8 2 3 2 7" xfId="25845" xr:uid="{00000000-0005-0000-0000-00005F9D0000}"/>
    <cellStyle name="Sortie 8 2 4" xfId="11809" xr:uid="{00000000-0005-0000-0000-0000609D0000}"/>
    <cellStyle name="Sortie 8 2 4 2" xfId="18258" xr:uid="{00000000-0005-0000-0000-0000619D0000}"/>
    <cellStyle name="Sortie 8 2 4 2 2" xfId="28593" xr:uid="{00000000-0005-0000-0000-0000629D0000}"/>
    <cellStyle name="Sortie 8 2 4 2 3" xfId="26457" xr:uid="{00000000-0005-0000-0000-0000639D0000}"/>
    <cellStyle name="Sortie 8 2 4 2 4" xfId="25346" xr:uid="{00000000-0005-0000-0000-0000649D0000}"/>
    <cellStyle name="Sortie 8 2 4 2 5" xfId="32894" xr:uid="{00000000-0005-0000-0000-0000659D0000}"/>
    <cellStyle name="Sortie 8 2 4 2 6" xfId="23020" xr:uid="{00000000-0005-0000-0000-0000669D0000}"/>
    <cellStyle name="Sortie 8 2 4 2 7" xfId="32683" xr:uid="{00000000-0005-0000-0000-0000679D0000}"/>
    <cellStyle name="Sortie 8 2 5" xfId="11702" xr:uid="{00000000-0005-0000-0000-0000689D0000}"/>
    <cellStyle name="Sortie 8 2 5 2" xfId="18228" xr:uid="{00000000-0005-0000-0000-0000699D0000}"/>
    <cellStyle name="Sortie 8 2 5 2 2" xfId="28564" xr:uid="{00000000-0005-0000-0000-00006A9D0000}"/>
    <cellStyle name="Sortie 8 2 5 2 3" xfId="26411" xr:uid="{00000000-0005-0000-0000-00006B9D0000}"/>
    <cellStyle name="Sortie 8 2 5 2 4" xfId="26410" xr:uid="{00000000-0005-0000-0000-00006C9D0000}"/>
    <cellStyle name="Sortie 8 2 5 2 5" xfId="27781" xr:uid="{00000000-0005-0000-0000-00006D9D0000}"/>
    <cellStyle name="Sortie 8 2 5 2 6" xfId="24537" xr:uid="{00000000-0005-0000-0000-00006E9D0000}"/>
    <cellStyle name="Sortie 8 2 5 2 7" xfId="32946" xr:uid="{00000000-0005-0000-0000-00006F9D0000}"/>
    <cellStyle name="Sortie 8 2 6" xfId="12854" xr:uid="{00000000-0005-0000-0000-0000709D0000}"/>
    <cellStyle name="Sortie 8 2 6 2" xfId="18625" xr:uid="{00000000-0005-0000-0000-0000719D0000}"/>
    <cellStyle name="Sortie 8 2 6 2 2" xfId="28952" xr:uid="{00000000-0005-0000-0000-0000729D0000}"/>
    <cellStyle name="Sortie 8 2 6 2 3" xfId="5920" xr:uid="{00000000-0005-0000-0000-0000739D0000}"/>
    <cellStyle name="Sortie 8 2 6 2 4" xfId="5970" xr:uid="{00000000-0005-0000-0000-0000749D0000}"/>
    <cellStyle name="Sortie 8 2 6 2 5" xfId="33318" xr:uid="{00000000-0005-0000-0000-0000759D0000}"/>
    <cellStyle name="Sortie 8 2 6 2 6" xfId="25531" xr:uid="{00000000-0005-0000-0000-0000769D0000}"/>
    <cellStyle name="Sortie 8 2 6 2 7" xfId="22890" xr:uid="{00000000-0005-0000-0000-0000779D0000}"/>
    <cellStyle name="Sortie 8 2 7" xfId="14408" xr:uid="{00000000-0005-0000-0000-0000789D0000}"/>
    <cellStyle name="Sortie 8 2 7 2" xfId="18941" xr:uid="{00000000-0005-0000-0000-0000799D0000}"/>
    <cellStyle name="Sortie 8 2 7 2 2" xfId="29260" xr:uid="{00000000-0005-0000-0000-00007A9D0000}"/>
    <cellStyle name="Sortie 8 2 7 2 3" xfId="25050" xr:uid="{00000000-0005-0000-0000-00007B9D0000}"/>
    <cellStyle name="Sortie 8 2 7 2 4" xfId="31540" xr:uid="{00000000-0005-0000-0000-00007C9D0000}"/>
    <cellStyle name="Sortie 8 2 7 2 5" xfId="30104" xr:uid="{00000000-0005-0000-0000-00007D9D0000}"/>
    <cellStyle name="Sortie 8 2 7 2 6" xfId="22828" xr:uid="{00000000-0005-0000-0000-00007E9D0000}"/>
    <cellStyle name="Sortie 8 2 7 2 7" xfId="34670" xr:uid="{00000000-0005-0000-0000-00007F9D0000}"/>
    <cellStyle name="Sortie 8 2 8" xfId="12555" xr:uid="{00000000-0005-0000-0000-0000809D0000}"/>
    <cellStyle name="Sortie 8 2 8 2" xfId="18509" xr:uid="{00000000-0005-0000-0000-0000819D0000}"/>
    <cellStyle name="Sortie 8 2 8 2 2" xfId="28838" xr:uid="{00000000-0005-0000-0000-0000829D0000}"/>
    <cellStyle name="Sortie 8 2 8 2 3" xfId="24404" xr:uid="{00000000-0005-0000-0000-0000839D0000}"/>
    <cellStyle name="Sortie 8 2 8 2 4" xfId="26210" xr:uid="{00000000-0005-0000-0000-0000849D0000}"/>
    <cellStyle name="Sortie 8 2 8 2 5" xfId="27041" xr:uid="{00000000-0005-0000-0000-0000859D0000}"/>
    <cellStyle name="Sortie 8 2 8 2 6" xfId="21937" xr:uid="{00000000-0005-0000-0000-0000869D0000}"/>
    <cellStyle name="Sortie 8 2 8 2 7" xfId="27667" xr:uid="{00000000-0005-0000-0000-0000879D0000}"/>
    <cellStyle name="Sortie 8 2 9" xfId="12867" xr:uid="{00000000-0005-0000-0000-0000889D0000}"/>
    <cellStyle name="Sortie 8 2 9 2" xfId="18632" xr:uid="{00000000-0005-0000-0000-0000899D0000}"/>
    <cellStyle name="Sortie 8 2 9 2 2" xfId="28959" xr:uid="{00000000-0005-0000-0000-00008A9D0000}"/>
    <cellStyle name="Sortie 8 2 9 2 3" xfId="24094" xr:uid="{00000000-0005-0000-0000-00008B9D0000}"/>
    <cellStyle name="Sortie 8 2 9 2 4" xfId="25963" xr:uid="{00000000-0005-0000-0000-00008C9D0000}"/>
    <cellStyle name="Sortie 8 2 9 2 5" xfId="24166" xr:uid="{00000000-0005-0000-0000-00008D9D0000}"/>
    <cellStyle name="Sortie 8 2 9 2 6" xfId="6290" xr:uid="{00000000-0005-0000-0000-00008E9D0000}"/>
    <cellStyle name="Sortie 8 2 9 2 7" xfId="26955" xr:uid="{00000000-0005-0000-0000-00008F9D0000}"/>
    <cellStyle name="Sortie 8 3" xfId="1093" xr:uid="{00000000-0005-0000-0000-0000909D0000}"/>
    <cellStyle name="Sortie 8 3 10" xfId="14602" xr:uid="{00000000-0005-0000-0000-0000919D0000}"/>
    <cellStyle name="Sortie 8 3 10 2" xfId="19014" xr:uid="{00000000-0005-0000-0000-0000929D0000}"/>
    <cellStyle name="Sortie 8 3 10 2 2" xfId="29333" xr:uid="{00000000-0005-0000-0000-0000939D0000}"/>
    <cellStyle name="Sortie 8 3 10 2 3" xfId="26449" xr:uid="{00000000-0005-0000-0000-0000949D0000}"/>
    <cellStyle name="Sortie 8 3 10 2 4" xfId="31613" xr:uid="{00000000-0005-0000-0000-0000959D0000}"/>
    <cellStyle name="Sortie 8 3 10 2 5" xfId="24395" xr:uid="{00000000-0005-0000-0000-0000969D0000}"/>
    <cellStyle name="Sortie 8 3 10 2 6" xfId="23062" xr:uid="{00000000-0005-0000-0000-0000979D0000}"/>
    <cellStyle name="Sortie 8 3 10 2 7" xfId="34742" xr:uid="{00000000-0005-0000-0000-0000989D0000}"/>
    <cellStyle name="Sortie 8 3 11" xfId="12366" xr:uid="{00000000-0005-0000-0000-0000999D0000}"/>
    <cellStyle name="Sortie 8 3 11 2" xfId="18442" xr:uid="{00000000-0005-0000-0000-00009A9D0000}"/>
    <cellStyle name="Sortie 8 3 11 2 2" xfId="28773" xr:uid="{00000000-0005-0000-0000-00009B9D0000}"/>
    <cellStyle name="Sortie 8 3 11 2 3" xfId="6224" xr:uid="{00000000-0005-0000-0000-00009C9D0000}"/>
    <cellStyle name="Sortie 8 3 11 2 4" xfId="24456" xr:uid="{00000000-0005-0000-0000-00009D9D0000}"/>
    <cellStyle name="Sortie 8 3 11 2 5" xfId="23264" xr:uid="{00000000-0005-0000-0000-00009E9D0000}"/>
    <cellStyle name="Sortie 8 3 11 2 6" xfId="29475" xr:uid="{00000000-0005-0000-0000-00009F9D0000}"/>
    <cellStyle name="Sortie 8 3 11 2 7" xfId="29918" xr:uid="{00000000-0005-0000-0000-0000A09D0000}"/>
    <cellStyle name="Sortie 8 3 12" xfId="12907" xr:uid="{00000000-0005-0000-0000-0000A19D0000}"/>
    <cellStyle name="Sortie 8 3 12 2" xfId="18654" xr:uid="{00000000-0005-0000-0000-0000A29D0000}"/>
    <cellStyle name="Sortie 8 3 12 2 2" xfId="28981" xr:uid="{00000000-0005-0000-0000-0000A39D0000}"/>
    <cellStyle name="Sortie 8 3 12 2 3" xfId="26839" xr:uid="{00000000-0005-0000-0000-0000A49D0000}"/>
    <cellStyle name="Sortie 8 3 12 2 4" xfId="30746" xr:uid="{00000000-0005-0000-0000-0000A59D0000}"/>
    <cellStyle name="Sortie 8 3 12 2 5" xfId="26691" xr:uid="{00000000-0005-0000-0000-0000A69D0000}"/>
    <cellStyle name="Sortie 8 3 12 2 6" xfId="32481" xr:uid="{00000000-0005-0000-0000-0000A79D0000}"/>
    <cellStyle name="Sortie 8 3 12 2 7" xfId="34172" xr:uid="{00000000-0005-0000-0000-0000A89D0000}"/>
    <cellStyle name="Sortie 8 3 13" xfId="14382" xr:uid="{00000000-0005-0000-0000-0000A99D0000}"/>
    <cellStyle name="Sortie 8 3 13 2" xfId="18932" xr:uid="{00000000-0005-0000-0000-0000AA9D0000}"/>
    <cellStyle name="Sortie 8 3 13 2 2" xfId="29251" xr:uid="{00000000-0005-0000-0000-0000AB9D0000}"/>
    <cellStyle name="Sortie 8 3 13 2 3" xfId="26339" xr:uid="{00000000-0005-0000-0000-0000AC9D0000}"/>
    <cellStyle name="Sortie 8 3 13 2 4" xfId="31531" xr:uid="{00000000-0005-0000-0000-0000AD9D0000}"/>
    <cellStyle name="Sortie 8 3 13 2 5" xfId="22646" xr:uid="{00000000-0005-0000-0000-0000AE9D0000}"/>
    <cellStyle name="Sortie 8 3 13 2 6" xfId="33235" xr:uid="{00000000-0005-0000-0000-0000AF9D0000}"/>
    <cellStyle name="Sortie 8 3 13 2 7" xfId="34661" xr:uid="{00000000-0005-0000-0000-0000B09D0000}"/>
    <cellStyle name="Sortie 8 3 14" xfId="12825" xr:uid="{00000000-0005-0000-0000-0000B19D0000}"/>
    <cellStyle name="Sortie 8 3 14 2" xfId="18596" xr:uid="{00000000-0005-0000-0000-0000B29D0000}"/>
    <cellStyle name="Sortie 8 3 14 2 2" xfId="28923" xr:uid="{00000000-0005-0000-0000-0000B39D0000}"/>
    <cellStyle name="Sortie 8 3 14 2 3" xfId="29962" xr:uid="{00000000-0005-0000-0000-0000B49D0000}"/>
    <cellStyle name="Sortie 8 3 14 2 4" xfId="6004" xr:uid="{00000000-0005-0000-0000-0000B59D0000}"/>
    <cellStyle name="Sortie 8 3 14 2 5" xfId="27943" xr:uid="{00000000-0005-0000-0000-0000B69D0000}"/>
    <cellStyle name="Sortie 8 3 14 2 6" xfId="33741" xr:uid="{00000000-0005-0000-0000-0000B79D0000}"/>
    <cellStyle name="Sortie 8 3 14 2 7" xfId="32819" xr:uid="{00000000-0005-0000-0000-0000B89D0000}"/>
    <cellStyle name="Sortie 8 3 15" xfId="14544" xr:uid="{00000000-0005-0000-0000-0000B99D0000}"/>
    <cellStyle name="Sortie 8 3 15 2" xfId="18992" xr:uid="{00000000-0005-0000-0000-0000BA9D0000}"/>
    <cellStyle name="Sortie 8 3 15 2 2" xfId="29311" xr:uid="{00000000-0005-0000-0000-0000BB9D0000}"/>
    <cellStyle name="Sortie 8 3 15 2 3" xfId="26216" xr:uid="{00000000-0005-0000-0000-0000BC9D0000}"/>
    <cellStyle name="Sortie 8 3 15 2 4" xfId="31591" xr:uid="{00000000-0005-0000-0000-0000BD9D0000}"/>
    <cellStyle name="Sortie 8 3 15 2 5" xfId="22656" xr:uid="{00000000-0005-0000-0000-0000BE9D0000}"/>
    <cellStyle name="Sortie 8 3 15 2 6" xfId="29721" xr:uid="{00000000-0005-0000-0000-0000BF9D0000}"/>
    <cellStyle name="Sortie 8 3 15 2 7" xfId="34720" xr:uid="{00000000-0005-0000-0000-0000C09D0000}"/>
    <cellStyle name="Sortie 8 3 2" xfId="4281" xr:uid="{00000000-0005-0000-0000-0000C19D0000}"/>
    <cellStyle name="Sortie 8 3 2 2" xfId="12037" xr:uid="{00000000-0005-0000-0000-0000C29D0000}"/>
    <cellStyle name="Sortie 8 3 2 2 2" xfId="24025" xr:uid="{00000000-0005-0000-0000-0000C39D0000}"/>
    <cellStyle name="Sortie 8 3 2 2 3" xfId="26754" xr:uid="{00000000-0005-0000-0000-0000C49D0000}"/>
    <cellStyle name="Sortie 8 3 2 2 4" xfId="27961" xr:uid="{00000000-0005-0000-0000-0000C59D0000}"/>
    <cellStyle name="Sortie 8 3 2 2 5" xfId="26377" xr:uid="{00000000-0005-0000-0000-0000C69D0000}"/>
    <cellStyle name="Sortie 8 3 2 2 6" xfId="27479" xr:uid="{00000000-0005-0000-0000-0000C79D0000}"/>
    <cellStyle name="Sortie 8 3 2 2 7" xfId="32235" xr:uid="{00000000-0005-0000-0000-0000C89D0000}"/>
    <cellStyle name="Sortie 8 3 2 3" xfId="22443" xr:uid="{00000000-0005-0000-0000-0000C99D0000}"/>
    <cellStyle name="Sortie 8 3 2 4" xfId="22259" xr:uid="{00000000-0005-0000-0000-0000CA9D0000}"/>
    <cellStyle name="Sortie 8 3 2 5" xfId="22800" xr:uid="{00000000-0005-0000-0000-0000CB9D0000}"/>
    <cellStyle name="Sortie 8 3 2 6" xfId="22150" xr:uid="{00000000-0005-0000-0000-0000CC9D0000}"/>
    <cellStyle name="Sortie 8 3 2 7" xfId="26135" xr:uid="{00000000-0005-0000-0000-0000CD9D0000}"/>
    <cellStyle name="Sortie 8 3 2 8" xfId="27109" xr:uid="{00000000-0005-0000-0000-0000CE9D0000}"/>
    <cellStyle name="Sortie 8 3 3" xfId="11950" xr:uid="{00000000-0005-0000-0000-0000CF9D0000}"/>
    <cellStyle name="Sortie 8 3 3 2" xfId="18308" xr:uid="{00000000-0005-0000-0000-0000D09D0000}"/>
    <cellStyle name="Sortie 8 3 3 2 2" xfId="28641" xr:uid="{00000000-0005-0000-0000-0000D19D0000}"/>
    <cellStyle name="Sortie 8 3 3 2 3" xfId="26189" xr:uid="{00000000-0005-0000-0000-0000D29D0000}"/>
    <cellStyle name="Sortie 8 3 3 2 4" xfId="24698" xr:uid="{00000000-0005-0000-0000-0000D39D0000}"/>
    <cellStyle name="Sortie 8 3 3 2 5" xfId="25495" xr:uid="{00000000-0005-0000-0000-0000D49D0000}"/>
    <cellStyle name="Sortie 8 3 3 2 6" xfId="33562" xr:uid="{00000000-0005-0000-0000-0000D59D0000}"/>
    <cellStyle name="Sortie 8 3 3 2 7" xfId="33285" xr:uid="{00000000-0005-0000-0000-0000D69D0000}"/>
    <cellStyle name="Sortie 8 3 4" xfId="11912" xr:uid="{00000000-0005-0000-0000-0000D79D0000}"/>
    <cellStyle name="Sortie 8 3 4 2" xfId="18292" xr:uid="{00000000-0005-0000-0000-0000D89D0000}"/>
    <cellStyle name="Sortie 8 3 4 2 2" xfId="28626" xr:uid="{00000000-0005-0000-0000-0000D99D0000}"/>
    <cellStyle name="Sortie 8 3 4 2 3" xfId="6695" xr:uid="{00000000-0005-0000-0000-0000DA9D0000}"/>
    <cellStyle name="Sortie 8 3 4 2 4" xfId="23647" xr:uid="{00000000-0005-0000-0000-0000DB9D0000}"/>
    <cellStyle name="Sortie 8 3 4 2 5" xfId="31096" xr:uid="{00000000-0005-0000-0000-0000DC9D0000}"/>
    <cellStyle name="Sortie 8 3 4 2 6" xfId="30115" xr:uid="{00000000-0005-0000-0000-0000DD9D0000}"/>
    <cellStyle name="Sortie 8 3 4 2 7" xfId="25781" xr:uid="{00000000-0005-0000-0000-0000DE9D0000}"/>
    <cellStyle name="Sortie 8 3 5" xfId="12038" xr:uid="{00000000-0005-0000-0000-0000DF9D0000}"/>
    <cellStyle name="Sortie 8 3 5 2" xfId="18334" xr:uid="{00000000-0005-0000-0000-0000E09D0000}"/>
    <cellStyle name="Sortie 8 3 5 2 2" xfId="28667" xr:uid="{00000000-0005-0000-0000-0000E19D0000}"/>
    <cellStyle name="Sortie 8 3 5 2 3" xfId="26336" xr:uid="{00000000-0005-0000-0000-0000E29D0000}"/>
    <cellStyle name="Sortie 8 3 5 2 4" xfId="26425" xr:uid="{00000000-0005-0000-0000-0000E39D0000}"/>
    <cellStyle name="Sortie 8 3 5 2 5" xfId="22023" xr:uid="{00000000-0005-0000-0000-0000E49D0000}"/>
    <cellStyle name="Sortie 8 3 5 2 6" xfId="31899" xr:uid="{00000000-0005-0000-0000-0000E59D0000}"/>
    <cellStyle name="Sortie 8 3 5 2 7" xfId="27613" xr:uid="{00000000-0005-0000-0000-0000E69D0000}"/>
    <cellStyle name="Sortie 8 3 6" xfId="12855" xr:uid="{00000000-0005-0000-0000-0000E79D0000}"/>
    <cellStyle name="Sortie 8 3 6 2" xfId="18626" xr:uid="{00000000-0005-0000-0000-0000E89D0000}"/>
    <cellStyle name="Sortie 8 3 6 2 2" xfId="28953" xr:uid="{00000000-0005-0000-0000-0000E99D0000}"/>
    <cellStyle name="Sortie 8 3 6 2 3" xfId="26561" xr:uid="{00000000-0005-0000-0000-0000EA9D0000}"/>
    <cellStyle name="Sortie 8 3 6 2 4" xfId="5964" xr:uid="{00000000-0005-0000-0000-0000EB9D0000}"/>
    <cellStyle name="Sortie 8 3 6 2 5" xfId="5936" xr:uid="{00000000-0005-0000-0000-0000EC9D0000}"/>
    <cellStyle name="Sortie 8 3 6 2 6" xfId="32124" xr:uid="{00000000-0005-0000-0000-0000ED9D0000}"/>
    <cellStyle name="Sortie 8 3 6 2 7" xfId="24065" xr:uid="{00000000-0005-0000-0000-0000EE9D0000}"/>
    <cellStyle name="Sortie 8 3 7" xfId="14178" xr:uid="{00000000-0005-0000-0000-0000EF9D0000}"/>
    <cellStyle name="Sortie 8 3 7 2" xfId="18847" xr:uid="{00000000-0005-0000-0000-0000F09D0000}"/>
    <cellStyle name="Sortie 8 3 7 2 2" xfId="29167" xr:uid="{00000000-0005-0000-0000-0000F19D0000}"/>
    <cellStyle name="Sortie 8 3 7 2 3" xfId="24367" xr:uid="{00000000-0005-0000-0000-0000F29D0000}"/>
    <cellStyle name="Sortie 8 3 7 2 4" xfId="31448" xr:uid="{00000000-0005-0000-0000-0000F39D0000}"/>
    <cellStyle name="Sortie 8 3 7 2 5" xfId="21275" xr:uid="{00000000-0005-0000-0000-0000F49D0000}"/>
    <cellStyle name="Sortie 8 3 7 2 6" xfId="32102" xr:uid="{00000000-0005-0000-0000-0000F59D0000}"/>
    <cellStyle name="Sortie 8 3 7 2 7" xfId="34579" xr:uid="{00000000-0005-0000-0000-0000F69D0000}"/>
    <cellStyle name="Sortie 8 3 8" xfId="13508" xr:uid="{00000000-0005-0000-0000-0000F79D0000}"/>
    <cellStyle name="Sortie 8 3 8 2" xfId="18755" xr:uid="{00000000-0005-0000-0000-0000F89D0000}"/>
    <cellStyle name="Sortie 8 3 8 2 2" xfId="29078" xr:uid="{00000000-0005-0000-0000-0000F99D0000}"/>
    <cellStyle name="Sortie 8 3 8 2 3" xfId="6239" xr:uid="{00000000-0005-0000-0000-0000FA9D0000}"/>
    <cellStyle name="Sortie 8 3 8 2 4" xfId="31359" xr:uid="{00000000-0005-0000-0000-0000FB9D0000}"/>
    <cellStyle name="Sortie 8 3 8 2 5" xfId="22968" xr:uid="{00000000-0005-0000-0000-0000FC9D0000}"/>
    <cellStyle name="Sortie 8 3 8 2 6" xfId="22073" xr:uid="{00000000-0005-0000-0000-0000FD9D0000}"/>
    <cellStyle name="Sortie 8 3 8 2 7" xfId="34492" xr:uid="{00000000-0005-0000-0000-0000FE9D0000}"/>
    <cellStyle name="Sortie 8 3 9" xfId="14433" xr:uid="{00000000-0005-0000-0000-0000FF9D0000}"/>
    <cellStyle name="Sortie 8 3 9 2" xfId="18950" xr:uid="{00000000-0005-0000-0000-0000009E0000}"/>
    <cellStyle name="Sortie 8 3 9 2 2" xfId="29269" xr:uid="{00000000-0005-0000-0000-0000019E0000}"/>
    <cellStyle name="Sortie 8 3 9 2 3" xfId="24759" xr:uid="{00000000-0005-0000-0000-0000029E0000}"/>
    <cellStyle name="Sortie 8 3 9 2 4" xfId="31549" xr:uid="{00000000-0005-0000-0000-0000039E0000}"/>
    <cellStyle name="Sortie 8 3 9 2 5" xfId="25463" xr:uid="{00000000-0005-0000-0000-0000049E0000}"/>
    <cellStyle name="Sortie 8 3 9 2 6" xfId="27119" xr:uid="{00000000-0005-0000-0000-0000059E0000}"/>
    <cellStyle name="Sortie 8 3 9 2 7" xfId="34679" xr:uid="{00000000-0005-0000-0000-0000069E0000}"/>
    <cellStyle name="Sortie 9 2" xfId="1094" xr:uid="{00000000-0005-0000-0000-0000079E0000}"/>
    <cellStyle name="Sortie 9 2 10" xfId="14090" xr:uid="{00000000-0005-0000-0000-0000089E0000}"/>
    <cellStyle name="Sortie 9 2 10 2" xfId="18818" xr:uid="{00000000-0005-0000-0000-0000099E0000}"/>
    <cellStyle name="Sortie 9 2 10 2 2" xfId="29140" xr:uid="{00000000-0005-0000-0000-00000A9E0000}"/>
    <cellStyle name="Sortie 9 2 10 2 3" xfId="24641" xr:uid="{00000000-0005-0000-0000-00000B9E0000}"/>
    <cellStyle name="Sortie 9 2 10 2 4" xfId="31420" xr:uid="{00000000-0005-0000-0000-00000C9E0000}"/>
    <cellStyle name="Sortie 9 2 10 2 5" xfId="29084" xr:uid="{00000000-0005-0000-0000-00000D9E0000}"/>
    <cellStyle name="Sortie 9 2 10 2 6" xfId="6552" xr:uid="{00000000-0005-0000-0000-00000E9E0000}"/>
    <cellStyle name="Sortie 9 2 10 2 7" xfId="34552" xr:uid="{00000000-0005-0000-0000-00000F9E0000}"/>
    <cellStyle name="Sortie 9 2 11" xfId="12353" xr:uid="{00000000-0005-0000-0000-0000109E0000}"/>
    <cellStyle name="Sortie 9 2 11 2" xfId="18435" xr:uid="{00000000-0005-0000-0000-0000119E0000}"/>
    <cellStyle name="Sortie 9 2 11 2 2" xfId="28766" xr:uid="{00000000-0005-0000-0000-0000129E0000}"/>
    <cellStyle name="Sortie 9 2 11 2 3" xfId="24392" xr:uid="{00000000-0005-0000-0000-0000139E0000}"/>
    <cellStyle name="Sortie 9 2 11 2 4" xfId="25316" xr:uid="{00000000-0005-0000-0000-0000149E0000}"/>
    <cellStyle name="Sortie 9 2 11 2 5" xfId="23883" xr:uid="{00000000-0005-0000-0000-0000159E0000}"/>
    <cellStyle name="Sortie 9 2 11 2 6" xfId="6209" xr:uid="{00000000-0005-0000-0000-0000169E0000}"/>
    <cellStyle name="Sortie 9 2 11 2 7" xfId="25570" xr:uid="{00000000-0005-0000-0000-0000179E0000}"/>
    <cellStyle name="Sortie 9 2 12" xfId="14098" xr:uid="{00000000-0005-0000-0000-0000189E0000}"/>
    <cellStyle name="Sortie 9 2 12 2" xfId="18822" xr:uid="{00000000-0005-0000-0000-0000199E0000}"/>
    <cellStyle name="Sortie 9 2 12 2 2" xfId="29143" xr:uid="{00000000-0005-0000-0000-00001A9E0000}"/>
    <cellStyle name="Sortie 9 2 12 2 3" xfId="25312" xr:uid="{00000000-0005-0000-0000-00001B9E0000}"/>
    <cellStyle name="Sortie 9 2 12 2 4" xfId="31423" xr:uid="{00000000-0005-0000-0000-00001C9E0000}"/>
    <cellStyle name="Sortie 9 2 12 2 5" xfId="27647" xr:uid="{00000000-0005-0000-0000-00001D9E0000}"/>
    <cellStyle name="Sortie 9 2 12 2 6" xfId="33104" xr:uid="{00000000-0005-0000-0000-00001E9E0000}"/>
    <cellStyle name="Sortie 9 2 12 2 7" xfId="34555" xr:uid="{00000000-0005-0000-0000-00001F9E0000}"/>
    <cellStyle name="Sortie 9 2 13" xfId="14314" xr:uid="{00000000-0005-0000-0000-0000209E0000}"/>
    <cellStyle name="Sortie 9 2 13 2" xfId="18903" xr:uid="{00000000-0005-0000-0000-0000219E0000}"/>
    <cellStyle name="Sortie 9 2 13 2 2" xfId="29222" xr:uid="{00000000-0005-0000-0000-0000229E0000}"/>
    <cellStyle name="Sortie 9 2 13 2 3" xfId="24863" xr:uid="{00000000-0005-0000-0000-0000239E0000}"/>
    <cellStyle name="Sortie 9 2 13 2 4" xfId="31502" xr:uid="{00000000-0005-0000-0000-0000249E0000}"/>
    <cellStyle name="Sortie 9 2 13 2 5" xfId="23541" xr:uid="{00000000-0005-0000-0000-0000259E0000}"/>
    <cellStyle name="Sortie 9 2 13 2 6" xfId="31097" xr:uid="{00000000-0005-0000-0000-0000269E0000}"/>
    <cellStyle name="Sortie 9 2 13 2 7" xfId="34633" xr:uid="{00000000-0005-0000-0000-0000279E0000}"/>
    <cellStyle name="Sortie 9 2 14" xfId="14479" xr:uid="{00000000-0005-0000-0000-0000289E0000}"/>
    <cellStyle name="Sortie 9 2 14 2" xfId="18969" xr:uid="{00000000-0005-0000-0000-0000299E0000}"/>
    <cellStyle name="Sortie 9 2 14 2 2" xfId="29288" xr:uid="{00000000-0005-0000-0000-00002A9E0000}"/>
    <cellStyle name="Sortie 9 2 14 2 3" xfId="26086" xr:uid="{00000000-0005-0000-0000-00002B9E0000}"/>
    <cellStyle name="Sortie 9 2 14 2 4" xfId="31568" xr:uid="{00000000-0005-0000-0000-00002C9E0000}"/>
    <cellStyle name="Sortie 9 2 14 2 5" xfId="21589" xr:uid="{00000000-0005-0000-0000-00002D9E0000}"/>
    <cellStyle name="Sortie 9 2 14 2 6" xfId="32954" xr:uid="{00000000-0005-0000-0000-00002E9E0000}"/>
    <cellStyle name="Sortie 9 2 14 2 7" xfId="34698" xr:uid="{00000000-0005-0000-0000-00002F9E0000}"/>
    <cellStyle name="Sortie 9 2 15" xfId="14335" xr:uid="{00000000-0005-0000-0000-0000309E0000}"/>
    <cellStyle name="Sortie 9 2 15 2" xfId="18914" xr:uid="{00000000-0005-0000-0000-0000319E0000}"/>
    <cellStyle name="Sortie 9 2 15 2 2" xfId="29233" xr:uid="{00000000-0005-0000-0000-0000329E0000}"/>
    <cellStyle name="Sortie 9 2 15 2 3" xfId="25296" xr:uid="{00000000-0005-0000-0000-0000339E0000}"/>
    <cellStyle name="Sortie 9 2 15 2 4" xfId="31513" xr:uid="{00000000-0005-0000-0000-0000349E0000}"/>
    <cellStyle name="Sortie 9 2 15 2 5" xfId="27932" xr:uid="{00000000-0005-0000-0000-0000359E0000}"/>
    <cellStyle name="Sortie 9 2 15 2 6" xfId="32513" xr:uid="{00000000-0005-0000-0000-0000369E0000}"/>
    <cellStyle name="Sortie 9 2 15 2 7" xfId="34643" xr:uid="{00000000-0005-0000-0000-0000379E0000}"/>
    <cellStyle name="Sortie 9 2 2" xfId="4178" xr:uid="{00000000-0005-0000-0000-0000389E0000}"/>
    <cellStyle name="Sortie 9 2 2 2" xfId="12006" xr:uid="{00000000-0005-0000-0000-0000399E0000}"/>
    <cellStyle name="Sortie 9 2 2 2 2" xfId="23325" xr:uid="{00000000-0005-0000-0000-00003A9E0000}"/>
    <cellStyle name="Sortie 9 2 2 2 3" xfId="21793" xr:uid="{00000000-0005-0000-0000-00003B9E0000}"/>
    <cellStyle name="Sortie 9 2 2 2 4" xfId="21847" xr:uid="{00000000-0005-0000-0000-00003C9E0000}"/>
    <cellStyle name="Sortie 9 2 2 2 5" xfId="33313" xr:uid="{00000000-0005-0000-0000-00003D9E0000}"/>
    <cellStyle name="Sortie 9 2 2 2 6" xfId="26260" xr:uid="{00000000-0005-0000-0000-00003E9E0000}"/>
    <cellStyle name="Sortie 9 2 2 2 7" xfId="27051" xr:uid="{00000000-0005-0000-0000-00003F9E0000}"/>
    <cellStyle name="Sortie 9 2 2 3" xfId="22444" xr:uid="{00000000-0005-0000-0000-0000409E0000}"/>
    <cellStyle name="Sortie 9 2 2 4" xfId="21748" xr:uid="{00000000-0005-0000-0000-0000419E0000}"/>
    <cellStyle name="Sortie 9 2 2 5" xfId="24709" xr:uid="{00000000-0005-0000-0000-0000429E0000}"/>
    <cellStyle name="Sortie 9 2 2 6" xfId="24130" xr:uid="{00000000-0005-0000-0000-0000439E0000}"/>
    <cellStyle name="Sortie 9 2 2 7" xfId="31267" xr:uid="{00000000-0005-0000-0000-0000449E0000}"/>
    <cellStyle name="Sortie 9 2 2 8" xfId="33117" xr:uid="{00000000-0005-0000-0000-0000459E0000}"/>
    <cellStyle name="Sortie 9 2 3" xfId="12057" xr:uid="{00000000-0005-0000-0000-0000469E0000}"/>
    <cellStyle name="Sortie 9 2 3 2" xfId="18341" xr:uid="{00000000-0005-0000-0000-0000479E0000}"/>
    <cellStyle name="Sortie 9 2 3 2 2" xfId="28674" xr:uid="{00000000-0005-0000-0000-0000489E0000}"/>
    <cellStyle name="Sortie 9 2 3 2 3" xfId="25101" xr:uid="{00000000-0005-0000-0000-0000499E0000}"/>
    <cellStyle name="Sortie 9 2 3 2 4" xfId="24784" xr:uid="{00000000-0005-0000-0000-00004A9E0000}"/>
    <cellStyle name="Sortie 9 2 3 2 5" xfId="30904" xr:uid="{00000000-0005-0000-0000-00004B9E0000}"/>
    <cellStyle name="Sortie 9 2 3 2 6" xfId="23101" xr:uid="{00000000-0005-0000-0000-00004C9E0000}"/>
    <cellStyle name="Sortie 9 2 3 2 7" xfId="6720" xr:uid="{00000000-0005-0000-0000-00004D9E0000}"/>
    <cellStyle name="Sortie 9 2 4" xfId="12049" xr:uid="{00000000-0005-0000-0000-00004E9E0000}"/>
    <cellStyle name="Sortie 9 2 4 2" xfId="18338" xr:uid="{00000000-0005-0000-0000-00004F9E0000}"/>
    <cellStyle name="Sortie 9 2 4 2 2" xfId="28671" xr:uid="{00000000-0005-0000-0000-0000509E0000}"/>
    <cellStyle name="Sortie 9 2 4 2 3" xfId="25204" xr:uid="{00000000-0005-0000-0000-0000519E0000}"/>
    <cellStyle name="Sortie 9 2 4 2 4" xfId="26510" xr:uid="{00000000-0005-0000-0000-0000529E0000}"/>
    <cellStyle name="Sortie 9 2 4 2 5" xfId="28202" xr:uid="{00000000-0005-0000-0000-0000539E0000}"/>
    <cellStyle name="Sortie 9 2 4 2 6" xfId="32042" xr:uid="{00000000-0005-0000-0000-0000549E0000}"/>
    <cellStyle name="Sortie 9 2 4 2 7" xfId="30245" xr:uid="{00000000-0005-0000-0000-0000559E0000}"/>
    <cellStyle name="Sortie 9 2 5" xfId="11986" xr:uid="{00000000-0005-0000-0000-0000569E0000}"/>
    <cellStyle name="Sortie 9 2 5 2" xfId="18321" xr:uid="{00000000-0005-0000-0000-0000579E0000}"/>
    <cellStyle name="Sortie 9 2 5 2 2" xfId="28654" xr:uid="{00000000-0005-0000-0000-0000589E0000}"/>
    <cellStyle name="Sortie 9 2 5 2 3" xfId="25325" xr:uid="{00000000-0005-0000-0000-0000599E0000}"/>
    <cellStyle name="Sortie 9 2 5 2 4" xfId="26171" xr:uid="{00000000-0005-0000-0000-00005A9E0000}"/>
    <cellStyle name="Sortie 9 2 5 2 5" xfId="28155" xr:uid="{00000000-0005-0000-0000-00005B9E0000}"/>
    <cellStyle name="Sortie 9 2 5 2 6" xfId="28284" xr:uid="{00000000-0005-0000-0000-00005C9E0000}"/>
    <cellStyle name="Sortie 9 2 5 2 7" xfId="28043" xr:uid="{00000000-0005-0000-0000-00005D9E0000}"/>
    <cellStyle name="Sortie 9 2 6" xfId="12856" xr:uid="{00000000-0005-0000-0000-00005E9E0000}"/>
    <cellStyle name="Sortie 9 2 6 2" xfId="18627" xr:uid="{00000000-0005-0000-0000-00005F9E0000}"/>
    <cellStyle name="Sortie 9 2 6 2 2" xfId="28954" xr:uid="{00000000-0005-0000-0000-0000609E0000}"/>
    <cellStyle name="Sortie 9 2 6 2 3" xfId="23629" xr:uid="{00000000-0005-0000-0000-0000619E0000}"/>
    <cellStyle name="Sortie 9 2 6 2 4" xfId="5966" xr:uid="{00000000-0005-0000-0000-0000629E0000}"/>
    <cellStyle name="Sortie 9 2 6 2 5" xfId="26478" xr:uid="{00000000-0005-0000-0000-0000639E0000}"/>
    <cellStyle name="Sortie 9 2 6 2 6" xfId="21188" xr:uid="{00000000-0005-0000-0000-0000649E0000}"/>
    <cellStyle name="Sortie 9 2 6 2 7" xfId="21695" xr:uid="{00000000-0005-0000-0000-0000659E0000}"/>
    <cellStyle name="Sortie 9 2 7" xfId="12376" xr:uid="{00000000-0005-0000-0000-0000669E0000}"/>
    <cellStyle name="Sortie 9 2 7 2" xfId="18448" xr:uid="{00000000-0005-0000-0000-0000679E0000}"/>
    <cellStyle name="Sortie 9 2 7 2 2" xfId="28779" xr:uid="{00000000-0005-0000-0000-0000689E0000}"/>
    <cellStyle name="Sortie 9 2 7 2 3" xfId="24478" xr:uid="{00000000-0005-0000-0000-0000699E0000}"/>
    <cellStyle name="Sortie 9 2 7 2 4" xfId="26310" xr:uid="{00000000-0005-0000-0000-00006A9E0000}"/>
    <cellStyle name="Sortie 9 2 7 2 5" xfId="30324" xr:uid="{00000000-0005-0000-0000-00006B9E0000}"/>
    <cellStyle name="Sortie 9 2 7 2 6" xfId="21446" xr:uid="{00000000-0005-0000-0000-00006C9E0000}"/>
    <cellStyle name="Sortie 9 2 7 2 7" xfId="32035" xr:uid="{00000000-0005-0000-0000-00006D9E0000}"/>
    <cellStyle name="Sortie 9 2 8" xfId="13996" xr:uid="{00000000-0005-0000-0000-00006E9E0000}"/>
    <cellStyle name="Sortie 9 2 8 2" xfId="18772" xr:uid="{00000000-0005-0000-0000-00006F9E0000}"/>
    <cellStyle name="Sortie 9 2 8 2 2" xfId="29095" xr:uid="{00000000-0005-0000-0000-0000709E0000}"/>
    <cellStyle name="Sortie 9 2 8 2 3" xfId="6254" xr:uid="{00000000-0005-0000-0000-0000719E0000}"/>
    <cellStyle name="Sortie 9 2 8 2 4" xfId="31376" xr:uid="{00000000-0005-0000-0000-0000729E0000}"/>
    <cellStyle name="Sortie 9 2 8 2 5" xfId="22878" xr:uid="{00000000-0005-0000-0000-0000739E0000}"/>
    <cellStyle name="Sortie 9 2 8 2 6" xfId="31112" xr:uid="{00000000-0005-0000-0000-0000749E0000}"/>
    <cellStyle name="Sortie 9 2 8 2 7" xfId="34508" xr:uid="{00000000-0005-0000-0000-0000759E0000}"/>
    <cellStyle name="Sortie 9 2 9" xfId="13030" xr:uid="{00000000-0005-0000-0000-0000769E0000}"/>
    <cellStyle name="Sortie 9 2 9 2" xfId="18716" xr:uid="{00000000-0005-0000-0000-0000779E0000}"/>
    <cellStyle name="Sortie 9 2 9 2 2" xfId="29042" xr:uid="{00000000-0005-0000-0000-0000789E0000}"/>
    <cellStyle name="Sortie 9 2 9 2 3" xfId="21434" xr:uid="{00000000-0005-0000-0000-0000799E0000}"/>
    <cellStyle name="Sortie 9 2 9 2 4" xfId="31323" xr:uid="{00000000-0005-0000-0000-00007A9E0000}"/>
    <cellStyle name="Sortie 9 2 9 2 5" xfId="6556" xr:uid="{00000000-0005-0000-0000-00007B9E0000}"/>
    <cellStyle name="Sortie 9 2 9 2 6" xfId="23987" xr:uid="{00000000-0005-0000-0000-00007C9E0000}"/>
    <cellStyle name="Sortie 9 2 9 2 7" xfId="34457" xr:uid="{00000000-0005-0000-0000-00007D9E0000}"/>
    <cellStyle name="Sortie 9 3" xfId="1095" xr:uid="{00000000-0005-0000-0000-00007E9E0000}"/>
    <cellStyle name="Sortie 9 3 10" xfId="14267" xr:uid="{00000000-0005-0000-0000-00007F9E0000}"/>
    <cellStyle name="Sortie 9 3 10 2" xfId="18887" xr:uid="{00000000-0005-0000-0000-0000809E0000}"/>
    <cellStyle name="Sortie 9 3 10 2 2" xfId="29207" xr:uid="{00000000-0005-0000-0000-0000819E0000}"/>
    <cellStyle name="Sortie 9 3 10 2 3" xfId="26302" xr:uid="{00000000-0005-0000-0000-0000829E0000}"/>
    <cellStyle name="Sortie 9 3 10 2 4" xfId="31487" xr:uid="{00000000-0005-0000-0000-0000839E0000}"/>
    <cellStyle name="Sortie 9 3 10 2 5" xfId="24108" xr:uid="{00000000-0005-0000-0000-0000849E0000}"/>
    <cellStyle name="Sortie 9 3 10 2 6" xfId="32947" xr:uid="{00000000-0005-0000-0000-0000859E0000}"/>
    <cellStyle name="Sortie 9 3 10 2 7" xfId="34618" xr:uid="{00000000-0005-0000-0000-0000869E0000}"/>
    <cellStyle name="Sortie 9 3 11" xfId="12655" xr:uid="{00000000-0005-0000-0000-0000879E0000}"/>
    <cellStyle name="Sortie 9 3 11 2" xfId="18566" xr:uid="{00000000-0005-0000-0000-0000889E0000}"/>
    <cellStyle name="Sortie 9 3 11 2 2" xfId="28894" xr:uid="{00000000-0005-0000-0000-0000899E0000}"/>
    <cellStyle name="Sortie 9 3 11 2 3" xfId="23604" xr:uid="{00000000-0005-0000-0000-00008A9E0000}"/>
    <cellStyle name="Sortie 9 3 11 2 4" xfId="24657" xr:uid="{00000000-0005-0000-0000-00008B9E0000}"/>
    <cellStyle name="Sortie 9 3 11 2 5" xfId="24794" xr:uid="{00000000-0005-0000-0000-00008C9E0000}"/>
    <cellStyle name="Sortie 9 3 11 2 6" xfId="25952" xr:uid="{00000000-0005-0000-0000-00008D9E0000}"/>
    <cellStyle name="Sortie 9 3 11 2 7" xfId="30848" xr:uid="{00000000-0005-0000-0000-00008E9E0000}"/>
    <cellStyle name="Sortie 9 3 12" xfId="14365" xr:uid="{00000000-0005-0000-0000-00008F9E0000}"/>
    <cellStyle name="Sortie 9 3 12 2" xfId="18927" xr:uid="{00000000-0005-0000-0000-0000909E0000}"/>
    <cellStyle name="Sortie 9 3 12 2 2" xfId="29246" xr:uid="{00000000-0005-0000-0000-0000919E0000}"/>
    <cellStyle name="Sortie 9 3 12 2 3" xfId="26053" xr:uid="{00000000-0005-0000-0000-0000929E0000}"/>
    <cellStyle name="Sortie 9 3 12 2 4" xfId="31526" xr:uid="{00000000-0005-0000-0000-0000939E0000}"/>
    <cellStyle name="Sortie 9 3 12 2 5" xfId="25526" xr:uid="{00000000-0005-0000-0000-0000949E0000}"/>
    <cellStyle name="Sortie 9 3 12 2 6" xfId="21422" xr:uid="{00000000-0005-0000-0000-0000959E0000}"/>
    <cellStyle name="Sortie 9 3 12 2 7" xfId="34656" xr:uid="{00000000-0005-0000-0000-0000969E0000}"/>
    <cellStyle name="Sortie 9 3 13" xfId="13015" xr:uid="{00000000-0005-0000-0000-0000979E0000}"/>
    <cellStyle name="Sortie 9 3 13 2" xfId="18711" xr:uid="{00000000-0005-0000-0000-0000989E0000}"/>
    <cellStyle name="Sortie 9 3 13 2 2" xfId="29037" xr:uid="{00000000-0005-0000-0000-0000999E0000}"/>
    <cellStyle name="Sortie 9 3 13 2 3" xfId="28452" xr:uid="{00000000-0005-0000-0000-00009A9E0000}"/>
    <cellStyle name="Sortie 9 3 13 2 4" xfId="31318" xr:uid="{00000000-0005-0000-0000-00009B9E0000}"/>
    <cellStyle name="Sortie 9 3 13 2 5" xfId="32281" xr:uid="{00000000-0005-0000-0000-00009C9E0000}"/>
    <cellStyle name="Sortie 9 3 13 2 6" xfId="30818" xr:uid="{00000000-0005-0000-0000-00009D9E0000}"/>
    <cellStyle name="Sortie 9 3 13 2 7" xfId="34452" xr:uid="{00000000-0005-0000-0000-00009E9E0000}"/>
    <cellStyle name="Sortie 9 3 14" xfId="12441" xr:uid="{00000000-0005-0000-0000-00009F9E0000}"/>
    <cellStyle name="Sortie 9 3 14 2" xfId="18470" xr:uid="{00000000-0005-0000-0000-0000A09E0000}"/>
    <cellStyle name="Sortie 9 3 14 2 2" xfId="28800" xr:uid="{00000000-0005-0000-0000-0000A19E0000}"/>
    <cellStyle name="Sortie 9 3 14 2 3" xfId="24872" xr:uid="{00000000-0005-0000-0000-0000A29E0000}"/>
    <cellStyle name="Sortie 9 3 14 2 4" xfId="26212" xr:uid="{00000000-0005-0000-0000-0000A39E0000}"/>
    <cellStyle name="Sortie 9 3 14 2 5" xfId="26861" xr:uid="{00000000-0005-0000-0000-0000A49E0000}"/>
    <cellStyle name="Sortie 9 3 14 2 6" xfId="32982" xr:uid="{00000000-0005-0000-0000-0000A59E0000}"/>
    <cellStyle name="Sortie 9 3 14 2 7" xfId="32540" xr:uid="{00000000-0005-0000-0000-0000A69E0000}"/>
    <cellStyle name="Sortie 9 3 15" xfId="14825" xr:uid="{00000000-0005-0000-0000-0000A79E0000}"/>
    <cellStyle name="Sortie 9 3 15 2" xfId="19105" xr:uid="{00000000-0005-0000-0000-0000A89E0000}"/>
    <cellStyle name="Sortie 9 3 15 2 2" xfId="29423" xr:uid="{00000000-0005-0000-0000-0000A99E0000}"/>
    <cellStyle name="Sortie 9 3 15 2 3" xfId="24927" xr:uid="{00000000-0005-0000-0000-0000AA9E0000}"/>
    <cellStyle name="Sortie 9 3 15 2 4" xfId="31702" xr:uid="{00000000-0005-0000-0000-0000AB9E0000}"/>
    <cellStyle name="Sortie 9 3 15 2 5" xfId="24605" xr:uid="{00000000-0005-0000-0000-0000AC9E0000}"/>
    <cellStyle name="Sortie 9 3 15 2 6" xfId="33277" xr:uid="{00000000-0005-0000-0000-0000AD9E0000}"/>
    <cellStyle name="Sortie 9 3 15 2 7" xfId="34831" xr:uid="{00000000-0005-0000-0000-0000AE9E0000}"/>
    <cellStyle name="Sortie 9 3 2" xfId="4280" xr:uid="{00000000-0005-0000-0000-0000AF9E0000}"/>
    <cellStyle name="Sortie 9 3 2 2" xfId="11792" xr:uid="{00000000-0005-0000-0000-0000B09E0000}"/>
    <cellStyle name="Sortie 9 3 2 2 2" xfId="24293" xr:uid="{00000000-0005-0000-0000-0000B19E0000}"/>
    <cellStyle name="Sortie 9 3 2 2 3" xfId="24220" xr:uid="{00000000-0005-0000-0000-0000B29E0000}"/>
    <cellStyle name="Sortie 9 3 2 2 4" xfId="29605" xr:uid="{00000000-0005-0000-0000-0000B39E0000}"/>
    <cellStyle name="Sortie 9 3 2 2 5" xfId="21856" xr:uid="{00000000-0005-0000-0000-0000B49E0000}"/>
    <cellStyle name="Sortie 9 3 2 2 6" xfId="21499" xr:uid="{00000000-0005-0000-0000-0000B59E0000}"/>
    <cellStyle name="Sortie 9 3 2 2 7" xfId="27066" xr:uid="{00000000-0005-0000-0000-0000B69E0000}"/>
    <cellStyle name="Sortie 9 3 2 3" xfId="22445" xr:uid="{00000000-0005-0000-0000-0000B79E0000}"/>
    <cellStyle name="Sortie 9 3 2 4" xfId="27138" xr:uid="{00000000-0005-0000-0000-0000B89E0000}"/>
    <cellStyle name="Sortie 9 3 2 5" xfId="21646" xr:uid="{00000000-0005-0000-0000-0000B99E0000}"/>
    <cellStyle name="Sortie 9 3 2 6" xfId="6202" xr:uid="{00000000-0005-0000-0000-0000BA9E0000}"/>
    <cellStyle name="Sortie 9 3 2 7" xfId="33383" xr:uid="{00000000-0005-0000-0000-0000BB9E0000}"/>
    <cellStyle name="Sortie 9 3 2 8" xfId="26183" xr:uid="{00000000-0005-0000-0000-0000BC9E0000}"/>
    <cellStyle name="Sortie 9 3 3" xfId="12193" xr:uid="{00000000-0005-0000-0000-0000BD9E0000}"/>
    <cellStyle name="Sortie 9 3 3 2" xfId="18381" xr:uid="{00000000-0005-0000-0000-0000BE9E0000}"/>
    <cellStyle name="Sortie 9 3 3 2 2" xfId="28712" xr:uid="{00000000-0005-0000-0000-0000BF9E0000}"/>
    <cellStyle name="Sortie 9 3 3 2 3" xfId="24982" xr:uid="{00000000-0005-0000-0000-0000C09E0000}"/>
    <cellStyle name="Sortie 9 3 3 2 4" xfId="6035" xr:uid="{00000000-0005-0000-0000-0000C19E0000}"/>
    <cellStyle name="Sortie 9 3 3 2 5" xfId="21238" xr:uid="{00000000-0005-0000-0000-0000C29E0000}"/>
    <cellStyle name="Sortie 9 3 3 2 6" xfId="32980" xr:uid="{00000000-0005-0000-0000-0000C39E0000}"/>
    <cellStyle name="Sortie 9 3 3 2 7" xfId="25868" xr:uid="{00000000-0005-0000-0000-0000C49E0000}"/>
    <cellStyle name="Sortie 9 3 4" xfId="12160" xr:uid="{00000000-0005-0000-0000-0000C59E0000}"/>
    <cellStyle name="Sortie 9 3 4 2" xfId="18371" xr:uid="{00000000-0005-0000-0000-0000C69E0000}"/>
    <cellStyle name="Sortie 9 3 4 2 2" xfId="28702" xr:uid="{00000000-0005-0000-0000-0000C79E0000}"/>
    <cellStyle name="Sortie 9 3 4 2 3" xfId="25099" xr:uid="{00000000-0005-0000-0000-0000C89E0000}"/>
    <cellStyle name="Sortie 9 3 4 2 4" xfId="25039" xr:uid="{00000000-0005-0000-0000-0000C99E0000}"/>
    <cellStyle name="Sortie 9 3 4 2 5" xfId="33158" xr:uid="{00000000-0005-0000-0000-0000CA9E0000}"/>
    <cellStyle name="Sortie 9 3 4 2 6" xfId="28365" xr:uid="{00000000-0005-0000-0000-0000CB9E0000}"/>
    <cellStyle name="Sortie 9 3 4 2 7" xfId="32094" xr:uid="{00000000-0005-0000-0000-0000CC9E0000}"/>
    <cellStyle name="Sortie 9 3 5" xfId="12204" xr:uid="{00000000-0005-0000-0000-0000CD9E0000}"/>
    <cellStyle name="Sortie 9 3 5 2" xfId="18384" xr:uid="{00000000-0005-0000-0000-0000CE9E0000}"/>
    <cellStyle name="Sortie 9 3 5 2 2" xfId="28715" xr:uid="{00000000-0005-0000-0000-0000CF9E0000}"/>
    <cellStyle name="Sortie 9 3 5 2 3" xfId="24924" xr:uid="{00000000-0005-0000-0000-0000D09E0000}"/>
    <cellStyle name="Sortie 9 3 5 2 4" xfId="25138" xr:uid="{00000000-0005-0000-0000-0000D19E0000}"/>
    <cellStyle name="Sortie 9 3 5 2 5" xfId="30542" xr:uid="{00000000-0005-0000-0000-0000D29E0000}"/>
    <cellStyle name="Sortie 9 3 5 2 6" xfId="31974" xr:uid="{00000000-0005-0000-0000-0000D39E0000}"/>
    <cellStyle name="Sortie 9 3 5 2 7" xfId="30549" xr:uid="{00000000-0005-0000-0000-0000D49E0000}"/>
    <cellStyle name="Sortie 9 3 6" xfId="12857" xr:uid="{00000000-0005-0000-0000-0000D59E0000}"/>
    <cellStyle name="Sortie 9 3 6 2" xfId="18628" xr:uid="{00000000-0005-0000-0000-0000D69E0000}"/>
    <cellStyle name="Sortie 9 3 6 2 2" xfId="28955" xr:uid="{00000000-0005-0000-0000-0000D79E0000}"/>
    <cellStyle name="Sortie 9 3 6 2 3" xfId="29445" xr:uid="{00000000-0005-0000-0000-0000D89E0000}"/>
    <cellStyle name="Sortie 9 3 6 2 4" xfId="25376" xr:uid="{00000000-0005-0000-0000-0000D99E0000}"/>
    <cellStyle name="Sortie 9 3 6 2 5" xfId="33649" xr:uid="{00000000-0005-0000-0000-0000DA9E0000}"/>
    <cellStyle name="Sortie 9 3 6 2 6" xfId="24067" xr:uid="{00000000-0005-0000-0000-0000DB9E0000}"/>
    <cellStyle name="Sortie 9 3 6 2 7" xfId="24989" xr:uid="{00000000-0005-0000-0000-0000DC9E0000}"/>
    <cellStyle name="Sortie 9 3 7" xfId="14407" xr:uid="{00000000-0005-0000-0000-0000DD9E0000}"/>
    <cellStyle name="Sortie 9 3 7 2" xfId="18940" xr:uid="{00000000-0005-0000-0000-0000DE9E0000}"/>
    <cellStyle name="Sortie 9 3 7 2 2" xfId="29259" xr:uid="{00000000-0005-0000-0000-0000DF9E0000}"/>
    <cellStyle name="Sortie 9 3 7 2 3" xfId="26502" xr:uid="{00000000-0005-0000-0000-0000E09E0000}"/>
    <cellStyle name="Sortie 9 3 7 2 4" xfId="31539" xr:uid="{00000000-0005-0000-0000-0000E19E0000}"/>
    <cellStyle name="Sortie 9 3 7 2 5" xfId="28037" xr:uid="{00000000-0005-0000-0000-0000E29E0000}"/>
    <cellStyle name="Sortie 9 3 7 2 6" xfId="22758" xr:uid="{00000000-0005-0000-0000-0000E39E0000}"/>
    <cellStyle name="Sortie 9 3 7 2 7" xfId="34669" xr:uid="{00000000-0005-0000-0000-0000E49E0000}"/>
    <cellStyle name="Sortie 9 3 8" xfId="12556" xr:uid="{00000000-0005-0000-0000-0000E59E0000}"/>
    <cellStyle name="Sortie 9 3 8 2" xfId="18510" xr:uid="{00000000-0005-0000-0000-0000E69E0000}"/>
    <cellStyle name="Sortie 9 3 8 2 2" xfId="28839" xr:uid="{00000000-0005-0000-0000-0000E79E0000}"/>
    <cellStyle name="Sortie 9 3 8 2 3" xfId="24518" xr:uid="{00000000-0005-0000-0000-0000E89E0000}"/>
    <cellStyle name="Sortie 9 3 8 2 4" xfId="29757" xr:uid="{00000000-0005-0000-0000-0000E99E0000}"/>
    <cellStyle name="Sortie 9 3 8 2 5" xfId="23421" xr:uid="{00000000-0005-0000-0000-0000EA9E0000}"/>
    <cellStyle name="Sortie 9 3 8 2 6" xfId="30640" xr:uid="{00000000-0005-0000-0000-0000EB9E0000}"/>
    <cellStyle name="Sortie 9 3 8 2 7" xfId="6667" xr:uid="{00000000-0005-0000-0000-0000EC9E0000}"/>
    <cellStyle name="Sortie 9 3 9" xfId="12808" xr:uid="{00000000-0005-0000-0000-0000ED9E0000}"/>
    <cellStyle name="Sortie 9 3 9 2" xfId="18593" xr:uid="{00000000-0005-0000-0000-0000EE9E0000}"/>
    <cellStyle name="Sortie 9 3 9 2 2" xfId="28920" xr:uid="{00000000-0005-0000-0000-0000EF9E0000}"/>
    <cellStyle name="Sortie 9 3 9 2 3" xfId="25384" xr:uid="{00000000-0005-0000-0000-0000F09E0000}"/>
    <cellStyle name="Sortie 9 3 9 2 4" xfId="6007" xr:uid="{00000000-0005-0000-0000-0000F19E0000}"/>
    <cellStyle name="Sortie 9 3 9 2 5" xfId="24654" xr:uid="{00000000-0005-0000-0000-0000F29E0000}"/>
    <cellStyle name="Sortie 9 3 9 2 6" xfId="33585" xr:uid="{00000000-0005-0000-0000-0000F39E0000}"/>
    <cellStyle name="Sortie 9 3 9 2 7" xfId="6293" xr:uid="{00000000-0005-0000-0000-0000F49E0000}"/>
    <cellStyle name="TableStyleLight1" xfId="1926" xr:uid="{00000000-0005-0000-0000-0000F59E0000}"/>
    <cellStyle name="Texte explicatif 10 2" xfId="1096" xr:uid="{00000000-0005-0000-0000-0000F79E0000}"/>
    <cellStyle name="Texte explicatif 10 3" xfId="1097" xr:uid="{00000000-0005-0000-0000-0000F89E0000}"/>
    <cellStyle name="Texte explicatif 11 2" xfId="1098" xr:uid="{00000000-0005-0000-0000-0000F99E0000}"/>
    <cellStyle name="Texte explicatif 11 3" xfId="1099" xr:uid="{00000000-0005-0000-0000-0000FA9E0000}"/>
    <cellStyle name="Texte explicatif 12 2" xfId="1100" xr:uid="{00000000-0005-0000-0000-0000FB9E0000}"/>
    <cellStyle name="Texte explicatif 12 3" xfId="1101" xr:uid="{00000000-0005-0000-0000-0000FC9E0000}"/>
    <cellStyle name="Texte explicatif 13 2" xfId="1102" xr:uid="{00000000-0005-0000-0000-0000FD9E0000}"/>
    <cellStyle name="Texte explicatif 13 3" xfId="1103" xr:uid="{00000000-0005-0000-0000-0000FE9E0000}"/>
    <cellStyle name="Texte explicatif 14 2" xfId="1104" xr:uid="{00000000-0005-0000-0000-0000FF9E0000}"/>
    <cellStyle name="Texte explicatif 14 3" xfId="1105" xr:uid="{00000000-0005-0000-0000-0000009F0000}"/>
    <cellStyle name="Texte explicatif 15 2" xfId="1106" xr:uid="{00000000-0005-0000-0000-0000019F0000}"/>
    <cellStyle name="Texte explicatif 15 3" xfId="1107" xr:uid="{00000000-0005-0000-0000-0000029F0000}"/>
    <cellStyle name="Texte explicatif 16 2" xfId="1108" xr:uid="{00000000-0005-0000-0000-0000039F0000}"/>
    <cellStyle name="Texte explicatif 16 3" xfId="1109" xr:uid="{00000000-0005-0000-0000-0000049F0000}"/>
    <cellStyle name="Texte explicatif 17 2" xfId="1110" xr:uid="{00000000-0005-0000-0000-0000059F0000}"/>
    <cellStyle name="Texte explicatif 17 3" xfId="1111" xr:uid="{00000000-0005-0000-0000-0000069F0000}"/>
    <cellStyle name="Texte explicatif 2 2" xfId="1112" xr:uid="{00000000-0005-0000-0000-0000079F0000}"/>
    <cellStyle name="Texte explicatif 2 3" xfId="1113" xr:uid="{00000000-0005-0000-0000-0000089F0000}"/>
    <cellStyle name="Texte explicatif 3 2" xfId="1114" xr:uid="{00000000-0005-0000-0000-0000099F0000}"/>
    <cellStyle name="Texte explicatif 3 3" xfId="1115" xr:uid="{00000000-0005-0000-0000-00000A9F0000}"/>
    <cellStyle name="Texte explicatif 4 2" xfId="1116" xr:uid="{00000000-0005-0000-0000-00000B9F0000}"/>
    <cellStyle name="Texte explicatif 4 3" xfId="1117" xr:uid="{00000000-0005-0000-0000-00000C9F0000}"/>
    <cellStyle name="Texte explicatif 5 2" xfId="1118" xr:uid="{00000000-0005-0000-0000-00000D9F0000}"/>
    <cellStyle name="Texte explicatif 5 3" xfId="1119" xr:uid="{00000000-0005-0000-0000-00000E9F0000}"/>
    <cellStyle name="Texte explicatif 6 2" xfId="1120" xr:uid="{00000000-0005-0000-0000-00000F9F0000}"/>
    <cellStyle name="Texte explicatif 6 3" xfId="1121" xr:uid="{00000000-0005-0000-0000-0000109F0000}"/>
    <cellStyle name="Texte explicatif 7 2" xfId="1122" xr:uid="{00000000-0005-0000-0000-0000119F0000}"/>
    <cellStyle name="Texte explicatif 7 3" xfId="1123" xr:uid="{00000000-0005-0000-0000-0000129F0000}"/>
    <cellStyle name="Texte explicatif 8 2" xfId="1124" xr:uid="{00000000-0005-0000-0000-0000139F0000}"/>
    <cellStyle name="Texte explicatif 8 3" xfId="1125" xr:uid="{00000000-0005-0000-0000-0000149F0000}"/>
    <cellStyle name="Texte explicatif 9 2" xfId="1126" xr:uid="{00000000-0005-0000-0000-0000159F0000}"/>
    <cellStyle name="Texte explicatif 9 3" xfId="1127" xr:uid="{00000000-0005-0000-0000-0000169F0000}"/>
    <cellStyle name="Title" xfId="5141" builtinId="15" customBuiltin="1"/>
    <cellStyle name="Titre 10 2" xfId="1128" xr:uid="{00000000-0005-0000-0000-0000189F0000}"/>
    <cellStyle name="Titre 10 3" xfId="1129" xr:uid="{00000000-0005-0000-0000-0000199F0000}"/>
    <cellStyle name="Titre 11 2" xfId="1130" xr:uid="{00000000-0005-0000-0000-00001A9F0000}"/>
    <cellStyle name="Titre 11 3" xfId="1131" xr:uid="{00000000-0005-0000-0000-00001B9F0000}"/>
    <cellStyle name="Titre 12 2" xfId="1132" xr:uid="{00000000-0005-0000-0000-00001C9F0000}"/>
    <cellStyle name="Titre 12 3" xfId="1133" xr:uid="{00000000-0005-0000-0000-00001D9F0000}"/>
    <cellStyle name="Titre 13 2" xfId="1134" xr:uid="{00000000-0005-0000-0000-00001E9F0000}"/>
    <cellStyle name="Titre 13 3" xfId="1135" xr:uid="{00000000-0005-0000-0000-00001F9F0000}"/>
    <cellStyle name="Titre 14 2" xfId="1136" xr:uid="{00000000-0005-0000-0000-0000209F0000}"/>
    <cellStyle name="Titre 14 3" xfId="1137" xr:uid="{00000000-0005-0000-0000-0000219F0000}"/>
    <cellStyle name="Titre 15 2" xfId="1138" xr:uid="{00000000-0005-0000-0000-0000229F0000}"/>
    <cellStyle name="Titre 15 3" xfId="1139" xr:uid="{00000000-0005-0000-0000-0000239F0000}"/>
    <cellStyle name="Titre 16 2" xfId="1140" xr:uid="{00000000-0005-0000-0000-0000249F0000}"/>
    <cellStyle name="Titre 16 3" xfId="1141" xr:uid="{00000000-0005-0000-0000-0000259F0000}"/>
    <cellStyle name="Titre 17 2" xfId="1142" xr:uid="{00000000-0005-0000-0000-0000269F0000}"/>
    <cellStyle name="Titre 17 3" xfId="1143" xr:uid="{00000000-0005-0000-0000-0000279F0000}"/>
    <cellStyle name="Titre 2 2" xfId="1144" xr:uid="{00000000-0005-0000-0000-0000289F0000}"/>
    <cellStyle name="Titre 2 3" xfId="1145" xr:uid="{00000000-0005-0000-0000-0000299F0000}"/>
    <cellStyle name="Titre 3 2" xfId="1146" xr:uid="{00000000-0005-0000-0000-00002A9F0000}"/>
    <cellStyle name="Titre 3 3" xfId="1147" xr:uid="{00000000-0005-0000-0000-00002B9F0000}"/>
    <cellStyle name="Titre 4 2" xfId="1148" xr:uid="{00000000-0005-0000-0000-00002C9F0000}"/>
    <cellStyle name="Titre 4 3" xfId="1149" xr:uid="{00000000-0005-0000-0000-00002D9F0000}"/>
    <cellStyle name="Titre 5 2" xfId="1150" xr:uid="{00000000-0005-0000-0000-00002E9F0000}"/>
    <cellStyle name="Titre 5 3" xfId="1151" xr:uid="{00000000-0005-0000-0000-00002F9F0000}"/>
    <cellStyle name="Titre 6 2" xfId="1152" xr:uid="{00000000-0005-0000-0000-0000309F0000}"/>
    <cellStyle name="Titre 6 3" xfId="1153" xr:uid="{00000000-0005-0000-0000-0000319F0000}"/>
    <cellStyle name="Titre 7 2" xfId="1154" xr:uid="{00000000-0005-0000-0000-0000329F0000}"/>
    <cellStyle name="Titre 7 3" xfId="1155" xr:uid="{00000000-0005-0000-0000-0000339F0000}"/>
    <cellStyle name="Titre 8 2" xfId="1156" xr:uid="{00000000-0005-0000-0000-0000349F0000}"/>
    <cellStyle name="Titre 8 3" xfId="1157" xr:uid="{00000000-0005-0000-0000-0000359F0000}"/>
    <cellStyle name="Titre 9 2" xfId="1158" xr:uid="{00000000-0005-0000-0000-0000369F0000}"/>
    <cellStyle name="Titre 9 3" xfId="1159" xr:uid="{00000000-0005-0000-0000-0000379F0000}"/>
    <cellStyle name="Titre 1 10 2" xfId="1160" xr:uid="{00000000-0005-0000-0000-0000399F0000}"/>
    <cellStyle name="Titre 1 10 3" xfId="1161" xr:uid="{00000000-0005-0000-0000-00003A9F0000}"/>
    <cellStyle name="Titre 1 11 2" xfId="1162" xr:uid="{00000000-0005-0000-0000-00003B9F0000}"/>
    <cellStyle name="Titre 1 11 3" xfId="1163" xr:uid="{00000000-0005-0000-0000-00003C9F0000}"/>
    <cellStyle name="Titre 1 12 2" xfId="1164" xr:uid="{00000000-0005-0000-0000-00003D9F0000}"/>
    <cellStyle name="Titre 1 12 3" xfId="1165" xr:uid="{00000000-0005-0000-0000-00003E9F0000}"/>
    <cellStyle name="Titre 1 13 2" xfId="1166" xr:uid="{00000000-0005-0000-0000-00003F9F0000}"/>
    <cellStyle name="Titre 1 13 3" xfId="1167" xr:uid="{00000000-0005-0000-0000-0000409F0000}"/>
    <cellStyle name="Titre 1 14 2" xfId="1168" xr:uid="{00000000-0005-0000-0000-0000419F0000}"/>
    <cellStyle name="Titre 1 14 3" xfId="1169" xr:uid="{00000000-0005-0000-0000-0000429F0000}"/>
    <cellStyle name="Titre 1 15 2" xfId="1170" xr:uid="{00000000-0005-0000-0000-0000439F0000}"/>
    <cellStyle name="Titre 1 15 3" xfId="1171" xr:uid="{00000000-0005-0000-0000-0000449F0000}"/>
    <cellStyle name="Titre 1 16 2" xfId="1172" xr:uid="{00000000-0005-0000-0000-0000459F0000}"/>
    <cellStyle name="Titre 1 16 3" xfId="1173" xr:uid="{00000000-0005-0000-0000-0000469F0000}"/>
    <cellStyle name="Titre 1 17 2" xfId="1174" xr:uid="{00000000-0005-0000-0000-0000479F0000}"/>
    <cellStyle name="Titre 1 17 3" xfId="1175" xr:uid="{00000000-0005-0000-0000-0000489F0000}"/>
    <cellStyle name="Titre 1 2 2" xfId="1176" xr:uid="{00000000-0005-0000-0000-0000499F0000}"/>
    <cellStyle name="Titre 1 2 3" xfId="1177" xr:uid="{00000000-0005-0000-0000-00004A9F0000}"/>
    <cellStyle name="Titre 1 3 2" xfId="1178" xr:uid="{00000000-0005-0000-0000-00004B9F0000}"/>
    <cellStyle name="Titre 1 3 3" xfId="1179" xr:uid="{00000000-0005-0000-0000-00004C9F0000}"/>
    <cellStyle name="Titre 1 4 2" xfId="1180" xr:uid="{00000000-0005-0000-0000-00004D9F0000}"/>
    <cellStyle name="Titre 1 4 3" xfId="1181" xr:uid="{00000000-0005-0000-0000-00004E9F0000}"/>
    <cellStyle name="Titre 1 5 2" xfId="1182" xr:uid="{00000000-0005-0000-0000-00004F9F0000}"/>
    <cellStyle name="Titre 1 5 3" xfId="1183" xr:uid="{00000000-0005-0000-0000-0000509F0000}"/>
    <cellStyle name="Titre 1 6 2" xfId="1184" xr:uid="{00000000-0005-0000-0000-0000519F0000}"/>
    <cellStyle name="Titre 1 6 3" xfId="1185" xr:uid="{00000000-0005-0000-0000-0000529F0000}"/>
    <cellStyle name="Titre 1 7 2" xfId="1186" xr:uid="{00000000-0005-0000-0000-0000539F0000}"/>
    <cellStyle name="Titre 1 7 3" xfId="1187" xr:uid="{00000000-0005-0000-0000-0000549F0000}"/>
    <cellStyle name="Titre 1 8 2" xfId="1188" xr:uid="{00000000-0005-0000-0000-0000559F0000}"/>
    <cellStyle name="Titre 1 8 3" xfId="1189" xr:uid="{00000000-0005-0000-0000-0000569F0000}"/>
    <cellStyle name="Titre 1 9 2" xfId="1190" xr:uid="{00000000-0005-0000-0000-0000579F0000}"/>
    <cellStyle name="Titre 1 9 3" xfId="1191" xr:uid="{00000000-0005-0000-0000-0000589F0000}"/>
    <cellStyle name="Titre 2 10 2" xfId="1192" xr:uid="{00000000-0005-0000-0000-00005A9F0000}"/>
    <cellStyle name="Titre 2 10 3" xfId="1193" xr:uid="{00000000-0005-0000-0000-00005B9F0000}"/>
    <cellStyle name="Titre 2 11 2" xfId="1194" xr:uid="{00000000-0005-0000-0000-00005C9F0000}"/>
    <cellStyle name="Titre 2 11 3" xfId="1195" xr:uid="{00000000-0005-0000-0000-00005D9F0000}"/>
    <cellStyle name="Titre 2 12 2" xfId="1196" xr:uid="{00000000-0005-0000-0000-00005E9F0000}"/>
    <cellStyle name="Titre 2 12 3" xfId="1197" xr:uid="{00000000-0005-0000-0000-00005F9F0000}"/>
    <cellStyle name="Titre 2 13 2" xfId="1198" xr:uid="{00000000-0005-0000-0000-0000609F0000}"/>
    <cellStyle name="Titre 2 13 3" xfId="1199" xr:uid="{00000000-0005-0000-0000-0000619F0000}"/>
    <cellStyle name="Titre 2 14 2" xfId="1200" xr:uid="{00000000-0005-0000-0000-0000629F0000}"/>
    <cellStyle name="Titre 2 14 3" xfId="1201" xr:uid="{00000000-0005-0000-0000-0000639F0000}"/>
    <cellStyle name="Titre 2 15 2" xfId="1202" xr:uid="{00000000-0005-0000-0000-0000649F0000}"/>
    <cellStyle name="Titre 2 15 3" xfId="1203" xr:uid="{00000000-0005-0000-0000-0000659F0000}"/>
    <cellStyle name="Titre 2 16 2" xfId="1204" xr:uid="{00000000-0005-0000-0000-0000669F0000}"/>
    <cellStyle name="Titre 2 16 3" xfId="1205" xr:uid="{00000000-0005-0000-0000-0000679F0000}"/>
    <cellStyle name="Titre 2 17 2" xfId="1206" xr:uid="{00000000-0005-0000-0000-0000689F0000}"/>
    <cellStyle name="Titre 2 17 3" xfId="1207" xr:uid="{00000000-0005-0000-0000-0000699F0000}"/>
    <cellStyle name="Titre 2 2 2" xfId="1208" xr:uid="{00000000-0005-0000-0000-00006A9F0000}"/>
    <cellStyle name="Titre 2 2 3" xfId="1209" xr:uid="{00000000-0005-0000-0000-00006B9F0000}"/>
    <cellStyle name="Titre 2 3 2" xfId="1210" xr:uid="{00000000-0005-0000-0000-00006C9F0000}"/>
    <cellStyle name="Titre 2 3 3" xfId="1211" xr:uid="{00000000-0005-0000-0000-00006D9F0000}"/>
    <cellStyle name="Titre 2 4 2" xfId="1212" xr:uid="{00000000-0005-0000-0000-00006E9F0000}"/>
    <cellStyle name="Titre 2 4 3" xfId="1213" xr:uid="{00000000-0005-0000-0000-00006F9F0000}"/>
    <cellStyle name="Titre 2 5 2" xfId="1214" xr:uid="{00000000-0005-0000-0000-0000709F0000}"/>
    <cellStyle name="Titre 2 5 3" xfId="1215" xr:uid="{00000000-0005-0000-0000-0000719F0000}"/>
    <cellStyle name="Titre 2 6 2" xfId="1216" xr:uid="{00000000-0005-0000-0000-0000729F0000}"/>
    <cellStyle name="Titre 2 6 3" xfId="1217" xr:uid="{00000000-0005-0000-0000-0000739F0000}"/>
    <cellStyle name="Titre 2 7 2" xfId="1218" xr:uid="{00000000-0005-0000-0000-0000749F0000}"/>
    <cellStyle name="Titre 2 7 3" xfId="1219" xr:uid="{00000000-0005-0000-0000-0000759F0000}"/>
    <cellStyle name="Titre 2 8 2" xfId="1220" xr:uid="{00000000-0005-0000-0000-0000769F0000}"/>
    <cellStyle name="Titre 2 8 3" xfId="1221" xr:uid="{00000000-0005-0000-0000-0000779F0000}"/>
    <cellStyle name="Titre 2 9 2" xfId="1222" xr:uid="{00000000-0005-0000-0000-0000789F0000}"/>
    <cellStyle name="Titre 2 9 3" xfId="1223" xr:uid="{00000000-0005-0000-0000-0000799F0000}"/>
    <cellStyle name="Titre 3 10 2" xfId="1224" xr:uid="{00000000-0005-0000-0000-00007B9F0000}"/>
    <cellStyle name="Titre 3 10 3" xfId="1225" xr:uid="{00000000-0005-0000-0000-00007C9F0000}"/>
    <cellStyle name="Titre 3 11 2" xfId="1226" xr:uid="{00000000-0005-0000-0000-00007D9F0000}"/>
    <cellStyle name="Titre 3 11 3" xfId="1227" xr:uid="{00000000-0005-0000-0000-00007E9F0000}"/>
    <cellStyle name="Titre 3 12 2" xfId="1228" xr:uid="{00000000-0005-0000-0000-00007F9F0000}"/>
    <cellStyle name="Titre 3 12 3" xfId="1229" xr:uid="{00000000-0005-0000-0000-0000809F0000}"/>
    <cellStyle name="Titre 3 13 2" xfId="1230" xr:uid="{00000000-0005-0000-0000-0000819F0000}"/>
    <cellStyle name="Titre 3 13 3" xfId="1231" xr:uid="{00000000-0005-0000-0000-0000829F0000}"/>
    <cellStyle name="Titre 3 14 2" xfId="1232" xr:uid="{00000000-0005-0000-0000-0000839F0000}"/>
    <cellStyle name="Titre 3 14 3" xfId="1233" xr:uid="{00000000-0005-0000-0000-0000849F0000}"/>
    <cellStyle name="Titre 3 15 2" xfId="1234" xr:uid="{00000000-0005-0000-0000-0000859F0000}"/>
    <cellStyle name="Titre 3 15 3" xfId="1235" xr:uid="{00000000-0005-0000-0000-0000869F0000}"/>
    <cellStyle name="Titre 3 16 2" xfId="1236" xr:uid="{00000000-0005-0000-0000-0000879F0000}"/>
    <cellStyle name="Titre 3 16 3" xfId="1237" xr:uid="{00000000-0005-0000-0000-0000889F0000}"/>
    <cellStyle name="Titre 3 17 2" xfId="1238" xr:uid="{00000000-0005-0000-0000-0000899F0000}"/>
    <cellStyle name="Titre 3 17 3" xfId="1239" xr:uid="{00000000-0005-0000-0000-00008A9F0000}"/>
    <cellStyle name="Titre 3 2 2" xfId="1240" xr:uid="{00000000-0005-0000-0000-00008B9F0000}"/>
    <cellStyle name="Titre 3 2 3" xfId="1241" xr:uid="{00000000-0005-0000-0000-00008C9F0000}"/>
    <cellStyle name="Titre 3 3 2" xfId="1242" xr:uid="{00000000-0005-0000-0000-00008D9F0000}"/>
    <cellStyle name="Titre 3 3 3" xfId="1243" xr:uid="{00000000-0005-0000-0000-00008E9F0000}"/>
    <cellStyle name="Titre 3 4 2" xfId="1244" xr:uid="{00000000-0005-0000-0000-00008F9F0000}"/>
    <cellStyle name="Titre 3 4 3" xfId="1245" xr:uid="{00000000-0005-0000-0000-0000909F0000}"/>
    <cellStyle name="Titre 3 5 2" xfId="1246" xr:uid="{00000000-0005-0000-0000-0000919F0000}"/>
    <cellStyle name="Titre 3 5 3" xfId="1247" xr:uid="{00000000-0005-0000-0000-0000929F0000}"/>
    <cellStyle name="Titre 3 6 2" xfId="1248" xr:uid="{00000000-0005-0000-0000-0000939F0000}"/>
    <cellStyle name="Titre 3 6 3" xfId="1249" xr:uid="{00000000-0005-0000-0000-0000949F0000}"/>
    <cellStyle name="Titre 3 7 2" xfId="1250" xr:uid="{00000000-0005-0000-0000-0000959F0000}"/>
    <cellStyle name="Titre 3 7 3" xfId="1251" xr:uid="{00000000-0005-0000-0000-0000969F0000}"/>
    <cellStyle name="Titre 3 8 2" xfId="1252" xr:uid="{00000000-0005-0000-0000-0000979F0000}"/>
    <cellStyle name="Titre 3 8 3" xfId="1253" xr:uid="{00000000-0005-0000-0000-0000989F0000}"/>
    <cellStyle name="Titre 3 9 2" xfId="1254" xr:uid="{00000000-0005-0000-0000-0000999F0000}"/>
    <cellStyle name="Titre 3 9 3" xfId="1255" xr:uid="{00000000-0005-0000-0000-00009A9F0000}"/>
    <cellStyle name="Titre 4 10 2" xfId="1256" xr:uid="{00000000-0005-0000-0000-00009C9F0000}"/>
    <cellStyle name="Titre 4 10 3" xfId="1257" xr:uid="{00000000-0005-0000-0000-00009D9F0000}"/>
    <cellStyle name="Titre 4 11 2" xfId="1258" xr:uid="{00000000-0005-0000-0000-00009E9F0000}"/>
    <cellStyle name="Titre 4 11 3" xfId="1259" xr:uid="{00000000-0005-0000-0000-00009F9F0000}"/>
    <cellStyle name="Titre 4 12 2" xfId="1260" xr:uid="{00000000-0005-0000-0000-0000A09F0000}"/>
    <cellStyle name="Titre 4 12 3" xfId="1261" xr:uid="{00000000-0005-0000-0000-0000A19F0000}"/>
    <cellStyle name="Titre 4 13 2" xfId="1262" xr:uid="{00000000-0005-0000-0000-0000A29F0000}"/>
    <cellStyle name="Titre 4 13 3" xfId="1263" xr:uid="{00000000-0005-0000-0000-0000A39F0000}"/>
    <cellStyle name="Titre 4 14 2" xfId="1264" xr:uid="{00000000-0005-0000-0000-0000A49F0000}"/>
    <cellStyle name="Titre 4 14 3" xfId="1265" xr:uid="{00000000-0005-0000-0000-0000A59F0000}"/>
    <cellStyle name="Titre 4 15 2" xfId="1266" xr:uid="{00000000-0005-0000-0000-0000A69F0000}"/>
    <cellStyle name="Titre 4 15 3" xfId="1267" xr:uid="{00000000-0005-0000-0000-0000A79F0000}"/>
    <cellStyle name="Titre 4 16 2" xfId="1268" xr:uid="{00000000-0005-0000-0000-0000A89F0000}"/>
    <cellStyle name="Titre 4 16 3" xfId="1269" xr:uid="{00000000-0005-0000-0000-0000A99F0000}"/>
    <cellStyle name="Titre 4 17 2" xfId="1270" xr:uid="{00000000-0005-0000-0000-0000AA9F0000}"/>
    <cellStyle name="Titre 4 17 3" xfId="1271" xr:uid="{00000000-0005-0000-0000-0000AB9F0000}"/>
    <cellStyle name="Titre 4 2 2" xfId="1272" xr:uid="{00000000-0005-0000-0000-0000AC9F0000}"/>
    <cellStyle name="Titre 4 2 3" xfId="1273" xr:uid="{00000000-0005-0000-0000-0000AD9F0000}"/>
    <cellStyle name="Titre 4 3 2" xfId="1274" xr:uid="{00000000-0005-0000-0000-0000AE9F0000}"/>
    <cellStyle name="Titre 4 3 3" xfId="1275" xr:uid="{00000000-0005-0000-0000-0000AF9F0000}"/>
    <cellStyle name="Titre 4 4 2" xfId="1276" xr:uid="{00000000-0005-0000-0000-0000B09F0000}"/>
    <cellStyle name="Titre 4 4 3" xfId="1277" xr:uid="{00000000-0005-0000-0000-0000B19F0000}"/>
    <cellStyle name="Titre 4 5 2" xfId="1278" xr:uid="{00000000-0005-0000-0000-0000B29F0000}"/>
    <cellStyle name="Titre 4 5 3" xfId="1279" xr:uid="{00000000-0005-0000-0000-0000B39F0000}"/>
    <cellStyle name="Titre 4 6 2" xfId="1280" xr:uid="{00000000-0005-0000-0000-0000B49F0000}"/>
    <cellStyle name="Titre 4 6 3" xfId="1281" xr:uid="{00000000-0005-0000-0000-0000B59F0000}"/>
    <cellStyle name="Titre 4 7 2" xfId="1282" xr:uid="{00000000-0005-0000-0000-0000B69F0000}"/>
    <cellStyle name="Titre 4 7 3" xfId="1283" xr:uid="{00000000-0005-0000-0000-0000B79F0000}"/>
    <cellStyle name="Titre 4 8 2" xfId="1284" xr:uid="{00000000-0005-0000-0000-0000B89F0000}"/>
    <cellStyle name="Titre 4 8 3" xfId="1285" xr:uid="{00000000-0005-0000-0000-0000B99F0000}"/>
    <cellStyle name="Titre 4 9 2" xfId="1286" xr:uid="{00000000-0005-0000-0000-0000BA9F0000}"/>
    <cellStyle name="Titre 4 9 3" xfId="1287" xr:uid="{00000000-0005-0000-0000-0000BB9F0000}"/>
    <cellStyle name="Total" xfId="5156" builtinId="25" customBuiltin="1"/>
    <cellStyle name="Total 10 2" xfId="1288" xr:uid="{00000000-0005-0000-0000-0000BD9F0000}"/>
    <cellStyle name="Total 10 2 10" xfId="14290" xr:uid="{00000000-0005-0000-0000-0000BE9F0000}"/>
    <cellStyle name="Total 10 2 10 2" xfId="18895" xr:uid="{00000000-0005-0000-0000-0000BF9F0000}"/>
    <cellStyle name="Total 10 2 10 2 2" xfId="29214" xr:uid="{00000000-0005-0000-0000-0000C09F0000}"/>
    <cellStyle name="Total 10 2 10 2 3" xfId="25035" xr:uid="{00000000-0005-0000-0000-0000C19F0000}"/>
    <cellStyle name="Total 10 2 10 2 4" xfId="31494" xr:uid="{00000000-0005-0000-0000-0000C29F0000}"/>
    <cellStyle name="Total 10 2 10 2 5" xfId="21300" xr:uid="{00000000-0005-0000-0000-0000C39F0000}"/>
    <cellStyle name="Total 10 2 10 2 6" xfId="24041" xr:uid="{00000000-0005-0000-0000-0000C49F0000}"/>
    <cellStyle name="Total 10 2 10 2 7" xfId="34625" xr:uid="{00000000-0005-0000-0000-0000C59F0000}"/>
    <cellStyle name="Total 10 2 11" xfId="14307" xr:uid="{00000000-0005-0000-0000-0000C69F0000}"/>
    <cellStyle name="Total 10 2 11 2" xfId="18900" xr:uid="{00000000-0005-0000-0000-0000C79F0000}"/>
    <cellStyle name="Total 10 2 11 2 2" xfId="29219" xr:uid="{00000000-0005-0000-0000-0000C89F0000}"/>
    <cellStyle name="Total 10 2 11 2 3" xfId="6269" xr:uid="{00000000-0005-0000-0000-0000C99F0000}"/>
    <cellStyle name="Total 10 2 11 2 4" xfId="31499" xr:uid="{00000000-0005-0000-0000-0000CA9F0000}"/>
    <cellStyle name="Total 10 2 11 2 5" xfId="28257" xr:uid="{00000000-0005-0000-0000-0000CB9F0000}"/>
    <cellStyle name="Total 10 2 11 2 6" xfId="32003" xr:uid="{00000000-0005-0000-0000-0000CC9F0000}"/>
    <cellStyle name="Total 10 2 11 2 7" xfId="34630" xr:uid="{00000000-0005-0000-0000-0000CD9F0000}"/>
    <cellStyle name="Total 10 2 12" xfId="12436" xr:uid="{00000000-0005-0000-0000-0000CE9F0000}"/>
    <cellStyle name="Total 10 2 12 2" xfId="18468" xr:uid="{00000000-0005-0000-0000-0000CF9F0000}"/>
    <cellStyle name="Total 10 2 12 2 2" xfId="28798" xr:uid="{00000000-0005-0000-0000-0000D09F0000}"/>
    <cellStyle name="Total 10 2 12 2 3" xfId="26466" xr:uid="{00000000-0005-0000-0000-0000D19F0000}"/>
    <cellStyle name="Total 10 2 12 2 4" xfId="26204" xr:uid="{00000000-0005-0000-0000-0000D29F0000}"/>
    <cellStyle name="Total 10 2 12 2 5" xfId="29539" xr:uid="{00000000-0005-0000-0000-0000D39F0000}"/>
    <cellStyle name="Total 10 2 12 2 6" xfId="30478" xr:uid="{00000000-0005-0000-0000-0000D49F0000}"/>
    <cellStyle name="Total 10 2 12 2 7" xfId="32233" xr:uid="{00000000-0005-0000-0000-0000D59F0000}"/>
    <cellStyle name="Total 10 2 13" xfId="12905" xr:uid="{00000000-0005-0000-0000-0000D69F0000}"/>
    <cellStyle name="Total 10 2 13 2" xfId="18653" xr:uid="{00000000-0005-0000-0000-0000D79F0000}"/>
    <cellStyle name="Total 10 2 13 2 2" xfId="28980" xr:uid="{00000000-0005-0000-0000-0000D89F0000}"/>
    <cellStyle name="Total 10 2 13 2 3" xfId="21728" xr:uid="{00000000-0005-0000-0000-0000D99F0000}"/>
    <cellStyle name="Total 10 2 13 2 4" xfId="24693" xr:uid="{00000000-0005-0000-0000-0000DA9F0000}"/>
    <cellStyle name="Total 10 2 13 2 5" xfId="24088" xr:uid="{00000000-0005-0000-0000-0000DB9F0000}"/>
    <cellStyle name="Total 10 2 13 2 6" xfId="25552" xr:uid="{00000000-0005-0000-0000-0000DC9F0000}"/>
    <cellStyle name="Total 10 2 13 2 7" xfId="25249" xr:uid="{00000000-0005-0000-0000-0000DD9F0000}"/>
    <cellStyle name="Total 10 2 14" xfId="14603" xr:uid="{00000000-0005-0000-0000-0000DE9F0000}"/>
    <cellStyle name="Total 10 2 14 2" xfId="19015" xr:uid="{00000000-0005-0000-0000-0000DF9F0000}"/>
    <cellStyle name="Total 10 2 14 2 2" xfId="29334" xr:uid="{00000000-0005-0000-0000-0000E09F0000}"/>
    <cellStyle name="Total 10 2 14 2 3" xfId="24964" xr:uid="{00000000-0005-0000-0000-0000E19F0000}"/>
    <cellStyle name="Total 10 2 14 2 4" xfId="31614" xr:uid="{00000000-0005-0000-0000-0000E29F0000}"/>
    <cellStyle name="Total 10 2 14 2 5" xfId="25173" xr:uid="{00000000-0005-0000-0000-0000E39F0000}"/>
    <cellStyle name="Total 10 2 14 2 6" xfId="28511" xr:uid="{00000000-0005-0000-0000-0000E49F0000}"/>
    <cellStyle name="Total 10 2 14 2 7" xfId="34743" xr:uid="{00000000-0005-0000-0000-0000E59F0000}"/>
    <cellStyle name="Total 10 2 15" xfId="14848" xr:uid="{00000000-0005-0000-0000-0000E69F0000}"/>
    <cellStyle name="Total 10 2 15 2" xfId="19114" xr:uid="{00000000-0005-0000-0000-0000E79F0000}"/>
    <cellStyle name="Total 10 2 15 2 2" xfId="29432" xr:uid="{00000000-0005-0000-0000-0000E89F0000}"/>
    <cellStyle name="Total 10 2 15 2 3" xfId="25060" xr:uid="{00000000-0005-0000-0000-0000E99F0000}"/>
    <cellStyle name="Total 10 2 15 2 4" xfId="31711" xr:uid="{00000000-0005-0000-0000-0000EA9F0000}"/>
    <cellStyle name="Total 10 2 15 2 5" xfId="25657" xr:uid="{00000000-0005-0000-0000-0000EB9F0000}"/>
    <cellStyle name="Total 10 2 15 2 6" xfId="6596" xr:uid="{00000000-0005-0000-0000-0000EC9F0000}"/>
    <cellStyle name="Total 10 2 15 2 7" xfId="34840" xr:uid="{00000000-0005-0000-0000-0000ED9F0000}"/>
    <cellStyle name="Total 10 2 2" xfId="4206" xr:uid="{00000000-0005-0000-0000-0000EE9F0000}"/>
    <cellStyle name="Total 10 2 2 2" xfId="11980" xr:uid="{00000000-0005-0000-0000-0000EF9F0000}"/>
    <cellStyle name="Total 10 2 2 2 2" xfId="30134" xr:uid="{00000000-0005-0000-0000-0000F09F0000}"/>
    <cellStyle name="Total 10 2 2 2 3" xfId="31233" xr:uid="{00000000-0005-0000-0000-0000F19F0000}"/>
    <cellStyle name="Total 10 2 2 2 4" xfId="32630" xr:uid="{00000000-0005-0000-0000-0000F29F0000}"/>
    <cellStyle name="Total 10 2 2 2 5" xfId="33832" xr:uid="{00000000-0005-0000-0000-0000F39F0000}"/>
    <cellStyle name="Total 10 2 2 2 6" xfId="34411" xr:uid="{00000000-0005-0000-0000-0000F49F0000}"/>
    <cellStyle name="Total 10 2 2 2 7" xfId="35172" xr:uid="{00000000-0005-0000-0000-0000F59F0000}"/>
    <cellStyle name="Total 10 2 2 3" xfId="22446" xr:uid="{00000000-0005-0000-0000-0000F69F0000}"/>
    <cellStyle name="Total 10 2 2 4" xfId="28022" xr:uid="{00000000-0005-0000-0000-0000F79F0000}"/>
    <cellStyle name="Total 10 2 2 5" xfId="28464" xr:uid="{00000000-0005-0000-0000-0000F89F0000}"/>
    <cellStyle name="Total 10 2 2 6" xfId="32105" xr:uid="{00000000-0005-0000-0000-0000F99F0000}"/>
    <cellStyle name="Total 10 2 2 7" xfId="31178" xr:uid="{00000000-0005-0000-0000-0000FA9F0000}"/>
    <cellStyle name="Total 10 2 2 8" xfId="31181" xr:uid="{00000000-0005-0000-0000-0000FB9F0000}"/>
    <cellStyle name="Total 10 2 3" xfId="12198" xr:uid="{00000000-0005-0000-0000-0000FC9F0000}"/>
    <cellStyle name="Total 10 2 3 2" xfId="18383" xr:uid="{00000000-0005-0000-0000-0000FD9F0000}"/>
    <cellStyle name="Total 10 2 3 2 2" xfId="28714" xr:uid="{00000000-0005-0000-0000-0000FE9F0000}"/>
    <cellStyle name="Total 10 2 3 2 3" xfId="26208" xr:uid="{00000000-0005-0000-0000-0000FF9F0000}"/>
    <cellStyle name="Total 10 2 3 2 4" xfId="26450" xr:uid="{00000000-0005-0000-0000-000000A00000}"/>
    <cellStyle name="Total 10 2 3 2 5" xfId="30503" xr:uid="{00000000-0005-0000-0000-000001A00000}"/>
    <cellStyle name="Total 10 2 3 2 6" xfId="24790" xr:uid="{00000000-0005-0000-0000-000002A00000}"/>
    <cellStyle name="Total 10 2 3 2 7" xfId="31967" xr:uid="{00000000-0005-0000-0000-000003A00000}"/>
    <cellStyle name="Total 10 2 4" xfId="11919" xr:uid="{00000000-0005-0000-0000-000004A00000}"/>
    <cellStyle name="Total 10 2 4 2" xfId="18297" xr:uid="{00000000-0005-0000-0000-000005A00000}"/>
    <cellStyle name="Total 10 2 4 2 2" xfId="28631" xr:uid="{00000000-0005-0000-0000-000006A00000}"/>
    <cellStyle name="Total 10 2 4 2 3" xfId="24766" xr:uid="{00000000-0005-0000-0000-000007A00000}"/>
    <cellStyle name="Total 10 2 4 2 4" xfId="26015" xr:uid="{00000000-0005-0000-0000-000008A00000}"/>
    <cellStyle name="Total 10 2 4 2 5" xfId="28275" xr:uid="{00000000-0005-0000-0000-000009A00000}"/>
    <cellStyle name="Total 10 2 4 2 6" xfId="33281" xr:uid="{00000000-0005-0000-0000-00000AA00000}"/>
    <cellStyle name="Total 10 2 4 2 7" xfId="33246" xr:uid="{00000000-0005-0000-0000-00000BA00000}"/>
    <cellStyle name="Total 10 2 5" xfId="12039" xr:uid="{00000000-0005-0000-0000-00000CA00000}"/>
    <cellStyle name="Total 10 2 5 2" xfId="18335" xr:uid="{00000000-0005-0000-0000-00000DA00000}"/>
    <cellStyle name="Total 10 2 5 2 2" xfId="28668" xr:uid="{00000000-0005-0000-0000-00000EA00000}"/>
    <cellStyle name="Total 10 2 5 2 3" xfId="25145" xr:uid="{00000000-0005-0000-0000-00000FA00000}"/>
    <cellStyle name="Total 10 2 5 2 4" xfId="26452" xr:uid="{00000000-0005-0000-0000-000010A00000}"/>
    <cellStyle name="Total 10 2 5 2 5" xfId="30015" xr:uid="{00000000-0005-0000-0000-000011A00000}"/>
    <cellStyle name="Total 10 2 5 2 6" xfId="21469" xr:uid="{00000000-0005-0000-0000-000012A00000}"/>
    <cellStyle name="Total 10 2 5 2 7" xfId="30464" xr:uid="{00000000-0005-0000-0000-000013A00000}"/>
    <cellStyle name="Total 10 2 6" xfId="12913" xr:uid="{00000000-0005-0000-0000-000014A00000}"/>
    <cellStyle name="Total 10 2 6 2" xfId="18656" xr:uid="{00000000-0005-0000-0000-000015A00000}"/>
    <cellStyle name="Total 10 2 6 2 2" xfId="28983" xr:uid="{00000000-0005-0000-0000-000016A00000}"/>
    <cellStyle name="Total 10 2 6 2 3" xfId="23865" xr:uid="{00000000-0005-0000-0000-000017A00000}"/>
    <cellStyle name="Total 10 2 6 2 4" xfId="25263" xr:uid="{00000000-0005-0000-0000-000018A00000}"/>
    <cellStyle name="Total 10 2 6 2 5" xfId="27075" xr:uid="{00000000-0005-0000-0000-000019A00000}"/>
    <cellStyle name="Total 10 2 6 2 6" xfId="32592" xr:uid="{00000000-0005-0000-0000-00001AA00000}"/>
    <cellStyle name="Total 10 2 6 2 7" xfId="25835" xr:uid="{00000000-0005-0000-0000-00001BA00000}"/>
    <cellStyle name="Total 10 2 7" xfId="14153" xr:uid="{00000000-0005-0000-0000-00001CA00000}"/>
    <cellStyle name="Total 10 2 7 2" xfId="18842" xr:uid="{00000000-0005-0000-0000-00001DA00000}"/>
    <cellStyle name="Total 10 2 7 2 2" xfId="29162" xr:uid="{00000000-0005-0000-0000-00001EA00000}"/>
    <cellStyle name="Total 10 2 7 2 3" xfId="26332" xr:uid="{00000000-0005-0000-0000-00001FA00000}"/>
    <cellStyle name="Total 10 2 7 2 4" xfId="31443" xr:uid="{00000000-0005-0000-0000-000020A00000}"/>
    <cellStyle name="Total 10 2 7 2 5" xfId="24171" xr:uid="{00000000-0005-0000-0000-000021A00000}"/>
    <cellStyle name="Total 10 2 7 2 6" xfId="26587" xr:uid="{00000000-0005-0000-0000-000022A00000}"/>
    <cellStyle name="Total 10 2 7 2 7" xfId="34574" xr:uid="{00000000-0005-0000-0000-000023A00000}"/>
    <cellStyle name="Total 10 2 8" xfId="12787" xr:uid="{00000000-0005-0000-0000-000024A00000}"/>
    <cellStyle name="Total 10 2 8 2" xfId="18586" xr:uid="{00000000-0005-0000-0000-000025A00000}"/>
    <cellStyle name="Total 10 2 8 2 2" xfId="28913" xr:uid="{00000000-0005-0000-0000-000026A00000}"/>
    <cellStyle name="Total 10 2 8 2 3" xfId="29687" xr:uid="{00000000-0005-0000-0000-000027A00000}"/>
    <cellStyle name="Total 10 2 8 2 4" xfId="6014" xr:uid="{00000000-0005-0000-0000-000028A00000}"/>
    <cellStyle name="Total 10 2 8 2 5" xfId="33504" xr:uid="{00000000-0005-0000-0000-000029A00000}"/>
    <cellStyle name="Total 10 2 8 2 6" xfId="29462" xr:uid="{00000000-0005-0000-0000-00002AA00000}"/>
    <cellStyle name="Total 10 2 8 2 7" xfId="30851" xr:uid="{00000000-0005-0000-0000-00002BA00000}"/>
    <cellStyle name="Total 10 2 9" xfId="12660" xr:uid="{00000000-0005-0000-0000-00002CA00000}"/>
    <cellStyle name="Total 10 2 9 2" xfId="18569" xr:uid="{00000000-0005-0000-0000-00002DA00000}"/>
    <cellStyle name="Total 10 2 9 2 2" xfId="28897" xr:uid="{00000000-0005-0000-0000-00002EA00000}"/>
    <cellStyle name="Total 10 2 9 2 3" xfId="30222" xr:uid="{00000000-0005-0000-0000-00002FA00000}"/>
    <cellStyle name="Total 10 2 9 2 4" xfId="25237" xr:uid="{00000000-0005-0000-0000-000030A00000}"/>
    <cellStyle name="Total 10 2 9 2 5" xfId="21211" xr:uid="{00000000-0005-0000-0000-000031A00000}"/>
    <cellStyle name="Total 10 2 9 2 6" xfId="33877" xr:uid="{00000000-0005-0000-0000-000032A00000}"/>
    <cellStyle name="Total 10 2 9 2 7" xfId="26281" xr:uid="{00000000-0005-0000-0000-000033A00000}"/>
    <cellStyle name="Total 10 3" xfId="1289" xr:uid="{00000000-0005-0000-0000-000034A00000}"/>
    <cellStyle name="Total 10 3 10" xfId="13068" xr:uid="{00000000-0005-0000-0000-000035A00000}"/>
    <cellStyle name="Total 10 3 10 2" xfId="18731" xr:uid="{00000000-0005-0000-0000-000036A00000}"/>
    <cellStyle name="Total 10 3 10 2 2" xfId="29055" xr:uid="{00000000-0005-0000-0000-000037A00000}"/>
    <cellStyle name="Total 10 3 10 2 3" xfId="30238" xr:uid="{00000000-0005-0000-0000-000038A00000}"/>
    <cellStyle name="Total 10 3 10 2 4" xfId="31337" xr:uid="{00000000-0005-0000-0000-000039A00000}"/>
    <cellStyle name="Total 10 3 10 2 5" xfId="23619" xr:uid="{00000000-0005-0000-0000-00003AA00000}"/>
    <cellStyle name="Total 10 3 10 2 6" xfId="33885" xr:uid="{00000000-0005-0000-0000-00003BA00000}"/>
    <cellStyle name="Total 10 3 10 2 7" xfId="34470" xr:uid="{00000000-0005-0000-0000-00003CA00000}"/>
    <cellStyle name="Total 10 3 11" xfId="14001" xr:uid="{00000000-0005-0000-0000-00003DA00000}"/>
    <cellStyle name="Total 10 3 11 2" xfId="18775" xr:uid="{00000000-0005-0000-0000-00003EA00000}"/>
    <cellStyle name="Total 10 3 11 2 2" xfId="29098" xr:uid="{00000000-0005-0000-0000-00003FA00000}"/>
    <cellStyle name="Total 10 3 11 2 3" xfId="6257" xr:uid="{00000000-0005-0000-0000-000040A00000}"/>
    <cellStyle name="Total 10 3 11 2 4" xfId="31379" xr:uid="{00000000-0005-0000-0000-000041A00000}"/>
    <cellStyle name="Total 10 3 11 2 5" xfId="27663" xr:uid="{00000000-0005-0000-0000-000042A00000}"/>
    <cellStyle name="Total 10 3 11 2 6" xfId="32711" xr:uid="{00000000-0005-0000-0000-000043A00000}"/>
    <cellStyle name="Total 10 3 11 2 7" xfId="34511" xr:uid="{00000000-0005-0000-0000-000044A00000}"/>
    <cellStyle name="Total 10 3 12" xfId="12623" xr:uid="{00000000-0005-0000-0000-000045A00000}"/>
    <cellStyle name="Total 10 3 12 2" xfId="18549" xr:uid="{00000000-0005-0000-0000-000046A00000}"/>
    <cellStyle name="Total 10 3 12 2 2" xfId="28878" xr:uid="{00000000-0005-0000-0000-000047A00000}"/>
    <cellStyle name="Total 10 3 12 2 3" xfId="30225" xr:uid="{00000000-0005-0000-0000-000048A00000}"/>
    <cellStyle name="Total 10 3 12 2 4" xfId="30741" xr:uid="{00000000-0005-0000-0000-000049A00000}"/>
    <cellStyle name="Total 10 3 12 2 5" xfId="27598" xr:uid="{00000000-0005-0000-0000-00004AA00000}"/>
    <cellStyle name="Total 10 3 12 2 6" xfId="33879" xr:uid="{00000000-0005-0000-0000-00004BA00000}"/>
    <cellStyle name="Total 10 3 12 2 7" xfId="34169" xr:uid="{00000000-0005-0000-0000-00004CA00000}"/>
    <cellStyle name="Total 10 3 13" xfId="14101" xr:uid="{00000000-0005-0000-0000-00004DA00000}"/>
    <cellStyle name="Total 10 3 13 2" xfId="18825" xr:uid="{00000000-0005-0000-0000-00004EA00000}"/>
    <cellStyle name="Total 10 3 13 2 2" xfId="29146" xr:uid="{00000000-0005-0000-0000-00004FA00000}"/>
    <cellStyle name="Total 10 3 13 2 3" xfId="6264" xr:uid="{00000000-0005-0000-0000-000050A00000}"/>
    <cellStyle name="Total 10 3 13 2 4" xfId="31426" xr:uid="{00000000-0005-0000-0000-000051A00000}"/>
    <cellStyle name="Total 10 3 13 2 5" xfId="26979" xr:uid="{00000000-0005-0000-0000-000052A00000}"/>
    <cellStyle name="Total 10 3 13 2 6" xfId="32758" xr:uid="{00000000-0005-0000-0000-000053A00000}"/>
    <cellStyle name="Total 10 3 13 2 7" xfId="34558" xr:uid="{00000000-0005-0000-0000-000054A00000}"/>
    <cellStyle name="Total 10 3 14" xfId="14697" xr:uid="{00000000-0005-0000-0000-000055A00000}"/>
    <cellStyle name="Total 10 3 14 2" xfId="19054" xr:uid="{00000000-0005-0000-0000-000056A00000}"/>
    <cellStyle name="Total 10 3 14 2 2" xfId="29372" xr:uid="{00000000-0005-0000-0000-000057A00000}"/>
    <cellStyle name="Total 10 3 14 2 3" xfId="25064" xr:uid="{00000000-0005-0000-0000-000058A00000}"/>
    <cellStyle name="Total 10 3 14 2 4" xfId="31652" xr:uid="{00000000-0005-0000-0000-000059A00000}"/>
    <cellStyle name="Total 10 3 14 2 5" xfId="26390" xr:uid="{00000000-0005-0000-0000-00005AA00000}"/>
    <cellStyle name="Total 10 3 14 2 6" xfId="28139" xr:uid="{00000000-0005-0000-0000-00005BA00000}"/>
    <cellStyle name="Total 10 3 14 2 7" xfId="34781" xr:uid="{00000000-0005-0000-0000-00005CA00000}"/>
    <cellStyle name="Total 10 3 15" xfId="14078" xr:uid="{00000000-0005-0000-0000-00005DA00000}"/>
    <cellStyle name="Total 10 3 15 2" xfId="18811" xr:uid="{00000000-0005-0000-0000-00005EA00000}"/>
    <cellStyle name="Total 10 3 15 2 2" xfId="29133" xr:uid="{00000000-0005-0000-0000-00005FA00000}"/>
    <cellStyle name="Total 10 3 15 2 3" xfId="26016" xr:uid="{00000000-0005-0000-0000-000060A00000}"/>
    <cellStyle name="Total 10 3 15 2 4" xfId="31413" xr:uid="{00000000-0005-0000-0000-000061A00000}"/>
    <cellStyle name="Total 10 3 15 2 5" xfId="21198" xr:uid="{00000000-0005-0000-0000-000062A00000}"/>
    <cellStyle name="Total 10 3 15 2 6" xfId="26433" xr:uid="{00000000-0005-0000-0000-000063A00000}"/>
    <cellStyle name="Total 10 3 15 2 7" xfId="34545" xr:uid="{00000000-0005-0000-0000-000064A00000}"/>
    <cellStyle name="Total 10 3 2" xfId="4342" xr:uid="{00000000-0005-0000-0000-000065A00000}"/>
    <cellStyle name="Total 10 3 2 2" xfId="12010" xr:uid="{00000000-0005-0000-0000-000066A00000}"/>
    <cellStyle name="Total 10 3 2 2 2" xfId="26795" xr:uid="{00000000-0005-0000-0000-000067A00000}"/>
    <cellStyle name="Total 10 3 2 2 3" xfId="28445" xr:uid="{00000000-0005-0000-0000-000068A00000}"/>
    <cellStyle name="Total 10 3 2 2 4" xfId="25565" xr:uid="{00000000-0005-0000-0000-000069A00000}"/>
    <cellStyle name="Total 10 3 2 2 5" xfId="22015" xr:uid="{00000000-0005-0000-0000-00006AA00000}"/>
    <cellStyle name="Total 10 3 2 2 6" xfId="27266" xr:uid="{00000000-0005-0000-0000-00006BA00000}"/>
    <cellStyle name="Total 10 3 2 2 7" xfId="30559" xr:uid="{00000000-0005-0000-0000-00006CA00000}"/>
    <cellStyle name="Total 10 3 2 3" xfId="22447" xr:uid="{00000000-0005-0000-0000-00006DA00000}"/>
    <cellStyle name="Total 10 3 2 4" xfId="23085" xr:uid="{00000000-0005-0000-0000-00006EA00000}"/>
    <cellStyle name="Total 10 3 2 5" xfId="27567" xr:uid="{00000000-0005-0000-0000-00006FA00000}"/>
    <cellStyle name="Total 10 3 2 6" xfId="25029" xr:uid="{00000000-0005-0000-0000-000070A00000}"/>
    <cellStyle name="Total 10 3 2 7" xfId="29600" xr:uid="{00000000-0005-0000-0000-000071A00000}"/>
    <cellStyle name="Total 10 3 2 8" xfId="32386" xr:uid="{00000000-0005-0000-0000-000072A00000}"/>
    <cellStyle name="Total 10 3 3" xfId="11995" xr:uid="{00000000-0005-0000-0000-000073A00000}"/>
    <cellStyle name="Total 10 3 3 2" xfId="18322" xr:uid="{00000000-0005-0000-0000-000074A00000}"/>
    <cellStyle name="Total 10 3 3 2 2" xfId="28655" xr:uid="{00000000-0005-0000-0000-000075A00000}"/>
    <cellStyle name="Total 10 3 3 2 3" xfId="6696" xr:uid="{00000000-0005-0000-0000-000076A00000}"/>
    <cellStyle name="Total 10 3 3 2 4" xfId="24421" xr:uid="{00000000-0005-0000-0000-000077A00000}"/>
    <cellStyle name="Total 10 3 3 2 5" xfId="30624" xr:uid="{00000000-0005-0000-0000-000078A00000}"/>
    <cellStyle name="Total 10 3 3 2 6" xfId="24267" xr:uid="{00000000-0005-0000-0000-000079A00000}"/>
    <cellStyle name="Total 10 3 3 2 7" xfId="23156" xr:uid="{00000000-0005-0000-0000-00007AA00000}"/>
    <cellStyle name="Total 10 3 4" xfId="11952" xr:uid="{00000000-0005-0000-0000-00007BA00000}"/>
    <cellStyle name="Total 10 3 4 2" xfId="18309" xr:uid="{00000000-0005-0000-0000-00007CA00000}"/>
    <cellStyle name="Total 10 3 4 2 2" xfId="28642" xr:uid="{00000000-0005-0000-0000-00007DA00000}"/>
    <cellStyle name="Total 10 3 4 2 3" xfId="25938" xr:uid="{00000000-0005-0000-0000-00007EA00000}"/>
    <cellStyle name="Total 10 3 4 2 4" xfId="24556" xr:uid="{00000000-0005-0000-0000-00007FA00000}"/>
    <cellStyle name="Total 10 3 4 2 5" xfId="22966" xr:uid="{00000000-0005-0000-0000-000080A00000}"/>
    <cellStyle name="Total 10 3 4 2 6" xfId="33422" xr:uid="{00000000-0005-0000-0000-000081A00000}"/>
    <cellStyle name="Total 10 3 4 2 7" xfId="22567" xr:uid="{00000000-0005-0000-0000-000082A00000}"/>
    <cellStyle name="Total 10 3 5" xfId="12056" xr:uid="{00000000-0005-0000-0000-000083A00000}"/>
    <cellStyle name="Total 10 3 5 2" xfId="18340" xr:uid="{00000000-0005-0000-0000-000084A00000}"/>
    <cellStyle name="Total 10 3 5 2 2" xfId="28673" xr:uid="{00000000-0005-0000-0000-000085A00000}"/>
    <cellStyle name="Total 10 3 5 2 3" xfId="26042" xr:uid="{00000000-0005-0000-0000-000086A00000}"/>
    <cellStyle name="Total 10 3 5 2 4" xfId="24376" xr:uid="{00000000-0005-0000-0000-000087A00000}"/>
    <cellStyle name="Total 10 3 5 2 5" xfId="24381" xr:uid="{00000000-0005-0000-0000-000088A00000}"/>
    <cellStyle name="Total 10 3 5 2 6" xfId="27655" xr:uid="{00000000-0005-0000-0000-000089A00000}"/>
    <cellStyle name="Total 10 3 5 2 7" xfId="23042" xr:uid="{00000000-0005-0000-0000-00008AA00000}"/>
    <cellStyle name="Total 10 3 6" xfId="12914" xr:uid="{00000000-0005-0000-0000-00008BA00000}"/>
    <cellStyle name="Total 10 3 6 2" xfId="18657" xr:uid="{00000000-0005-0000-0000-00008CA00000}"/>
    <cellStyle name="Total 10 3 6 2 2" xfId="28984" xr:uid="{00000000-0005-0000-0000-00008DA00000}"/>
    <cellStyle name="Total 10 3 6 2 3" xfId="27720" xr:uid="{00000000-0005-0000-0000-00008EA00000}"/>
    <cellStyle name="Total 10 3 6 2 4" xfId="26009" xr:uid="{00000000-0005-0000-0000-00008FA00000}"/>
    <cellStyle name="Total 10 3 6 2 5" xfId="27589" xr:uid="{00000000-0005-0000-0000-000090A00000}"/>
    <cellStyle name="Total 10 3 6 2 6" xfId="22815" xr:uid="{00000000-0005-0000-0000-000091A00000}"/>
    <cellStyle name="Total 10 3 6 2 7" xfId="24346" xr:uid="{00000000-0005-0000-0000-000092A00000}"/>
    <cellStyle name="Total 10 3 7" xfId="12407" xr:uid="{00000000-0005-0000-0000-000093A00000}"/>
    <cellStyle name="Total 10 3 7 2" xfId="18457" xr:uid="{00000000-0005-0000-0000-000094A00000}"/>
    <cellStyle name="Total 10 3 7 2 2" xfId="28787" xr:uid="{00000000-0005-0000-0000-000095A00000}"/>
    <cellStyle name="Total 10 3 7 2 3" xfId="6225" xr:uid="{00000000-0005-0000-0000-000096A00000}"/>
    <cellStyle name="Total 10 3 7 2 4" xfId="24756" xr:uid="{00000000-0005-0000-0000-000097A00000}"/>
    <cellStyle name="Total 10 3 7 2 5" xfId="23594" xr:uid="{00000000-0005-0000-0000-000098A00000}"/>
    <cellStyle name="Total 10 3 7 2 6" xfId="23584" xr:uid="{00000000-0005-0000-0000-000099A00000}"/>
    <cellStyle name="Total 10 3 7 2 7" xfId="28094" xr:uid="{00000000-0005-0000-0000-00009AA00000}"/>
    <cellStyle name="Total 10 3 8" xfId="14018" xr:uid="{00000000-0005-0000-0000-00009BA00000}"/>
    <cellStyle name="Total 10 3 8 2" xfId="18785" xr:uid="{00000000-0005-0000-0000-00009CA00000}"/>
    <cellStyle name="Total 10 3 8 2 2" xfId="29108" xr:uid="{00000000-0005-0000-0000-00009DA00000}"/>
    <cellStyle name="Total 10 3 8 2 3" xfId="24708" xr:uid="{00000000-0005-0000-0000-00009EA00000}"/>
    <cellStyle name="Total 10 3 8 2 4" xfId="31389" xr:uid="{00000000-0005-0000-0000-00009FA00000}"/>
    <cellStyle name="Total 10 3 8 2 5" xfId="29909" xr:uid="{00000000-0005-0000-0000-0000A0A00000}"/>
    <cellStyle name="Total 10 3 8 2 6" xfId="32985" xr:uid="{00000000-0005-0000-0000-0000A1A00000}"/>
    <cellStyle name="Total 10 3 8 2 7" xfId="34521" xr:uid="{00000000-0005-0000-0000-0000A2A00000}"/>
    <cellStyle name="Total 10 3 9" xfId="14343" xr:uid="{00000000-0005-0000-0000-0000A3A00000}"/>
    <cellStyle name="Total 10 3 9 2" xfId="18919" xr:uid="{00000000-0005-0000-0000-0000A4A00000}"/>
    <cellStyle name="Total 10 3 9 2 2" xfId="29238" xr:uid="{00000000-0005-0000-0000-0000A5A00000}"/>
    <cellStyle name="Total 10 3 9 2 3" xfId="25073" xr:uid="{00000000-0005-0000-0000-0000A6A00000}"/>
    <cellStyle name="Total 10 3 9 2 4" xfId="31518" xr:uid="{00000000-0005-0000-0000-0000A7A00000}"/>
    <cellStyle name="Total 10 3 9 2 5" xfId="29587" xr:uid="{00000000-0005-0000-0000-0000A8A00000}"/>
    <cellStyle name="Total 10 3 9 2 6" xfId="32479" xr:uid="{00000000-0005-0000-0000-0000A9A00000}"/>
    <cellStyle name="Total 10 3 9 2 7" xfId="34648" xr:uid="{00000000-0005-0000-0000-0000AAA00000}"/>
    <cellStyle name="Total 11 2" xfId="1290" xr:uid="{00000000-0005-0000-0000-0000ABA00000}"/>
    <cellStyle name="Total 11 2 10" xfId="14722" xr:uid="{00000000-0005-0000-0000-0000ACA00000}"/>
    <cellStyle name="Total 11 2 10 2" xfId="19064" xr:uid="{00000000-0005-0000-0000-0000ADA00000}"/>
    <cellStyle name="Total 11 2 10 2 2" xfId="29382" xr:uid="{00000000-0005-0000-0000-0000AEA00000}"/>
    <cellStyle name="Total 11 2 10 2 3" xfId="26205" xr:uid="{00000000-0005-0000-0000-0000AFA00000}"/>
    <cellStyle name="Total 11 2 10 2 4" xfId="31662" xr:uid="{00000000-0005-0000-0000-0000B0A00000}"/>
    <cellStyle name="Total 11 2 10 2 5" xfId="22032" xr:uid="{00000000-0005-0000-0000-0000B1A00000}"/>
    <cellStyle name="Total 11 2 10 2 6" xfId="6521" xr:uid="{00000000-0005-0000-0000-0000B2A00000}"/>
    <cellStyle name="Total 11 2 10 2 7" xfId="34791" xr:uid="{00000000-0005-0000-0000-0000B3A00000}"/>
    <cellStyle name="Total 11 2 11" xfId="14761" xr:uid="{00000000-0005-0000-0000-0000B4A00000}"/>
    <cellStyle name="Total 11 2 11 2" xfId="19076" xr:uid="{00000000-0005-0000-0000-0000B5A00000}"/>
    <cellStyle name="Total 11 2 11 2 2" xfId="29394" xr:uid="{00000000-0005-0000-0000-0000B6A00000}"/>
    <cellStyle name="Total 11 2 11 2 3" xfId="25238" xr:uid="{00000000-0005-0000-0000-0000B7A00000}"/>
    <cellStyle name="Total 11 2 11 2 4" xfId="31674" xr:uid="{00000000-0005-0000-0000-0000B8A00000}"/>
    <cellStyle name="Total 11 2 11 2 5" xfId="22496" xr:uid="{00000000-0005-0000-0000-0000B9A00000}"/>
    <cellStyle name="Total 11 2 11 2 6" xfId="31773" xr:uid="{00000000-0005-0000-0000-0000BAA00000}"/>
    <cellStyle name="Total 11 2 11 2 7" xfId="34803" xr:uid="{00000000-0005-0000-0000-0000BBA00000}"/>
    <cellStyle name="Total 11 2 12" xfId="14701" xr:uid="{00000000-0005-0000-0000-0000BCA00000}"/>
    <cellStyle name="Total 11 2 12 2" xfId="19056" xr:uid="{00000000-0005-0000-0000-0000BDA00000}"/>
    <cellStyle name="Total 11 2 12 2 2" xfId="29374" xr:uid="{00000000-0005-0000-0000-0000BEA00000}"/>
    <cellStyle name="Total 11 2 12 2 3" xfId="24772" xr:uid="{00000000-0005-0000-0000-0000BFA00000}"/>
    <cellStyle name="Total 11 2 12 2 4" xfId="31654" xr:uid="{00000000-0005-0000-0000-0000C0A00000}"/>
    <cellStyle name="Total 11 2 12 2 5" xfId="22508" xr:uid="{00000000-0005-0000-0000-0000C1A00000}"/>
    <cellStyle name="Total 11 2 12 2 6" xfId="22058" xr:uid="{00000000-0005-0000-0000-0000C2A00000}"/>
    <cellStyle name="Total 11 2 12 2 7" xfId="34783" xr:uid="{00000000-0005-0000-0000-0000C3A00000}"/>
    <cellStyle name="Total 11 2 13" xfId="14535" xr:uid="{00000000-0005-0000-0000-0000C4A00000}"/>
    <cellStyle name="Total 11 2 13 2" xfId="18988" xr:uid="{00000000-0005-0000-0000-0000C5A00000}"/>
    <cellStyle name="Total 11 2 13 2 2" xfId="29307" xr:uid="{00000000-0005-0000-0000-0000C6A00000}"/>
    <cellStyle name="Total 11 2 13 2 3" xfId="25181" xr:uid="{00000000-0005-0000-0000-0000C7A00000}"/>
    <cellStyle name="Total 11 2 13 2 4" xfId="31587" xr:uid="{00000000-0005-0000-0000-0000C8A00000}"/>
    <cellStyle name="Total 11 2 13 2 5" xfId="30411" xr:uid="{00000000-0005-0000-0000-0000C9A00000}"/>
    <cellStyle name="Total 11 2 13 2 6" xfId="33266" xr:uid="{00000000-0005-0000-0000-0000CAA00000}"/>
    <cellStyle name="Total 11 2 13 2 7" xfId="34716" xr:uid="{00000000-0005-0000-0000-0000CBA00000}"/>
    <cellStyle name="Total 11 2 14" xfId="14844" xr:uid="{00000000-0005-0000-0000-0000CCA00000}"/>
    <cellStyle name="Total 11 2 14 2" xfId="19112" xr:uid="{00000000-0005-0000-0000-0000CDA00000}"/>
    <cellStyle name="Total 11 2 14 2 2" xfId="29430" xr:uid="{00000000-0005-0000-0000-0000CEA00000}"/>
    <cellStyle name="Total 11 2 14 2 3" xfId="25951" xr:uid="{00000000-0005-0000-0000-0000CFA00000}"/>
    <cellStyle name="Total 11 2 14 2 4" xfId="31709" xr:uid="{00000000-0005-0000-0000-0000D0A00000}"/>
    <cellStyle name="Total 11 2 14 2 5" xfId="23683" xr:uid="{00000000-0005-0000-0000-0000D1A00000}"/>
    <cellStyle name="Total 11 2 14 2 6" xfId="33421" xr:uid="{00000000-0005-0000-0000-0000D2A00000}"/>
    <cellStyle name="Total 11 2 14 2 7" xfId="34838" xr:uid="{00000000-0005-0000-0000-0000D3A00000}"/>
    <cellStyle name="Total 11 2 15" xfId="12887" xr:uid="{00000000-0005-0000-0000-0000D4A00000}"/>
    <cellStyle name="Total 11 2 15 2" xfId="18645" xr:uid="{00000000-0005-0000-0000-0000D5A00000}"/>
    <cellStyle name="Total 11 2 15 2 2" xfId="28972" xr:uid="{00000000-0005-0000-0000-0000D6A00000}"/>
    <cellStyle name="Total 11 2 15 2 3" xfId="27618" xr:uid="{00000000-0005-0000-0000-0000D7A00000}"/>
    <cellStyle name="Total 11 2 15 2 4" xfId="26019" xr:uid="{00000000-0005-0000-0000-0000D8A00000}"/>
    <cellStyle name="Total 11 2 15 2 5" xfId="33347" xr:uid="{00000000-0005-0000-0000-0000D9A00000}"/>
    <cellStyle name="Total 11 2 15 2 6" xfId="6162" xr:uid="{00000000-0005-0000-0000-0000DAA00000}"/>
    <cellStyle name="Total 11 2 15 2 7" xfId="24310" xr:uid="{00000000-0005-0000-0000-0000DBA00000}"/>
    <cellStyle name="Total 11 2 2" xfId="4173" xr:uid="{00000000-0005-0000-0000-0000DCA00000}"/>
    <cellStyle name="Total 11 2 2 2" xfId="11691" xr:uid="{00000000-0005-0000-0000-0000DDA00000}"/>
    <cellStyle name="Total 11 2 2 2 2" xfId="23338" xr:uid="{00000000-0005-0000-0000-0000DEA00000}"/>
    <cellStyle name="Total 11 2 2 2 3" xfId="28496" xr:uid="{00000000-0005-0000-0000-0000DFA00000}"/>
    <cellStyle name="Total 11 2 2 2 4" xfId="25117" xr:uid="{00000000-0005-0000-0000-0000E0A00000}"/>
    <cellStyle name="Total 11 2 2 2 5" xfId="30668" xr:uid="{00000000-0005-0000-0000-0000E1A00000}"/>
    <cellStyle name="Total 11 2 2 2 6" xfId="21638" xr:uid="{00000000-0005-0000-0000-0000E2A00000}"/>
    <cellStyle name="Total 11 2 2 2 7" xfId="27662" xr:uid="{00000000-0005-0000-0000-0000E3A00000}"/>
    <cellStyle name="Total 11 2 2 3" xfId="22448" xr:uid="{00000000-0005-0000-0000-0000E4A00000}"/>
    <cellStyle name="Total 11 2 2 4" xfId="27497" xr:uid="{00000000-0005-0000-0000-0000E5A00000}"/>
    <cellStyle name="Total 11 2 2 5" xfId="21286" xr:uid="{00000000-0005-0000-0000-0000E6A00000}"/>
    <cellStyle name="Total 11 2 2 6" xfId="32051" xr:uid="{00000000-0005-0000-0000-0000E7A00000}"/>
    <cellStyle name="Total 11 2 2 7" xfId="26689" xr:uid="{00000000-0005-0000-0000-0000E8A00000}"/>
    <cellStyle name="Total 11 2 2 8" xfId="32718" xr:uid="{00000000-0005-0000-0000-0000E9A00000}"/>
    <cellStyle name="Total 11 2 3" xfId="12287" xr:uid="{00000000-0005-0000-0000-0000EAA00000}"/>
    <cellStyle name="Total 11 2 3 2" xfId="18411" xr:uid="{00000000-0005-0000-0000-0000EBA00000}"/>
    <cellStyle name="Total 11 2 3 2 2" xfId="28742" xr:uid="{00000000-0005-0000-0000-0000ECA00000}"/>
    <cellStyle name="Total 11 2 3 2 3" xfId="26149" xr:uid="{00000000-0005-0000-0000-0000EDA00000}"/>
    <cellStyle name="Total 11 2 3 2 4" xfId="26071" xr:uid="{00000000-0005-0000-0000-0000EEA00000}"/>
    <cellStyle name="Total 11 2 3 2 5" xfId="30083" xr:uid="{00000000-0005-0000-0000-0000EFA00000}"/>
    <cellStyle name="Total 11 2 3 2 6" xfId="33071" xr:uid="{00000000-0005-0000-0000-0000F0A00000}"/>
    <cellStyle name="Total 11 2 3 2 7" xfId="29970" xr:uid="{00000000-0005-0000-0000-0000F1A00000}"/>
    <cellStyle name="Total 11 2 4" xfId="12315" xr:uid="{00000000-0005-0000-0000-0000F2A00000}"/>
    <cellStyle name="Total 11 2 4 2" xfId="18422" xr:uid="{00000000-0005-0000-0000-0000F3A00000}"/>
    <cellStyle name="Total 11 2 4 2 2" xfId="28753" xr:uid="{00000000-0005-0000-0000-0000F4A00000}"/>
    <cellStyle name="Total 11 2 4 2 3" xfId="25353" xr:uid="{00000000-0005-0000-0000-0000F5A00000}"/>
    <cellStyle name="Total 11 2 4 2 4" xfId="24655" xr:uid="{00000000-0005-0000-0000-0000F6A00000}"/>
    <cellStyle name="Total 11 2 4 2 5" xfId="29896" xr:uid="{00000000-0005-0000-0000-0000F7A00000}"/>
    <cellStyle name="Total 11 2 4 2 6" xfId="24374" xr:uid="{00000000-0005-0000-0000-0000F8A00000}"/>
    <cellStyle name="Total 11 2 4 2 7" xfId="21756" xr:uid="{00000000-0005-0000-0000-0000F9A00000}"/>
    <cellStyle name="Total 11 2 5" xfId="12337" xr:uid="{00000000-0005-0000-0000-0000FAA00000}"/>
    <cellStyle name="Total 11 2 5 2" xfId="18429" xr:uid="{00000000-0005-0000-0000-0000FBA00000}"/>
    <cellStyle name="Total 11 2 5 2 2" xfId="28760" xr:uid="{00000000-0005-0000-0000-0000FCA00000}"/>
    <cellStyle name="Total 11 2 5 2 3" xfId="24905" xr:uid="{00000000-0005-0000-0000-0000FDA00000}"/>
    <cellStyle name="Total 11 2 5 2 4" xfId="25110" xr:uid="{00000000-0005-0000-0000-0000FEA00000}"/>
    <cellStyle name="Total 11 2 5 2 5" xfId="27438" xr:uid="{00000000-0005-0000-0000-0000FFA00000}"/>
    <cellStyle name="Total 11 2 5 2 6" xfId="32041" xr:uid="{00000000-0005-0000-0000-000000A10000}"/>
    <cellStyle name="Total 11 2 5 2 7" xfId="28354" xr:uid="{00000000-0005-0000-0000-000001A10000}"/>
    <cellStyle name="Total 11 2 6" xfId="12915" xr:uid="{00000000-0005-0000-0000-000002A10000}"/>
    <cellStyle name="Total 11 2 6 2" xfId="18658" xr:uid="{00000000-0005-0000-0000-000003A10000}"/>
    <cellStyle name="Total 11 2 6 2 2" xfId="28985" xr:uid="{00000000-0005-0000-0000-000004A10000}"/>
    <cellStyle name="Total 11 2 6 2 3" xfId="30239" xr:uid="{00000000-0005-0000-0000-000005A10000}"/>
    <cellStyle name="Total 11 2 6 2 4" xfId="25298" xr:uid="{00000000-0005-0000-0000-000006A10000}"/>
    <cellStyle name="Total 11 2 6 2 5" xfId="32991" xr:uid="{00000000-0005-0000-0000-000007A10000}"/>
    <cellStyle name="Total 11 2 6 2 6" xfId="33886" xr:uid="{00000000-0005-0000-0000-000008A10000}"/>
    <cellStyle name="Total 11 2 6 2 7" xfId="24819" xr:uid="{00000000-0005-0000-0000-000009A10000}"/>
    <cellStyle name="Total 11 2 7" xfId="14572" xr:uid="{00000000-0005-0000-0000-00000AA10000}"/>
    <cellStyle name="Total 11 2 7 2" xfId="19005" xr:uid="{00000000-0005-0000-0000-00000BA10000}"/>
    <cellStyle name="Total 11 2 7 2 2" xfId="29324" xr:uid="{00000000-0005-0000-0000-00000CA10000}"/>
    <cellStyle name="Total 11 2 7 2 3" xfId="6276" xr:uid="{00000000-0005-0000-0000-00000DA10000}"/>
    <cellStyle name="Total 11 2 7 2 4" xfId="31604" xr:uid="{00000000-0005-0000-0000-00000EA10000}"/>
    <cellStyle name="Total 11 2 7 2 5" xfId="24919" xr:uid="{00000000-0005-0000-0000-00000FA10000}"/>
    <cellStyle name="Total 11 2 7 2 6" xfId="30264" xr:uid="{00000000-0005-0000-0000-000010A10000}"/>
    <cellStyle name="Total 11 2 7 2 7" xfId="34733" xr:uid="{00000000-0005-0000-0000-000011A10000}"/>
    <cellStyle name="Total 11 2 8" xfId="14631" xr:uid="{00000000-0005-0000-0000-000012A10000}"/>
    <cellStyle name="Total 11 2 8 2" xfId="19025" xr:uid="{00000000-0005-0000-0000-000013A10000}"/>
    <cellStyle name="Total 11 2 8 2 2" xfId="29344" xr:uid="{00000000-0005-0000-0000-000014A10000}"/>
    <cellStyle name="Total 11 2 8 2 3" xfId="24526" xr:uid="{00000000-0005-0000-0000-000015A10000}"/>
    <cellStyle name="Total 11 2 8 2 4" xfId="31624" xr:uid="{00000000-0005-0000-0000-000016A10000}"/>
    <cellStyle name="Total 11 2 8 2 5" xfId="24967" xr:uid="{00000000-0005-0000-0000-000017A10000}"/>
    <cellStyle name="Total 11 2 8 2 6" xfId="33660" xr:uid="{00000000-0005-0000-0000-000018A10000}"/>
    <cellStyle name="Total 11 2 8 2 7" xfId="34753" xr:uid="{00000000-0005-0000-0000-000019A10000}"/>
    <cellStyle name="Total 11 2 9" xfId="14553" xr:uid="{00000000-0005-0000-0000-00001AA10000}"/>
    <cellStyle name="Total 11 2 9 2" xfId="18997" xr:uid="{00000000-0005-0000-0000-00001BA10000}"/>
    <cellStyle name="Total 11 2 9 2 2" xfId="29316" xr:uid="{00000000-0005-0000-0000-00001CA10000}"/>
    <cellStyle name="Total 11 2 9 2 3" xfId="24433" xr:uid="{00000000-0005-0000-0000-00001DA10000}"/>
    <cellStyle name="Total 11 2 9 2 4" xfId="31596" xr:uid="{00000000-0005-0000-0000-00001EA10000}"/>
    <cellStyle name="Total 11 2 9 2 5" xfId="24717" xr:uid="{00000000-0005-0000-0000-00001FA10000}"/>
    <cellStyle name="Total 11 2 9 2 6" xfId="6576" xr:uid="{00000000-0005-0000-0000-000020A10000}"/>
    <cellStyle name="Total 11 2 9 2 7" xfId="34725" xr:uid="{00000000-0005-0000-0000-000021A10000}"/>
    <cellStyle name="Total 11 3" xfId="1291" xr:uid="{00000000-0005-0000-0000-000022A10000}"/>
    <cellStyle name="Total 11 3 10" xfId="13108" xr:uid="{00000000-0005-0000-0000-000023A10000}"/>
    <cellStyle name="Total 11 3 10 2" xfId="18748" xr:uid="{00000000-0005-0000-0000-000024A10000}"/>
    <cellStyle name="Total 11 3 10 2 2" xfId="29072" xr:uid="{00000000-0005-0000-0000-000025A10000}"/>
    <cellStyle name="Total 11 3 10 2 3" xfId="6232" xr:uid="{00000000-0005-0000-0000-000026A10000}"/>
    <cellStyle name="Total 11 3 10 2 4" xfId="31353" xr:uid="{00000000-0005-0000-0000-000027A10000}"/>
    <cellStyle name="Total 11 3 10 2 5" xfId="30757" xr:uid="{00000000-0005-0000-0000-000028A10000}"/>
    <cellStyle name="Total 11 3 10 2 6" xfId="30562" xr:uid="{00000000-0005-0000-0000-000029A10000}"/>
    <cellStyle name="Total 11 3 10 2 7" xfId="34486" xr:uid="{00000000-0005-0000-0000-00002AA10000}"/>
    <cellStyle name="Total 11 3 11" xfId="13988" xr:uid="{00000000-0005-0000-0000-00002BA10000}"/>
    <cellStyle name="Total 11 3 11 2" xfId="18768" xr:uid="{00000000-0005-0000-0000-00002CA10000}"/>
    <cellStyle name="Total 11 3 11 2 2" xfId="29091" xr:uid="{00000000-0005-0000-0000-00002DA10000}"/>
    <cellStyle name="Total 11 3 11 2 3" xfId="6251" xr:uid="{00000000-0005-0000-0000-00002EA10000}"/>
    <cellStyle name="Total 11 3 11 2 4" xfId="31372" xr:uid="{00000000-0005-0000-0000-00002FA10000}"/>
    <cellStyle name="Total 11 3 11 2 5" xfId="6073" xr:uid="{00000000-0005-0000-0000-000030A10000}"/>
    <cellStyle name="Total 11 3 11 2 6" xfId="25585" xr:uid="{00000000-0005-0000-0000-000031A10000}"/>
    <cellStyle name="Total 11 3 11 2 7" xfId="34504" xr:uid="{00000000-0005-0000-0000-000032A10000}"/>
    <cellStyle name="Total 11 3 12" xfId="12651" xr:uid="{00000000-0005-0000-0000-000033A10000}"/>
    <cellStyle name="Total 11 3 12 2" xfId="18563" xr:uid="{00000000-0005-0000-0000-000034A10000}"/>
    <cellStyle name="Total 11 3 12 2 2" xfId="28891" xr:uid="{00000000-0005-0000-0000-000035A10000}"/>
    <cellStyle name="Total 11 3 12 2 3" xfId="27648" xr:uid="{00000000-0005-0000-0000-000036A10000}"/>
    <cellStyle name="Total 11 3 12 2 4" xfId="26398" xr:uid="{00000000-0005-0000-0000-000037A10000}"/>
    <cellStyle name="Total 11 3 12 2 5" xfId="25859" xr:uid="{00000000-0005-0000-0000-000038A10000}"/>
    <cellStyle name="Total 11 3 12 2 6" xfId="33374" xr:uid="{00000000-0005-0000-0000-000039A10000}"/>
    <cellStyle name="Total 11 3 12 2 7" xfId="22479" xr:uid="{00000000-0005-0000-0000-00003AA10000}"/>
    <cellStyle name="Total 11 3 13" xfId="14357" xr:uid="{00000000-0005-0000-0000-00003BA10000}"/>
    <cellStyle name="Total 11 3 13 2" xfId="18924" xr:uid="{00000000-0005-0000-0000-00003CA10000}"/>
    <cellStyle name="Total 11 3 13 2 2" xfId="29243" xr:uid="{00000000-0005-0000-0000-00003DA10000}"/>
    <cellStyle name="Total 11 3 13 2 3" xfId="26249" xr:uid="{00000000-0005-0000-0000-00003EA10000}"/>
    <cellStyle name="Total 11 3 13 2 4" xfId="31523" xr:uid="{00000000-0005-0000-0000-00003FA10000}"/>
    <cellStyle name="Total 11 3 13 2 5" xfId="27815" xr:uid="{00000000-0005-0000-0000-000040A10000}"/>
    <cellStyle name="Total 11 3 13 2 6" xfId="21500" xr:uid="{00000000-0005-0000-0000-000041A10000}"/>
    <cellStyle name="Total 11 3 13 2 7" xfId="34653" xr:uid="{00000000-0005-0000-0000-000042A10000}"/>
    <cellStyle name="Total 11 3 14" xfId="14652" xr:uid="{00000000-0005-0000-0000-000043A10000}"/>
    <cellStyle name="Total 11 3 14 2" xfId="19032" xr:uid="{00000000-0005-0000-0000-000044A10000}"/>
    <cellStyle name="Total 11 3 14 2 2" xfId="29351" xr:uid="{00000000-0005-0000-0000-000045A10000}"/>
    <cellStyle name="Total 11 3 14 2 3" xfId="26051" xr:uid="{00000000-0005-0000-0000-000046A10000}"/>
    <cellStyle name="Total 11 3 14 2 4" xfId="31631" xr:uid="{00000000-0005-0000-0000-000047A10000}"/>
    <cellStyle name="Total 11 3 14 2 5" xfId="24127" xr:uid="{00000000-0005-0000-0000-000048A10000}"/>
    <cellStyle name="Total 11 3 14 2 6" xfId="6058" xr:uid="{00000000-0005-0000-0000-000049A10000}"/>
    <cellStyle name="Total 11 3 14 2 7" xfId="34760" xr:uid="{00000000-0005-0000-0000-00004AA10000}"/>
    <cellStyle name="Total 11 3 15" xfId="14789" xr:uid="{00000000-0005-0000-0000-00004BA10000}"/>
    <cellStyle name="Total 11 3 15 2" xfId="19089" xr:uid="{00000000-0005-0000-0000-00004CA10000}"/>
    <cellStyle name="Total 11 3 15 2 2" xfId="29407" xr:uid="{00000000-0005-0000-0000-00004DA10000}"/>
    <cellStyle name="Total 11 3 15 2 3" xfId="25301" xr:uid="{00000000-0005-0000-0000-00004EA10000}"/>
    <cellStyle name="Total 11 3 15 2 4" xfId="31686" xr:uid="{00000000-0005-0000-0000-00004FA10000}"/>
    <cellStyle name="Total 11 3 15 2 5" xfId="32070" xr:uid="{00000000-0005-0000-0000-000050A10000}"/>
    <cellStyle name="Total 11 3 15 2 6" xfId="27664" xr:uid="{00000000-0005-0000-0000-000051A10000}"/>
    <cellStyle name="Total 11 3 15 2 7" xfId="34815" xr:uid="{00000000-0005-0000-0000-000052A10000}"/>
    <cellStyle name="Total 11 3 2" xfId="4341" xr:uid="{00000000-0005-0000-0000-000053A10000}"/>
    <cellStyle name="Total 11 3 2 2" xfId="11843" xr:uid="{00000000-0005-0000-0000-000054A10000}"/>
    <cellStyle name="Total 11 3 2 2 2" xfId="23645" xr:uid="{00000000-0005-0000-0000-000055A10000}"/>
    <cellStyle name="Total 11 3 2 2 3" xfId="29743" xr:uid="{00000000-0005-0000-0000-000056A10000}"/>
    <cellStyle name="Total 11 3 2 2 4" xfId="30881" xr:uid="{00000000-0005-0000-0000-000057A10000}"/>
    <cellStyle name="Total 11 3 2 2 5" xfId="33138" xr:uid="{00000000-0005-0000-0000-000058A10000}"/>
    <cellStyle name="Total 11 3 2 2 6" xfId="22621" xr:uid="{00000000-0005-0000-0000-000059A10000}"/>
    <cellStyle name="Total 11 3 2 2 7" xfId="34222" xr:uid="{00000000-0005-0000-0000-00005AA10000}"/>
    <cellStyle name="Total 11 3 2 3" xfId="22449" xr:uid="{00000000-0005-0000-0000-00005BA10000}"/>
    <cellStyle name="Total 11 3 2 4" xfId="28384" xr:uid="{00000000-0005-0000-0000-00005CA10000}"/>
    <cellStyle name="Total 11 3 2 5" xfId="21833" xr:uid="{00000000-0005-0000-0000-00005DA10000}"/>
    <cellStyle name="Total 11 3 2 6" xfId="25575" xr:uid="{00000000-0005-0000-0000-00005EA10000}"/>
    <cellStyle name="Total 11 3 2 7" xfId="28343" xr:uid="{00000000-0005-0000-0000-00005FA10000}"/>
    <cellStyle name="Total 11 3 2 8" xfId="26849" xr:uid="{00000000-0005-0000-0000-000060A10000}"/>
    <cellStyle name="Total 11 3 3" xfId="12036" xr:uid="{00000000-0005-0000-0000-000061A10000}"/>
    <cellStyle name="Total 11 3 3 2" xfId="18333" xr:uid="{00000000-0005-0000-0000-000062A10000}"/>
    <cellStyle name="Total 11 3 3 2 2" xfId="28666" xr:uid="{00000000-0005-0000-0000-000063A10000}"/>
    <cellStyle name="Total 11 3 3 2 3" xfId="24923" xr:uid="{00000000-0005-0000-0000-000064A10000}"/>
    <cellStyle name="Total 11 3 3 2 4" xfId="6038" xr:uid="{00000000-0005-0000-0000-000065A10000}"/>
    <cellStyle name="Total 11 3 3 2 5" xfId="30423" xr:uid="{00000000-0005-0000-0000-000066A10000}"/>
    <cellStyle name="Total 11 3 3 2 6" xfId="33454" xr:uid="{00000000-0005-0000-0000-000067A10000}"/>
    <cellStyle name="Total 11 3 3 2 7" xfId="32834" xr:uid="{00000000-0005-0000-0000-000068A10000}"/>
    <cellStyle name="Total 11 3 4" xfId="11780" xr:uid="{00000000-0005-0000-0000-000069A10000}"/>
    <cellStyle name="Total 11 3 4 2" xfId="18245" xr:uid="{00000000-0005-0000-0000-00006AA10000}"/>
    <cellStyle name="Total 11 3 4 2 2" xfId="28581" xr:uid="{00000000-0005-0000-0000-00006BA10000}"/>
    <cellStyle name="Total 11 3 4 2 3" xfId="26401" xr:uid="{00000000-0005-0000-0000-00006CA10000}"/>
    <cellStyle name="Total 11 3 4 2 4" xfId="23628" xr:uid="{00000000-0005-0000-0000-00006DA10000}"/>
    <cellStyle name="Total 11 3 4 2 5" xfId="25553" xr:uid="{00000000-0005-0000-0000-00006EA10000}"/>
    <cellStyle name="Total 11 3 4 2 6" xfId="25114" xr:uid="{00000000-0005-0000-0000-00006FA10000}"/>
    <cellStyle name="Total 11 3 4 2 7" xfId="26812" xr:uid="{00000000-0005-0000-0000-000070A10000}"/>
    <cellStyle name="Total 11 3 5" xfId="12120" xr:uid="{00000000-0005-0000-0000-000071A10000}"/>
    <cellStyle name="Total 11 3 5 2" xfId="18362" xr:uid="{00000000-0005-0000-0000-000072A10000}"/>
    <cellStyle name="Total 11 3 5 2 2" xfId="28695" xr:uid="{00000000-0005-0000-0000-000073A10000}"/>
    <cellStyle name="Total 11 3 5 2 3" xfId="25281" xr:uid="{00000000-0005-0000-0000-000074A10000}"/>
    <cellStyle name="Total 11 3 5 2 4" xfId="29436" xr:uid="{00000000-0005-0000-0000-000075A10000}"/>
    <cellStyle name="Total 11 3 5 2 5" xfId="26820" xr:uid="{00000000-0005-0000-0000-000076A10000}"/>
    <cellStyle name="Total 11 3 5 2 6" xfId="6122" xr:uid="{00000000-0005-0000-0000-000077A10000}"/>
    <cellStyle name="Total 11 3 5 2 7" xfId="27227" xr:uid="{00000000-0005-0000-0000-000078A10000}"/>
    <cellStyle name="Total 11 3 6" xfId="12916" xr:uid="{00000000-0005-0000-0000-000079A10000}"/>
    <cellStyle name="Total 11 3 6 2" xfId="18659" xr:uid="{00000000-0005-0000-0000-00007AA10000}"/>
    <cellStyle name="Total 11 3 6 2 2" xfId="28986" xr:uid="{00000000-0005-0000-0000-00007BA10000}"/>
    <cellStyle name="Total 11 3 6 2 3" xfId="25381" xr:uid="{00000000-0005-0000-0000-00007CA10000}"/>
    <cellStyle name="Total 11 3 6 2 4" xfId="26157" xr:uid="{00000000-0005-0000-0000-00007DA10000}"/>
    <cellStyle name="Total 11 3 6 2 5" xfId="29897" xr:uid="{00000000-0005-0000-0000-00007EA10000}"/>
    <cellStyle name="Total 11 3 6 2 6" xfId="33262" xr:uid="{00000000-0005-0000-0000-00007FA10000}"/>
    <cellStyle name="Total 11 3 6 2 7" xfId="33563" xr:uid="{00000000-0005-0000-0000-000080A10000}"/>
    <cellStyle name="Total 11 3 7" xfId="14291" xr:uid="{00000000-0005-0000-0000-000081A10000}"/>
    <cellStyle name="Total 11 3 7 2" xfId="18896" xr:uid="{00000000-0005-0000-0000-000082A10000}"/>
    <cellStyle name="Total 11 3 7 2 2" xfId="29215" xr:uid="{00000000-0005-0000-0000-000083A10000}"/>
    <cellStyle name="Total 11 3 7 2 3" xfId="26116" xr:uid="{00000000-0005-0000-0000-000084A10000}"/>
    <cellStyle name="Total 11 3 7 2 4" xfId="31495" xr:uid="{00000000-0005-0000-0000-000085A10000}"/>
    <cellStyle name="Total 11 3 7 2 5" xfId="6713" xr:uid="{00000000-0005-0000-0000-000086A10000}"/>
    <cellStyle name="Total 11 3 7 2 6" xfId="32953" xr:uid="{00000000-0005-0000-0000-000087A10000}"/>
    <cellStyle name="Total 11 3 7 2 7" xfId="34626" xr:uid="{00000000-0005-0000-0000-000088A10000}"/>
    <cellStyle name="Total 11 3 8" xfId="14209" xr:uid="{00000000-0005-0000-0000-000089A10000}"/>
    <cellStyle name="Total 11 3 8 2" xfId="18859" xr:uid="{00000000-0005-0000-0000-00008AA10000}"/>
    <cellStyle name="Total 11 3 8 2 2" xfId="29179" xr:uid="{00000000-0005-0000-0000-00008BA10000}"/>
    <cellStyle name="Total 11 3 8 2 3" xfId="25077" xr:uid="{00000000-0005-0000-0000-00008CA10000}"/>
    <cellStyle name="Total 11 3 8 2 4" xfId="31460" xr:uid="{00000000-0005-0000-0000-00008DA10000}"/>
    <cellStyle name="Total 11 3 8 2 5" xfId="28489" xr:uid="{00000000-0005-0000-0000-00008EA10000}"/>
    <cellStyle name="Total 11 3 8 2 6" xfId="32696" xr:uid="{00000000-0005-0000-0000-00008FA10000}"/>
    <cellStyle name="Total 11 3 8 2 7" xfId="34591" xr:uid="{00000000-0005-0000-0000-000090A10000}"/>
    <cellStyle name="Total 11 3 9" xfId="13510" xr:uid="{00000000-0005-0000-0000-000091A10000}"/>
    <cellStyle name="Total 11 3 9 2" xfId="18756" xr:uid="{00000000-0005-0000-0000-000092A10000}"/>
    <cellStyle name="Total 11 3 9 2 2" xfId="29079" xr:uid="{00000000-0005-0000-0000-000093A10000}"/>
    <cellStyle name="Total 11 3 9 2 3" xfId="6240" xr:uid="{00000000-0005-0000-0000-000094A10000}"/>
    <cellStyle name="Total 11 3 9 2 4" xfId="31360" xr:uid="{00000000-0005-0000-0000-000095A10000}"/>
    <cellStyle name="Total 11 3 9 2 5" xfId="6712" xr:uid="{00000000-0005-0000-0000-000096A10000}"/>
    <cellStyle name="Total 11 3 9 2 6" xfId="32726" xr:uid="{00000000-0005-0000-0000-000097A10000}"/>
    <cellStyle name="Total 11 3 9 2 7" xfId="34493" xr:uid="{00000000-0005-0000-0000-000098A10000}"/>
    <cellStyle name="Total 12 2" xfId="1292" xr:uid="{00000000-0005-0000-0000-000099A10000}"/>
    <cellStyle name="Total 12 2 10" xfId="14341" xr:uid="{00000000-0005-0000-0000-00009AA10000}"/>
    <cellStyle name="Total 12 2 10 2" xfId="18917" xr:uid="{00000000-0005-0000-0000-00009BA10000}"/>
    <cellStyle name="Total 12 2 10 2 2" xfId="29236" xr:uid="{00000000-0005-0000-0000-00009CA10000}"/>
    <cellStyle name="Total 12 2 10 2 3" xfId="26109" xr:uid="{00000000-0005-0000-0000-00009DA10000}"/>
    <cellStyle name="Total 12 2 10 2 4" xfId="31516" xr:uid="{00000000-0005-0000-0000-00009EA10000}"/>
    <cellStyle name="Total 12 2 10 2 5" xfId="27791" xr:uid="{00000000-0005-0000-0000-00009FA10000}"/>
    <cellStyle name="Total 12 2 10 2 6" xfId="26584" xr:uid="{00000000-0005-0000-0000-0000A0A10000}"/>
    <cellStyle name="Total 12 2 10 2 7" xfId="34646" xr:uid="{00000000-0005-0000-0000-0000A1A10000}"/>
    <cellStyle name="Total 12 2 11" xfId="14364" xr:uid="{00000000-0005-0000-0000-0000A2A10000}"/>
    <cellStyle name="Total 12 2 11 2" xfId="18926" xr:uid="{00000000-0005-0000-0000-0000A3A10000}"/>
    <cellStyle name="Total 12 2 11 2 2" xfId="29245" xr:uid="{00000000-0005-0000-0000-0000A4A10000}"/>
    <cellStyle name="Total 12 2 11 2 3" xfId="25214" xr:uid="{00000000-0005-0000-0000-0000A5A10000}"/>
    <cellStyle name="Total 12 2 11 2 4" xfId="31525" xr:uid="{00000000-0005-0000-0000-0000A6A10000}"/>
    <cellStyle name="Total 12 2 11 2 5" xfId="24252" xr:uid="{00000000-0005-0000-0000-0000A7A10000}"/>
    <cellStyle name="Total 12 2 11 2 6" xfId="29919" xr:uid="{00000000-0005-0000-0000-0000A8A10000}"/>
    <cellStyle name="Total 12 2 11 2 7" xfId="34655" xr:uid="{00000000-0005-0000-0000-0000A9A10000}"/>
    <cellStyle name="Total 12 2 12" xfId="12530" xr:uid="{00000000-0005-0000-0000-0000AAA10000}"/>
    <cellStyle name="Total 12 2 12 2" xfId="18500" xr:uid="{00000000-0005-0000-0000-0000ABA10000}"/>
    <cellStyle name="Total 12 2 12 2 2" xfId="28829" xr:uid="{00000000-0005-0000-0000-0000ACA10000}"/>
    <cellStyle name="Total 12 2 12 2 3" xfId="24860" xr:uid="{00000000-0005-0000-0000-0000ADA10000}"/>
    <cellStyle name="Total 12 2 12 2 4" xfId="24725" xr:uid="{00000000-0005-0000-0000-0000AEA10000}"/>
    <cellStyle name="Total 12 2 12 2 5" xfId="30186" xr:uid="{00000000-0005-0000-0000-0000AFA10000}"/>
    <cellStyle name="Total 12 2 12 2 6" xfId="23564" xr:uid="{00000000-0005-0000-0000-0000B0A10000}"/>
    <cellStyle name="Total 12 2 12 2 7" xfId="24064" xr:uid="{00000000-0005-0000-0000-0000B1A10000}"/>
    <cellStyle name="Total 12 2 13" xfId="12354" xr:uid="{00000000-0005-0000-0000-0000B2A10000}"/>
    <cellStyle name="Total 12 2 13 2" xfId="18436" xr:uid="{00000000-0005-0000-0000-0000B3A10000}"/>
    <cellStyle name="Total 12 2 13 2 2" xfId="28767" xr:uid="{00000000-0005-0000-0000-0000B4A10000}"/>
    <cellStyle name="Total 12 2 13 2 3" xfId="24836" xr:uid="{00000000-0005-0000-0000-0000B5A10000}"/>
    <cellStyle name="Total 12 2 13 2 4" xfId="26487" xr:uid="{00000000-0005-0000-0000-0000B6A10000}"/>
    <cellStyle name="Total 12 2 13 2 5" xfId="25806" xr:uid="{00000000-0005-0000-0000-0000B7A10000}"/>
    <cellStyle name="Total 12 2 13 2 6" xfId="33603" xr:uid="{00000000-0005-0000-0000-0000B8A10000}"/>
    <cellStyle name="Total 12 2 13 2 7" xfId="30808" xr:uid="{00000000-0005-0000-0000-0000B9A10000}"/>
    <cellStyle name="Total 12 2 14" xfId="12803" xr:uid="{00000000-0005-0000-0000-0000BAA10000}"/>
    <cellStyle name="Total 12 2 14 2" xfId="18590" xr:uid="{00000000-0005-0000-0000-0000BBA10000}"/>
    <cellStyle name="Total 12 2 14 2 2" xfId="28917" xr:uid="{00000000-0005-0000-0000-0000BCA10000}"/>
    <cellStyle name="Total 12 2 14 2 3" xfId="23868" xr:uid="{00000000-0005-0000-0000-0000BDA10000}"/>
    <cellStyle name="Total 12 2 14 2 4" xfId="6010" xr:uid="{00000000-0005-0000-0000-0000BEA10000}"/>
    <cellStyle name="Total 12 2 14 2 5" xfId="29952" xr:uid="{00000000-0005-0000-0000-0000BFA10000}"/>
    <cellStyle name="Total 12 2 14 2 6" xfId="33299" xr:uid="{00000000-0005-0000-0000-0000C0A10000}"/>
    <cellStyle name="Total 12 2 14 2 7" xfId="32837" xr:uid="{00000000-0005-0000-0000-0000C1A10000}"/>
    <cellStyle name="Total 12 2 15" xfId="12564" xr:uid="{00000000-0005-0000-0000-0000C2A10000}"/>
    <cellStyle name="Total 12 2 15 2" xfId="18513" xr:uid="{00000000-0005-0000-0000-0000C3A10000}"/>
    <cellStyle name="Total 12 2 15 2 2" xfId="28842" xr:uid="{00000000-0005-0000-0000-0000C4A10000}"/>
    <cellStyle name="Total 12 2 15 2 3" xfId="26007" xr:uid="{00000000-0005-0000-0000-0000C5A10000}"/>
    <cellStyle name="Total 12 2 15 2 4" xfId="26413" xr:uid="{00000000-0005-0000-0000-0000C6A10000}"/>
    <cellStyle name="Total 12 2 15 2 5" xfId="30865" xr:uid="{00000000-0005-0000-0000-0000C7A10000}"/>
    <cellStyle name="Total 12 2 15 2 6" xfId="22236" xr:uid="{00000000-0005-0000-0000-0000C8A10000}"/>
    <cellStyle name="Total 12 2 15 2 7" xfId="32045" xr:uid="{00000000-0005-0000-0000-0000C9A10000}"/>
    <cellStyle name="Total 12 2 2" xfId="5074" xr:uid="{00000000-0005-0000-0000-0000CAA10000}"/>
    <cellStyle name="Total 12 2 2 2" xfId="11755" xr:uid="{00000000-0005-0000-0000-0000CBA10000}"/>
    <cellStyle name="Total 12 2 2 2 2" xfId="21988" xr:uid="{00000000-0005-0000-0000-0000CCA10000}"/>
    <cellStyle name="Total 12 2 2 2 3" xfId="29559" xr:uid="{00000000-0005-0000-0000-0000CDA10000}"/>
    <cellStyle name="Total 12 2 2 2 4" xfId="6459" xr:uid="{00000000-0005-0000-0000-0000CEA10000}"/>
    <cellStyle name="Total 12 2 2 2 5" xfId="31035" xr:uid="{00000000-0005-0000-0000-0000CFA10000}"/>
    <cellStyle name="Total 12 2 2 2 6" xfId="23439" xr:uid="{00000000-0005-0000-0000-0000D0A10000}"/>
    <cellStyle name="Total 12 2 2 2 7" xfId="27392" xr:uid="{00000000-0005-0000-0000-0000D1A10000}"/>
    <cellStyle name="Total 12 2 2 3" xfId="22450" xr:uid="{00000000-0005-0000-0000-0000D2A10000}"/>
    <cellStyle name="Total 12 2 2 4" xfId="23454" xr:uid="{00000000-0005-0000-0000-0000D3A10000}"/>
    <cellStyle name="Total 12 2 2 5" xfId="25847" xr:uid="{00000000-0005-0000-0000-0000D4A10000}"/>
    <cellStyle name="Total 12 2 2 6" xfId="30031" xr:uid="{00000000-0005-0000-0000-0000D5A10000}"/>
    <cellStyle name="Total 12 2 2 7" xfId="27465" xr:uid="{00000000-0005-0000-0000-0000D6A10000}"/>
    <cellStyle name="Total 12 2 2 8" xfId="21849" xr:uid="{00000000-0005-0000-0000-0000D7A10000}"/>
    <cellStyle name="Total 12 2 3" xfId="12085" xr:uid="{00000000-0005-0000-0000-0000D8A10000}"/>
    <cellStyle name="Total 12 2 3 2" xfId="18351" xr:uid="{00000000-0005-0000-0000-0000D9A10000}"/>
    <cellStyle name="Total 12 2 3 2 2" xfId="28684" xr:uid="{00000000-0005-0000-0000-0000DAA10000}"/>
    <cellStyle name="Total 12 2 3 2 3" xfId="26161" xr:uid="{00000000-0005-0000-0000-0000DBA10000}"/>
    <cellStyle name="Total 12 2 3 2 4" xfId="26355" xr:uid="{00000000-0005-0000-0000-0000DCA10000}"/>
    <cellStyle name="Total 12 2 3 2 5" xfId="6067" xr:uid="{00000000-0005-0000-0000-0000DDA10000}"/>
    <cellStyle name="Total 12 2 3 2 6" xfId="31032" xr:uid="{00000000-0005-0000-0000-0000DEA10000}"/>
    <cellStyle name="Total 12 2 3 2 7" xfId="33234" xr:uid="{00000000-0005-0000-0000-0000DFA10000}"/>
    <cellStyle name="Total 12 2 4" xfId="11901" xr:uid="{00000000-0005-0000-0000-0000E0A10000}"/>
    <cellStyle name="Total 12 2 4 2" xfId="18287" xr:uid="{00000000-0005-0000-0000-0000E1A10000}"/>
    <cellStyle name="Total 12 2 4 2 2" xfId="28622" xr:uid="{00000000-0005-0000-0000-0000E2A10000}"/>
    <cellStyle name="Total 12 2 4 2 3" xfId="26485" xr:uid="{00000000-0005-0000-0000-0000E3A10000}"/>
    <cellStyle name="Total 12 2 4 2 4" xfId="25279" xr:uid="{00000000-0005-0000-0000-0000E4A10000}"/>
    <cellStyle name="Total 12 2 4 2 5" xfId="32082" xr:uid="{00000000-0005-0000-0000-0000E5A10000}"/>
    <cellStyle name="Total 12 2 4 2 6" xfId="30944" xr:uid="{00000000-0005-0000-0000-0000E6A10000}"/>
    <cellStyle name="Total 12 2 4 2 7" xfId="6615" xr:uid="{00000000-0005-0000-0000-0000E7A10000}"/>
    <cellStyle name="Total 12 2 5" xfId="12226" xr:uid="{00000000-0005-0000-0000-0000E8A10000}"/>
    <cellStyle name="Total 12 2 5 2" xfId="18390" xr:uid="{00000000-0005-0000-0000-0000E9A10000}"/>
    <cellStyle name="Total 12 2 5 2 2" xfId="28721" xr:uid="{00000000-0005-0000-0000-0000EAA10000}"/>
    <cellStyle name="Total 12 2 5 2 3" xfId="24400" xr:uid="{00000000-0005-0000-0000-0000EBA10000}"/>
    <cellStyle name="Total 12 2 5 2 4" xfId="24800" xr:uid="{00000000-0005-0000-0000-0000ECA10000}"/>
    <cellStyle name="Total 12 2 5 2 5" xfId="6187" xr:uid="{00000000-0005-0000-0000-0000EDA10000}"/>
    <cellStyle name="Total 12 2 5 2 6" xfId="27281" xr:uid="{00000000-0005-0000-0000-0000EEA10000}"/>
    <cellStyle name="Total 12 2 5 2 7" xfId="6060" xr:uid="{00000000-0005-0000-0000-0000EFA10000}"/>
    <cellStyle name="Total 12 2 6" xfId="12917" xr:uid="{00000000-0005-0000-0000-0000F0A10000}"/>
    <cellStyle name="Total 12 2 6 2" xfId="18660" xr:uid="{00000000-0005-0000-0000-0000F1A10000}"/>
    <cellStyle name="Total 12 2 6 2 2" xfId="28987" xr:uid="{00000000-0005-0000-0000-0000F2A10000}"/>
    <cellStyle name="Total 12 2 6 2 3" xfId="22774" xr:uid="{00000000-0005-0000-0000-0000F3A10000}"/>
    <cellStyle name="Total 12 2 6 2 4" xfId="5963" xr:uid="{00000000-0005-0000-0000-0000F4A10000}"/>
    <cellStyle name="Total 12 2 6 2 5" xfId="23785" xr:uid="{00000000-0005-0000-0000-0000F5A10000}"/>
    <cellStyle name="Total 12 2 6 2 6" xfId="29983" xr:uid="{00000000-0005-0000-0000-0000F6A10000}"/>
    <cellStyle name="Total 12 2 6 2 7" xfId="32818" xr:uid="{00000000-0005-0000-0000-0000F7A10000}"/>
    <cellStyle name="Total 12 2 7" xfId="14468" xr:uid="{00000000-0005-0000-0000-0000F8A10000}"/>
    <cellStyle name="Total 12 2 7 2" xfId="18966" xr:uid="{00000000-0005-0000-0000-0000F9A10000}"/>
    <cellStyle name="Total 12 2 7 2 2" xfId="29285" xr:uid="{00000000-0005-0000-0000-0000FAA10000}"/>
    <cellStyle name="Total 12 2 7 2 3" xfId="24594" xr:uid="{00000000-0005-0000-0000-0000FBA10000}"/>
    <cellStyle name="Total 12 2 7 2 4" xfId="31565" xr:uid="{00000000-0005-0000-0000-0000FCA10000}"/>
    <cellStyle name="Total 12 2 7 2 5" xfId="21588" xr:uid="{00000000-0005-0000-0000-0000FDA10000}"/>
    <cellStyle name="Total 12 2 7 2 6" xfId="25650" xr:uid="{00000000-0005-0000-0000-0000FEA10000}"/>
    <cellStyle name="Total 12 2 7 2 7" xfId="34695" xr:uid="{00000000-0005-0000-0000-0000FFA10000}"/>
    <cellStyle name="Total 12 2 8" xfId="12505" xr:uid="{00000000-0005-0000-0000-000000A20000}"/>
    <cellStyle name="Total 12 2 8 2" xfId="18489" xr:uid="{00000000-0005-0000-0000-000001A20000}"/>
    <cellStyle name="Total 12 2 8 2 2" xfId="28818" xr:uid="{00000000-0005-0000-0000-000002A20000}"/>
    <cellStyle name="Total 12 2 8 2 3" xfId="26129" xr:uid="{00000000-0005-0000-0000-000003A20000}"/>
    <cellStyle name="Total 12 2 8 2 4" xfId="23612" xr:uid="{00000000-0005-0000-0000-000004A20000}"/>
    <cellStyle name="Total 12 2 8 2 5" xfId="28028" xr:uid="{00000000-0005-0000-0000-000005A20000}"/>
    <cellStyle name="Total 12 2 8 2 6" xfId="21402" xr:uid="{00000000-0005-0000-0000-000006A20000}"/>
    <cellStyle name="Total 12 2 8 2 7" xfId="33306" xr:uid="{00000000-0005-0000-0000-000007A20000}"/>
    <cellStyle name="Total 12 2 9" xfId="14006" xr:uid="{00000000-0005-0000-0000-000008A20000}"/>
    <cellStyle name="Total 12 2 9 2" xfId="18779" xr:uid="{00000000-0005-0000-0000-000009A20000}"/>
    <cellStyle name="Total 12 2 9 2 2" xfId="29102" xr:uid="{00000000-0005-0000-0000-00000AA20000}"/>
    <cellStyle name="Total 12 2 9 2 3" xfId="6261" xr:uid="{00000000-0005-0000-0000-00000BA20000}"/>
    <cellStyle name="Total 12 2 9 2 4" xfId="31383" xr:uid="{00000000-0005-0000-0000-00000CA20000}"/>
    <cellStyle name="Total 12 2 9 2 5" xfId="31075" xr:uid="{00000000-0005-0000-0000-00000DA20000}"/>
    <cellStyle name="Total 12 2 9 2 6" xfId="28196" xr:uid="{00000000-0005-0000-0000-00000EA20000}"/>
    <cellStyle name="Total 12 2 9 2 7" xfId="34515" xr:uid="{00000000-0005-0000-0000-00000FA20000}"/>
    <cellStyle name="Total 12 3" xfId="1293" xr:uid="{00000000-0005-0000-0000-000010A20000}"/>
    <cellStyle name="Total 12 3 10" xfId="14580" xr:uid="{00000000-0005-0000-0000-000011A20000}"/>
    <cellStyle name="Total 12 3 10 2" xfId="19009" xr:uid="{00000000-0005-0000-0000-000012A20000}"/>
    <cellStyle name="Total 12 3 10 2 2" xfId="29328" xr:uid="{00000000-0005-0000-0000-000013A20000}"/>
    <cellStyle name="Total 12 3 10 2 3" xfId="25067" xr:uid="{00000000-0005-0000-0000-000014A20000}"/>
    <cellStyle name="Total 12 3 10 2 4" xfId="31608" xr:uid="{00000000-0005-0000-0000-000015A20000}"/>
    <cellStyle name="Total 12 3 10 2 5" xfId="26344" xr:uid="{00000000-0005-0000-0000-000016A20000}"/>
    <cellStyle name="Total 12 3 10 2 6" xfId="32123" xr:uid="{00000000-0005-0000-0000-000017A20000}"/>
    <cellStyle name="Total 12 3 10 2 7" xfId="34737" xr:uid="{00000000-0005-0000-0000-000018A20000}"/>
    <cellStyle name="Total 12 3 11" xfId="14667" xr:uid="{00000000-0005-0000-0000-000019A20000}"/>
    <cellStyle name="Total 12 3 11 2" xfId="19040" xr:uid="{00000000-0005-0000-0000-00001AA20000}"/>
    <cellStyle name="Total 12 3 11 2 2" xfId="29359" xr:uid="{00000000-0005-0000-0000-00001BA20000}"/>
    <cellStyle name="Total 12 3 11 2 3" xfId="24531" xr:uid="{00000000-0005-0000-0000-00001CA20000}"/>
    <cellStyle name="Total 12 3 11 2 4" xfId="31639" xr:uid="{00000000-0005-0000-0000-00001DA20000}"/>
    <cellStyle name="Total 12 3 11 2 5" xfId="28286" xr:uid="{00000000-0005-0000-0000-00001EA20000}"/>
    <cellStyle name="Total 12 3 11 2 6" xfId="21334" xr:uid="{00000000-0005-0000-0000-00001FA20000}"/>
    <cellStyle name="Total 12 3 11 2 7" xfId="34768" xr:uid="{00000000-0005-0000-0000-000020A20000}"/>
    <cellStyle name="Total 12 3 12" xfId="14302" xr:uid="{00000000-0005-0000-0000-000021A20000}"/>
    <cellStyle name="Total 12 3 12 2" xfId="18898" xr:uid="{00000000-0005-0000-0000-000022A20000}"/>
    <cellStyle name="Total 12 3 12 2 2" xfId="29217" xr:uid="{00000000-0005-0000-0000-000023A20000}"/>
    <cellStyle name="Total 12 3 12 2 3" xfId="26414" xr:uid="{00000000-0005-0000-0000-000024A20000}"/>
    <cellStyle name="Total 12 3 12 2 4" xfId="31497" xr:uid="{00000000-0005-0000-0000-000025A20000}"/>
    <cellStyle name="Total 12 3 12 2 5" xfId="29956" xr:uid="{00000000-0005-0000-0000-000026A20000}"/>
    <cellStyle name="Total 12 3 12 2 6" xfId="23226" xr:uid="{00000000-0005-0000-0000-000027A20000}"/>
    <cellStyle name="Total 12 3 12 2 7" xfId="34628" xr:uid="{00000000-0005-0000-0000-000028A20000}"/>
    <cellStyle name="Total 12 3 13" xfId="13989" xr:uid="{00000000-0005-0000-0000-000029A20000}"/>
    <cellStyle name="Total 12 3 13 2" xfId="18769" xr:uid="{00000000-0005-0000-0000-00002AA20000}"/>
    <cellStyle name="Total 12 3 13 2 2" xfId="29092" xr:uid="{00000000-0005-0000-0000-00002BA20000}"/>
    <cellStyle name="Total 12 3 13 2 3" xfId="7656" xr:uid="{00000000-0005-0000-0000-00002CA20000}"/>
    <cellStyle name="Total 12 3 13 2 4" xfId="31373" xr:uid="{00000000-0005-0000-0000-00002DA20000}"/>
    <cellStyle name="Total 12 3 13 2 5" xfId="30047" xr:uid="{00000000-0005-0000-0000-00002EA20000}"/>
    <cellStyle name="Total 12 3 13 2 6" xfId="22266" xr:uid="{00000000-0005-0000-0000-00002FA20000}"/>
    <cellStyle name="Total 12 3 13 2 7" xfId="34505" xr:uid="{00000000-0005-0000-0000-000030A20000}"/>
    <cellStyle name="Total 12 3 14" xfId="14367" xr:uid="{00000000-0005-0000-0000-000031A20000}"/>
    <cellStyle name="Total 12 3 14 2" xfId="18928" xr:uid="{00000000-0005-0000-0000-000032A20000}"/>
    <cellStyle name="Total 12 3 14 2 2" xfId="29247" xr:uid="{00000000-0005-0000-0000-000033A20000}"/>
    <cellStyle name="Total 12 3 14 2 3" xfId="26021" xr:uid="{00000000-0005-0000-0000-000034A20000}"/>
    <cellStyle name="Total 12 3 14 2 4" xfId="31527" xr:uid="{00000000-0005-0000-0000-000035A20000}"/>
    <cellStyle name="Total 12 3 14 2 5" xfId="26807" xr:uid="{00000000-0005-0000-0000-000036A20000}"/>
    <cellStyle name="Total 12 3 14 2 6" xfId="28526" xr:uid="{00000000-0005-0000-0000-000037A20000}"/>
    <cellStyle name="Total 12 3 14 2 7" xfId="34657" xr:uid="{00000000-0005-0000-0000-000038A20000}"/>
    <cellStyle name="Total 12 3 15" xfId="14558" xr:uid="{00000000-0005-0000-0000-000039A20000}"/>
    <cellStyle name="Total 12 3 15 2" xfId="19000" xr:uid="{00000000-0005-0000-0000-00003AA20000}"/>
    <cellStyle name="Total 12 3 15 2 2" xfId="29319" xr:uid="{00000000-0005-0000-0000-00003BA20000}"/>
    <cellStyle name="Total 12 3 15 2 3" xfId="26130" xr:uid="{00000000-0005-0000-0000-00003CA20000}"/>
    <cellStyle name="Total 12 3 15 2 4" xfId="31599" xr:uid="{00000000-0005-0000-0000-00003DA20000}"/>
    <cellStyle name="Total 12 3 15 2 5" xfId="25172" xr:uid="{00000000-0005-0000-0000-00003EA20000}"/>
    <cellStyle name="Total 12 3 15 2 6" xfId="32706" xr:uid="{00000000-0005-0000-0000-00003FA20000}"/>
    <cellStyle name="Total 12 3 15 2 7" xfId="34728" xr:uid="{00000000-0005-0000-0000-000040A20000}"/>
    <cellStyle name="Total 12 3 2" xfId="4340" xr:uid="{00000000-0005-0000-0000-000041A20000}"/>
    <cellStyle name="Total 12 3 2 2" xfId="11947" xr:uid="{00000000-0005-0000-0000-000042A20000}"/>
    <cellStyle name="Total 12 3 2 2 2" xfId="26798" xr:uid="{00000000-0005-0000-0000-000043A20000}"/>
    <cellStyle name="Total 12 3 2 2 3" xfId="22180" xr:uid="{00000000-0005-0000-0000-000044A20000}"/>
    <cellStyle name="Total 12 3 2 2 4" xfId="21817" xr:uid="{00000000-0005-0000-0000-000045A20000}"/>
    <cellStyle name="Total 12 3 2 2 5" xfId="21216" xr:uid="{00000000-0005-0000-0000-000046A20000}"/>
    <cellStyle name="Total 12 3 2 2 6" xfId="24340" xr:uid="{00000000-0005-0000-0000-000047A20000}"/>
    <cellStyle name="Total 12 3 2 2 7" xfId="6135" xr:uid="{00000000-0005-0000-0000-000048A20000}"/>
    <cellStyle name="Total 12 3 2 3" xfId="22451" xr:uid="{00000000-0005-0000-0000-000049A20000}"/>
    <cellStyle name="Total 12 3 2 4" xfId="22110" xr:uid="{00000000-0005-0000-0000-00004AA20000}"/>
    <cellStyle name="Total 12 3 2 5" xfId="23707" xr:uid="{00000000-0005-0000-0000-00004BA20000}"/>
    <cellStyle name="Total 12 3 2 6" xfId="22093" xr:uid="{00000000-0005-0000-0000-00004CA20000}"/>
    <cellStyle name="Total 12 3 2 7" xfId="32461" xr:uid="{00000000-0005-0000-0000-00004DA20000}"/>
    <cellStyle name="Total 12 3 2 8" xfId="23996" xr:uid="{00000000-0005-0000-0000-00004EA20000}"/>
    <cellStyle name="Total 12 3 3" xfId="12241" xr:uid="{00000000-0005-0000-0000-00004FA20000}"/>
    <cellStyle name="Total 12 3 3 2" xfId="18395" xr:uid="{00000000-0005-0000-0000-000050A20000}"/>
    <cellStyle name="Total 12 3 3 2 2" xfId="28726" xr:uid="{00000000-0005-0000-0000-000051A20000}"/>
    <cellStyle name="Total 12 3 3 2 3" xfId="24827" xr:uid="{00000000-0005-0000-0000-000052A20000}"/>
    <cellStyle name="Total 12 3 3 2 4" xfId="26313" xr:uid="{00000000-0005-0000-0000-000053A20000}"/>
    <cellStyle name="Total 12 3 3 2 5" xfId="23656" xr:uid="{00000000-0005-0000-0000-000054A20000}"/>
    <cellStyle name="Total 12 3 3 2 6" xfId="25012" xr:uid="{00000000-0005-0000-0000-000055A20000}"/>
    <cellStyle name="Total 12 3 3 2 7" xfId="31084" xr:uid="{00000000-0005-0000-0000-000056A20000}"/>
    <cellStyle name="Total 12 3 4" xfId="11685" xr:uid="{00000000-0005-0000-0000-000057A20000}"/>
    <cellStyle name="Total 12 3 4 2" xfId="18226" xr:uid="{00000000-0005-0000-0000-000058A20000}"/>
    <cellStyle name="Total 12 3 4 2 2" xfId="28562" xr:uid="{00000000-0005-0000-0000-000059A20000}"/>
    <cellStyle name="Total 12 3 4 2 3" xfId="24998" xr:uid="{00000000-0005-0000-0000-00005AA20000}"/>
    <cellStyle name="Total 12 3 4 2 4" xfId="26480" xr:uid="{00000000-0005-0000-0000-00005BA20000}"/>
    <cellStyle name="Total 12 3 4 2 5" xfId="33177" xr:uid="{00000000-0005-0000-0000-00005CA20000}"/>
    <cellStyle name="Total 12 3 4 2 6" xfId="21929" xr:uid="{00000000-0005-0000-0000-00005DA20000}"/>
    <cellStyle name="Total 12 3 4 2 7" xfId="30480" xr:uid="{00000000-0005-0000-0000-00005EA20000}"/>
    <cellStyle name="Total 12 3 5" xfId="12292" xr:uid="{00000000-0005-0000-0000-00005FA20000}"/>
    <cellStyle name="Total 12 3 5 2" xfId="18414" xr:uid="{00000000-0005-0000-0000-000060A20000}"/>
    <cellStyle name="Total 12 3 5 2 2" xfId="28745" xr:uid="{00000000-0005-0000-0000-000061A20000}"/>
    <cellStyle name="Total 12 3 5 2 3" xfId="25247" xr:uid="{00000000-0005-0000-0000-000062A20000}"/>
    <cellStyle name="Total 12 3 5 2 4" xfId="6033" xr:uid="{00000000-0005-0000-0000-000063A20000}"/>
    <cellStyle name="Total 12 3 5 2 5" xfId="31211" xr:uid="{00000000-0005-0000-0000-000064A20000}"/>
    <cellStyle name="Total 12 3 5 2 6" xfId="6466" xr:uid="{00000000-0005-0000-0000-000065A20000}"/>
    <cellStyle name="Total 12 3 5 2 7" xfId="32409" xr:uid="{00000000-0005-0000-0000-000066A20000}"/>
    <cellStyle name="Total 12 3 6" xfId="12918" xr:uid="{00000000-0005-0000-0000-000067A20000}"/>
    <cellStyle name="Total 12 3 6 2" xfId="18661" xr:uid="{00000000-0005-0000-0000-000068A20000}"/>
    <cellStyle name="Total 12 3 6 2 2" xfId="28988" xr:uid="{00000000-0005-0000-0000-000069A20000}"/>
    <cellStyle name="Total 12 3 6 2 3" xfId="27205" xr:uid="{00000000-0005-0000-0000-00006AA20000}"/>
    <cellStyle name="Total 12 3 6 2 4" xfId="5962" xr:uid="{00000000-0005-0000-0000-00006BA20000}"/>
    <cellStyle name="Total 12 3 6 2 5" xfId="33339" xr:uid="{00000000-0005-0000-0000-00006CA20000}"/>
    <cellStyle name="Total 12 3 6 2 6" xfId="29468" xr:uid="{00000000-0005-0000-0000-00006DA20000}"/>
    <cellStyle name="Total 12 3 6 2 7" xfId="23690" xr:uid="{00000000-0005-0000-0000-00006EA20000}"/>
    <cellStyle name="Total 12 3 7" xfId="14245" xr:uid="{00000000-0005-0000-0000-00006FA20000}"/>
    <cellStyle name="Total 12 3 7 2" xfId="18879" xr:uid="{00000000-0005-0000-0000-000070A20000}"/>
    <cellStyle name="Total 12 3 7 2 2" xfId="29199" xr:uid="{00000000-0005-0000-0000-000071A20000}"/>
    <cellStyle name="Total 12 3 7 2 3" xfId="24943" xr:uid="{00000000-0005-0000-0000-000072A20000}"/>
    <cellStyle name="Total 12 3 7 2 4" xfId="31479" xr:uid="{00000000-0005-0000-0000-000073A20000}"/>
    <cellStyle name="Total 12 3 7 2 5" xfId="21673" xr:uid="{00000000-0005-0000-0000-000074A20000}"/>
    <cellStyle name="Total 12 3 7 2 6" xfId="31965" xr:uid="{00000000-0005-0000-0000-000075A20000}"/>
    <cellStyle name="Total 12 3 7 2 7" xfId="34610" xr:uid="{00000000-0005-0000-0000-000076A20000}"/>
    <cellStyle name="Total 12 3 8" xfId="12657" xr:uid="{00000000-0005-0000-0000-000077A20000}"/>
    <cellStyle name="Total 12 3 8 2" xfId="18568" xr:uid="{00000000-0005-0000-0000-000078A20000}"/>
    <cellStyle name="Total 12 3 8 2 2" xfId="28896" xr:uid="{00000000-0005-0000-0000-000079A20000}"/>
    <cellStyle name="Total 12 3 8 2 3" xfId="27644" xr:uid="{00000000-0005-0000-0000-00007AA20000}"/>
    <cellStyle name="Total 12 3 8 2 4" xfId="24375" xr:uid="{00000000-0005-0000-0000-00007BA20000}"/>
    <cellStyle name="Total 12 3 8 2 5" xfId="25119" xr:uid="{00000000-0005-0000-0000-00007CA20000}"/>
    <cellStyle name="Total 12 3 8 2 6" xfId="23027" xr:uid="{00000000-0005-0000-0000-00007DA20000}"/>
    <cellStyle name="Total 12 3 8 2 7" xfId="33645" xr:uid="{00000000-0005-0000-0000-00007EA20000}"/>
    <cellStyle name="Total 12 3 9" xfId="13058" xr:uid="{00000000-0005-0000-0000-00007FA20000}"/>
    <cellStyle name="Total 12 3 9 2" xfId="18728" xr:uid="{00000000-0005-0000-0000-000080A20000}"/>
    <cellStyle name="Total 12 3 9 2 2" xfId="29052" xr:uid="{00000000-0005-0000-0000-000081A20000}"/>
    <cellStyle name="Total 12 3 9 2 3" xfId="29694" xr:uid="{00000000-0005-0000-0000-000082A20000}"/>
    <cellStyle name="Total 12 3 9 2 4" xfId="31334" xr:uid="{00000000-0005-0000-0000-000083A20000}"/>
    <cellStyle name="Total 12 3 9 2 5" xfId="6607" xr:uid="{00000000-0005-0000-0000-000084A20000}"/>
    <cellStyle name="Total 12 3 9 2 6" xfId="30899" xr:uid="{00000000-0005-0000-0000-000085A20000}"/>
    <cellStyle name="Total 12 3 9 2 7" xfId="34467" xr:uid="{00000000-0005-0000-0000-000086A20000}"/>
    <cellStyle name="Total 13 2" xfId="1294" xr:uid="{00000000-0005-0000-0000-000087A20000}"/>
    <cellStyle name="Total 13 2 10" xfId="14216" xr:uid="{00000000-0005-0000-0000-000088A20000}"/>
    <cellStyle name="Total 13 2 10 2" xfId="18862" xr:uid="{00000000-0005-0000-0000-000089A20000}"/>
    <cellStyle name="Total 13 2 10 2 2" xfId="29182" xr:uid="{00000000-0005-0000-0000-00008AA20000}"/>
    <cellStyle name="Total 13 2 10 2 3" xfId="24726" xr:uid="{00000000-0005-0000-0000-00008BA20000}"/>
    <cellStyle name="Total 13 2 10 2 4" xfId="31463" xr:uid="{00000000-0005-0000-0000-00008CA20000}"/>
    <cellStyle name="Total 13 2 10 2 5" xfId="31140" xr:uid="{00000000-0005-0000-0000-00008DA20000}"/>
    <cellStyle name="Total 13 2 10 2 6" xfId="26479" xr:uid="{00000000-0005-0000-0000-00008EA20000}"/>
    <cellStyle name="Total 13 2 10 2 7" xfId="34594" xr:uid="{00000000-0005-0000-0000-00008FA20000}"/>
    <cellStyle name="Total 13 2 11" xfId="12537" xr:uid="{00000000-0005-0000-0000-000090A20000}"/>
    <cellStyle name="Total 13 2 11 2" xfId="18505" xr:uid="{00000000-0005-0000-0000-000091A20000}"/>
    <cellStyle name="Total 13 2 11 2 2" xfId="28834" xr:uid="{00000000-0005-0000-0000-000092A20000}"/>
    <cellStyle name="Total 13 2 11 2 3" xfId="26043" xr:uid="{00000000-0005-0000-0000-000093A20000}"/>
    <cellStyle name="Total 13 2 11 2 4" xfId="24957" xr:uid="{00000000-0005-0000-0000-000094A20000}"/>
    <cellStyle name="Total 13 2 11 2 5" xfId="23563" xr:uid="{00000000-0005-0000-0000-000095A20000}"/>
    <cellStyle name="Total 13 2 11 2 6" xfId="33415" xr:uid="{00000000-0005-0000-0000-000096A20000}"/>
    <cellStyle name="Total 13 2 11 2 7" xfId="26125" xr:uid="{00000000-0005-0000-0000-000097A20000}"/>
    <cellStyle name="Total 13 2 12" xfId="14225" xr:uid="{00000000-0005-0000-0000-000098A20000}"/>
    <cellStyle name="Total 13 2 12 2" xfId="18868" xr:uid="{00000000-0005-0000-0000-000099A20000}"/>
    <cellStyle name="Total 13 2 12 2 2" xfId="29188" xr:uid="{00000000-0005-0000-0000-00009AA20000}"/>
    <cellStyle name="Total 13 2 12 2 3" xfId="26267" xr:uid="{00000000-0005-0000-0000-00009BA20000}"/>
    <cellStyle name="Total 13 2 12 2 4" xfId="31469" xr:uid="{00000000-0005-0000-0000-00009CA20000}"/>
    <cellStyle name="Total 13 2 12 2 5" xfId="22228" xr:uid="{00000000-0005-0000-0000-00009DA20000}"/>
    <cellStyle name="Total 13 2 12 2 6" xfId="6347" xr:uid="{00000000-0005-0000-0000-00009EA20000}"/>
    <cellStyle name="Total 13 2 12 2 7" xfId="34600" xr:uid="{00000000-0005-0000-0000-00009FA20000}"/>
    <cellStyle name="Total 13 2 13" xfId="14807" xr:uid="{00000000-0005-0000-0000-0000A0A20000}"/>
    <cellStyle name="Total 13 2 13 2" xfId="19098" xr:uid="{00000000-0005-0000-0000-0000A1A20000}"/>
    <cellStyle name="Total 13 2 13 2 2" xfId="29416" xr:uid="{00000000-0005-0000-0000-0000A2A20000}"/>
    <cellStyle name="Total 13 2 13 2 3" xfId="24906" xr:uid="{00000000-0005-0000-0000-0000A3A20000}"/>
    <cellStyle name="Total 13 2 13 2 4" xfId="31695" xr:uid="{00000000-0005-0000-0000-0000A4A20000}"/>
    <cellStyle name="Total 13 2 13 2 5" xfId="26506" xr:uid="{00000000-0005-0000-0000-0000A5A20000}"/>
    <cellStyle name="Total 13 2 13 2 6" xfId="31137" xr:uid="{00000000-0005-0000-0000-0000A6A20000}"/>
    <cellStyle name="Total 13 2 13 2 7" xfId="34824" xr:uid="{00000000-0005-0000-0000-0000A7A20000}"/>
    <cellStyle name="Total 13 2 14" xfId="14080" xr:uid="{00000000-0005-0000-0000-0000A8A20000}"/>
    <cellStyle name="Total 13 2 14 2" xfId="18812" xr:uid="{00000000-0005-0000-0000-0000A9A20000}"/>
    <cellStyle name="Total 13 2 14 2 2" xfId="29134" xr:uid="{00000000-0005-0000-0000-0000AAA20000}"/>
    <cellStyle name="Total 13 2 14 2 3" xfId="24837" xr:uid="{00000000-0005-0000-0000-0000ABA20000}"/>
    <cellStyle name="Total 13 2 14 2 4" xfId="31414" xr:uid="{00000000-0005-0000-0000-0000ACA20000}"/>
    <cellStyle name="Total 13 2 14 2 5" xfId="25406" xr:uid="{00000000-0005-0000-0000-0000ADA20000}"/>
    <cellStyle name="Total 13 2 14 2 6" xfId="32164" xr:uid="{00000000-0005-0000-0000-0000AEA20000}"/>
    <cellStyle name="Total 13 2 14 2 7" xfId="34546" xr:uid="{00000000-0005-0000-0000-0000AFA20000}"/>
    <cellStyle name="Total 13 2 15" xfId="12369" xr:uid="{00000000-0005-0000-0000-0000B0A20000}"/>
    <cellStyle name="Total 13 2 15 2" xfId="18444" xr:uid="{00000000-0005-0000-0000-0000B1A20000}"/>
    <cellStyle name="Total 13 2 15 2 2" xfId="28775" xr:uid="{00000000-0005-0000-0000-0000B2A20000}"/>
    <cellStyle name="Total 13 2 15 2 3" xfId="24977" xr:uid="{00000000-0005-0000-0000-0000B3A20000}"/>
    <cellStyle name="Total 13 2 15 2 4" xfId="26067" xr:uid="{00000000-0005-0000-0000-0000B4A20000}"/>
    <cellStyle name="Total 13 2 15 2 5" xfId="21497" xr:uid="{00000000-0005-0000-0000-0000B5A20000}"/>
    <cellStyle name="Total 13 2 15 2 6" xfId="32645" xr:uid="{00000000-0005-0000-0000-0000B6A20000}"/>
    <cellStyle name="Total 13 2 15 2 7" xfId="6091" xr:uid="{00000000-0005-0000-0000-0000B7A20000}"/>
    <cellStyle name="Total 13 2 2" xfId="5051" xr:uid="{00000000-0005-0000-0000-0000B8A20000}"/>
    <cellStyle name="Total 13 2 2 2" xfId="11764" xr:uid="{00000000-0005-0000-0000-0000B9A20000}"/>
    <cellStyle name="Total 13 2 2 2 2" xfId="24036" xr:uid="{00000000-0005-0000-0000-0000BAA20000}"/>
    <cellStyle name="Total 13 2 2 2 3" xfId="24235" xr:uid="{00000000-0005-0000-0000-0000BBA20000}"/>
    <cellStyle name="Total 13 2 2 2 4" xfId="23777" xr:uid="{00000000-0005-0000-0000-0000BCA20000}"/>
    <cellStyle name="Total 13 2 2 2 5" xfId="27611" xr:uid="{00000000-0005-0000-0000-0000BDA20000}"/>
    <cellStyle name="Total 13 2 2 2 6" xfId="26254" xr:uid="{00000000-0005-0000-0000-0000BEA20000}"/>
    <cellStyle name="Total 13 2 2 2 7" xfId="33302" xr:uid="{00000000-0005-0000-0000-0000BFA20000}"/>
    <cellStyle name="Total 13 2 2 3" xfId="22452" xr:uid="{00000000-0005-0000-0000-0000C0A20000}"/>
    <cellStyle name="Total 13 2 2 4" xfId="27627" xr:uid="{00000000-0005-0000-0000-0000C1A20000}"/>
    <cellStyle name="Total 13 2 2 5" xfId="24900" xr:uid="{00000000-0005-0000-0000-0000C2A20000}"/>
    <cellStyle name="Total 13 2 2 6" xfId="22273" xr:uid="{00000000-0005-0000-0000-0000C3A20000}"/>
    <cellStyle name="Total 13 2 2 7" xfId="31270" xr:uid="{00000000-0005-0000-0000-0000C4A20000}"/>
    <cellStyle name="Total 13 2 2 8" xfId="32545" xr:uid="{00000000-0005-0000-0000-0000C5A20000}"/>
    <cellStyle name="Total 13 2 3" xfId="11967" xr:uid="{00000000-0005-0000-0000-0000C6A20000}"/>
    <cellStyle name="Total 13 2 3 2" xfId="18311" xr:uid="{00000000-0005-0000-0000-0000C7A20000}"/>
    <cellStyle name="Total 13 2 3 2 2" xfId="28644" xr:uid="{00000000-0005-0000-0000-0000C8A20000}"/>
    <cellStyle name="Total 13 2 3 2 3" xfId="25103" xr:uid="{00000000-0005-0000-0000-0000C9A20000}"/>
    <cellStyle name="Total 13 2 3 2 4" xfId="25222" xr:uid="{00000000-0005-0000-0000-0000CAA20000}"/>
    <cellStyle name="Total 13 2 3 2 5" xfId="28133" xr:uid="{00000000-0005-0000-0000-0000CBA20000}"/>
    <cellStyle name="Total 13 2 3 2 6" xfId="32976" xr:uid="{00000000-0005-0000-0000-0000CCA20000}"/>
    <cellStyle name="Total 13 2 3 2 7" xfId="6173" xr:uid="{00000000-0005-0000-0000-0000CDA20000}"/>
    <cellStyle name="Total 13 2 4" xfId="11841" xr:uid="{00000000-0005-0000-0000-0000CEA20000}"/>
    <cellStyle name="Total 13 2 4 2" xfId="18269" xr:uid="{00000000-0005-0000-0000-0000CFA20000}"/>
    <cellStyle name="Total 13 2 4 2 2" xfId="28604" xr:uid="{00000000-0005-0000-0000-0000D0A20000}"/>
    <cellStyle name="Total 13 2 4 2 3" xfId="24718" xr:uid="{00000000-0005-0000-0000-0000D1A20000}"/>
    <cellStyle name="Total 13 2 4 2 4" xfId="22057" xr:uid="{00000000-0005-0000-0000-0000D2A20000}"/>
    <cellStyle name="Total 13 2 4 2 5" xfId="22282" xr:uid="{00000000-0005-0000-0000-0000D3A20000}"/>
    <cellStyle name="Total 13 2 4 2 6" xfId="27732" xr:uid="{00000000-0005-0000-0000-0000D4A20000}"/>
    <cellStyle name="Total 13 2 4 2 7" xfId="27098" xr:uid="{00000000-0005-0000-0000-0000D5A20000}"/>
    <cellStyle name="Total 13 2 5" xfId="11711" xr:uid="{00000000-0005-0000-0000-0000D6A20000}"/>
    <cellStyle name="Total 13 2 5 2" xfId="18230" xr:uid="{00000000-0005-0000-0000-0000D7A20000}"/>
    <cellStyle name="Total 13 2 5 2 2" xfId="28566" xr:uid="{00000000-0005-0000-0000-0000D8A20000}"/>
    <cellStyle name="Total 13 2 5 2 3" xfId="26164" xr:uid="{00000000-0005-0000-0000-0000D9A20000}"/>
    <cellStyle name="Total 13 2 5 2 4" xfId="24568" xr:uid="{00000000-0005-0000-0000-0000DAA20000}"/>
    <cellStyle name="Total 13 2 5 2 5" xfId="32589" xr:uid="{00000000-0005-0000-0000-0000DBA20000}"/>
    <cellStyle name="Total 13 2 5 2 6" xfId="32859" xr:uid="{00000000-0005-0000-0000-0000DCA20000}"/>
    <cellStyle name="Total 13 2 5 2 7" xfId="21297" xr:uid="{00000000-0005-0000-0000-0000DDA20000}"/>
    <cellStyle name="Total 13 2 6" xfId="12919" xr:uid="{00000000-0005-0000-0000-0000DEA20000}"/>
    <cellStyle name="Total 13 2 6 2" xfId="18662" xr:uid="{00000000-0005-0000-0000-0000DFA20000}"/>
    <cellStyle name="Total 13 2 6 2 2" xfId="28989" xr:uid="{00000000-0005-0000-0000-0000E0A20000}"/>
    <cellStyle name="Total 13 2 6 2 3" xfId="29959" xr:uid="{00000000-0005-0000-0000-0000E1A20000}"/>
    <cellStyle name="Total 13 2 6 2 4" xfId="5965" xr:uid="{00000000-0005-0000-0000-0000E2A20000}"/>
    <cellStyle name="Total 13 2 6 2 5" xfId="6186" xr:uid="{00000000-0005-0000-0000-0000E3A20000}"/>
    <cellStyle name="Total 13 2 6 2 6" xfId="33738" xr:uid="{00000000-0005-0000-0000-0000E4A20000}"/>
    <cellStyle name="Total 13 2 6 2 7" xfId="32831" xr:uid="{00000000-0005-0000-0000-0000E5A20000}"/>
    <cellStyle name="Total 13 2 7" xfId="14456" xr:uid="{00000000-0005-0000-0000-0000E6A20000}"/>
    <cellStyle name="Total 13 2 7 2" xfId="18963" xr:uid="{00000000-0005-0000-0000-0000E7A20000}"/>
    <cellStyle name="Total 13 2 7 2 2" xfId="29282" xr:uid="{00000000-0005-0000-0000-0000E8A20000}"/>
    <cellStyle name="Total 13 2 7 2 3" xfId="26276" xr:uid="{00000000-0005-0000-0000-0000E9A20000}"/>
    <cellStyle name="Total 13 2 7 2 4" xfId="31562" xr:uid="{00000000-0005-0000-0000-0000EAA20000}"/>
    <cellStyle name="Total 13 2 7 2 5" xfId="29879" xr:uid="{00000000-0005-0000-0000-0000EBA20000}"/>
    <cellStyle name="Total 13 2 7 2 6" xfId="30850" xr:uid="{00000000-0005-0000-0000-0000ECA20000}"/>
    <cellStyle name="Total 13 2 7 2 7" xfId="34692" xr:uid="{00000000-0005-0000-0000-0000EDA20000}"/>
    <cellStyle name="Total 13 2 8" xfId="12516" xr:uid="{00000000-0005-0000-0000-0000EEA20000}"/>
    <cellStyle name="Total 13 2 8 2" xfId="18490" xr:uid="{00000000-0005-0000-0000-0000EFA20000}"/>
    <cellStyle name="Total 13 2 8 2 2" xfId="28819" xr:uid="{00000000-0005-0000-0000-0000F0A20000}"/>
    <cellStyle name="Total 13 2 8 2 3" xfId="24884" xr:uid="{00000000-0005-0000-0000-0000F1A20000}"/>
    <cellStyle name="Total 13 2 8 2 4" xfId="28463" xr:uid="{00000000-0005-0000-0000-0000F2A20000}"/>
    <cellStyle name="Total 13 2 8 2 5" xfId="6321" xr:uid="{00000000-0005-0000-0000-0000F3A20000}"/>
    <cellStyle name="Total 13 2 8 2 6" xfId="25900" xr:uid="{00000000-0005-0000-0000-0000F4A20000}"/>
    <cellStyle name="Total 13 2 8 2 7" xfId="31103" xr:uid="{00000000-0005-0000-0000-0000F5A20000}"/>
    <cellStyle name="Total 13 2 9" xfId="12900" xr:uid="{00000000-0005-0000-0000-0000F6A20000}"/>
    <cellStyle name="Total 13 2 9 2" xfId="18650" xr:uid="{00000000-0005-0000-0000-0000F7A20000}"/>
    <cellStyle name="Total 13 2 9 2 2" xfId="28977" xr:uid="{00000000-0005-0000-0000-0000F8A20000}"/>
    <cellStyle name="Total 13 2 9 2 3" xfId="25880" xr:uid="{00000000-0005-0000-0000-0000F9A20000}"/>
    <cellStyle name="Total 13 2 9 2 4" xfId="28158" xr:uid="{00000000-0005-0000-0000-0000FAA20000}"/>
    <cellStyle name="Total 13 2 9 2 5" xfId="24886" xr:uid="{00000000-0005-0000-0000-0000FBA20000}"/>
    <cellStyle name="Total 13 2 9 2 6" xfId="28047" xr:uid="{00000000-0005-0000-0000-0000FCA20000}"/>
    <cellStyle name="Total 13 2 9 2 7" xfId="30587" xr:uid="{00000000-0005-0000-0000-0000FDA20000}"/>
    <cellStyle name="Total 13 3" xfId="1295" xr:uid="{00000000-0005-0000-0000-0000FEA20000}"/>
    <cellStyle name="Total 13 3 10" xfId="14707" xr:uid="{00000000-0005-0000-0000-0000FFA20000}"/>
    <cellStyle name="Total 13 3 10 2" xfId="19060" xr:uid="{00000000-0005-0000-0000-000000A30000}"/>
    <cellStyle name="Total 13 3 10 2 2" xfId="29378" xr:uid="{00000000-0005-0000-0000-000001A30000}"/>
    <cellStyle name="Total 13 3 10 2 3" xfId="25032" xr:uid="{00000000-0005-0000-0000-000002A30000}"/>
    <cellStyle name="Total 13 3 10 2 4" xfId="31658" xr:uid="{00000000-0005-0000-0000-000003A30000}"/>
    <cellStyle name="Total 13 3 10 2 5" xfId="23930" xr:uid="{00000000-0005-0000-0000-000004A30000}"/>
    <cellStyle name="Total 13 3 10 2 6" xfId="24082" xr:uid="{00000000-0005-0000-0000-000005A30000}"/>
    <cellStyle name="Total 13 3 10 2 7" xfId="34787" xr:uid="{00000000-0005-0000-0000-000006A30000}"/>
    <cellStyle name="Total 13 3 11" xfId="14748" xr:uid="{00000000-0005-0000-0000-000007A30000}"/>
    <cellStyle name="Total 13 3 11 2" xfId="19074" xr:uid="{00000000-0005-0000-0000-000008A30000}"/>
    <cellStyle name="Total 13 3 11 2 2" xfId="29392" xr:uid="{00000000-0005-0000-0000-000009A30000}"/>
    <cellStyle name="Total 13 3 11 2 3" xfId="25959" xr:uid="{00000000-0005-0000-0000-00000AA30000}"/>
    <cellStyle name="Total 13 3 11 2 4" xfId="31672" xr:uid="{00000000-0005-0000-0000-00000BA30000}"/>
    <cellStyle name="Total 13 3 11 2 5" xfId="22566" xr:uid="{00000000-0005-0000-0000-00000CA30000}"/>
    <cellStyle name="Total 13 3 11 2 6" xfId="32470" xr:uid="{00000000-0005-0000-0000-00000DA30000}"/>
    <cellStyle name="Total 13 3 11 2 7" xfId="34801" xr:uid="{00000000-0005-0000-0000-00000EA30000}"/>
    <cellStyle name="Total 13 3 12" xfId="12703" xr:uid="{00000000-0005-0000-0000-00000FA30000}"/>
    <cellStyle name="Total 13 3 12 2" xfId="18573" xr:uid="{00000000-0005-0000-0000-000010A30000}"/>
    <cellStyle name="Total 13 3 12 2 2" xfId="28901" xr:uid="{00000000-0005-0000-0000-000011A30000}"/>
    <cellStyle name="Total 13 3 12 2 3" xfId="25882" xr:uid="{00000000-0005-0000-0000-000012A30000}"/>
    <cellStyle name="Total 13 3 12 2 4" xfId="6024" xr:uid="{00000000-0005-0000-0000-000013A30000}"/>
    <cellStyle name="Total 13 3 12 2 5" xfId="32992" xr:uid="{00000000-0005-0000-0000-000014A30000}"/>
    <cellStyle name="Total 13 3 12 2 6" xfId="6461" xr:uid="{00000000-0005-0000-0000-000015A30000}"/>
    <cellStyle name="Total 13 3 12 2 7" xfId="28045" xr:uid="{00000000-0005-0000-0000-000016A30000}"/>
    <cellStyle name="Total 13 3 13" xfId="12346" xr:uid="{00000000-0005-0000-0000-000017A30000}"/>
    <cellStyle name="Total 13 3 13 2" xfId="18433" xr:uid="{00000000-0005-0000-0000-000018A30000}"/>
    <cellStyle name="Total 13 3 13 2 2" xfId="28764" xr:uid="{00000000-0005-0000-0000-000019A30000}"/>
    <cellStyle name="Total 13 3 13 2 3" xfId="24706" xr:uid="{00000000-0005-0000-0000-00001AA30000}"/>
    <cellStyle name="Total 13 3 13 2 4" xfId="26028" xr:uid="{00000000-0005-0000-0000-00001BA30000}"/>
    <cellStyle name="Total 13 3 13 2 5" xfId="27306" xr:uid="{00000000-0005-0000-0000-00001CA30000}"/>
    <cellStyle name="Total 13 3 13 2 6" xfId="25486" xr:uid="{00000000-0005-0000-0000-00001DA30000}"/>
    <cellStyle name="Total 13 3 13 2 7" xfId="26590" xr:uid="{00000000-0005-0000-0000-00001EA30000}"/>
    <cellStyle name="Total 13 3 14" xfId="14835" xr:uid="{00000000-0005-0000-0000-00001FA30000}"/>
    <cellStyle name="Total 13 3 14 2" xfId="19111" xr:uid="{00000000-0005-0000-0000-000020A30000}"/>
    <cellStyle name="Total 13 3 14 2 2" xfId="29429" xr:uid="{00000000-0005-0000-0000-000021A30000}"/>
    <cellStyle name="Total 13 3 14 2 3" xfId="25914" xr:uid="{00000000-0005-0000-0000-000022A30000}"/>
    <cellStyle name="Total 13 3 14 2 4" xfId="31708" xr:uid="{00000000-0005-0000-0000-000023A30000}"/>
    <cellStyle name="Total 13 3 14 2 5" xfId="28138" xr:uid="{00000000-0005-0000-0000-000024A30000}"/>
    <cellStyle name="Total 13 3 14 2 6" xfId="27447" xr:uid="{00000000-0005-0000-0000-000025A30000}"/>
    <cellStyle name="Total 13 3 14 2 7" xfId="34837" xr:uid="{00000000-0005-0000-0000-000026A30000}"/>
    <cellStyle name="Total 13 3 15" xfId="14439" xr:uid="{00000000-0005-0000-0000-000027A30000}"/>
    <cellStyle name="Total 13 3 15 2" xfId="18951" xr:uid="{00000000-0005-0000-0000-000028A30000}"/>
    <cellStyle name="Total 13 3 15 2 2" xfId="29270" xr:uid="{00000000-0005-0000-0000-000029A30000}"/>
    <cellStyle name="Total 13 3 15 2 3" xfId="24694" xr:uid="{00000000-0005-0000-0000-00002AA30000}"/>
    <cellStyle name="Total 13 3 15 2 4" xfId="31550" xr:uid="{00000000-0005-0000-0000-00002BA30000}"/>
    <cellStyle name="Total 13 3 15 2 5" xfId="30634" xr:uid="{00000000-0005-0000-0000-00002CA30000}"/>
    <cellStyle name="Total 13 3 15 2 6" xfId="33460" xr:uid="{00000000-0005-0000-0000-00002DA30000}"/>
    <cellStyle name="Total 13 3 15 2 7" xfId="34680" xr:uid="{00000000-0005-0000-0000-00002EA30000}"/>
    <cellStyle name="Total 13 3 2" xfId="4339" xr:uid="{00000000-0005-0000-0000-00002FA30000}"/>
    <cellStyle name="Total 13 3 2 2" xfId="11700" xr:uid="{00000000-0005-0000-0000-000030A30000}"/>
    <cellStyle name="Total 13 3 2 2 2" xfId="29875" xr:uid="{00000000-0005-0000-0000-000031A30000}"/>
    <cellStyle name="Total 13 3 2 2 3" xfId="31013" xr:uid="{00000000-0005-0000-0000-000032A30000}"/>
    <cellStyle name="Total 13 3 2 2 4" xfId="32442" xr:uid="{00000000-0005-0000-0000-000033A30000}"/>
    <cellStyle name="Total 13 3 2 2 5" xfId="33700" xr:uid="{00000000-0005-0000-0000-000034A30000}"/>
    <cellStyle name="Total 13 3 2 2 6" xfId="34306" xr:uid="{00000000-0005-0000-0000-000035A30000}"/>
    <cellStyle name="Total 13 3 2 2 7" xfId="35119" xr:uid="{00000000-0005-0000-0000-000036A30000}"/>
    <cellStyle name="Total 13 3 2 3" xfId="22453" xr:uid="{00000000-0005-0000-0000-000037A30000}"/>
    <cellStyle name="Total 13 3 2 4" xfId="28515" xr:uid="{00000000-0005-0000-0000-000038A30000}"/>
    <cellStyle name="Total 13 3 2 5" xfId="25834" xr:uid="{00000000-0005-0000-0000-000039A30000}"/>
    <cellStyle name="Total 13 3 2 6" xfId="27733" xr:uid="{00000000-0005-0000-0000-00003AA30000}"/>
    <cellStyle name="Total 13 3 2 7" xfId="22744" xr:uid="{00000000-0005-0000-0000-00003BA30000}"/>
    <cellStyle name="Total 13 3 2 8" xfId="33251" xr:uid="{00000000-0005-0000-0000-00003CA30000}"/>
    <cellStyle name="Total 13 3 3" xfId="12278" xr:uid="{00000000-0005-0000-0000-00003DA30000}"/>
    <cellStyle name="Total 13 3 3 2" xfId="18410" xr:uid="{00000000-0005-0000-0000-00003EA30000}"/>
    <cellStyle name="Total 13 3 3 2 2" xfId="28741" xr:uid="{00000000-0005-0000-0000-00003FA30000}"/>
    <cellStyle name="Total 13 3 3 2 3" xfId="26422" xr:uid="{00000000-0005-0000-0000-000040A30000}"/>
    <cellStyle name="Total 13 3 3 2 4" xfId="25228" xr:uid="{00000000-0005-0000-0000-000041A30000}"/>
    <cellStyle name="Total 13 3 3 2 5" xfId="23897" xr:uid="{00000000-0005-0000-0000-000042A30000}"/>
    <cellStyle name="Total 13 3 3 2 6" xfId="26341" xr:uid="{00000000-0005-0000-0000-000043A30000}"/>
    <cellStyle name="Total 13 3 3 2 7" xfId="21486" xr:uid="{00000000-0005-0000-0000-000044A30000}"/>
    <cellStyle name="Total 13 3 4" xfId="12306" xr:uid="{00000000-0005-0000-0000-000045A30000}"/>
    <cellStyle name="Total 13 3 4 2" xfId="18421" xr:uid="{00000000-0005-0000-0000-000046A30000}"/>
    <cellStyle name="Total 13 3 4 2 2" xfId="28752" xr:uid="{00000000-0005-0000-0000-000047A30000}"/>
    <cellStyle name="Total 13 3 4 2 3" xfId="26518" xr:uid="{00000000-0005-0000-0000-000048A30000}"/>
    <cellStyle name="Total 13 3 4 2 4" xfId="24424" xr:uid="{00000000-0005-0000-0000-000049A30000}"/>
    <cellStyle name="Total 13 3 4 2 5" xfId="27150" xr:uid="{00000000-0005-0000-0000-00004AA30000}"/>
    <cellStyle name="Total 13 3 4 2 6" xfId="28276" xr:uid="{00000000-0005-0000-0000-00004BA30000}"/>
    <cellStyle name="Total 13 3 4 2 7" xfId="30105" xr:uid="{00000000-0005-0000-0000-00004CA30000}"/>
    <cellStyle name="Total 13 3 5" xfId="12328" xr:uid="{00000000-0005-0000-0000-00004DA30000}"/>
    <cellStyle name="Total 13 3 5 2" xfId="18428" xr:uid="{00000000-0005-0000-0000-00004EA30000}"/>
    <cellStyle name="Total 13 3 5 2 2" xfId="28759" xr:uid="{00000000-0005-0000-0000-00004FA30000}"/>
    <cellStyle name="Total 13 3 5 2 3" xfId="25154" xr:uid="{00000000-0005-0000-0000-000050A30000}"/>
    <cellStyle name="Total 13 3 5 2 4" xfId="30561" xr:uid="{00000000-0005-0000-0000-000051A30000}"/>
    <cellStyle name="Total 13 3 5 2 5" xfId="23346" xr:uid="{00000000-0005-0000-0000-000052A30000}"/>
    <cellStyle name="Total 13 3 5 2 6" xfId="25965" xr:uid="{00000000-0005-0000-0000-000053A30000}"/>
    <cellStyle name="Total 13 3 5 2 7" xfId="34057" xr:uid="{00000000-0005-0000-0000-000054A30000}"/>
    <cellStyle name="Total 13 3 6" xfId="12920" xr:uid="{00000000-0005-0000-0000-000055A30000}"/>
    <cellStyle name="Total 13 3 6 2" xfId="18663" xr:uid="{00000000-0005-0000-0000-000056A30000}"/>
    <cellStyle name="Total 13 3 6 2 2" xfId="28990" xr:uid="{00000000-0005-0000-0000-000057A30000}"/>
    <cellStyle name="Total 13 3 6 2 3" xfId="24119" xr:uid="{00000000-0005-0000-0000-000058A30000}"/>
    <cellStyle name="Total 13 3 6 2 4" xfId="25148" xr:uid="{00000000-0005-0000-0000-000059A30000}"/>
    <cellStyle name="Total 13 3 6 2 5" xfId="23794" xr:uid="{00000000-0005-0000-0000-00005AA30000}"/>
    <cellStyle name="Total 13 3 6 2 6" xfId="27308" xr:uid="{00000000-0005-0000-0000-00005BA30000}"/>
    <cellStyle name="Total 13 3 6 2 7" xfId="29922" xr:uid="{00000000-0005-0000-0000-00005CA30000}"/>
    <cellStyle name="Total 13 3 7" xfId="14562" xr:uid="{00000000-0005-0000-0000-00005DA30000}"/>
    <cellStyle name="Total 13 3 7 2" xfId="19003" xr:uid="{00000000-0005-0000-0000-00005EA30000}"/>
    <cellStyle name="Total 13 3 7 2 2" xfId="29322" xr:uid="{00000000-0005-0000-0000-00005FA30000}"/>
    <cellStyle name="Total 13 3 7 2 3" xfId="25345" xr:uid="{00000000-0005-0000-0000-000060A30000}"/>
    <cellStyle name="Total 13 3 7 2 4" xfId="31602" xr:uid="{00000000-0005-0000-0000-000061A30000}"/>
    <cellStyle name="Total 13 3 7 2 5" xfId="25883" xr:uid="{00000000-0005-0000-0000-000062A30000}"/>
    <cellStyle name="Total 13 3 7 2 6" xfId="32971" xr:uid="{00000000-0005-0000-0000-000063A30000}"/>
    <cellStyle name="Total 13 3 7 2 7" xfId="34731" xr:uid="{00000000-0005-0000-0000-000064A30000}"/>
    <cellStyle name="Total 13 3 8" xfId="14616" xr:uid="{00000000-0005-0000-0000-000065A30000}"/>
    <cellStyle name="Total 13 3 8 2" xfId="19022" xr:uid="{00000000-0005-0000-0000-000066A30000}"/>
    <cellStyle name="Total 13 3 8 2 2" xfId="29341" xr:uid="{00000000-0005-0000-0000-000067A30000}"/>
    <cellStyle name="Total 13 3 8 2 3" xfId="24973" xr:uid="{00000000-0005-0000-0000-000068A30000}"/>
    <cellStyle name="Total 13 3 8 2 4" xfId="31621" xr:uid="{00000000-0005-0000-0000-000069A30000}"/>
    <cellStyle name="Total 13 3 8 2 5" xfId="24853" xr:uid="{00000000-0005-0000-0000-00006AA30000}"/>
    <cellStyle name="Total 13 3 8 2 6" xfId="33452" xr:uid="{00000000-0005-0000-0000-00006BA30000}"/>
    <cellStyle name="Total 13 3 8 2 7" xfId="34750" xr:uid="{00000000-0005-0000-0000-00006CA30000}"/>
    <cellStyle name="Total 13 3 9" xfId="14275" xr:uid="{00000000-0005-0000-0000-00006DA30000}"/>
    <cellStyle name="Total 13 3 9 2" xfId="18889" xr:uid="{00000000-0005-0000-0000-00006EA30000}"/>
    <cellStyle name="Total 13 3 9 2 2" xfId="29209" xr:uid="{00000000-0005-0000-0000-00006FA30000}"/>
    <cellStyle name="Total 13 3 9 2 3" xfId="25075" xr:uid="{00000000-0005-0000-0000-000070A30000}"/>
    <cellStyle name="Total 13 3 9 2 4" xfId="31489" xr:uid="{00000000-0005-0000-0000-000071A30000}"/>
    <cellStyle name="Total 13 3 9 2 5" xfId="21559" xr:uid="{00000000-0005-0000-0000-000072A30000}"/>
    <cellStyle name="Total 13 3 9 2 6" xfId="33271" xr:uid="{00000000-0005-0000-0000-000073A30000}"/>
    <cellStyle name="Total 13 3 9 2 7" xfId="34620" xr:uid="{00000000-0005-0000-0000-000074A30000}"/>
    <cellStyle name="Total 14 2" xfId="1296" xr:uid="{00000000-0005-0000-0000-000075A30000}"/>
    <cellStyle name="Total 14 2 10" xfId="12599" xr:uid="{00000000-0005-0000-0000-000076A30000}"/>
    <cellStyle name="Total 14 2 10 2" xfId="18527" xr:uid="{00000000-0005-0000-0000-000077A30000}"/>
    <cellStyle name="Total 14 2 10 2 2" xfId="28856" xr:uid="{00000000-0005-0000-0000-000078A30000}"/>
    <cellStyle name="Total 14 2 10 2 3" xfId="24891" xr:uid="{00000000-0005-0000-0000-000079A30000}"/>
    <cellStyle name="Total 14 2 10 2 4" xfId="25285" xr:uid="{00000000-0005-0000-0000-00007AA30000}"/>
    <cellStyle name="Total 14 2 10 2 5" xfId="26105" xr:uid="{00000000-0005-0000-0000-00007BA30000}"/>
    <cellStyle name="Total 14 2 10 2 6" xfId="33455" xr:uid="{00000000-0005-0000-0000-00007CA30000}"/>
    <cellStyle name="Total 14 2 10 2 7" xfId="31820" xr:uid="{00000000-0005-0000-0000-00007DA30000}"/>
    <cellStyle name="Total 14 2 11" xfId="12964" xr:uid="{00000000-0005-0000-0000-00007EA30000}"/>
    <cellStyle name="Total 14 2 11 2" xfId="18695" xr:uid="{00000000-0005-0000-0000-00007FA30000}"/>
    <cellStyle name="Total 14 2 11 2 2" xfId="29022" xr:uid="{00000000-0005-0000-0000-000080A30000}"/>
    <cellStyle name="Total 14 2 11 2 3" xfId="23866" xr:uid="{00000000-0005-0000-0000-000081A30000}"/>
    <cellStyle name="Total 14 2 11 2 4" xfId="5954" xr:uid="{00000000-0005-0000-0000-000082A30000}"/>
    <cellStyle name="Total 14 2 11 2 5" xfId="29902" xr:uid="{00000000-0005-0000-0000-000083A30000}"/>
    <cellStyle name="Total 14 2 11 2 6" xfId="22010" xr:uid="{00000000-0005-0000-0000-000084A30000}"/>
    <cellStyle name="Total 14 2 11 2 7" xfId="30938" xr:uid="{00000000-0005-0000-0000-000085A30000}"/>
    <cellStyle name="Total 14 2 12" xfId="12365" xr:uid="{00000000-0005-0000-0000-000086A30000}"/>
    <cellStyle name="Total 14 2 12 2" xfId="18441" xr:uid="{00000000-0005-0000-0000-000087A30000}"/>
    <cellStyle name="Total 14 2 12 2 2" xfId="28772" xr:uid="{00000000-0005-0000-0000-000088A30000}"/>
    <cellStyle name="Total 14 2 12 2 3" xfId="24825" xr:uid="{00000000-0005-0000-0000-000089A30000}"/>
    <cellStyle name="Total 14 2 12 2 4" xfId="24581" xr:uid="{00000000-0005-0000-0000-00008AA30000}"/>
    <cellStyle name="Total 14 2 12 2 5" xfId="23297" xr:uid="{00000000-0005-0000-0000-00008BA30000}"/>
    <cellStyle name="Total 14 2 12 2 6" xfId="32983" xr:uid="{00000000-0005-0000-0000-00008CA30000}"/>
    <cellStyle name="Total 14 2 12 2 7" xfId="6362" xr:uid="{00000000-0005-0000-0000-00008DA30000}"/>
    <cellStyle name="Total 14 2 13" xfId="14766" xr:uid="{00000000-0005-0000-0000-00008EA30000}"/>
    <cellStyle name="Total 14 2 13 2" xfId="19079" xr:uid="{00000000-0005-0000-0000-00008FA30000}"/>
    <cellStyle name="Total 14 2 13 2 2" xfId="29397" xr:uid="{00000000-0005-0000-0000-000090A30000}"/>
    <cellStyle name="Total 14 2 13 2 3" xfId="26097" xr:uid="{00000000-0005-0000-0000-000091A30000}"/>
    <cellStyle name="Total 14 2 13 2 4" xfId="31677" xr:uid="{00000000-0005-0000-0000-000092A30000}"/>
    <cellStyle name="Total 14 2 13 2 5" xfId="27215" xr:uid="{00000000-0005-0000-0000-000093A30000}"/>
    <cellStyle name="Total 14 2 13 2 6" xfId="28696" xr:uid="{00000000-0005-0000-0000-000094A30000}"/>
    <cellStyle name="Total 14 2 13 2 7" xfId="34806" xr:uid="{00000000-0005-0000-0000-000095A30000}"/>
    <cellStyle name="Total 14 2 14" xfId="14012" xr:uid="{00000000-0005-0000-0000-000096A30000}"/>
    <cellStyle name="Total 14 2 14 2" xfId="18782" xr:uid="{00000000-0005-0000-0000-000097A30000}"/>
    <cellStyle name="Total 14 2 14 2 2" xfId="29105" xr:uid="{00000000-0005-0000-0000-000098A30000}"/>
    <cellStyle name="Total 14 2 14 2 3" xfId="25940" xr:uid="{00000000-0005-0000-0000-000099A30000}"/>
    <cellStyle name="Total 14 2 14 2 4" xfId="31386" xr:uid="{00000000-0005-0000-0000-00009AA30000}"/>
    <cellStyle name="Total 14 2 14 2 5" xfId="25270" xr:uid="{00000000-0005-0000-0000-00009BA30000}"/>
    <cellStyle name="Total 14 2 14 2 6" xfId="25203" xr:uid="{00000000-0005-0000-0000-00009CA30000}"/>
    <cellStyle name="Total 14 2 14 2 7" xfId="34518" xr:uid="{00000000-0005-0000-0000-00009DA30000}"/>
    <cellStyle name="Total 14 2 15" xfId="14396" xr:uid="{00000000-0005-0000-0000-00009EA30000}"/>
    <cellStyle name="Total 14 2 15 2" xfId="18937" xr:uid="{00000000-0005-0000-0000-00009FA30000}"/>
    <cellStyle name="Total 14 2 15 2 2" xfId="29256" xr:uid="{00000000-0005-0000-0000-0000A0A30000}"/>
    <cellStyle name="Total 14 2 15 2 3" xfId="24776" xr:uid="{00000000-0005-0000-0000-0000A1A30000}"/>
    <cellStyle name="Total 14 2 15 2 4" xfId="31536" xr:uid="{00000000-0005-0000-0000-0000A2A30000}"/>
    <cellStyle name="Total 14 2 15 2 5" xfId="26395" xr:uid="{00000000-0005-0000-0000-0000A3A30000}"/>
    <cellStyle name="Total 14 2 15 2 6" xfId="29471" xr:uid="{00000000-0005-0000-0000-0000A4A30000}"/>
    <cellStyle name="Total 14 2 15 2 7" xfId="34666" xr:uid="{00000000-0005-0000-0000-0000A5A30000}"/>
    <cellStyle name="Total 14 2 2" xfId="5070" xr:uid="{00000000-0005-0000-0000-0000A6A30000}"/>
    <cellStyle name="Total 14 2 2 2" xfId="12138" xr:uid="{00000000-0005-0000-0000-0000A7A30000}"/>
    <cellStyle name="Total 14 2 2 2 2" xfId="29651" xr:uid="{00000000-0005-0000-0000-0000A8A30000}"/>
    <cellStyle name="Total 14 2 2 2 3" xfId="7644" xr:uid="{00000000-0005-0000-0000-0000A9A30000}"/>
    <cellStyle name="Total 14 2 2 2 4" xfId="32012" xr:uid="{00000000-0005-0000-0000-0000AAA30000}"/>
    <cellStyle name="Total 14 2 2 2 5" xfId="29614" xr:uid="{00000000-0005-0000-0000-0000ABA30000}"/>
    <cellStyle name="Total 14 2 2 2 6" xfId="5913" xr:uid="{00000000-0005-0000-0000-0000ACA30000}"/>
    <cellStyle name="Total 14 2 2 2 7" xfId="34958" xr:uid="{00000000-0005-0000-0000-0000ADA30000}"/>
    <cellStyle name="Total 14 2 2 3" xfId="22454" xr:uid="{00000000-0005-0000-0000-0000AEA30000}"/>
    <cellStyle name="Total 14 2 2 4" xfId="23576" xr:uid="{00000000-0005-0000-0000-0000AFA30000}"/>
    <cellStyle name="Total 14 2 2 5" xfId="27446" xr:uid="{00000000-0005-0000-0000-0000B0A30000}"/>
    <cellStyle name="Total 14 2 2 6" xfId="29771" xr:uid="{00000000-0005-0000-0000-0000B1A30000}"/>
    <cellStyle name="Total 14 2 2 7" xfId="32517" xr:uid="{00000000-0005-0000-0000-0000B2A30000}"/>
    <cellStyle name="Total 14 2 2 8" xfId="30603" xr:uid="{00000000-0005-0000-0000-0000B3A30000}"/>
    <cellStyle name="Total 14 2 3" xfId="11778" xr:uid="{00000000-0005-0000-0000-0000B4A30000}"/>
    <cellStyle name="Total 14 2 3 2" xfId="18244" xr:uid="{00000000-0005-0000-0000-0000B5A30000}"/>
    <cellStyle name="Total 14 2 3 2 2" xfId="28580" xr:uid="{00000000-0005-0000-0000-0000B6A30000}"/>
    <cellStyle name="Total 14 2 3 2 3" xfId="25146" xr:uid="{00000000-0005-0000-0000-0000B7A30000}"/>
    <cellStyle name="Total 14 2 3 2 4" xfId="26263" xr:uid="{00000000-0005-0000-0000-0000B8A30000}"/>
    <cellStyle name="Total 14 2 3 2 5" xfId="26659" xr:uid="{00000000-0005-0000-0000-0000B9A30000}"/>
    <cellStyle name="Total 14 2 3 2 6" xfId="33268" xr:uid="{00000000-0005-0000-0000-0000BAA30000}"/>
    <cellStyle name="Total 14 2 3 2 7" xfId="22011" xr:uid="{00000000-0005-0000-0000-0000BBA30000}"/>
    <cellStyle name="Total 14 2 4" xfId="12188" xr:uid="{00000000-0005-0000-0000-0000BCA30000}"/>
    <cellStyle name="Total 14 2 4 2" xfId="18379" xr:uid="{00000000-0005-0000-0000-0000BDA30000}"/>
    <cellStyle name="Total 14 2 4 2 2" xfId="28710" xr:uid="{00000000-0005-0000-0000-0000BEA30000}"/>
    <cellStyle name="Total 14 2 4 2 3" xfId="26327" xr:uid="{00000000-0005-0000-0000-0000BFA30000}"/>
    <cellStyle name="Total 14 2 4 2 4" xfId="25244" xr:uid="{00000000-0005-0000-0000-0000C0A30000}"/>
    <cellStyle name="Total 14 2 4 2 5" xfId="32999" xr:uid="{00000000-0005-0000-0000-0000C1A30000}"/>
    <cellStyle name="Total 14 2 4 2 6" xfId="30552" xr:uid="{00000000-0005-0000-0000-0000C2A30000}"/>
    <cellStyle name="Total 14 2 4 2 7" xfId="6155" xr:uid="{00000000-0005-0000-0000-0000C3A30000}"/>
    <cellStyle name="Total 14 2 5" xfId="11807" xr:uid="{00000000-0005-0000-0000-0000C4A30000}"/>
    <cellStyle name="Total 14 2 5 2" xfId="18257" xr:uid="{00000000-0005-0000-0000-0000C5A30000}"/>
    <cellStyle name="Total 14 2 5 2 2" xfId="28592" xr:uid="{00000000-0005-0000-0000-0000C6A30000}"/>
    <cellStyle name="Total 14 2 5 2 3" xfId="25251" xr:uid="{00000000-0005-0000-0000-0000C7A30000}"/>
    <cellStyle name="Total 14 2 5 2 4" xfId="25026" xr:uid="{00000000-0005-0000-0000-0000C8A30000}"/>
    <cellStyle name="Total 14 2 5 2 5" xfId="32268" xr:uid="{00000000-0005-0000-0000-0000C9A30000}"/>
    <cellStyle name="Total 14 2 5 2 6" xfId="6348" xr:uid="{00000000-0005-0000-0000-0000CAA30000}"/>
    <cellStyle name="Total 14 2 5 2 7" xfId="33450" xr:uid="{00000000-0005-0000-0000-0000CBA30000}"/>
    <cellStyle name="Total 14 2 6" xfId="12921" xr:uid="{00000000-0005-0000-0000-0000CCA30000}"/>
    <cellStyle name="Total 14 2 6 2" xfId="18664" xr:uid="{00000000-0005-0000-0000-0000CDA30000}"/>
    <cellStyle name="Total 14 2 6 2 2" xfId="28991" xr:uid="{00000000-0005-0000-0000-0000CEA30000}"/>
    <cellStyle name="Total 14 2 6 2 3" xfId="28097" xr:uid="{00000000-0005-0000-0000-0000CFA30000}"/>
    <cellStyle name="Total 14 2 6 2 4" xfId="25164" xr:uid="{00000000-0005-0000-0000-0000D0A30000}"/>
    <cellStyle name="Total 14 2 6 2 5" xfId="29699" xr:uid="{00000000-0005-0000-0000-0000D1A30000}"/>
    <cellStyle name="Total 14 2 6 2 6" xfId="22832" xr:uid="{00000000-0005-0000-0000-0000D2A30000}"/>
    <cellStyle name="Total 14 2 6 2 7" xfId="31878" xr:uid="{00000000-0005-0000-0000-0000D3A30000}"/>
    <cellStyle name="Total 14 2 7" xfId="14236" xr:uid="{00000000-0005-0000-0000-0000D4A30000}"/>
    <cellStyle name="Total 14 2 7 2" xfId="18877" xr:uid="{00000000-0005-0000-0000-0000D5A30000}"/>
    <cellStyle name="Total 14 2 7 2 2" xfId="29197" xr:uid="{00000000-0005-0000-0000-0000D6A30000}"/>
    <cellStyle name="Total 14 2 7 2 3" xfId="24765" xr:uid="{00000000-0005-0000-0000-0000D7A30000}"/>
    <cellStyle name="Total 14 2 7 2 4" xfId="31477" xr:uid="{00000000-0005-0000-0000-0000D8A30000}"/>
    <cellStyle name="Total 14 2 7 2 5" xfId="30910" xr:uid="{00000000-0005-0000-0000-0000D9A30000}"/>
    <cellStyle name="Total 14 2 7 2 6" xfId="27439" xr:uid="{00000000-0005-0000-0000-0000DAA30000}"/>
    <cellStyle name="Total 14 2 7 2 7" xfId="34608" xr:uid="{00000000-0005-0000-0000-0000DBA30000}"/>
    <cellStyle name="Total 14 2 8" xfId="14429" xr:uid="{00000000-0005-0000-0000-0000DCA30000}"/>
    <cellStyle name="Total 14 2 8 2" xfId="18949" xr:uid="{00000000-0005-0000-0000-0000DDA30000}"/>
    <cellStyle name="Total 14 2 8 2 2" xfId="29268" xr:uid="{00000000-0005-0000-0000-0000DEA30000}"/>
    <cellStyle name="Total 14 2 8 2 3" xfId="25071" xr:uid="{00000000-0005-0000-0000-0000DFA30000}"/>
    <cellStyle name="Total 14 2 8 2 4" xfId="31548" xr:uid="{00000000-0005-0000-0000-0000E0A30000}"/>
    <cellStyle name="Total 14 2 8 2 5" xfId="26924" xr:uid="{00000000-0005-0000-0000-0000E1A30000}"/>
    <cellStyle name="Total 14 2 8 2 6" xfId="33448" xr:uid="{00000000-0005-0000-0000-0000E2A30000}"/>
    <cellStyle name="Total 14 2 8 2 7" xfId="34678" xr:uid="{00000000-0005-0000-0000-0000E3A30000}"/>
    <cellStyle name="Total 14 2 9" xfId="13093" xr:uid="{00000000-0005-0000-0000-0000E4A30000}"/>
    <cellStyle name="Total 14 2 9 2" xfId="18741" xr:uid="{00000000-0005-0000-0000-0000E5A30000}"/>
    <cellStyle name="Total 14 2 9 2 2" xfId="29065" xr:uid="{00000000-0005-0000-0000-0000E6A30000}"/>
    <cellStyle name="Total 14 2 9 2 3" xfId="21823" xr:uid="{00000000-0005-0000-0000-0000E7A30000}"/>
    <cellStyle name="Total 14 2 9 2 4" xfId="31347" xr:uid="{00000000-0005-0000-0000-0000E8A30000}"/>
    <cellStyle name="Total 14 2 9 2 5" xfId="30426" xr:uid="{00000000-0005-0000-0000-0000E9A30000}"/>
    <cellStyle name="Total 14 2 9 2 6" xfId="27298" xr:uid="{00000000-0005-0000-0000-0000EAA30000}"/>
    <cellStyle name="Total 14 2 9 2 7" xfId="34480" xr:uid="{00000000-0005-0000-0000-0000EBA30000}"/>
    <cellStyle name="Total 14 3" xfId="1297" xr:uid="{00000000-0005-0000-0000-0000ECA30000}"/>
    <cellStyle name="Total 14 3 10" xfId="12567" xr:uid="{00000000-0005-0000-0000-0000EDA30000}"/>
    <cellStyle name="Total 14 3 10 2" xfId="18515" xr:uid="{00000000-0005-0000-0000-0000EEA30000}"/>
    <cellStyle name="Total 14 3 10 2 2" xfId="28844" xr:uid="{00000000-0005-0000-0000-0000EFA30000}"/>
    <cellStyle name="Total 14 3 10 2 3" xfId="24994" xr:uid="{00000000-0005-0000-0000-0000F0A30000}"/>
    <cellStyle name="Total 14 3 10 2 4" xfId="26331" xr:uid="{00000000-0005-0000-0000-0000F1A30000}"/>
    <cellStyle name="Total 14 3 10 2 5" xfId="28578" xr:uid="{00000000-0005-0000-0000-0000F2A30000}"/>
    <cellStyle name="Total 14 3 10 2 6" xfId="23631" xr:uid="{00000000-0005-0000-0000-0000F3A30000}"/>
    <cellStyle name="Total 14 3 10 2 7" xfId="32858" xr:uid="{00000000-0005-0000-0000-0000F4A30000}"/>
    <cellStyle name="Total 14 3 11" xfId="14664" xr:uid="{00000000-0005-0000-0000-0000F5A30000}"/>
    <cellStyle name="Total 14 3 11 2" xfId="19039" xr:uid="{00000000-0005-0000-0000-0000F6A30000}"/>
    <cellStyle name="Total 14 3 11 2 2" xfId="29358" xr:uid="{00000000-0005-0000-0000-0000F7A30000}"/>
    <cellStyle name="Total 14 3 11 2 3" xfId="25065" xr:uid="{00000000-0005-0000-0000-0000F8A30000}"/>
    <cellStyle name="Total 14 3 11 2 4" xfId="31638" xr:uid="{00000000-0005-0000-0000-0000F9A30000}"/>
    <cellStyle name="Total 14 3 11 2 5" xfId="25041" xr:uid="{00000000-0005-0000-0000-0000FAA30000}"/>
    <cellStyle name="Total 14 3 11 2 6" xfId="32977" xr:uid="{00000000-0005-0000-0000-0000FBA30000}"/>
    <cellStyle name="Total 14 3 11 2 7" xfId="34767" xr:uid="{00000000-0005-0000-0000-0000FCA30000}"/>
    <cellStyle name="Total 14 3 12" xfId="12953" xr:uid="{00000000-0005-0000-0000-0000FDA30000}"/>
    <cellStyle name="Total 14 3 12 2" xfId="18689" xr:uid="{00000000-0005-0000-0000-0000FEA30000}"/>
    <cellStyle name="Total 14 3 12 2 2" xfId="29016" xr:uid="{00000000-0005-0000-0000-0000FFA30000}"/>
    <cellStyle name="Total 14 3 12 2 3" xfId="30730" xr:uid="{00000000-0005-0000-0000-000000A40000}"/>
    <cellStyle name="Total 14 3 12 2 4" xfId="30748" xr:uid="{00000000-0005-0000-0000-000001A40000}"/>
    <cellStyle name="Total 14 3 12 2 5" xfId="27493" xr:uid="{00000000-0005-0000-0000-000002A40000}"/>
    <cellStyle name="Total 14 3 12 2 6" xfId="34164" xr:uid="{00000000-0005-0000-0000-000003A40000}"/>
    <cellStyle name="Total 14 3 12 2 7" xfId="34174" xr:uid="{00000000-0005-0000-0000-000004A40000}"/>
    <cellStyle name="Total 14 3 13" xfId="14797" xr:uid="{00000000-0005-0000-0000-000005A40000}"/>
    <cellStyle name="Total 14 3 13 2" xfId="19093" xr:uid="{00000000-0005-0000-0000-000006A40000}"/>
    <cellStyle name="Total 14 3 13 2 2" xfId="29411" xr:uid="{00000000-0005-0000-0000-000007A40000}"/>
    <cellStyle name="Total 14 3 13 2 3" xfId="25180" xr:uid="{00000000-0005-0000-0000-000008A40000}"/>
    <cellStyle name="Total 14 3 13 2 4" xfId="31690" xr:uid="{00000000-0005-0000-0000-000009A40000}"/>
    <cellStyle name="Total 14 3 13 2 5" xfId="30290" xr:uid="{00000000-0005-0000-0000-00000AA40000}"/>
    <cellStyle name="Total 14 3 13 2 6" xfId="5978" xr:uid="{00000000-0005-0000-0000-00000BA40000}"/>
    <cellStyle name="Total 14 3 13 2 7" xfId="34819" xr:uid="{00000000-0005-0000-0000-00000CA40000}"/>
    <cellStyle name="Total 14 3 14" xfId="12413" xr:uid="{00000000-0005-0000-0000-00000DA40000}"/>
    <cellStyle name="Total 14 3 14 2" xfId="18460" xr:uid="{00000000-0005-0000-0000-00000EA40000}"/>
    <cellStyle name="Total 14 3 14 2 2" xfId="28790" xr:uid="{00000000-0005-0000-0000-00000FA40000}"/>
    <cellStyle name="Total 14 3 14 2 3" xfId="26258" xr:uid="{00000000-0005-0000-0000-000010A40000}"/>
    <cellStyle name="Total 14 3 14 2 4" xfId="24956" xr:uid="{00000000-0005-0000-0000-000011A40000}"/>
    <cellStyle name="Total 14 3 14 2 5" xfId="6138" xr:uid="{00000000-0005-0000-0000-000012A40000}"/>
    <cellStyle name="Total 14 3 14 2 6" xfId="33406" xr:uid="{00000000-0005-0000-0000-000013A40000}"/>
    <cellStyle name="Total 14 3 14 2 7" xfId="24096" xr:uid="{00000000-0005-0000-0000-000014A40000}"/>
    <cellStyle name="Total 14 3 15" xfId="14785" xr:uid="{00000000-0005-0000-0000-000015A40000}"/>
    <cellStyle name="Total 14 3 15 2" xfId="19086" xr:uid="{00000000-0005-0000-0000-000016A40000}"/>
    <cellStyle name="Total 14 3 15 2 2" xfId="29404" xr:uid="{00000000-0005-0000-0000-000017A40000}"/>
    <cellStyle name="Total 14 3 15 2 3" xfId="24771" xr:uid="{00000000-0005-0000-0000-000018A40000}"/>
    <cellStyle name="Total 14 3 15 2 4" xfId="31683" xr:uid="{00000000-0005-0000-0000-000019A40000}"/>
    <cellStyle name="Total 14 3 15 2 5" xfId="25112" xr:uid="{00000000-0005-0000-0000-00001AA40000}"/>
    <cellStyle name="Total 14 3 15 2 6" xfId="26288" xr:uid="{00000000-0005-0000-0000-00001BA40000}"/>
    <cellStyle name="Total 14 3 15 2 7" xfId="34812" xr:uid="{00000000-0005-0000-0000-00001CA40000}"/>
    <cellStyle name="Total 14 3 2" xfId="4338" xr:uid="{00000000-0005-0000-0000-00001DA40000}"/>
    <cellStyle name="Total 14 3 2 2" xfId="11765" xr:uid="{00000000-0005-0000-0000-00001EA40000}"/>
    <cellStyle name="Total 14 3 2 2 2" xfId="27902" xr:uid="{00000000-0005-0000-0000-00001FA40000}"/>
    <cellStyle name="Total 14 3 2 2 3" xfId="29926" xr:uid="{00000000-0005-0000-0000-000020A40000}"/>
    <cellStyle name="Total 14 3 2 2 4" xfId="31053" xr:uid="{00000000-0005-0000-0000-000021A40000}"/>
    <cellStyle name="Total 14 3 2 2 5" xfId="33188" xr:uid="{00000000-0005-0000-0000-000022A40000}"/>
    <cellStyle name="Total 14 3 2 2 6" xfId="33719" xr:uid="{00000000-0005-0000-0000-000023A40000}"/>
    <cellStyle name="Total 14 3 2 2 7" xfId="34319" xr:uid="{00000000-0005-0000-0000-000024A40000}"/>
    <cellStyle name="Total 14 3 2 3" xfId="22455" xr:uid="{00000000-0005-0000-0000-000025A40000}"/>
    <cellStyle name="Total 14 3 2 4" xfId="22254" xr:uid="{00000000-0005-0000-0000-000026A40000}"/>
    <cellStyle name="Total 14 3 2 5" xfId="23888" xr:uid="{00000000-0005-0000-0000-000027A40000}"/>
    <cellStyle name="Total 14 3 2 6" xfId="25670" xr:uid="{00000000-0005-0000-0000-000028A40000}"/>
    <cellStyle name="Total 14 3 2 7" xfId="30894" xr:uid="{00000000-0005-0000-0000-000029A40000}"/>
    <cellStyle name="Total 14 3 2 8" xfId="33298" xr:uid="{00000000-0005-0000-0000-00002AA40000}"/>
    <cellStyle name="Total 14 3 3" xfId="12088" xr:uid="{00000000-0005-0000-0000-00002BA40000}"/>
    <cellStyle name="Total 14 3 3 2" xfId="18352" xr:uid="{00000000-0005-0000-0000-00002CA40000}"/>
    <cellStyle name="Total 14 3 3 2 2" xfId="28685" xr:uid="{00000000-0005-0000-0000-00002DA40000}"/>
    <cellStyle name="Total 14 3 3 2 3" xfId="6698" xr:uid="{00000000-0005-0000-0000-00002EA40000}"/>
    <cellStyle name="Total 14 3 3 2 4" xfId="26381" xr:uid="{00000000-0005-0000-0000-00002FA40000}"/>
    <cellStyle name="Total 14 3 3 2 5" xfId="22238" xr:uid="{00000000-0005-0000-0000-000030A40000}"/>
    <cellStyle name="Total 14 3 3 2 6" xfId="32627" xr:uid="{00000000-0005-0000-0000-000031A40000}"/>
    <cellStyle name="Total 14 3 3 2 7" xfId="32384" xr:uid="{00000000-0005-0000-0000-000032A40000}"/>
    <cellStyle name="Total 14 3 4" xfId="11927" xr:uid="{00000000-0005-0000-0000-000033A40000}"/>
    <cellStyle name="Total 14 3 4 2" xfId="18300" xr:uid="{00000000-0005-0000-0000-000034A40000}"/>
    <cellStyle name="Total 14 3 4 2 2" xfId="28634" xr:uid="{00000000-0005-0000-0000-000035A40000}"/>
    <cellStyle name="Total 14 3 4 2 3" xfId="24403" xr:uid="{00000000-0005-0000-0000-000036A40000}"/>
    <cellStyle name="Total 14 3 4 2 4" xfId="6040" xr:uid="{00000000-0005-0000-0000-000037A40000}"/>
    <cellStyle name="Total 14 3 4 2 5" xfId="33174" xr:uid="{00000000-0005-0000-0000-000038A40000}"/>
    <cellStyle name="Total 14 3 4 2 6" xfId="22987" xr:uid="{00000000-0005-0000-0000-000039A40000}"/>
    <cellStyle name="Total 14 3 4 2 7" xfId="32839" xr:uid="{00000000-0005-0000-0000-00003AA40000}"/>
    <cellStyle name="Total 14 3 5" xfId="12007" xr:uid="{00000000-0005-0000-0000-00003BA40000}"/>
    <cellStyle name="Total 14 3 5 2" xfId="18327" xr:uid="{00000000-0005-0000-0000-00003CA40000}"/>
    <cellStyle name="Total 14 3 5 2 2" xfId="28660" xr:uid="{00000000-0005-0000-0000-00003DA40000}"/>
    <cellStyle name="Total 14 3 5 2 3" xfId="24380" xr:uid="{00000000-0005-0000-0000-00003EA40000}"/>
    <cellStyle name="Total 14 3 5 2 4" xfId="29438" xr:uid="{00000000-0005-0000-0000-00003FA40000}"/>
    <cellStyle name="Total 14 3 5 2 5" xfId="24353" xr:uid="{00000000-0005-0000-0000-000040A40000}"/>
    <cellStyle name="Total 14 3 5 2 6" xfId="23649" xr:uid="{00000000-0005-0000-0000-000041A40000}"/>
    <cellStyle name="Total 14 3 5 2 7" xfId="22973" xr:uid="{00000000-0005-0000-0000-000042A40000}"/>
    <cellStyle name="Total 14 3 6" xfId="12922" xr:uid="{00000000-0005-0000-0000-000043A40000}"/>
    <cellStyle name="Total 14 3 6 2" xfId="18665" xr:uid="{00000000-0005-0000-0000-000044A40000}"/>
    <cellStyle name="Total 14 3 6 2 2" xfId="28992" xr:uid="{00000000-0005-0000-0000-000045A40000}"/>
    <cellStyle name="Total 14 3 6 2 3" xfId="30492" xr:uid="{00000000-0005-0000-0000-000046A40000}"/>
    <cellStyle name="Total 14 3 6 2 4" xfId="25899" xr:uid="{00000000-0005-0000-0000-000047A40000}"/>
    <cellStyle name="Total 14 3 6 2 5" xfId="33162" xr:uid="{00000000-0005-0000-0000-000048A40000}"/>
    <cellStyle name="Total 14 3 6 2 6" xfId="34022" xr:uid="{00000000-0005-0000-0000-000049A40000}"/>
    <cellStyle name="Total 14 3 6 2 7" xfId="33572" xr:uid="{00000000-0005-0000-0000-00004AA40000}"/>
    <cellStyle name="Total 14 3 7" xfId="14455" xr:uid="{00000000-0005-0000-0000-00004BA40000}"/>
    <cellStyle name="Total 14 3 7 2" xfId="18962" xr:uid="{00000000-0005-0000-0000-00004CA40000}"/>
    <cellStyle name="Total 14 3 7 2 2" xfId="29281" xr:uid="{00000000-0005-0000-0000-00004DA40000}"/>
    <cellStyle name="Total 14 3 7 2 3" xfId="24922" xr:uid="{00000000-0005-0000-0000-00004EA40000}"/>
    <cellStyle name="Total 14 3 7 2 4" xfId="31561" xr:uid="{00000000-0005-0000-0000-00004FA40000}"/>
    <cellStyle name="Total 14 3 7 2 5" xfId="30618" xr:uid="{00000000-0005-0000-0000-000050A40000}"/>
    <cellStyle name="Total 14 3 7 2 6" xfId="23073" xr:uid="{00000000-0005-0000-0000-000051A40000}"/>
    <cellStyle name="Total 14 3 7 2 7" xfId="34691" xr:uid="{00000000-0005-0000-0000-000052A40000}"/>
    <cellStyle name="Total 14 3 8" xfId="12517" xr:uid="{00000000-0005-0000-0000-000053A40000}"/>
    <cellStyle name="Total 14 3 8 2" xfId="18491" xr:uid="{00000000-0005-0000-0000-000054A40000}"/>
    <cellStyle name="Total 14 3 8 2 2" xfId="28820" xr:uid="{00000000-0005-0000-0000-000055A40000}"/>
    <cellStyle name="Total 14 3 8 2 3" xfId="25091" xr:uid="{00000000-0005-0000-0000-000056A40000}"/>
    <cellStyle name="Total 14 3 8 2 4" xfId="23402" xr:uid="{00000000-0005-0000-0000-000057A40000}"/>
    <cellStyle name="Total 14 3 8 2 5" xfId="31279" xr:uid="{00000000-0005-0000-0000-000058A40000}"/>
    <cellStyle name="Total 14 3 8 2 6" xfId="25124" xr:uid="{00000000-0005-0000-0000-000059A40000}"/>
    <cellStyle name="Total 14 3 8 2 7" xfId="6525" xr:uid="{00000000-0005-0000-0000-00005AA40000}"/>
    <cellStyle name="Total 14 3 9" xfId="14473" xr:uid="{00000000-0005-0000-0000-00005BA40000}"/>
    <cellStyle name="Total 14 3 9 2" xfId="18967" xr:uid="{00000000-0005-0000-0000-00005CA40000}"/>
    <cellStyle name="Total 14 3 9 2 2" xfId="29286" xr:uid="{00000000-0005-0000-0000-00005DA40000}"/>
    <cellStyle name="Total 14 3 9 2 3" xfId="24673" xr:uid="{00000000-0005-0000-0000-00005EA40000}"/>
    <cellStyle name="Total 14 3 9 2 4" xfId="31566" xr:uid="{00000000-0005-0000-0000-00005FA40000}"/>
    <cellStyle name="Total 14 3 9 2 5" xfId="25981" xr:uid="{00000000-0005-0000-0000-000060A40000}"/>
    <cellStyle name="Total 14 3 9 2 6" xfId="25947" xr:uid="{00000000-0005-0000-0000-000061A40000}"/>
    <cellStyle name="Total 14 3 9 2 7" xfId="34696" xr:uid="{00000000-0005-0000-0000-000062A40000}"/>
    <cellStyle name="Total 15 2" xfId="1298" xr:uid="{00000000-0005-0000-0000-000063A40000}"/>
    <cellStyle name="Total 15 2 10" xfId="14706" xr:uid="{00000000-0005-0000-0000-000064A40000}"/>
    <cellStyle name="Total 15 2 10 2" xfId="19059" xr:uid="{00000000-0005-0000-0000-000065A40000}"/>
    <cellStyle name="Total 15 2 10 2 2" xfId="29377" xr:uid="{00000000-0005-0000-0000-000066A40000}"/>
    <cellStyle name="Total 15 2 10 2 3" xfId="26472" xr:uid="{00000000-0005-0000-0000-000067A40000}"/>
    <cellStyle name="Total 15 2 10 2 4" xfId="31657" xr:uid="{00000000-0005-0000-0000-000068A40000}"/>
    <cellStyle name="Total 15 2 10 2 5" xfId="24890" xr:uid="{00000000-0005-0000-0000-000069A40000}"/>
    <cellStyle name="Total 15 2 10 2 6" xfId="33400" xr:uid="{00000000-0005-0000-0000-00006AA40000}"/>
    <cellStyle name="Total 15 2 10 2 7" xfId="34786" xr:uid="{00000000-0005-0000-0000-00006BA40000}"/>
    <cellStyle name="Total 15 2 11" xfId="14747" xr:uid="{00000000-0005-0000-0000-00006CA40000}"/>
    <cellStyle name="Total 15 2 11 2" xfId="19073" xr:uid="{00000000-0005-0000-0000-00006DA40000}"/>
    <cellStyle name="Total 15 2 11 2 2" xfId="29391" xr:uid="{00000000-0005-0000-0000-00006EA40000}"/>
    <cellStyle name="Total 15 2 11 2 3" xfId="24648" xr:uid="{00000000-0005-0000-0000-00006FA40000}"/>
    <cellStyle name="Total 15 2 11 2 4" xfId="31671" xr:uid="{00000000-0005-0000-0000-000070A40000}"/>
    <cellStyle name="Total 15 2 11 2 5" xfId="23819" xr:uid="{00000000-0005-0000-0000-000071A40000}"/>
    <cellStyle name="Total 15 2 11 2 6" xfId="26674" xr:uid="{00000000-0005-0000-0000-000072A40000}"/>
    <cellStyle name="Total 15 2 11 2 7" xfId="34800" xr:uid="{00000000-0005-0000-0000-000073A40000}"/>
    <cellStyle name="Total 15 2 12" xfId="12634" xr:uid="{00000000-0005-0000-0000-000074A40000}"/>
    <cellStyle name="Total 15 2 12 2" xfId="18555" xr:uid="{00000000-0005-0000-0000-000075A40000}"/>
    <cellStyle name="Total 15 2 12 2 2" xfId="28883" xr:uid="{00000000-0005-0000-0000-000076A40000}"/>
    <cellStyle name="Total 15 2 12 2 3" xfId="22304" xr:uid="{00000000-0005-0000-0000-000077A40000}"/>
    <cellStyle name="Total 15 2 12 2 4" xfId="26063" xr:uid="{00000000-0005-0000-0000-000078A40000}"/>
    <cellStyle name="Total 15 2 12 2 5" xfId="21932" xr:uid="{00000000-0005-0000-0000-000079A40000}"/>
    <cellStyle name="Total 15 2 12 2 6" xfId="22757" xr:uid="{00000000-0005-0000-0000-00007AA40000}"/>
    <cellStyle name="Total 15 2 12 2 7" xfId="33567" xr:uid="{00000000-0005-0000-0000-00007BA40000}"/>
    <cellStyle name="Total 15 2 13" xfId="12453" xr:uid="{00000000-0005-0000-0000-00007CA40000}"/>
    <cellStyle name="Total 15 2 13 2" xfId="18474" xr:uid="{00000000-0005-0000-0000-00007DA40000}"/>
    <cellStyle name="Total 15 2 13 2 2" xfId="28804" xr:uid="{00000000-0005-0000-0000-00007EA40000}"/>
    <cellStyle name="Total 15 2 13 2 3" xfId="26223" xr:uid="{00000000-0005-0000-0000-00007FA40000}"/>
    <cellStyle name="Total 15 2 13 2 4" xfId="24719" xr:uid="{00000000-0005-0000-0000-000080A40000}"/>
    <cellStyle name="Total 15 2 13 2 5" xfId="27054" xr:uid="{00000000-0005-0000-0000-000081A40000}"/>
    <cellStyle name="Total 15 2 13 2 6" xfId="29810" xr:uid="{00000000-0005-0000-0000-000082A40000}"/>
    <cellStyle name="Total 15 2 13 2 7" xfId="31929" xr:uid="{00000000-0005-0000-0000-000083A40000}"/>
    <cellStyle name="Total 15 2 14" xfId="14834" xr:uid="{00000000-0005-0000-0000-000084A40000}"/>
    <cellStyle name="Total 15 2 14 2" xfId="19110" xr:uid="{00000000-0005-0000-0000-000085A40000}"/>
    <cellStyle name="Total 15 2 14 2 2" xfId="29428" xr:uid="{00000000-0005-0000-0000-000086A40000}"/>
    <cellStyle name="Total 15 2 14 2 3" xfId="6283" xr:uid="{00000000-0005-0000-0000-000087A40000}"/>
    <cellStyle name="Total 15 2 14 2 4" xfId="31707" xr:uid="{00000000-0005-0000-0000-000088A40000}"/>
    <cellStyle name="Total 15 2 14 2 5" xfId="24918" xr:uid="{00000000-0005-0000-0000-000089A40000}"/>
    <cellStyle name="Total 15 2 14 2 6" xfId="23698" xr:uid="{00000000-0005-0000-0000-00008AA40000}"/>
    <cellStyle name="Total 15 2 14 2 7" xfId="34836" xr:uid="{00000000-0005-0000-0000-00008BA40000}"/>
    <cellStyle name="Total 15 2 15" xfId="14401" xr:uid="{00000000-0005-0000-0000-00008CA40000}"/>
    <cellStyle name="Total 15 2 15 2" xfId="18938" xr:uid="{00000000-0005-0000-0000-00008DA40000}"/>
    <cellStyle name="Total 15 2 15 2 2" xfId="29257" xr:uid="{00000000-0005-0000-0000-00008EA40000}"/>
    <cellStyle name="Total 15 2 15 2 3" xfId="24387" xr:uid="{00000000-0005-0000-0000-00008FA40000}"/>
    <cellStyle name="Total 15 2 15 2 4" xfId="31537" xr:uid="{00000000-0005-0000-0000-000090A40000}"/>
    <cellStyle name="Total 15 2 15 2 5" xfId="30119" xr:uid="{00000000-0005-0000-0000-000091A40000}"/>
    <cellStyle name="Total 15 2 15 2 6" xfId="33150" xr:uid="{00000000-0005-0000-0000-000092A40000}"/>
    <cellStyle name="Total 15 2 15 2 7" xfId="34667" xr:uid="{00000000-0005-0000-0000-000093A40000}"/>
    <cellStyle name="Total 15 2 2" xfId="4176" xr:uid="{00000000-0005-0000-0000-000094A40000}"/>
    <cellStyle name="Total 15 2 2 2" xfId="11701" xr:uid="{00000000-0005-0000-0000-000095A40000}"/>
    <cellStyle name="Total 15 2 2 2 2" xfId="24039" xr:uid="{00000000-0005-0000-0000-000096A40000}"/>
    <cellStyle name="Total 15 2 2 2 3" xfId="25737" xr:uid="{00000000-0005-0000-0000-000097A40000}"/>
    <cellStyle name="Total 15 2 2 2 4" xfId="22225" xr:uid="{00000000-0005-0000-0000-000098A40000}"/>
    <cellStyle name="Total 15 2 2 2 5" xfId="25584" xr:uid="{00000000-0005-0000-0000-000099A40000}"/>
    <cellStyle name="Total 15 2 2 2 6" xfId="32455" xr:uid="{00000000-0005-0000-0000-00009AA40000}"/>
    <cellStyle name="Total 15 2 2 2 7" xfId="27393" xr:uid="{00000000-0005-0000-0000-00009BA40000}"/>
    <cellStyle name="Total 15 2 2 3" xfId="22456" xr:uid="{00000000-0005-0000-0000-00009CA40000}"/>
    <cellStyle name="Total 15 2 2 4" xfId="21742" xr:uid="{00000000-0005-0000-0000-00009DA40000}"/>
    <cellStyle name="Total 15 2 2 5" xfId="27654" xr:uid="{00000000-0005-0000-0000-00009EA40000}"/>
    <cellStyle name="Total 15 2 2 6" xfId="30858" xr:uid="{00000000-0005-0000-0000-00009FA40000}"/>
    <cellStyle name="Total 15 2 2 7" xfId="32518" xr:uid="{00000000-0005-0000-0000-0000A0A40000}"/>
    <cellStyle name="Total 15 2 2 8" xfId="32668" xr:uid="{00000000-0005-0000-0000-0000A1A40000}"/>
    <cellStyle name="Total 15 2 3" xfId="12277" xr:uid="{00000000-0005-0000-0000-0000A2A40000}"/>
    <cellStyle name="Total 15 2 3 2" xfId="18409" xr:uid="{00000000-0005-0000-0000-0000A3A40000}"/>
    <cellStyle name="Total 15 2 3 2 2" xfId="28740" xr:uid="{00000000-0005-0000-0000-0000A4A40000}"/>
    <cellStyle name="Total 15 2 3 2 3" xfId="24941" xr:uid="{00000000-0005-0000-0000-0000A5A40000}"/>
    <cellStyle name="Total 15 2 3 2 4" xfId="24797" xr:uid="{00000000-0005-0000-0000-0000A6A40000}"/>
    <cellStyle name="Total 15 2 3 2 5" xfId="26552" xr:uid="{00000000-0005-0000-0000-0000A7A40000}"/>
    <cellStyle name="Total 15 2 3 2 6" xfId="28347" xr:uid="{00000000-0005-0000-0000-0000A8A40000}"/>
    <cellStyle name="Total 15 2 3 2 7" xfId="33605" xr:uid="{00000000-0005-0000-0000-0000A9A40000}"/>
    <cellStyle name="Total 15 2 4" xfId="12305" xr:uid="{00000000-0005-0000-0000-0000AAA40000}"/>
    <cellStyle name="Total 15 2 4 2" xfId="18420" xr:uid="{00000000-0005-0000-0000-0000ABA40000}"/>
    <cellStyle name="Total 15 2 4 2 2" xfId="28751" xr:uid="{00000000-0005-0000-0000-0000ACA40000}"/>
    <cellStyle name="Total 15 2 4 2 3" xfId="24545" xr:uid="{00000000-0005-0000-0000-0000ADA40000}"/>
    <cellStyle name="Total 15 2 4 2 4" xfId="25943" xr:uid="{00000000-0005-0000-0000-0000AEA40000}"/>
    <cellStyle name="Total 15 2 4 2 5" xfId="25541" xr:uid="{00000000-0005-0000-0000-0000AFA40000}"/>
    <cellStyle name="Total 15 2 4 2 6" xfId="33122" xr:uid="{00000000-0005-0000-0000-0000B0A40000}"/>
    <cellStyle name="Total 15 2 4 2 7" xfId="32699" xr:uid="{00000000-0005-0000-0000-0000B1A40000}"/>
    <cellStyle name="Total 15 2 5" xfId="12327" xr:uid="{00000000-0005-0000-0000-0000B2A40000}"/>
    <cellStyle name="Total 15 2 5 2" xfId="18427" xr:uid="{00000000-0005-0000-0000-0000B3A40000}"/>
    <cellStyle name="Total 15 2 5 2 2" xfId="28758" xr:uid="{00000000-0005-0000-0000-0000B4A40000}"/>
    <cellStyle name="Total 15 2 5 2 3" xfId="6223" xr:uid="{00000000-0005-0000-0000-0000B5A40000}"/>
    <cellStyle name="Total 15 2 5 2 4" xfId="24955" xr:uid="{00000000-0005-0000-0000-0000B6A40000}"/>
    <cellStyle name="Total 15 2 5 2 5" xfId="29683" xr:uid="{00000000-0005-0000-0000-0000B7A40000}"/>
    <cellStyle name="Total 15 2 5 2 6" xfId="30375" xr:uid="{00000000-0005-0000-0000-0000B8A40000}"/>
    <cellStyle name="Total 15 2 5 2 7" xfId="28461" xr:uid="{00000000-0005-0000-0000-0000B9A40000}"/>
    <cellStyle name="Total 15 2 6" xfId="12923" xr:uid="{00000000-0005-0000-0000-0000BAA40000}"/>
    <cellStyle name="Total 15 2 6 2" xfId="18666" xr:uid="{00000000-0005-0000-0000-0000BBA40000}"/>
    <cellStyle name="Total 15 2 6 2 2" xfId="28993" xr:uid="{00000000-0005-0000-0000-0000BCA40000}"/>
    <cellStyle name="Total 15 2 6 2 3" xfId="25628" xr:uid="{00000000-0005-0000-0000-0000BDA40000}"/>
    <cellStyle name="Total 15 2 6 2 4" xfId="26141" xr:uid="{00000000-0005-0000-0000-0000BEA40000}"/>
    <cellStyle name="Total 15 2 6 2 5" xfId="30524" xr:uid="{00000000-0005-0000-0000-0000BFA40000}"/>
    <cellStyle name="Total 15 2 6 2 6" xfId="25894" xr:uid="{00000000-0005-0000-0000-0000C0A40000}"/>
    <cellStyle name="Total 15 2 6 2 7" xfId="26645" xr:uid="{00000000-0005-0000-0000-0000C1A40000}"/>
    <cellStyle name="Total 15 2 7" xfId="14561" xr:uid="{00000000-0005-0000-0000-0000C2A40000}"/>
    <cellStyle name="Total 15 2 7 2" xfId="19002" xr:uid="{00000000-0005-0000-0000-0000C3A40000}"/>
    <cellStyle name="Total 15 2 7 2 2" xfId="29321" xr:uid="{00000000-0005-0000-0000-0000C4A40000}"/>
    <cellStyle name="Total 15 2 7 2 3" xfId="26172" xr:uid="{00000000-0005-0000-0000-0000C5A40000}"/>
    <cellStyle name="Total 15 2 7 2 4" xfId="31601" xr:uid="{00000000-0005-0000-0000-0000C6A40000}"/>
    <cellStyle name="Total 15 2 7 2 5" xfId="24899" xr:uid="{00000000-0005-0000-0000-0000C7A40000}"/>
    <cellStyle name="Total 15 2 7 2 6" xfId="33241" xr:uid="{00000000-0005-0000-0000-0000C8A40000}"/>
    <cellStyle name="Total 15 2 7 2 7" xfId="34730" xr:uid="{00000000-0005-0000-0000-0000C9A40000}"/>
    <cellStyle name="Total 15 2 8" xfId="14615" xr:uid="{00000000-0005-0000-0000-0000CAA40000}"/>
    <cellStyle name="Total 15 2 8 2" xfId="19021" xr:uid="{00000000-0005-0000-0000-0000CBA40000}"/>
    <cellStyle name="Total 15 2 8 2 2" xfId="29340" xr:uid="{00000000-0005-0000-0000-0000CCA40000}"/>
    <cellStyle name="Total 15 2 8 2 3" xfId="25323" xr:uid="{00000000-0005-0000-0000-0000CDA40000}"/>
    <cellStyle name="Total 15 2 8 2 4" xfId="31620" xr:uid="{00000000-0005-0000-0000-0000CEA40000}"/>
    <cellStyle name="Total 15 2 8 2 5" xfId="25377" xr:uid="{00000000-0005-0000-0000-0000CFA40000}"/>
    <cellStyle name="Total 15 2 8 2 6" xfId="30506" xr:uid="{00000000-0005-0000-0000-0000D0A40000}"/>
    <cellStyle name="Total 15 2 8 2 7" xfId="34749" xr:uid="{00000000-0005-0000-0000-0000D1A40000}"/>
    <cellStyle name="Total 15 2 9" xfId="13076" xr:uid="{00000000-0005-0000-0000-0000D2A40000}"/>
    <cellStyle name="Total 15 2 9 2" xfId="18735" xr:uid="{00000000-0005-0000-0000-0000D3A40000}"/>
    <cellStyle name="Total 15 2 9 2 2" xfId="29059" xr:uid="{00000000-0005-0000-0000-0000D4A40000}"/>
    <cellStyle name="Total 15 2 9 2 3" xfId="29958" xr:uid="{00000000-0005-0000-0000-0000D5A40000}"/>
    <cellStyle name="Total 15 2 9 2 4" xfId="31341" xr:uid="{00000000-0005-0000-0000-0000D6A40000}"/>
    <cellStyle name="Total 15 2 9 2 5" xfId="6676" xr:uid="{00000000-0005-0000-0000-0000D7A40000}"/>
    <cellStyle name="Total 15 2 9 2 6" xfId="33737" xr:uid="{00000000-0005-0000-0000-0000D8A40000}"/>
    <cellStyle name="Total 15 2 9 2 7" xfId="34474" xr:uid="{00000000-0005-0000-0000-0000D9A40000}"/>
    <cellStyle name="Total 15 3" xfId="1299" xr:uid="{00000000-0005-0000-0000-0000DAA40000}"/>
    <cellStyle name="Total 15 3 10" xfId="13107" xr:uid="{00000000-0005-0000-0000-0000DBA40000}"/>
    <cellStyle name="Total 15 3 10 2" xfId="18747" xr:uid="{00000000-0005-0000-0000-0000DCA40000}"/>
    <cellStyle name="Total 15 3 10 2 2" xfId="29071" xr:uid="{00000000-0005-0000-0000-0000DDA40000}"/>
    <cellStyle name="Total 15 3 10 2 3" xfId="22285" xr:uid="{00000000-0005-0000-0000-0000DEA40000}"/>
    <cellStyle name="Total 15 3 10 2 4" xfId="31352" xr:uid="{00000000-0005-0000-0000-0000DFA40000}"/>
    <cellStyle name="Total 15 3 10 2 5" xfId="26201" xr:uid="{00000000-0005-0000-0000-0000E0A40000}"/>
    <cellStyle name="Total 15 3 10 2 6" xfId="26540" xr:uid="{00000000-0005-0000-0000-0000E1A40000}"/>
    <cellStyle name="Total 15 3 10 2 7" xfId="34485" xr:uid="{00000000-0005-0000-0000-0000E2A40000}"/>
    <cellStyle name="Total 15 3 11" xfId="14690" xr:uid="{00000000-0005-0000-0000-0000E3A40000}"/>
    <cellStyle name="Total 15 3 11 2" xfId="19051" xr:uid="{00000000-0005-0000-0000-0000E4A40000}"/>
    <cellStyle name="Total 15 3 11 2 2" xfId="29369" xr:uid="{00000000-0005-0000-0000-0000E5A40000}"/>
    <cellStyle name="Total 15 3 11 2 3" xfId="26199" xr:uid="{00000000-0005-0000-0000-0000E6A40000}"/>
    <cellStyle name="Total 15 3 11 2 4" xfId="31649" xr:uid="{00000000-0005-0000-0000-0000E7A40000}"/>
    <cellStyle name="Total 15 3 11 2 5" xfId="28903" xr:uid="{00000000-0005-0000-0000-0000E8A40000}"/>
    <cellStyle name="Total 15 3 11 2 6" xfId="33069" xr:uid="{00000000-0005-0000-0000-0000E9A40000}"/>
    <cellStyle name="Total 15 3 11 2 7" xfId="34778" xr:uid="{00000000-0005-0000-0000-0000EAA40000}"/>
    <cellStyle name="Total 15 3 12" xfId="14534" xr:uid="{00000000-0005-0000-0000-0000EBA40000}"/>
    <cellStyle name="Total 15 3 12 2" xfId="18987" xr:uid="{00000000-0005-0000-0000-0000ECA40000}"/>
    <cellStyle name="Total 15 3 12 2 2" xfId="29306" xr:uid="{00000000-0005-0000-0000-0000EDA40000}"/>
    <cellStyle name="Total 15 3 12 2 3" xfId="25330" xr:uid="{00000000-0005-0000-0000-0000EEA40000}"/>
    <cellStyle name="Total 15 3 12 2 4" xfId="31586" xr:uid="{00000000-0005-0000-0000-0000EFA40000}"/>
    <cellStyle name="Total 15 3 12 2 5" xfId="21979" xr:uid="{00000000-0005-0000-0000-0000F0A40000}"/>
    <cellStyle name="Total 15 3 12 2 6" xfId="32539" xr:uid="{00000000-0005-0000-0000-0000F1A40000}"/>
    <cellStyle name="Total 15 3 12 2 7" xfId="34715" xr:uid="{00000000-0005-0000-0000-0000F2A40000}"/>
    <cellStyle name="Total 15 3 13" xfId="14739" xr:uid="{00000000-0005-0000-0000-0000F3A40000}"/>
    <cellStyle name="Total 15 3 13 2" xfId="19070" xr:uid="{00000000-0005-0000-0000-0000F4A40000}"/>
    <cellStyle name="Total 15 3 13 2 2" xfId="29388" xr:uid="{00000000-0005-0000-0000-0000F5A40000}"/>
    <cellStyle name="Total 15 3 13 2 3" xfId="24738" xr:uid="{00000000-0005-0000-0000-0000F6A40000}"/>
    <cellStyle name="Total 15 3 13 2 4" xfId="31668" xr:uid="{00000000-0005-0000-0000-0000F7A40000}"/>
    <cellStyle name="Total 15 3 13 2 5" xfId="29525" xr:uid="{00000000-0005-0000-0000-0000F8A40000}"/>
    <cellStyle name="Total 15 3 13 2 6" xfId="27976" xr:uid="{00000000-0005-0000-0000-0000F9A40000}"/>
    <cellStyle name="Total 15 3 13 2 7" xfId="34797" xr:uid="{00000000-0005-0000-0000-0000FAA40000}"/>
    <cellStyle name="Total 15 3 14" xfId="14718" xr:uid="{00000000-0005-0000-0000-0000FBA40000}"/>
    <cellStyle name="Total 15 3 14 2" xfId="19062" xr:uid="{00000000-0005-0000-0000-0000FCA40000}"/>
    <cellStyle name="Total 15 3 14 2 2" xfId="29380" xr:uid="{00000000-0005-0000-0000-0000FDA40000}"/>
    <cellStyle name="Total 15 3 14 2 3" xfId="26335" xr:uid="{00000000-0005-0000-0000-0000FEA40000}"/>
    <cellStyle name="Total 15 3 14 2 4" xfId="31660" xr:uid="{00000000-0005-0000-0000-0000FFA40000}"/>
    <cellStyle name="Total 15 3 14 2 5" xfId="26616" xr:uid="{00000000-0005-0000-0000-000000A50000}"/>
    <cellStyle name="Total 15 3 14 2 6" xfId="22313" xr:uid="{00000000-0005-0000-0000-000001A50000}"/>
    <cellStyle name="Total 15 3 14 2 7" xfId="34789" xr:uid="{00000000-0005-0000-0000-000002A50000}"/>
    <cellStyle name="Total 15 3 15" xfId="12487" xr:uid="{00000000-0005-0000-0000-000003A50000}"/>
    <cellStyle name="Total 15 3 15 2" xfId="18484" xr:uid="{00000000-0005-0000-0000-000004A50000}"/>
    <cellStyle name="Total 15 3 15 2 2" xfId="28813" xr:uid="{00000000-0005-0000-0000-000005A50000}"/>
    <cellStyle name="Total 15 3 15 2 3" xfId="25367" xr:uid="{00000000-0005-0000-0000-000006A50000}"/>
    <cellStyle name="Total 15 3 15 2 4" xfId="22299" xr:uid="{00000000-0005-0000-0000-000007A50000}"/>
    <cellStyle name="Total 15 3 15 2 5" xfId="27981" xr:uid="{00000000-0005-0000-0000-000008A50000}"/>
    <cellStyle name="Total 15 3 15 2 6" xfId="23083" xr:uid="{00000000-0005-0000-0000-000009A50000}"/>
    <cellStyle name="Total 15 3 15 2 7" xfId="30192" xr:uid="{00000000-0005-0000-0000-00000AA50000}"/>
    <cellStyle name="Total 15 3 2" xfId="4337" xr:uid="{00000000-0005-0000-0000-00000BA50000}"/>
    <cellStyle name="Total 15 3 2 2" xfId="12024" xr:uid="{00000000-0005-0000-0000-00000CA50000}"/>
    <cellStyle name="Total 15 3 2 2 2" xfId="28254" xr:uid="{00000000-0005-0000-0000-00000DA50000}"/>
    <cellStyle name="Total 15 3 2 2 3" xfId="30694" xr:uid="{00000000-0005-0000-0000-00000EA50000}"/>
    <cellStyle name="Total 15 3 2 2 4" xfId="23501" xr:uid="{00000000-0005-0000-0000-00000FA50000}"/>
    <cellStyle name="Total 15 3 2 2 5" xfId="32901" xr:uid="{00000000-0005-0000-0000-000010A50000}"/>
    <cellStyle name="Total 15 3 2 2 6" xfId="34143" xr:uid="{00000000-0005-0000-0000-000011A50000}"/>
    <cellStyle name="Total 15 3 2 2 7" xfId="23098" xr:uid="{00000000-0005-0000-0000-000012A50000}"/>
    <cellStyle name="Total 15 3 2 3" xfId="22457" xr:uid="{00000000-0005-0000-0000-000013A50000}"/>
    <cellStyle name="Total 15 3 2 4" xfId="27130" xr:uid="{00000000-0005-0000-0000-000014A50000}"/>
    <cellStyle name="Total 15 3 2 5" xfId="21209" xr:uid="{00000000-0005-0000-0000-000015A50000}"/>
    <cellStyle name="Total 15 3 2 6" xfId="30004" xr:uid="{00000000-0005-0000-0000-000016A50000}"/>
    <cellStyle name="Total 15 3 2 7" xfId="23116" xr:uid="{00000000-0005-0000-0000-000017A50000}"/>
    <cellStyle name="Total 15 3 2 8" xfId="28366" xr:uid="{00000000-0005-0000-0000-000018A50000}"/>
    <cellStyle name="Total 15 3 3" xfId="11714" xr:uid="{00000000-0005-0000-0000-000019A50000}"/>
    <cellStyle name="Total 15 3 3 2" xfId="18231" xr:uid="{00000000-0005-0000-0000-00001AA50000}"/>
    <cellStyle name="Total 15 3 3 2 2" xfId="28567" xr:uid="{00000000-0005-0000-0000-00001BA50000}"/>
    <cellStyle name="Total 15 3 3 2 3" xfId="24876" xr:uid="{00000000-0005-0000-0000-00001CA50000}"/>
    <cellStyle name="Total 15 3 3 2 4" xfId="24590" xr:uid="{00000000-0005-0000-0000-00001DA50000}"/>
    <cellStyle name="Total 15 3 3 2 5" xfId="23282" xr:uid="{00000000-0005-0000-0000-00001EA50000}"/>
    <cellStyle name="Total 15 3 3 2 6" xfId="33456" xr:uid="{00000000-0005-0000-0000-00001FA50000}"/>
    <cellStyle name="Total 15 3 3 2 7" xfId="28363" xr:uid="{00000000-0005-0000-0000-000020A50000}"/>
    <cellStyle name="Total 15 3 4" xfId="12269" xr:uid="{00000000-0005-0000-0000-000021A50000}"/>
    <cellStyle name="Total 15 3 4 2" xfId="18406" xr:uid="{00000000-0005-0000-0000-000022A50000}"/>
    <cellStyle name="Total 15 3 4 2 2" xfId="28737" xr:uid="{00000000-0005-0000-0000-000023A50000}"/>
    <cellStyle name="Total 15 3 4 2 3" xfId="26511" xr:uid="{00000000-0005-0000-0000-000024A50000}"/>
    <cellStyle name="Total 15 3 4 2 4" xfId="24504" xr:uid="{00000000-0005-0000-0000-000025A50000}"/>
    <cellStyle name="Total 15 3 4 2 5" xfId="27695" xr:uid="{00000000-0005-0000-0000-000026A50000}"/>
    <cellStyle name="Total 15 3 4 2 6" xfId="22992" xr:uid="{00000000-0005-0000-0000-000027A50000}"/>
    <cellStyle name="Total 15 3 4 2 7" xfId="33325" xr:uid="{00000000-0005-0000-0000-000028A50000}"/>
    <cellStyle name="Total 15 3 5" xfId="12299" xr:uid="{00000000-0005-0000-0000-000029A50000}"/>
    <cellStyle name="Total 15 3 5 2" xfId="18417" xr:uid="{00000000-0005-0000-0000-00002AA50000}"/>
    <cellStyle name="Total 15 3 5 2 2" xfId="28748" xr:uid="{00000000-0005-0000-0000-00002BA50000}"/>
    <cellStyle name="Total 15 3 5 2 3" xfId="24665" xr:uid="{00000000-0005-0000-0000-00002CA50000}"/>
    <cellStyle name="Total 15 3 5 2 4" xfId="26326" xr:uid="{00000000-0005-0000-0000-00002DA50000}"/>
    <cellStyle name="Total 15 3 5 2 5" xfId="24062" xr:uid="{00000000-0005-0000-0000-00002EA50000}"/>
    <cellStyle name="Total 15 3 5 2 6" xfId="33462" xr:uid="{00000000-0005-0000-0000-00002FA50000}"/>
    <cellStyle name="Total 15 3 5 2 7" xfId="33558" xr:uid="{00000000-0005-0000-0000-000030A50000}"/>
    <cellStyle name="Total 15 3 6" xfId="12924" xr:uid="{00000000-0005-0000-0000-000031A50000}"/>
    <cellStyle name="Total 15 3 6 2" xfId="18667" xr:uid="{00000000-0005-0000-0000-000032A50000}"/>
    <cellStyle name="Total 15 3 6 2 2" xfId="28994" xr:uid="{00000000-0005-0000-0000-000033A50000}"/>
    <cellStyle name="Total 15 3 6 2 3" xfId="23159" xr:uid="{00000000-0005-0000-0000-000034A50000}"/>
    <cellStyle name="Total 15 3 6 2 4" xfId="24857" xr:uid="{00000000-0005-0000-0000-000035A50000}"/>
    <cellStyle name="Total 15 3 6 2 5" xfId="22659" xr:uid="{00000000-0005-0000-0000-000036A50000}"/>
    <cellStyle name="Total 15 3 6 2 6" xfId="26898" xr:uid="{00000000-0005-0000-0000-000037A50000}"/>
    <cellStyle name="Total 15 3 6 2 7" xfId="23206" xr:uid="{00000000-0005-0000-0000-000038A50000}"/>
    <cellStyle name="Total 15 3 7" xfId="14235" xr:uid="{00000000-0005-0000-0000-000039A50000}"/>
    <cellStyle name="Total 15 3 7 2" xfId="18876" xr:uid="{00000000-0005-0000-0000-00003AA50000}"/>
    <cellStyle name="Total 15 3 7 2 2" xfId="29196" xr:uid="{00000000-0005-0000-0000-00003BA50000}"/>
    <cellStyle name="Total 15 3 7 2 3" xfId="24475" xr:uid="{00000000-0005-0000-0000-00003CA50000}"/>
    <cellStyle name="Total 15 3 7 2 4" xfId="31476" xr:uid="{00000000-0005-0000-0000-00003DA50000}"/>
    <cellStyle name="Total 15 3 7 2 5" xfId="26874" xr:uid="{00000000-0005-0000-0000-00003EA50000}"/>
    <cellStyle name="Total 15 3 7 2 6" xfId="22193" xr:uid="{00000000-0005-0000-0000-00003FA50000}"/>
    <cellStyle name="Total 15 3 7 2 7" xfId="34607" xr:uid="{00000000-0005-0000-0000-000040A50000}"/>
    <cellStyle name="Total 15 3 8" xfId="14539" xr:uid="{00000000-0005-0000-0000-000041A50000}"/>
    <cellStyle name="Total 15 3 8 2" xfId="18990" xr:uid="{00000000-0005-0000-0000-000042A50000}"/>
    <cellStyle name="Total 15 3 8 2 2" xfId="29309" xr:uid="{00000000-0005-0000-0000-000043A50000}"/>
    <cellStyle name="Total 15 3 8 2 3" xfId="6275" xr:uid="{00000000-0005-0000-0000-000044A50000}"/>
    <cellStyle name="Total 15 3 8 2 4" xfId="31589" xr:uid="{00000000-0005-0000-0000-000045A50000}"/>
    <cellStyle name="Total 15 3 8 2 5" xfId="25470" xr:uid="{00000000-0005-0000-0000-000046A50000}"/>
    <cellStyle name="Total 15 3 8 2 6" xfId="21652" xr:uid="{00000000-0005-0000-0000-000047A50000}"/>
    <cellStyle name="Total 15 3 8 2 7" xfId="34718" xr:uid="{00000000-0005-0000-0000-000048A50000}"/>
    <cellStyle name="Total 15 3 9" xfId="14089" xr:uid="{00000000-0005-0000-0000-000049A50000}"/>
    <cellStyle name="Total 15 3 9 2" xfId="18817" xr:uid="{00000000-0005-0000-0000-00004AA50000}"/>
    <cellStyle name="Total 15 3 9 2 2" xfId="29139" xr:uid="{00000000-0005-0000-0000-00004BA50000}"/>
    <cellStyle name="Total 15 3 9 2 3" xfId="24634" xr:uid="{00000000-0005-0000-0000-00004CA50000}"/>
    <cellStyle name="Total 15 3 9 2 4" xfId="31419" xr:uid="{00000000-0005-0000-0000-00004DA50000}"/>
    <cellStyle name="Total 15 3 9 2 5" xfId="23969" xr:uid="{00000000-0005-0000-0000-00004EA50000}"/>
    <cellStyle name="Total 15 3 9 2 6" xfId="27595" xr:uid="{00000000-0005-0000-0000-00004FA50000}"/>
    <cellStyle name="Total 15 3 9 2 7" xfId="34551" xr:uid="{00000000-0005-0000-0000-000050A50000}"/>
    <cellStyle name="Total 16 2" xfId="1300" xr:uid="{00000000-0005-0000-0000-000051A50000}"/>
    <cellStyle name="Total 16 2 10" xfId="13085" xr:uid="{00000000-0005-0000-0000-000052A50000}"/>
    <cellStyle name="Total 16 2 10 2" xfId="18740" xr:uid="{00000000-0005-0000-0000-000053A50000}"/>
    <cellStyle name="Total 16 2 10 2 2" xfId="29064" xr:uid="{00000000-0005-0000-0000-000054A50000}"/>
    <cellStyle name="Total 16 2 10 2 3" xfId="23158" xr:uid="{00000000-0005-0000-0000-000055A50000}"/>
    <cellStyle name="Total 16 2 10 2 4" xfId="31346" xr:uid="{00000000-0005-0000-0000-000056A50000}"/>
    <cellStyle name="Total 16 2 10 2 5" xfId="22587" xr:uid="{00000000-0005-0000-0000-000057A50000}"/>
    <cellStyle name="Total 16 2 10 2 6" xfId="24354" xr:uid="{00000000-0005-0000-0000-000058A50000}"/>
    <cellStyle name="Total 16 2 10 2 7" xfId="34479" xr:uid="{00000000-0005-0000-0000-000059A50000}"/>
    <cellStyle name="Total 16 2 11" xfId="14021" xr:uid="{00000000-0005-0000-0000-00005AA50000}"/>
    <cellStyle name="Total 16 2 11 2" xfId="18787" xr:uid="{00000000-0005-0000-0000-00005BA50000}"/>
    <cellStyle name="Total 16 2 11 2 2" xfId="29110" xr:uid="{00000000-0005-0000-0000-00005CA50000}"/>
    <cellStyle name="Total 16 2 11 2 3" xfId="24585" xr:uid="{00000000-0005-0000-0000-00005DA50000}"/>
    <cellStyle name="Total 16 2 11 2 4" xfId="31391" xr:uid="{00000000-0005-0000-0000-00005EA50000}"/>
    <cellStyle name="Total 16 2 11 2 5" xfId="23112" xr:uid="{00000000-0005-0000-0000-00005FA50000}"/>
    <cellStyle name="Total 16 2 11 2 6" xfId="24933" xr:uid="{00000000-0005-0000-0000-000060A50000}"/>
    <cellStyle name="Total 16 2 11 2 7" xfId="34523" xr:uid="{00000000-0005-0000-0000-000061A50000}"/>
    <cellStyle name="Total 16 2 12" xfId="12459" xr:uid="{00000000-0005-0000-0000-000062A50000}"/>
    <cellStyle name="Total 16 2 12 2" xfId="18475" xr:uid="{00000000-0005-0000-0000-000063A50000}"/>
    <cellStyle name="Total 16 2 12 2 2" xfId="28805" xr:uid="{00000000-0005-0000-0000-000064A50000}"/>
    <cellStyle name="Total 16 2 12 2 3" xfId="26093" xr:uid="{00000000-0005-0000-0000-000065A50000}"/>
    <cellStyle name="Total 16 2 12 2 4" xfId="24700" xr:uid="{00000000-0005-0000-0000-000066A50000}"/>
    <cellStyle name="Total 16 2 12 2 5" xfId="22551" xr:uid="{00000000-0005-0000-0000-000067A50000}"/>
    <cellStyle name="Total 16 2 12 2 6" xfId="22233" xr:uid="{00000000-0005-0000-0000-000068A50000}"/>
    <cellStyle name="Total 16 2 12 2 7" xfId="32504" xr:uid="{00000000-0005-0000-0000-000069A50000}"/>
    <cellStyle name="Total 16 2 13" xfId="14791" xr:uid="{00000000-0005-0000-0000-00006AA50000}"/>
    <cellStyle name="Total 16 2 13 2" xfId="19090" xr:uid="{00000000-0005-0000-0000-00006BA50000}"/>
    <cellStyle name="Total 16 2 13 2 2" xfId="29408" xr:uid="{00000000-0005-0000-0000-00006CA50000}"/>
    <cellStyle name="Total 16 2 13 2 3" xfId="26473" xr:uid="{00000000-0005-0000-0000-00006DA50000}"/>
    <cellStyle name="Total 16 2 13 2 4" xfId="31687" xr:uid="{00000000-0005-0000-0000-00006EA50000}"/>
    <cellStyle name="Total 16 2 13 2 5" xfId="22667" xr:uid="{00000000-0005-0000-0000-00006FA50000}"/>
    <cellStyle name="Total 16 2 13 2 6" xfId="32677" xr:uid="{00000000-0005-0000-0000-000070A50000}"/>
    <cellStyle name="Total 16 2 13 2 7" xfId="34816" xr:uid="{00000000-0005-0000-0000-000071A50000}"/>
    <cellStyle name="Total 16 2 14" xfId="14716" xr:uid="{00000000-0005-0000-0000-000072A50000}"/>
    <cellStyle name="Total 16 2 14 2" xfId="19061" xr:uid="{00000000-0005-0000-0000-000073A50000}"/>
    <cellStyle name="Total 16 2 14 2 2" xfId="29379" xr:uid="{00000000-0005-0000-0000-000074A50000}"/>
    <cellStyle name="Total 16 2 14 2 3" xfId="25322" xr:uid="{00000000-0005-0000-0000-000075A50000}"/>
    <cellStyle name="Total 16 2 14 2 4" xfId="31659" xr:uid="{00000000-0005-0000-0000-000076A50000}"/>
    <cellStyle name="Total 16 2 14 2 5" xfId="21282" xr:uid="{00000000-0005-0000-0000-000077A50000}"/>
    <cellStyle name="Total 16 2 14 2 6" xfId="33587" xr:uid="{00000000-0005-0000-0000-000078A50000}"/>
    <cellStyle name="Total 16 2 14 2 7" xfId="34788" xr:uid="{00000000-0005-0000-0000-000079A50000}"/>
    <cellStyle name="Total 16 2 15" xfId="14688" xr:uid="{00000000-0005-0000-0000-00007AA50000}"/>
    <cellStyle name="Total 16 2 15 2" xfId="19050" xr:uid="{00000000-0005-0000-0000-00007BA50000}"/>
    <cellStyle name="Total 16 2 15 2 2" xfId="29368" xr:uid="{00000000-0005-0000-0000-00007CA50000}"/>
    <cellStyle name="Total 16 2 15 2 3" xfId="6279" xr:uid="{00000000-0005-0000-0000-00007DA50000}"/>
    <cellStyle name="Total 16 2 15 2 4" xfId="31648" xr:uid="{00000000-0005-0000-0000-00007EA50000}"/>
    <cellStyle name="Total 16 2 15 2 5" xfId="25174" xr:uid="{00000000-0005-0000-0000-00007FA50000}"/>
    <cellStyle name="Total 16 2 15 2 6" xfId="22105" xr:uid="{00000000-0005-0000-0000-000080A50000}"/>
    <cellStyle name="Total 16 2 15 2 7" xfId="34777" xr:uid="{00000000-0005-0000-0000-000081A50000}"/>
    <cellStyle name="Total 16 2 2" xfId="4175" xr:uid="{00000000-0005-0000-0000-000082A50000}"/>
    <cellStyle name="Total 16 2 2 2" xfId="11766" xr:uid="{00000000-0005-0000-0000-000083A50000}"/>
    <cellStyle name="Total 16 2 2 2 2" xfId="30416" xr:uid="{00000000-0005-0000-0000-000084A50000}"/>
    <cellStyle name="Total 16 2 2 2 3" xfId="27241" xr:uid="{00000000-0005-0000-0000-000085A50000}"/>
    <cellStyle name="Total 16 2 2 2 4" xfId="6183" xr:uid="{00000000-0005-0000-0000-000086A50000}"/>
    <cellStyle name="Total 16 2 2 2 5" xfId="33989" xr:uid="{00000000-0005-0000-0000-000087A50000}"/>
    <cellStyle name="Total 16 2 2 2 6" xfId="6427" xr:uid="{00000000-0005-0000-0000-000088A50000}"/>
    <cellStyle name="Total 16 2 2 2 7" xfId="23805" xr:uid="{00000000-0005-0000-0000-000089A50000}"/>
    <cellStyle name="Total 16 2 2 3" xfId="22458" xr:uid="{00000000-0005-0000-0000-00008AA50000}"/>
    <cellStyle name="Total 16 2 2 4" xfId="28014" xr:uid="{00000000-0005-0000-0000-00008BA50000}"/>
    <cellStyle name="Total 16 2 2 5" xfId="27549" xr:uid="{00000000-0005-0000-0000-00008CA50000}"/>
    <cellStyle name="Total 16 2 2 6" xfId="24520" xr:uid="{00000000-0005-0000-0000-00008DA50000}"/>
    <cellStyle name="Total 16 2 2 7" xfId="21675" xr:uid="{00000000-0005-0000-0000-00008EA50000}"/>
    <cellStyle name="Total 16 2 2 8" xfId="31265" xr:uid="{00000000-0005-0000-0000-00008FA50000}"/>
    <cellStyle name="Total 16 2 3" xfId="11968" xr:uid="{00000000-0005-0000-0000-000090A50000}"/>
    <cellStyle name="Total 16 2 3 2" xfId="18312" xr:uid="{00000000-0005-0000-0000-000091A50000}"/>
    <cellStyle name="Total 16 2 3 2 2" xfId="28645" xr:uid="{00000000-0005-0000-0000-000092A50000}"/>
    <cellStyle name="Total 16 2 3 2 3" xfId="24643" xr:uid="{00000000-0005-0000-0000-000093A50000}"/>
    <cellStyle name="Total 16 2 3 2 4" xfId="24869" xr:uid="{00000000-0005-0000-0000-000094A50000}"/>
    <cellStyle name="Total 16 2 3 2 5" xfId="32722" xr:uid="{00000000-0005-0000-0000-000095A50000}"/>
    <cellStyle name="Total 16 2 3 2 6" xfId="32987" xr:uid="{00000000-0005-0000-0000-000096A50000}"/>
    <cellStyle name="Total 16 2 3 2 7" xfId="27211" xr:uid="{00000000-0005-0000-0000-000097A50000}"/>
    <cellStyle name="Total 16 2 4" xfId="11996" xr:uid="{00000000-0005-0000-0000-000098A50000}"/>
    <cellStyle name="Total 16 2 4 2" xfId="18323" xr:uid="{00000000-0005-0000-0000-000099A50000}"/>
    <cellStyle name="Total 16 2 4 2 2" xfId="28656" xr:uid="{00000000-0005-0000-0000-00009AA50000}"/>
    <cellStyle name="Total 16 2 4 2 3" xfId="25208" xr:uid="{00000000-0005-0000-0000-00009BA50000}"/>
    <cellStyle name="Total 16 2 4 2 4" xfId="22638" xr:uid="{00000000-0005-0000-0000-00009CA50000}"/>
    <cellStyle name="Total 16 2 4 2 5" xfId="30508" xr:uid="{00000000-0005-0000-0000-00009DA50000}"/>
    <cellStyle name="Total 16 2 4 2 6" xfId="27994" xr:uid="{00000000-0005-0000-0000-00009EA50000}"/>
    <cellStyle name="Total 16 2 4 2 7" xfId="26650" xr:uid="{00000000-0005-0000-0000-00009FA50000}"/>
    <cellStyle name="Total 16 2 5" xfId="11814" xr:uid="{00000000-0005-0000-0000-0000A0A50000}"/>
    <cellStyle name="Total 16 2 5 2" xfId="18261" xr:uid="{00000000-0005-0000-0000-0000A1A50000}"/>
    <cellStyle name="Total 16 2 5 2 2" xfId="28596" xr:uid="{00000000-0005-0000-0000-0000A2A50000}"/>
    <cellStyle name="Total 16 2 5 2 3" xfId="26058" xr:uid="{00000000-0005-0000-0000-0000A3A50000}"/>
    <cellStyle name="Total 16 2 5 2 4" xfId="26444" xr:uid="{00000000-0005-0000-0000-0000A4A50000}"/>
    <cellStyle name="Total 16 2 5 2 5" xfId="33001" xr:uid="{00000000-0005-0000-0000-0000A5A50000}"/>
    <cellStyle name="Total 16 2 5 2 6" xfId="32383" xr:uid="{00000000-0005-0000-0000-0000A6A50000}"/>
    <cellStyle name="Total 16 2 5 2 7" xfId="28512" xr:uid="{00000000-0005-0000-0000-0000A7A50000}"/>
    <cellStyle name="Total 16 2 6" xfId="12925" xr:uid="{00000000-0005-0000-0000-0000A8A50000}"/>
    <cellStyle name="Total 16 2 6 2" xfId="18668" xr:uid="{00000000-0005-0000-0000-0000A9A50000}"/>
    <cellStyle name="Total 16 2 6 2 2" xfId="28995" xr:uid="{00000000-0005-0000-0000-0000AAA50000}"/>
    <cellStyle name="Total 16 2 6 2 3" xfId="21824" xr:uid="{00000000-0005-0000-0000-0000ABA50000}"/>
    <cellStyle name="Total 16 2 6 2 4" xfId="26512" xr:uid="{00000000-0005-0000-0000-0000ACA50000}"/>
    <cellStyle name="Total 16 2 6 2 5" xfId="33497" xr:uid="{00000000-0005-0000-0000-0000ADA50000}"/>
    <cellStyle name="Total 16 2 6 2 6" xfId="32475" xr:uid="{00000000-0005-0000-0000-0000AEA50000}"/>
    <cellStyle name="Total 16 2 6 2 7" xfId="21865" xr:uid="{00000000-0005-0000-0000-0000AFA50000}"/>
    <cellStyle name="Total 16 2 7" xfId="14453" xr:uid="{00000000-0005-0000-0000-0000B0A50000}"/>
    <cellStyle name="Total 16 2 7 2" xfId="18961" xr:uid="{00000000-0005-0000-0000-0000B1A50000}"/>
    <cellStyle name="Total 16 2 7 2 2" xfId="29280" xr:uid="{00000000-0005-0000-0000-0000B2A50000}"/>
    <cellStyle name="Total 16 2 7 2 3" xfId="26284" xr:uid="{00000000-0005-0000-0000-0000B3A50000}"/>
    <cellStyle name="Total 16 2 7 2 4" xfId="31560" xr:uid="{00000000-0005-0000-0000-0000B4A50000}"/>
    <cellStyle name="Total 16 2 7 2 5" xfId="22653" xr:uid="{00000000-0005-0000-0000-0000B5A50000}"/>
    <cellStyle name="Total 16 2 7 2 6" xfId="23393" xr:uid="{00000000-0005-0000-0000-0000B6A50000}"/>
    <cellStyle name="Total 16 2 7 2 7" xfId="34690" xr:uid="{00000000-0005-0000-0000-0000B7A50000}"/>
    <cellStyle name="Total 16 2 8" xfId="12519" xr:uid="{00000000-0005-0000-0000-0000B8A50000}"/>
    <cellStyle name="Total 16 2 8 2" xfId="18492" xr:uid="{00000000-0005-0000-0000-0000B9A50000}"/>
    <cellStyle name="Total 16 2 8 2 2" xfId="28821" xr:uid="{00000000-0005-0000-0000-0000BAA50000}"/>
    <cellStyle name="Total 16 2 8 2 3" xfId="24547" xr:uid="{00000000-0005-0000-0000-0000BBA50000}"/>
    <cellStyle name="Total 16 2 8 2 4" xfId="23022" xr:uid="{00000000-0005-0000-0000-0000BCA50000}"/>
    <cellStyle name="Total 16 2 8 2 5" xfId="26710" xr:uid="{00000000-0005-0000-0000-0000BDA50000}"/>
    <cellStyle name="Total 16 2 8 2 6" xfId="31085" xr:uid="{00000000-0005-0000-0000-0000BEA50000}"/>
    <cellStyle name="Total 16 2 8 2 7" xfId="31061" xr:uid="{00000000-0005-0000-0000-0000BFA50000}"/>
    <cellStyle name="Total 16 2 9" xfId="12342" xr:uid="{00000000-0005-0000-0000-0000C0A50000}"/>
    <cellStyle name="Total 16 2 9 2" xfId="18431" xr:uid="{00000000-0005-0000-0000-0000C1A50000}"/>
    <cellStyle name="Total 16 2 9 2 2" xfId="28762" xr:uid="{00000000-0005-0000-0000-0000C2A50000}"/>
    <cellStyle name="Total 16 2 9 2 3" xfId="25095" xr:uid="{00000000-0005-0000-0000-0000C3A50000}"/>
    <cellStyle name="Total 16 2 9 2 4" xfId="6032" xr:uid="{00000000-0005-0000-0000-0000C4A50000}"/>
    <cellStyle name="Total 16 2 9 2 5" xfId="25417" xr:uid="{00000000-0005-0000-0000-0000C5A50000}"/>
    <cellStyle name="Total 16 2 9 2 6" xfId="33597" xr:uid="{00000000-0005-0000-0000-0000C6A50000}"/>
    <cellStyle name="Total 16 2 9 2 7" xfId="28380" xr:uid="{00000000-0005-0000-0000-0000C7A50000}"/>
    <cellStyle name="Total 16 3" xfId="1301" xr:uid="{00000000-0005-0000-0000-0000C8A50000}"/>
    <cellStyle name="Total 16 3 10" xfId="14233" xr:uid="{00000000-0005-0000-0000-0000C9A50000}"/>
    <cellStyle name="Total 16 3 10 2" xfId="18874" xr:uid="{00000000-0005-0000-0000-0000CAA50000}"/>
    <cellStyle name="Total 16 3 10 2 2" xfId="29194" xr:uid="{00000000-0005-0000-0000-0000CBA50000}"/>
    <cellStyle name="Total 16 3 10 2 3" xfId="25076" xr:uid="{00000000-0005-0000-0000-0000CCA50000}"/>
    <cellStyle name="Total 16 3 10 2 4" xfId="31474" xr:uid="{00000000-0005-0000-0000-0000CDA50000}"/>
    <cellStyle name="Total 16 3 10 2 5" xfId="29612" xr:uid="{00000000-0005-0000-0000-0000CEA50000}"/>
    <cellStyle name="Total 16 3 10 2 6" xfId="32446" xr:uid="{00000000-0005-0000-0000-0000CFA50000}"/>
    <cellStyle name="Total 16 3 10 2 7" xfId="34605" xr:uid="{00000000-0005-0000-0000-0000D0A50000}"/>
    <cellStyle name="Total 16 3 11" xfId="14644" xr:uid="{00000000-0005-0000-0000-0000D1A50000}"/>
    <cellStyle name="Total 16 3 11 2" xfId="19029" xr:uid="{00000000-0005-0000-0000-0000D2A50000}"/>
    <cellStyle name="Total 16 3 11 2 2" xfId="29348" xr:uid="{00000000-0005-0000-0000-0000D3A50000}"/>
    <cellStyle name="Total 16 3 11 2 3" xfId="25368" xr:uid="{00000000-0005-0000-0000-0000D4A50000}"/>
    <cellStyle name="Total 16 3 11 2 4" xfId="31628" xr:uid="{00000000-0005-0000-0000-0000D5A50000}"/>
    <cellStyle name="Total 16 3 11 2 5" xfId="24329" xr:uid="{00000000-0005-0000-0000-0000D6A50000}"/>
    <cellStyle name="Total 16 3 11 2 6" xfId="27977" xr:uid="{00000000-0005-0000-0000-0000D7A50000}"/>
    <cellStyle name="Total 16 3 11 2 7" xfId="34757" xr:uid="{00000000-0005-0000-0000-0000D8A50000}"/>
    <cellStyle name="Total 16 3 12" xfId="12702" xr:uid="{00000000-0005-0000-0000-0000D9A50000}"/>
    <cellStyle name="Total 16 3 12 2" xfId="18572" xr:uid="{00000000-0005-0000-0000-0000DAA50000}"/>
    <cellStyle name="Total 16 3 12 2 2" xfId="28900" xr:uid="{00000000-0005-0000-0000-0000DBA50000}"/>
    <cellStyle name="Total 16 3 12 2 3" xfId="30738" xr:uid="{00000000-0005-0000-0000-0000DCA50000}"/>
    <cellStyle name="Total 16 3 12 2 4" xfId="25996" xr:uid="{00000000-0005-0000-0000-0000DDA50000}"/>
    <cellStyle name="Total 16 3 12 2 5" xfId="28125" xr:uid="{00000000-0005-0000-0000-0000DEA50000}"/>
    <cellStyle name="Total 16 3 12 2 6" xfId="34167" xr:uid="{00000000-0005-0000-0000-0000DFA50000}"/>
    <cellStyle name="Total 16 3 12 2 7" xfId="32860" xr:uid="{00000000-0005-0000-0000-0000E0A50000}"/>
    <cellStyle name="Total 16 3 13" xfId="14786" xr:uid="{00000000-0005-0000-0000-0000E1A50000}"/>
    <cellStyle name="Total 16 3 13 2" xfId="19087" xr:uid="{00000000-0005-0000-0000-0000E2A50000}"/>
    <cellStyle name="Total 16 3 13 2 2" xfId="29405" xr:uid="{00000000-0005-0000-0000-0000E3A50000}"/>
    <cellStyle name="Total 16 3 13 2 3" xfId="24463" xr:uid="{00000000-0005-0000-0000-0000E4A50000}"/>
    <cellStyle name="Total 16 3 13 2 4" xfId="31684" xr:uid="{00000000-0005-0000-0000-0000E5A50000}"/>
    <cellStyle name="Total 16 3 13 2 5" xfId="23648" xr:uid="{00000000-0005-0000-0000-0000E6A50000}"/>
    <cellStyle name="Total 16 3 13 2 6" xfId="26137" xr:uid="{00000000-0005-0000-0000-0000E7A50000}"/>
    <cellStyle name="Total 16 3 13 2 7" xfId="34813" xr:uid="{00000000-0005-0000-0000-0000E8A50000}"/>
    <cellStyle name="Total 16 3 14" xfId="14492" xr:uid="{00000000-0005-0000-0000-0000E9A50000}"/>
    <cellStyle name="Total 16 3 14 2" xfId="18973" xr:uid="{00000000-0005-0000-0000-0000EAA50000}"/>
    <cellStyle name="Total 16 3 14 2 2" xfId="29292" xr:uid="{00000000-0005-0000-0000-0000EBA50000}"/>
    <cellStyle name="Total 16 3 14 2 3" xfId="25890" xr:uid="{00000000-0005-0000-0000-0000ECA50000}"/>
    <cellStyle name="Total 16 3 14 2 4" xfId="31572" xr:uid="{00000000-0005-0000-0000-0000EDA50000}"/>
    <cellStyle name="Total 16 3 14 2 5" xfId="30647" xr:uid="{00000000-0005-0000-0000-0000EEA50000}"/>
    <cellStyle name="Total 16 3 14 2 6" xfId="33084" xr:uid="{00000000-0005-0000-0000-0000EFA50000}"/>
    <cellStyle name="Total 16 3 14 2 7" xfId="34702" xr:uid="{00000000-0005-0000-0000-0000F0A50000}"/>
    <cellStyle name="Total 16 3 15" xfId="14478" xr:uid="{00000000-0005-0000-0000-0000F1A50000}"/>
    <cellStyle name="Total 16 3 15 2" xfId="18968" xr:uid="{00000000-0005-0000-0000-0000F2A50000}"/>
    <cellStyle name="Total 16 3 15 2 2" xfId="29287" xr:uid="{00000000-0005-0000-0000-0000F3A50000}"/>
    <cellStyle name="Total 16 3 15 2 3" xfId="24399" xr:uid="{00000000-0005-0000-0000-0000F4A50000}"/>
    <cellStyle name="Total 16 3 15 2 4" xfId="31567" xr:uid="{00000000-0005-0000-0000-0000F5A50000}"/>
    <cellStyle name="Total 16 3 15 2 5" xfId="26599" xr:uid="{00000000-0005-0000-0000-0000F6A50000}"/>
    <cellStyle name="Total 16 3 15 2 6" xfId="22974" xr:uid="{00000000-0005-0000-0000-0000F7A50000}"/>
    <cellStyle name="Total 16 3 15 2 7" xfId="34697" xr:uid="{00000000-0005-0000-0000-0000F8A50000}"/>
    <cellStyle name="Total 16 3 2" xfId="4336" xr:uid="{00000000-0005-0000-0000-0000F9A50000}"/>
    <cellStyle name="Total 16 3 2 2" xfId="11868" xr:uid="{00000000-0005-0000-0000-0000FAA50000}"/>
    <cellStyle name="Total 16 3 2 2 2" xfId="29868" xr:uid="{00000000-0005-0000-0000-0000FBA50000}"/>
    <cellStyle name="Total 16 3 2 2 3" xfId="31007" xr:uid="{00000000-0005-0000-0000-0000FCA50000}"/>
    <cellStyle name="Total 16 3 2 2 4" xfId="32436" xr:uid="{00000000-0005-0000-0000-0000FDA50000}"/>
    <cellStyle name="Total 16 3 2 2 5" xfId="33694" xr:uid="{00000000-0005-0000-0000-0000FEA50000}"/>
    <cellStyle name="Total 16 3 2 2 6" xfId="34300" xr:uid="{00000000-0005-0000-0000-0000FFA50000}"/>
    <cellStyle name="Total 16 3 2 2 7" xfId="35113" xr:uid="{00000000-0005-0000-0000-000000A60000}"/>
    <cellStyle name="Total 16 3 2 3" xfId="22459" xr:uid="{00000000-0005-0000-0000-000001A60000}"/>
    <cellStyle name="Total 16 3 2 4" xfId="23074" xr:uid="{00000000-0005-0000-0000-000002A60000}"/>
    <cellStyle name="Total 16 3 2 5" xfId="5924" xr:uid="{00000000-0005-0000-0000-000003A60000}"/>
    <cellStyle name="Total 16 3 2 6" xfId="6569" xr:uid="{00000000-0005-0000-0000-000004A60000}"/>
    <cellStyle name="Total 16 3 2 7" xfId="24438" xr:uid="{00000000-0005-0000-0000-000005A60000}"/>
    <cellStyle name="Total 16 3 2 8" xfId="32783" xr:uid="{00000000-0005-0000-0000-000006A60000}"/>
    <cellStyle name="Total 16 3 3" xfId="12166" xr:uid="{00000000-0005-0000-0000-000007A60000}"/>
    <cellStyle name="Total 16 3 3 2" xfId="18373" xr:uid="{00000000-0005-0000-0000-000008A60000}"/>
    <cellStyle name="Total 16 3 3 2 2" xfId="28704" xr:uid="{00000000-0005-0000-0000-000009A60000}"/>
    <cellStyle name="Total 16 3 3 2 3" xfId="24613" xr:uid="{00000000-0005-0000-0000-00000AA60000}"/>
    <cellStyle name="Total 16 3 3 2 4" xfId="24423" xr:uid="{00000000-0005-0000-0000-00000BA60000}"/>
    <cellStyle name="Total 16 3 3 2 5" xfId="32508" xr:uid="{00000000-0005-0000-0000-00000CA60000}"/>
    <cellStyle name="Total 16 3 3 2 6" xfId="32126" xr:uid="{00000000-0005-0000-0000-00000DA60000}"/>
    <cellStyle name="Total 16 3 3 2 7" xfId="33315" xr:uid="{00000000-0005-0000-0000-00000EA60000}"/>
    <cellStyle name="Total 16 3 4" xfId="12247" xr:uid="{00000000-0005-0000-0000-00000FA60000}"/>
    <cellStyle name="Total 16 3 4 2" xfId="18398" xr:uid="{00000000-0005-0000-0000-000010A60000}"/>
    <cellStyle name="Total 16 3 4 2 2" xfId="28729" xr:uid="{00000000-0005-0000-0000-000011A60000}"/>
    <cellStyle name="Total 16 3 4 2 3" xfId="25276" xr:uid="{00000000-0005-0000-0000-000012A60000}"/>
    <cellStyle name="Total 16 3 4 2 4" xfId="25134" xr:uid="{00000000-0005-0000-0000-000013A60000}"/>
    <cellStyle name="Total 16 3 4 2 5" xfId="23123" xr:uid="{00000000-0005-0000-0000-000014A60000}"/>
    <cellStyle name="Total 16 3 4 2 6" xfId="23884" xr:uid="{00000000-0005-0000-0000-000015A60000}"/>
    <cellStyle name="Total 16 3 4 2 7" xfId="29548" xr:uid="{00000000-0005-0000-0000-000016A60000}"/>
    <cellStyle name="Total 16 3 5" xfId="12103" xr:uid="{00000000-0005-0000-0000-000017A60000}"/>
    <cellStyle name="Total 16 3 5 2" xfId="18358" xr:uid="{00000000-0005-0000-0000-000018A60000}"/>
    <cellStyle name="Total 16 3 5 2 2" xfId="28691" xr:uid="{00000000-0005-0000-0000-000019A60000}"/>
    <cellStyle name="Total 16 3 5 2 3" xfId="24473" xr:uid="{00000000-0005-0000-0000-00001AA60000}"/>
    <cellStyle name="Total 16 3 5 2 4" xfId="26711" xr:uid="{00000000-0005-0000-0000-00001BA60000}"/>
    <cellStyle name="Total 16 3 5 2 5" xfId="21191" xr:uid="{00000000-0005-0000-0000-00001CA60000}"/>
    <cellStyle name="Total 16 3 5 2 6" xfId="33164" xr:uid="{00000000-0005-0000-0000-00001DA60000}"/>
    <cellStyle name="Total 16 3 5 2 7" xfId="27101" xr:uid="{00000000-0005-0000-0000-00001EA60000}"/>
    <cellStyle name="Total 16 3 6" xfId="12926" xr:uid="{00000000-0005-0000-0000-00001FA60000}"/>
    <cellStyle name="Total 16 3 6 2" xfId="18669" xr:uid="{00000000-0005-0000-0000-000020A60000}"/>
    <cellStyle name="Total 16 3 6 2 2" xfId="28996" xr:uid="{00000000-0005-0000-0000-000021A60000}"/>
    <cellStyle name="Total 16 3 6 2 3" xfId="21433" xr:uid="{00000000-0005-0000-0000-000022A60000}"/>
    <cellStyle name="Total 16 3 6 2 4" xfId="24587" xr:uid="{00000000-0005-0000-0000-000023A60000}"/>
    <cellStyle name="Total 16 3 6 2 5" xfId="27249" xr:uid="{00000000-0005-0000-0000-000024A60000}"/>
    <cellStyle name="Total 16 3 6 2 6" xfId="22783" xr:uid="{00000000-0005-0000-0000-000025A60000}"/>
    <cellStyle name="Total 16 3 6 2 7" xfId="32989" xr:uid="{00000000-0005-0000-0000-000026A60000}"/>
    <cellStyle name="Total 16 3 7" xfId="14232" xr:uid="{00000000-0005-0000-0000-000027A60000}"/>
    <cellStyle name="Total 16 3 7 2" xfId="18873" xr:uid="{00000000-0005-0000-0000-000028A60000}"/>
    <cellStyle name="Total 16 3 7 2 2" xfId="29193" xr:uid="{00000000-0005-0000-0000-000029A60000}"/>
    <cellStyle name="Total 16 3 7 2 3" xfId="26266" xr:uid="{00000000-0005-0000-0000-00002AA60000}"/>
    <cellStyle name="Total 16 3 7 2 4" xfId="31473" xr:uid="{00000000-0005-0000-0000-00002BA60000}"/>
    <cellStyle name="Total 16 3 7 2 5" xfId="6388" xr:uid="{00000000-0005-0000-0000-00002CA60000}"/>
    <cellStyle name="Total 16 3 7 2 6" xfId="30243" xr:uid="{00000000-0005-0000-0000-00002DA60000}"/>
    <cellStyle name="Total 16 3 7 2 7" xfId="34604" xr:uid="{00000000-0005-0000-0000-00002EA60000}"/>
    <cellStyle name="Total 16 3 8" xfId="12421" xr:uid="{00000000-0005-0000-0000-00002FA60000}"/>
    <cellStyle name="Total 16 3 8 2" xfId="18464" xr:uid="{00000000-0005-0000-0000-000030A60000}"/>
    <cellStyle name="Total 16 3 8 2 2" xfId="28794" xr:uid="{00000000-0005-0000-0000-000031A60000}"/>
    <cellStyle name="Total 16 3 8 2 3" xfId="24649" xr:uid="{00000000-0005-0000-0000-000032A60000}"/>
    <cellStyle name="Total 16 3 8 2 4" xfId="24867" xr:uid="{00000000-0005-0000-0000-000033A60000}"/>
    <cellStyle name="Total 16 3 8 2 5" xfId="33335" xr:uid="{00000000-0005-0000-0000-000034A60000}"/>
    <cellStyle name="Total 16 3 8 2 6" xfId="23224" xr:uid="{00000000-0005-0000-0000-000035A60000}"/>
    <cellStyle name="Total 16 3 8 2 7" xfId="23534" xr:uid="{00000000-0005-0000-0000-000036A60000}"/>
    <cellStyle name="Total 16 3 9" xfId="12993" xr:uid="{00000000-0005-0000-0000-000037A60000}"/>
    <cellStyle name="Total 16 3 9 2" xfId="18703" xr:uid="{00000000-0005-0000-0000-000038A60000}"/>
    <cellStyle name="Total 16 3 9 2 2" xfId="29029" xr:uid="{00000000-0005-0000-0000-000039A60000}"/>
    <cellStyle name="Total 16 3 9 2 3" xfId="28098" xr:uid="{00000000-0005-0000-0000-00003AA60000}"/>
    <cellStyle name="Total 16 3 9 2 4" xfId="24580" xr:uid="{00000000-0005-0000-0000-00003BA60000}"/>
    <cellStyle name="Total 16 3 9 2 5" xfId="6095" xr:uid="{00000000-0005-0000-0000-00003CA60000}"/>
    <cellStyle name="Total 16 3 9 2 6" xfId="28346" xr:uid="{00000000-0005-0000-0000-00003DA60000}"/>
    <cellStyle name="Total 16 3 9 2 7" xfId="33611" xr:uid="{00000000-0005-0000-0000-00003EA60000}"/>
    <cellStyle name="Total 17 2" xfId="1302" xr:uid="{00000000-0005-0000-0000-00003FA60000}"/>
    <cellStyle name="Total 17 2 10" xfId="14646" xr:uid="{00000000-0005-0000-0000-000040A60000}"/>
    <cellStyle name="Total 17 2 10 2" xfId="19030" xr:uid="{00000000-0005-0000-0000-000041A60000}"/>
    <cellStyle name="Total 17 2 10 2 2" xfId="29349" xr:uid="{00000000-0005-0000-0000-000042A60000}"/>
    <cellStyle name="Total 17 2 10 2 3" xfId="25007" xr:uid="{00000000-0005-0000-0000-000043A60000}"/>
    <cellStyle name="Total 17 2 10 2 4" xfId="31629" xr:uid="{00000000-0005-0000-0000-000044A60000}"/>
    <cellStyle name="Total 17 2 10 2 5" xfId="23507" xr:uid="{00000000-0005-0000-0000-000045A60000}"/>
    <cellStyle name="Total 17 2 10 2 6" xfId="27152" xr:uid="{00000000-0005-0000-0000-000046A60000}"/>
    <cellStyle name="Total 17 2 10 2 7" xfId="34758" xr:uid="{00000000-0005-0000-0000-000047A60000}"/>
    <cellStyle name="Total 17 2 11" xfId="12627" xr:uid="{00000000-0005-0000-0000-000048A60000}"/>
    <cellStyle name="Total 17 2 11 2" xfId="18551" xr:uid="{00000000-0005-0000-0000-000049A60000}"/>
    <cellStyle name="Total 17 2 11 2 2" xfId="28880" xr:uid="{00000000-0005-0000-0000-00004AA60000}"/>
    <cellStyle name="Total 17 2 11 2 3" xfId="28554" xr:uid="{00000000-0005-0000-0000-00004BA60000}"/>
    <cellStyle name="Total 17 2 11 2 4" xfId="24398" xr:uid="{00000000-0005-0000-0000-00004CA60000}"/>
    <cellStyle name="Total 17 2 11 2 5" xfId="33333" xr:uid="{00000000-0005-0000-0000-00004DA60000}"/>
    <cellStyle name="Total 17 2 11 2 6" xfId="25129" xr:uid="{00000000-0005-0000-0000-00004EA60000}"/>
    <cellStyle name="Total 17 2 11 2 7" xfId="33329" xr:uid="{00000000-0005-0000-0000-00004FA60000}"/>
    <cellStyle name="Total 17 2 12" xfId="13084" xr:uid="{00000000-0005-0000-0000-000050A60000}"/>
    <cellStyle name="Total 17 2 12 2" xfId="18739" xr:uid="{00000000-0005-0000-0000-000051A60000}"/>
    <cellStyle name="Total 17 2 12 2 2" xfId="29063" xr:uid="{00000000-0005-0000-0000-000052A60000}"/>
    <cellStyle name="Total 17 2 12 2 3" xfId="25627" xr:uid="{00000000-0005-0000-0000-000053A60000}"/>
    <cellStyle name="Total 17 2 12 2 4" xfId="31345" xr:uid="{00000000-0005-0000-0000-000054A60000}"/>
    <cellStyle name="Total 17 2 12 2 5" xfId="23643" xr:uid="{00000000-0005-0000-0000-000055A60000}"/>
    <cellStyle name="Total 17 2 12 2 6" xfId="25141" xr:uid="{00000000-0005-0000-0000-000056A60000}"/>
    <cellStyle name="Total 17 2 12 2 7" xfId="34478" xr:uid="{00000000-0005-0000-0000-000057A60000}"/>
    <cellStyle name="Total 17 2 13" xfId="14112" xr:uid="{00000000-0005-0000-0000-000058A60000}"/>
    <cellStyle name="Total 17 2 13 2" xfId="18829" xr:uid="{00000000-0005-0000-0000-000059A60000}"/>
    <cellStyle name="Total 17 2 13 2 2" xfId="29150" xr:uid="{00000000-0005-0000-0000-00005AA60000}"/>
    <cellStyle name="Total 17 2 13 2 3" xfId="25079" xr:uid="{00000000-0005-0000-0000-00005BA60000}"/>
    <cellStyle name="Total 17 2 13 2 4" xfId="31430" xr:uid="{00000000-0005-0000-0000-00005CA60000}"/>
    <cellStyle name="Total 17 2 13 2 5" xfId="24155" xr:uid="{00000000-0005-0000-0000-00005DA60000}"/>
    <cellStyle name="Total 17 2 13 2 6" xfId="23031" xr:uid="{00000000-0005-0000-0000-00005EA60000}"/>
    <cellStyle name="Total 17 2 13 2 7" xfId="34562" xr:uid="{00000000-0005-0000-0000-00005FA60000}"/>
    <cellStyle name="Total 17 2 14" xfId="12818" xr:uid="{00000000-0005-0000-0000-000060A60000}"/>
    <cellStyle name="Total 17 2 14 2" xfId="18595" xr:uid="{00000000-0005-0000-0000-000061A60000}"/>
    <cellStyle name="Total 17 2 14 2 2" xfId="28922" xr:uid="{00000000-0005-0000-0000-000062A60000}"/>
    <cellStyle name="Total 17 2 14 2 3" xfId="27208" xr:uid="{00000000-0005-0000-0000-000063A60000}"/>
    <cellStyle name="Total 17 2 14 2 4" xfId="6005" xr:uid="{00000000-0005-0000-0000-000064A60000}"/>
    <cellStyle name="Total 17 2 14 2 5" xfId="24685" xr:uid="{00000000-0005-0000-0000-000065A60000}"/>
    <cellStyle name="Total 17 2 14 2 6" xfId="6188" xr:uid="{00000000-0005-0000-0000-000066A60000}"/>
    <cellStyle name="Total 17 2 14 2 7" xfId="21231" xr:uid="{00000000-0005-0000-0000-000067A60000}"/>
    <cellStyle name="Total 17 2 15" xfId="14732" xr:uid="{00000000-0005-0000-0000-000068A60000}"/>
    <cellStyle name="Total 17 2 15 2" xfId="19068" xr:uid="{00000000-0005-0000-0000-000069A60000}"/>
    <cellStyle name="Total 17 2 15 2 2" xfId="29386" xr:uid="{00000000-0005-0000-0000-00006AA60000}"/>
    <cellStyle name="Total 17 2 15 2 3" xfId="24912" xr:uid="{00000000-0005-0000-0000-00006BA60000}"/>
    <cellStyle name="Total 17 2 15 2 4" xfId="31666" xr:uid="{00000000-0005-0000-0000-00006CA60000}"/>
    <cellStyle name="Total 17 2 15 2 5" xfId="23061" xr:uid="{00000000-0005-0000-0000-00006DA60000}"/>
    <cellStyle name="Total 17 2 15 2 6" xfId="26829" xr:uid="{00000000-0005-0000-0000-00006EA60000}"/>
    <cellStyle name="Total 17 2 15 2 7" xfId="34795" xr:uid="{00000000-0005-0000-0000-00006FA60000}"/>
    <cellStyle name="Total 17 2 2" xfId="4172" xr:uid="{00000000-0005-0000-0000-000070A60000}"/>
    <cellStyle name="Total 17 2 2 2" xfId="11796" xr:uid="{00000000-0005-0000-0000-000071A60000}"/>
    <cellStyle name="Total 17 2 2 2 2" xfId="23333" xr:uid="{00000000-0005-0000-0000-000072A60000}"/>
    <cellStyle name="Total 17 2 2 2 3" xfId="28359" xr:uid="{00000000-0005-0000-0000-000073A60000}"/>
    <cellStyle name="Total 17 2 2 2 4" xfId="22576" xr:uid="{00000000-0005-0000-0000-000074A60000}"/>
    <cellStyle name="Total 17 2 2 2 5" xfId="28350" xr:uid="{00000000-0005-0000-0000-000075A60000}"/>
    <cellStyle name="Total 17 2 2 2 6" xfId="31717" xr:uid="{00000000-0005-0000-0000-000076A60000}"/>
    <cellStyle name="Total 17 2 2 2 7" xfId="21195" xr:uid="{00000000-0005-0000-0000-000077A60000}"/>
    <cellStyle name="Total 17 2 2 3" xfId="22460" xr:uid="{00000000-0005-0000-0000-000078A60000}"/>
    <cellStyle name="Total 17 2 2 4" xfId="27488" xr:uid="{00000000-0005-0000-0000-000079A60000}"/>
    <cellStyle name="Total 17 2 2 5" xfId="28494" xr:uid="{00000000-0005-0000-0000-00007AA60000}"/>
    <cellStyle name="Total 17 2 2 6" xfId="29988" xr:uid="{00000000-0005-0000-0000-00007BA60000}"/>
    <cellStyle name="Total 17 2 2 7" xfId="33033" xr:uid="{00000000-0005-0000-0000-00007CA60000}"/>
    <cellStyle name="Total 17 2 2 8" xfId="21754" xr:uid="{00000000-0005-0000-0000-00007DA60000}"/>
    <cellStyle name="Total 17 2 3" xfId="11894" xr:uid="{00000000-0005-0000-0000-00007EA60000}"/>
    <cellStyle name="Total 17 2 3 2" xfId="18283" xr:uid="{00000000-0005-0000-0000-00007FA60000}"/>
    <cellStyle name="Total 17 2 3 2 2" xfId="28618" xr:uid="{00000000-0005-0000-0000-000080A60000}"/>
    <cellStyle name="Total 17 2 3 2 3" xfId="24579" xr:uid="{00000000-0005-0000-0000-000081A60000}"/>
    <cellStyle name="Total 17 2 3 2 4" xfId="24920" xr:uid="{00000000-0005-0000-0000-000082A60000}"/>
    <cellStyle name="Total 17 2 3 2 5" xfId="27422" xr:uid="{00000000-0005-0000-0000-000083A60000}"/>
    <cellStyle name="Total 17 2 3 2 6" xfId="26583" xr:uid="{00000000-0005-0000-0000-000084A60000}"/>
    <cellStyle name="Total 17 2 3 2 7" xfId="27779" xr:uid="{00000000-0005-0000-0000-000085A60000}"/>
    <cellStyle name="Total 17 2 4" xfId="12065" xr:uid="{00000000-0005-0000-0000-000086A60000}"/>
    <cellStyle name="Total 17 2 4 2" xfId="18346" xr:uid="{00000000-0005-0000-0000-000087A60000}"/>
    <cellStyle name="Total 17 2 4 2 2" xfId="28679" xr:uid="{00000000-0005-0000-0000-000088A60000}"/>
    <cellStyle name="Total 17 2 4 2 3" xfId="26439" xr:uid="{00000000-0005-0000-0000-000089A60000}"/>
    <cellStyle name="Total 17 2 4 2 4" xfId="26354" xr:uid="{00000000-0005-0000-0000-00008AA60000}"/>
    <cellStyle name="Total 17 2 4 2 5" xfId="21253" xr:uid="{00000000-0005-0000-0000-00008BA60000}"/>
    <cellStyle name="Total 17 2 4 2 6" xfId="6050" xr:uid="{00000000-0005-0000-0000-00008CA60000}"/>
    <cellStyle name="Total 17 2 4 2 7" xfId="32322" xr:uid="{00000000-0005-0000-0000-00008DA60000}"/>
    <cellStyle name="Total 17 2 5" xfId="12059" xr:uid="{00000000-0005-0000-0000-00008EA60000}"/>
    <cellStyle name="Total 17 2 5 2" xfId="18342" xr:uid="{00000000-0005-0000-0000-00008FA60000}"/>
    <cellStyle name="Total 17 2 5 2 2" xfId="28675" xr:uid="{00000000-0005-0000-0000-000090A60000}"/>
    <cellStyle name="Total 17 2 5 2 3" xfId="24640" xr:uid="{00000000-0005-0000-0000-000091A60000}"/>
    <cellStyle name="Total 17 2 5 2 4" xfId="24802" xr:uid="{00000000-0005-0000-0000-000092A60000}"/>
    <cellStyle name="Total 17 2 5 2 5" xfId="26747" xr:uid="{00000000-0005-0000-0000-000093A60000}"/>
    <cellStyle name="Total 17 2 5 2 6" xfId="26657" xr:uid="{00000000-0005-0000-0000-000094A60000}"/>
    <cellStyle name="Total 17 2 5 2 7" xfId="23009" xr:uid="{00000000-0005-0000-0000-000095A60000}"/>
    <cellStyle name="Total 17 2 6" xfId="12927" xr:uid="{00000000-0005-0000-0000-000096A60000}"/>
    <cellStyle name="Total 17 2 6 2" xfId="18670" xr:uid="{00000000-0005-0000-0000-000097A60000}"/>
    <cellStyle name="Total 17 2 6 2 2" xfId="28997" xr:uid="{00000000-0005-0000-0000-000098A60000}"/>
    <cellStyle name="Total 17 2 6 2 3" xfId="26827" xr:uid="{00000000-0005-0000-0000-000099A60000}"/>
    <cellStyle name="Total 17 2 6 2 4" xfId="24457" xr:uid="{00000000-0005-0000-0000-00009AA60000}"/>
    <cellStyle name="Total 17 2 6 2 5" xfId="30933" xr:uid="{00000000-0005-0000-0000-00009BA60000}"/>
    <cellStyle name="Total 17 2 6 2 6" xfId="33049" xr:uid="{00000000-0005-0000-0000-00009CA60000}"/>
    <cellStyle name="Total 17 2 6 2 7" xfId="33343" xr:uid="{00000000-0005-0000-0000-00009DA60000}"/>
    <cellStyle name="Total 17 2 7" xfId="14384" xr:uid="{00000000-0005-0000-0000-00009EA60000}"/>
    <cellStyle name="Total 17 2 7 2" xfId="18933" xr:uid="{00000000-0005-0000-0000-00009FA60000}"/>
    <cellStyle name="Total 17 2 7 2 2" xfId="29252" xr:uid="{00000000-0005-0000-0000-0000A0A60000}"/>
    <cellStyle name="Total 17 2 7 2 3" xfId="26297" xr:uid="{00000000-0005-0000-0000-0000A1A60000}"/>
    <cellStyle name="Total 17 2 7 2 4" xfId="31532" xr:uid="{00000000-0005-0000-0000-0000A2A60000}"/>
    <cellStyle name="Total 17 2 7 2 5" xfId="24189" xr:uid="{00000000-0005-0000-0000-0000A3A60000}"/>
    <cellStyle name="Total 17 2 7 2 6" xfId="27740" xr:uid="{00000000-0005-0000-0000-0000A4A60000}"/>
    <cellStyle name="Total 17 2 7 2 7" xfId="34662" xr:uid="{00000000-0005-0000-0000-0000A5A60000}"/>
    <cellStyle name="Total 17 2 8" xfId="13518" xr:uid="{00000000-0005-0000-0000-0000A6A60000}"/>
    <cellStyle name="Total 17 2 8 2" xfId="18758" xr:uid="{00000000-0005-0000-0000-0000A7A60000}"/>
    <cellStyle name="Total 17 2 8 2 2" xfId="29081" xr:uid="{00000000-0005-0000-0000-0000A8A60000}"/>
    <cellStyle name="Total 17 2 8 2 3" xfId="6242" xr:uid="{00000000-0005-0000-0000-0000A9A60000}"/>
    <cellStyle name="Total 17 2 8 2 4" xfId="31362" xr:uid="{00000000-0005-0000-0000-0000AAA60000}"/>
    <cellStyle name="Total 17 2 8 2 5" xfId="6483" xr:uid="{00000000-0005-0000-0000-0000ABA60000}"/>
    <cellStyle name="Total 17 2 8 2 6" xfId="32776" xr:uid="{00000000-0005-0000-0000-0000ACA60000}"/>
    <cellStyle name="Total 17 2 8 2 7" xfId="34495" xr:uid="{00000000-0005-0000-0000-0000ADA60000}"/>
    <cellStyle name="Total 17 2 9" xfId="14443" xr:uid="{00000000-0005-0000-0000-0000AEA60000}"/>
    <cellStyle name="Total 17 2 9 2" xfId="18953" xr:uid="{00000000-0005-0000-0000-0000AFA60000}"/>
    <cellStyle name="Total 17 2 9 2 2" xfId="29272" xr:uid="{00000000-0005-0000-0000-0000B0A60000}"/>
    <cellStyle name="Total 17 2 9 2 3" xfId="24548" xr:uid="{00000000-0005-0000-0000-0000B1A60000}"/>
    <cellStyle name="Total 17 2 9 2 4" xfId="31552" xr:uid="{00000000-0005-0000-0000-0000B2A60000}"/>
    <cellStyle name="Total 17 2 9 2 5" xfId="28234" xr:uid="{00000000-0005-0000-0000-0000B3A60000}"/>
    <cellStyle name="Total 17 2 9 2 6" xfId="33464" xr:uid="{00000000-0005-0000-0000-0000B4A60000}"/>
    <cellStyle name="Total 17 2 9 2 7" xfId="34682" xr:uid="{00000000-0005-0000-0000-0000B5A60000}"/>
    <cellStyle name="Total 17 3" xfId="1303" xr:uid="{00000000-0005-0000-0000-0000B6A60000}"/>
    <cellStyle name="Total 17 3 10" xfId="12475" xr:uid="{00000000-0005-0000-0000-0000B7A60000}"/>
    <cellStyle name="Total 17 3 10 2" xfId="18480" xr:uid="{00000000-0005-0000-0000-0000B8A60000}"/>
    <cellStyle name="Total 17 3 10 2 2" xfId="28809" xr:uid="{00000000-0005-0000-0000-0000B9A60000}"/>
    <cellStyle name="Total 17 3 10 2 3" xfId="24495" xr:uid="{00000000-0005-0000-0000-0000BAA60000}"/>
    <cellStyle name="Total 17 3 10 2 4" xfId="6029" xr:uid="{00000000-0005-0000-0000-0000BBA60000}"/>
    <cellStyle name="Total 17 3 10 2 5" xfId="30459" xr:uid="{00000000-0005-0000-0000-0000BCA60000}"/>
    <cellStyle name="Total 17 3 10 2 6" xfId="33340" xr:uid="{00000000-0005-0000-0000-0000BDA60000}"/>
    <cellStyle name="Total 17 3 10 2 7" xfId="27404" xr:uid="{00000000-0005-0000-0000-0000BEA60000}"/>
    <cellStyle name="Total 17 3 11" xfId="14061" xr:uid="{00000000-0005-0000-0000-0000BFA60000}"/>
    <cellStyle name="Total 17 3 11 2" xfId="18805" xr:uid="{00000000-0005-0000-0000-0000C0A60000}"/>
    <cellStyle name="Total 17 3 11 2 2" xfId="29127" xr:uid="{00000000-0005-0000-0000-0000C1A60000}"/>
    <cellStyle name="Total 17 3 11 2 3" xfId="25929" xr:uid="{00000000-0005-0000-0000-0000C2A60000}"/>
    <cellStyle name="Total 17 3 11 2 4" xfId="31407" xr:uid="{00000000-0005-0000-0000-0000C3A60000}"/>
    <cellStyle name="Total 17 3 11 2 5" xfId="27684" xr:uid="{00000000-0005-0000-0000-0000C4A60000}"/>
    <cellStyle name="Total 17 3 11 2 6" xfId="22542" xr:uid="{00000000-0005-0000-0000-0000C5A60000}"/>
    <cellStyle name="Total 17 3 11 2 7" xfId="34539" xr:uid="{00000000-0005-0000-0000-0000C6A60000}"/>
    <cellStyle name="Total 17 3 12" xfId="13524" xr:uid="{00000000-0005-0000-0000-0000C7A60000}"/>
    <cellStyle name="Total 17 3 12 2" xfId="18760" xr:uid="{00000000-0005-0000-0000-0000C8A60000}"/>
    <cellStyle name="Total 17 3 12 2 2" xfId="29083" xr:uid="{00000000-0005-0000-0000-0000C9A60000}"/>
    <cellStyle name="Total 17 3 12 2 3" xfId="6244" xr:uid="{00000000-0005-0000-0000-0000CAA60000}"/>
    <cellStyle name="Total 17 3 12 2 4" xfId="31364" xr:uid="{00000000-0005-0000-0000-0000CBA60000}"/>
    <cellStyle name="Total 17 3 12 2 5" xfId="21641" xr:uid="{00000000-0005-0000-0000-0000CCA60000}"/>
    <cellStyle name="Total 17 3 12 2 6" xfId="32807" xr:uid="{00000000-0005-0000-0000-0000CDA60000}"/>
    <cellStyle name="Total 17 3 12 2 7" xfId="34497" xr:uid="{00000000-0005-0000-0000-0000CEA60000}"/>
    <cellStyle name="Total 17 3 13" xfId="13016" xr:uid="{00000000-0005-0000-0000-0000CFA60000}"/>
    <cellStyle name="Total 17 3 13 2" xfId="18712" xr:uid="{00000000-0005-0000-0000-0000D0A60000}"/>
    <cellStyle name="Total 17 3 13 2 2" xfId="29038" xr:uid="{00000000-0005-0000-0000-0000D1A60000}"/>
    <cellStyle name="Total 17 3 13 2 3" xfId="30731" xr:uid="{00000000-0005-0000-0000-0000D2A60000}"/>
    <cellStyle name="Total 17 3 13 2 4" xfId="31319" xr:uid="{00000000-0005-0000-0000-0000D3A60000}"/>
    <cellStyle name="Total 17 3 13 2 5" xfId="32851" xr:uid="{00000000-0005-0000-0000-0000D4A60000}"/>
    <cellStyle name="Total 17 3 13 2 6" xfId="34165" xr:uid="{00000000-0005-0000-0000-0000D5A60000}"/>
    <cellStyle name="Total 17 3 13 2 7" xfId="34453" xr:uid="{00000000-0005-0000-0000-0000D6A60000}"/>
    <cellStyle name="Total 17 3 14" xfId="13003" xr:uid="{00000000-0005-0000-0000-0000D7A60000}"/>
    <cellStyle name="Total 17 3 14 2" xfId="18706" xr:uid="{00000000-0005-0000-0000-0000D8A60000}"/>
    <cellStyle name="Total 17 3 14 2 2" xfId="29032" xr:uid="{00000000-0005-0000-0000-0000D9A60000}"/>
    <cellStyle name="Total 17 3 14 2 3" xfId="23160" xr:uid="{00000000-0005-0000-0000-0000DAA60000}"/>
    <cellStyle name="Total 17 3 14 2 4" xfId="23527" xr:uid="{00000000-0005-0000-0000-0000DBA60000}"/>
    <cellStyle name="Total 17 3 14 2 5" xfId="21649" xr:uid="{00000000-0005-0000-0000-0000DCA60000}"/>
    <cellStyle name="Total 17 3 14 2 6" xfId="21515" xr:uid="{00000000-0005-0000-0000-0000DDA60000}"/>
    <cellStyle name="Total 17 3 14 2 7" xfId="23026" xr:uid="{00000000-0005-0000-0000-0000DEA60000}"/>
    <cellStyle name="Total 17 3 15" xfId="13043" xr:uid="{00000000-0005-0000-0000-0000DFA60000}"/>
    <cellStyle name="Total 17 3 15 2" xfId="18722" xr:uid="{00000000-0005-0000-0000-0000E0A60000}"/>
    <cellStyle name="Total 17 3 15 2 2" xfId="29047" xr:uid="{00000000-0005-0000-0000-0000E1A60000}"/>
    <cellStyle name="Total 17 3 15 2 3" xfId="22308" xr:uid="{00000000-0005-0000-0000-0000E2A60000}"/>
    <cellStyle name="Total 17 3 15 2 4" xfId="31329" xr:uid="{00000000-0005-0000-0000-0000E3A60000}"/>
    <cellStyle name="Total 17 3 15 2 5" xfId="33168" xr:uid="{00000000-0005-0000-0000-0000E4A60000}"/>
    <cellStyle name="Total 17 3 15 2 6" xfId="29977" xr:uid="{00000000-0005-0000-0000-0000E5A60000}"/>
    <cellStyle name="Total 17 3 15 2 7" xfId="34462" xr:uid="{00000000-0005-0000-0000-0000E6A60000}"/>
    <cellStyle name="Total 17 3 2" xfId="4335" xr:uid="{00000000-0005-0000-0000-0000E7A60000}"/>
    <cellStyle name="Total 17 3 2 2" xfId="12041" xr:uid="{00000000-0005-0000-0000-0000E8A60000}"/>
    <cellStyle name="Total 17 3 2 2 2" xfId="22938" xr:uid="{00000000-0005-0000-0000-0000E9A60000}"/>
    <cellStyle name="Total 17 3 2 2 3" xfId="24302" xr:uid="{00000000-0005-0000-0000-0000EAA60000}"/>
    <cellStyle name="Total 17 3 2 2 4" xfId="29797" xr:uid="{00000000-0005-0000-0000-0000EBA60000}"/>
    <cellStyle name="Total 17 3 2 2 5" xfId="25016" xr:uid="{00000000-0005-0000-0000-0000ECA60000}"/>
    <cellStyle name="Total 17 3 2 2 6" xfId="31876" xr:uid="{00000000-0005-0000-0000-0000EDA60000}"/>
    <cellStyle name="Total 17 3 2 2 7" xfId="30248" xr:uid="{00000000-0005-0000-0000-0000EEA60000}"/>
    <cellStyle name="Total 17 3 2 3" xfId="22461" xr:uid="{00000000-0005-0000-0000-0000EFA60000}"/>
    <cellStyle name="Total 17 3 2 4" xfId="28377" xr:uid="{00000000-0005-0000-0000-0000F0A60000}"/>
    <cellStyle name="Total 17 3 2 5" xfId="21503" xr:uid="{00000000-0005-0000-0000-0000F1A60000}"/>
    <cellStyle name="Total 17 3 2 6" xfId="21684" xr:uid="{00000000-0005-0000-0000-0000F2A60000}"/>
    <cellStyle name="Total 17 3 2 7" xfId="29739" xr:uid="{00000000-0005-0000-0000-0000F3A60000}"/>
    <cellStyle name="Total 17 3 2 8" xfId="32779" xr:uid="{00000000-0005-0000-0000-0000F4A60000}"/>
    <cellStyle name="Total 17 3 3" xfId="12227" xr:uid="{00000000-0005-0000-0000-0000F5A60000}"/>
    <cellStyle name="Total 17 3 3 2" xfId="18391" xr:uid="{00000000-0005-0000-0000-0000F6A60000}"/>
    <cellStyle name="Total 17 3 3 2 2" xfId="28722" xr:uid="{00000000-0005-0000-0000-0000F7A60000}"/>
    <cellStyle name="Total 17 3 3 2 3" xfId="24834" xr:uid="{00000000-0005-0000-0000-0000F8A60000}"/>
    <cellStyle name="Total 17 3 3 2 4" xfId="24813" xr:uid="{00000000-0005-0000-0000-0000F9A60000}"/>
    <cellStyle name="Total 17 3 3 2 5" xfId="24363" xr:uid="{00000000-0005-0000-0000-0000FAA60000}"/>
    <cellStyle name="Total 17 3 3 2 6" xfId="29444" xr:uid="{00000000-0005-0000-0000-0000FBA60000}"/>
    <cellStyle name="Total 17 3 3 2 7" xfId="30212" xr:uid="{00000000-0005-0000-0000-0000FCA60000}"/>
    <cellStyle name="Total 17 3 4" xfId="11904" xr:uid="{00000000-0005-0000-0000-0000FDA60000}"/>
    <cellStyle name="Total 17 3 4 2" xfId="18288" xr:uid="{00000000-0005-0000-0000-0000FEA60000}"/>
    <cellStyle name="Total 17 3 4 2 2" xfId="28623" xr:uid="{00000000-0005-0000-0000-0000FFA60000}"/>
    <cellStyle name="Total 17 3 4 2 3" xfId="24894" xr:uid="{00000000-0005-0000-0000-000000A70000}"/>
    <cellStyle name="Total 17 3 4 2 4" xfId="23928" xr:uid="{00000000-0005-0000-0000-000001A70000}"/>
    <cellStyle name="Total 17 3 4 2 5" xfId="33496" xr:uid="{00000000-0005-0000-0000-000002A70000}"/>
    <cellStyle name="Total 17 3 4 2 6" xfId="24817" xr:uid="{00000000-0005-0000-0000-000003A70000}"/>
    <cellStyle name="Total 17 3 4 2 7" xfId="6074" xr:uid="{00000000-0005-0000-0000-000004A70000}"/>
    <cellStyle name="Total 17 3 5" xfId="11907" xr:uid="{00000000-0005-0000-0000-000005A70000}"/>
    <cellStyle name="Total 17 3 5 2" xfId="18289" xr:uid="{00000000-0005-0000-0000-000006A70000}"/>
    <cellStyle name="Total 17 3 5 2 2" xfId="28624" xr:uid="{00000000-0005-0000-0000-000007A70000}"/>
    <cellStyle name="Total 17 3 5 2 3" xfId="26184" xr:uid="{00000000-0005-0000-0000-000008A70000}"/>
    <cellStyle name="Total 17 3 5 2 4" xfId="24868" xr:uid="{00000000-0005-0000-0000-000009A70000}"/>
    <cellStyle name="Total 17 3 5 2 5" xfId="22543" xr:uid="{00000000-0005-0000-0000-00000AA70000}"/>
    <cellStyle name="Total 17 3 5 2 6" xfId="33409" xr:uid="{00000000-0005-0000-0000-00000BA70000}"/>
    <cellStyle name="Total 17 3 5 2 7" xfId="26119" xr:uid="{00000000-0005-0000-0000-00000CA70000}"/>
    <cellStyle name="Total 17 3 6" xfId="12928" xr:uid="{00000000-0005-0000-0000-00000DA70000}"/>
    <cellStyle name="Total 17 3 6 2" xfId="18671" xr:uid="{00000000-0005-0000-0000-00000EA70000}"/>
    <cellStyle name="Total 17 3 6 2 2" xfId="28998" xr:uid="{00000000-0005-0000-0000-00000FA70000}"/>
    <cellStyle name="Total 17 3 6 2 3" xfId="29686" xr:uid="{00000000-0005-0000-0000-000010A70000}"/>
    <cellStyle name="Total 17 3 6 2 4" xfId="24379" xr:uid="{00000000-0005-0000-0000-000011A70000}"/>
    <cellStyle name="Total 17 3 6 2 5" xfId="26319" xr:uid="{00000000-0005-0000-0000-000012A70000}"/>
    <cellStyle name="Total 17 3 6 2 6" xfId="22064" xr:uid="{00000000-0005-0000-0000-000013A70000}"/>
    <cellStyle name="Total 17 3 6 2 7" xfId="33328" xr:uid="{00000000-0005-0000-0000-000014A70000}"/>
    <cellStyle name="Total 17 3 7" xfId="14152" xr:uid="{00000000-0005-0000-0000-000015A70000}"/>
    <cellStyle name="Total 17 3 7 2" xfId="18841" xr:uid="{00000000-0005-0000-0000-000016A70000}"/>
    <cellStyle name="Total 17 3 7 2 2" xfId="29161" xr:uid="{00000000-0005-0000-0000-000017A70000}"/>
    <cellStyle name="Total 17 3 7 2 3" xfId="24935" xr:uid="{00000000-0005-0000-0000-000018A70000}"/>
    <cellStyle name="Total 17 3 7 2 4" xfId="31442" xr:uid="{00000000-0005-0000-0000-000019A70000}"/>
    <cellStyle name="Total 17 3 7 2 5" xfId="23597" xr:uid="{00000000-0005-0000-0000-00001AA70000}"/>
    <cellStyle name="Total 17 3 7 2 6" xfId="32981" xr:uid="{00000000-0005-0000-0000-00001BA70000}"/>
    <cellStyle name="Total 17 3 7 2 7" xfId="34573" xr:uid="{00000000-0005-0000-0000-00001CA70000}"/>
    <cellStyle name="Total 17 3 8" xfId="12667" xr:uid="{00000000-0005-0000-0000-00001DA70000}"/>
    <cellStyle name="Total 17 3 8 2" xfId="18571" xr:uid="{00000000-0005-0000-0000-00001EA70000}"/>
    <cellStyle name="Total 17 3 8 2 2" xfId="28899" xr:uid="{00000000-0005-0000-0000-00001FA70000}"/>
    <cellStyle name="Total 17 3 8 2 3" xfId="28531" xr:uid="{00000000-0005-0000-0000-000020A70000}"/>
    <cellStyle name="Total 17 3 8 2 4" xfId="24959" xr:uid="{00000000-0005-0000-0000-000021A70000}"/>
    <cellStyle name="Total 17 3 8 2 5" xfId="27691" xr:uid="{00000000-0005-0000-0000-000022A70000}"/>
    <cellStyle name="Total 17 3 8 2 6" xfId="29802" xr:uid="{00000000-0005-0000-0000-000023A70000}"/>
    <cellStyle name="Total 17 3 8 2 7" xfId="30511" xr:uid="{00000000-0005-0000-0000-000024A70000}"/>
    <cellStyle name="Total 17 3 9" xfId="12889" xr:uid="{00000000-0005-0000-0000-000025A70000}"/>
    <cellStyle name="Total 17 3 9 2" xfId="18646" xr:uid="{00000000-0005-0000-0000-000026A70000}"/>
    <cellStyle name="Total 17 3 9 2 2" xfId="28973" xr:uid="{00000000-0005-0000-0000-000027A70000}"/>
    <cellStyle name="Total 17 3 9 2 3" xfId="30219" xr:uid="{00000000-0005-0000-0000-000028A70000}"/>
    <cellStyle name="Total 17 3 9 2 4" xfId="26343" xr:uid="{00000000-0005-0000-0000-000029A70000}"/>
    <cellStyle name="Total 17 3 9 2 5" xfId="24888" xr:uid="{00000000-0005-0000-0000-00002AA70000}"/>
    <cellStyle name="Total 17 3 9 2 6" xfId="33874" xr:uid="{00000000-0005-0000-0000-00002BA70000}"/>
    <cellStyle name="Total 17 3 9 2 7" xfId="23882" xr:uid="{00000000-0005-0000-0000-00002CA70000}"/>
    <cellStyle name="Total 2 2" xfId="1304" xr:uid="{00000000-0005-0000-0000-00002DA70000}"/>
    <cellStyle name="Total 2 2 10" xfId="14548" xr:uid="{00000000-0005-0000-0000-00002EA70000}"/>
    <cellStyle name="Total 2 2 10 2" xfId="18994" xr:uid="{00000000-0005-0000-0000-00002FA70000}"/>
    <cellStyle name="Total 2 2 10 2 2" xfId="29313" xr:uid="{00000000-0005-0000-0000-000030A70000}"/>
    <cellStyle name="Total 2 2 10 2 3" xfId="25068" xr:uid="{00000000-0005-0000-0000-000031A70000}"/>
    <cellStyle name="Total 2 2 10 2 4" xfId="31593" xr:uid="{00000000-0005-0000-0000-000032A70000}"/>
    <cellStyle name="Total 2 2 10 2 5" xfId="23990" xr:uid="{00000000-0005-0000-0000-000033A70000}"/>
    <cellStyle name="Total 2 2 10 2 6" xfId="33109" xr:uid="{00000000-0005-0000-0000-000034A70000}"/>
    <cellStyle name="Total 2 2 10 2 7" xfId="34722" xr:uid="{00000000-0005-0000-0000-000035A70000}"/>
    <cellStyle name="Total 2 2 11" xfId="12531" xr:uid="{00000000-0005-0000-0000-000036A70000}"/>
    <cellStyle name="Total 2 2 11 2" xfId="18501" xr:uid="{00000000-0005-0000-0000-000037A70000}"/>
    <cellStyle name="Total 2 2 11 2 2" xfId="28830" xr:uid="{00000000-0005-0000-0000-000038A70000}"/>
    <cellStyle name="Total 2 2 11 2 3" xfId="26004" xr:uid="{00000000-0005-0000-0000-000039A70000}"/>
    <cellStyle name="Total 2 2 11 2 4" xfId="24476" xr:uid="{00000000-0005-0000-0000-00003AA70000}"/>
    <cellStyle name="Total 2 2 11 2 5" xfId="22823" xr:uid="{00000000-0005-0000-0000-00003BA70000}"/>
    <cellStyle name="Total 2 2 11 2 6" xfId="33568" xr:uid="{00000000-0005-0000-0000-00003CA70000}"/>
    <cellStyle name="Total 2 2 11 2 7" xfId="31825" xr:uid="{00000000-0005-0000-0000-00003DA70000}"/>
    <cellStyle name="Total 2 2 12" xfId="14110" xr:uid="{00000000-0005-0000-0000-00003EA70000}"/>
    <cellStyle name="Total 2 2 12 2" xfId="18827" xr:uid="{00000000-0005-0000-0000-00003FA70000}"/>
    <cellStyle name="Total 2 2 12 2 2" xfId="29148" xr:uid="{00000000-0005-0000-0000-000040A70000}"/>
    <cellStyle name="Total 2 2 12 2 3" xfId="26274" xr:uid="{00000000-0005-0000-0000-000041A70000}"/>
    <cellStyle name="Total 2 2 12 2 4" xfId="31428" xr:uid="{00000000-0005-0000-0000-000042A70000}"/>
    <cellStyle name="Total 2 2 12 2 5" xfId="25875" xr:uid="{00000000-0005-0000-0000-000043A70000}"/>
    <cellStyle name="Total 2 2 12 2 6" xfId="33405" xr:uid="{00000000-0005-0000-0000-000044A70000}"/>
    <cellStyle name="Total 2 2 12 2 7" xfId="34560" xr:uid="{00000000-0005-0000-0000-000045A70000}"/>
    <cellStyle name="Total 2 2 13" xfId="14680" xr:uid="{00000000-0005-0000-0000-000046A70000}"/>
    <cellStyle name="Total 2 2 13 2" xfId="19046" xr:uid="{00000000-0005-0000-0000-000047A70000}"/>
    <cellStyle name="Total 2 2 13 2 2" xfId="29364" xr:uid="{00000000-0005-0000-0000-000048A70000}"/>
    <cellStyle name="Total 2 2 13 2 3" xfId="25184" xr:uid="{00000000-0005-0000-0000-000049A70000}"/>
    <cellStyle name="Total 2 2 13 2 4" xfId="31644" xr:uid="{00000000-0005-0000-0000-00004AA70000}"/>
    <cellStyle name="Total 2 2 13 2 5" xfId="28558" xr:uid="{00000000-0005-0000-0000-00004BA70000}"/>
    <cellStyle name="Total 2 2 13 2 6" xfId="33593" xr:uid="{00000000-0005-0000-0000-00004CA70000}"/>
    <cellStyle name="Total 2 2 13 2 7" xfId="34773" xr:uid="{00000000-0005-0000-0000-00004DA70000}"/>
    <cellStyle name="Total 2 2 14" xfId="14503" xr:uid="{00000000-0005-0000-0000-00004EA70000}"/>
    <cellStyle name="Total 2 2 14 2" xfId="18977" xr:uid="{00000000-0005-0000-0000-00004FA70000}"/>
    <cellStyle name="Total 2 2 14 2 2" xfId="29296" xr:uid="{00000000-0005-0000-0000-000050A70000}"/>
    <cellStyle name="Total 2 2 14 2 3" xfId="26074" xr:uid="{00000000-0005-0000-0000-000051A70000}"/>
    <cellStyle name="Total 2 2 14 2 4" xfId="31576" xr:uid="{00000000-0005-0000-0000-000052A70000}"/>
    <cellStyle name="Total 2 2 14 2 5" xfId="23804" xr:uid="{00000000-0005-0000-0000-000053A70000}"/>
    <cellStyle name="Total 2 2 14 2 6" xfId="6526" xr:uid="{00000000-0005-0000-0000-000054A70000}"/>
    <cellStyle name="Total 2 2 14 2 7" xfId="34706" xr:uid="{00000000-0005-0000-0000-000055A70000}"/>
    <cellStyle name="Total 2 2 15" xfId="14826" xr:uid="{00000000-0005-0000-0000-000056A70000}"/>
    <cellStyle name="Total 2 2 15 2" xfId="19106" xr:uid="{00000000-0005-0000-0000-000057A70000}"/>
    <cellStyle name="Total 2 2 15 2 2" xfId="29424" xr:uid="{00000000-0005-0000-0000-000058A70000}"/>
    <cellStyle name="Total 2 2 15 2 3" xfId="25372" xr:uid="{00000000-0005-0000-0000-000059A70000}"/>
    <cellStyle name="Total 2 2 15 2 4" xfId="31703" xr:uid="{00000000-0005-0000-0000-00005AA70000}"/>
    <cellStyle name="Total 2 2 15 2 5" xfId="30439" xr:uid="{00000000-0005-0000-0000-00005BA70000}"/>
    <cellStyle name="Total 2 2 15 2 6" xfId="28420" xr:uid="{00000000-0005-0000-0000-00005CA70000}"/>
    <cellStyle name="Total 2 2 15 2 7" xfId="34832" xr:uid="{00000000-0005-0000-0000-00005DA70000}"/>
    <cellStyle name="Total 2 2 2" xfId="5057" xr:uid="{00000000-0005-0000-0000-00005EA70000}"/>
    <cellStyle name="Total 2 2 2 2" xfId="12068" xr:uid="{00000000-0005-0000-0000-00005FA70000}"/>
    <cellStyle name="Total 2 2 2 2 2" xfId="25787" xr:uid="{00000000-0005-0000-0000-000060A70000}"/>
    <cellStyle name="Total 2 2 2 2 3" xfId="27100" xr:uid="{00000000-0005-0000-0000-000061A70000}"/>
    <cellStyle name="Total 2 2 2 2 4" xfId="30260" xr:uid="{00000000-0005-0000-0000-000062A70000}"/>
    <cellStyle name="Total 2 2 2 2 5" xfId="33089" xr:uid="{00000000-0005-0000-0000-000063A70000}"/>
    <cellStyle name="Total 2 2 2 2 6" xfId="21438" xr:uid="{00000000-0005-0000-0000-000064A70000}"/>
    <cellStyle name="Total 2 2 2 2 7" xfId="33896" xr:uid="{00000000-0005-0000-0000-000065A70000}"/>
    <cellStyle name="Total 2 2 2 3" xfId="22462" xr:uid="{00000000-0005-0000-0000-000066A70000}"/>
    <cellStyle name="Total 2 2 2 4" xfId="23446" xr:uid="{00000000-0005-0000-0000-000067A70000}"/>
    <cellStyle name="Total 2 2 2 5" xfId="28958" xr:uid="{00000000-0005-0000-0000-000068A70000}"/>
    <cellStyle name="Total 2 2 2 6" xfId="21269" xr:uid="{00000000-0005-0000-0000-000069A70000}"/>
    <cellStyle name="Total 2 2 2 7" xfId="31262" xr:uid="{00000000-0005-0000-0000-00006AA70000}"/>
    <cellStyle name="Total 2 2 2 8" xfId="6053" xr:uid="{00000000-0005-0000-0000-00006BA70000}"/>
    <cellStyle name="Total 2 2 3" xfId="12148" xr:uid="{00000000-0005-0000-0000-00006CA70000}"/>
    <cellStyle name="Total 2 2 3 2" xfId="18367" xr:uid="{00000000-0005-0000-0000-00006DA70000}"/>
    <cellStyle name="Total 2 2 3 2 2" xfId="28699" xr:uid="{00000000-0005-0000-0000-00006EA70000}"/>
    <cellStyle name="Total 2 2 3 2 3" xfId="6699" xr:uid="{00000000-0005-0000-0000-00006FA70000}"/>
    <cellStyle name="Total 2 2 3 2 4" xfId="26403" xr:uid="{00000000-0005-0000-0000-000070A70000}"/>
    <cellStyle name="Total 2 2 3 2 5" xfId="33336" xr:uid="{00000000-0005-0000-0000-000071A70000}"/>
    <cellStyle name="Total 2 2 3 2 6" xfId="29790" xr:uid="{00000000-0005-0000-0000-000072A70000}"/>
    <cellStyle name="Total 2 2 3 2 7" xfId="32376" xr:uid="{00000000-0005-0000-0000-000073A70000}"/>
    <cellStyle name="Total 2 2 4" xfId="11946" xr:uid="{00000000-0005-0000-0000-000074A70000}"/>
    <cellStyle name="Total 2 2 4 2" xfId="18306" xr:uid="{00000000-0005-0000-0000-000075A70000}"/>
    <cellStyle name="Total 2 2 4 2 2" xfId="28640" xr:uid="{00000000-0005-0000-0000-000076A70000}"/>
    <cellStyle name="Total 2 2 4 2 3" xfId="26177" xr:uid="{00000000-0005-0000-0000-000077A70000}"/>
    <cellStyle name="Total 2 2 4 2 4" xfId="26505" xr:uid="{00000000-0005-0000-0000-000078A70000}"/>
    <cellStyle name="Total 2 2 4 2 5" xfId="22763" xr:uid="{00000000-0005-0000-0000-000079A70000}"/>
    <cellStyle name="Total 2 2 4 2 6" xfId="6693" xr:uid="{00000000-0005-0000-0000-00007AA70000}"/>
    <cellStyle name="Total 2 2 4 2 7" xfId="25054" xr:uid="{00000000-0005-0000-0000-00007BA70000}"/>
    <cellStyle name="Total 2 2 5" xfId="12213" xr:uid="{00000000-0005-0000-0000-00007CA70000}"/>
    <cellStyle name="Total 2 2 5 2" xfId="18387" xr:uid="{00000000-0005-0000-0000-00007DA70000}"/>
    <cellStyle name="Total 2 2 5 2 2" xfId="28718" xr:uid="{00000000-0005-0000-0000-00007EA70000}"/>
    <cellStyle name="Total 2 2 5 2 3" xfId="24459" xr:uid="{00000000-0005-0000-0000-00007FA70000}"/>
    <cellStyle name="Total 2 2 5 2 4" xfId="25975" xr:uid="{00000000-0005-0000-0000-000080A70000}"/>
    <cellStyle name="Total 2 2 5 2 5" xfId="31734" xr:uid="{00000000-0005-0000-0000-000081A70000}"/>
    <cellStyle name="Total 2 2 5 2 6" xfId="24139" xr:uid="{00000000-0005-0000-0000-000082A70000}"/>
    <cellStyle name="Total 2 2 5 2 7" xfId="33569" xr:uid="{00000000-0005-0000-0000-000083A70000}"/>
    <cellStyle name="Total 2 2 6" xfId="12929" xr:uid="{00000000-0005-0000-0000-000084A70000}"/>
    <cellStyle name="Total 2 2 6 2" xfId="18672" xr:uid="{00000000-0005-0000-0000-000085A70000}"/>
    <cellStyle name="Total 2 2 6 2 2" xfId="28999" xr:uid="{00000000-0005-0000-0000-000086A70000}"/>
    <cellStyle name="Total 2 2 6 2 3" xfId="23858" xr:uid="{00000000-0005-0000-0000-000087A70000}"/>
    <cellStyle name="Total 2 2 6 2 4" xfId="24780" xr:uid="{00000000-0005-0000-0000-000088A70000}"/>
    <cellStyle name="Total 2 2 6 2 5" xfId="31069" xr:uid="{00000000-0005-0000-0000-000089A70000}"/>
    <cellStyle name="Total 2 2 6 2 6" xfId="22173" xr:uid="{00000000-0005-0000-0000-00008AA70000}"/>
    <cellStyle name="Total 2 2 6 2 7" xfId="22541" xr:uid="{00000000-0005-0000-0000-00008BA70000}"/>
    <cellStyle name="Total 2 2 7" xfId="12408" xr:uid="{00000000-0005-0000-0000-00008CA70000}"/>
    <cellStyle name="Total 2 2 7 2" xfId="18458" xr:uid="{00000000-0005-0000-0000-00008DA70000}"/>
    <cellStyle name="Total 2 2 7 2 2" xfId="28788" xr:uid="{00000000-0005-0000-0000-00008EA70000}"/>
    <cellStyle name="Total 2 2 7 2 3" xfId="26138" xr:uid="{00000000-0005-0000-0000-00008FA70000}"/>
    <cellStyle name="Total 2 2 7 2 4" xfId="25231" xr:uid="{00000000-0005-0000-0000-000090A70000}"/>
    <cellStyle name="Total 2 2 7 2 5" xfId="22795" xr:uid="{00000000-0005-0000-0000-000091A70000}"/>
    <cellStyle name="Total 2 2 7 2 6" xfId="21475" xr:uid="{00000000-0005-0000-0000-000092A70000}"/>
    <cellStyle name="Total 2 2 7 2 7" xfId="27456" xr:uid="{00000000-0005-0000-0000-000093A70000}"/>
    <cellStyle name="Total 2 2 8" xfId="14067" xr:uid="{00000000-0005-0000-0000-000094A70000}"/>
    <cellStyle name="Total 2 2 8 2" xfId="18806" xr:uid="{00000000-0005-0000-0000-000095A70000}"/>
    <cellStyle name="Total 2 2 8 2 2" xfId="29128" xr:uid="{00000000-0005-0000-0000-000096A70000}"/>
    <cellStyle name="Total 2 2 8 2 3" xfId="25326" xr:uid="{00000000-0005-0000-0000-000097A70000}"/>
    <cellStyle name="Total 2 2 8 2 4" xfId="31408" xr:uid="{00000000-0005-0000-0000-000098A70000}"/>
    <cellStyle name="Total 2 2 8 2 5" xfId="24710" xr:uid="{00000000-0005-0000-0000-000099A70000}"/>
    <cellStyle name="Total 2 2 8 2 6" xfId="22623" xr:uid="{00000000-0005-0000-0000-00009AA70000}"/>
    <cellStyle name="Total 2 2 8 2 7" xfId="34540" xr:uid="{00000000-0005-0000-0000-00009BA70000}"/>
    <cellStyle name="Total 2 2 9" xfId="12397" xr:uid="{00000000-0005-0000-0000-00009CA70000}"/>
    <cellStyle name="Total 2 2 9 2" xfId="18453" xr:uid="{00000000-0005-0000-0000-00009DA70000}"/>
    <cellStyle name="Total 2 2 9 2 2" xfId="28784" xr:uid="{00000000-0005-0000-0000-00009EA70000}"/>
    <cellStyle name="Total 2 2 9 2 3" xfId="24979" xr:uid="{00000000-0005-0000-0000-00009FA70000}"/>
    <cellStyle name="Total 2 2 9 2 4" xfId="26162" xr:uid="{00000000-0005-0000-0000-0000A0A70000}"/>
    <cellStyle name="Total 2 2 9 2 5" xfId="21717" xr:uid="{00000000-0005-0000-0000-0000A1A70000}"/>
    <cellStyle name="Total 2 2 9 2 6" xfId="26361" xr:uid="{00000000-0005-0000-0000-0000A2A70000}"/>
    <cellStyle name="Total 2 2 9 2 7" xfId="21708" xr:uid="{00000000-0005-0000-0000-0000A3A70000}"/>
    <cellStyle name="Total 2 3" xfId="1305" xr:uid="{00000000-0005-0000-0000-0000A4A70000}"/>
    <cellStyle name="Total 2 3 10" xfId="12566" xr:uid="{00000000-0005-0000-0000-0000A5A70000}"/>
    <cellStyle name="Total 2 3 10 2" xfId="18514" xr:uid="{00000000-0005-0000-0000-0000A6A70000}"/>
    <cellStyle name="Total 2 3 10 2 2" xfId="28843" xr:uid="{00000000-0005-0000-0000-0000A7A70000}"/>
    <cellStyle name="Total 2 3 10 2 3" xfId="26405" xr:uid="{00000000-0005-0000-0000-0000A8A70000}"/>
    <cellStyle name="Total 2 3 10 2 4" xfId="26609" xr:uid="{00000000-0005-0000-0000-0000A9A70000}"/>
    <cellStyle name="Total 2 3 10 2 5" xfId="22836" xr:uid="{00000000-0005-0000-0000-0000AAA70000}"/>
    <cellStyle name="Total 2 3 10 2 6" xfId="26653" xr:uid="{00000000-0005-0000-0000-0000ABA70000}"/>
    <cellStyle name="Total 2 3 10 2 7" xfId="26867" xr:uid="{00000000-0005-0000-0000-0000ACA70000}"/>
    <cellStyle name="Total 2 3 11" xfId="14128" xr:uid="{00000000-0005-0000-0000-0000ADA70000}"/>
    <cellStyle name="Total 2 3 11 2" xfId="18837" xr:uid="{00000000-0005-0000-0000-0000AEA70000}"/>
    <cellStyle name="Total 2 3 11 2 2" xfId="29157" xr:uid="{00000000-0005-0000-0000-0000AFA70000}"/>
    <cellStyle name="Total 2 3 11 2 3" xfId="24921" xr:uid="{00000000-0005-0000-0000-0000B0A70000}"/>
    <cellStyle name="Total 2 3 11 2 4" xfId="31438" xr:uid="{00000000-0005-0000-0000-0000B1A70000}"/>
    <cellStyle name="Total 2 3 11 2 5" xfId="26620" xr:uid="{00000000-0005-0000-0000-0000B2A70000}"/>
    <cellStyle name="Total 2 3 11 2 6" xfId="27827" xr:uid="{00000000-0005-0000-0000-0000B3A70000}"/>
    <cellStyle name="Total 2 3 11 2 7" xfId="34569" xr:uid="{00000000-0005-0000-0000-0000B4A70000}"/>
    <cellStyle name="Total 2 3 12" xfId="12652" xr:uid="{00000000-0005-0000-0000-0000B5A70000}"/>
    <cellStyle name="Total 2 3 12 2" xfId="18564" xr:uid="{00000000-0005-0000-0000-0000B6A70000}"/>
    <cellStyle name="Total 2 3 12 2 2" xfId="28892" xr:uid="{00000000-0005-0000-0000-0000B7A70000}"/>
    <cellStyle name="Total 2 3 12 2 3" xfId="30224" xr:uid="{00000000-0005-0000-0000-0000B8A70000}"/>
    <cellStyle name="Total 2 3 12 2 4" xfId="24848" xr:uid="{00000000-0005-0000-0000-0000B9A70000}"/>
    <cellStyle name="Total 2 3 12 2 5" xfId="33322" xr:uid="{00000000-0005-0000-0000-0000BAA70000}"/>
    <cellStyle name="Total 2 3 12 2 6" xfId="33878" xr:uid="{00000000-0005-0000-0000-0000BBA70000}"/>
    <cellStyle name="Total 2 3 12 2 7" xfId="33279" xr:uid="{00000000-0005-0000-0000-0000BCA70000}"/>
    <cellStyle name="Total 2 3 13" xfId="12588" xr:uid="{00000000-0005-0000-0000-0000BDA70000}"/>
    <cellStyle name="Total 2 3 13 2" xfId="18522" xr:uid="{00000000-0005-0000-0000-0000BEA70000}"/>
    <cellStyle name="Total 2 3 13 2 2" xfId="28851" xr:uid="{00000000-0005-0000-0000-0000BFA70000}"/>
    <cellStyle name="Total 2 3 13 2 3" xfId="24627" xr:uid="{00000000-0005-0000-0000-0000C0A70000}"/>
    <cellStyle name="Total 2 3 13 2 4" xfId="26064" xr:uid="{00000000-0005-0000-0000-0000C1A70000}"/>
    <cellStyle name="Total 2 3 13 2 5" xfId="31215" xr:uid="{00000000-0005-0000-0000-0000C2A70000}"/>
    <cellStyle name="Total 2 3 13 2 6" xfId="25916" xr:uid="{00000000-0005-0000-0000-0000C3A70000}"/>
    <cellStyle name="Total 2 3 13 2 7" xfId="21450" xr:uid="{00000000-0005-0000-0000-0000C4A70000}"/>
    <cellStyle name="Total 2 3 14" xfId="14731" xr:uid="{00000000-0005-0000-0000-0000C5A70000}"/>
    <cellStyle name="Total 2 3 14 2" xfId="19067" xr:uid="{00000000-0005-0000-0000-0000C6A70000}"/>
    <cellStyle name="Total 2 3 14 2 2" xfId="29385" xr:uid="{00000000-0005-0000-0000-0000C7A70000}"/>
    <cellStyle name="Total 2 3 14 2 3" xfId="24889" xr:uid="{00000000-0005-0000-0000-0000C8A70000}"/>
    <cellStyle name="Total 2 3 14 2 4" xfId="31665" xr:uid="{00000000-0005-0000-0000-0000C9A70000}"/>
    <cellStyle name="Total 2 3 14 2 5" xfId="6068" xr:uid="{00000000-0005-0000-0000-0000CAA70000}"/>
    <cellStyle name="Total 2 3 14 2 6" xfId="33115" xr:uid="{00000000-0005-0000-0000-0000CBA70000}"/>
    <cellStyle name="Total 2 3 14 2 7" xfId="34794" xr:uid="{00000000-0005-0000-0000-0000CCA70000}"/>
    <cellStyle name="Total 2 3 15" xfId="14361" xr:uid="{00000000-0005-0000-0000-0000CDA70000}"/>
    <cellStyle name="Total 2 3 15 2" xfId="18925" xr:uid="{00000000-0005-0000-0000-0000CEA70000}"/>
    <cellStyle name="Total 2 3 15 2 2" xfId="29244" xr:uid="{00000000-0005-0000-0000-0000CFA70000}"/>
    <cellStyle name="Total 2 3 15 2 3" xfId="26062" xr:uid="{00000000-0005-0000-0000-0000D0A70000}"/>
    <cellStyle name="Total 2 3 15 2 4" xfId="31524" xr:uid="{00000000-0005-0000-0000-0000D1A70000}"/>
    <cellStyle name="Total 2 3 15 2 5" xfId="30482" xr:uid="{00000000-0005-0000-0000-0000D2A70000}"/>
    <cellStyle name="Total 2 3 15 2 6" xfId="32689" xr:uid="{00000000-0005-0000-0000-0000D3A70000}"/>
    <cellStyle name="Total 2 3 15 2 7" xfId="34654" xr:uid="{00000000-0005-0000-0000-0000D4A70000}"/>
    <cellStyle name="Total 2 3 2" xfId="5050" xr:uid="{00000000-0005-0000-0000-0000D5A70000}"/>
    <cellStyle name="Total 2 3 2 2" xfId="11767" xr:uid="{00000000-0005-0000-0000-0000D6A70000}"/>
    <cellStyle name="Total 2 3 2 2 2" xfId="25542" xr:uid="{00000000-0005-0000-0000-0000D7A70000}"/>
    <cellStyle name="Total 2 3 2 2 3" xfId="30762" xr:uid="{00000000-0005-0000-0000-0000D8A70000}"/>
    <cellStyle name="Total 2 3 2 2 4" xfId="32225" xr:uid="{00000000-0005-0000-0000-0000D9A70000}"/>
    <cellStyle name="Total 2 3 2 2 5" xfId="33437" xr:uid="{00000000-0005-0000-0000-0000DAA70000}"/>
    <cellStyle name="Total 2 3 2 2 6" xfId="34183" xr:uid="{00000000-0005-0000-0000-0000DBA70000}"/>
    <cellStyle name="Total 2 3 2 2 7" xfId="35039" xr:uid="{00000000-0005-0000-0000-0000DCA70000}"/>
    <cellStyle name="Total 2 3 2 3" xfId="22463" xr:uid="{00000000-0005-0000-0000-0000DDA70000}"/>
    <cellStyle name="Total 2 3 2 4" xfId="22099" xr:uid="{00000000-0005-0000-0000-0000DEA70000}"/>
    <cellStyle name="Total 2 3 2 5" xfId="28119" xr:uid="{00000000-0005-0000-0000-0000DFA70000}"/>
    <cellStyle name="Total 2 3 2 6" xfId="28060" xr:uid="{00000000-0005-0000-0000-0000E0A70000}"/>
    <cellStyle name="Total 2 3 2 7" xfId="24937" xr:uid="{00000000-0005-0000-0000-0000E1A70000}"/>
    <cellStyle name="Total 2 3 2 8" xfId="5944" xr:uid="{00000000-0005-0000-0000-0000E2A70000}"/>
    <cellStyle name="Total 2 3 3" xfId="12185" xr:uid="{00000000-0005-0000-0000-0000E3A70000}"/>
    <cellStyle name="Total 2 3 3 2" xfId="18377" xr:uid="{00000000-0005-0000-0000-0000E4A70000}"/>
    <cellStyle name="Total 2 3 3 2 2" xfId="28708" xr:uid="{00000000-0005-0000-0000-0000E5A70000}"/>
    <cellStyle name="Total 2 3 3 2 3" xfId="26224" xr:uid="{00000000-0005-0000-0000-0000E6A70000}"/>
    <cellStyle name="Total 2 3 3 2 4" xfId="25226" xr:uid="{00000000-0005-0000-0000-0000E7A70000}"/>
    <cellStyle name="Total 2 3 3 2 5" xfId="24090" xr:uid="{00000000-0005-0000-0000-0000E8A70000}"/>
    <cellStyle name="Total 2 3 3 2 6" xfId="30942" xr:uid="{00000000-0005-0000-0000-0000E9A70000}"/>
    <cellStyle name="Total 2 3 3 2 7" xfId="27154" xr:uid="{00000000-0005-0000-0000-0000EAA70000}"/>
    <cellStyle name="Total 2 3 4" xfId="12108" xr:uid="{00000000-0005-0000-0000-0000EBA70000}"/>
    <cellStyle name="Total 2 3 4 2" xfId="18359" xr:uid="{00000000-0005-0000-0000-0000ECA70000}"/>
    <cellStyle name="Total 2 3 4 2 2" xfId="28692" xr:uid="{00000000-0005-0000-0000-0000EDA70000}"/>
    <cellStyle name="Total 2 3 4 2 3" xfId="24646" xr:uid="{00000000-0005-0000-0000-0000EEA70000}"/>
    <cellStyle name="Total 2 3 4 2 4" xfId="25273" xr:uid="{00000000-0005-0000-0000-0000EFA70000}"/>
    <cellStyle name="Total 2 3 4 2 5" xfId="24626" xr:uid="{00000000-0005-0000-0000-0000F0A70000}"/>
    <cellStyle name="Total 2 3 4 2 6" xfId="31883" xr:uid="{00000000-0005-0000-0000-0000F1A70000}"/>
    <cellStyle name="Total 2 3 4 2 7" xfId="6090" xr:uid="{00000000-0005-0000-0000-0000F2A70000}"/>
    <cellStyle name="Total 2 3 5" xfId="11802" xr:uid="{00000000-0005-0000-0000-0000F3A70000}"/>
    <cellStyle name="Total 2 3 5 2" xfId="18252" xr:uid="{00000000-0005-0000-0000-0000F4A70000}"/>
    <cellStyle name="Total 2 3 5 2 2" xfId="28588" xr:uid="{00000000-0005-0000-0000-0000F5A70000}"/>
    <cellStyle name="Total 2 3 5 2 3" xfId="24540" xr:uid="{00000000-0005-0000-0000-0000F6A70000}"/>
    <cellStyle name="Total 2 3 5 2 4" xfId="26075" xr:uid="{00000000-0005-0000-0000-0000F7A70000}"/>
    <cellStyle name="Total 2 3 5 2 5" xfId="30541" xr:uid="{00000000-0005-0000-0000-0000F8A70000}"/>
    <cellStyle name="Total 2 3 5 2 6" xfId="33613" xr:uid="{00000000-0005-0000-0000-0000F9A70000}"/>
    <cellStyle name="Total 2 3 5 2 7" xfId="33414" xr:uid="{00000000-0005-0000-0000-0000FAA70000}"/>
    <cellStyle name="Total 2 3 6" xfId="12930" xr:uid="{00000000-0005-0000-0000-0000FBA70000}"/>
    <cellStyle name="Total 2 3 6 2" xfId="18673" xr:uid="{00000000-0005-0000-0000-0000FCA70000}"/>
    <cellStyle name="Total 2 3 6 2 2" xfId="29000" xr:uid="{00000000-0005-0000-0000-0000FDA70000}"/>
    <cellStyle name="Total 2 3 6 2 3" xfId="27703" xr:uid="{00000000-0005-0000-0000-0000FEA70000}"/>
    <cellStyle name="Total 2 3 6 2 4" xfId="25258" xr:uid="{00000000-0005-0000-0000-0000FFA70000}"/>
    <cellStyle name="Total 2 3 6 2 5" xfId="33324" xr:uid="{00000000-0005-0000-0000-000000A80000}"/>
    <cellStyle name="Total 2 3 6 2 6" xfId="21310" xr:uid="{00000000-0005-0000-0000-000001A80000}"/>
    <cellStyle name="Total 2 3 6 2 7" xfId="25849" xr:uid="{00000000-0005-0000-0000-000002A80000}"/>
    <cellStyle name="Total 2 3 7" xfId="14452" xr:uid="{00000000-0005-0000-0000-000003A80000}"/>
    <cellStyle name="Total 2 3 7 2" xfId="18960" xr:uid="{00000000-0005-0000-0000-000004A80000}"/>
    <cellStyle name="Total 2 3 7 2 2" xfId="29279" xr:uid="{00000000-0005-0000-0000-000005A80000}"/>
    <cellStyle name="Total 2 3 7 2 3" xfId="6273" xr:uid="{00000000-0005-0000-0000-000006A80000}"/>
    <cellStyle name="Total 2 3 7 2 4" xfId="31559" xr:uid="{00000000-0005-0000-0000-000007A80000}"/>
    <cellStyle name="Total 2 3 7 2 5" xfId="27795" xr:uid="{00000000-0005-0000-0000-000008A80000}"/>
    <cellStyle name="Total 2 3 7 2 6" xfId="26797" xr:uid="{00000000-0005-0000-0000-000009A80000}"/>
    <cellStyle name="Total 2 3 7 2 7" xfId="34689" xr:uid="{00000000-0005-0000-0000-00000AA80000}"/>
    <cellStyle name="Total 2 3 8" xfId="12520" xr:uid="{00000000-0005-0000-0000-00000BA80000}"/>
    <cellStyle name="Total 2 3 8 2" xfId="18493" xr:uid="{00000000-0005-0000-0000-00000CA80000}"/>
    <cellStyle name="Total 2 3 8 2 2" xfId="28822" xr:uid="{00000000-0005-0000-0000-00000DA80000}"/>
    <cellStyle name="Total 2 3 8 2 3" xfId="24488" xr:uid="{00000000-0005-0000-0000-00000EA80000}"/>
    <cellStyle name="Total 2 3 8 2 4" xfId="22163" xr:uid="{00000000-0005-0000-0000-00000FA80000}"/>
    <cellStyle name="Total 2 3 8 2 5" xfId="29712" xr:uid="{00000000-0005-0000-0000-000010A80000}"/>
    <cellStyle name="Total 2 3 8 2 6" xfId="30442" xr:uid="{00000000-0005-0000-0000-000011A80000}"/>
    <cellStyle name="Total 2 3 8 2 7" xfId="30218" xr:uid="{00000000-0005-0000-0000-000012A80000}"/>
    <cellStyle name="Total 2 3 9" xfId="14316" xr:uid="{00000000-0005-0000-0000-000013A80000}"/>
    <cellStyle name="Total 2 3 9 2" xfId="18904" xr:uid="{00000000-0005-0000-0000-000014A80000}"/>
    <cellStyle name="Total 2 3 9 2 2" xfId="29223" xr:uid="{00000000-0005-0000-0000-000015A80000}"/>
    <cellStyle name="Total 2 3 9 2 3" xfId="25074" xr:uid="{00000000-0005-0000-0000-000016A80000}"/>
    <cellStyle name="Total 2 3 9 2 4" xfId="31503" xr:uid="{00000000-0005-0000-0000-000017A80000}"/>
    <cellStyle name="Total 2 3 9 2 5" xfId="6670" xr:uid="{00000000-0005-0000-0000-000018A80000}"/>
    <cellStyle name="Total 2 3 9 2 6" xfId="23179" xr:uid="{00000000-0005-0000-0000-000019A80000}"/>
    <cellStyle name="Total 2 3 9 2 7" xfId="34634" xr:uid="{00000000-0005-0000-0000-00001AA80000}"/>
    <cellStyle name="Total 3 2" xfId="1306" xr:uid="{00000000-0005-0000-0000-00001BA80000}"/>
    <cellStyle name="Total 3 2 10" xfId="14705" xr:uid="{00000000-0005-0000-0000-00001CA80000}"/>
    <cellStyle name="Total 3 2 10 2" xfId="19058" xr:uid="{00000000-0005-0000-0000-00001DA80000}"/>
    <cellStyle name="Total 3 2 10 2 2" xfId="29376" xr:uid="{00000000-0005-0000-0000-00001EA80000}"/>
    <cellStyle name="Total 3 2 10 2 3" xfId="24494" xr:uid="{00000000-0005-0000-0000-00001FA80000}"/>
    <cellStyle name="Total 3 2 10 2 4" xfId="31656" xr:uid="{00000000-0005-0000-0000-000020A80000}"/>
    <cellStyle name="Total 3 2 10 2 5" xfId="28159" xr:uid="{00000000-0005-0000-0000-000021A80000}"/>
    <cellStyle name="Total 3 2 10 2 6" xfId="29968" xr:uid="{00000000-0005-0000-0000-000022A80000}"/>
    <cellStyle name="Total 3 2 10 2 7" xfId="34785" xr:uid="{00000000-0005-0000-0000-000023A80000}"/>
    <cellStyle name="Total 3 2 11" xfId="14746" xr:uid="{00000000-0005-0000-0000-000024A80000}"/>
    <cellStyle name="Total 3 2 11 2" xfId="19072" xr:uid="{00000000-0005-0000-0000-000025A80000}"/>
    <cellStyle name="Total 3 2 11 2 2" xfId="29390" xr:uid="{00000000-0005-0000-0000-000026A80000}"/>
    <cellStyle name="Total 3 2 11 2 3" xfId="24714" xr:uid="{00000000-0005-0000-0000-000027A80000}"/>
    <cellStyle name="Total 3 2 11 2 4" xfId="31670" xr:uid="{00000000-0005-0000-0000-000028A80000}"/>
    <cellStyle name="Total 3 2 11 2 5" xfId="8556" xr:uid="{00000000-0005-0000-0000-000029A80000}"/>
    <cellStyle name="Total 3 2 11 2 6" xfId="32232" xr:uid="{00000000-0005-0000-0000-00002AA80000}"/>
    <cellStyle name="Total 3 2 11 2 7" xfId="34799" xr:uid="{00000000-0005-0000-0000-00002BA80000}"/>
    <cellStyle name="Total 3 2 12" xfId="14719" xr:uid="{00000000-0005-0000-0000-00002CA80000}"/>
    <cellStyle name="Total 3 2 12 2" xfId="19063" xr:uid="{00000000-0005-0000-0000-00002DA80000}"/>
    <cellStyle name="Total 3 2 12 2 2" xfId="29381" xr:uid="{00000000-0005-0000-0000-00002EA80000}"/>
    <cellStyle name="Total 3 2 12 2 3" xfId="24913" xr:uid="{00000000-0005-0000-0000-00002FA80000}"/>
    <cellStyle name="Total 3 2 12 2 4" xfId="31661" xr:uid="{00000000-0005-0000-0000-000030A80000}"/>
    <cellStyle name="Total 3 2 12 2 5" xfId="6191" xr:uid="{00000000-0005-0000-0000-000031A80000}"/>
    <cellStyle name="Total 3 2 12 2 6" xfId="21415" xr:uid="{00000000-0005-0000-0000-000032A80000}"/>
    <cellStyle name="Total 3 2 12 2 7" xfId="34790" xr:uid="{00000000-0005-0000-0000-000033A80000}"/>
    <cellStyle name="Total 3 2 13" xfId="12382" xr:uid="{00000000-0005-0000-0000-000034A80000}"/>
    <cellStyle name="Total 3 2 13 2" xfId="18451" xr:uid="{00000000-0005-0000-0000-000035A80000}"/>
    <cellStyle name="Total 3 2 13 2 2" xfId="28782" xr:uid="{00000000-0005-0000-0000-000036A80000}"/>
    <cellStyle name="Total 3 2 13 2 3" xfId="25915" xr:uid="{00000000-0005-0000-0000-000037A80000}"/>
    <cellStyle name="Total 3 2 13 2 4" xfId="25284" xr:uid="{00000000-0005-0000-0000-000038A80000}"/>
    <cellStyle name="Total 3 2 13 2 5" xfId="6081" xr:uid="{00000000-0005-0000-0000-000039A80000}"/>
    <cellStyle name="Total 3 2 13 2 6" xfId="31108" xr:uid="{00000000-0005-0000-0000-00003AA80000}"/>
    <cellStyle name="Total 3 2 13 2 7" xfId="33589" xr:uid="{00000000-0005-0000-0000-00003BA80000}"/>
    <cellStyle name="Total 3 2 14" xfId="14831" xr:uid="{00000000-0005-0000-0000-00003CA80000}"/>
    <cellStyle name="Total 3 2 14 2" xfId="19109" xr:uid="{00000000-0005-0000-0000-00003DA80000}"/>
    <cellStyle name="Total 3 2 14 2 2" xfId="29427" xr:uid="{00000000-0005-0000-0000-00003EA80000}"/>
    <cellStyle name="Total 3 2 14 2 3" xfId="26362" xr:uid="{00000000-0005-0000-0000-00003FA80000}"/>
    <cellStyle name="Total 3 2 14 2 4" xfId="31706" xr:uid="{00000000-0005-0000-0000-000040A80000}"/>
    <cellStyle name="Total 3 2 14 2 5" xfId="26712" xr:uid="{00000000-0005-0000-0000-000041A80000}"/>
    <cellStyle name="Total 3 2 14 2 6" xfId="31923" xr:uid="{00000000-0005-0000-0000-000042A80000}"/>
    <cellStyle name="Total 3 2 14 2 7" xfId="34835" xr:uid="{00000000-0005-0000-0000-000043A80000}"/>
    <cellStyle name="Total 3 2 15" xfId="12665" xr:uid="{00000000-0005-0000-0000-000044A80000}"/>
    <cellStyle name="Total 3 2 15 2" xfId="18570" xr:uid="{00000000-0005-0000-0000-000045A80000}"/>
    <cellStyle name="Total 3 2 15 2 2" xfId="28898" xr:uid="{00000000-0005-0000-0000-000046A80000}"/>
    <cellStyle name="Total 3 2 15 2 3" xfId="24366" xr:uid="{00000000-0005-0000-0000-000047A80000}"/>
    <cellStyle name="Total 3 2 15 2 4" xfId="26234" xr:uid="{00000000-0005-0000-0000-000048A80000}"/>
    <cellStyle name="Total 3 2 15 2 5" xfId="26516" xr:uid="{00000000-0005-0000-0000-000049A80000}"/>
    <cellStyle name="Total 3 2 15 2 6" xfId="28292" xr:uid="{00000000-0005-0000-0000-00004AA80000}"/>
    <cellStyle name="Total 3 2 15 2 7" xfId="27937" xr:uid="{00000000-0005-0000-0000-00004BA80000}"/>
    <cellStyle name="Total 3 2 2" xfId="5066" xr:uid="{00000000-0005-0000-0000-00004CA80000}"/>
    <cellStyle name="Total 3 2 2 2" xfId="11704" xr:uid="{00000000-0005-0000-0000-00004DA80000}"/>
    <cellStyle name="Total 3 2 2 2 2" xfId="25544" xr:uid="{00000000-0005-0000-0000-00004EA80000}"/>
    <cellStyle name="Total 3 2 2 2 3" xfId="30764" xr:uid="{00000000-0005-0000-0000-00004FA80000}"/>
    <cellStyle name="Total 3 2 2 2 4" xfId="32227" xr:uid="{00000000-0005-0000-0000-000050A80000}"/>
    <cellStyle name="Total 3 2 2 2 5" xfId="30342" xr:uid="{00000000-0005-0000-0000-000051A80000}"/>
    <cellStyle name="Total 3 2 2 2 6" xfId="34185" xr:uid="{00000000-0005-0000-0000-000052A80000}"/>
    <cellStyle name="Total 3 2 2 2 7" xfId="35041" xr:uid="{00000000-0005-0000-0000-000053A80000}"/>
    <cellStyle name="Total 3 2 2 3" xfId="22464" xr:uid="{00000000-0005-0000-0000-000054A80000}"/>
    <cellStyle name="Total 3 2 2 4" xfId="27621" xr:uid="{00000000-0005-0000-0000-000055A80000}"/>
    <cellStyle name="Total 3 2 2 5" xfId="26500" xr:uid="{00000000-0005-0000-0000-000056A80000}"/>
    <cellStyle name="Total 3 2 2 6" xfId="24229" xr:uid="{00000000-0005-0000-0000-000057A80000}"/>
    <cellStyle name="Total 3 2 2 7" xfId="21812" xr:uid="{00000000-0005-0000-0000-000058A80000}"/>
    <cellStyle name="Total 3 2 2 8" xfId="33399" xr:uid="{00000000-0005-0000-0000-000059A80000}"/>
    <cellStyle name="Total 3 2 3" xfId="12276" xr:uid="{00000000-0005-0000-0000-00005AA80000}"/>
    <cellStyle name="Total 3 2 3 2" xfId="18408" xr:uid="{00000000-0005-0000-0000-00005BA80000}"/>
    <cellStyle name="Total 3 2 3 2 2" xfId="28739" xr:uid="{00000000-0005-0000-0000-00005CA80000}"/>
    <cellStyle name="Total 3 2 3 2 3" xfId="25349" xr:uid="{00000000-0005-0000-0000-00005DA80000}"/>
    <cellStyle name="Total 3 2 3 2 4" xfId="24777" xr:uid="{00000000-0005-0000-0000-00005EA80000}"/>
    <cellStyle name="Total 3 2 3 2 5" xfId="29704" xr:uid="{00000000-0005-0000-0000-00005FA80000}"/>
    <cellStyle name="Total 3 2 3 2 6" xfId="27463" xr:uid="{00000000-0005-0000-0000-000060A80000}"/>
    <cellStyle name="Total 3 2 3 2 7" xfId="27670" xr:uid="{00000000-0005-0000-0000-000061A80000}"/>
    <cellStyle name="Total 3 2 4" xfId="12304" xr:uid="{00000000-0005-0000-0000-000062A80000}"/>
    <cellStyle name="Total 3 2 4 2" xfId="18419" xr:uid="{00000000-0005-0000-0000-000063A80000}"/>
    <cellStyle name="Total 3 2 4 2 2" xfId="28750" xr:uid="{00000000-0005-0000-0000-000064A80000}"/>
    <cellStyle name="Total 3 2 4 2 3" xfId="24743" xr:uid="{00000000-0005-0000-0000-000065A80000}"/>
    <cellStyle name="Total 3 2 4 2 4" xfId="25907" xr:uid="{00000000-0005-0000-0000-000066A80000}"/>
    <cellStyle name="Total 3 2 4 2 5" xfId="28524" xr:uid="{00000000-0005-0000-0000-000067A80000}"/>
    <cellStyle name="Total 3 2 4 2 6" xfId="23081" xr:uid="{00000000-0005-0000-0000-000068A80000}"/>
    <cellStyle name="Total 3 2 4 2 7" xfId="33083" xr:uid="{00000000-0005-0000-0000-000069A80000}"/>
    <cellStyle name="Total 3 2 5" xfId="12326" xr:uid="{00000000-0005-0000-0000-00006AA80000}"/>
    <cellStyle name="Total 3 2 5 2" xfId="18426" xr:uid="{00000000-0005-0000-0000-00006BA80000}"/>
    <cellStyle name="Total 3 2 5 2 2" xfId="28757" xr:uid="{00000000-0005-0000-0000-00006CA80000}"/>
    <cellStyle name="Total 3 2 5 2 3" xfId="26098" xr:uid="{00000000-0005-0000-0000-00006DA80000}"/>
    <cellStyle name="Total 3 2 5 2 4" xfId="26237" xr:uid="{00000000-0005-0000-0000-00006EA80000}"/>
    <cellStyle name="Total 3 2 5 2 5" xfId="21276" xr:uid="{00000000-0005-0000-0000-00006FA80000}"/>
    <cellStyle name="Total 3 2 5 2 6" xfId="21779" xr:uid="{00000000-0005-0000-0000-000070A80000}"/>
    <cellStyle name="Total 3 2 5 2 7" xfId="6300" xr:uid="{00000000-0005-0000-0000-000071A80000}"/>
    <cellStyle name="Total 3 2 6" xfId="12931" xr:uid="{00000000-0005-0000-0000-000072A80000}"/>
    <cellStyle name="Total 3 2 6 2" xfId="18674" xr:uid="{00000000-0005-0000-0000-000073A80000}"/>
    <cellStyle name="Total 3 2 6 2 2" xfId="29001" xr:uid="{00000000-0005-0000-0000-000074A80000}"/>
    <cellStyle name="Total 3 2 6 2 3" xfId="30233" xr:uid="{00000000-0005-0000-0000-000075A80000}"/>
    <cellStyle name="Total 3 2 6 2 4" xfId="25928" xr:uid="{00000000-0005-0000-0000-000076A80000}"/>
    <cellStyle name="Total 3 2 6 2 5" xfId="22548" xr:uid="{00000000-0005-0000-0000-000077A80000}"/>
    <cellStyle name="Total 3 2 6 2 6" xfId="33883" xr:uid="{00000000-0005-0000-0000-000078A80000}"/>
    <cellStyle name="Total 3 2 6 2 7" xfId="30605" xr:uid="{00000000-0005-0000-0000-000079A80000}"/>
    <cellStyle name="Total 3 2 7" xfId="14559" xr:uid="{00000000-0005-0000-0000-00007AA80000}"/>
    <cellStyle name="Total 3 2 7 2" xfId="19001" xr:uid="{00000000-0005-0000-0000-00007BA80000}"/>
    <cellStyle name="Total 3 2 7 2 2" xfId="29320" xr:uid="{00000000-0005-0000-0000-00007CA80000}"/>
    <cellStyle name="Total 3 2 7 2 3" xfId="25936" xr:uid="{00000000-0005-0000-0000-00007DA80000}"/>
    <cellStyle name="Total 3 2 7 2 4" xfId="31600" xr:uid="{00000000-0005-0000-0000-00007EA80000}"/>
    <cellStyle name="Total 3 2 7 2 5" xfId="25017" xr:uid="{00000000-0005-0000-0000-00007FA80000}"/>
    <cellStyle name="Total 3 2 7 2 6" xfId="32654" xr:uid="{00000000-0005-0000-0000-000080A80000}"/>
    <cellStyle name="Total 3 2 7 2 7" xfId="34729" xr:uid="{00000000-0005-0000-0000-000081A80000}"/>
    <cellStyle name="Total 3 2 8" xfId="14613" xr:uid="{00000000-0005-0000-0000-000082A80000}"/>
    <cellStyle name="Total 3 2 8 2" xfId="19019" xr:uid="{00000000-0005-0000-0000-000083A80000}"/>
    <cellStyle name="Total 3 2 8 2 2" xfId="29338" xr:uid="{00000000-0005-0000-0000-000084A80000}"/>
    <cellStyle name="Total 3 2 8 2 3" xfId="25966" xr:uid="{00000000-0005-0000-0000-000085A80000}"/>
    <cellStyle name="Total 3 2 8 2 4" xfId="31618" xr:uid="{00000000-0005-0000-0000-000086A80000}"/>
    <cellStyle name="Total 3 2 8 2 5" xfId="6694" xr:uid="{00000000-0005-0000-0000-000087A80000}"/>
    <cellStyle name="Total 3 2 8 2 6" xfId="31284" xr:uid="{00000000-0005-0000-0000-000088A80000}"/>
    <cellStyle name="Total 3 2 8 2 7" xfId="34747" xr:uid="{00000000-0005-0000-0000-000089A80000}"/>
    <cellStyle name="Total 3 2 9" xfId="14571" xr:uid="{00000000-0005-0000-0000-00008AA80000}"/>
    <cellStyle name="Total 3 2 9 2" xfId="19004" xr:uid="{00000000-0005-0000-0000-00008BA80000}"/>
    <cellStyle name="Total 3 2 9 2 2" xfId="29323" xr:uid="{00000000-0005-0000-0000-00008CA80000}"/>
    <cellStyle name="Total 3 2 9 2 3" xfId="24858" xr:uid="{00000000-0005-0000-0000-00008DA80000}"/>
    <cellStyle name="Total 3 2 9 2 4" xfId="31603" xr:uid="{00000000-0005-0000-0000-00008EA80000}"/>
    <cellStyle name="Total 3 2 9 2 5" xfId="6127" xr:uid="{00000000-0005-0000-0000-00008FA80000}"/>
    <cellStyle name="Total 3 2 9 2 6" xfId="31921" xr:uid="{00000000-0005-0000-0000-000090A80000}"/>
    <cellStyle name="Total 3 2 9 2 7" xfId="34732" xr:uid="{00000000-0005-0000-0000-000091A80000}"/>
    <cellStyle name="Total 3 3" xfId="1307" xr:uid="{00000000-0005-0000-0000-000092A80000}"/>
    <cellStyle name="Total 3 3 10" xfId="14174" xr:uid="{00000000-0005-0000-0000-000093A80000}"/>
    <cellStyle name="Total 3 3 10 2" xfId="18846" xr:uid="{00000000-0005-0000-0000-000094A80000}"/>
    <cellStyle name="Total 3 3 10 2 2" xfId="29166" xr:uid="{00000000-0005-0000-0000-000095A80000}"/>
    <cellStyle name="Total 3 3 10 2 3" xfId="24792" xr:uid="{00000000-0005-0000-0000-000096A80000}"/>
    <cellStyle name="Total 3 3 10 2 4" xfId="31447" xr:uid="{00000000-0005-0000-0000-000097A80000}"/>
    <cellStyle name="Total 3 3 10 2 5" xfId="27173" xr:uid="{00000000-0005-0000-0000-000098A80000}"/>
    <cellStyle name="Total 3 3 10 2 6" xfId="33457" xr:uid="{00000000-0005-0000-0000-000099A80000}"/>
    <cellStyle name="Total 3 3 10 2 7" xfId="34578" xr:uid="{00000000-0005-0000-0000-00009AA80000}"/>
    <cellStyle name="Total 3 3 11" xfId="14055" xr:uid="{00000000-0005-0000-0000-00009BA80000}"/>
    <cellStyle name="Total 3 3 11 2" xfId="18799" xr:uid="{00000000-0005-0000-0000-00009CA80000}"/>
    <cellStyle name="Total 3 3 11 2 2" xfId="29121" xr:uid="{00000000-0005-0000-0000-00009DA80000}"/>
    <cellStyle name="Total 3 3 11 2 3" xfId="25081" xr:uid="{00000000-0005-0000-0000-00009EA80000}"/>
    <cellStyle name="Total 3 3 11 2 4" xfId="31401" xr:uid="{00000000-0005-0000-0000-00009FA80000}"/>
    <cellStyle name="Total 3 3 11 2 5" xfId="30236" xr:uid="{00000000-0005-0000-0000-0000A0A80000}"/>
    <cellStyle name="Total 3 3 11 2 6" xfId="25294" xr:uid="{00000000-0005-0000-0000-0000A1A80000}"/>
    <cellStyle name="Total 3 3 11 2 7" xfId="34533" xr:uid="{00000000-0005-0000-0000-0000A2A80000}"/>
    <cellStyle name="Total 3 3 12" xfId="14614" xr:uid="{00000000-0005-0000-0000-0000A3A80000}"/>
    <cellStyle name="Total 3 3 12 2" xfId="19020" xr:uid="{00000000-0005-0000-0000-0000A4A80000}"/>
    <cellStyle name="Total 3 3 12 2 2" xfId="29339" xr:uid="{00000000-0005-0000-0000-0000A5A80000}"/>
    <cellStyle name="Total 3 3 12 2 3" xfId="6277" xr:uid="{00000000-0005-0000-0000-0000A6A80000}"/>
    <cellStyle name="Total 3 3 12 2 4" xfId="31619" xr:uid="{00000000-0005-0000-0000-0000A7A80000}"/>
    <cellStyle name="Total 3 3 12 2 5" xfId="25912" xr:uid="{00000000-0005-0000-0000-0000A8A80000}"/>
    <cellStyle name="Total 3 3 12 2 6" xfId="6139" xr:uid="{00000000-0005-0000-0000-0000A9A80000}"/>
    <cellStyle name="Total 3 3 12 2 7" xfId="34748" xr:uid="{00000000-0005-0000-0000-0000AAA80000}"/>
    <cellStyle name="Total 3 3 13" xfId="14653" xr:uid="{00000000-0005-0000-0000-0000ABA80000}"/>
    <cellStyle name="Total 3 3 13 2" xfId="19033" xr:uid="{00000000-0005-0000-0000-0000ACA80000}"/>
    <cellStyle name="Total 3 3 13 2 2" xfId="29352" xr:uid="{00000000-0005-0000-0000-0000ADA80000}"/>
    <cellStyle name="Total 3 3 13 2 3" xfId="26180" xr:uid="{00000000-0005-0000-0000-0000AEA80000}"/>
    <cellStyle name="Total 3 3 13 2 4" xfId="31632" xr:uid="{00000000-0005-0000-0000-0000AFA80000}"/>
    <cellStyle name="Total 3 3 13 2 5" xfId="29443" xr:uid="{00000000-0005-0000-0000-0000B0A80000}"/>
    <cellStyle name="Total 3 3 13 2 6" xfId="22005" xr:uid="{00000000-0005-0000-0000-0000B1A80000}"/>
    <cellStyle name="Total 3 3 13 2 7" xfId="34761" xr:uid="{00000000-0005-0000-0000-0000B2A80000}"/>
    <cellStyle name="Total 3 3 14" xfId="13520" xr:uid="{00000000-0005-0000-0000-0000B3A80000}"/>
    <cellStyle name="Total 3 3 14 2" xfId="18759" xr:uid="{00000000-0005-0000-0000-0000B4A80000}"/>
    <cellStyle name="Total 3 3 14 2 2" xfId="29082" xr:uid="{00000000-0005-0000-0000-0000B5A80000}"/>
    <cellStyle name="Total 3 3 14 2 3" xfId="6243" xr:uid="{00000000-0005-0000-0000-0000B6A80000}"/>
    <cellStyle name="Total 3 3 14 2 4" xfId="31363" xr:uid="{00000000-0005-0000-0000-0000B7A80000}"/>
    <cellStyle name="Total 3 3 14 2 5" xfId="23202" xr:uid="{00000000-0005-0000-0000-0000B8A80000}"/>
    <cellStyle name="Total 3 3 14 2 6" xfId="6564" xr:uid="{00000000-0005-0000-0000-0000B9A80000}"/>
    <cellStyle name="Total 3 3 14 2 7" xfId="34496" xr:uid="{00000000-0005-0000-0000-0000BAA80000}"/>
    <cellStyle name="Total 3 3 15" xfId="12469" xr:uid="{00000000-0005-0000-0000-0000BBA80000}"/>
    <cellStyle name="Total 3 3 15 2" xfId="18477" xr:uid="{00000000-0005-0000-0000-0000BCA80000}"/>
    <cellStyle name="Total 3 3 15 2 2" xfId="28807" xr:uid="{00000000-0005-0000-0000-0000BDA80000}"/>
    <cellStyle name="Total 3 3 15 2 3" xfId="24609" xr:uid="{00000000-0005-0000-0000-0000BEA80000}"/>
    <cellStyle name="Total 3 3 15 2 4" xfId="26065" xr:uid="{00000000-0005-0000-0000-0000BFA80000}"/>
    <cellStyle name="Total 3 3 15 2 5" xfId="29630" xr:uid="{00000000-0005-0000-0000-0000C0A80000}"/>
    <cellStyle name="Total 3 3 15 2 6" xfId="22031" xr:uid="{00000000-0005-0000-0000-0000C1A80000}"/>
    <cellStyle name="Total 3 3 15 2 7" xfId="26300" xr:uid="{00000000-0005-0000-0000-0000C2A80000}"/>
    <cellStyle name="Total 3 3 2" xfId="4200" xr:uid="{00000000-0005-0000-0000-0000C3A80000}"/>
    <cellStyle name="Total 3 3 2 2" xfId="11870" xr:uid="{00000000-0005-0000-0000-0000C4A80000}"/>
    <cellStyle name="Total 3 3 2 2 2" xfId="27898" xr:uid="{00000000-0005-0000-0000-0000C5A80000}"/>
    <cellStyle name="Total 3 3 2 2 3" xfId="26647" xr:uid="{00000000-0005-0000-0000-0000C6A80000}"/>
    <cellStyle name="Total 3 3 2 2 4" xfId="28089" xr:uid="{00000000-0005-0000-0000-0000C7A80000}"/>
    <cellStyle name="Total 3 3 2 2 5" xfId="25651" xr:uid="{00000000-0005-0000-0000-0000C8A80000}"/>
    <cellStyle name="Total 3 3 2 2 6" xfId="31924" xr:uid="{00000000-0005-0000-0000-0000C9A80000}"/>
    <cellStyle name="Total 3 3 2 2 7" xfId="6432" xr:uid="{00000000-0005-0000-0000-0000CAA80000}"/>
    <cellStyle name="Total 3 3 2 3" xfId="22465" xr:uid="{00000000-0005-0000-0000-0000CBA80000}"/>
    <cellStyle name="Total 3 3 2 4" xfId="28508" xr:uid="{00000000-0005-0000-0000-0000CCA80000}"/>
    <cellStyle name="Total 3 3 2 5" xfId="22972" xr:uid="{00000000-0005-0000-0000-0000CDA80000}"/>
    <cellStyle name="Total 3 3 2 6" xfId="22889" xr:uid="{00000000-0005-0000-0000-0000CEA80000}"/>
    <cellStyle name="Total 3 3 2 7" xfId="25155" xr:uid="{00000000-0005-0000-0000-0000CFA80000}"/>
    <cellStyle name="Total 3 3 2 8" xfId="26821" xr:uid="{00000000-0005-0000-0000-0000D0A80000}"/>
    <cellStyle name="Total 3 3 3" xfId="11872" xr:uid="{00000000-0005-0000-0000-0000D1A80000}"/>
    <cellStyle name="Total 3 3 3 2" xfId="18276" xr:uid="{00000000-0005-0000-0000-0000D2A80000}"/>
    <cellStyle name="Total 3 3 3 2 2" xfId="28611" xr:uid="{00000000-0005-0000-0000-0000D3A80000}"/>
    <cellStyle name="Total 3 3 3 2 3" xfId="25001" xr:uid="{00000000-0005-0000-0000-0000D4A80000}"/>
    <cellStyle name="Total 3 3 3 2 4" xfId="24636" xr:uid="{00000000-0005-0000-0000-0000D5A80000}"/>
    <cellStyle name="Total 3 3 3 2 5" xfId="6287" xr:uid="{00000000-0005-0000-0000-0000D6A80000}"/>
    <cellStyle name="Total 3 3 3 2 6" xfId="32512" xr:uid="{00000000-0005-0000-0000-0000D7A80000}"/>
    <cellStyle name="Total 3 3 3 2 7" xfId="28432" xr:uid="{00000000-0005-0000-0000-0000D8A80000}"/>
    <cellStyle name="Total 3 3 4" xfId="11859" xr:uid="{00000000-0005-0000-0000-0000D9A80000}"/>
    <cellStyle name="Total 3 3 4 2" xfId="18272" xr:uid="{00000000-0005-0000-0000-0000DAA80000}"/>
    <cellStyle name="Total 3 3 4 2 2" xfId="28607" xr:uid="{00000000-0005-0000-0000-0000DBA80000}"/>
    <cellStyle name="Total 3 3 4 2 3" xfId="24831" xr:uid="{00000000-0005-0000-0000-0000DCA80000}"/>
    <cellStyle name="Total 3 3 4 2 4" xfId="28430" xr:uid="{00000000-0005-0000-0000-0000DDA80000}"/>
    <cellStyle name="Total 3 3 4 2 5" xfId="31019" xr:uid="{00000000-0005-0000-0000-0000DEA80000}"/>
    <cellStyle name="Total 3 3 4 2 6" xfId="24337" xr:uid="{00000000-0005-0000-0000-0000DFA80000}"/>
    <cellStyle name="Total 3 3 4 2 7" xfId="29972" xr:uid="{00000000-0005-0000-0000-0000E0A80000}"/>
    <cellStyle name="Total 3 3 5" xfId="11776" xr:uid="{00000000-0005-0000-0000-0000E1A80000}"/>
    <cellStyle name="Total 3 3 5 2" xfId="18243" xr:uid="{00000000-0005-0000-0000-0000E2A80000}"/>
    <cellStyle name="Total 3 3 5 2 2" xfId="28579" xr:uid="{00000000-0005-0000-0000-0000E3A80000}"/>
    <cellStyle name="Total 3 3 5 2 3" xfId="26329" xr:uid="{00000000-0005-0000-0000-0000E4A80000}"/>
    <cellStyle name="Total 3 3 5 2 4" xfId="26477" xr:uid="{00000000-0005-0000-0000-0000E5A80000}"/>
    <cellStyle name="Total 3 3 5 2 5" xfId="33354" xr:uid="{00000000-0005-0000-0000-0000E6A80000}"/>
    <cellStyle name="Total 3 3 5 2 6" xfId="6103" xr:uid="{00000000-0005-0000-0000-0000E7A80000}"/>
    <cellStyle name="Total 3 3 5 2 7" xfId="24615" xr:uid="{00000000-0005-0000-0000-0000E8A80000}"/>
    <cellStyle name="Total 3 3 6" xfId="12932" xr:uid="{00000000-0005-0000-0000-0000E9A80000}"/>
    <cellStyle name="Total 3 3 6 2" xfId="18675" xr:uid="{00000000-0005-0000-0000-0000EAA80000}"/>
    <cellStyle name="Total 3 3 6 2 2" xfId="29002" xr:uid="{00000000-0005-0000-0000-0000EBA80000}"/>
    <cellStyle name="Total 3 3 6 2 3" xfId="25374" xr:uid="{00000000-0005-0000-0000-0000ECA80000}"/>
    <cellStyle name="Total 3 3 6 2 4" xfId="26163" xr:uid="{00000000-0005-0000-0000-0000EDA80000}"/>
    <cellStyle name="Total 3 3 6 2 5" xfId="25213" xr:uid="{00000000-0005-0000-0000-0000EEA80000}"/>
    <cellStyle name="Total 3 3 6 2 6" xfId="25391" xr:uid="{00000000-0005-0000-0000-0000EFA80000}"/>
    <cellStyle name="Total 3 3 6 2 7" xfId="23774" xr:uid="{00000000-0005-0000-0000-0000F0A80000}"/>
    <cellStyle name="Total 3 3 7" xfId="14230" xr:uid="{00000000-0005-0000-0000-0000F1A80000}"/>
    <cellStyle name="Total 3 3 7 2" xfId="18872" xr:uid="{00000000-0005-0000-0000-0000F2A80000}"/>
    <cellStyle name="Total 3 3 7 2 2" xfId="29192" xr:uid="{00000000-0005-0000-0000-0000F3A80000}"/>
    <cellStyle name="Total 3 3 7 2 3" xfId="24931" xr:uid="{00000000-0005-0000-0000-0000F4A80000}"/>
    <cellStyle name="Total 3 3 7 2 4" xfId="31472" xr:uid="{00000000-0005-0000-0000-0000F5A80000}"/>
    <cellStyle name="Total 3 3 7 2 5" xfId="27535" xr:uid="{00000000-0005-0000-0000-0000F6A80000}"/>
    <cellStyle name="Total 3 3 7 2 6" xfId="23360" xr:uid="{00000000-0005-0000-0000-0000F7A80000}"/>
    <cellStyle name="Total 3 3 7 2 7" xfId="34603" xr:uid="{00000000-0005-0000-0000-0000F8A80000}"/>
    <cellStyle name="Total 3 3 8" xfId="14229" xr:uid="{00000000-0005-0000-0000-0000F9A80000}"/>
    <cellStyle name="Total 3 3 8 2" xfId="18871" xr:uid="{00000000-0005-0000-0000-0000FAA80000}"/>
    <cellStyle name="Total 3 3 8 2 2" xfId="29191" xr:uid="{00000000-0005-0000-0000-0000FBA80000}"/>
    <cellStyle name="Total 3 3 8 2 3" xfId="26023" xr:uid="{00000000-0005-0000-0000-0000FCA80000}"/>
    <cellStyle name="Total 3 3 8 2 4" xfId="31471" xr:uid="{00000000-0005-0000-0000-0000FDA80000}"/>
    <cellStyle name="Total 3 3 8 2 5" xfId="28227" xr:uid="{00000000-0005-0000-0000-0000FEA80000}"/>
    <cellStyle name="Total 3 3 8 2 6" xfId="30147" xr:uid="{00000000-0005-0000-0000-0000FFA80000}"/>
    <cellStyle name="Total 3 3 8 2 7" xfId="34602" xr:uid="{00000000-0005-0000-0000-000000A90000}"/>
    <cellStyle name="Total 3 3 9" xfId="12357" xr:uid="{00000000-0005-0000-0000-000001A90000}"/>
    <cellStyle name="Total 3 3 9 2" xfId="18437" xr:uid="{00000000-0005-0000-0000-000002A90000}"/>
    <cellStyle name="Total 3 3 9 2 2" xfId="28768" xr:uid="{00000000-0005-0000-0000-000003A90000}"/>
    <cellStyle name="Total 3 3 9 2 3" xfId="26303" xr:uid="{00000000-0005-0000-0000-000004A90000}"/>
    <cellStyle name="Total 3 3 9 2 4" xfId="26289" xr:uid="{00000000-0005-0000-0000-000005A90000}"/>
    <cellStyle name="Total 3 3 9 2 5" xfId="21561" xr:uid="{00000000-0005-0000-0000-000006A90000}"/>
    <cellStyle name="Total 3 3 9 2 6" xfId="22668" xr:uid="{00000000-0005-0000-0000-000007A90000}"/>
    <cellStyle name="Total 3 3 9 2 7" xfId="33066" xr:uid="{00000000-0005-0000-0000-000008A90000}"/>
    <cellStyle name="Total 4 2" xfId="1308" xr:uid="{00000000-0005-0000-0000-000009A90000}"/>
    <cellStyle name="Total 4 2 10" xfId="14681" xr:uid="{00000000-0005-0000-0000-00000AA90000}"/>
    <cellStyle name="Total 4 2 10 2" xfId="19047" xr:uid="{00000000-0005-0000-0000-00000BA90000}"/>
    <cellStyle name="Total 4 2 10 2 2" xfId="29365" xr:uid="{00000000-0005-0000-0000-00000CA90000}"/>
    <cellStyle name="Total 4 2 10 2 3" xfId="26128" xr:uid="{00000000-0005-0000-0000-00000DA90000}"/>
    <cellStyle name="Total 4 2 10 2 4" xfId="31645" xr:uid="{00000000-0005-0000-0000-00000EA90000}"/>
    <cellStyle name="Total 4 2 10 2 5" xfId="27631" xr:uid="{00000000-0005-0000-0000-00000FA90000}"/>
    <cellStyle name="Total 4 2 10 2 6" xfId="31966" xr:uid="{00000000-0005-0000-0000-000010A90000}"/>
    <cellStyle name="Total 4 2 10 2 7" xfId="34774" xr:uid="{00000000-0005-0000-0000-000011A90000}"/>
    <cellStyle name="Total 4 2 11" xfId="13037" xr:uid="{00000000-0005-0000-0000-000012A90000}"/>
    <cellStyle name="Total 4 2 11 2" xfId="18719" xr:uid="{00000000-0005-0000-0000-000013A90000}"/>
    <cellStyle name="Total 4 2 11 2 2" xfId="29044" xr:uid="{00000000-0005-0000-0000-000014A90000}"/>
    <cellStyle name="Total 4 2 11 2 3" xfId="23617" xr:uid="{00000000-0005-0000-0000-000015A90000}"/>
    <cellStyle name="Total 4 2 11 2 4" xfId="31326" xr:uid="{00000000-0005-0000-0000-000016A90000}"/>
    <cellStyle name="Total 4 2 11 2 5" xfId="31978" xr:uid="{00000000-0005-0000-0000-000017A90000}"/>
    <cellStyle name="Total 4 2 11 2 6" xfId="6544" xr:uid="{00000000-0005-0000-0000-000018A90000}"/>
    <cellStyle name="Total 4 2 11 2 7" xfId="34459" xr:uid="{00000000-0005-0000-0000-000019A90000}"/>
    <cellStyle name="Total 4 2 12" xfId="12796" xr:uid="{00000000-0005-0000-0000-00001AA90000}"/>
    <cellStyle name="Total 4 2 12 2" xfId="18588" xr:uid="{00000000-0005-0000-0000-00001BA90000}"/>
    <cellStyle name="Total 4 2 12 2 2" xfId="28915" xr:uid="{00000000-0005-0000-0000-00001CA90000}"/>
    <cellStyle name="Total 4 2 12 2 3" xfId="26842" xr:uid="{00000000-0005-0000-0000-00001DA90000}"/>
    <cellStyle name="Total 4 2 12 2 4" xfId="6012" xr:uid="{00000000-0005-0000-0000-00001EA90000}"/>
    <cellStyle name="Total 4 2 12 2 5" xfId="31746" xr:uid="{00000000-0005-0000-0000-00001FA90000}"/>
    <cellStyle name="Total 4 2 12 2 6" xfId="32449" xr:uid="{00000000-0005-0000-0000-000020A90000}"/>
    <cellStyle name="Total 4 2 12 2 7" xfId="32735" xr:uid="{00000000-0005-0000-0000-000021A90000}"/>
    <cellStyle name="Total 4 2 13" xfId="14806" xr:uid="{00000000-0005-0000-0000-000022A90000}"/>
    <cellStyle name="Total 4 2 13 2" xfId="19097" xr:uid="{00000000-0005-0000-0000-000023A90000}"/>
    <cellStyle name="Total 4 2 13 2 2" xfId="29415" xr:uid="{00000000-0005-0000-0000-000024A90000}"/>
    <cellStyle name="Total 4 2 13 2 3" xfId="25950" xr:uid="{00000000-0005-0000-0000-000025A90000}"/>
    <cellStyle name="Total 4 2 13 2 4" xfId="31694" xr:uid="{00000000-0005-0000-0000-000026A90000}"/>
    <cellStyle name="Total 4 2 13 2 5" xfId="24141" xr:uid="{00000000-0005-0000-0000-000027A90000}"/>
    <cellStyle name="Total 4 2 13 2 6" xfId="6701" xr:uid="{00000000-0005-0000-0000-000028A90000}"/>
    <cellStyle name="Total 4 2 13 2 7" xfId="34823" xr:uid="{00000000-0005-0000-0000-000029A90000}"/>
    <cellStyle name="Total 4 2 14" xfId="12647" xr:uid="{00000000-0005-0000-0000-00002AA90000}"/>
    <cellStyle name="Total 4 2 14 2" xfId="18562" xr:uid="{00000000-0005-0000-0000-00002BA90000}"/>
    <cellStyle name="Total 4 2 14 2 2" xfId="28890" xr:uid="{00000000-0005-0000-0000-00002CA90000}"/>
    <cellStyle name="Total 4 2 14 2 3" xfId="22478" xr:uid="{00000000-0005-0000-0000-00002DA90000}"/>
    <cellStyle name="Total 4 2 14 2 4" xfId="25946" xr:uid="{00000000-0005-0000-0000-00002EA90000}"/>
    <cellStyle name="Total 4 2 14 2 5" xfId="27214" xr:uid="{00000000-0005-0000-0000-00002FA90000}"/>
    <cellStyle name="Total 4 2 14 2 6" xfId="31191" xr:uid="{00000000-0005-0000-0000-000030A90000}"/>
    <cellStyle name="Total 4 2 14 2 7" xfId="6594" xr:uid="{00000000-0005-0000-0000-000031A90000}"/>
    <cellStyle name="Total 4 2 15" xfId="13066" xr:uid="{00000000-0005-0000-0000-000032A90000}"/>
    <cellStyle name="Total 4 2 15 2" xfId="18730" xr:uid="{00000000-0005-0000-0000-000033A90000}"/>
    <cellStyle name="Total 4 2 15 2 2" xfId="29054" xr:uid="{00000000-0005-0000-0000-000034A90000}"/>
    <cellStyle name="Total 4 2 15 2 3" xfId="27719" xr:uid="{00000000-0005-0000-0000-000035A90000}"/>
    <cellStyle name="Total 4 2 15 2 4" xfId="31336" xr:uid="{00000000-0005-0000-0000-000036A90000}"/>
    <cellStyle name="Total 4 2 15 2 5" xfId="29946" xr:uid="{00000000-0005-0000-0000-000037A90000}"/>
    <cellStyle name="Total 4 2 15 2 6" xfId="31280" xr:uid="{00000000-0005-0000-0000-000038A90000}"/>
    <cellStyle name="Total 4 2 15 2 7" xfId="34469" xr:uid="{00000000-0005-0000-0000-000039A90000}"/>
    <cellStyle name="Total 4 2 2" xfId="4257" xr:uid="{00000000-0005-0000-0000-00003AA90000}"/>
    <cellStyle name="Total 4 2 2 2" xfId="11769" xr:uid="{00000000-0005-0000-0000-00003BA90000}"/>
    <cellStyle name="Total 4 2 2 2 2" xfId="27376" xr:uid="{00000000-0005-0000-0000-00003CA90000}"/>
    <cellStyle name="Total 4 2 2 2 3" xfId="25898" xr:uid="{00000000-0005-0000-0000-00003DA90000}"/>
    <cellStyle name="Total 4 2 2 2 4" xfId="31301" xr:uid="{00000000-0005-0000-0000-00003EA90000}"/>
    <cellStyle name="Total 4 2 2 2 5" xfId="26859" xr:uid="{00000000-0005-0000-0000-00003FA90000}"/>
    <cellStyle name="Total 4 2 2 2 6" xfId="29979" xr:uid="{00000000-0005-0000-0000-000040A90000}"/>
    <cellStyle name="Total 4 2 2 2 7" xfId="34443" xr:uid="{00000000-0005-0000-0000-000041A90000}"/>
    <cellStyle name="Total 4 2 2 3" xfId="22466" xr:uid="{00000000-0005-0000-0000-000042A90000}"/>
    <cellStyle name="Total 4 2 2 4" xfId="23570" xr:uid="{00000000-0005-0000-0000-000043A90000}"/>
    <cellStyle name="Total 4 2 2 5" xfId="21783" xr:uid="{00000000-0005-0000-0000-000044A90000}"/>
    <cellStyle name="Total 4 2 2 6" xfId="23370" xr:uid="{00000000-0005-0000-0000-000045A90000}"/>
    <cellStyle name="Total 4 2 2 7" xfId="32591" xr:uid="{00000000-0005-0000-0000-000046A90000}"/>
    <cellStyle name="Total 4 2 2 8" xfId="26557" xr:uid="{00000000-0005-0000-0000-000047A90000}"/>
    <cellStyle name="Total 4 2 3" xfId="11937" xr:uid="{00000000-0005-0000-0000-000048A90000}"/>
    <cellStyle name="Total 4 2 3 2" xfId="18302" xr:uid="{00000000-0005-0000-0000-000049A90000}"/>
    <cellStyle name="Total 4 2 3 2 2" xfId="28636" xr:uid="{00000000-0005-0000-0000-00004AA90000}"/>
    <cellStyle name="Total 4 2 3 2 3" xfId="26440" xr:uid="{00000000-0005-0000-0000-00004BA90000}"/>
    <cellStyle name="Total 4 2 3 2 4" xfId="24963" xr:uid="{00000000-0005-0000-0000-00004CA90000}"/>
    <cellStyle name="Total 4 2 3 2 5" xfId="22087" xr:uid="{00000000-0005-0000-0000-00004DA90000}"/>
    <cellStyle name="Total 4 2 3 2 6" xfId="25175" xr:uid="{00000000-0005-0000-0000-00004EA90000}"/>
    <cellStyle name="Total 4 2 3 2 7" xfId="31172" xr:uid="{00000000-0005-0000-0000-00004FA90000}"/>
    <cellStyle name="Total 4 2 4" xfId="11797" xr:uid="{00000000-0005-0000-0000-000050A90000}"/>
    <cellStyle name="Total 4 2 4 2" xfId="18250" xr:uid="{00000000-0005-0000-0000-000051A90000}"/>
    <cellStyle name="Total 4 2 4 2 2" xfId="28586" xr:uid="{00000000-0005-0000-0000-000052A90000}"/>
    <cellStyle name="Total 4 2 4 2 3" xfId="26041" xr:uid="{00000000-0005-0000-0000-000053A90000}"/>
    <cellStyle name="Total 4 2 4 2 4" xfId="24666" xr:uid="{00000000-0005-0000-0000-000054A90000}"/>
    <cellStyle name="Total 4 2 4 2 5" xfId="33508" xr:uid="{00000000-0005-0000-0000-000055A90000}"/>
    <cellStyle name="Total 4 2 4 2 6" xfId="32456" xr:uid="{00000000-0005-0000-0000-000056A90000}"/>
    <cellStyle name="Total 4 2 4 2 7" xfId="31728" xr:uid="{00000000-0005-0000-0000-000057A90000}"/>
    <cellStyle name="Total 4 2 5" xfId="11895" xr:uid="{00000000-0005-0000-0000-000058A90000}"/>
    <cellStyle name="Total 4 2 5 2" xfId="18284" xr:uid="{00000000-0005-0000-0000-000059A90000}"/>
    <cellStyle name="Total 4 2 5 2 2" xfId="28619" xr:uid="{00000000-0005-0000-0000-00005AA90000}"/>
    <cellStyle name="Total 4 2 5 2 3" xfId="24661" xr:uid="{00000000-0005-0000-0000-00005BA90000}"/>
    <cellStyle name="Total 4 2 5 2 4" xfId="25948" xr:uid="{00000000-0005-0000-0000-00005CA90000}"/>
    <cellStyle name="Total 4 2 5 2 5" xfId="24117" xr:uid="{00000000-0005-0000-0000-00005DA90000}"/>
    <cellStyle name="Total 4 2 5 2 6" xfId="32487" xr:uid="{00000000-0005-0000-0000-00005EA90000}"/>
    <cellStyle name="Total 4 2 5 2 7" xfId="33080" xr:uid="{00000000-0005-0000-0000-00005FA90000}"/>
    <cellStyle name="Total 4 2 6" xfId="12933" xr:uid="{00000000-0005-0000-0000-000060A90000}"/>
    <cellStyle name="Total 4 2 6 2" xfId="18676" xr:uid="{00000000-0005-0000-0000-000061A90000}"/>
    <cellStyle name="Total 4 2 6 2 2" xfId="29003" xr:uid="{00000000-0005-0000-0000-000062A90000}"/>
    <cellStyle name="Total 4 2 6 2 3" xfId="22756" xr:uid="{00000000-0005-0000-0000-000063A90000}"/>
    <cellStyle name="Total 4 2 6 2 4" xfId="24826" xr:uid="{00000000-0005-0000-0000-000064A90000}"/>
    <cellStyle name="Total 4 2 6 2 5" xfId="33657" xr:uid="{00000000-0005-0000-0000-000065A90000}"/>
    <cellStyle name="Total 4 2 6 2 6" xfId="32110" xr:uid="{00000000-0005-0000-0000-000066A90000}"/>
    <cellStyle name="Total 4 2 6 2 7" xfId="32065" xr:uid="{00000000-0005-0000-0000-000067A90000}"/>
    <cellStyle name="Total 4 2 7" xfId="14449" xr:uid="{00000000-0005-0000-0000-000068A90000}"/>
    <cellStyle name="Total 4 2 7 2" xfId="18959" xr:uid="{00000000-0005-0000-0000-000069A90000}"/>
    <cellStyle name="Total 4 2 7 2 2" xfId="29278" xr:uid="{00000000-0005-0000-0000-00006AA90000}"/>
    <cellStyle name="Total 4 2 7 2 3" xfId="25957" xr:uid="{00000000-0005-0000-0000-00006BA90000}"/>
    <cellStyle name="Total 4 2 7 2 4" xfId="31558" xr:uid="{00000000-0005-0000-0000-00006CA90000}"/>
    <cellStyle name="Total 4 2 7 2 5" xfId="28258" xr:uid="{00000000-0005-0000-0000-00006DA90000}"/>
    <cellStyle name="Total 4 2 7 2 6" xfId="33570" xr:uid="{00000000-0005-0000-0000-00006EA90000}"/>
    <cellStyle name="Total 4 2 7 2 7" xfId="34688" xr:uid="{00000000-0005-0000-0000-00006FA90000}"/>
    <cellStyle name="Total 4 2 8" xfId="12954" xr:uid="{00000000-0005-0000-0000-000070A90000}"/>
    <cellStyle name="Total 4 2 8 2" xfId="18690" xr:uid="{00000000-0005-0000-0000-000071A90000}"/>
    <cellStyle name="Total 4 2 8 2 2" xfId="29017" xr:uid="{00000000-0005-0000-0000-000072A90000}"/>
    <cellStyle name="Total 4 2 8 2 3" xfId="25874" xr:uid="{00000000-0005-0000-0000-000073A90000}"/>
    <cellStyle name="Total 4 2 8 2 4" xfId="24461" xr:uid="{00000000-0005-0000-0000-000074A90000}"/>
    <cellStyle name="Total 4 2 8 2 5" xfId="32494" xr:uid="{00000000-0005-0000-0000-000075A90000}"/>
    <cellStyle name="Total 4 2 8 2 6" xfId="24052" xr:uid="{00000000-0005-0000-0000-000076A90000}"/>
    <cellStyle name="Total 4 2 8 2 7" xfId="32650" xr:uid="{00000000-0005-0000-0000-000077A90000}"/>
    <cellStyle name="Total 4 2 9" xfId="14008" xr:uid="{00000000-0005-0000-0000-000078A90000}"/>
    <cellStyle name="Total 4 2 9 2" xfId="18781" xr:uid="{00000000-0005-0000-0000-000079A90000}"/>
    <cellStyle name="Total 4 2 9 2 2" xfId="29104" xr:uid="{00000000-0005-0000-0000-00007AA90000}"/>
    <cellStyle name="Total 4 2 9 2 3" xfId="24866" xr:uid="{00000000-0005-0000-0000-00007BA90000}"/>
    <cellStyle name="Total 4 2 9 2 4" xfId="31385" xr:uid="{00000000-0005-0000-0000-00007CA90000}"/>
    <cellStyle name="Total 4 2 9 2 5" xfId="21182" xr:uid="{00000000-0005-0000-0000-00007DA90000}"/>
    <cellStyle name="Total 4 2 9 2 6" xfId="22673" xr:uid="{00000000-0005-0000-0000-00007EA90000}"/>
    <cellStyle name="Total 4 2 9 2 7" xfId="34517" xr:uid="{00000000-0005-0000-0000-00007FA90000}"/>
    <cellStyle name="Total 4 3" xfId="1309" xr:uid="{00000000-0005-0000-0000-000080A90000}"/>
    <cellStyle name="Total 4 3 10" xfId="14703" xr:uid="{00000000-0005-0000-0000-000081A90000}"/>
    <cellStyle name="Total 4 3 10 2" xfId="19057" xr:uid="{00000000-0005-0000-0000-000082A90000}"/>
    <cellStyle name="Total 4 3 10 2 2" xfId="29375" xr:uid="{00000000-0005-0000-0000-000083A90000}"/>
    <cellStyle name="Total 4 3 10 2 3" xfId="24513" xr:uid="{00000000-0005-0000-0000-000084A90000}"/>
    <cellStyle name="Total 4 3 10 2 4" xfId="31655" xr:uid="{00000000-0005-0000-0000-000085A90000}"/>
    <cellStyle name="Total 4 3 10 2 5" xfId="25019" xr:uid="{00000000-0005-0000-0000-000086A90000}"/>
    <cellStyle name="Total 4 3 10 2 6" xfId="6356" xr:uid="{00000000-0005-0000-0000-000087A90000}"/>
    <cellStyle name="Total 4 3 10 2 7" xfId="34784" xr:uid="{00000000-0005-0000-0000-000088A90000}"/>
    <cellStyle name="Total 4 3 11" xfId="14744" xr:uid="{00000000-0005-0000-0000-000089A90000}"/>
    <cellStyle name="Total 4 3 11 2" xfId="19071" xr:uid="{00000000-0005-0000-0000-00008AA90000}"/>
    <cellStyle name="Total 4 3 11 2 2" xfId="29389" xr:uid="{00000000-0005-0000-0000-00008BA90000}"/>
    <cellStyle name="Total 4 3 11 2 3" xfId="24681" xr:uid="{00000000-0005-0000-0000-00008CA90000}"/>
    <cellStyle name="Total 4 3 11 2 4" xfId="31669" xr:uid="{00000000-0005-0000-0000-00008DA90000}"/>
    <cellStyle name="Total 4 3 11 2 5" xfId="29515" xr:uid="{00000000-0005-0000-0000-00008EA90000}"/>
    <cellStyle name="Total 4 3 11 2 6" xfId="33461" xr:uid="{00000000-0005-0000-0000-00008FA90000}"/>
    <cellStyle name="Total 4 3 11 2 7" xfId="34798" xr:uid="{00000000-0005-0000-0000-000090A90000}"/>
    <cellStyle name="Total 4 3 12" xfId="12785" xr:uid="{00000000-0005-0000-0000-000091A90000}"/>
    <cellStyle name="Total 4 3 12 2" xfId="18584" xr:uid="{00000000-0005-0000-0000-000092A90000}"/>
    <cellStyle name="Total 4 3 12 2 2" xfId="28911" xr:uid="{00000000-0005-0000-0000-000093A90000}"/>
    <cellStyle name="Total 4 3 12 2 3" xfId="26831" xr:uid="{00000000-0005-0000-0000-000094A90000}"/>
    <cellStyle name="Total 4 3 12 2 4" xfId="30742" xr:uid="{00000000-0005-0000-0000-000095A90000}"/>
    <cellStyle name="Total 4 3 12 2 5" xfId="28123" xr:uid="{00000000-0005-0000-0000-000096A90000}"/>
    <cellStyle name="Total 4 3 12 2 6" xfId="32528" xr:uid="{00000000-0005-0000-0000-000097A90000}"/>
    <cellStyle name="Total 4 3 12 2 7" xfId="34170" xr:uid="{00000000-0005-0000-0000-000098A90000}"/>
    <cellStyle name="Total 4 3 13" xfId="12373" xr:uid="{00000000-0005-0000-0000-000099A90000}"/>
    <cellStyle name="Total 4 3 13 2" xfId="18445" xr:uid="{00000000-0005-0000-0000-00009AA90000}"/>
    <cellStyle name="Total 4 3 13 2 2" xfId="28776" xr:uid="{00000000-0005-0000-0000-00009BA90000}"/>
    <cellStyle name="Total 4 3 13 2 3" xfId="26213" xr:uid="{00000000-0005-0000-0000-00009CA90000}"/>
    <cellStyle name="Total 4 3 13 2 4" xfId="24880" xr:uid="{00000000-0005-0000-0000-00009DA90000}"/>
    <cellStyle name="Total 4 3 13 2 5" xfId="28341" xr:uid="{00000000-0005-0000-0000-00009EA90000}"/>
    <cellStyle name="Total 4 3 13 2 6" xfId="33068" xr:uid="{00000000-0005-0000-0000-00009FA90000}"/>
    <cellStyle name="Total 4 3 13 2 7" xfId="30227" xr:uid="{00000000-0005-0000-0000-0000A0A90000}"/>
    <cellStyle name="Total 4 3 14" xfId="14829" xr:uid="{00000000-0005-0000-0000-0000A1A90000}"/>
    <cellStyle name="Total 4 3 14 2" xfId="19108" xr:uid="{00000000-0005-0000-0000-0000A2A90000}"/>
    <cellStyle name="Total 4 3 14 2 2" xfId="29426" xr:uid="{00000000-0005-0000-0000-0000A3A90000}"/>
    <cellStyle name="Total 4 3 14 2 3" xfId="25351" xr:uid="{00000000-0005-0000-0000-0000A4A90000}"/>
    <cellStyle name="Total 4 3 14 2 4" xfId="31705" xr:uid="{00000000-0005-0000-0000-0000A5A90000}"/>
    <cellStyle name="Total 4 3 14 2 5" xfId="26147" xr:uid="{00000000-0005-0000-0000-0000A6A90000}"/>
    <cellStyle name="Total 4 3 14 2 6" xfId="33441" xr:uid="{00000000-0005-0000-0000-0000A7A90000}"/>
    <cellStyle name="Total 4 3 14 2 7" xfId="34834" xr:uid="{00000000-0005-0000-0000-0000A8A90000}"/>
    <cellStyle name="Total 4 3 15" xfId="14092" xr:uid="{00000000-0005-0000-0000-0000A9A90000}"/>
    <cellStyle name="Total 4 3 15 2" xfId="18819" xr:uid="{00000000-0005-0000-0000-0000AAA90000}"/>
    <cellStyle name="Total 4 3 15 2 2" xfId="29141" xr:uid="{00000000-0005-0000-0000-0000ABA90000}"/>
    <cellStyle name="Total 4 3 15 2 3" xfId="25337" xr:uid="{00000000-0005-0000-0000-0000ACA90000}"/>
    <cellStyle name="Total 4 3 15 2 4" xfId="31421" xr:uid="{00000000-0005-0000-0000-0000ADA90000}"/>
    <cellStyle name="Total 4 3 15 2 5" xfId="26619" xr:uid="{00000000-0005-0000-0000-0000AEA90000}"/>
    <cellStyle name="Total 4 3 15 2 6" xfId="23773" xr:uid="{00000000-0005-0000-0000-0000AFA90000}"/>
    <cellStyle name="Total 4 3 15 2 7" xfId="34553" xr:uid="{00000000-0005-0000-0000-0000B0A90000}"/>
    <cellStyle name="Total 4 3 2" xfId="4201" xr:uid="{00000000-0005-0000-0000-0000B1A90000}"/>
    <cellStyle name="Total 4 3 2 2" xfId="11706" xr:uid="{00000000-0005-0000-0000-0000B2A90000}"/>
    <cellStyle name="Total 4 3 2 2 2" xfId="27379" xr:uid="{00000000-0005-0000-0000-0000B3A90000}"/>
    <cellStyle name="Total 4 3 2 2 3" xfId="25375" xr:uid="{00000000-0005-0000-0000-0000B4A90000}"/>
    <cellStyle name="Total 4 3 2 2 4" xfId="28465" xr:uid="{00000000-0005-0000-0000-0000B5A90000}"/>
    <cellStyle name="Total 4 3 2 2 5" xfId="30189" xr:uid="{00000000-0005-0000-0000-0000B6A90000}"/>
    <cellStyle name="Total 4 3 2 2 6" xfId="6302" xr:uid="{00000000-0005-0000-0000-0000B7A90000}"/>
    <cellStyle name="Total 4 3 2 2 7" xfId="24721" xr:uid="{00000000-0005-0000-0000-0000B8A90000}"/>
    <cellStyle name="Total 4 3 2 3" xfId="22467" xr:uid="{00000000-0005-0000-0000-0000B9A90000}"/>
    <cellStyle name="Total 4 3 2 4" xfId="22244" xr:uid="{00000000-0005-0000-0000-0000BAA90000}"/>
    <cellStyle name="Total 4 3 2 5" xfId="26864" xr:uid="{00000000-0005-0000-0000-0000BBA90000}"/>
    <cellStyle name="Total 4 3 2 6" xfId="32532" xr:uid="{00000000-0005-0000-0000-0000BCA90000}"/>
    <cellStyle name="Total 4 3 2 7" xfId="28326" xr:uid="{00000000-0005-0000-0000-0000BDA90000}"/>
    <cellStyle name="Total 4 3 2 8" xfId="33390" xr:uid="{00000000-0005-0000-0000-0000BEA90000}"/>
    <cellStyle name="Total 4 3 3" xfId="12274" xr:uid="{00000000-0005-0000-0000-0000BFA90000}"/>
    <cellStyle name="Total 4 3 3 2" xfId="18407" xr:uid="{00000000-0005-0000-0000-0000C0A90000}"/>
    <cellStyle name="Total 4 3 3 2 2" xfId="28738" xr:uid="{00000000-0005-0000-0000-0000C1A90000}"/>
    <cellStyle name="Total 4 3 3 2 3" xfId="26059" xr:uid="{00000000-0005-0000-0000-0000C2A90000}"/>
    <cellStyle name="Total 4 3 3 2 4" xfId="24386" xr:uid="{00000000-0005-0000-0000-0000C3A90000}"/>
    <cellStyle name="Total 4 3 3 2 5" xfId="6115" xr:uid="{00000000-0005-0000-0000-0000C4A90000}"/>
    <cellStyle name="Total 4 3 3 2 6" xfId="31136" xr:uid="{00000000-0005-0000-0000-0000C5A90000}"/>
    <cellStyle name="Total 4 3 3 2 7" xfId="21295" xr:uid="{00000000-0005-0000-0000-0000C6A90000}"/>
    <cellStyle name="Total 4 3 4" xfId="12302" xr:uid="{00000000-0005-0000-0000-0000C7A90000}"/>
    <cellStyle name="Total 4 3 4 2" xfId="18418" xr:uid="{00000000-0005-0000-0000-0000C8A90000}"/>
    <cellStyle name="Total 4 3 4 2 2" xfId="28749" xr:uid="{00000000-0005-0000-0000-0000C9A90000}"/>
    <cellStyle name="Total 4 3 4 2 3" xfId="24664" xr:uid="{00000000-0005-0000-0000-0000CAA90000}"/>
    <cellStyle name="Total 4 3 4 2 4" xfId="26484" xr:uid="{00000000-0005-0000-0000-0000CBA90000}"/>
    <cellStyle name="Total 4 3 4 2 5" xfId="22510" xr:uid="{00000000-0005-0000-0000-0000CCA90000}"/>
    <cellStyle name="Total 4 3 4 2 6" xfId="23204" xr:uid="{00000000-0005-0000-0000-0000CDA90000}"/>
    <cellStyle name="Total 4 3 4 2 7" xfId="33059" xr:uid="{00000000-0005-0000-0000-0000CEA90000}"/>
    <cellStyle name="Total 4 3 5" xfId="12324" xr:uid="{00000000-0005-0000-0000-0000CFA90000}"/>
    <cellStyle name="Total 4 3 5 2" xfId="18425" xr:uid="{00000000-0005-0000-0000-0000D0A90000}"/>
    <cellStyle name="Total 4 3 5 2 2" xfId="28756" xr:uid="{00000000-0005-0000-0000-0000D1A90000}"/>
    <cellStyle name="Total 4 3 5 2 3" xfId="26068" xr:uid="{00000000-0005-0000-0000-0000D2A90000}"/>
    <cellStyle name="Total 4 3 5 2 4" xfId="25229" xr:uid="{00000000-0005-0000-0000-0000D3A90000}"/>
    <cellStyle name="Total 4 3 5 2 5" xfId="27968" xr:uid="{00000000-0005-0000-0000-0000D4A90000}"/>
    <cellStyle name="Total 4 3 5 2 6" xfId="6309" xr:uid="{00000000-0005-0000-0000-0000D5A90000}"/>
    <cellStyle name="Total 4 3 5 2 7" xfId="32973" xr:uid="{00000000-0005-0000-0000-0000D6A90000}"/>
    <cellStyle name="Total 4 3 6" xfId="12934" xr:uid="{00000000-0005-0000-0000-0000D7A90000}"/>
    <cellStyle name="Total 4 3 6 2" xfId="18677" xr:uid="{00000000-0005-0000-0000-0000D8A90000}"/>
    <cellStyle name="Total 4 3 6 2 2" xfId="29004" xr:uid="{00000000-0005-0000-0000-0000D9A90000}"/>
    <cellStyle name="Total 4 3 6 2 3" xfId="27193" xr:uid="{00000000-0005-0000-0000-0000DAA90000}"/>
    <cellStyle name="Total 4 3 6 2 4" xfId="5953" xr:uid="{00000000-0005-0000-0000-0000DBA90000}"/>
    <cellStyle name="Total 4 3 6 2 5" xfId="31817" xr:uid="{00000000-0005-0000-0000-0000DCA90000}"/>
    <cellStyle name="Total 4 3 6 2 6" xfId="30150" xr:uid="{00000000-0005-0000-0000-0000DDA90000}"/>
    <cellStyle name="Total 4 3 6 2 7" xfId="23942" xr:uid="{00000000-0005-0000-0000-0000DEA90000}"/>
    <cellStyle name="Total 4 3 7" xfId="14555" xr:uid="{00000000-0005-0000-0000-0000DFA90000}"/>
    <cellStyle name="Total 4 3 7 2" xfId="18998" xr:uid="{00000000-0005-0000-0000-0000E0A90000}"/>
    <cellStyle name="Total 4 3 7 2 2" xfId="29317" xr:uid="{00000000-0005-0000-0000-0000E1A90000}"/>
    <cellStyle name="Total 4 3 7 2 3" xfId="24517" xr:uid="{00000000-0005-0000-0000-0000E2A90000}"/>
    <cellStyle name="Total 4 3 7 2 4" xfId="31597" xr:uid="{00000000-0005-0000-0000-0000E3A90000}"/>
    <cellStyle name="Total 4 3 7 2 5" xfId="24750" xr:uid="{00000000-0005-0000-0000-0000E4A90000}"/>
    <cellStyle name="Total 4 3 7 2 6" xfId="24103" xr:uid="{00000000-0005-0000-0000-0000E5A90000}"/>
    <cellStyle name="Total 4 3 7 2 7" xfId="34726" xr:uid="{00000000-0005-0000-0000-0000E6A90000}"/>
    <cellStyle name="Total 4 3 8" xfId="14610" xr:uid="{00000000-0005-0000-0000-0000E7A90000}"/>
    <cellStyle name="Total 4 3 8 2" xfId="19017" xr:uid="{00000000-0005-0000-0000-0000E8A90000}"/>
    <cellStyle name="Total 4 3 8 2 2" xfId="29336" xr:uid="{00000000-0005-0000-0000-0000E9A90000}"/>
    <cellStyle name="Total 4 3 8 2 3" xfId="26056" xr:uid="{00000000-0005-0000-0000-0000EAA90000}"/>
    <cellStyle name="Total 4 3 8 2 4" xfId="31616" xr:uid="{00000000-0005-0000-0000-0000EBA90000}"/>
    <cellStyle name="Total 4 3 8 2 5" xfId="24865" xr:uid="{00000000-0005-0000-0000-0000ECA90000}"/>
    <cellStyle name="Total 4 3 8 2 6" xfId="30886" xr:uid="{00000000-0005-0000-0000-0000EDA90000}"/>
    <cellStyle name="Total 4 3 8 2 7" xfId="34745" xr:uid="{00000000-0005-0000-0000-0000EEA90000}"/>
    <cellStyle name="Total 4 3 9" xfId="12777" xr:uid="{00000000-0005-0000-0000-0000EFA90000}"/>
    <cellStyle name="Total 4 3 9 2" xfId="18580" xr:uid="{00000000-0005-0000-0000-0000F0A90000}"/>
    <cellStyle name="Total 4 3 9 2 2" xfId="28907" xr:uid="{00000000-0005-0000-0000-0000F1A90000}"/>
    <cellStyle name="Total 4 3 9 2 3" xfId="30728" xr:uid="{00000000-0005-0000-0000-0000F2A90000}"/>
    <cellStyle name="Total 4 3 9 2 4" xfId="21305" xr:uid="{00000000-0005-0000-0000-0000F3A90000}"/>
    <cellStyle name="Total 4 3 9 2 5" xfId="31188" xr:uid="{00000000-0005-0000-0000-0000F4A90000}"/>
    <cellStyle name="Total 4 3 9 2 6" xfId="34162" xr:uid="{00000000-0005-0000-0000-0000F5A90000}"/>
    <cellStyle name="Total 4 3 9 2 7" xfId="31179" xr:uid="{00000000-0005-0000-0000-0000F6A90000}"/>
    <cellStyle name="Total 5 2" xfId="1310" xr:uid="{00000000-0005-0000-0000-0000F7A90000}"/>
    <cellStyle name="Total 5 2 10" xfId="12586" xr:uid="{00000000-0005-0000-0000-0000F8A90000}"/>
    <cellStyle name="Total 5 2 10 2" xfId="18520" xr:uid="{00000000-0005-0000-0000-0000F9A90000}"/>
    <cellStyle name="Total 5 2 10 2 2" xfId="28849" xr:uid="{00000000-0005-0000-0000-0000FAA90000}"/>
    <cellStyle name="Total 5 2 10 2 3" xfId="26293" xr:uid="{00000000-0005-0000-0000-0000FBA90000}"/>
    <cellStyle name="Total 5 2 10 2 4" xfId="24515" xr:uid="{00000000-0005-0000-0000-0000FCA90000}"/>
    <cellStyle name="Total 5 2 10 2 5" xfId="21548" xr:uid="{00000000-0005-0000-0000-0000FDA90000}"/>
    <cellStyle name="Total 5 2 10 2 6" xfId="6167" xr:uid="{00000000-0005-0000-0000-0000FEA90000}"/>
    <cellStyle name="Total 5 2 10 2 7" xfId="32174" xr:uid="{00000000-0005-0000-0000-0000FFA90000}"/>
    <cellStyle name="Total 5 2 11" xfId="14687" xr:uid="{00000000-0005-0000-0000-000000AA0000}"/>
    <cellStyle name="Total 5 2 11 2" xfId="19049" xr:uid="{00000000-0005-0000-0000-000001AA0000}"/>
    <cellStyle name="Total 5 2 11 2 2" xfId="29367" xr:uid="{00000000-0005-0000-0000-000002AA0000}"/>
    <cellStyle name="Total 5 2 11 2 3" xfId="24993" xr:uid="{00000000-0005-0000-0000-000003AA0000}"/>
    <cellStyle name="Total 5 2 11 2 4" xfId="31647" xr:uid="{00000000-0005-0000-0000-000004AA0000}"/>
    <cellStyle name="Total 5 2 11 2 5" xfId="28050" xr:uid="{00000000-0005-0000-0000-000005AA0000}"/>
    <cellStyle name="Total 5 2 11 2 6" xfId="24840" xr:uid="{00000000-0005-0000-0000-000006AA0000}"/>
    <cellStyle name="Total 5 2 11 2 7" xfId="34776" xr:uid="{00000000-0005-0000-0000-000007AA0000}"/>
    <cellStyle name="Total 5 2 12" xfId="12656" xr:uid="{00000000-0005-0000-0000-000008AA0000}"/>
    <cellStyle name="Total 5 2 12 2" xfId="18567" xr:uid="{00000000-0005-0000-0000-000009AA0000}"/>
    <cellStyle name="Total 5 2 12 2 2" xfId="28895" xr:uid="{00000000-0005-0000-0000-00000AAA0000}"/>
    <cellStyle name="Total 5 2 12 2 3" xfId="22297" xr:uid="{00000000-0005-0000-0000-00000BAA0000}"/>
    <cellStyle name="Total 5 2 12 2 4" xfId="24623" xr:uid="{00000000-0005-0000-0000-00000CAA0000}"/>
    <cellStyle name="Total 5 2 12 2 5" xfId="33655" xr:uid="{00000000-0005-0000-0000-00000DAA0000}"/>
    <cellStyle name="Total 5 2 12 2 6" xfId="31736" xr:uid="{00000000-0005-0000-0000-00000EAA0000}"/>
    <cellStyle name="Total 5 2 12 2 7" xfId="30179" xr:uid="{00000000-0005-0000-0000-00000FAA0000}"/>
    <cellStyle name="Total 5 2 13" xfId="14394" xr:uid="{00000000-0005-0000-0000-000010AA0000}"/>
    <cellStyle name="Total 5 2 13 2" xfId="18935" xr:uid="{00000000-0005-0000-0000-000011AA0000}"/>
    <cellStyle name="Total 5 2 13 2 2" xfId="29254" xr:uid="{00000000-0005-0000-0000-000012AA0000}"/>
    <cellStyle name="Total 5 2 13 2 3" xfId="24811" xr:uid="{00000000-0005-0000-0000-000013AA0000}"/>
    <cellStyle name="Total 5 2 13 2 4" xfId="31534" xr:uid="{00000000-0005-0000-0000-000014AA0000}"/>
    <cellStyle name="Total 5 2 13 2 5" xfId="25756" xr:uid="{00000000-0005-0000-0000-000015AA0000}"/>
    <cellStyle name="Total 5 2 13 2 6" xfId="25434" xr:uid="{00000000-0005-0000-0000-000016AA0000}"/>
    <cellStyle name="Total 5 2 13 2 7" xfId="34664" xr:uid="{00000000-0005-0000-0000-000017AA0000}"/>
    <cellStyle name="Total 5 2 14" xfId="12374" xr:uid="{00000000-0005-0000-0000-000018AA0000}"/>
    <cellStyle name="Total 5 2 14 2" xfId="18446" xr:uid="{00000000-0005-0000-0000-000019AA0000}"/>
    <cellStyle name="Total 5 2 14 2 2" xfId="28777" xr:uid="{00000000-0005-0000-0000-00001AAA0000}"/>
    <cellStyle name="Total 5 2 14 2 3" xfId="25094" xr:uid="{00000000-0005-0000-0000-00001BAA0000}"/>
    <cellStyle name="Total 5 2 14 2 4" xfId="25188" xr:uid="{00000000-0005-0000-0000-00001CAA0000}"/>
    <cellStyle name="Total 5 2 14 2 5" xfId="29513" xr:uid="{00000000-0005-0000-0000-00001DAA0000}"/>
    <cellStyle name="Total 5 2 14 2 6" xfId="27966" xr:uid="{00000000-0005-0000-0000-00001EAA0000}"/>
    <cellStyle name="Total 5 2 14 2 7" xfId="22119" xr:uid="{00000000-0005-0000-0000-00001FAA0000}"/>
    <cellStyle name="Total 5 2 15" xfId="14828" xr:uid="{00000000-0005-0000-0000-000020AA0000}"/>
    <cellStyle name="Total 5 2 15 2" xfId="19107" xr:uid="{00000000-0005-0000-0000-000021AA0000}"/>
    <cellStyle name="Total 5 2 15 2 2" xfId="29425" xr:uid="{00000000-0005-0000-0000-000022AA0000}"/>
    <cellStyle name="Total 5 2 15 2 3" xfId="26360" xr:uid="{00000000-0005-0000-0000-000023AA0000}"/>
    <cellStyle name="Total 5 2 15 2 4" xfId="31704" xr:uid="{00000000-0005-0000-0000-000024AA0000}"/>
    <cellStyle name="Total 5 2 15 2 5" xfId="28058" xr:uid="{00000000-0005-0000-0000-000025AA0000}"/>
    <cellStyle name="Total 5 2 15 2 6" xfId="26175" xr:uid="{00000000-0005-0000-0000-000026AA0000}"/>
    <cellStyle name="Total 5 2 15 2 7" xfId="34833" xr:uid="{00000000-0005-0000-0000-000027AA0000}"/>
    <cellStyle name="Total 5 2 2" xfId="4174" xr:uid="{00000000-0005-0000-0000-000028AA0000}"/>
    <cellStyle name="Total 5 2 2 2" xfId="11873" xr:uid="{00000000-0005-0000-0000-000029AA0000}"/>
    <cellStyle name="Total 5 2 2 2 2" xfId="22943" xr:uid="{00000000-0005-0000-0000-00002AAA0000}"/>
    <cellStyle name="Total 5 2 2 2 3" xfId="26813" xr:uid="{00000000-0005-0000-0000-00002BAA0000}"/>
    <cellStyle name="Total 5 2 2 2 4" xfId="6159" xr:uid="{00000000-0005-0000-0000-00002CAA0000}"/>
    <cellStyle name="Total 5 2 2 2 5" xfId="31125" xr:uid="{00000000-0005-0000-0000-00002DAA0000}"/>
    <cellStyle name="Total 5 2 2 2 6" xfId="28005" xr:uid="{00000000-0005-0000-0000-00002EAA0000}"/>
    <cellStyle name="Total 5 2 2 2 7" xfId="32769" xr:uid="{00000000-0005-0000-0000-00002FAA0000}"/>
    <cellStyle name="Total 5 2 2 3" xfId="22468" xr:uid="{00000000-0005-0000-0000-000030AA0000}"/>
    <cellStyle name="Total 5 2 2 4" xfId="21734" xr:uid="{00000000-0005-0000-0000-000031AA0000}"/>
    <cellStyle name="Total 5 2 2 5" xfId="26024" xr:uid="{00000000-0005-0000-0000-000032AA0000}"/>
    <cellStyle name="Total 5 2 2 6" xfId="32092" xr:uid="{00000000-0005-0000-0000-000033AA0000}"/>
    <cellStyle name="Total 5 2 2 7" xfId="32672" xr:uid="{00000000-0005-0000-0000-000034AA0000}"/>
    <cellStyle name="Total 5 2 2 8" xfId="33077" xr:uid="{00000000-0005-0000-0000-000035AA0000}"/>
    <cellStyle name="Total 5 2 3" xfId="11715" xr:uid="{00000000-0005-0000-0000-000036AA0000}"/>
    <cellStyle name="Total 5 2 3 2" xfId="18232" xr:uid="{00000000-0005-0000-0000-000037AA0000}"/>
    <cellStyle name="Total 5 2 3 2 2" xfId="28568" xr:uid="{00000000-0005-0000-0000-000038AA0000}"/>
    <cellStyle name="Total 5 2 3 2 3" xfId="6217" xr:uid="{00000000-0005-0000-0000-000039AA0000}"/>
    <cellStyle name="Total 5 2 3 2 4" xfId="24458" xr:uid="{00000000-0005-0000-0000-00003AAA0000}"/>
    <cellStyle name="Total 5 2 3 2 5" xfId="31308" xr:uid="{00000000-0005-0000-0000-00003BAA0000}"/>
    <cellStyle name="Total 5 2 3 2 6" xfId="25468" xr:uid="{00000000-0005-0000-0000-00003CAA0000}"/>
    <cellStyle name="Total 5 2 3 2 7" xfId="25403" xr:uid="{00000000-0005-0000-0000-00003DAA0000}"/>
    <cellStyle name="Total 5 2 4" xfId="12268" xr:uid="{00000000-0005-0000-0000-00003EAA0000}"/>
    <cellStyle name="Total 5 2 4 2" xfId="18405" xr:uid="{00000000-0005-0000-0000-00003FAA0000}"/>
    <cellStyle name="Total 5 2 4 2 2" xfId="28736" xr:uid="{00000000-0005-0000-0000-000040AA0000}"/>
    <cellStyle name="Total 5 2 4 2 3" xfId="24484" xr:uid="{00000000-0005-0000-0000-000041AA0000}"/>
    <cellStyle name="Total 5 2 4 2 4" xfId="26507" xr:uid="{00000000-0005-0000-0000-000042AA0000}"/>
    <cellStyle name="Total 5 2 4 2 5" xfId="28378" xr:uid="{00000000-0005-0000-0000-000043AA0000}"/>
    <cellStyle name="Total 5 2 4 2 6" xfId="28105" xr:uid="{00000000-0005-0000-0000-000044AA0000}"/>
    <cellStyle name="Total 5 2 4 2 7" xfId="30454" xr:uid="{00000000-0005-0000-0000-000045AA0000}"/>
    <cellStyle name="Total 5 2 5" xfId="12298" xr:uid="{00000000-0005-0000-0000-000046AA0000}"/>
    <cellStyle name="Total 5 2 5 2" xfId="18416" xr:uid="{00000000-0005-0000-0000-000047AA0000}"/>
    <cellStyle name="Total 5 2 5 2 2" xfId="28747" xr:uid="{00000000-0005-0000-0000-000048AA0000}"/>
    <cellStyle name="Total 5 2 5 2 3" xfId="25096" xr:uid="{00000000-0005-0000-0000-000049AA0000}"/>
    <cellStyle name="Total 5 2 5 2 4" xfId="25151" xr:uid="{00000000-0005-0000-0000-00004AAA0000}"/>
    <cellStyle name="Total 5 2 5 2 5" xfId="21773" xr:uid="{00000000-0005-0000-0000-00004BAA0000}"/>
    <cellStyle name="Total 5 2 5 2 6" xfId="6500" xr:uid="{00000000-0005-0000-0000-00004CAA0000}"/>
    <cellStyle name="Total 5 2 5 2 7" xfId="22787" xr:uid="{00000000-0005-0000-0000-00004DAA0000}"/>
    <cellStyle name="Total 5 2 6" xfId="12935" xr:uid="{00000000-0005-0000-0000-00004EAA0000}"/>
    <cellStyle name="Total 5 2 6 2" xfId="18678" xr:uid="{00000000-0005-0000-0000-00004FAA0000}"/>
    <cellStyle name="Total 5 2 6 2 2" xfId="29005" xr:uid="{00000000-0005-0000-0000-000050AA0000}"/>
    <cellStyle name="Total 5 2 6 2 3" xfId="29953" xr:uid="{00000000-0005-0000-0000-000051AA0000}"/>
    <cellStyle name="Total 5 2 6 2 4" xfId="26188" xr:uid="{00000000-0005-0000-0000-000052AA0000}"/>
    <cellStyle name="Total 5 2 6 2 5" xfId="30797" xr:uid="{00000000-0005-0000-0000-000053AA0000}"/>
    <cellStyle name="Total 5 2 6 2 6" xfId="33736" xr:uid="{00000000-0005-0000-0000-000054AA0000}"/>
    <cellStyle name="Total 5 2 6 2 7" xfId="28319" xr:uid="{00000000-0005-0000-0000-000055AA0000}"/>
    <cellStyle name="Total 5 2 7" xfId="14228" xr:uid="{00000000-0005-0000-0000-000056AA0000}"/>
    <cellStyle name="Total 5 2 7 2" xfId="18870" xr:uid="{00000000-0005-0000-0000-000057AA0000}"/>
    <cellStyle name="Total 5 2 7 2 2" xfId="29190" xr:uid="{00000000-0005-0000-0000-000058AA0000}"/>
    <cellStyle name="Total 5 2 7 2 3" xfId="6267" xr:uid="{00000000-0005-0000-0000-000059AA0000}"/>
    <cellStyle name="Total 5 2 7 2 4" xfId="31470" xr:uid="{00000000-0005-0000-0000-00005AAA0000}"/>
    <cellStyle name="Total 5 2 7 2 5" xfId="29535" xr:uid="{00000000-0005-0000-0000-00005BAA0000}"/>
    <cellStyle name="Total 5 2 7 2 6" xfId="29725" xr:uid="{00000000-0005-0000-0000-00005CAA0000}"/>
    <cellStyle name="Total 5 2 7 2 7" xfId="34601" xr:uid="{00000000-0005-0000-0000-00005DAA0000}"/>
    <cellStyle name="Total 5 2 8" xfId="14536" xr:uid="{00000000-0005-0000-0000-00005EAA0000}"/>
    <cellStyle name="Total 5 2 8 2" xfId="18989" xr:uid="{00000000-0005-0000-0000-00005FAA0000}"/>
    <cellStyle name="Total 5 2 8 2 2" xfId="29308" xr:uid="{00000000-0005-0000-0000-000060AA0000}"/>
    <cellStyle name="Total 5 2 8 2 3" xfId="25193" xr:uid="{00000000-0005-0000-0000-000061AA0000}"/>
    <cellStyle name="Total 5 2 8 2 4" xfId="31588" xr:uid="{00000000-0005-0000-0000-000062AA0000}"/>
    <cellStyle name="Total 5 2 8 2 5" xfId="26715" xr:uid="{00000000-0005-0000-0000-000063AA0000}"/>
    <cellStyle name="Total 5 2 8 2 6" xfId="33445" xr:uid="{00000000-0005-0000-0000-000064AA0000}"/>
    <cellStyle name="Total 5 2 8 2 7" xfId="34717" xr:uid="{00000000-0005-0000-0000-000065AA0000}"/>
    <cellStyle name="Total 5 2 9" xfId="14084" xr:uid="{00000000-0005-0000-0000-000066AA0000}"/>
    <cellStyle name="Total 5 2 9 2" xfId="18814" xr:uid="{00000000-0005-0000-0000-000067AA0000}"/>
    <cellStyle name="Total 5 2 9 2 2" xfId="29136" xr:uid="{00000000-0005-0000-0000-000068AA0000}"/>
    <cellStyle name="Total 5 2 9 2 3" xfId="25080" xr:uid="{00000000-0005-0000-0000-000069AA0000}"/>
    <cellStyle name="Total 5 2 9 2 4" xfId="31416" xr:uid="{00000000-0005-0000-0000-00006AAA0000}"/>
    <cellStyle name="Total 5 2 9 2 5" xfId="30505" xr:uid="{00000000-0005-0000-0000-00006BAA0000}"/>
    <cellStyle name="Total 5 2 9 2 6" xfId="32469" xr:uid="{00000000-0005-0000-0000-00006CAA0000}"/>
    <cellStyle name="Total 5 2 9 2 7" xfId="34548" xr:uid="{00000000-0005-0000-0000-00006DAA0000}"/>
    <cellStyle name="Total 5 3" xfId="1311" xr:uid="{00000000-0005-0000-0000-00006EAA0000}"/>
    <cellStyle name="Total 5 3 10" xfId="14292" xr:uid="{00000000-0005-0000-0000-00006FAA0000}"/>
    <cellStyle name="Total 5 3 10 2" xfId="18897" xr:uid="{00000000-0005-0000-0000-000070AA0000}"/>
    <cellStyle name="Total 5 3 10 2 2" xfId="29216" xr:uid="{00000000-0005-0000-0000-000071AA0000}"/>
    <cellStyle name="Total 5 3 10 2 3" xfId="26192" xr:uid="{00000000-0005-0000-0000-000072AA0000}"/>
    <cellStyle name="Total 5 3 10 2 4" xfId="31496" xr:uid="{00000000-0005-0000-0000-000073AA0000}"/>
    <cellStyle name="Total 5 3 10 2 5" xfId="6098" xr:uid="{00000000-0005-0000-0000-000074AA0000}"/>
    <cellStyle name="Total 5 3 10 2 6" xfId="29900" xr:uid="{00000000-0005-0000-0000-000075AA0000}"/>
    <cellStyle name="Total 5 3 10 2 7" xfId="34627" xr:uid="{00000000-0005-0000-0000-000076AA0000}"/>
    <cellStyle name="Total 5 3 11" xfId="12804" xr:uid="{00000000-0005-0000-0000-000077AA0000}"/>
    <cellStyle name="Total 5 3 11 2" xfId="18591" xr:uid="{00000000-0005-0000-0000-000078AA0000}"/>
    <cellStyle name="Total 5 3 11 2 2" xfId="28918" xr:uid="{00000000-0005-0000-0000-000079AA0000}"/>
    <cellStyle name="Total 5 3 11 2 3" xfId="27723" xr:uid="{00000000-0005-0000-0000-00007AAA0000}"/>
    <cellStyle name="Total 5 3 11 2 4" xfId="6009" xr:uid="{00000000-0005-0000-0000-00007BAA0000}"/>
    <cellStyle name="Total 5 3 11 2 5" xfId="26636" xr:uid="{00000000-0005-0000-0000-00007CAA0000}"/>
    <cellStyle name="Total 5 3 11 2 6" xfId="31932" xr:uid="{00000000-0005-0000-0000-00007DAA0000}"/>
    <cellStyle name="Total 5 3 11 2 7" xfId="21264" xr:uid="{00000000-0005-0000-0000-00007EAA0000}"/>
    <cellStyle name="Total 5 3 12" xfId="14575" xr:uid="{00000000-0005-0000-0000-00007FAA0000}"/>
    <cellStyle name="Total 5 3 12 2" xfId="19007" xr:uid="{00000000-0005-0000-0000-000080AA0000}"/>
    <cellStyle name="Total 5 3 12 2 2" xfId="29326" xr:uid="{00000000-0005-0000-0000-000081AA0000}"/>
    <cellStyle name="Total 5 3 12 2 3" xfId="24901" xr:uid="{00000000-0005-0000-0000-000082AA0000}"/>
    <cellStyle name="Total 5 3 12 2 4" xfId="31606" xr:uid="{00000000-0005-0000-0000-000083AA0000}"/>
    <cellStyle name="Total 5 3 12 2 5" xfId="25942" xr:uid="{00000000-0005-0000-0000-000084AA0000}"/>
    <cellStyle name="Total 5 3 12 2 6" xfId="6546" xr:uid="{00000000-0005-0000-0000-000085AA0000}"/>
    <cellStyle name="Total 5 3 12 2 7" xfId="34735" xr:uid="{00000000-0005-0000-0000-000086AA0000}"/>
    <cellStyle name="Total 5 3 13" xfId="14796" xr:uid="{00000000-0005-0000-0000-000087AA0000}"/>
    <cellStyle name="Total 5 3 13 2" xfId="19092" xr:uid="{00000000-0005-0000-0000-000088AA0000}"/>
    <cellStyle name="Total 5 3 13 2 2" xfId="29410" xr:uid="{00000000-0005-0000-0000-000089AA0000}"/>
    <cellStyle name="Total 5 3 13 2 3" xfId="26393" xr:uid="{00000000-0005-0000-0000-00008AAA0000}"/>
    <cellStyle name="Total 5 3 13 2 4" xfId="31689" xr:uid="{00000000-0005-0000-0000-00008BAA0000}"/>
    <cellStyle name="Total 5 3 13 2 5" xfId="30743" xr:uid="{00000000-0005-0000-0000-00008CAA0000}"/>
    <cellStyle name="Total 5 3 13 2 6" xfId="22999" xr:uid="{00000000-0005-0000-0000-00008DAA0000}"/>
    <cellStyle name="Total 5 3 13 2 7" xfId="34818" xr:uid="{00000000-0005-0000-0000-00008EAA0000}"/>
    <cellStyle name="Total 5 3 14" xfId="13998" xr:uid="{00000000-0005-0000-0000-00008FAA0000}"/>
    <cellStyle name="Total 5 3 14 2" xfId="18774" xr:uid="{00000000-0005-0000-0000-000090AA0000}"/>
    <cellStyle name="Total 5 3 14 2 2" xfId="29097" xr:uid="{00000000-0005-0000-0000-000091AA0000}"/>
    <cellStyle name="Total 5 3 14 2 3" xfId="6256" xr:uid="{00000000-0005-0000-0000-000092AA0000}"/>
    <cellStyle name="Total 5 3 14 2 4" xfId="31378" xr:uid="{00000000-0005-0000-0000-000093AA0000}"/>
    <cellStyle name="Total 5 3 14 2 5" xfId="30845" xr:uid="{00000000-0005-0000-0000-000094AA0000}"/>
    <cellStyle name="Total 5 3 14 2 6" xfId="26871" xr:uid="{00000000-0005-0000-0000-000095AA0000}"/>
    <cellStyle name="Total 5 3 14 2 7" xfId="34510" xr:uid="{00000000-0005-0000-0000-000096AA0000}"/>
    <cellStyle name="Total 5 3 15" xfId="14049" xr:uid="{00000000-0005-0000-0000-000097AA0000}"/>
    <cellStyle name="Total 5 3 15 2" xfId="18794" xr:uid="{00000000-0005-0000-0000-000098AA0000}"/>
    <cellStyle name="Total 5 3 15 2 2" xfId="29117" xr:uid="{00000000-0005-0000-0000-000099AA0000}"/>
    <cellStyle name="Total 5 3 15 2 3" xfId="25299" xr:uid="{00000000-0005-0000-0000-00009AAA0000}"/>
    <cellStyle name="Total 5 3 15 2 4" xfId="31397" xr:uid="{00000000-0005-0000-0000-00009BAA0000}"/>
    <cellStyle name="Total 5 3 15 2 5" xfId="30365" xr:uid="{00000000-0005-0000-0000-00009CAA0000}"/>
    <cellStyle name="Total 5 3 15 2 6" xfId="27580" xr:uid="{00000000-0005-0000-0000-00009DAA0000}"/>
    <cellStyle name="Total 5 3 15 2 7" xfId="34529" xr:uid="{00000000-0005-0000-0000-00009EAA0000}"/>
    <cellStyle name="Total 5 3 2" xfId="5055" xr:uid="{00000000-0005-0000-0000-00009FAA0000}"/>
    <cellStyle name="Total 5 3 2 2" xfId="11771" xr:uid="{00000000-0005-0000-0000-0000A0AA0000}"/>
    <cellStyle name="Total 5 3 2 2 2" xfId="24294" xr:uid="{00000000-0005-0000-0000-0000A1AA0000}"/>
    <cellStyle name="Total 5 3 2 2 3" xfId="28199" xr:uid="{00000000-0005-0000-0000-0000A2AA0000}"/>
    <cellStyle name="Total 5 3 2 2 4" xfId="30697" xr:uid="{00000000-0005-0000-0000-0000A3AA0000}"/>
    <cellStyle name="Total 5 3 2 2 5" xfId="28066" xr:uid="{00000000-0005-0000-0000-0000A4AA0000}"/>
    <cellStyle name="Total 5 3 2 2 6" xfId="32904" xr:uid="{00000000-0005-0000-0000-0000A5AA0000}"/>
    <cellStyle name="Total 5 3 2 2 7" xfId="34146" xr:uid="{00000000-0005-0000-0000-0000A6AA0000}"/>
    <cellStyle name="Total 5 3 2 3" xfId="22469" xr:uid="{00000000-0005-0000-0000-0000A7AA0000}"/>
    <cellStyle name="Total 5 3 2 4" xfId="27125" xr:uid="{00000000-0005-0000-0000-0000A8AA0000}"/>
    <cellStyle name="Total 5 3 2 5" xfId="26531" xr:uid="{00000000-0005-0000-0000-0000A9AA0000}"/>
    <cellStyle name="Total 5 3 2 6" xfId="22489" xr:uid="{00000000-0005-0000-0000-0000AAAA0000}"/>
    <cellStyle name="Total 5 3 2 7" xfId="30633" xr:uid="{00000000-0005-0000-0000-0000ABAA0000}"/>
    <cellStyle name="Total 5 3 2 8" xfId="23183" xr:uid="{00000000-0005-0000-0000-0000ACAA0000}"/>
    <cellStyle name="Total 5 3 3" xfId="12089" xr:uid="{00000000-0005-0000-0000-0000ADAA0000}"/>
    <cellStyle name="Total 5 3 3 2" xfId="18353" xr:uid="{00000000-0005-0000-0000-0000AEAA0000}"/>
    <cellStyle name="Total 5 3 3 2 2" xfId="28686" xr:uid="{00000000-0005-0000-0000-0000AFAA0000}"/>
    <cellStyle name="Total 5 3 3 2 3" xfId="26369" xr:uid="{00000000-0005-0000-0000-0000B0AA0000}"/>
    <cellStyle name="Total 5 3 3 2 4" xfId="25608" xr:uid="{00000000-0005-0000-0000-0000B1AA0000}"/>
    <cellStyle name="Total 5 3 3 2 5" xfId="27853" xr:uid="{00000000-0005-0000-0000-0000B2AA0000}"/>
    <cellStyle name="Total 5 3 3 2 6" xfId="24239" xr:uid="{00000000-0005-0000-0000-0000B3AA0000}"/>
    <cellStyle name="Total 5 3 3 2 7" xfId="32258" xr:uid="{00000000-0005-0000-0000-0000B4AA0000}"/>
    <cellStyle name="Total 5 3 4" xfId="12070" xr:uid="{00000000-0005-0000-0000-0000B5AA0000}"/>
    <cellStyle name="Total 5 3 4 2" xfId="18348" xr:uid="{00000000-0005-0000-0000-0000B6AA0000}"/>
    <cellStyle name="Total 5 3 4 2 2" xfId="28681" xr:uid="{00000000-0005-0000-0000-0000B7AA0000}"/>
    <cellStyle name="Total 5 3 4 2 3" xfId="26420" xr:uid="{00000000-0005-0000-0000-0000B8AA0000}"/>
    <cellStyle name="Total 5 3 4 2 4" xfId="6037" xr:uid="{00000000-0005-0000-0000-0000B9AA0000}"/>
    <cellStyle name="Total 5 3 4 2 5" xfId="29957" xr:uid="{00000000-0005-0000-0000-0000BAAA0000}"/>
    <cellStyle name="Total 5 3 4 2 6" xfId="23079" xr:uid="{00000000-0005-0000-0000-0000BBAA0000}"/>
    <cellStyle name="Total 5 3 4 2 7" xfId="32553" xr:uid="{00000000-0005-0000-0000-0000BCAA0000}"/>
    <cellStyle name="Total 5 3 5" xfId="11829" xr:uid="{00000000-0005-0000-0000-0000BDAA0000}"/>
    <cellStyle name="Total 5 3 5 2" xfId="18267" xr:uid="{00000000-0005-0000-0000-0000BEAA0000}"/>
    <cellStyle name="Total 5 3 5 2 2" xfId="28602" xr:uid="{00000000-0005-0000-0000-0000BFAA0000}"/>
    <cellStyle name="Total 5 3 5 2 3" xfId="24535" xr:uid="{00000000-0005-0000-0000-0000C0AA0000}"/>
    <cellStyle name="Total 5 3 5 2 4" xfId="22271" xr:uid="{00000000-0005-0000-0000-0000C1AA0000}"/>
    <cellStyle name="Total 5 3 5 2 5" xfId="27828" xr:uid="{00000000-0005-0000-0000-0000C2AA0000}"/>
    <cellStyle name="Total 5 3 5 2 6" xfId="21922" xr:uid="{00000000-0005-0000-0000-0000C3AA0000}"/>
    <cellStyle name="Total 5 3 5 2 7" xfId="27849" xr:uid="{00000000-0005-0000-0000-0000C4AA0000}"/>
    <cellStyle name="Total 5 3 6" xfId="12936" xr:uid="{00000000-0005-0000-0000-0000C5AA0000}"/>
    <cellStyle name="Total 5 3 6 2" xfId="18679" xr:uid="{00000000-0005-0000-0000-0000C6AA0000}"/>
    <cellStyle name="Total 5 3 6 2 2" xfId="29006" xr:uid="{00000000-0005-0000-0000-0000C7AA0000}"/>
    <cellStyle name="Total 5 3 6 2 3" xfId="24111" xr:uid="{00000000-0005-0000-0000-0000C8AA0000}"/>
    <cellStyle name="Total 5 3 6 2 4" xfId="26013" xr:uid="{00000000-0005-0000-0000-0000C9AA0000}"/>
    <cellStyle name="Total 5 3 6 2 5" xfId="26179" xr:uid="{00000000-0005-0000-0000-0000CAAA0000}"/>
    <cellStyle name="Total 5 3 6 2 6" xfId="33669" xr:uid="{00000000-0005-0000-0000-0000CBAA0000}"/>
    <cellStyle name="Total 5 3 6 2 7" xfId="27087" xr:uid="{00000000-0005-0000-0000-0000CCAA0000}"/>
    <cellStyle name="Total 5 3 7" xfId="14448" xr:uid="{00000000-0005-0000-0000-0000CDAA0000}"/>
    <cellStyle name="Total 5 3 7 2" xfId="18958" xr:uid="{00000000-0005-0000-0000-0000CEAA0000}"/>
    <cellStyle name="Total 5 3 7 2 2" xfId="29277" xr:uid="{00000000-0005-0000-0000-0000CFAA0000}"/>
    <cellStyle name="Total 5 3 7 2 3" xfId="24908" xr:uid="{00000000-0005-0000-0000-0000D0AA0000}"/>
    <cellStyle name="Total 5 3 7 2 4" xfId="31557" xr:uid="{00000000-0005-0000-0000-0000D1AA0000}"/>
    <cellStyle name="Total 5 3 7 2 5" xfId="24285" xr:uid="{00000000-0005-0000-0000-0000D2AA0000}"/>
    <cellStyle name="Total 5 3 7 2 6" xfId="23403" xr:uid="{00000000-0005-0000-0000-0000D3AA0000}"/>
    <cellStyle name="Total 5 3 7 2 7" xfId="34687" xr:uid="{00000000-0005-0000-0000-0000D4AA0000}"/>
    <cellStyle name="Total 5 3 8" xfId="12523" xr:uid="{00000000-0005-0000-0000-0000D5AA0000}"/>
    <cellStyle name="Total 5 3 8 2" xfId="18494" xr:uid="{00000000-0005-0000-0000-0000D6AA0000}"/>
    <cellStyle name="Total 5 3 8 2 2" xfId="28823" xr:uid="{00000000-0005-0000-0000-0000D7AA0000}"/>
    <cellStyle name="Total 5 3 8 2 3" xfId="24471" xr:uid="{00000000-0005-0000-0000-0000D8AA0000}"/>
    <cellStyle name="Total 5 3 8 2 4" xfId="27548" xr:uid="{00000000-0005-0000-0000-0000D9AA0000}"/>
    <cellStyle name="Total 5 3 8 2 5" xfId="31199" xr:uid="{00000000-0005-0000-0000-0000DAAA0000}"/>
    <cellStyle name="Total 5 3 8 2 6" xfId="31755" xr:uid="{00000000-0005-0000-0000-0000DBAA0000}"/>
    <cellStyle name="Total 5 3 8 2 7" xfId="32920" xr:uid="{00000000-0005-0000-0000-0000DCAA0000}"/>
    <cellStyle name="Total 5 3 9" xfId="14040" xr:uid="{00000000-0005-0000-0000-0000DDAA0000}"/>
    <cellStyle name="Total 5 3 9 2" xfId="18791" xr:uid="{00000000-0005-0000-0000-0000DEAA0000}"/>
    <cellStyle name="Total 5 3 9 2 2" xfId="29114" xr:uid="{00000000-0005-0000-0000-0000DFAA0000}"/>
    <cellStyle name="Total 5 3 9 2 3" xfId="26483" xr:uid="{00000000-0005-0000-0000-0000E0AA0000}"/>
    <cellStyle name="Total 5 3 9 2 4" xfId="31395" xr:uid="{00000000-0005-0000-0000-0000E1AA0000}"/>
    <cellStyle name="Total 5 3 9 2 5" xfId="27172" xr:uid="{00000000-0005-0000-0000-0000E2AA0000}"/>
    <cellStyle name="Total 5 3 9 2 6" xfId="25118" xr:uid="{00000000-0005-0000-0000-0000E3AA0000}"/>
    <cellStyle name="Total 5 3 9 2 7" xfId="34527" xr:uid="{00000000-0005-0000-0000-0000E4AA0000}"/>
    <cellStyle name="Total 6 2" xfId="1312" xr:uid="{00000000-0005-0000-0000-0000E5AA0000}"/>
    <cellStyle name="Total 6 2 10" xfId="14170" xr:uid="{00000000-0005-0000-0000-0000E6AA0000}"/>
    <cellStyle name="Total 6 2 10 2" xfId="18843" xr:uid="{00000000-0005-0000-0000-0000E7AA0000}"/>
    <cellStyle name="Total 6 2 10 2 2" xfId="29163" xr:uid="{00000000-0005-0000-0000-0000E8AA0000}"/>
    <cellStyle name="Total 6 2 10 2 3" xfId="26296" xr:uid="{00000000-0005-0000-0000-0000E9AA0000}"/>
    <cellStyle name="Total 6 2 10 2 4" xfId="31444" xr:uid="{00000000-0005-0000-0000-0000EAAA0000}"/>
    <cellStyle name="Total 6 2 10 2 5" xfId="23947" xr:uid="{00000000-0005-0000-0000-0000EBAA0000}"/>
    <cellStyle name="Total 6 2 10 2 6" xfId="23787" xr:uid="{00000000-0005-0000-0000-0000ECAA0000}"/>
    <cellStyle name="Total 6 2 10 2 7" xfId="34575" xr:uid="{00000000-0005-0000-0000-0000EDAA0000}"/>
    <cellStyle name="Total 6 2 11" xfId="14260" xr:uid="{00000000-0005-0000-0000-0000EEAA0000}"/>
    <cellStyle name="Total 6 2 11 2" xfId="18886" xr:uid="{00000000-0005-0000-0000-0000EFAA0000}"/>
    <cellStyle name="Total 6 2 11 2 2" xfId="29206" xr:uid="{00000000-0005-0000-0000-0000F0AA0000}"/>
    <cellStyle name="Total 6 2 11 2 3" xfId="26173" xr:uid="{00000000-0005-0000-0000-0000F1AA0000}"/>
    <cellStyle name="Total 6 2 11 2 4" xfId="31486" xr:uid="{00000000-0005-0000-0000-0000F2AA0000}"/>
    <cellStyle name="Total 6 2 11 2 5" xfId="22885" xr:uid="{00000000-0005-0000-0000-0000F3AA0000}"/>
    <cellStyle name="Total 6 2 11 2 6" xfId="21494" xr:uid="{00000000-0005-0000-0000-0000F4AA0000}"/>
    <cellStyle name="Total 6 2 11 2 7" xfId="34617" xr:uid="{00000000-0005-0000-0000-0000F5AA0000}"/>
    <cellStyle name="Total 6 2 12" xfId="13048" xr:uid="{00000000-0005-0000-0000-0000F6AA0000}"/>
    <cellStyle name="Total 6 2 12 2" xfId="18723" xr:uid="{00000000-0005-0000-0000-0000F7AA0000}"/>
    <cellStyle name="Total 6 2 12 2 2" xfId="29048" xr:uid="{00000000-0005-0000-0000-0000F8AA0000}"/>
    <cellStyle name="Total 6 2 12 2 3" xfId="26578" xr:uid="{00000000-0005-0000-0000-0000F9AA0000}"/>
    <cellStyle name="Total 6 2 12 2 4" xfId="31330" xr:uid="{00000000-0005-0000-0000-0000FAAA0000}"/>
    <cellStyle name="Total 6 2 12 2 5" xfId="23890" xr:uid="{00000000-0005-0000-0000-0000FBAA0000}"/>
    <cellStyle name="Total 6 2 12 2 6" xfId="25747" xr:uid="{00000000-0005-0000-0000-0000FCAA0000}"/>
    <cellStyle name="Total 6 2 12 2 7" xfId="34463" xr:uid="{00000000-0005-0000-0000-0000FDAA0000}"/>
    <cellStyle name="Total 6 2 13" xfId="14800" xr:uid="{00000000-0005-0000-0000-0000FEAA0000}"/>
    <cellStyle name="Total 6 2 13 2" xfId="19095" xr:uid="{00000000-0005-0000-0000-0000FFAA0000}"/>
    <cellStyle name="Total 6 2 13 2 2" xfId="29413" xr:uid="{00000000-0005-0000-0000-000000AB0000}"/>
    <cellStyle name="Total 6 2 13 2 3" xfId="6282" xr:uid="{00000000-0005-0000-0000-000001AB0000}"/>
    <cellStyle name="Total 6 2 13 2 4" xfId="31692" xr:uid="{00000000-0005-0000-0000-000002AB0000}"/>
    <cellStyle name="Total 6 2 13 2 5" xfId="25825" xr:uid="{00000000-0005-0000-0000-000003AB0000}"/>
    <cellStyle name="Total 6 2 13 2 6" xfId="21763" xr:uid="{00000000-0005-0000-0000-000004AB0000}"/>
    <cellStyle name="Total 6 2 13 2 7" xfId="34821" xr:uid="{00000000-0005-0000-0000-000005AB0000}"/>
    <cellStyle name="Total 6 2 14" xfId="14523" xr:uid="{00000000-0005-0000-0000-000006AB0000}"/>
    <cellStyle name="Total 6 2 14 2" xfId="18986" xr:uid="{00000000-0005-0000-0000-000007AB0000}"/>
    <cellStyle name="Total 6 2 14 2 2" xfId="29305" xr:uid="{00000000-0005-0000-0000-000008AB0000}"/>
    <cellStyle name="Total 6 2 14 2 3" xfId="26006" xr:uid="{00000000-0005-0000-0000-000009AB0000}"/>
    <cellStyle name="Total 6 2 14 2 4" xfId="31585" xr:uid="{00000000-0005-0000-0000-00000AAB0000}"/>
    <cellStyle name="Total 6 2 14 2 5" xfId="30402" xr:uid="{00000000-0005-0000-0000-00000BAB0000}"/>
    <cellStyle name="Total 6 2 14 2 6" xfId="32336" xr:uid="{00000000-0005-0000-0000-00000CAB0000}"/>
    <cellStyle name="Total 6 2 14 2 7" xfId="34714" xr:uid="{00000000-0005-0000-0000-00000DAB0000}"/>
    <cellStyle name="Total 6 2 15" xfId="14682" xr:uid="{00000000-0005-0000-0000-00000EAB0000}"/>
    <cellStyle name="Total 6 2 15 2" xfId="19048" xr:uid="{00000000-0005-0000-0000-00000FAB0000}"/>
    <cellStyle name="Total 6 2 15 2 2" xfId="29366" xr:uid="{00000000-0005-0000-0000-000010AB0000}"/>
    <cellStyle name="Total 6 2 15 2 3" xfId="26126" xr:uid="{00000000-0005-0000-0000-000011AB0000}"/>
    <cellStyle name="Total 6 2 15 2 4" xfId="31646" xr:uid="{00000000-0005-0000-0000-000012AB0000}"/>
    <cellStyle name="Total 6 2 15 2 5" xfId="24763" xr:uid="{00000000-0005-0000-0000-000013AB0000}"/>
    <cellStyle name="Total 6 2 15 2 6" xfId="25085" xr:uid="{00000000-0005-0000-0000-000014AB0000}"/>
    <cellStyle name="Total 6 2 15 2 7" xfId="34775" xr:uid="{00000000-0005-0000-0000-000015AB0000}"/>
    <cellStyle name="Total 6 2 2" xfId="5067" xr:uid="{00000000-0005-0000-0000-000016AB0000}"/>
    <cellStyle name="Total 6 2 2 2" xfId="11876" xr:uid="{00000000-0005-0000-0000-000017AB0000}"/>
    <cellStyle name="Total 6 2 2 2 2" xfId="24289" xr:uid="{00000000-0005-0000-0000-000018AB0000}"/>
    <cellStyle name="Total 6 2 2 2 3" xfId="25477" xr:uid="{00000000-0005-0000-0000-000019AB0000}"/>
    <cellStyle name="Total 6 2 2 2 4" xfId="6651" xr:uid="{00000000-0005-0000-0000-00001AAB0000}"/>
    <cellStyle name="Total 6 2 2 2 5" xfId="6169" xr:uid="{00000000-0005-0000-0000-00001BAB0000}"/>
    <cellStyle name="Total 6 2 2 2 6" xfId="33581" xr:uid="{00000000-0005-0000-0000-00001CAB0000}"/>
    <cellStyle name="Total 6 2 2 2 7" xfId="24490" xr:uid="{00000000-0005-0000-0000-00001DAB0000}"/>
    <cellStyle name="Total 6 2 2 3" xfId="22470" xr:uid="{00000000-0005-0000-0000-00001EAB0000}"/>
    <cellStyle name="Total 6 2 2 4" xfId="28010" xr:uid="{00000000-0005-0000-0000-00001FAB0000}"/>
    <cellStyle name="Total 6 2 2 5" xfId="23482" xr:uid="{00000000-0005-0000-0000-000020AB0000}"/>
    <cellStyle name="Total 6 2 2 6" xfId="24970" xr:uid="{00000000-0005-0000-0000-000021AB0000}"/>
    <cellStyle name="Total 6 2 2 7" xfId="33524" xr:uid="{00000000-0005-0000-0000-000022AB0000}"/>
    <cellStyle name="Total 6 2 2 8" xfId="32886" xr:uid="{00000000-0005-0000-0000-000023AB0000}"/>
    <cellStyle name="Total 6 2 3" xfId="12011" xr:uid="{00000000-0005-0000-0000-000024AB0000}"/>
    <cellStyle name="Total 6 2 3 2" xfId="18329" xr:uid="{00000000-0005-0000-0000-000025AB0000}"/>
    <cellStyle name="Total 6 2 3 2 2" xfId="28662" xr:uid="{00000000-0005-0000-0000-000026AB0000}"/>
    <cellStyle name="Total 6 2 3 2 3" xfId="24628" xr:uid="{00000000-0005-0000-0000-000027AB0000}"/>
    <cellStyle name="Total 6 2 3 2 4" xfId="25223" xr:uid="{00000000-0005-0000-0000-000028AB0000}"/>
    <cellStyle name="Total 6 2 3 2 5" xfId="27951" xr:uid="{00000000-0005-0000-0000-000029AB0000}"/>
    <cellStyle name="Total 6 2 3 2 6" xfId="24917" xr:uid="{00000000-0005-0000-0000-00002AAB0000}"/>
    <cellStyle name="Total 6 2 3 2 7" xfId="26865" xr:uid="{00000000-0005-0000-0000-00002BAB0000}"/>
    <cellStyle name="Total 6 2 4" xfId="11984" xr:uid="{00000000-0005-0000-0000-00002CAB0000}"/>
    <cellStyle name="Total 6 2 4 2" xfId="18320" xr:uid="{00000000-0005-0000-0000-00002DAB0000}"/>
    <cellStyle name="Total 6 2 4 2 2" xfId="28653" xr:uid="{00000000-0005-0000-0000-00002EAB0000}"/>
    <cellStyle name="Total 6 2 4 2 3" xfId="25042" xr:uid="{00000000-0005-0000-0000-00002FAB0000}"/>
    <cellStyle name="Total 6 2 4 2 4" xfId="26443" xr:uid="{00000000-0005-0000-0000-000030AB0000}"/>
    <cellStyle name="Total 6 2 4 2 5" xfId="26475" xr:uid="{00000000-0005-0000-0000-000031AB0000}"/>
    <cellStyle name="Total 6 2 4 2 6" xfId="24043" xr:uid="{00000000-0005-0000-0000-000032AB0000}"/>
    <cellStyle name="Total 6 2 4 2 7" xfId="22652" xr:uid="{00000000-0005-0000-0000-000033AB0000}"/>
    <cellStyle name="Total 6 2 5" xfId="11811" xr:uid="{00000000-0005-0000-0000-000034AB0000}"/>
    <cellStyle name="Total 6 2 5 2" xfId="18260" xr:uid="{00000000-0005-0000-0000-000035AB0000}"/>
    <cellStyle name="Total 6 2 5 2 2" xfId="28595" xr:uid="{00000000-0005-0000-0000-000036AB0000}"/>
    <cellStyle name="Total 6 2 5 2 3" xfId="25318" xr:uid="{00000000-0005-0000-0000-000037AB0000}"/>
    <cellStyle name="Total 6 2 5 2 4" xfId="25161" xr:uid="{00000000-0005-0000-0000-000038AB0000}"/>
    <cellStyle name="Total 6 2 5 2 5" xfId="32335" xr:uid="{00000000-0005-0000-0000-000039AB0000}"/>
    <cellStyle name="Total 6 2 5 2 6" xfId="22272" xr:uid="{00000000-0005-0000-0000-00003AAB0000}"/>
    <cellStyle name="Total 6 2 5 2 7" xfId="31753" xr:uid="{00000000-0005-0000-0000-00003BAB0000}"/>
    <cellStyle name="Total 6 2 6" xfId="12937" xr:uid="{00000000-0005-0000-0000-00003CAB0000}"/>
    <cellStyle name="Total 6 2 6 2" xfId="18680" xr:uid="{00000000-0005-0000-0000-00003DAB0000}"/>
    <cellStyle name="Total 6 2 6 2 2" xfId="29007" xr:uid="{00000000-0005-0000-0000-00003EAB0000}"/>
    <cellStyle name="Total 6 2 6 2 3" xfId="28080" xr:uid="{00000000-0005-0000-0000-00003FAB0000}"/>
    <cellStyle name="Total 6 2 6 2 4" xfId="25153" xr:uid="{00000000-0005-0000-0000-000040AB0000}"/>
    <cellStyle name="Total 6 2 6 2 5" xfId="28290" xr:uid="{00000000-0005-0000-0000-000041AB0000}"/>
    <cellStyle name="Total 6 2 6 2 6" xfId="6601" xr:uid="{00000000-0005-0000-0000-000042AB0000}"/>
    <cellStyle name="Total 6 2 6 2 7" xfId="30896" xr:uid="{00000000-0005-0000-0000-000043AB0000}"/>
    <cellStyle name="Total 6 2 7" xfId="14222" xr:uid="{00000000-0005-0000-0000-000044AB0000}"/>
    <cellStyle name="Total 6 2 7 2" xfId="18866" xr:uid="{00000000-0005-0000-0000-000045AB0000}"/>
    <cellStyle name="Total 6 2 7 2 2" xfId="29186" xr:uid="{00000000-0005-0000-0000-000046AB0000}"/>
    <cellStyle name="Total 6 2 7 2 3" xfId="26243" xr:uid="{00000000-0005-0000-0000-000047AB0000}"/>
    <cellStyle name="Total 6 2 7 2 4" xfId="31467" xr:uid="{00000000-0005-0000-0000-000048AB0000}"/>
    <cellStyle name="Total 6 2 7 2 5" xfId="30457" xr:uid="{00000000-0005-0000-0000-000049AB0000}"/>
    <cellStyle name="Total 6 2 7 2 6" xfId="5933" xr:uid="{00000000-0005-0000-0000-00004AAB0000}"/>
    <cellStyle name="Total 6 2 7 2 7" xfId="34598" xr:uid="{00000000-0005-0000-0000-00004BAB0000}"/>
    <cellStyle name="Total 6 2 8" xfId="12422" xr:uid="{00000000-0005-0000-0000-00004CAB0000}"/>
    <cellStyle name="Total 6 2 8 2" xfId="18465" xr:uid="{00000000-0005-0000-0000-00004DAB0000}"/>
    <cellStyle name="Total 6 2 8 2 2" xfId="28795" xr:uid="{00000000-0005-0000-0000-00004EAB0000}"/>
    <cellStyle name="Total 6 2 8 2 3" xfId="24409" xr:uid="{00000000-0005-0000-0000-00004FAB0000}"/>
    <cellStyle name="Total 6 2 8 2 4" xfId="25084" xr:uid="{00000000-0005-0000-0000-000050AB0000}"/>
    <cellStyle name="Total 6 2 8 2 5" xfId="30789" xr:uid="{00000000-0005-0000-0000-000051AB0000}"/>
    <cellStyle name="Total 6 2 8 2 6" xfId="31276" xr:uid="{00000000-0005-0000-0000-000052AB0000}"/>
    <cellStyle name="Total 6 2 8 2 7" xfId="24936" xr:uid="{00000000-0005-0000-0000-000053AB0000}"/>
    <cellStyle name="Total 6 2 9" xfId="12870" xr:uid="{00000000-0005-0000-0000-000054AB0000}"/>
    <cellStyle name="Total 6 2 9 2" xfId="18635" xr:uid="{00000000-0005-0000-0000-000055AB0000}"/>
    <cellStyle name="Total 6 2 9 2 2" xfId="28962" xr:uid="{00000000-0005-0000-0000-000056AB0000}"/>
    <cellStyle name="Total 6 2 9 2 3" xfId="25605" xr:uid="{00000000-0005-0000-0000-000057AB0000}"/>
    <cellStyle name="Total 6 2 9 2 4" xfId="24455" xr:uid="{00000000-0005-0000-0000-000058AB0000}"/>
    <cellStyle name="Total 6 2 9 2 5" xfId="28177" xr:uid="{00000000-0005-0000-0000-000059AB0000}"/>
    <cellStyle name="Total 6 2 9 2 6" xfId="23146" xr:uid="{00000000-0005-0000-0000-00005AAB0000}"/>
    <cellStyle name="Total 6 2 9 2 7" xfId="32993" xr:uid="{00000000-0005-0000-0000-00005BAB0000}"/>
    <cellStyle name="Total 6 3" xfId="1313" xr:uid="{00000000-0005-0000-0000-00005CAB0000}"/>
    <cellStyle name="Total 6 3 10" xfId="14552" xr:uid="{00000000-0005-0000-0000-00005DAB0000}"/>
    <cellStyle name="Total 6 3 10 2" xfId="18996" xr:uid="{00000000-0005-0000-0000-00005EAB0000}"/>
    <cellStyle name="Total 6 3 10 2 2" xfId="29315" xr:uid="{00000000-0005-0000-0000-00005FAB0000}"/>
    <cellStyle name="Total 6 3 10 2 3" xfId="24660" xr:uid="{00000000-0005-0000-0000-000060AB0000}"/>
    <cellStyle name="Total 6 3 10 2 4" xfId="31595" xr:uid="{00000000-0005-0000-0000-000061AB0000}"/>
    <cellStyle name="Total 6 3 10 2 5" xfId="25435" xr:uid="{00000000-0005-0000-0000-000062AB0000}"/>
    <cellStyle name="Total 6 3 10 2 6" xfId="6365" xr:uid="{00000000-0005-0000-0000-000063AB0000}"/>
    <cellStyle name="Total 6 3 10 2 7" xfId="34724" xr:uid="{00000000-0005-0000-0000-000064AB0000}"/>
    <cellStyle name="Total 6 3 11" xfId="14345" xr:uid="{00000000-0005-0000-0000-000065AB0000}"/>
    <cellStyle name="Total 6 3 11 2" xfId="18920" xr:uid="{00000000-0005-0000-0000-000066AB0000}"/>
    <cellStyle name="Total 6 3 11 2 2" xfId="29239" xr:uid="{00000000-0005-0000-0000-000067AB0000}"/>
    <cellStyle name="Total 6 3 11 2 3" xfId="24430" xr:uid="{00000000-0005-0000-0000-000068AB0000}"/>
    <cellStyle name="Total 6 3 11 2 4" xfId="31519" xr:uid="{00000000-0005-0000-0000-000069AB0000}"/>
    <cellStyle name="Total 6 3 11 2 5" xfId="30214" xr:uid="{00000000-0005-0000-0000-00006AAB0000}"/>
    <cellStyle name="Total 6 3 11 2 6" xfId="21193" xr:uid="{00000000-0005-0000-0000-00006BAB0000}"/>
    <cellStyle name="Total 6 3 11 2 7" xfId="34649" xr:uid="{00000000-0005-0000-0000-00006CAB0000}"/>
    <cellStyle name="Total 6 3 12" xfId="12646" xr:uid="{00000000-0005-0000-0000-00006DAB0000}"/>
    <cellStyle name="Total 6 3 12 2" xfId="18561" xr:uid="{00000000-0005-0000-0000-00006EAB0000}"/>
    <cellStyle name="Total 6 3 12 2 2" xfId="28889" xr:uid="{00000000-0005-0000-0000-00006FAB0000}"/>
    <cellStyle name="Total 6 3 12 2 3" xfId="28549" xr:uid="{00000000-0005-0000-0000-000070AB0000}"/>
    <cellStyle name="Total 6 3 12 2 4" xfId="25931" xr:uid="{00000000-0005-0000-0000-000071AB0000}"/>
    <cellStyle name="Total 6 3 12 2 5" xfId="21799" xr:uid="{00000000-0005-0000-0000-000072AB0000}"/>
    <cellStyle name="Total 6 3 12 2 6" xfId="28205" xr:uid="{00000000-0005-0000-0000-000073AB0000}"/>
    <cellStyle name="Total 6 3 12 2 7" xfId="32130" xr:uid="{00000000-0005-0000-0000-000074AB0000}"/>
    <cellStyle name="Total 6 3 13" xfId="13012" xr:uid="{00000000-0005-0000-0000-000075AB0000}"/>
    <cellStyle name="Total 6 3 13 2" xfId="18709" xr:uid="{00000000-0005-0000-0000-000076AB0000}"/>
    <cellStyle name="Total 6 3 13 2 2" xfId="29035" xr:uid="{00000000-0005-0000-0000-000077AB0000}"/>
    <cellStyle name="Total 6 3 13 2 3" xfId="30216" xr:uid="{00000000-0005-0000-0000-000078AB0000}"/>
    <cellStyle name="Total 6 3 13 2 4" xfId="31316" xr:uid="{00000000-0005-0000-0000-000079AB0000}"/>
    <cellStyle name="Total 6 3 13 2 5" xfId="25647" xr:uid="{00000000-0005-0000-0000-00007AAB0000}"/>
    <cellStyle name="Total 6 3 13 2 6" xfId="33872" xr:uid="{00000000-0005-0000-0000-00007BAB0000}"/>
    <cellStyle name="Total 6 3 13 2 7" xfId="34450" xr:uid="{00000000-0005-0000-0000-00007CAB0000}"/>
    <cellStyle name="Total 6 3 14" xfId="12578" xr:uid="{00000000-0005-0000-0000-00007DAB0000}"/>
    <cellStyle name="Total 6 3 14 2" xfId="18517" xr:uid="{00000000-0005-0000-0000-00007EAB0000}"/>
    <cellStyle name="Total 6 3 14 2 2" xfId="28846" xr:uid="{00000000-0005-0000-0000-00007FAB0000}"/>
    <cellStyle name="Total 6 3 14 2 3" xfId="6229" xr:uid="{00000000-0005-0000-0000-000080AB0000}"/>
    <cellStyle name="Total 6 3 14 2 4" xfId="24509" xr:uid="{00000000-0005-0000-0000-000081AB0000}"/>
    <cellStyle name="Total 6 3 14 2 5" xfId="23164" xr:uid="{00000000-0005-0000-0000-000082AB0000}"/>
    <cellStyle name="Total 6 3 14 2 6" xfId="23699" xr:uid="{00000000-0005-0000-0000-000083AB0000}"/>
    <cellStyle name="Total 6 3 14 2 7" xfId="27444" xr:uid="{00000000-0005-0000-0000-000084AB0000}"/>
    <cellStyle name="Total 6 3 15" xfId="14349" xr:uid="{00000000-0005-0000-0000-000085AB0000}"/>
    <cellStyle name="Total 6 3 15 2" xfId="18922" xr:uid="{00000000-0005-0000-0000-000086AB0000}"/>
    <cellStyle name="Total 6 3 15 2 2" xfId="29241" xr:uid="{00000000-0005-0000-0000-000087AB0000}"/>
    <cellStyle name="Total 6 3 15 2 3" xfId="24485" xr:uid="{00000000-0005-0000-0000-000088AB0000}"/>
    <cellStyle name="Total 6 3 15 2 4" xfId="31521" xr:uid="{00000000-0005-0000-0000-000089AB0000}"/>
    <cellStyle name="Total 6 3 15 2 5" xfId="26353" xr:uid="{00000000-0005-0000-0000-00008AAB0000}"/>
    <cellStyle name="Total 6 3 15 2 6" xfId="33163" xr:uid="{00000000-0005-0000-0000-00008BAB0000}"/>
    <cellStyle name="Total 6 3 15 2 7" xfId="34651" xr:uid="{00000000-0005-0000-0000-00008CAB0000}"/>
    <cellStyle name="Total 6 3 2" xfId="5068" xr:uid="{00000000-0005-0000-0000-00008DAB0000}"/>
    <cellStyle name="Total 6 3 2 2" xfId="11772" xr:uid="{00000000-0005-0000-0000-00008EAB0000}"/>
    <cellStyle name="Total 6 3 2 2 2" xfId="28262" xr:uid="{00000000-0005-0000-0000-00008FAB0000}"/>
    <cellStyle name="Total 6 3 2 2 3" xfId="24072" xr:uid="{00000000-0005-0000-0000-000090AB0000}"/>
    <cellStyle name="Total 6 3 2 2 4" xfId="31036" xr:uid="{00000000-0005-0000-0000-000091AB0000}"/>
    <cellStyle name="Total 6 3 2 2 5" xfId="26741" xr:uid="{00000000-0005-0000-0000-000092AB0000}"/>
    <cellStyle name="Total 6 3 2 2 6" xfId="30526" xr:uid="{00000000-0005-0000-0000-000093AB0000}"/>
    <cellStyle name="Total 6 3 2 2 7" xfId="34314" xr:uid="{00000000-0005-0000-0000-000094AB0000}"/>
    <cellStyle name="Total 6 3 2 3" xfId="22471" xr:uid="{00000000-0005-0000-0000-000095AB0000}"/>
    <cellStyle name="Total 6 3 2 4" xfId="23068" xr:uid="{00000000-0005-0000-0000-000096AB0000}"/>
    <cellStyle name="Total 6 3 2 5" xfId="21456" xr:uid="{00000000-0005-0000-0000-000097AB0000}"/>
    <cellStyle name="Total 6 3 2 6" xfId="28312" xr:uid="{00000000-0005-0000-0000-000098AB0000}"/>
    <cellStyle name="Total 6 3 2 7" xfId="27402" xr:uid="{00000000-0005-0000-0000-000099AB0000}"/>
    <cellStyle name="Total 6 3 2 8" xfId="32713" xr:uid="{00000000-0005-0000-0000-00009AAB0000}"/>
    <cellStyle name="Total 6 3 3" xfId="12090" xr:uid="{00000000-0005-0000-0000-00009BAB0000}"/>
    <cellStyle name="Total 6 3 3 2" xfId="18354" xr:uid="{00000000-0005-0000-0000-00009CAB0000}"/>
    <cellStyle name="Total 6 3 3 2 2" xfId="28687" xr:uid="{00000000-0005-0000-0000-00009DAB0000}"/>
    <cellStyle name="Total 6 3 3 2 3" xfId="24903" xr:uid="{00000000-0005-0000-0000-00009EAB0000}"/>
    <cellStyle name="Total 6 3 3 2 4" xfId="24915" xr:uid="{00000000-0005-0000-0000-00009FAB0000}"/>
    <cellStyle name="Total 6 3 3 2 5" xfId="24839" xr:uid="{00000000-0005-0000-0000-0000A0AB0000}"/>
    <cellStyle name="Total 6 3 3 2 6" xfId="31780" xr:uid="{00000000-0005-0000-0000-0000A1AB0000}"/>
    <cellStyle name="Total 6 3 3 2 7" xfId="28289" xr:uid="{00000000-0005-0000-0000-0000A2AB0000}"/>
    <cellStyle name="Total 6 3 4" xfId="11805" xr:uid="{00000000-0005-0000-0000-0000A3AB0000}"/>
    <cellStyle name="Total 6 3 4 2" xfId="18255" xr:uid="{00000000-0005-0000-0000-0000A4AB0000}"/>
    <cellStyle name="Total 6 3 4 2 2" xfId="28591" xr:uid="{00000000-0005-0000-0000-0000A5AB0000}"/>
    <cellStyle name="Total 6 3 4 2 3" xfId="24555" xr:uid="{00000000-0005-0000-0000-0000A6AB0000}"/>
    <cellStyle name="Total 6 3 4 2 4" xfId="6042" xr:uid="{00000000-0005-0000-0000-0000A7AB0000}"/>
    <cellStyle name="Total 6 3 4 2 5" xfId="6096" xr:uid="{00000000-0005-0000-0000-0000A8AB0000}"/>
    <cellStyle name="Total 6 3 4 2 6" xfId="6061" xr:uid="{00000000-0005-0000-0000-0000A9AB0000}"/>
    <cellStyle name="Total 6 3 4 2 7" xfId="23555" xr:uid="{00000000-0005-0000-0000-0000AAAB0000}"/>
    <cellStyle name="Total 6 3 5" xfId="12238" xr:uid="{00000000-0005-0000-0000-0000ABAB0000}"/>
    <cellStyle name="Total 6 3 5 2" xfId="18394" xr:uid="{00000000-0005-0000-0000-0000ACAB0000}"/>
    <cellStyle name="Total 6 3 5 2 2" xfId="28725" xr:uid="{00000000-0005-0000-0000-0000ADAB0000}"/>
    <cellStyle name="Total 6 3 5 2 3" xfId="26230" xr:uid="{00000000-0005-0000-0000-0000AEAB0000}"/>
    <cellStyle name="Total 6 3 5 2 4" xfId="24446" xr:uid="{00000000-0005-0000-0000-0000AFAB0000}"/>
    <cellStyle name="Total 6 3 5 2 5" xfId="23641" xr:uid="{00000000-0005-0000-0000-0000B0AB0000}"/>
    <cellStyle name="Total 6 3 5 2 6" xfId="30165" xr:uid="{00000000-0005-0000-0000-0000B1AB0000}"/>
    <cellStyle name="Total 6 3 5 2 7" xfId="26099" xr:uid="{00000000-0005-0000-0000-0000B2AB0000}"/>
    <cellStyle name="Total 6 3 6" xfId="12938" xr:uid="{00000000-0005-0000-0000-0000B3AB0000}"/>
    <cellStyle name="Total 6 3 6 2" xfId="18681" xr:uid="{00000000-0005-0000-0000-0000B4AB0000}"/>
    <cellStyle name="Total 6 3 6 2 2" xfId="29008" xr:uid="{00000000-0005-0000-0000-0000B5AB0000}"/>
    <cellStyle name="Total 6 3 6 2 3" xfId="30486" xr:uid="{00000000-0005-0000-0000-0000B6AB0000}"/>
    <cellStyle name="Total 6 3 6 2 4" xfId="26308" xr:uid="{00000000-0005-0000-0000-0000B7AB0000}"/>
    <cellStyle name="Total 6 3 6 2 5" xfId="32996" xr:uid="{00000000-0005-0000-0000-0000B8AB0000}"/>
    <cellStyle name="Total 6 3 6 2 6" xfId="34017" xr:uid="{00000000-0005-0000-0000-0000B9AB0000}"/>
    <cellStyle name="Total 6 3 6 2 7" xfId="32060" xr:uid="{00000000-0005-0000-0000-0000BAAB0000}"/>
    <cellStyle name="Total 6 3 7" xfId="14447" xr:uid="{00000000-0005-0000-0000-0000BBAB0000}"/>
    <cellStyle name="Total 6 3 7 2" xfId="18957" xr:uid="{00000000-0005-0000-0000-0000BCAB0000}"/>
    <cellStyle name="Total 6 3 7 2 2" xfId="29276" xr:uid="{00000000-0005-0000-0000-0000BDAB0000}"/>
    <cellStyle name="Total 6 3 7 2 3" xfId="26169" xr:uid="{00000000-0005-0000-0000-0000BEAB0000}"/>
    <cellStyle name="Total 6 3 7 2 4" xfId="31556" xr:uid="{00000000-0005-0000-0000-0000BFAB0000}"/>
    <cellStyle name="Total 6 3 7 2 5" xfId="24284" xr:uid="{00000000-0005-0000-0000-0000C0AB0000}"/>
    <cellStyle name="Total 6 3 7 2 6" xfId="29720" xr:uid="{00000000-0005-0000-0000-0000C1AB0000}"/>
    <cellStyle name="Total 6 3 7 2 7" xfId="34686" xr:uid="{00000000-0005-0000-0000-0000C2AB0000}"/>
    <cellStyle name="Total 6 3 8" xfId="12524" xr:uid="{00000000-0005-0000-0000-0000C3AB0000}"/>
    <cellStyle name="Total 6 3 8 2" xfId="18495" xr:uid="{00000000-0005-0000-0000-0000C4AB0000}"/>
    <cellStyle name="Total 6 3 8 2 2" xfId="28824" xr:uid="{00000000-0005-0000-0000-0000C5AB0000}"/>
    <cellStyle name="Total 6 3 8 2 3" xfId="24642" xr:uid="{00000000-0005-0000-0000-0000C6AB0000}"/>
    <cellStyle name="Total 6 3 8 2 4" xfId="28070" xr:uid="{00000000-0005-0000-0000-0000C7AB0000}"/>
    <cellStyle name="Total 6 3 8 2 5" xfId="21713" xr:uid="{00000000-0005-0000-0000-0000C8AB0000}"/>
    <cellStyle name="Total 6 3 8 2 6" xfId="23037" xr:uid="{00000000-0005-0000-0000-0000C9AB0000}"/>
    <cellStyle name="Total 6 3 8 2 7" xfId="23459" xr:uid="{00000000-0005-0000-0000-0000CAAB0000}"/>
    <cellStyle name="Total 6 3 9" xfId="14210" xr:uid="{00000000-0005-0000-0000-0000CBAB0000}"/>
    <cellStyle name="Total 6 3 9 2" xfId="18860" xr:uid="{00000000-0005-0000-0000-0000CCAB0000}"/>
    <cellStyle name="Total 6 3 9 2 2" xfId="29180" xr:uid="{00000000-0005-0000-0000-0000CDAB0000}"/>
    <cellStyle name="Total 6 3 9 2 3" xfId="24445" xr:uid="{00000000-0005-0000-0000-0000CEAB0000}"/>
    <cellStyle name="Total 6 3 9 2 4" xfId="31461" xr:uid="{00000000-0005-0000-0000-0000CFAB0000}"/>
    <cellStyle name="Total 6 3 9 2 5" xfId="30977" xr:uid="{00000000-0005-0000-0000-0000D0AB0000}"/>
    <cellStyle name="Total 6 3 9 2 6" xfId="30879" xr:uid="{00000000-0005-0000-0000-0000D1AB0000}"/>
    <cellStyle name="Total 6 3 9 2 7" xfId="34592" xr:uid="{00000000-0005-0000-0000-0000D2AB0000}"/>
    <cellStyle name="Total 7 2" xfId="1314" xr:uid="{00000000-0005-0000-0000-0000D3AB0000}"/>
    <cellStyle name="Total 7 2 10" xfId="12704" xr:uid="{00000000-0005-0000-0000-0000D4AB0000}"/>
    <cellStyle name="Total 7 2 10 2" xfId="18574" xr:uid="{00000000-0005-0000-0000-0000D5AB0000}"/>
    <cellStyle name="Total 7 2 10 2 2" xfId="28902" xr:uid="{00000000-0005-0000-0000-0000D6AB0000}"/>
    <cellStyle name="Total 7 2 10 2 3" xfId="23589" xr:uid="{00000000-0005-0000-0000-0000D7AB0000}"/>
    <cellStyle name="Total 7 2 10 2 4" xfId="6023" xr:uid="{00000000-0005-0000-0000-0000D8AB0000}"/>
    <cellStyle name="Total 7 2 10 2 5" xfId="28225" xr:uid="{00000000-0005-0000-0000-0000D9AB0000}"/>
    <cellStyle name="Total 7 2 10 2 6" xfId="26186" xr:uid="{00000000-0005-0000-0000-0000DAAB0000}"/>
    <cellStyle name="Total 7 2 10 2 7" xfId="23230" xr:uid="{00000000-0005-0000-0000-0000DBAB0000}"/>
    <cellStyle name="Total 7 2 11" xfId="12594" xr:uid="{00000000-0005-0000-0000-0000DCAB0000}"/>
    <cellStyle name="Total 7 2 11 2" xfId="18525" xr:uid="{00000000-0005-0000-0000-0000DDAB0000}"/>
    <cellStyle name="Total 7 2 11 2 2" xfId="28854" xr:uid="{00000000-0005-0000-0000-0000DEAB0000}"/>
    <cellStyle name="Total 7 2 11 2 3" xfId="24389" xr:uid="{00000000-0005-0000-0000-0000DFAB0000}"/>
    <cellStyle name="Total 7 2 11 2 4" xfId="6027" xr:uid="{00000000-0005-0000-0000-0000E0AB0000}"/>
    <cellStyle name="Total 7 2 11 2 5" xfId="23030" xr:uid="{00000000-0005-0000-0000-0000E1AB0000}"/>
    <cellStyle name="Total 7 2 11 2 6" xfId="28203" xr:uid="{00000000-0005-0000-0000-0000E2AB0000}"/>
    <cellStyle name="Total 7 2 11 2 7" xfId="32734" xr:uid="{00000000-0005-0000-0000-0000E3AB0000}"/>
    <cellStyle name="Total 7 2 12" xfId="14405" xr:uid="{00000000-0005-0000-0000-0000E4AB0000}"/>
    <cellStyle name="Total 7 2 12 2" xfId="18939" xr:uid="{00000000-0005-0000-0000-0000E5AB0000}"/>
    <cellStyle name="Total 7 2 12 2 2" xfId="29258" xr:uid="{00000000-0005-0000-0000-0000E6AB0000}"/>
    <cellStyle name="Total 7 2 12 2 3" xfId="26399" xr:uid="{00000000-0005-0000-0000-0000E7AB0000}"/>
    <cellStyle name="Total 7 2 12 2 4" xfId="31538" xr:uid="{00000000-0005-0000-0000-0000E8AB0000}"/>
    <cellStyle name="Total 7 2 12 2 5" xfId="28224" xr:uid="{00000000-0005-0000-0000-0000E9AB0000}"/>
    <cellStyle name="Total 7 2 12 2 6" xfId="24416" xr:uid="{00000000-0005-0000-0000-0000EAAB0000}"/>
    <cellStyle name="Total 7 2 12 2 7" xfId="34668" xr:uid="{00000000-0005-0000-0000-0000EBAB0000}"/>
    <cellStyle name="Total 7 2 13" xfId="12902" xr:uid="{00000000-0005-0000-0000-0000ECAB0000}"/>
    <cellStyle name="Total 7 2 13 2" xfId="18652" xr:uid="{00000000-0005-0000-0000-0000EDAB0000}"/>
    <cellStyle name="Total 7 2 13 2 2" xfId="28979" xr:uid="{00000000-0005-0000-0000-0000EEAB0000}"/>
    <cellStyle name="Total 7 2 13 2 3" xfId="22242" xr:uid="{00000000-0005-0000-0000-0000EFAB0000}"/>
    <cellStyle name="Total 7 2 13 2 4" xfId="24748" xr:uid="{00000000-0005-0000-0000-0000F0AB0000}"/>
    <cellStyle name="Total 7 2 13 2 5" xfId="33501" xr:uid="{00000000-0005-0000-0000-0000F1AB0000}"/>
    <cellStyle name="Total 7 2 13 2 6" xfId="6132" xr:uid="{00000000-0005-0000-0000-0000F2AB0000}"/>
    <cellStyle name="Total 7 2 13 2 7" xfId="25726" xr:uid="{00000000-0005-0000-0000-0000F3AB0000}"/>
    <cellStyle name="Total 7 2 14" xfId="14417" xr:uid="{00000000-0005-0000-0000-0000F4AB0000}"/>
    <cellStyle name="Total 7 2 14 2" xfId="18948" xr:uid="{00000000-0005-0000-0000-0000F5AB0000}"/>
    <cellStyle name="Total 7 2 14 2 2" xfId="29267" xr:uid="{00000000-0005-0000-0000-0000F6AB0000}"/>
    <cellStyle name="Total 7 2 14 2 3" xfId="26219" xr:uid="{00000000-0005-0000-0000-0000F7AB0000}"/>
    <cellStyle name="Total 7 2 14 2 4" xfId="31547" xr:uid="{00000000-0005-0000-0000-0000F8AB0000}"/>
    <cellStyle name="Total 7 2 14 2 5" xfId="24539" xr:uid="{00000000-0005-0000-0000-0000F9AB0000}"/>
    <cellStyle name="Total 7 2 14 2 6" xfId="33240" xr:uid="{00000000-0005-0000-0000-0000FAAB0000}"/>
    <cellStyle name="Total 7 2 14 2 7" xfId="34677" xr:uid="{00000000-0005-0000-0000-0000FBAB0000}"/>
    <cellStyle name="Total 7 2 15" xfId="12899" xr:uid="{00000000-0005-0000-0000-0000FCAB0000}"/>
    <cellStyle name="Total 7 2 15 2" xfId="18649" xr:uid="{00000000-0005-0000-0000-0000FDAB0000}"/>
    <cellStyle name="Total 7 2 15 2 2" xfId="28976" xr:uid="{00000000-0005-0000-0000-0000FEAB0000}"/>
    <cellStyle name="Total 7 2 15 2 3" xfId="30733" xr:uid="{00000000-0005-0000-0000-0000FFAB0000}"/>
    <cellStyle name="Total 7 2 15 2 4" xfId="24622" xr:uid="{00000000-0005-0000-0000-000000AC0000}"/>
    <cellStyle name="Total 7 2 15 2 5" xfId="33169" xr:uid="{00000000-0005-0000-0000-000001AC0000}"/>
    <cellStyle name="Total 7 2 15 2 6" xfId="34166" xr:uid="{00000000-0005-0000-0000-000002AC0000}"/>
    <cellStyle name="Total 7 2 15 2 7" xfId="33287" xr:uid="{00000000-0005-0000-0000-000003AC0000}"/>
    <cellStyle name="Total 7 2 2" xfId="5069" xr:uid="{00000000-0005-0000-0000-000004AC0000}"/>
    <cellStyle name="Total 7 2 2 2" xfId="11877" xr:uid="{00000000-0005-0000-0000-000005AC0000}"/>
    <cellStyle name="Total 7 2 2 2 2" xfId="28259" xr:uid="{00000000-0005-0000-0000-000006AC0000}"/>
    <cellStyle name="Total 7 2 2 2 3" xfId="23659" xr:uid="{00000000-0005-0000-0000-000007AC0000}"/>
    <cellStyle name="Total 7 2 2 2 4" xfId="27480" xr:uid="{00000000-0005-0000-0000-000008AC0000}"/>
    <cellStyle name="Total 7 2 2 2 5" xfId="30251" xr:uid="{00000000-0005-0000-0000-000009AC0000}"/>
    <cellStyle name="Total 7 2 2 2 6" xfId="33633" xr:uid="{00000000-0005-0000-0000-00000AAC0000}"/>
    <cellStyle name="Total 7 2 2 2 7" xfId="32595" xr:uid="{00000000-0005-0000-0000-00000BAC0000}"/>
    <cellStyle name="Total 7 2 2 3" xfId="22472" xr:uid="{00000000-0005-0000-0000-00000CAC0000}"/>
    <cellStyle name="Total 7 2 2 4" xfId="27485" xr:uid="{00000000-0005-0000-0000-00000DAC0000}"/>
    <cellStyle name="Total 7 2 2 5" xfId="24767" xr:uid="{00000000-0005-0000-0000-00000EAC0000}"/>
    <cellStyle name="Total 7 2 2 6" xfId="24439" xr:uid="{00000000-0005-0000-0000-00000FAC0000}"/>
    <cellStyle name="Total 7 2 2 7" xfId="26548" xr:uid="{00000000-0005-0000-0000-000010AC0000}"/>
    <cellStyle name="Total 7 2 2 8" xfId="32445" xr:uid="{00000000-0005-0000-0000-000011AC0000}"/>
    <cellStyle name="Total 7 2 3" xfId="11744" xr:uid="{00000000-0005-0000-0000-000012AC0000}"/>
    <cellStyle name="Total 7 2 3 2" xfId="18241" xr:uid="{00000000-0005-0000-0000-000013AC0000}"/>
    <cellStyle name="Total 7 2 3 2 2" xfId="28577" xr:uid="{00000000-0005-0000-0000-000014AC0000}"/>
    <cellStyle name="Total 7 2 3 2 3" xfId="26406" xr:uid="{00000000-0005-0000-0000-000015AC0000}"/>
    <cellStyle name="Total 7 2 3 2 4" xfId="24183" xr:uid="{00000000-0005-0000-0000-000016AC0000}"/>
    <cellStyle name="Total 7 2 3 2 5" xfId="26032" xr:uid="{00000000-0005-0000-0000-000017AC0000}"/>
    <cellStyle name="Total 7 2 3 2 6" xfId="23185" xr:uid="{00000000-0005-0000-0000-000018AC0000}"/>
    <cellStyle name="Total 7 2 3 2 7" xfId="30567" xr:uid="{00000000-0005-0000-0000-000019AC0000}"/>
    <cellStyle name="Total 7 2 4" xfId="12178" xr:uid="{00000000-0005-0000-0000-00001AAC0000}"/>
    <cellStyle name="Total 7 2 4 2" xfId="18376" xr:uid="{00000000-0005-0000-0000-00001BAC0000}"/>
    <cellStyle name="Total 7 2 4 2 2" xfId="28707" xr:uid="{00000000-0005-0000-0000-00001CAC0000}"/>
    <cellStyle name="Total 7 2 4 2 3" xfId="26522" xr:uid="{00000000-0005-0000-0000-00001DAC0000}"/>
    <cellStyle name="Total 7 2 4 2 4" xfId="24522" xr:uid="{00000000-0005-0000-0000-00001EAC0000}"/>
    <cellStyle name="Total 7 2 4 2 5" xfId="31749" xr:uid="{00000000-0005-0000-0000-00001FAC0000}"/>
    <cellStyle name="Total 7 2 4 2 6" xfId="30785" xr:uid="{00000000-0005-0000-0000-000020AC0000}"/>
    <cellStyle name="Total 7 2 4 2 7" xfId="21750" xr:uid="{00000000-0005-0000-0000-000021AC0000}"/>
    <cellStyle name="Total 7 2 5" xfId="12150" xr:uid="{00000000-0005-0000-0000-000022AC0000}"/>
    <cellStyle name="Total 7 2 5 2" xfId="18368" xr:uid="{00000000-0005-0000-0000-000023AC0000}"/>
    <cellStyle name="Total 7 2 5 2 2" xfId="28700" xr:uid="{00000000-0005-0000-0000-000024AC0000}"/>
    <cellStyle name="Total 7 2 5 2 3" xfId="25978" xr:uid="{00000000-0005-0000-0000-000025AC0000}"/>
    <cellStyle name="Total 7 2 5 2 4" xfId="25306" xr:uid="{00000000-0005-0000-0000-000026AC0000}"/>
    <cellStyle name="Total 7 2 5 2 5" xfId="24042" xr:uid="{00000000-0005-0000-0000-000027AC0000}"/>
    <cellStyle name="Total 7 2 5 2 6" xfId="23896" xr:uid="{00000000-0005-0000-0000-000028AC0000}"/>
    <cellStyle name="Total 7 2 5 2 7" xfId="23869" xr:uid="{00000000-0005-0000-0000-000029AC0000}"/>
    <cellStyle name="Total 7 2 6" xfId="12939" xr:uid="{00000000-0005-0000-0000-00002AAC0000}"/>
    <cellStyle name="Total 7 2 6 2" xfId="18682" xr:uid="{00000000-0005-0000-0000-00002BAC0000}"/>
    <cellStyle name="Total 7 2 6 2 2" xfId="29009" xr:uid="{00000000-0005-0000-0000-00002CAC0000}"/>
    <cellStyle name="Total 7 2 6 2 3" xfId="25623" xr:uid="{00000000-0005-0000-0000-00002DAC0000}"/>
    <cellStyle name="Total 7 2 6 2 4" xfId="25149" xr:uid="{00000000-0005-0000-0000-00002EAC0000}"/>
    <cellStyle name="Total 7 2 6 2 5" xfId="32087" xr:uid="{00000000-0005-0000-0000-00002FAC0000}"/>
    <cellStyle name="Total 7 2 6 2 6" xfId="26359" xr:uid="{00000000-0005-0000-0000-000030AC0000}"/>
    <cellStyle name="Total 7 2 6 2 7" xfId="33595" xr:uid="{00000000-0005-0000-0000-000031AC0000}"/>
    <cellStyle name="Total 7 2 7" xfId="14220" xr:uid="{00000000-0005-0000-0000-000032AC0000}"/>
    <cellStyle name="Total 7 2 7 2" xfId="18865" xr:uid="{00000000-0005-0000-0000-000033AC0000}"/>
    <cellStyle name="Total 7 2 7 2 2" xfId="29185" xr:uid="{00000000-0005-0000-0000-000034AC0000}"/>
    <cellStyle name="Total 7 2 7 2 3" xfId="24854" xr:uid="{00000000-0005-0000-0000-000035AC0000}"/>
    <cellStyle name="Total 7 2 7 2 4" xfId="31466" xr:uid="{00000000-0005-0000-0000-000036AC0000}"/>
    <cellStyle name="Total 7 2 7 2 5" xfId="30760" xr:uid="{00000000-0005-0000-0000-000037AC0000}"/>
    <cellStyle name="Total 7 2 7 2 6" xfId="25972" xr:uid="{00000000-0005-0000-0000-000038AC0000}"/>
    <cellStyle name="Total 7 2 7 2 7" xfId="34597" xr:uid="{00000000-0005-0000-0000-000039AC0000}"/>
    <cellStyle name="Total 7 2 8" xfId="14487" xr:uid="{00000000-0005-0000-0000-00003AAC0000}"/>
    <cellStyle name="Total 7 2 8 2" xfId="18972" xr:uid="{00000000-0005-0000-0000-00003BAC0000}"/>
    <cellStyle name="Total 7 2 8 2 2" xfId="29291" xr:uid="{00000000-0005-0000-0000-00003CAC0000}"/>
    <cellStyle name="Total 7 2 8 2 3" xfId="24961" xr:uid="{00000000-0005-0000-0000-00003DAC0000}"/>
    <cellStyle name="Total 7 2 8 2 4" xfId="31571" xr:uid="{00000000-0005-0000-0000-00003EAC0000}"/>
    <cellStyle name="Total 7 2 8 2 5" xfId="23329" xr:uid="{00000000-0005-0000-0000-00003FAC0000}"/>
    <cellStyle name="Total 7 2 8 2 6" xfId="33600" xr:uid="{00000000-0005-0000-0000-000040AC0000}"/>
    <cellStyle name="Total 7 2 8 2 7" xfId="34701" xr:uid="{00000000-0005-0000-0000-000041AC0000}"/>
    <cellStyle name="Total 7 2 9" xfId="14347" xr:uid="{00000000-0005-0000-0000-000042AC0000}"/>
    <cellStyle name="Total 7 2 9 2" xfId="18921" xr:uid="{00000000-0005-0000-0000-000043AC0000}"/>
    <cellStyle name="Total 7 2 9 2 2" xfId="29240" xr:uid="{00000000-0005-0000-0000-000044AC0000}"/>
    <cellStyle name="Total 7 2 9 2 3" xfId="24505" xr:uid="{00000000-0005-0000-0000-000045AC0000}"/>
    <cellStyle name="Total 7 2 9 2 4" xfId="31520" xr:uid="{00000000-0005-0000-0000-000046AC0000}"/>
    <cellStyle name="Total 7 2 9 2 5" xfId="23241" xr:uid="{00000000-0005-0000-0000-000047AC0000}"/>
    <cellStyle name="Total 7 2 9 2 6" xfId="25036" xr:uid="{00000000-0005-0000-0000-000048AC0000}"/>
    <cellStyle name="Total 7 2 9 2 7" xfId="34650" xr:uid="{00000000-0005-0000-0000-000049AC0000}"/>
    <cellStyle name="Total 7 3" xfId="1315" xr:uid="{00000000-0005-0000-0000-00004AAC0000}"/>
    <cellStyle name="Total 7 3 10" xfId="12563" xr:uid="{00000000-0005-0000-0000-00004BAC0000}"/>
    <cellStyle name="Total 7 3 10 2" xfId="18512" xr:uid="{00000000-0005-0000-0000-00004CAC0000}"/>
    <cellStyle name="Total 7 3 10 2 2" xfId="28841" xr:uid="{00000000-0005-0000-0000-00004DAC0000}"/>
    <cellStyle name="Total 7 3 10 2 3" xfId="24965" xr:uid="{00000000-0005-0000-0000-00004EAC0000}"/>
    <cellStyle name="Total 7 3 10 2 4" xfId="25955" xr:uid="{00000000-0005-0000-0000-00004FAC0000}"/>
    <cellStyle name="Total 7 3 10 2 5" xfId="23348" xr:uid="{00000000-0005-0000-0000-000050AC0000}"/>
    <cellStyle name="Total 7 3 10 2 6" xfId="27657" xr:uid="{00000000-0005-0000-0000-000051AC0000}"/>
    <cellStyle name="Total 7 3 10 2 7" xfId="23178" xr:uid="{00000000-0005-0000-0000-000052AC0000}"/>
    <cellStyle name="Total 7 3 11" xfId="14608" xr:uid="{00000000-0005-0000-0000-000053AC0000}"/>
    <cellStyle name="Total 7 3 11 2" xfId="19016" xr:uid="{00000000-0005-0000-0000-000054AC0000}"/>
    <cellStyle name="Total 7 3 11 2 2" xfId="29335" xr:uid="{00000000-0005-0000-0000-000055AC0000}"/>
    <cellStyle name="Total 7 3 11 2 3" xfId="25983" xr:uid="{00000000-0005-0000-0000-000056AC0000}"/>
    <cellStyle name="Total 7 3 11 2 4" xfId="31615" xr:uid="{00000000-0005-0000-0000-000057AC0000}"/>
    <cellStyle name="Total 7 3 11 2 5" xfId="25018" xr:uid="{00000000-0005-0000-0000-000058AC0000}"/>
    <cellStyle name="Total 7 3 11 2 6" xfId="6663" xr:uid="{00000000-0005-0000-0000-000059AC0000}"/>
    <cellStyle name="Total 7 3 11 2 7" xfId="34744" xr:uid="{00000000-0005-0000-0000-00005AAC0000}"/>
    <cellStyle name="Total 7 3 12" xfId="14191" xr:uid="{00000000-0005-0000-0000-00005BAC0000}"/>
    <cellStyle name="Total 7 3 12 2" xfId="18853" xr:uid="{00000000-0005-0000-0000-00005CAC0000}"/>
    <cellStyle name="Total 7 3 12 2 2" xfId="29173" xr:uid="{00000000-0005-0000-0000-00005DAC0000}"/>
    <cellStyle name="Total 7 3 12 2 3" xfId="26442" xr:uid="{00000000-0005-0000-0000-00005EAC0000}"/>
    <cellStyle name="Total 7 3 12 2 4" xfId="31454" xr:uid="{00000000-0005-0000-0000-00005FAC0000}"/>
    <cellStyle name="Total 7 3 12 2 5" xfId="23539" xr:uid="{00000000-0005-0000-0000-000060AC0000}"/>
    <cellStyle name="Total 7 3 12 2 6" xfId="32944" xr:uid="{00000000-0005-0000-0000-000061AC0000}"/>
    <cellStyle name="Total 7 3 12 2 7" xfId="34585" xr:uid="{00000000-0005-0000-0000-000062AC0000}"/>
    <cellStyle name="Total 7 3 13" xfId="14656" xr:uid="{00000000-0005-0000-0000-000063AC0000}"/>
    <cellStyle name="Total 7 3 13 2" xfId="19035" xr:uid="{00000000-0005-0000-0000-000064AC0000}"/>
    <cellStyle name="Total 7 3 13 2 2" xfId="29354" xr:uid="{00000000-0005-0000-0000-000065AC0000}"/>
    <cellStyle name="Total 7 3 13 2 3" xfId="6278" xr:uid="{00000000-0005-0000-0000-000066AC0000}"/>
    <cellStyle name="Total 7 3 13 2 4" xfId="31634" xr:uid="{00000000-0005-0000-0000-000067AC0000}"/>
    <cellStyle name="Total 7 3 13 2 5" xfId="26124" xr:uid="{00000000-0005-0000-0000-000068AC0000}"/>
    <cellStyle name="Total 7 3 13 2 6" xfId="21712" xr:uid="{00000000-0005-0000-0000-000069AC0000}"/>
    <cellStyle name="Total 7 3 13 2 7" xfId="34763" xr:uid="{00000000-0005-0000-0000-00006AAC0000}"/>
    <cellStyle name="Total 7 3 14" xfId="12868" xr:uid="{00000000-0005-0000-0000-00006BAC0000}"/>
    <cellStyle name="Total 7 3 14 2" xfId="18633" xr:uid="{00000000-0005-0000-0000-00006CAC0000}"/>
    <cellStyle name="Total 7 3 14 2 2" xfId="28960" xr:uid="{00000000-0005-0000-0000-00006DAC0000}"/>
    <cellStyle name="Total 7 3 14 2 3" xfId="28012" xr:uid="{00000000-0005-0000-0000-00006EAC0000}"/>
    <cellStyle name="Total 7 3 14 2 4" xfId="25033" xr:uid="{00000000-0005-0000-0000-00006FAC0000}"/>
    <cellStyle name="Total 7 3 14 2 5" xfId="33330" xr:uid="{00000000-0005-0000-0000-000070AC0000}"/>
    <cellStyle name="Total 7 3 14 2 6" xfId="6102" xr:uid="{00000000-0005-0000-0000-000071AC0000}"/>
    <cellStyle name="Total 7 3 14 2 7" xfId="28541" xr:uid="{00000000-0005-0000-0000-000072AC0000}"/>
    <cellStyle name="Total 7 3 15" xfId="12710" xr:uid="{00000000-0005-0000-0000-000073AC0000}"/>
    <cellStyle name="Total 7 3 15 2" xfId="18577" xr:uid="{00000000-0005-0000-0000-000074AC0000}"/>
    <cellStyle name="Total 7 3 15 2 2" xfId="28905" xr:uid="{00000000-0005-0000-0000-000075AC0000}"/>
    <cellStyle name="Total 7 3 15 2 3" xfId="30213" xr:uid="{00000000-0005-0000-0000-000076AC0000}"/>
    <cellStyle name="Total 7 3 15 2 4" xfId="6020" xr:uid="{00000000-0005-0000-0000-000077AC0000}"/>
    <cellStyle name="Total 7 3 15 2 5" xfId="23453" xr:uid="{00000000-0005-0000-0000-000078AC0000}"/>
    <cellStyle name="Total 7 3 15 2 6" xfId="33870" xr:uid="{00000000-0005-0000-0000-000079AC0000}"/>
    <cellStyle name="Total 7 3 15 2 7" xfId="23669" xr:uid="{00000000-0005-0000-0000-00007AAC0000}"/>
    <cellStyle name="Total 7 3 2" xfId="5071" xr:uid="{00000000-0005-0000-0000-00007BAC0000}"/>
    <cellStyle name="Total 7 3 2 2" xfId="11773" xr:uid="{00000000-0005-0000-0000-00007CAC0000}"/>
    <cellStyle name="Total 7 3 2 2 2" xfId="30661" xr:uid="{00000000-0005-0000-0000-00007DAC0000}"/>
    <cellStyle name="Total 7 3 2 2 3" xfId="28473" xr:uid="{00000000-0005-0000-0000-00007EAC0000}"/>
    <cellStyle name="Total 7 3 2 2 4" xfId="27561" xr:uid="{00000000-0005-0000-0000-00007FAC0000}"/>
    <cellStyle name="Total 7 3 2 2 5" xfId="34128" xr:uid="{00000000-0005-0000-0000-000080AC0000}"/>
    <cellStyle name="Total 7 3 2 2 6" xfId="27246" xr:uid="{00000000-0005-0000-0000-000081AC0000}"/>
    <cellStyle name="Total 7 3 2 2 7" xfId="22043" xr:uid="{00000000-0005-0000-0000-000082AC0000}"/>
    <cellStyle name="Total 7 3 2 3" xfId="22473" xr:uid="{00000000-0005-0000-0000-000083AC0000}"/>
    <cellStyle name="Total 7 3 2 4" xfId="28372" xr:uid="{00000000-0005-0000-0000-000084AC0000}"/>
    <cellStyle name="Total 7 3 2 5" xfId="22013" xr:uid="{00000000-0005-0000-0000-000085AC0000}"/>
    <cellStyle name="Total 7 3 2 6" xfId="22246" xr:uid="{00000000-0005-0000-0000-000086AC0000}"/>
    <cellStyle name="Total 7 3 2 7" xfId="27064" xr:uid="{00000000-0005-0000-0000-000087AC0000}"/>
    <cellStyle name="Total 7 3 2 8" xfId="5938" xr:uid="{00000000-0005-0000-0000-000088AC0000}"/>
    <cellStyle name="Total 7 3 3" xfId="12187" xr:uid="{00000000-0005-0000-0000-000089AC0000}"/>
    <cellStyle name="Total 7 3 3 2" xfId="18378" xr:uid="{00000000-0005-0000-0000-00008AAC0000}"/>
    <cellStyle name="Total 7 3 3 2 2" xfId="28709" xr:uid="{00000000-0005-0000-0000-00008BAC0000}"/>
    <cellStyle name="Total 7 3 3 2 3" xfId="26103" xr:uid="{00000000-0005-0000-0000-00008CAC0000}"/>
    <cellStyle name="Total 7 3 3 2 4" xfId="26238" xr:uid="{00000000-0005-0000-0000-00008DAC0000}"/>
    <cellStyle name="Total 7 3 3 2 5" xfId="22583" xr:uid="{00000000-0005-0000-0000-00008EAC0000}"/>
    <cellStyle name="Total 7 3 3 2 6" xfId="26702" xr:uid="{00000000-0005-0000-0000-00008FAC0000}"/>
    <cellStyle name="Total 7 3 3 2 7" xfId="33561" xr:uid="{00000000-0005-0000-0000-000090AC0000}"/>
    <cellStyle name="Total 7 3 4" xfId="11837" xr:uid="{00000000-0005-0000-0000-000091AC0000}"/>
    <cellStyle name="Total 7 3 4 2" xfId="18268" xr:uid="{00000000-0005-0000-0000-000092AC0000}"/>
    <cellStyle name="Total 7 3 4 2 2" xfId="28603" xr:uid="{00000000-0005-0000-0000-000093AC0000}"/>
    <cellStyle name="Total 7 3 4 2 3" xfId="24733" xr:uid="{00000000-0005-0000-0000-000094AC0000}"/>
    <cellStyle name="Total 7 3 4 2 4" xfId="23528" xr:uid="{00000000-0005-0000-0000-000095AC0000}"/>
    <cellStyle name="Total 7 3 4 2 5" xfId="33175" xr:uid="{00000000-0005-0000-0000-000096AC0000}"/>
    <cellStyle name="Total 7 3 4 2 6" xfId="22557" xr:uid="{00000000-0005-0000-0000-000097AC0000}"/>
    <cellStyle name="Total 7 3 4 2 7" xfId="31761" xr:uid="{00000000-0005-0000-0000-000098AC0000}"/>
    <cellStyle name="Total 7 3 5" xfId="11882" xr:uid="{00000000-0005-0000-0000-000099AC0000}"/>
    <cellStyle name="Total 7 3 5 2" xfId="18279" xr:uid="{00000000-0005-0000-0000-00009AAC0000}"/>
    <cellStyle name="Total 7 3 5 2 2" xfId="28614" xr:uid="{00000000-0005-0000-0000-00009BAC0000}"/>
    <cellStyle name="Total 7 3 5 2 3" xfId="24976" xr:uid="{00000000-0005-0000-0000-00009CAC0000}"/>
    <cellStyle name="Total 7 3 5 2 4" xfId="26187" xr:uid="{00000000-0005-0000-0000-00009DAC0000}"/>
    <cellStyle name="Total 7 3 5 2 5" xfId="30299" xr:uid="{00000000-0005-0000-0000-00009EAC0000}"/>
    <cellStyle name="Total 7 3 5 2 6" xfId="33275" xr:uid="{00000000-0005-0000-0000-00009FAC0000}"/>
    <cellStyle name="Total 7 3 5 2 7" xfId="6415" xr:uid="{00000000-0005-0000-0000-0000A0AC0000}"/>
    <cellStyle name="Total 7 3 6" xfId="12940" xr:uid="{00000000-0005-0000-0000-0000A1AC0000}"/>
    <cellStyle name="Total 7 3 6 2" xfId="18683" xr:uid="{00000000-0005-0000-0000-0000A2AC0000}"/>
    <cellStyle name="Total 7 3 6 2 2" xfId="29010" xr:uid="{00000000-0005-0000-0000-0000A3AC0000}"/>
    <cellStyle name="Total 7 3 6 2 3" xfId="23143" xr:uid="{00000000-0005-0000-0000-0000A4AC0000}"/>
    <cellStyle name="Total 7 3 6 2 4" xfId="24907" xr:uid="{00000000-0005-0000-0000-0000A5AC0000}"/>
    <cellStyle name="Total 7 3 6 2 5" xfId="22743" xr:uid="{00000000-0005-0000-0000-0000A6AC0000}"/>
    <cellStyle name="Total 7 3 6 2 6" xfId="29487" xr:uid="{00000000-0005-0000-0000-0000A7AC0000}"/>
    <cellStyle name="Total 7 3 6 2 7" xfId="26114" xr:uid="{00000000-0005-0000-0000-0000A8AC0000}"/>
    <cellStyle name="Total 7 3 7" xfId="14446" xr:uid="{00000000-0005-0000-0000-0000A9AC0000}"/>
    <cellStyle name="Total 7 3 7 2" xfId="18956" xr:uid="{00000000-0005-0000-0000-0000AAAC0000}"/>
    <cellStyle name="Total 7 3 7 2 2" xfId="29275" xr:uid="{00000000-0005-0000-0000-0000ABAC0000}"/>
    <cellStyle name="Total 7 3 7 2 3" xfId="25922" xr:uid="{00000000-0005-0000-0000-0000ACAC0000}"/>
    <cellStyle name="Total 7 3 7 2 4" xfId="31555" xr:uid="{00000000-0005-0000-0000-0000ADAC0000}"/>
    <cellStyle name="Total 7 3 7 2 5" xfId="27338" xr:uid="{00000000-0005-0000-0000-0000AEAC0000}"/>
    <cellStyle name="Total 7 3 7 2 6" xfId="21347" xr:uid="{00000000-0005-0000-0000-0000AFAC0000}"/>
    <cellStyle name="Total 7 3 7 2 7" xfId="34685" xr:uid="{00000000-0005-0000-0000-0000B0AC0000}"/>
    <cellStyle name="Total 7 3 8" xfId="12525" xr:uid="{00000000-0005-0000-0000-0000B1AC0000}"/>
    <cellStyle name="Total 7 3 8 2" xfId="18496" xr:uid="{00000000-0005-0000-0000-0000B2AC0000}"/>
    <cellStyle name="Total 7 3 8 2 2" xfId="28825" xr:uid="{00000000-0005-0000-0000-0000B3AC0000}"/>
    <cellStyle name="Total 7 3 8 2 3" xfId="25956" xr:uid="{00000000-0005-0000-0000-0000B4AC0000}"/>
    <cellStyle name="Total 7 3 8 2 4" xfId="26384" xr:uid="{00000000-0005-0000-0000-0000B5AC0000}"/>
    <cellStyle name="Total 7 3 8 2 5" xfId="24116" xr:uid="{00000000-0005-0000-0000-0000B6AC0000}"/>
    <cellStyle name="Total 7 3 8 2 6" xfId="24949" xr:uid="{00000000-0005-0000-0000-0000B7AC0000}"/>
    <cellStyle name="Total 7 3 8 2 7" xfId="33232" xr:uid="{00000000-0005-0000-0000-0000B8AC0000}"/>
    <cellStyle name="Total 7 3 9" xfId="12806" xr:uid="{00000000-0005-0000-0000-0000B9AC0000}"/>
    <cellStyle name="Total 7 3 9 2" xfId="18592" xr:uid="{00000000-0005-0000-0000-0000BAAC0000}"/>
    <cellStyle name="Total 7 3 9 2 2" xfId="28919" xr:uid="{00000000-0005-0000-0000-0000BBAC0000}"/>
    <cellStyle name="Total 7 3 9 2 3" xfId="30242" xr:uid="{00000000-0005-0000-0000-0000BCAC0000}"/>
    <cellStyle name="Total 7 3 9 2 4" xfId="6008" xr:uid="{00000000-0005-0000-0000-0000BDAC0000}"/>
    <cellStyle name="Total 7 3 9 2 5" xfId="23537" xr:uid="{00000000-0005-0000-0000-0000BEAC0000}"/>
    <cellStyle name="Total 7 3 9 2 6" xfId="33889" xr:uid="{00000000-0005-0000-0000-0000BFAC0000}"/>
    <cellStyle name="Total 7 3 9 2 7" xfId="32761" xr:uid="{00000000-0005-0000-0000-0000C0AC0000}"/>
    <cellStyle name="Total 8 2" xfId="1316" xr:uid="{00000000-0005-0000-0000-0000C1AC0000}"/>
    <cellStyle name="Total 8 2 10" xfId="14337" xr:uid="{00000000-0005-0000-0000-0000C2AC0000}"/>
    <cellStyle name="Total 8 2 10 2" xfId="18915" xr:uid="{00000000-0005-0000-0000-0000C3AC0000}"/>
    <cellStyle name="Total 8 2 10 2 2" xfId="29234" xr:uid="{00000000-0005-0000-0000-0000C4AC0000}"/>
    <cellStyle name="Total 8 2 10 2 3" xfId="6270" xr:uid="{00000000-0005-0000-0000-0000C5AC0000}"/>
    <cellStyle name="Total 8 2 10 2 4" xfId="31514" xr:uid="{00000000-0005-0000-0000-0000C6AC0000}"/>
    <cellStyle name="Total 8 2 10 2 5" xfId="26787" xr:uid="{00000000-0005-0000-0000-0000C7AC0000}"/>
    <cellStyle name="Total 8 2 10 2 6" xfId="25698" xr:uid="{00000000-0005-0000-0000-0000C8AC0000}"/>
    <cellStyle name="Total 8 2 10 2 7" xfId="34644" xr:uid="{00000000-0005-0000-0000-0000C9AC0000}"/>
    <cellStyle name="Total 8 2 11" xfId="14413" xr:uid="{00000000-0005-0000-0000-0000CAAC0000}"/>
    <cellStyle name="Total 8 2 11 2" xfId="18945" xr:uid="{00000000-0005-0000-0000-0000CBAC0000}"/>
    <cellStyle name="Total 8 2 11 2 2" xfId="29264" xr:uid="{00000000-0005-0000-0000-0000CCAC0000}"/>
    <cellStyle name="Total 8 2 11 2 3" xfId="6272" xr:uid="{00000000-0005-0000-0000-0000CDAC0000}"/>
    <cellStyle name="Total 8 2 11 2 4" xfId="31544" xr:uid="{00000000-0005-0000-0000-0000CEAC0000}"/>
    <cellStyle name="Total 8 2 11 2 5" xfId="22908" xr:uid="{00000000-0005-0000-0000-0000CFAC0000}"/>
    <cellStyle name="Total 8 2 11 2 6" xfId="31731" xr:uid="{00000000-0005-0000-0000-0000D0AC0000}"/>
    <cellStyle name="Total 8 2 11 2 7" xfId="34674" xr:uid="{00000000-0005-0000-0000-0000D1AC0000}"/>
    <cellStyle name="Total 8 2 12" xfId="14069" xr:uid="{00000000-0005-0000-0000-0000D2AC0000}"/>
    <cellStyle name="Total 8 2 12 2" xfId="18807" xr:uid="{00000000-0005-0000-0000-0000D3AC0000}"/>
    <cellStyle name="Total 8 2 12 2 2" xfId="29129" xr:uid="{00000000-0005-0000-0000-0000D4AC0000}"/>
    <cellStyle name="Total 8 2 12 2 3" xfId="26225" xr:uid="{00000000-0005-0000-0000-0000D5AC0000}"/>
    <cellStyle name="Total 8 2 12 2 4" xfId="31409" xr:uid="{00000000-0005-0000-0000-0000D6AC0000}"/>
    <cellStyle name="Total 8 2 12 2 5" xfId="30609" xr:uid="{00000000-0005-0000-0000-0000D7AC0000}"/>
    <cellStyle name="Total 8 2 12 2 6" xfId="23700" xr:uid="{00000000-0005-0000-0000-0000D8AC0000}"/>
    <cellStyle name="Total 8 2 12 2 7" xfId="34541" xr:uid="{00000000-0005-0000-0000-0000D9AC0000}"/>
    <cellStyle name="Total 8 2 13" xfId="14692" xr:uid="{00000000-0005-0000-0000-0000DAAC0000}"/>
    <cellStyle name="Total 8 2 13 2" xfId="19052" xr:uid="{00000000-0005-0000-0000-0000DBAC0000}"/>
    <cellStyle name="Total 8 2 13 2 2" xfId="29370" xr:uid="{00000000-0005-0000-0000-0000DCAC0000}"/>
    <cellStyle name="Total 8 2 13 2 3" xfId="26055" xr:uid="{00000000-0005-0000-0000-0000DDAC0000}"/>
    <cellStyle name="Total 8 2 13 2 4" xfId="31650" xr:uid="{00000000-0005-0000-0000-0000DEAC0000}"/>
    <cellStyle name="Total 8 2 13 2 5" xfId="27710" xr:uid="{00000000-0005-0000-0000-0000DFAC0000}"/>
    <cellStyle name="Total 8 2 13 2 6" xfId="32956" xr:uid="{00000000-0005-0000-0000-0000E0AC0000}"/>
    <cellStyle name="Total 8 2 13 2 7" xfId="34779" xr:uid="{00000000-0005-0000-0000-0000E1AC0000}"/>
    <cellStyle name="Total 8 2 14" xfId="14583" xr:uid="{00000000-0005-0000-0000-0000E2AC0000}"/>
    <cellStyle name="Total 8 2 14 2" xfId="19010" xr:uid="{00000000-0005-0000-0000-0000E3AC0000}"/>
    <cellStyle name="Total 8 2 14 2 2" xfId="29329" xr:uid="{00000000-0005-0000-0000-0000E4AC0000}"/>
    <cellStyle name="Total 8 2 14 2 3" xfId="24770" xr:uid="{00000000-0005-0000-0000-0000E5AC0000}"/>
    <cellStyle name="Total 8 2 14 2 4" xfId="31609" xr:uid="{00000000-0005-0000-0000-0000E6AC0000}"/>
    <cellStyle name="Total 8 2 14 2 5" xfId="25133" xr:uid="{00000000-0005-0000-0000-0000E7AC0000}"/>
    <cellStyle name="Total 8 2 14 2 6" xfId="32468" xr:uid="{00000000-0005-0000-0000-0000E8AC0000}"/>
    <cellStyle name="Total 8 2 14 2 7" xfId="34738" xr:uid="{00000000-0005-0000-0000-0000E9AC0000}"/>
    <cellStyle name="Total 8 2 15" xfId="14775" xr:uid="{00000000-0005-0000-0000-0000EAAC0000}"/>
    <cellStyle name="Total 8 2 15 2" xfId="19083" xr:uid="{00000000-0005-0000-0000-0000EBAC0000}"/>
    <cellStyle name="Total 8 2 15 2 2" xfId="29401" xr:uid="{00000000-0005-0000-0000-0000ECAC0000}"/>
    <cellStyle name="Total 8 2 15 2 3" xfId="24911" xr:uid="{00000000-0005-0000-0000-0000EDAC0000}"/>
    <cellStyle name="Total 8 2 15 2 4" xfId="31681" xr:uid="{00000000-0005-0000-0000-0000EEAC0000}"/>
    <cellStyle name="Total 8 2 15 2 5" xfId="21214" xr:uid="{00000000-0005-0000-0000-0000EFAC0000}"/>
    <cellStyle name="Total 8 2 15 2 6" xfId="21304" xr:uid="{00000000-0005-0000-0000-0000F0AC0000}"/>
    <cellStyle name="Total 8 2 15 2 7" xfId="34810" xr:uid="{00000000-0005-0000-0000-0000F1AC0000}"/>
    <cellStyle name="Total 8 2 2" xfId="5072" xr:uid="{00000000-0005-0000-0000-0000F2AC0000}"/>
    <cellStyle name="Total 8 2 2 2" xfId="11879" xr:uid="{00000000-0005-0000-0000-0000F3AC0000}"/>
    <cellStyle name="Total 8 2 2 2 2" xfId="25795" xr:uid="{00000000-0005-0000-0000-0000F4AC0000}"/>
    <cellStyle name="Total 8 2 2 2 3" xfId="23550" xr:uid="{00000000-0005-0000-0000-0000F5AC0000}"/>
    <cellStyle name="Total 8 2 2 2 4" xfId="21196" xr:uid="{00000000-0005-0000-0000-0000F6AC0000}"/>
    <cellStyle name="Total 8 2 2 2 5" xfId="25485" xr:uid="{00000000-0005-0000-0000-0000F7AC0000}"/>
    <cellStyle name="Total 8 2 2 2 6" xfId="32884" xr:uid="{00000000-0005-0000-0000-0000F8AC0000}"/>
    <cellStyle name="Total 8 2 2 2 7" xfId="23953" xr:uid="{00000000-0005-0000-0000-0000F9AC0000}"/>
    <cellStyle name="Total 8 2 2 3" xfId="22474" xr:uid="{00000000-0005-0000-0000-0000FAAC0000}"/>
    <cellStyle name="Total 8 2 2 4" xfId="23442" xr:uid="{00000000-0005-0000-0000-0000FBAC0000}"/>
    <cellStyle name="Total 8 2 2 5" xfId="27169" xr:uid="{00000000-0005-0000-0000-0000FCAC0000}"/>
    <cellStyle name="Total 8 2 2 6" xfId="29889" xr:uid="{00000000-0005-0000-0000-0000FDAC0000}"/>
    <cellStyle name="Total 8 2 2 7" xfId="33639" xr:uid="{00000000-0005-0000-0000-0000FEAC0000}"/>
    <cellStyle name="Total 8 2 2 8" xfId="24371" xr:uid="{00000000-0005-0000-0000-0000FFAC0000}"/>
    <cellStyle name="Total 8 2 3" xfId="11845" xr:uid="{00000000-0005-0000-0000-000000AD0000}"/>
    <cellStyle name="Total 8 2 3 2" xfId="18270" xr:uid="{00000000-0005-0000-0000-000001AD0000}"/>
    <cellStyle name="Total 8 2 3 2 2" xfId="28605" xr:uid="{00000000-0005-0000-0000-000002AD0000}"/>
    <cellStyle name="Total 8 2 3 2 3" xfId="24391" xr:uid="{00000000-0005-0000-0000-000003AD0000}"/>
    <cellStyle name="Total 8 2 3 2 4" xfId="27440" xr:uid="{00000000-0005-0000-0000-000004AD0000}"/>
    <cellStyle name="Total 8 2 3 2 5" xfId="31891" xr:uid="{00000000-0005-0000-0000-000005AD0000}"/>
    <cellStyle name="Total 8 2 3 2 6" xfId="29805" xr:uid="{00000000-0005-0000-0000-000006AD0000}"/>
    <cellStyle name="Total 8 2 3 2 7" xfId="30880" xr:uid="{00000000-0005-0000-0000-000007AD0000}"/>
    <cellStyle name="Total 8 2 4" xfId="12211" xr:uid="{00000000-0005-0000-0000-000008AD0000}"/>
    <cellStyle name="Total 8 2 4 2" xfId="18386" xr:uid="{00000000-0005-0000-0000-000009AD0000}"/>
    <cellStyle name="Total 8 2 4 2 2" xfId="28717" xr:uid="{00000000-0005-0000-0000-00000AAD0000}"/>
    <cellStyle name="Total 8 2 4 2 3" xfId="25098" xr:uid="{00000000-0005-0000-0000-00000BAD0000}"/>
    <cellStyle name="Total 8 2 4 2 4" xfId="26508" xr:uid="{00000000-0005-0000-0000-00000CAD0000}"/>
    <cellStyle name="Total 8 2 4 2 5" xfId="33173" xr:uid="{00000000-0005-0000-0000-00000DAD0000}"/>
    <cellStyle name="Total 8 2 4 2 6" xfId="29893" xr:uid="{00000000-0005-0000-0000-00000EAD0000}"/>
    <cellStyle name="Total 8 2 4 2 7" xfId="24618" xr:uid="{00000000-0005-0000-0000-00000FAD0000}"/>
    <cellStyle name="Total 8 2 5" xfId="11885" xr:uid="{00000000-0005-0000-0000-000010AD0000}"/>
    <cellStyle name="Total 8 2 5 2" xfId="18280" xr:uid="{00000000-0005-0000-0000-000011AD0000}"/>
    <cellStyle name="Total 8 2 5 2 2" xfId="28615" xr:uid="{00000000-0005-0000-0000-000012AD0000}"/>
    <cellStyle name="Total 8 2 5 2 3" xfId="26214" xr:uid="{00000000-0005-0000-0000-000013AD0000}"/>
    <cellStyle name="Total 8 2 5 2 4" xfId="25606" xr:uid="{00000000-0005-0000-0000-000014AD0000}"/>
    <cellStyle name="Total 8 2 5 2 5" xfId="30793" xr:uid="{00000000-0005-0000-0000-000015AD0000}"/>
    <cellStyle name="Total 8 2 5 2 6" xfId="26866" xr:uid="{00000000-0005-0000-0000-000016AD0000}"/>
    <cellStyle name="Total 8 2 5 2 7" xfId="33435" xr:uid="{00000000-0005-0000-0000-000017AD0000}"/>
    <cellStyle name="Total 8 2 6" xfId="12941" xr:uid="{00000000-0005-0000-0000-000018AD0000}"/>
    <cellStyle name="Total 8 2 6 2" xfId="18684" xr:uid="{00000000-0005-0000-0000-000019AD0000}"/>
    <cellStyle name="Total 8 2 6 2 2" xfId="29011" xr:uid="{00000000-0005-0000-0000-00001AAD0000}"/>
    <cellStyle name="Total 8 2 6 2 3" xfId="21808" xr:uid="{00000000-0005-0000-0000-00001BAD0000}"/>
    <cellStyle name="Total 8 2 6 2 4" xfId="24447" xr:uid="{00000000-0005-0000-0000-00001CAD0000}"/>
    <cellStyle name="Total 8 2 6 2 5" xfId="33348" xr:uid="{00000000-0005-0000-0000-00001DAD0000}"/>
    <cellStyle name="Total 8 2 6 2 6" xfId="6503" xr:uid="{00000000-0005-0000-0000-00001EAD0000}"/>
    <cellStyle name="Total 8 2 6 2 7" xfId="33166" xr:uid="{00000000-0005-0000-0000-00001FAD0000}"/>
    <cellStyle name="Total 8 2 7" xfId="14219" xr:uid="{00000000-0005-0000-0000-000020AD0000}"/>
    <cellStyle name="Total 8 2 7 2" xfId="18864" xr:uid="{00000000-0005-0000-0000-000021AD0000}"/>
    <cellStyle name="Total 8 2 7 2 2" xfId="29184" xr:uid="{00000000-0005-0000-0000-000022AD0000}"/>
    <cellStyle name="Total 8 2 7 2 3" xfId="26027" xr:uid="{00000000-0005-0000-0000-000023AD0000}"/>
    <cellStyle name="Total 8 2 7 2 4" xfId="31465" xr:uid="{00000000-0005-0000-0000-000024AD0000}"/>
    <cellStyle name="Total 8 2 7 2 5" xfId="23352" xr:uid="{00000000-0005-0000-0000-000025AD0000}"/>
    <cellStyle name="Total 8 2 7 2 6" xfId="33416" xr:uid="{00000000-0005-0000-0000-000026AD0000}"/>
    <cellStyle name="Total 8 2 7 2 7" xfId="34596" xr:uid="{00000000-0005-0000-0000-000027AD0000}"/>
    <cellStyle name="Total 8 2 8" xfId="14283" xr:uid="{00000000-0005-0000-0000-000028AD0000}"/>
    <cellStyle name="Total 8 2 8 2" xfId="18892" xr:uid="{00000000-0005-0000-0000-000029AD0000}"/>
    <cellStyle name="Total 8 2 8 2 2" xfId="29212" xr:uid="{00000000-0005-0000-0000-00002AAD0000}"/>
    <cellStyle name="Total 8 2 8 2 3" xfId="24384" xr:uid="{00000000-0005-0000-0000-00002BAD0000}"/>
    <cellStyle name="Total 8 2 8 2 4" xfId="31492" xr:uid="{00000000-0005-0000-0000-00002CAD0000}"/>
    <cellStyle name="Total 8 2 8 2 5" xfId="30999" xr:uid="{00000000-0005-0000-0000-00002DAD0000}"/>
    <cellStyle name="Total 8 2 8 2 6" xfId="26333" xr:uid="{00000000-0005-0000-0000-00002EAD0000}"/>
    <cellStyle name="Total 8 2 8 2 7" xfId="34623" xr:uid="{00000000-0005-0000-0000-00002FAD0000}"/>
    <cellStyle name="Total 8 2 9" xfId="14019" xr:uid="{00000000-0005-0000-0000-000030AD0000}"/>
    <cellStyle name="Total 8 2 9 2" xfId="18786" xr:uid="{00000000-0005-0000-0000-000031AD0000}"/>
    <cellStyle name="Total 8 2 9 2 2" xfId="29109" xr:uid="{00000000-0005-0000-0000-000032AD0000}"/>
    <cellStyle name="Total 8 2 9 2 3" xfId="24632" xr:uid="{00000000-0005-0000-0000-000033AD0000}"/>
    <cellStyle name="Total 8 2 9 2 4" xfId="31390" xr:uid="{00000000-0005-0000-0000-000034AD0000}"/>
    <cellStyle name="Total 8 2 9 2 5" xfId="25878" xr:uid="{00000000-0005-0000-0000-000035AD0000}"/>
    <cellStyle name="Total 8 2 9 2 6" xfId="22555" xr:uid="{00000000-0005-0000-0000-000036AD0000}"/>
    <cellStyle name="Total 8 2 9 2 7" xfId="34522" xr:uid="{00000000-0005-0000-0000-000037AD0000}"/>
    <cellStyle name="Total 8 3" xfId="1317" xr:uid="{00000000-0005-0000-0000-000038AD0000}"/>
    <cellStyle name="Total 8 3 10" xfId="13995" xr:uid="{00000000-0005-0000-0000-000039AD0000}"/>
    <cellStyle name="Total 8 3 10 2" xfId="18771" xr:uid="{00000000-0005-0000-0000-00003AAD0000}"/>
    <cellStyle name="Total 8 3 10 2 2" xfId="29094" xr:uid="{00000000-0005-0000-0000-00003BAD0000}"/>
    <cellStyle name="Total 8 3 10 2 3" xfId="6253" xr:uid="{00000000-0005-0000-0000-00003CAD0000}"/>
    <cellStyle name="Total 8 3 10 2 4" xfId="31375" xr:uid="{00000000-0005-0000-0000-00003DAD0000}"/>
    <cellStyle name="Total 8 3 10 2 5" xfId="26896" xr:uid="{00000000-0005-0000-0000-00003EAD0000}"/>
    <cellStyle name="Total 8 3 10 2 6" xfId="32760" xr:uid="{00000000-0005-0000-0000-00003FAD0000}"/>
    <cellStyle name="Total 8 3 10 2 7" xfId="34507" xr:uid="{00000000-0005-0000-0000-000040AD0000}"/>
    <cellStyle name="Total 8 3 11" xfId="13013" xr:uid="{00000000-0005-0000-0000-000041AD0000}"/>
    <cellStyle name="Total 8 3 11 2" xfId="18710" xr:uid="{00000000-0005-0000-0000-000042AD0000}"/>
    <cellStyle name="Total 8 3 11 2 2" xfId="29036" xr:uid="{00000000-0005-0000-0000-000043AD0000}"/>
    <cellStyle name="Total 8 3 11 2 3" xfId="24358" xr:uid="{00000000-0005-0000-0000-000044AD0000}"/>
    <cellStyle name="Total 8 3 11 2 4" xfId="31317" xr:uid="{00000000-0005-0000-0000-000045AD0000}"/>
    <cellStyle name="Total 8 3 11 2 5" xfId="24138" xr:uid="{00000000-0005-0000-0000-000046AD0000}"/>
    <cellStyle name="Total 8 3 11 2 6" xfId="24160" xr:uid="{00000000-0005-0000-0000-000047AD0000}"/>
    <cellStyle name="Total 8 3 11 2 7" xfId="34451" xr:uid="{00000000-0005-0000-0000-000048AD0000}"/>
    <cellStyle name="Total 8 3 12" xfId="14013" xr:uid="{00000000-0005-0000-0000-000049AD0000}"/>
    <cellStyle name="Total 8 3 12 2" xfId="18783" xr:uid="{00000000-0005-0000-0000-00004AAD0000}"/>
    <cellStyle name="Total 8 3 12 2 2" xfId="29106" xr:uid="{00000000-0005-0000-0000-00004BAD0000}"/>
    <cellStyle name="Total 8 3 12 2 3" xfId="26090" xr:uid="{00000000-0005-0000-0000-00004CAD0000}"/>
    <cellStyle name="Total 8 3 12 2 4" xfId="31387" xr:uid="{00000000-0005-0000-0000-00004DAD0000}"/>
    <cellStyle name="Total 8 3 12 2 5" xfId="24383" xr:uid="{00000000-0005-0000-0000-00004EAD0000}"/>
    <cellStyle name="Total 8 3 12 2 6" xfId="29564" xr:uid="{00000000-0005-0000-0000-00004FAD0000}"/>
    <cellStyle name="Total 8 3 12 2 7" xfId="34519" xr:uid="{00000000-0005-0000-0000-000050AD0000}"/>
    <cellStyle name="Total 8 3 13" xfId="14792" xr:uid="{00000000-0005-0000-0000-000051AD0000}"/>
    <cellStyle name="Total 8 3 13 2" xfId="19091" xr:uid="{00000000-0005-0000-0000-000052AD0000}"/>
    <cellStyle name="Total 8 3 13 2 2" xfId="29409" xr:uid="{00000000-0005-0000-0000-000053AD0000}"/>
    <cellStyle name="Total 8 3 13 2 3" xfId="26091" xr:uid="{00000000-0005-0000-0000-000054AD0000}"/>
    <cellStyle name="Total 8 3 13 2 4" xfId="31688" xr:uid="{00000000-0005-0000-0000-000055AD0000}"/>
    <cellStyle name="Total 8 3 13 2 5" xfId="28442" xr:uid="{00000000-0005-0000-0000-000056AD0000}"/>
    <cellStyle name="Total 8 3 13 2 6" xfId="33243" xr:uid="{00000000-0005-0000-0000-000057AD0000}"/>
    <cellStyle name="Total 8 3 13 2 7" xfId="34817" xr:uid="{00000000-0005-0000-0000-000058AD0000}"/>
    <cellStyle name="Total 8 3 14" xfId="13094" xr:uid="{00000000-0005-0000-0000-000059AD0000}"/>
    <cellStyle name="Total 8 3 14 2" xfId="18742" xr:uid="{00000000-0005-0000-0000-00005AAD0000}"/>
    <cellStyle name="Total 8 3 14 2 2" xfId="29066" xr:uid="{00000000-0005-0000-0000-00005BAD0000}"/>
    <cellStyle name="Total 8 3 14 2 3" xfId="21432" xr:uid="{00000000-0005-0000-0000-00005CAD0000}"/>
    <cellStyle name="Total 8 3 14 2 4" xfId="31348" xr:uid="{00000000-0005-0000-0000-00005DAD0000}"/>
    <cellStyle name="Total 8 3 14 2 5" xfId="25481" xr:uid="{00000000-0005-0000-0000-00005EAD0000}"/>
    <cellStyle name="Total 8 3 14 2 6" xfId="23383" xr:uid="{00000000-0005-0000-0000-00005FAD0000}"/>
    <cellStyle name="Total 8 3 14 2 7" xfId="34481" xr:uid="{00000000-0005-0000-0000-000060AD0000}"/>
    <cellStyle name="Total 8 3 15" xfId="12894" xr:uid="{00000000-0005-0000-0000-000061AD0000}"/>
    <cellStyle name="Total 8 3 15 2" xfId="18648" xr:uid="{00000000-0005-0000-0000-000062AD0000}"/>
    <cellStyle name="Total 8 3 15 2 2" xfId="28975" xr:uid="{00000000-0005-0000-0000-000063AD0000}"/>
    <cellStyle name="Total 8 3 15 2 3" xfId="28505" xr:uid="{00000000-0005-0000-0000-000064AD0000}"/>
    <cellStyle name="Total 8 3 15 2 4" xfId="26166" xr:uid="{00000000-0005-0000-0000-000065AD0000}"/>
    <cellStyle name="Total 8 3 15 2 5" xfId="30612" xr:uid="{00000000-0005-0000-0000-000066AD0000}"/>
    <cellStyle name="Total 8 3 15 2 6" xfId="33356" xr:uid="{00000000-0005-0000-0000-000067AD0000}"/>
    <cellStyle name="Total 8 3 15 2 7" xfId="30267" xr:uid="{00000000-0005-0000-0000-000068AD0000}"/>
    <cellStyle name="Total 8 3 2" xfId="4169" xr:uid="{00000000-0005-0000-0000-000069AD0000}"/>
    <cellStyle name="Total 8 3 2 2" xfId="11774" xr:uid="{00000000-0005-0000-0000-00006AAD0000}"/>
    <cellStyle name="Total 8 3 2 2 2" xfId="25798" xr:uid="{00000000-0005-0000-0000-00006BAD0000}"/>
    <cellStyle name="Total 8 3 2 2 3" xfId="22546" xr:uid="{00000000-0005-0000-0000-00006CAD0000}"/>
    <cellStyle name="Total 8 3 2 2 4" xfId="24616" xr:uid="{00000000-0005-0000-0000-00006DAD0000}"/>
    <cellStyle name="Total 8 3 2 2 5" xfId="23363" xr:uid="{00000000-0005-0000-0000-00006EAD0000}"/>
    <cellStyle name="Total 8 3 2 2 6" xfId="28118" xr:uid="{00000000-0005-0000-0000-00006FAD0000}"/>
    <cellStyle name="Total 8 3 2 2 7" xfId="26143" xr:uid="{00000000-0005-0000-0000-000070AD0000}"/>
    <cellStyle name="Total 8 3 2 3" xfId="22475" xr:uid="{00000000-0005-0000-0000-000071AD0000}"/>
    <cellStyle name="Total 8 3 2 4" xfId="22094" xr:uid="{00000000-0005-0000-0000-000072AD0000}"/>
    <cellStyle name="Total 8 3 2 5" xfId="29717" xr:uid="{00000000-0005-0000-0000-000073AD0000}"/>
    <cellStyle name="Total 8 3 2 6" xfId="23666" xr:uid="{00000000-0005-0000-0000-000074AD0000}"/>
    <cellStyle name="Total 8 3 2 7" xfId="25483" xr:uid="{00000000-0005-0000-0000-000075AD0000}"/>
    <cellStyle name="Total 8 3 2 8" xfId="24085" xr:uid="{00000000-0005-0000-0000-000076AD0000}"/>
    <cellStyle name="Total 8 3 3" xfId="11969" xr:uid="{00000000-0005-0000-0000-000077AD0000}"/>
    <cellStyle name="Total 8 3 3 2" xfId="18313" xr:uid="{00000000-0005-0000-0000-000078AD0000}"/>
    <cellStyle name="Total 8 3 3 2 2" xfId="28646" xr:uid="{00000000-0005-0000-0000-000079AD0000}"/>
    <cellStyle name="Total 8 3 3 2 3" xfId="24532" xr:uid="{00000000-0005-0000-0000-00007AAD0000}"/>
    <cellStyle name="Total 8 3 3 2 4" xfId="25953" xr:uid="{00000000-0005-0000-0000-00007BAD0000}"/>
    <cellStyle name="Total 8 3 3 2 5" xfId="22036" xr:uid="{00000000-0005-0000-0000-00007CAD0000}"/>
    <cellStyle name="Total 8 3 3 2 6" xfId="23554" xr:uid="{00000000-0005-0000-0000-00007DAD0000}"/>
    <cellStyle name="Total 8 3 3 2 7" xfId="24071" xr:uid="{00000000-0005-0000-0000-00007EAD0000}"/>
    <cellStyle name="Total 8 3 4" xfId="12022" xr:uid="{00000000-0005-0000-0000-00007FAD0000}"/>
    <cellStyle name="Total 8 3 4 2" xfId="18331" xr:uid="{00000000-0005-0000-0000-000080AD0000}"/>
    <cellStyle name="Total 8 3 4 2 2" xfId="28664" xr:uid="{00000000-0005-0000-0000-000081AD0000}"/>
    <cellStyle name="Total 8 3 4 2 3" xfId="26060" xr:uid="{00000000-0005-0000-0000-000082AD0000}"/>
    <cellStyle name="Total 8 3 4 2 4" xfId="24952" xr:uid="{00000000-0005-0000-0000-000083AD0000}"/>
    <cellStyle name="Total 8 3 4 2 5" xfId="25728" xr:uid="{00000000-0005-0000-0000-000084AD0000}"/>
    <cellStyle name="Total 8 3 4 2 6" xfId="30839" xr:uid="{00000000-0005-0000-0000-000085AD0000}"/>
    <cellStyle name="Total 8 3 4 2 7" xfId="31884" xr:uid="{00000000-0005-0000-0000-000086AD0000}"/>
    <cellStyle name="Total 8 3 5" xfId="11898" xr:uid="{00000000-0005-0000-0000-000087AD0000}"/>
    <cellStyle name="Total 8 3 5 2" xfId="18286" xr:uid="{00000000-0005-0000-0000-000088AD0000}"/>
    <cellStyle name="Total 8 3 5 2 2" xfId="28621" xr:uid="{00000000-0005-0000-0000-000089AD0000}"/>
    <cellStyle name="Total 8 3 5 2 3" xfId="26521" xr:uid="{00000000-0005-0000-0000-00008AAD0000}"/>
    <cellStyle name="Total 8 3 5 2 4" xfId="25288" xr:uid="{00000000-0005-0000-0000-00008BAD0000}"/>
    <cellStyle name="Total 8 3 5 2 5" xfId="23380" xr:uid="{00000000-0005-0000-0000-00008CAD0000}"/>
    <cellStyle name="Total 8 3 5 2 6" xfId="24163" xr:uid="{00000000-0005-0000-0000-00008DAD0000}"/>
    <cellStyle name="Total 8 3 5 2 7" xfId="29458" xr:uid="{00000000-0005-0000-0000-00008EAD0000}"/>
    <cellStyle name="Total 8 3 6" xfId="12942" xr:uid="{00000000-0005-0000-0000-00008FAD0000}"/>
    <cellStyle name="Total 8 3 6 2" xfId="18685" xr:uid="{00000000-0005-0000-0000-000090AD0000}"/>
    <cellStyle name="Total 8 3 6 2 2" xfId="29012" xr:uid="{00000000-0005-0000-0000-000091AD0000}"/>
    <cellStyle name="Total 8 3 6 2 3" xfId="27559" xr:uid="{00000000-0005-0000-0000-000092AD0000}"/>
    <cellStyle name="Total 8 3 6 2 4" xfId="27275" xr:uid="{00000000-0005-0000-0000-000093AD0000}"/>
    <cellStyle name="Total 8 3 6 2 5" xfId="29617" xr:uid="{00000000-0005-0000-0000-000094AD0000}"/>
    <cellStyle name="Total 8 3 6 2 6" xfId="23544" xr:uid="{00000000-0005-0000-0000-000095AD0000}"/>
    <cellStyle name="Total 8 3 6 2 7" xfId="29616" xr:uid="{00000000-0005-0000-0000-000096AD0000}"/>
    <cellStyle name="Total 8 3 7" xfId="14445" xr:uid="{00000000-0005-0000-0000-000097AD0000}"/>
    <cellStyle name="Total 8 3 7 2" xfId="18955" xr:uid="{00000000-0005-0000-0000-000098AD0000}"/>
    <cellStyle name="Total 8 3 7 2 2" xfId="29274" xr:uid="{00000000-0005-0000-0000-000099AD0000}"/>
    <cellStyle name="Total 8 3 7 2 3" xfId="26491" xr:uid="{00000000-0005-0000-0000-00009AAD0000}"/>
    <cellStyle name="Total 8 3 7 2 4" xfId="31554" xr:uid="{00000000-0005-0000-0000-00009BAD0000}"/>
    <cellStyle name="Total 8 3 7 2 5" xfId="24105" xr:uid="{00000000-0005-0000-0000-00009CAD0000}"/>
    <cellStyle name="Total 8 3 7 2 6" xfId="32666" xr:uid="{00000000-0005-0000-0000-00009DAD0000}"/>
    <cellStyle name="Total 8 3 7 2 7" xfId="34684" xr:uid="{00000000-0005-0000-0000-00009EAD0000}"/>
    <cellStyle name="Total 8 3 8" xfId="12526" xr:uid="{00000000-0005-0000-0000-00009FAD0000}"/>
    <cellStyle name="Total 8 3 8 2" xfId="18497" xr:uid="{00000000-0005-0000-0000-0000A0AD0000}"/>
    <cellStyle name="Total 8 3 8 2 2" xfId="28826" xr:uid="{00000000-0005-0000-0000-0000A1AD0000}"/>
    <cellStyle name="Total 8 3 8 2 3" xfId="25194" xr:uid="{00000000-0005-0000-0000-0000A2AD0000}"/>
    <cellStyle name="Total 8 3 8 2 4" xfId="25186" xr:uid="{00000000-0005-0000-0000-0000A3AD0000}"/>
    <cellStyle name="Total 8 3 8 2 5" xfId="28288" xr:uid="{00000000-0005-0000-0000-0000A4AD0000}"/>
    <cellStyle name="Total 8 3 8 2 6" xfId="22820" xr:uid="{00000000-0005-0000-0000-0000A5AD0000}"/>
    <cellStyle name="Total 8 3 8 2 7" xfId="24107" xr:uid="{00000000-0005-0000-0000-0000A6AD0000}"/>
    <cellStyle name="Total 8 3 9" xfId="13038" xr:uid="{00000000-0005-0000-0000-0000A7AD0000}"/>
    <cellStyle name="Total 8 3 9 2" xfId="18720" xr:uid="{00000000-0005-0000-0000-0000A8AD0000}"/>
    <cellStyle name="Total 8 3 9 2 2" xfId="29045" xr:uid="{00000000-0005-0000-0000-0000A9AD0000}"/>
    <cellStyle name="Total 8 3 9 2 3" xfId="22311" xr:uid="{00000000-0005-0000-0000-0000AAAD0000}"/>
    <cellStyle name="Total 8 3 9 2 4" xfId="31327" xr:uid="{00000000-0005-0000-0000-0000ABAD0000}"/>
    <cellStyle name="Total 8 3 9 2 5" xfId="32484" xr:uid="{00000000-0005-0000-0000-0000ACAD0000}"/>
    <cellStyle name="Total 8 3 9 2 6" xfId="24528" xr:uid="{00000000-0005-0000-0000-0000ADAD0000}"/>
    <cellStyle name="Total 8 3 9 2 7" xfId="34460" xr:uid="{00000000-0005-0000-0000-0000AEAD0000}"/>
    <cellStyle name="Total 9 2" xfId="1318" xr:uid="{00000000-0005-0000-0000-0000AFAD0000}"/>
    <cellStyle name="Total 9 2 10" xfId="14641" xr:uid="{00000000-0005-0000-0000-0000B0AD0000}"/>
    <cellStyle name="Total 9 2 10 2" xfId="19028" xr:uid="{00000000-0005-0000-0000-0000B1AD0000}"/>
    <cellStyle name="Total 9 2 10 2 2" xfId="29347" xr:uid="{00000000-0005-0000-0000-0000B2AD0000}"/>
    <cellStyle name="Total 9 2 10 2 3" xfId="24550" xr:uid="{00000000-0005-0000-0000-0000B3AD0000}"/>
    <cellStyle name="Total 9 2 10 2 4" xfId="31627" xr:uid="{00000000-0005-0000-0000-0000B4AD0000}"/>
    <cellStyle name="Total 9 2 10 2 5" xfId="24396" xr:uid="{00000000-0005-0000-0000-0000B5AD0000}"/>
    <cellStyle name="Total 9 2 10 2 6" xfId="31752" xr:uid="{00000000-0005-0000-0000-0000B6AD0000}"/>
    <cellStyle name="Total 9 2 10 2 7" xfId="34756" xr:uid="{00000000-0005-0000-0000-0000B7AD0000}"/>
    <cellStyle name="Total 9 2 11" xfId="12970" xr:uid="{00000000-0005-0000-0000-0000B8AD0000}"/>
    <cellStyle name="Total 9 2 11 2" xfId="18697" xr:uid="{00000000-0005-0000-0000-0000B9AD0000}"/>
    <cellStyle name="Total 9 2 11 2 2" xfId="29024" xr:uid="{00000000-0005-0000-0000-0000BAAD0000}"/>
    <cellStyle name="Total 9 2 11 2 3" xfId="30240" xr:uid="{00000000-0005-0000-0000-0000BBAD0000}"/>
    <cellStyle name="Total 9 2 11 2 4" xfId="25960" xr:uid="{00000000-0005-0000-0000-0000BCAD0000}"/>
    <cellStyle name="Total 9 2 11 2 5" xfId="25611" xr:uid="{00000000-0005-0000-0000-0000BDAD0000}"/>
    <cellStyle name="Total 9 2 11 2 6" xfId="33887" xr:uid="{00000000-0005-0000-0000-0000BEAD0000}"/>
    <cellStyle name="Total 9 2 11 2 7" xfId="27963" xr:uid="{00000000-0005-0000-0000-0000BFAD0000}"/>
    <cellStyle name="Total 9 2 12" xfId="14772" xr:uid="{00000000-0005-0000-0000-0000C0AD0000}"/>
    <cellStyle name="Total 9 2 12 2" xfId="19081" xr:uid="{00000000-0005-0000-0000-0000C1AD0000}"/>
    <cellStyle name="Total 9 2 12 2 2" xfId="29399" xr:uid="{00000000-0005-0000-0000-0000C2AD0000}"/>
    <cellStyle name="Total 9 2 12 2 3" xfId="26031" xr:uid="{00000000-0005-0000-0000-0000C3AD0000}"/>
    <cellStyle name="Total 9 2 12 2 4" xfId="31679" xr:uid="{00000000-0005-0000-0000-0000C4AD0000}"/>
    <cellStyle name="Total 9 2 12 2 5" xfId="29718" xr:uid="{00000000-0005-0000-0000-0000C5AD0000}"/>
    <cellStyle name="Total 9 2 12 2 6" xfId="21775" xr:uid="{00000000-0005-0000-0000-0000C6AD0000}"/>
    <cellStyle name="Total 9 2 12 2 7" xfId="34808" xr:uid="{00000000-0005-0000-0000-0000C7AD0000}"/>
    <cellStyle name="Total 9 2 13" xfId="14324" xr:uid="{00000000-0005-0000-0000-0000C8AD0000}"/>
    <cellStyle name="Total 9 2 13 2" xfId="18909" xr:uid="{00000000-0005-0000-0000-0000C9AD0000}"/>
    <cellStyle name="Total 9 2 13 2 2" xfId="29228" xr:uid="{00000000-0005-0000-0000-0000CAAD0000}"/>
    <cellStyle name="Total 9 2 13 2 3" xfId="25011" xr:uid="{00000000-0005-0000-0000-0000CBAD0000}"/>
    <cellStyle name="Total 9 2 13 2 4" xfId="31508" xr:uid="{00000000-0005-0000-0000-0000CCAD0000}"/>
    <cellStyle name="Total 9 2 13 2 5" xfId="30993" xr:uid="{00000000-0005-0000-0000-0000CDAD0000}"/>
    <cellStyle name="Total 9 2 13 2 6" xfId="32978" xr:uid="{00000000-0005-0000-0000-0000CEAD0000}"/>
    <cellStyle name="Total 9 2 13 2 7" xfId="34638" xr:uid="{00000000-0005-0000-0000-0000CFAD0000}"/>
    <cellStyle name="Total 9 2 14" xfId="13099" xr:uid="{00000000-0005-0000-0000-0000D0AD0000}"/>
    <cellStyle name="Total 9 2 14 2" xfId="18744" xr:uid="{00000000-0005-0000-0000-0000D1AD0000}"/>
    <cellStyle name="Total 9 2 14 2 2" xfId="29068" xr:uid="{00000000-0005-0000-0000-0000D2AD0000}"/>
    <cellStyle name="Total 9 2 14 2 3" xfId="23615" xr:uid="{00000000-0005-0000-0000-0000D3AD0000}"/>
    <cellStyle name="Total 9 2 14 2 4" xfId="31350" xr:uid="{00000000-0005-0000-0000-0000D4AD0000}"/>
    <cellStyle name="Total 9 2 14 2 5" xfId="21336" xr:uid="{00000000-0005-0000-0000-0000D5AD0000}"/>
    <cellStyle name="Total 9 2 14 2 6" xfId="33634" xr:uid="{00000000-0005-0000-0000-0000D6AD0000}"/>
    <cellStyle name="Total 9 2 14 2 7" xfId="34483" xr:uid="{00000000-0005-0000-0000-0000D7AD0000}"/>
    <cellStyle name="Total 9 2 15" xfId="14814" xr:uid="{00000000-0005-0000-0000-0000D8AD0000}"/>
    <cellStyle name="Total 9 2 15 2" xfId="19102" xr:uid="{00000000-0005-0000-0000-0000D9AD0000}"/>
    <cellStyle name="Total 9 2 15 2 2" xfId="29420" xr:uid="{00000000-0005-0000-0000-0000DAAD0000}"/>
    <cellStyle name="Total 9 2 15 2 3" xfId="24546" xr:uid="{00000000-0005-0000-0000-0000DBAD0000}"/>
    <cellStyle name="Total 9 2 15 2 4" xfId="31699" xr:uid="{00000000-0005-0000-0000-0000DCAD0000}"/>
    <cellStyle name="Total 9 2 15 2 5" xfId="27500" xr:uid="{00000000-0005-0000-0000-0000DDAD0000}"/>
    <cellStyle name="Total 9 2 15 2 6" xfId="23400" xr:uid="{00000000-0005-0000-0000-0000DEAD0000}"/>
    <cellStyle name="Total 9 2 15 2 7" xfId="34828" xr:uid="{00000000-0005-0000-0000-0000DFAD0000}"/>
    <cellStyle name="Total 9 2 2" xfId="5062" xr:uid="{00000000-0005-0000-0000-0000E0AD0000}"/>
    <cellStyle name="Total 9 2 2 2" xfId="11880" xr:uid="{00000000-0005-0000-0000-0000E1AD0000}"/>
    <cellStyle name="Total 9 2 2 2 2" xfId="23330" xr:uid="{00000000-0005-0000-0000-0000E2AD0000}"/>
    <cellStyle name="Total 9 2 2 2 3" xfId="27112" xr:uid="{00000000-0005-0000-0000-0000E3AD0000}"/>
    <cellStyle name="Total 9 2 2 2 4" xfId="25867" xr:uid="{00000000-0005-0000-0000-0000E4AD0000}"/>
    <cellStyle name="Total 9 2 2 2 5" xfId="6106" xr:uid="{00000000-0005-0000-0000-0000E5AD0000}"/>
    <cellStyle name="Total 9 2 2 2 6" xfId="33156" xr:uid="{00000000-0005-0000-0000-0000E6AD0000}"/>
    <cellStyle name="Total 9 2 2 2 7" xfId="29477" xr:uid="{00000000-0005-0000-0000-0000E7AD0000}"/>
    <cellStyle name="Total 9 2 2 3" xfId="22476" xr:uid="{00000000-0005-0000-0000-0000E8AD0000}"/>
    <cellStyle name="Total 9 2 2 4" xfId="27617" xr:uid="{00000000-0005-0000-0000-0000E9AD0000}"/>
    <cellStyle name="Total 9 2 2 5" xfId="25120" xr:uid="{00000000-0005-0000-0000-0000EAAD0000}"/>
    <cellStyle name="Total 9 2 2 6" xfId="32510" xr:uid="{00000000-0005-0000-0000-0000EBAD0000}"/>
    <cellStyle name="Total 9 2 2 7" xfId="22016" xr:uid="{00000000-0005-0000-0000-0000ECAD0000}"/>
    <cellStyle name="Total 9 2 2 8" xfId="30361" xr:uid="{00000000-0005-0000-0000-0000EDAD0000}"/>
    <cellStyle name="Total 9 2 3" xfId="11732" xr:uid="{00000000-0005-0000-0000-0000EEAD0000}"/>
    <cellStyle name="Total 9 2 3 2" xfId="18238" xr:uid="{00000000-0005-0000-0000-0000EFAD0000}"/>
    <cellStyle name="Total 9 2 3 2 2" xfId="28574" xr:uid="{00000000-0005-0000-0000-0000F0AD0000}"/>
    <cellStyle name="Total 9 2 3 2 3" xfId="24544" xr:uid="{00000000-0005-0000-0000-0000F1AD0000}"/>
    <cellStyle name="Total 9 2 3 2 4" xfId="26076" xr:uid="{00000000-0005-0000-0000-0000F2AD0000}"/>
    <cellStyle name="Total 9 2 3 2 5" xfId="25870" xr:uid="{00000000-0005-0000-0000-0000F3AD0000}"/>
    <cellStyle name="Total 9 2 3 2 6" xfId="23270" xr:uid="{00000000-0005-0000-0000-0000F4AD0000}"/>
    <cellStyle name="Total 9 2 3 2 7" xfId="22122" xr:uid="{00000000-0005-0000-0000-0000F5AD0000}"/>
    <cellStyle name="Total 9 2 4" xfId="12209" xr:uid="{00000000-0005-0000-0000-0000F6AD0000}"/>
    <cellStyle name="Total 9 2 4 2" xfId="18385" xr:uid="{00000000-0005-0000-0000-0000F7AD0000}"/>
    <cellStyle name="Total 9 2 4 2 2" xfId="28716" xr:uid="{00000000-0005-0000-0000-0000F8AD0000}"/>
    <cellStyle name="Total 9 2 4 2 3" xfId="26275" xr:uid="{00000000-0005-0000-0000-0000F9AD0000}"/>
    <cellStyle name="Total 9 2 4 2 4" xfId="24844" xr:uid="{00000000-0005-0000-0000-0000FAAD0000}"/>
    <cellStyle name="Total 9 2 4 2 5" xfId="32324" xr:uid="{00000000-0005-0000-0000-0000FBAD0000}"/>
    <cellStyle name="Total 9 2 4 2 6" xfId="32594" xr:uid="{00000000-0005-0000-0000-0000FCAD0000}"/>
    <cellStyle name="Total 9 2 4 2 7" xfId="30546" xr:uid="{00000000-0005-0000-0000-0000FDAD0000}"/>
    <cellStyle name="Total 9 2 5" xfId="12256" xr:uid="{00000000-0005-0000-0000-0000FEAD0000}"/>
    <cellStyle name="Total 9 2 5 2" xfId="18402" xr:uid="{00000000-0005-0000-0000-0000FFAD0000}"/>
    <cellStyle name="Total 9 2 5 2 2" xfId="28733" xr:uid="{00000000-0005-0000-0000-000000AE0000}"/>
    <cellStyle name="Total 9 2 5 2 3" xfId="24799" xr:uid="{00000000-0005-0000-0000-000001AE0000}"/>
    <cellStyle name="Total 9 2 5 2 4" xfId="25047" xr:uid="{00000000-0005-0000-0000-000002AE0000}"/>
    <cellStyle name="Total 9 2 5 2 5" xfId="24895" xr:uid="{00000000-0005-0000-0000-000003AE0000}"/>
    <cellStyle name="Total 9 2 5 2 6" xfId="21867" xr:uid="{00000000-0005-0000-0000-000004AE0000}"/>
    <cellStyle name="Total 9 2 5 2 7" xfId="23894" xr:uid="{00000000-0005-0000-0000-000005AE0000}"/>
    <cellStyle name="Total 9 2 6" xfId="12943" xr:uid="{00000000-0005-0000-0000-000006AE0000}"/>
    <cellStyle name="Total 9 2 6 2" xfId="18686" xr:uid="{00000000-0005-0000-0000-000007AE0000}"/>
    <cellStyle name="Total 9 2 6 2 2" xfId="29013" xr:uid="{00000000-0005-0000-0000-000008AE0000}"/>
    <cellStyle name="Total 9 2 6 2 3" xfId="30215" xr:uid="{00000000-0005-0000-0000-000009AE0000}"/>
    <cellStyle name="Total 9 2 6 2 4" xfId="6215" xr:uid="{00000000-0005-0000-0000-00000AAE0000}"/>
    <cellStyle name="Total 9 2 6 2 5" xfId="30834" xr:uid="{00000000-0005-0000-0000-00000BAE0000}"/>
    <cellStyle name="Total 9 2 6 2 6" xfId="33871" xr:uid="{00000000-0005-0000-0000-00000CAE0000}"/>
    <cellStyle name="Total 9 2 6 2 7" xfId="25547" xr:uid="{00000000-0005-0000-0000-00000DAE0000}"/>
    <cellStyle name="Total 9 2 7" xfId="14218" xr:uid="{00000000-0005-0000-0000-00000EAE0000}"/>
    <cellStyle name="Total 9 2 7 2" xfId="18863" xr:uid="{00000000-0005-0000-0000-00000FAE0000}"/>
    <cellStyle name="Total 9 2 7 2 2" xfId="29183" xr:uid="{00000000-0005-0000-0000-000010AE0000}"/>
    <cellStyle name="Total 9 2 7 2 3" xfId="24549" xr:uid="{00000000-0005-0000-0000-000011AE0000}"/>
    <cellStyle name="Total 9 2 7 2 4" xfId="31464" xr:uid="{00000000-0005-0000-0000-000012AE0000}"/>
    <cellStyle name="Total 9 2 7 2 5" xfId="22799" xr:uid="{00000000-0005-0000-0000-000013AE0000}"/>
    <cellStyle name="Total 9 2 7 2 6" xfId="25979" xr:uid="{00000000-0005-0000-0000-000014AE0000}"/>
    <cellStyle name="Total 9 2 7 2 7" xfId="34595" xr:uid="{00000000-0005-0000-0000-000015AE0000}"/>
    <cellStyle name="Total 9 2 8" xfId="14509" xr:uid="{00000000-0005-0000-0000-000016AE0000}"/>
    <cellStyle name="Total 9 2 8 2" xfId="18980" xr:uid="{00000000-0005-0000-0000-000017AE0000}"/>
    <cellStyle name="Total 9 2 8 2 2" xfId="29299" xr:uid="{00000000-0005-0000-0000-000018AE0000}"/>
    <cellStyle name="Total 9 2 8 2 3" xfId="24734" xr:uid="{00000000-0005-0000-0000-000019AE0000}"/>
    <cellStyle name="Total 9 2 8 2 4" xfId="31579" xr:uid="{00000000-0005-0000-0000-00001AAE0000}"/>
    <cellStyle name="Total 9 2 8 2 5" xfId="28218" xr:uid="{00000000-0005-0000-0000-00001BAE0000}"/>
    <cellStyle name="Total 9 2 8 2 6" xfId="27940" xr:uid="{00000000-0005-0000-0000-00001CAE0000}"/>
    <cellStyle name="Total 9 2 8 2 7" xfId="34709" xr:uid="{00000000-0005-0000-0000-00001DAE0000}"/>
    <cellStyle name="Total 9 2 9" xfId="14639" xr:uid="{00000000-0005-0000-0000-00001EAE0000}"/>
    <cellStyle name="Total 9 2 9 2" xfId="19027" xr:uid="{00000000-0005-0000-0000-00001FAE0000}"/>
    <cellStyle name="Total 9 2 9 2 2" xfId="29346" xr:uid="{00000000-0005-0000-0000-000020AE0000}"/>
    <cellStyle name="Total 9 2 9 2 3" xfId="24570" xr:uid="{00000000-0005-0000-0000-000021AE0000}"/>
    <cellStyle name="Total 9 2 9 2 4" xfId="31626" xr:uid="{00000000-0005-0000-0000-000022AE0000}"/>
    <cellStyle name="Total 9 2 9 2 5" xfId="24464" xr:uid="{00000000-0005-0000-0000-000023AE0000}"/>
    <cellStyle name="Total 9 2 9 2 6" xfId="27509" xr:uid="{00000000-0005-0000-0000-000024AE0000}"/>
    <cellStyle name="Total 9 2 9 2 7" xfId="34755" xr:uid="{00000000-0005-0000-0000-000025AE0000}"/>
    <cellStyle name="Total 9 3" xfId="1319" xr:uid="{00000000-0005-0000-0000-000026AE0000}"/>
    <cellStyle name="Total 9 3 10" xfId="14442" xr:uid="{00000000-0005-0000-0000-000027AE0000}"/>
    <cellStyle name="Total 9 3 10 2" xfId="18952" xr:uid="{00000000-0005-0000-0000-000028AE0000}"/>
    <cellStyle name="Total 9 3 10 2 2" xfId="29271" xr:uid="{00000000-0005-0000-0000-000029AE0000}"/>
    <cellStyle name="Total 9 3 10 2 3" xfId="24659" xr:uid="{00000000-0005-0000-0000-00002AAE0000}"/>
    <cellStyle name="Total 9 3 10 2 4" xfId="31551" xr:uid="{00000000-0005-0000-0000-00002BAE0000}"/>
    <cellStyle name="Total 9 3 10 2 5" xfId="25190" xr:uid="{00000000-0005-0000-0000-00002CAE0000}"/>
    <cellStyle name="Total 9 3 10 2 6" xfId="21204" xr:uid="{00000000-0005-0000-0000-00002DAE0000}"/>
    <cellStyle name="Total 9 3 10 2 7" xfId="34681" xr:uid="{00000000-0005-0000-0000-00002EAE0000}"/>
    <cellStyle name="Total 9 3 11" xfId="12814" xr:uid="{00000000-0005-0000-0000-00002FAE0000}"/>
    <cellStyle name="Total 9 3 11 2" xfId="18594" xr:uid="{00000000-0005-0000-0000-000030AE0000}"/>
    <cellStyle name="Total 9 3 11 2 2" xfId="28921" xr:uid="{00000000-0005-0000-0000-000031AE0000}"/>
    <cellStyle name="Total 9 3 11 2 3" xfId="22777" xr:uid="{00000000-0005-0000-0000-000032AE0000}"/>
    <cellStyle name="Total 9 3 11 2 4" xfId="6006" xr:uid="{00000000-0005-0000-0000-000033AE0000}"/>
    <cellStyle name="Total 9 3 11 2 5" xfId="32853" xr:uid="{00000000-0005-0000-0000-000034AE0000}"/>
    <cellStyle name="Total 9 3 11 2 6" xfId="29967" xr:uid="{00000000-0005-0000-0000-000035AE0000}"/>
    <cellStyle name="Total 9 3 11 2 7" xfId="32752" xr:uid="{00000000-0005-0000-0000-000036AE0000}"/>
    <cellStyle name="Total 9 3 12" xfId="14035" xr:uid="{00000000-0005-0000-0000-000037AE0000}"/>
    <cellStyle name="Total 9 3 12 2" xfId="18790" xr:uid="{00000000-0005-0000-0000-000038AE0000}"/>
    <cellStyle name="Total 9 3 12 2 2" xfId="29113" xr:uid="{00000000-0005-0000-0000-000039AE0000}"/>
    <cellStyle name="Total 9 3 12 2 3" xfId="25893" xr:uid="{00000000-0005-0000-0000-00003AAE0000}"/>
    <cellStyle name="Total 9 3 12 2 4" xfId="31394" xr:uid="{00000000-0005-0000-0000-00003BAE0000}"/>
    <cellStyle name="Total 9 3 12 2 5" xfId="24746" xr:uid="{00000000-0005-0000-0000-00003CAE0000}"/>
    <cellStyle name="Total 9 3 12 2 6" xfId="33423" xr:uid="{00000000-0005-0000-0000-00003DAE0000}"/>
    <cellStyle name="Total 9 3 12 2 7" xfId="34526" xr:uid="{00000000-0005-0000-0000-00003EAE0000}"/>
    <cellStyle name="Total 9 3 13" xfId="14057" xr:uid="{00000000-0005-0000-0000-00003FAE0000}"/>
    <cellStyle name="Total 9 3 13 2" xfId="18801" xr:uid="{00000000-0005-0000-0000-000040AE0000}"/>
    <cellStyle name="Total 9 3 13 2 2" xfId="29123" xr:uid="{00000000-0005-0000-0000-000041AE0000}"/>
    <cellStyle name="Total 9 3 13 2 3" xfId="24452" xr:uid="{00000000-0005-0000-0000-000042AE0000}"/>
    <cellStyle name="Total 9 3 13 2 4" xfId="31403" xr:uid="{00000000-0005-0000-0000-000043AE0000}"/>
    <cellStyle name="Total 9 3 13 2 5" xfId="21719" xr:uid="{00000000-0005-0000-0000-000044AE0000}"/>
    <cellStyle name="Total 9 3 13 2 6" xfId="32669" xr:uid="{00000000-0005-0000-0000-000045AE0000}"/>
    <cellStyle name="Total 9 3 13 2 7" xfId="34535" xr:uid="{00000000-0005-0000-0000-000046AE0000}"/>
    <cellStyle name="Total 9 3 14" xfId="14674" xr:uid="{00000000-0005-0000-0000-000047AE0000}"/>
    <cellStyle name="Total 9 3 14 2" xfId="19044" xr:uid="{00000000-0005-0000-0000-000048AE0000}"/>
    <cellStyle name="Total 9 3 14 2 2" xfId="29363" xr:uid="{00000000-0005-0000-0000-000049AE0000}"/>
    <cellStyle name="Total 9 3 14 2 3" xfId="26334" xr:uid="{00000000-0005-0000-0000-00004AAE0000}"/>
    <cellStyle name="Total 9 3 14 2 4" xfId="31643" xr:uid="{00000000-0005-0000-0000-00004BAE0000}"/>
    <cellStyle name="Total 9 3 14 2 5" xfId="28551" xr:uid="{00000000-0005-0000-0000-00004CAE0000}"/>
    <cellStyle name="Total 9 3 14 2 6" xfId="33065" xr:uid="{00000000-0005-0000-0000-00004DAE0000}"/>
    <cellStyle name="Total 9 3 14 2 7" xfId="34772" xr:uid="{00000000-0005-0000-0000-00004EAE0000}"/>
    <cellStyle name="Total 9 3 15" xfId="12379" xr:uid="{00000000-0005-0000-0000-00004FAE0000}"/>
    <cellStyle name="Total 9 3 15 2" xfId="18450" xr:uid="{00000000-0005-0000-0000-000050AE0000}"/>
    <cellStyle name="Total 9 3 15 2 2" xfId="28781" xr:uid="{00000000-0005-0000-0000-000051AE0000}"/>
    <cellStyle name="Total 9 3 15 2 3" xfId="24437" xr:uid="{00000000-0005-0000-0000-000052AE0000}"/>
    <cellStyle name="Total 9 3 15 2 4" xfId="25038" xr:uid="{00000000-0005-0000-0000-000053AE0000}"/>
    <cellStyle name="Total 9 3 15 2 5" xfId="26856" xr:uid="{00000000-0005-0000-0000-000054AE0000}"/>
    <cellStyle name="Total 9 3 15 2 6" xfId="30274" xr:uid="{00000000-0005-0000-0000-000055AE0000}"/>
    <cellStyle name="Total 9 3 15 2 7" xfId="27552" xr:uid="{00000000-0005-0000-0000-000056AE0000}"/>
    <cellStyle name="Total 9 3 2" xfId="5073" xr:uid="{00000000-0005-0000-0000-000057AE0000}"/>
    <cellStyle name="Total 9 3 2 2" xfId="11775" xr:uid="{00000000-0005-0000-0000-000058AE0000}"/>
    <cellStyle name="Total 9 3 2 2 2" xfId="23334" xr:uid="{00000000-0005-0000-0000-000059AE0000}"/>
    <cellStyle name="Total 9 3 2 2 3" xfId="23433" xr:uid="{00000000-0005-0000-0000-00005AAE0000}"/>
    <cellStyle name="Total 9 3 2 2 4" xfId="27418" xr:uid="{00000000-0005-0000-0000-00005BAE0000}"/>
    <cellStyle name="Total 9 3 2 2 5" xfId="32892" xr:uid="{00000000-0005-0000-0000-00005CAE0000}"/>
    <cellStyle name="Total 9 3 2 2 6" xfId="31836" xr:uid="{00000000-0005-0000-0000-00005DAE0000}"/>
    <cellStyle name="Total 9 3 2 2 7" xfId="26460" xr:uid="{00000000-0005-0000-0000-00005EAE0000}"/>
    <cellStyle name="Total 9 3 2 3" xfId="22477" xr:uid="{00000000-0005-0000-0000-00005FAE0000}"/>
    <cellStyle name="Total 9 3 2 4" xfId="28503" xr:uid="{00000000-0005-0000-0000-000060AE0000}"/>
    <cellStyle name="Total 9 3 2 5" xfId="21213" xr:uid="{00000000-0005-0000-0000-000061AE0000}"/>
    <cellStyle name="Total 9 3 2 6" xfId="25926" xr:uid="{00000000-0005-0000-0000-000062AE0000}"/>
    <cellStyle name="Total 9 3 2 7" xfId="24228" xr:uid="{00000000-0005-0000-0000-000063AE0000}"/>
    <cellStyle name="Total 9 3 2 8" xfId="24741" xr:uid="{00000000-0005-0000-0000-000064AE0000}"/>
    <cellStyle name="Total 9 3 3" xfId="12091" xr:uid="{00000000-0005-0000-0000-000065AE0000}"/>
    <cellStyle name="Total 9 3 3 2" xfId="18355" xr:uid="{00000000-0005-0000-0000-000066AE0000}"/>
    <cellStyle name="Total 9 3 3 2 2" xfId="28688" xr:uid="{00000000-0005-0000-0000-000067AE0000}"/>
    <cellStyle name="Total 9 3 3 2 3" xfId="26292" xr:uid="{00000000-0005-0000-0000-000068AE0000}"/>
    <cellStyle name="Total 9 3 3 2 4" xfId="24502" xr:uid="{00000000-0005-0000-0000-000069AE0000}"/>
    <cellStyle name="Total 9 3 3 2 5" xfId="25389" xr:uid="{00000000-0005-0000-0000-00006AAE0000}"/>
    <cellStyle name="Total 9 3 3 2 6" xfId="26083" xr:uid="{00000000-0005-0000-0000-00006BAE0000}"/>
    <cellStyle name="Total 9 3 3 2 7" xfId="31747" xr:uid="{00000000-0005-0000-0000-00006CAE0000}"/>
    <cellStyle name="Total 9 3 4" xfId="12044" xr:uid="{00000000-0005-0000-0000-00006DAE0000}"/>
    <cellStyle name="Total 9 3 4 2" xfId="18336" xr:uid="{00000000-0005-0000-0000-00006EAE0000}"/>
    <cellStyle name="Total 9 3 4 2 2" xfId="28669" xr:uid="{00000000-0005-0000-0000-00006FAE0000}"/>
    <cellStyle name="Total 9 3 4 2 3" xfId="26165" xr:uid="{00000000-0005-0000-0000-000070AE0000}"/>
    <cellStyle name="Total 9 3 4 2 4" xfId="26434" xr:uid="{00000000-0005-0000-0000-000071AE0000}"/>
    <cellStyle name="Total 9 3 4 2 5" xfId="30406" xr:uid="{00000000-0005-0000-0000-000072AE0000}"/>
    <cellStyle name="Total 9 3 4 2 6" xfId="23124" xr:uid="{00000000-0005-0000-0000-000073AE0000}"/>
    <cellStyle name="Total 9 3 4 2 7" xfId="33231" xr:uid="{00000000-0005-0000-0000-000074AE0000}"/>
    <cellStyle name="Total 9 3 5" xfId="11703" xr:uid="{00000000-0005-0000-0000-000075AE0000}"/>
    <cellStyle name="Total 9 3 5 2" xfId="18229" xr:uid="{00000000-0005-0000-0000-000076AE0000}"/>
    <cellStyle name="Total 9 3 5 2 2" xfId="28565" xr:uid="{00000000-0005-0000-0000-000077AE0000}"/>
    <cellStyle name="Total 9 3 5 2 3" xfId="24830" xr:uid="{00000000-0005-0000-0000-000078AE0000}"/>
    <cellStyle name="Total 9 3 5 2 4" xfId="24420" xr:uid="{00000000-0005-0000-0000-000079AE0000}"/>
    <cellStyle name="Total 9 3 5 2 5" xfId="33509" xr:uid="{00000000-0005-0000-0000-00007AAE0000}"/>
    <cellStyle name="Total 9 3 5 2 6" xfId="27788" xr:uid="{00000000-0005-0000-0000-00007BAE0000}"/>
    <cellStyle name="Total 9 3 5 2 7" xfId="28530" xr:uid="{00000000-0005-0000-0000-00007CAE0000}"/>
    <cellStyle name="Total 9 3 6" xfId="12944" xr:uid="{00000000-0005-0000-0000-00007DAE0000}"/>
    <cellStyle name="Total 9 3 6 2" xfId="18687" xr:uid="{00000000-0005-0000-0000-00007EAE0000}"/>
    <cellStyle name="Total 9 3 6 2 2" xfId="29014" xr:uid="{00000000-0005-0000-0000-00007FAE0000}"/>
    <cellStyle name="Total 9 3 6 2 3" xfId="24356" xr:uid="{00000000-0005-0000-0000-000080AE0000}"/>
    <cellStyle name="Total 9 3 6 2 4" xfId="24663" xr:uid="{00000000-0005-0000-0000-000081AE0000}"/>
    <cellStyle name="Total 9 3 6 2 5" xfId="31913" xr:uid="{00000000-0005-0000-0000-000082AE0000}"/>
    <cellStyle name="Total 9 3 6 2 6" xfId="31818" xr:uid="{00000000-0005-0000-0000-000083AE0000}"/>
    <cellStyle name="Total 9 3 6 2 7" xfId="27533" xr:uid="{00000000-0005-0000-0000-000084AE0000}"/>
    <cellStyle name="Total 9 3 7" xfId="14444" xr:uid="{00000000-0005-0000-0000-000085AE0000}"/>
    <cellStyle name="Total 9 3 7 2" xfId="18954" xr:uid="{00000000-0005-0000-0000-000086AE0000}"/>
    <cellStyle name="Total 9 3 7 2 2" xfId="29273" xr:uid="{00000000-0005-0000-0000-000087AE0000}"/>
    <cellStyle name="Total 9 3 7 2 3" xfId="25185" xr:uid="{00000000-0005-0000-0000-000088AE0000}"/>
    <cellStyle name="Total 9 3 7 2 4" xfId="31553" xr:uid="{00000000-0005-0000-0000-000089AE0000}"/>
    <cellStyle name="Total 9 3 7 2 5" xfId="24248" xr:uid="{00000000-0005-0000-0000-00008AAE0000}"/>
    <cellStyle name="Total 9 3 7 2 6" xfId="26697" xr:uid="{00000000-0005-0000-0000-00008BAE0000}"/>
    <cellStyle name="Total 9 3 7 2 7" xfId="34683" xr:uid="{00000000-0005-0000-0000-00008CAE0000}"/>
    <cellStyle name="Total 9 3 8" xfId="12527" xr:uid="{00000000-0005-0000-0000-00008DAE0000}"/>
    <cellStyle name="Total 9 3 8 2" xfId="18498" xr:uid="{00000000-0005-0000-0000-00008EAE0000}"/>
    <cellStyle name="Total 9 3 8 2 2" xfId="28827" xr:uid="{00000000-0005-0000-0000-00008FAE0000}"/>
    <cellStyle name="Total 9 3 8 2 3" xfId="26136" xr:uid="{00000000-0005-0000-0000-000090AE0000}"/>
    <cellStyle name="Total 9 3 8 2 4" xfId="25087" xr:uid="{00000000-0005-0000-0000-000091AE0000}"/>
    <cellStyle name="Total 9 3 8 2 5" xfId="30821" xr:uid="{00000000-0005-0000-0000-000092AE0000}"/>
    <cellStyle name="Total 9 3 8 2 6" xfId="23596" xr:uid="{00000000-0005-0000-0000-000093AE0000}"/>
    <cellStyle name="Total 9 3 8 2 7" xfId="6367" xr:uid="{00000000-0005-0000-0000-000094AE0000}"/>
    <cellStyle name="Total 9 3 9" xfId="14121" xr:uid="{00000000-0005-0000-0000-000095AE0000}"/>
    <cellStyle name="Total 9 3 9 2" xfId="18834" xr:uid="{00000000-0005-0000-0000-000096AE0000}"/>
    <cellStyle name="Total 9 3 9 2 2" xfId="29154" xr:uid="{00000000-0005-0000-0000-000097AE0000}"/>
    <cellStyle name="Total 9 3 9 2 3" xfId="25341" xr:uid="{00000000-0005-0000-0000-000098AE0000}"/>
    <cellStyle name="Total 9 3 9 2 4" xfId="31435" xr:uid="{00000000-0005-0000-0000-000099AE0000}"/>
    <cellStyle name="Total 9 3 9 2 5" xfId="30916" xr:uid="{00000000-0005-0000-0000-00009AAE0000}"/>
    <cellStyle name="Total 9 3 9 2 6" xfId="32252" xr:uid="{00000000-0005-0000-0000-00009BAE0000}"/>
    <cellStyle name="Total 9 3 9 2 7" xfId="34566" xr:uid="{00000000-0005-0000-0000-00009CAE0000}"/>
    <cellStyle name="Vérification 10 2" xfId="1320" xr:uid="{00000000-0005-0000-0000-00009EAE0000}"/>
    <cellStyle name="Vérification 10 3" xfId="1321" xr:uid="{00000000-0005-0000-0000-00009FAE0000}"/>
    <cellStyle name="Vérification 11 2" xfId="1322" xr:uid="{00000000-0005-0000-0000-0000A0AE0000}"/>
    <cellStyle name="Vérification 11 3" xfId="1323" xr:uid="{00000000-0005-0000-0000-0000A1AE0000}"/>
    <cellStyle name="Vérification 12 2" xfId="1324" xr:uid="{00000000-0005-0000-0000-0000A2AE0000}"/>
    <cellStyle name="Vérification 12 3" xfId="1325" xr:uid="{00000000-0005-0000-0000-0000A3AE0000}"/>
    <cellStyle name="Vérification 13 2" xfId="1326" xr:uid="{00000000-0005-0000-0000-0000A4AE0000}"/>
    <cellStyle name="Vérification 13 3" xfId="1327" xr:uid="{00000000-0005-0000-0000-0000A5AE0000}"/>
    <cellStyle name="Vérification 14 2" xfId="1328" xr:uid="{00000000-0005-0000-0000-0000A6AE0000}"/>
    <cellStyle name="Vérification 14 3" xfId="1329" xr:uid="{00000000-0005-0000-0000-0000A7AE0000}"/>
    <cellStyle name="Vérification 15 2" xfId="1330" xr:uid="{00000000-0005-0000-0000-0000A8AE0000}"/>
    <cellStyle name="Vérification 15 3" xfId="1331" xr:uid="{00000000-0005-0000-0000-0000A9AE0000}"/>
    <cellStyle name="Vérification 16 2" xfId="1332" xr:uid="{00000000-0005-0000-0000-0000AAAE0000}"/>
    <cellStyle name="Vérification 16 3" xfId="1333" xr:uid="{00000000-0005-0000-0000-0000ABAE0000}"/>
    <cellStyle name="Vérification 17 2" xfId="1334" xr:uid="{00000000-0005-0000-0000-0000ACAE0000}"/>
    <cellStyle name="Vérification 17 3" xfId="1335" xr:uid="{00000000-0005-0000-0000-0000ADAE0000}"/>
    <cellStyle name="Vérification 2 2" xfId="1336" xr:uid="{00000000-0005-0000-0000-0000AEAE0000}"/>
    <cellStyle name="Vérification 2 3" xfId="1337" xr:uid="{00000000-0005-0000-0000-0000AFAE0000}"/>
    <cellStyle name="Vérification 3 2" xfId="1338" xr:uid="{00000000-0005-0000-0000-0000B0AE0000}"/>
    <cellStyle name="Vérification 3 3" xfId="1339" xr:uid="{00000000-0005-0000-0000-0000B1AE0000}"/>
    <cellStyle name="Vérification 4 2" xfId="1340" xr:uid="{00000000-0005-0000-0000-0000B2AE0000}"/>
    <cellStyle name="Vérification 4 3" xfId="1341" xr:uid="{00000000-0005-0000-0000-0000B3AE0000}"/>
    <cellStyle name="Vérification 5 2" xfId="1342" xr:uid="{00000000-0005-0000-0000-0000B4AE0000}"/>
    <cellStyle name="Vérification 5 3" xfId="1343" xr:uid="{00000000-0005-0000-0000-0000B5AE0000}"/>
    <cellStyle name="Vérification 6 2" xfId="1344" xr:uid="{00000000-0005-0000-0000-0000B6AE0000}"/>
    <cellStyle name="Vérification 6 3" xfId="1345" xr:uid="{00000000-0005-0000-0000-0000B7AE0000}"/>
    <cellStyle name="Vérification 7 2" xfId="1346" xr:uid="{00000000-0005-0000-0000-0000B8AE0000}"/>
    <cellStyle name="Vérification 7 3" xfId="1347" xr:uid="{00000000-0005-0000-0000-0000B9AE0000}"/>
    <cellStyle name="Vérification 8 2" xfId="1348" xr:uid="{00000000-0005-0000-0000-0000BAAE0000}"/>
    <cellStyle name="Vérification 8 3" xfId="1349" xr:uid="{00000000-0005-0000-0000-0000BBAE0000}"/>
    <cellStyle name="Vérification 9 2" xfId="1350" xr:uid="{00000000-0005-0000-0000-0000BCAE0000}"/>
    <cellStyle name="Vérification 9 3" xfId="1351" xr:uid="{00000000-0005-0000-0000-0000BDAE0000}"/>
    <cellStyle name="Warning Text" xfId="5154" builtinId="11" customBuiltin="1"/>
    <cellStyle name="好" xfId="1390" xr:uid="{00000000-0005-0000-0000-0000BEAE0000}"/>
    <cellStyle name="差" xfId="1388" xr:uid="{00000000-0005-0000-0000-0000BFAE0000}"/>
    <cellStyle name="常规_Copy of Reporting Package - ZEITI 2009 - Final" xfId="1389" xr:uid="{00000000-0005-0000-0000-0000C0AE0000}"/>
    <cellStyle name="强调文字颜色 1" xfId="1397" xr:uid="{00000000-0005-0000-0000-0000C1AE0000}"/>
    <cellStyle name="强调文字颜色 2" xfId="1398" xr:uid="{00000000-0005-0000-0000-0000C2AE0000}"/>
    <cellStyle name="强调文字颜色 3" xfId="1399" xr:uid="{00000000-0005-0000-0000-0000C3AE0000}"/>
    <cellStyle name="强调文字颜色 4" xfId="1400" xr:uid="{00000000-0005-0000-0000-0000C4AE0000}"/>
    <cellStyle name="强调文字颜色 5" xfId="1401" xr:uid="{00000000-0005-0000-0000-0000C5AE0000}"/>
    <cellStyle name="强调文字颜色 6" xfId="1402" xr:uid="{00000000-0005-0000-0000-0000C6AE0000}"/>
    <cellStyle name="标题" xfId="1383" xr:uid="{00000000-0005-0000-0000-0000C7AE0000}"/>
    <cellStyle name="标题 1" xfId="1384" xr:uid="{00000000-0005-0000-0000-0000C8AE0000}"/>
    <cellStyle name="标题 2" xfId="1385" xr:uid="{00000000-0005-0000-0000-0000C9AE0000}"/>
    <cellStyle name="标题 3" xfId="1386" xr:uid="{00000000-0005-0000-0000-0000CAAE0000}"/>
    <cellStyle name="标题 4" xfId="1387" xr:uid="{00000000-0005-0000-0000-0000CBAE0000}"/>
    <cellStyle name="检查单元格" xfId="1393" xr:uid="{00000000-0005-0000-0000-0000CCAE0000}"/>
    <cellStyle name="汇总" xfId="1391" xr:uid="{00000000-0005-0000-0000-0000CDAE0000}"/>
    <cellStyle name="汇总 10" xfId="13123" xr:uid="{00000000-0005-0000-0000-0000CEAE0000}"/>
    <cellStyle name="汇总 10 2" xfId="18752" xr:uid="{00000000-0005-0000-0000-0000CFAE0000}"/>
    <cellStyle name="汇总 10 2 2" xfId="29075" xr:uid="{00000000-0005-0000-0000-0000D0AE0000}"/>
    <cellStyle name="汇总 10 2 3" xfId="6236" xr:uid="{00000000-0005-0000-0000-0000D1AE0000}"/>
    <cellStyle name="汇总 10 2 4" xfId="31356" xr:uid="{00000000-0005-0000-0000-0000D2AE0000}"/>
    <cellStyle name="汇总 10 2 5" xfId="25492" xr:uid="{00000000-0005-0000-0000-0000D3AE0000}"/>
    <cellStyle name="汇总 10 2 6" xfId="32820" xr:uid="{00000000-0005-0000-0000-0000D4AE0000}"/>
    <cellStyle name="汇总 10 2 7" xfId="34489" xr:uid="{00000000-0005-0000-0000-0000D5AE0000}"/>
    <cellStyle name="汇总 11" xfId="12890" xr:uid="{00000000-0005-0000-0000-0000D6AE0000}"/>
    <cellStyle name="汇总 11 2" xfId="18647" xr:uid="{00000000-0005-0000-0000-0000D7AE0000}"/>
    <cellStyle name="汇总 11 2 2" xfId="28974" xr:uid="{00000000-0005-0000-0000-0000D8AE0000}"/>
    <cellStyle name="汇总 11 2 3" xfId="24360" xr:uid="{00000000-0005-0000-0000-0000D9AE0000}"/>
    <cellStyle name="汇总 11 2 4" xfId="25195" xr:uid="{00000000-0005-0000-0000-0000DAAE0000}"/>
    <cellStyle name="汇总 11 2 5" xfId="6658" xr:uid="{00000000-0005-0000-0000-0000DBAE0000}"/>
    <cellStyle name="汇总 11 2 6" xfId="30843" xr:uid="{00000000-0005-0000-0000-0000DCAE0000}"/>
    <cellStyle name="汇总 11 2 7" xfId="31909" xr:uid="{00000000-0005-0000-0000-0000DDAE0000}"/>
    <cellStyle name="汇总 12" xfId="12884" xr:uid="{00000000-0005-0000-0000-0000DEAE0000}"/>
    <cellStyle name="汇总 12 2" xfId="18643" xr:uid="{00000000-0005-0000-0000-0000DFAE0000}"/>
    <cellStyle name="汇总 12 2 2" xfId="28970" xr:uid="{00000000-0005-0000-0000-0000E0AE0000}"/>
    <cellStyle name="汇总 12 2 3" xfId="23444" xr:uid="{00000000-0005-0000-0000-0000E1AE0000}"/>
    <cellStyle name="汇总 12 2 4" xfId="26049" xr:uid="{00000000-0005-0000-0000-0000E2AE0000}"/>
    <cellStyle name="汇总 12 2 5" xfId="25693" xr:uid="{00000000-0005-0000-0000-0000E3AE0000}"/>
    <cellStyle name="汇总 12 2 6" xfId="23473" xr:uid="{00000000-0005-0000-0000-0000E4AE0000}"/>
    <cellStyle name="汇总 12 2 7" xfId="22793" xr:uid="{00000000-0005-0000-0000-0000E5AE0000}"/>
    <cellStyle name="汇总 13" xfId="14585" xr:uid="{00000000-0005-0000-0000-0000E6AE0000}"/>
    <cellStyle name="汇总 13 2" xfId="19011" xr:uid="{00000000-0005-0000-0000-0000E7AE0000}"/>
    <cellStyle name="汇总 13 2 2" xfId="29330" xr:uid="{00000000-0005-0000-0000-0000E8AE0000}"/>
    <cellStyle name="汇总 13 2 3" xfId="24472" xr:uid="{00000000-0005-0000-0000-0000E9AE0000}"/>
    <cellStyle name="汇总 13 2 4" xfId="31610" xr:uid="{00000000-0005-0000-0000-0000EAAE0000}"/>
    <cellStyle name="汇总 13 2 5" xfId="24687" xr:uid="{00000000-0005-0000-0000-0000EBAE0000}"/>
    <cellStyle name="汇总 13 2 6" xfId="23910" xr:uid="{00000000-0005-0000-0000-0000ECAE0000}"/>
    <cellStyle name="汇总 13 2 7" xfId="34739" xr:uid="{00000000-0005-0000-0000-0000EDAE0000}"/>
    <cellStyle name="汇总 14" xfId="14077" xr:uid="{00000000-0005-0000-0000-0000EEAE0000}"/>
    <cellStyle name="汇总 14 2" xfId="18810" xr:uid="{00000000-0005-0000-0000-0000EFAE0000}"/>
    <cellStyle name="汇总 14 2 2" xfId="29132" xr:uid="{00000000-0005-0000-0000-0000F0AE0000}"/>
    <cellStyle name="汇总 14 2 3" xfId="6263" xr:uid="{00000000-0005-0000-0000-0000F1AE0000}"/>
    <cellStyle name="汇总 14 2 4" xfId="31412" xr:uid="{00000000-0005-0000-0000-0000F2AE0000}"/>
    <cellStyle name="汇总 14 2 5" xfId="26651" xr:uid="{00000000-0005-0000-0000-0000F3AE0000}"/>
    <cellStyle name="汇总 14 2 6" xfId="28020" xr:uid="{00000000-0005-0000-0000-0000F4AE0000}"/>
    <cellStyle name="汇总 14 2 7" xfId="34544" xr:uid="{00000000-0005-0000-0000-0000F5AE0000}"/>
    <cellStyle name="汇总 15" xfId="12637" xr:uid="{00000000-0005-0000-0000-0000F6AE0000}"/>
    <cellStyle name="汇总 15 2" xfId="18557" xr:uid="{00000000-0005-0000-0000-0000F7AE0000}"/>
    <cellStyle name="汇总 15 2 2" xfId="28885" xr:uid="{00000000-0005-0000-0000-0000F8AE0000}"/>
    <cellStyle name="汇总 15 2 3" xfId="28553" xr:uid="{00000000-0005-0000-0000-0000F9AE0000}"/>
    <cellStyle name="汇总 15 2 4" xfId="26370" xr:uid="{00000000-0005-0000-0000-0000FAAE0000}"/>
    <cellStyle name="汇总 15 2 5" xfId="28498" xr:uid="{00000000-0005-0000-0000-0000FBAE0000}"/>
    <cellStyle name="汇总 15 2 6" xfId="22822" xr:uid="{00000000-0005-0000-0000-0000FCAE0000}"/>
    <cellStyle name="汇总 15 2 7" xfId="28156" xr:uid="{00000000-0005-0000-0000-0000FDAE0000}"/>
    <cellStyle name="汇总 2" xfId="5063" xr:uid="{00000000-0005-0000-0000-0000FEAE0000}"/>
    <cellStyle name="汇总 2 2" xfId="12141" xr:uid="{00000000-0005-0000-0000-0000FFAE0000}"/>
    <cellStyle name="汇总 2 2 2" xfId="29858" xr:uid="{00000000-0005-0000-0000-000000AF0000}"/>
    <cellStyle name="汇总 2 2 3" xfId="30996" xr:uid="{00000000-0005-0000-0000-000001AF0000}"/>
    <cellStyle name="汇总 2 2 4" xfId="32427" xr:uid="{00000000-0005-0000-0000-000002AF0000}"/>
    <cellStyle name="汇总 2 2 5" xfId="33686" xr:uid="{00000000-0005-0000-0000-000003AF0000}"/>
    <cellStyle name="汇总 2 2 6" xfId="34292" xr:uid="{00000000-0005-0000-0000-000004AF0000}"/>
    <cellStyle name="汇总 2 2 7" xfId="35105" xr:uid="{00000000-0005-0000-0000-000005AF0000}"/>
    <cellStyle name="汇总 2 3" xfId="22485" xr:uid="{00000000-0005-0000-0000-000006AF0000}"/>
    <cellStyle name="汇总 2 4" xfId="23566" xr:uid="{00000000-0005-0000-0000-000007AF0000}"/>
    <cellStyle name="汇总 2 5" xfId="24060" xr:uid="{00000000-0005-0000-0000-000008AF0000}"/>
    <cellStyle name="汇总 2 6" xfId="21404" xr:uid="{00000000-0005-0000-0000-000009AF0000}"/>
    <cellStyle name="汇总 2 7" xfId="33495" xr:uid="{00000000-0005-0000-0000-00000AAF0000}"/>
    <cellStyle name="汇总 2 8" xfId="28382" xr:uid="{00000000-0005-0000-0000-00000BAF0000}"/>
    <cellStyle name="汇总 3" xfId="11810" xr:uid="{00000000-0005-0000-0000-00000CAF0000}"/>
    <cellStyle name="汇总 3 2" xfId="18259" xr:uid="{00000000-0005-0000-0000-00000DAF0000}"/>
    <cellStyle name="汇总 3 2 2" xfId="28594" xr:uid="{00000000-0005-0000-0000-00000EAF0000}"/>
    <cellStyle name="汇总 3 2 3" xfId="26226" xr:uid="{00000000-0005-0000-0000-00000FAF0000}"/>
    <cellStyle name="汇总 3 2 4" xfId="25990" xr:uid="{00000000-0005-0000-0000-000010AF0000}"/>
    <cellStyle name="汇总 3 2 5" xfId="27682" xr:uid="{00000000-0005-0000-0000-000011AF0000}"/>
    <cellStyle name="汇总 3 2 6" xfId="32950" xr:uid="{00000000-0005-0000-0000-000012AF0000}"/>
    <cellStyle name="汇总 3 2 7" xfId="32277" xr:uid="{00000000-0005-0000-0000-000013AF0000}"/>
    <cellStyle name="汇总 4" xfId="11798" xr:uid="{00000000-0005-0000-0000-000014AF0000}"/>
    <cellStyle name="汇总 4 2" xfId="18251" xr:uid="{00000000-0005-0000-0000-000015AF0000}"/>
    <cellStyle name="汇总 4 2 2" xfId="28587" xr:uid="{00000000-0005-0000-0000-000016AF0000}"/>
    <cellStyle name="汇总 4 2 3" xfId="25107" xr:uid="{00000000-0005-0000-0000-000017AF0000}"/>
    <cellStyle name="汇总 4 2 4" xfId="25219" xr:uid="{00000000-0005-0000-0000-000018AF0000}"/>
    <cellStyle name="汇总 4 2 5" xfId="24696" xr:uid="{00000000-0005-0000-0000-000019AF0000}"/>
    <cellStyle name="汇总 4 2 6" xfId="23129" xr:uid="{00000000-0005-0000-0000-00001AAF0000}"/>
    <cellStyle name="汇总 4 2 7" xfId="29522" xr:uid="{00000000-0005-0000-0000-00001BAF0000}"/>
    <cellStyle name="汇总 5" xfId="11896" xr:uid="{00000000-0005-0000-0000-00001CAF0000}"/>
    <cellStyle name="汇总 5 2" xfId="18285" xr:uid="{00000000-0005-0000-0000-00001DAF0000}"/>
    <cellStyle name="汇总 5 2 2" xfId="28620" xr:uid="{00000000-0005-0000-0000-00001EAF0000}"/>
    <cellStyle name="汇总 5 2 3" xfId="24436" xr:uid="{00000000-0005-0000-0000-00001FAF0000}"/>
    <cellStyle name="汇总 5 2 4" xfId="25610" xr:uid="{00000000-0005-0000-0000-000020AF0000}"/>
    <cellStyle name="汇总 5 2 5" xfId="33161" xr:uid="{00000000-0005-0000-0000-000021AF0000}"/>
    <cellStyle name="汇总 5 2 6" xfId="33167" xr:uid="{00000000-0005-0000-0000-000022AF0000}"/>
    <cellStyle name="汇总 5 2 7" xfId="32289" xr:uid="{00000000-0005-0000-0000-000023AF0000}"/>
    <cellStyle name="汇总 6" xfId="12974" xr:uid="{00000000-0005-0000-0000-000024AF0000}"/>
    <cellStyle name="汇总 6 2" xfId="18698" xr:uid="{00000000-0005-0000-0000-000025AF0000}"/>
    <cellStyle name="汇总 6 2 2" xfId="29025" xr:uid="{00000000-0005-0000-0000-000026AF0000}"/>
    <cellStyle name="汇总 6 2 3" xfId="25382" xr:uid="{00000000-0005-0000-0000-000027AF0000}"/>
    <cellStyle name="汇总 6 2 4" xfId="25009" xr:uid="{00000000-0005-0000-0000-000028AF0000}"/>
    <cellStyle name="汇总 6 2 5" xfId="29544" xr:uid="{00000000-0005-0000-0000-000029AF0000}"/>
    <cellStyle name="汇总 6 2 6" xfId="32447" xr:uid="{00000000-0005-0000-0000-00002AAF0000}"/>
    <cellStyle name="汇总 6 2 7" xfId="31031" xr:uid="{00000000-0005-0000-0000-00002BAF0000}"/>
    <cellStyle name="汇总 7" xfId="14148" xr:uid="{00000000-0005-0000-0000-00002CAF0000}"/>
    <cellStyle name="汇总 7 2" xfId="18839" xr:uid="{00000000-0005-0000-0000-00002DAF0000}"/>
    <cellStyle name="汇总 7 2 2" xfId="29159" xr:uid="{00000000-0005-0000-0000-00002EAF0000}"/>
    <cellStyle name="汇总 7 2 3" xfId="25045" xr:uid="{00000000-0005-0000-0000-00002FAF0000}"/>
    <cellStyle name="汇总 7 2 4" xfId="31440" xr:uid="{00000000-0005-0000-0000-000030AF0000}"/>
    <cellStyle name="汇总 7 2 5" xfId="21660" xr:uid="{00000000-0005-0000-0000-000031AF0000}"/>
    <cellStyle name="汇总 7 2 6" xfId="23552" xr:uid="{00000000-0005-0000-0000-000032AF0000}"/>
    <cellStyle name="汇总 7 2 7" xfId="34571" xr:uid="{00000000-0005-0000-0000-000033AF0000}"/>
    <cellStyle name="汇总 8" xfId="14356" xr:uid="{00000000-0005-0000-0000-000034AF0000}"/>
    <cellStyle name="汇总 8 2" xfId="18923" xr:uid="{00000000-0005-0000-0000-000035AF0000}"/>
    <cellStyle name="汇总 8 2 2" xfId="29242" xr:uid="{00000000-0005-0000-0000-000036AF0000}"/>
    <cellStyle name="汇总 8 2 3" xfId="24516" xr:uid="{00000000-0005-0000-0000-000037AF0000}"/>
    <cellStyle name="汇总 8 2 4" xfId="31522" xr:uid="{00000000-0005-0000-0000-000038AF0000}"/>
    <cellStyle name="汇总 8 2 5" xfId="21907" xr:uid="{00000000-0005-0000-0000-000039AF0000}"/>
    <cellStyle name="汇总 8 2 6" xfId="24812" xr:uid="{00000000-0005-0000-0000-00003AAF0000}"/>
    <cellStyle name="汇总 8 2 7" xfId="34652" xr:uid="{00000000-0005-0000-0000-00003BAF0000}"/>
    <cellStyle name="汇总 9" xfId="14085" xr:uid="{00000000-0005-0000-0000-00003CAF0000}"/>
    <cellStyle name="汇总 9 2" xfId="18815" xr:uid="{00000000-0005-0000-0000-00003DAF0000}"/>
    <cellStyle name="汇总 9 2 2" xfId="29137" xr:uid="{00000000-0005-0000-0000-00003EAF0000}"/>
    <cellStyle name="汇总 9 2 3" xfId="23634" xr:uid="{00000000-0005-0000-0000-00003FAF0000}"/>
    <cellStyle name="汇总 9 2 4" xfId="31417" xr:uid="{00000000-0005-0000-0000-000040AF0000}"/>
    <cellStyle name="汇总 9 2 5" xfId="25478" xr:uid="{00000000-0005-0000-0000-000041AF0000}"/>
    <cellStyle name="汇总 9 2 6" xfId="33139" xr:uid="{00000000-0005-0000-0000-000042AF0000}"/>
    <cellStyle name="汇总 9 2 7" xfId="34549" xr:uid="{00000000-0005-0000-0000-000043AF0000}"/>
    <cellStyle name="注释" xfId="1406" xr:uid="{00000000-0005-0000-0000-000044AF0000}"/>
    <cellStyle name="注释 10" xfId="14196" xr:uid="{00000000-0005-0000-0000-000045AF0000}"/>
    <cellStyle name="注释 10 2" xfId="28183" xr:uid="{00000000-0005-0000-0000-000046AF0000}"/>
    <cellStyle name="注释 10 3" xfId="22027" xr:uid="{00000000-0005-0000-0000-000047AF0000}"/>
    <cellStyle name="注释 10 4" xfId="29450" xr:uid="{00000000-0005-0000-0000-000048AF0000}"/>
    <cellStyle name="注释 10 5" xfId="33011" xr:uid="{00000000-0005-0000-0000-000049AF0000}"/>
    <cellStyle name="注释 10 6" xfId="32476" xr:uid="{00000000-0005-0000-0000-00004AAF0000}"/>
    <cellStyle name="注释 10 7" xfId="23728" xr:uid="{00000000-0005-0000-0000-00004BAF0000}"/>
    <cellStyle name="注释 11" xfId="13046" xr:uid="{00000000-0005-0000-0000-00004CAF0000}"/>
    <cellStyle name="注释 11 2" xfId="21567" xr:uid="{00000000-0005-0000-0000-00004DAF0000}"/>
    <cellStyle name="注释 11 3" xfId="27620" xr:uid="{00000000-0005-0000-0000-00004EAF0000}"/>
    <cellStyle name="注释 11 4" xfId="31302" xr:uid="{00000000-0005-0000-0000-00004FAF0000}"/>
    <cellStyle name="注释 11 5" xfId="32413" xr:uid="{00000000-0005-0000-0000-000050AF0000}"/>
    <cellStyle name="注释 11 6" xfId="32918" xr:uid="{00000000-0005-0000-0000-000051AF0000}"/>
    <cellStyle name="注释 11 7" xfId="34444" xr:uid="{00000000-0005-0000-0000-000052AF0000}"/>
    <cellStyle name="注释 12" xfId="14159" xr:uid="{00000000-0005-0000-0000-000053AF0000}"/>
    <cellStyle name="注释 12 2" xfId="21532" xr:uid="{00000000-0005-0000-0000-000054AF0000}"/>
    <cellStyle name="注释 12 3" xfId="30163" xr:uid="{00000000-0005-0000-0000-000055AF0000}"/>
    <cellStyle name="注释 12 4" xfId="26655" xr:uid="{00000000-0005-0000-0000-000056AF0000}"/>
    <cellStyle name="注释 12 5" xfId="32762" xr:uid="{00000000-0005-0000-0000-000057AF0000}"/>
    <cellStyle name="注释 12 6" xfId="33852" xr:uid="{00000000-0005-0000-0000-000058AF0000}"/>
    <cellStyle name="注释 12 7" xfId="22184" xr:uid="{00000000-0005-0000-0000-000059AF0000}"/>
    <cellStyle name="注释 13" xfId="14599" xr:uid="{00000000-0005-0000-0000-00005AAF0000}"/>
    <cellStyle name="注释 13 2" xfId="21899" xr:uid="{00000000-0005-0000-0000-00005BAF0000}"/>
    <cellStyle name="注释 13 3" xfId="30305" xr:uid="{00000000-0005-0000-0000-00005CAF0000}"/>
    <cellStyle name="注释 13 4" xfId="26879" xr:uid="{00000000-0005-0000-0000-00005DAF0000}"/>
    <cellStyle name="注释 13 5" xfId="26975" xr:uid="{00000000-0005-0000-0000-00005EAF0000}"/>
    <cellStyle name="注释 13 6" xfId="33909" xr:uid="{00000000-0005-0000-0000-00005FAF0000}"/>
    <cellStyle name="注释 13 7" xfId="21789" xr:uid="{00000000-0005-0000-0000-000060AF0000}"/>
    <cellStyle name="注释 14" xfId="12882" xr:uid="{00000000-0005-0000-0000-000061AF0000}"/>
    <cellStyle name="注释 14 2" xfId="29627" xr:uid="{00000000-0005-0000-0000-000062AF0000}"/>
    <cellStyle name="注释 14 3" xfId="7166" xr:uid="{00000000-0005-0000-0000-000063AF0000}"/>
    <cellStyle name="注释 14 4" xfId="31988" xr:uid="{00000000-0005-0000-0000-000064AF0000}"/>
    <cellStyle name="注释 14 5" xfId="23203" xr:uid="{00000000-0005-0000-0000-000065AF0000}"/>
    <cellStyle name="注释 14 6" xfId="27153" xr:uid="{00000000-0005-0000-0000-000066AF0000}"/>
    <cellStyle name="注释 14 7" xfId="34938" xr:uid="{00000000-0005-0000-0000-000067AF0000}"/>
    <cellStyle name="注释 15" xfId="14354" xr:uid="{00000000-0005-0000-0000-000068AF0000}"/>
    <cellStyle name="注释 15 2" xfId="26927" xr:uid="{00000000-0005-0000-0000-000069AF0000}"/>
    <cellStyle name="注释 15 3" xfId="27223" xr:uid="{00000000-0005-0000-0000-00006AAF0000}"/>
    <cellStyle name="注释 15 4" xfId="30485" xr:uid="{00000000-0005-0000-0000-00006BAF0000}"/>
    <cellStyle name="注释 15 5" xfId="33388" xr:uid="{00000000-0005-0000-0000-00006CAF0000}"/>
    <cellStyle name="注释 15 6" xfId="33382" xr:uid="{00000000-0005-0000-0000-00006DAF0000}"/>
    <cellStyle name="注释 15 7" xfId="34016" xr:uid="{00000000-0005-0000-0000-00006EAF0000}"/>
    <cellStyle name="注释 2" xfId="4166" xr:uid="{00000000-0005-0000-0000-00006FAF0000}"/>
    <cellStyle name="注释 2 2" xfId="12043" xr:uid="{00000000-0005-0000-0000-000070AF0000}"/>
    <cellStyle name="注释 2 2 2" xfId="30132" xr:uid="{00000000-0005-0000-0000-000071AF0000}"/>
    <cellStyle name="注释 2 2 3" xfId="31230" xr:uid="{00000000-0005-0000-0000-000072AF0000}"/>
    <cellStyle name="注释 2 2 4" xfId="32628" xr:uid="{00000000-0005-0000-0000-000073AF0000}"/>
    <cellStyle name="注释 2 2 5" xfId="33831" xr:uid="{00000000-0005-0000-0000-000074AF0000}"/>
    <cellStyle name="注释 2 2 6" xfId="34410" xr:uid="{00000000-0005-0000-0000-000075AF0000}"/>
    <cellStyle name="注释 2 2 7" xfId="35171" xr:uid="{00000000-0005-0000-0000-000076AF0000}"/>
    <cellStyle name="注释 2 3" xfId="22492" xr:uid="{00000000-0005-0000-0000-000077AF0000}"/>
    <cellStyle name="注释 2 4" xfId="21815" xr:uid="{00000000-0005-0000-0000-000078AF0000}"/>
    <cellStyle name="注释 2 5" xfId="27047" xr:uid="{00000000-0005-0000-0000-000079AF0000}"/>
    <cellStyle name="注释 2 6" xfId="6366" xr:uid="{00000000-0005-0000-0000-00007AAF0000}"/>
    <cellStyle name="注释 2 7" xfId="27881" xr:uid="{00000000-0005-0000-0000-00007BAF0000}"/>
    <cellStyle name="注释 2 8" xfId="24419" xr:uid="{00000000-0005-0000-0000-00007CAF0000}"/>
    <cellStyle name="注释 3" xfId="12229" xr:uid="{00000000-0005-0000-0000-00007DAF0000}"/>
    <cellStyle name="注释 3 2" xfId="25527" xr:uid="{00000000-0005-0000-0000-00007EAF0000}"/>
    <cellStyle name="注释 3 3" xfId="6704" xr:uid="{00000000-0005-0000-0000-00007FAF0000}"/>
    <cellStyle name="注释 3 4" xfId="32210" xr:uid="{00000000-0005-0000-0000-000080AF0000}"/>
    <cellStyle name="注释 3 5" xfId="25425" xr:uid="{00000000-0005-0000-0000-000081AF0000}"/>
    <cellStyle name="注释 3 6" xfId="5918" xr:uid="{00000000-0005-0000-0000-000082AF0000}"/>
    <cellStyle name="注释 3 7" xfId="35027" xr:uid="{00000000-0005-0000-0000-000083AF0000}"/>
    <cellStyle name="注释 4" xfId="12142" xr:uid="{00000000-0005-0000-0000-000084AF0000}"/>
    <cellStyle name="注释 4 2" xfId="24020" xr:uid="{00000000-0005-0000-0000-000085AF0000}"/>
    <cellStyle name="注释 4 3" xfId="25738" xr:uid="{00000000-0005-0000-0000-000086AF0000}"/>
    <cellStyle name="注释 4 4" xfId="21701" xr:uid="{00000000-0005-0000-0000-000087AF0000}"/>
    <cellStyle name="注释 4 5" xfId="21852" xr:uid="{00000000-0005-0000-0000-000088AF0000}"/>
    <cellStyle name="注释 4 6" xfId="29523" xr:uid="{00000000-0005-0000-0000-000089AF0000}"/>
    <cellStyle name="注释 4 7" xfId="25884" xr:uid="{00000000-0005-0000-0000-00008AAF0000}"/>
    <cellStyle name="注释 5" xfId="11998" xr:uid="{00000000-0005-0000-0000-00008BAF0000}"/>
    <cellStyle name="注释 5 2" xfId="25536" xr:uid="{00000000-0005-0000-0000-00008CAF0000}"/>
    <cellStyle name="注释 5 3" xfId="30754" xr:uid="{00000000-0005-0000-0000-00008DAF0000}"/>
    <cellStyle name="注释 5 4" xfId="32220" xr:uid="{00000000-0005-0000-0000-00008EAF0000}"/>
    <cellStyle name="注释 5 5" xfId="33323" xr:uid="{00000000-0005-0000-0000-00008FAF0000}"/>
    <cellStyle name="注释 5 6" xfId="34179" xr:uid="{00000000-0005-0000-0000-000090AF0000}"/>
    <cellStyle name="注释 5 7" xfId="35035" xr:uid="{00000000-0005-0000-0000-000091AF0000}"/>
    <cellStyle name="注释 6" xfId="12983" xr:uid="{00000000-0005-0000-0000-000092AF0000}"/>
    <cellStyle name="注释 6 2" xfId="21570" xr:uid="{00000000-0005-0000-0000-000093AF0000}"/>
    <cellStyle name="注释 6 3" xfId="28507" xr:uid="{00000000-0005-0000-0000-000094AF0000}"/>
    <cellStyle name="注释 6 4" xfId="23526" xr:uid="{00000000-0005-0000-0000-000095AF0000}"/>
    <cellStyle name="注释 6 5" xfId="32764" xr:uid="{00000000-0005-0000-0000-000096AF0000}"/>
    <cellStyle name="注释 6 6" xfId="22252" xr:uid="{00000000-0005-0000-0000-000097AF0000}"/>
    <cellStyle name="注释 6 7" xfId="32537" xr:uid="{00000000-0005-0000-0000-000098AF0000}"/>
    <cellStyle name="注释 7" xfId="14144" xr:uid="{00000000-0005-0000-0000-000099AF0000}"/>
    <cellStyle name="注释 7 2" xfId="26935" xr:uid="{00000000-0005-0000-0000-00009AAF0000}"/>
    <cellStyle name="注释 7 3" xfId="26571" xr:uid="{00000000-0005-0000-0000-00009BAF0000}"/>
    <cellStyle name="注释 7 4" xfId="22162" xr:uid="{00000000-0005-0000-0000-00009CAF0000}"/>
    <cellStyle name="注释 7 5" xfId="22129" xr:uid="{00000000-0005-0000-0000-00009DAF0000}"/>
    <cellStyle name="注释 7 6" xfId="21398" xr:uid="{00000000-0005-0000-0000-00009EAF0000}"/>
    <cellStyle name="注释 7 7" xfId="27254" xr:uid="{00000000-0005-0000-0000-00009FAF0000}"/>
    <cellStyle name="注释 8" xfId="13028" xr:uid="{00000000-0005-0000-0000-0000A0AF0000}"/>
    <cellStyle name="注释 8 2" xfId="23798" xr:uid="{00000000-0005-0000-0000-0000A1AF0000}"/>
    <cellStyle name="注释 8 3" xfId="24172" xr:uid="{00000000-0005-0000-0000-0000A2AF0000}"/>
    <cellStyle name="注释 8 4" xfId="22888" xr:uid="{00000000-0005-0000-0000-0000A3AF0000}"/>
    <cellStyle name="注释 8 5" xfId="31170" xr:uid="{00000000-0005-0000-0000-0000A4AF0000}"/>
    <cellStyle name="注释 8 6" xfId="32467" xr:uid="{00000000-0005-0000-0000-0000A5AF0000}"/>
    <cellStyle name="注释 8 7" xfId="6613" xr:uid="{00000000-0005-0000-0000-0000A6AF0000}"/>
    <cellStyle name="注释 9" xfId="14344" xr:uid="{00000000-0005-0000-0000-0000A7AF0000}"/>
    <cellStyle name="注释 9 2" xfId="30579" xr:uid="{00000000-0005-0000-0000-0000A8AF0000}"/>
    <cellStyle name="注释 9 3" xfId="22214" xr:uid="{00000000-0005-0000-0000-0000A9AF0000}"/>
    <cellStyle name="注释 9 4" xfId="5931" xr:uid="{00000000-0005-0000-0000-0000AAAF0000}"/>
    <cellStyle name="注释 9 5" xfId="34070" xr:uid="{00000000-0005-0000-0000-0000ABAF0000}"/>
    <cellStyle name="注释 9 6" xfId="25171" xr:uid="{00000000-0005-0000-0000-0000ACAF0000}"/>
    <cellStyle name="注释 9 7" xfId="30201" xr:uid="{00000000-0005-0000-0000-0000ADAF0000}"/>
    <cellStyle name="解释性文本" xfId="1394" xr:uid="{00000000-0005-0000-0000-0000AEAF0000}"/>
    <cellStyle name="警告文本" xfId="1395" xr:uid="{00000000-0005-0000-0000-0000AFAF0000}"/>
    <cellStyle name="计算" xfId="1392" xr:uid="{00000000-0005-0000-0000-0000B0AF0000}"/>
    <cellStyle name="计算 10" xfId="12801" xr:uid="{00000000-0005-0000-0000-0000B1AF0000}"/>
    <cellStyle name="计算 10 2" xfId="29834" xr:uid="{00000000-0005-0000-0000-0000B2AF0000}"/>
    <cellStyle name="计算 10 3" xfId="30970" xr:uid="{00000000-0005-0000-0000-0000B3AF0000}"/>
    <cellStyle name="计算 10 4" xfId="32402" xr:uid="{00000000-0005-0000-0000-0000B4AF0000}"/>
    <cellStyle name="计算 10 5" xfId="30911" xr:uid="{00000000-0005-0000-0000-0000B5AF0000}"/>
    <cellStyle name="计算 10 6" xfId="34270" xr:uid="{00000000-0005-0000-0000-0000B6AF0000}"/>
    <cellStyle name="计算 10 7" xfId="35083" xr:uid="{00000000-0005-0000-0000-0000B7AF0000}"/>
    <cellStyle name="计算 11" xfId="12821" xr:uid="{00000000-0005-0000-0000-0000B8AF0000}"/>
    <cellStyle name="计算 11 2" xfId="26977" xr:uid="{00000000-0005-0000-0000-0000B9AF0000}"/>
    <cellStyle name="计算 11 3" xfId="26662" xr:uid="{00000000-0005-0000-0000-0000BAAF0000}"/>
    <cellStyle name="计算 11 4" xfId="27546" xr:uid="{00000000-0005-0000-0000-0000BBAF0000}"/>
    <cellStyle name="计算 11 5" xfId="30717" xr:uid="{00000000-0005-0000-0000-0000BCAF0000}"/>
    <cellStyle name="计算 11 6" xfId="24106" xr:uid="{00000000-0005-0000-0000-0000BDAF0000}"/>
    <cellStyle name="计算 11 7" xfId="24885" xr:uid="{00000000-0005-0000-0000-0000BEAF0000}"/>
    <cellStyle name="计算 12" xfId="13987" xr:uid="{00000000-0005-0000-0000-0000BFAF0000}"/>
    <cellStyle name="计算 12 2" xfId="30591" xr:uid="{00000000-0005-0000-0000-0000C0AF0000}"/>
    <cellStyle name="计算 12 3" xfId="23035" xr:uid="{00000000-0005-0000-0000-0000C1AF0000}"/>
    <cellStyle name="计算 12 4" xfId="28521" xr:uid="{00000000-0005-0000-0000-0000C2AF0000}"/>
    <cellStyle name="计算 12 5" xfId="34078" xr:uid="{00000000-0005-0000-0000-0000C3AF0000}"/>
    <cellStyle name="计算 12 6" xfId="21786" xr:uid="{00000000-0005-0000-0000-0000C4AF0000}"/>
    <cellStyle name="计算 12 7" xfId="22067" xr:uid="{00000000-0005-0000-0000-0000C5AF0000}"/>
    <cellStyle name="计算 13" xfId="14325" xr:uid="{00000000-0005-0000-0000-0000C6AF0000}"/>
    <cellStyle name="计算 13 2" xfId="23247" xr:uid="{00000000-0005-0000-0000-0000C7AF0000}"/>
    <cellStyle name="计算 13 3" xfId="27188" xr:uid="{00000000-0005-0000-0000-0000C8AF0000}"/>
    <cellStyle name="计算 13 4" xfId="24323" xr:uid="{00000000-0005-0000-0000-0000C9AF0000}"/>
    <cellStyle name="计算 13 5" xfId="23417" xr:uid="{00000000-0005-0000-0000-0000CAAF0000}"/>
    <cellStyle name="计算 13 6" xfId="33044" xr:uid="{00000000-0005-0000-0000-0000CBAF0000}"/>
    <cellStyle name="计算 13 7" xfId="23972" xr:uid="{00000000-0005-0000-0000-0000CCAF0000}"/>
    <cellStyle name="计算 14" xfId="12391" xr:uid="{00000000-0005-0000-0000-0000CDAF0000}"/>
    <cellStyle name="计算 14 2" xfId="22716" xr:uid="{00000000-0005-0000-0000-0000CEAF0000}"/>
    <cellStyle name="计算 14 3" xfId="22755" xr:uid="{00000000-0005-0000-0000-0000CFAF0000}"/>
    <cellStyle name="计算 14 4" xfId="29470" xr:uid="{00000000-0005-0000-0000-0000D0AF0000}"/>
    <cellStyle name="计算 14 5" xfId="21843" xr:uid="{00000000-0005-0000-0000-0000D1AF0000}"/>
    <cellStyle name="计算 14 6" xfId="21549" xr:uid="{00000000-0005-0000-0000-0000D2AF0000}"/>
    <cellStyle name="计算 14 7" xfId="27181" xr:uid="{00000000-0005-0000-0000-0000D3AF0000}"/>
    <cellStyle name="计算 15" xfId="14833" xr:uid="{00000000-0005-0000-0000-0000D4AF0000}"/>
    <cellStyle name="计算 15 2" xfId="26714" xr:uid="{00000000-0005-0000-0000-0000D5AF0000}"/>
    <cellStyle name="计算 15 3" xfId="30247" xr:uid="{00000000-0005-0000-0000-0000D6AF0000}"/>
    <cellStyle name="计算 15 4" xfId="27762" xr:uid="{00000000-0005-0000-0000-0000D7AF0000}"/>
    <cellStyle name="计算 15 5" xfId="23912" xr:uid="{00000000-0005-0000-0000-0000D8AF0000}"/>
    <cellStyle name="计算 15 6" xfId="33890" xr:uid="{00000000-0005-0000-0000-0000D9AF0000}"/>
    <cellStyle name="计算 15 7" xfId="29551" xr:uid="{00000000-0005-0000-0000-0000DAAF0000}"/>
    <cellStyle name="计算 2" xfId="4168" xr:uid="{00000000-0005-0000-0000-0000DBAF0000}"/>
    <cellStyle name="计算 2 2" xfId="11991" xr:uid="{00000000-0005-0000-0000-0000DCAF0000}"/>
    <cellStyle name="计算 2 2 2" xfId="29657" xr:uid="{00000000-0005-0000-0000-0000DDAF0000}"/>
    <cellStyle name="计算 2 2 3" xfId="7651" xr:uid="{00000000-0005-0000-0000-0000DEAF0000}"/>
    <cellStyle name="计算 2 2 4" xfId="32018" xr:uid="{00000000-0005-0000-0000-0000DFAF0000}"/>
    <cellStyle name="计算 2 2 5" xfId="6650" xr:uid="{00000000-0005-0000-0000-0000E0AF0000}"/>
    <cellStyle name="计算 2 2 6" xfId="32738" xr:uid="{00000000-0005-0000-0000-0000E1AF0000}"/>
    <cellStyle name="计算 2 2 7" xfId="34964" xr:uid="{00000000-0005-0000-0000-0000E2AF0000}"/>
    <cellStyle name="计算 2 3" xfId="22486" xr:uid="{00000000-0005-0000-0000-0000E3AF0000}"/>
    <cellStyle name="计算 2 4" xfId="22239" xr:uid="{00000000-0005-0000-0000-0000E4AF0000}"/>
    <cellStyle name="计算 2 5" xfId="21797" xr:uid="{00000000-0005-0000-0000-0000E5AF0000}"/>
    <cellStyle name="计算 2 6" xfId="24244" xr:uid="{00000000-0005-0000-0000-0000E6AF0000}"/>
    <cellStyle name="计算 2 7" xfId="30000" xr:uid="{00000000-0005-0000-0000-0000E7AF0000}"/>
    <cellStyle name="计算 2 8" xfId="29679" xr:uid="{00000000-0005-0000-0000-0000E8AF0000}"/>
    <cellStyle name="计算 3" xfId="11813" xr:uid="{00000000-0005-0000-0000-0000E9AF0000}"/>
    <cellStyle name="计算 3 2" xfId="24292" xr:uid="{00000000-0005-0000-0000-0000EAAF0000}"/>
    <cellStyle name="计算 3 3" xfId="30074" xr:uid="{00000000-0005-0000-0000-0000EBAF0000}"/>
    <cellStyle name="计算 3 4" xfId="31174" xr:uid="{00000000-0005-0000-0000-0000ECAF0000}"/>
    <cellStyle name="计算 3 5" xfId="32585" xr:uid="{00000000-0005-0000-0000-0000EDAF0000}"/>
    <cellStyle name="计算 3 6" xfId="33795" xr:uid="{00000000-0005-0000-0000-0000EEAF0000}"/>
    <cellStyle name="计算 3 7" xfId="34376" xr:uid="{00000000-0005-0000-0000-0000EFAF0000}"/>
    <cellStyle name="计算 4" xfId="11708" xr:uid="{00000000-0005-0000-0000-0000F0AF0000}"/>
    <cellStyle name="计算 4 2" xfId="24297" xr:uid="{00000000-0005-0000-0000-0000F1AF0000}"/>
    <cellStyle name="计算 4 3" xfId="23262" xr:uid="{00000000-0005-0000-0000-0000F2AF0000}"/>
    <cellStyle name="计算 4 4" xfId="27685" xr:uid="{00000000-0005-0000-0000-0000F3AF0000}"/>
    <cellStyle name="计算 4 5" xfId="22132" xr:uid="{00000000-0005-0000-0000-0000F4AF0000}"/>
    <cellStyle name="计算 4 6" xfId="27738" xr:uid="{00000000-0005-0000-0000-0000F5AF0000}"/>
    <cellStyle name="计算 4 7" xfId="33029" xr:uid="{00000000-0005-0000-0000-0000F6AF0000}"/>
    <cellStyle name="计算 5" xfId="12272" xr:uid="{00000000-0005-0000-0000-0000F7AF0000}"/>
    <cellStyle name="计算 5 2" xfId="22930" xr:uid="{00000000-0005-0000-0000-0000F8AF0000}"/>
    <cellStyle name="计算 5 3" xfId="29675" xr:uid="{00000000-0005-0000-0000-0000F9AF0000}"/>
    <cellStyle name="计算 5 4" xfId="26551" xr:uid="{00000000-0005-0000-0000-0000FAAF0000}"/>
    <cellStyle name="计算 5 5" xfId="6419" xr:uid="{00000000-0005-0000-0000-0000FBAF0000}"/>
    <cellStyle name="计算 5 6" xfId="31222" xr:uid="{00000000-0005-0000-0000-0000FCAF0000}"/>
    <cellStyle name="计算 5 7" xfId="25716" xr:uid="{00000000-0005-0000-0000-0000FDAF0000}"/>
    <cellStyle name="计算 6" xfId="12975" xr:uid="{00000000-0005-0000-0000-0000FEAF0000}"/>
    <cellStyle name="计算 6 2" xfId="27334" xr:uid="{00000000-0005-0000-0000-0000FFAF0000}"/>
    <cellStyle name="计算 6 3" xfId="24878" xr:uid="{00000000-0005-0000-0000-000000B00000}"/>
    <cellStyle name="计算 6 4" xfId="30199" xr:uid="{00000000-0005-0000-0000-000001B00000}"/>
    <cellStyle name="计算 6 5" xfId="32854" xr:uid="{00000000-0005-0000-0000-000002B00000}"/>
    <cellStyle name="计算 6 6" xfId="30022" xr:uid="{00000000-0005-0000-0000-000003B00000}"/>
    <cellStyle name="计算 6 7" xfId="33862" xr:uid="{00000000-0005-0000-0000-000004B00000}"/>
    <cellStyle name="计算 7" xfId="14031" xr:uid="{00000000-0005-0000-0000-000005B00000}"/>
    <cellStyle name="计算 7 2" xfId="23258" xr:uid="{00000000-0005-0000-0000-000006B00000}"/>
    <cellStyle name="计算 7 3" xfId="23435" xr:uid="{00000000-0005-0000-0000-000007B00000}"/>
    <cellStyle name="计算 7 4" xfId="29504" xr:uid="{00000000-0005-0000-0000-000008B00000}"/>
    <cellStyle name="计算 7 5" xfId="25877" xr:uid="{00000000-0005-0000-0000-000009B00000}"/>
    <cellStyle name="计算 7 6" xfId="33159" xr:uid="{00000000-0005-0000-0000-00000AB00000}"/>
    <cellStyle name="计算 7 7" xfId="8561" xr:uid="{00000000-0005-0000-0000-00000BB00000}"/>
    <cellStyle name="计算 8" xfId="14350" xr:uid="{00000000-0005-0000-0000-00000CB00000}"/>
    <cellStyle name="计算 8 2" xfId="26731" xr:uid="{00000000-0005-0000-0000-00000DB00000}"/>
    <cellStyle name="计算 8 3" xfId="27964" xr:uid="{00000000-0005-0000-0000-00000EB00000}"/>
    <cellStyle name="计算 8 4" xfId="21280" xr:uid="{00000000-0005-0000-0000-00000FB00000}"/>
    <cellStyle name="计算 8 5" xfId="24306" xr:uid="{00000000-0005-0000-0000-000010B00000}"/>
    <cellStyle name="计算 8 6" xfId="25216" xr:uid="{00000000-0005-0000-0000-000011B00000}"/>
    <cellStyle name="计算 8 7" xfId="29772" xr:uid="{00000000-0005-0000-0000-000012B00000}"/>
    <cellStyle name="计算 9" xfId="12349" xr:uid="{00000000-0005-0000-0000-000013B00000}"/>
    <cellStyle name="计算 9 2" xfId="22718" xr:uid="{00000000-0005-0000-0000-000014B00000}"/>
    <cellStyle name="计算 9 3" xfId="29895" xr:uid="{00000000-0005-0000-0000-000015B00000}"/>
    <cellStyle name="计算 9 4" xfId="31024" xr:uid="{00000000-0005-0000-0000-000016B00000}"/>
    <cellStyle name="计算 9 5" xfId="24846" xr:uid="{00000000-0005-0000-0000-000017B00000}"/>
    <cellStyle name="计算 9 6" xfId="33707" xr:uid="{00000000-0005-0000-0000-000018B00000}"/>
    <cellStyle name="计算 9 7" xfId="34310" xr:uid="{00000000-0005-0000-0000-000019B00000}"/>
    <cellStyle name="输入" xfId="1405" xr:uid="{00000000-0005-0000-0000-00001AB00000}"/>
    <cellStyle name="输入 10" xfId="14385" xr:uid="{00000000-0005-0000-0000-00001BB00000}"/>
    <cellStyle name="输入 10 2" xfId="28175" xr:uid="{00000000-0005-0000-0000-00001CB00000}"/>
    <cellStyle name="输入 10 3" xfId="25581" xr:uid="{00000000-0005-0000-0000-00001DB00000}"/>
    <cellStyle name="输入 10 4" xfId="30791" xr:uid="{00000000-0005-0000-0000-00001EB00000}"/>
    <cellStyle name="输入 10 5" xfId="6496" xr:uid="{00000000-0005-0000-0000-00001FB00000}"/>
    <cellStyle name="输入 10 6" xfId="27557" xr:uid="{00000000-0005-0000-0000-000020B00000}"/>
    <cellStyle name="输入 10 7" xfId="34194" xr:uid="{00000000-0005-0000-0000-000021B00000}"/>
    <cellStyle name="输入 11" xfId="14150" xr:uid="{00000000-0005-0000-0000-000022B00000}"/>
    <cellStyle name="输入 11 2" xfId="22868" xr:uid="{00000000-0005-0000-0000-000023B00000}"/>
    <cellStyle name="输入 11 3" xfId="21629" xr:uid="{00000000-0005-0000-0000-000024B00000}"/>
    <cellStyle name="输入 11 4" xfId="28369" xr:uid="{00000000-0005-0000-0000-000025B00000}"/>
    <cellStyle name="输入 11 5" xfId="26306" xr:uid="{00000000-0005-0000-0000-000026B00000}"/>
    <cellStyle name="输入 11 6" xfId="25860" xr:uid="{00000000-0005-0000-0000-000027B00000}"/>
    <cellStyle name="输入 11 7" xfId="25683" xr:uid="{00000000-0005-0000-0000-000028B00000}"/>
    <cellStyle name="输入 12" xfId="12807" xr:uid="{00000000-0005-0000-0000-000029B00000}"/>
    <cellStyle name="输入 12 2" xfId="27339" xr:uid="{00000000-0005-0000-0000-00002AB00000}"/>
    <cellStyle name="输入 12 3" xfId="25973" xr:uid="{00000000-0005-0000-0000-00002BB00000}"/>
    <cellStyle name="输入 12 4" xfId="25386" xr:uid="{00000000-0005-0000-0000-00002CB00000}"/>
    <cellStyle name="输入 12 5" xfId="32482" xr:uid="{00000000-0005-0000-0000-00002DB00000}"/>
    <cellStyle name="输入 12 6" xfId="32112" xr:uid="{00000000-0005-0000-0000-00002EB00000}"/>
    <cellStyle name="输入 12 7" xfId="24164" xr:uid="{00000000-0005-0000-0000-00002FB00000}"/>
    <cellStyle name="输入 13" xfId="14549" xr:uid="{00000000-0005-0000-0000-000030B00000}"/>
    <cellStyle name="输入 13 2" xfId="22853" xr:uid="{00000000-0005-0000-0000-000031B00000}"/>
    <cellStyle name="输入 13 3" xfId="26817" xr:uid="{00000000-0005-0000-0000-000032B00000}"/>
    <cellStyle name="输入 13 4" xfId="6161" xr:uid="{00000000-0005-0000-0000-000033B00000}"/>
    <cellStyle name="输入 13 5" xfId="24962" xr:uid="{00000000-0005-0000-0000-000034B00000}"/>
    <cellStyle name="输入 13 6" xfId="33222" xr:uid="{00000000-0005-0000-0000-000035B00000}"/>
    <cellStyle name="输入 13 7" xfId="30297" xr:uid="{00000000-0005-0000-0000-000036B00000}"/>
    <cellStyle name="输入 14" xfId="12802" xr:uid="{00000000-0005-0000-0000-000037B00000}"/>
    <cellStyle name="输入 14 2" xfId="23999" xr:uid="{00000000-0005-0000-0000-000038B00000}"/>
    <cellStyle name="输入 14 3" xfId="27845" xr:uid="{00000000-0005-0000-0000-000039B00000}"/>
    <cellStyle name="输入 14 4" xfId="29929" xr:uid="{00000000-0005-0000-0000-00003AB00000}"/>
    <cellStyle name="输入 14 5" xfId="22597" xr:uid="{00000000-0005-0000-0000-00003BB00000}"/>
    <cellStyle name="输入 14 6" xfId="24175" xr:uid="{00000000-0005-0000-0000-00003CB00000}"/>
    <cellStyle name="输入 14 7" xfId="33722" xr:uid="{00000000-0005-0000-0000-00003DB00000}"/>
    <cellStyle name="输入 15" xfId="12460" xr:uid="{00000000-0005-0000-0000-00003EB00000}"/>
    <cellStyle name="输入 15 2" xfId="25518" xr:uid="{00000000-0005-0000-0000-00003FB00000}"/>
    <cellStyle name="输入 15 3" xfId="27839" xr:uid="{00000000-0005-0000-0000-000040B00000}"/>
    <cellStyle name="输入 15 4" xfId="23388" xr:uid="{00000000-0005-0000-0000-000041B00000}"/>
    <cellStyle name="输入 15 5" xfId="33580" xr:uid="{00000000-0005-0000-0000-000042B00000}"/>
    <cellStyle name="输入 15 6" xfId="6313" xr:uid="{00000000-0005-0000-0000-000043B00000}"/>
    <cellStyle name="输入 15 7" xfId="32316" xr:uid="{00000000-0005-0000-0000-000044B00000}"/>
    <cellStyle name="输入 2" xfId="5064" xr:uid="{00000000-0005-0000-0000-000045B00000}"/>
    <cellStyle name="输入 2 2" xfId="11801" xr:uid="{00000000-0005-0000-0000-000046B00000}"/>
    <cellStyle name="输入 2 2 2" xfId="23839" xr:uid="{00000000-0005-0000-0000-000047B00000}"/>
    <cellStyle name="输入 2 2 3" xfId="27772" xr:uid="{00000000-0005-0000-0000-000048B00000}"/>
    <cellStyle name="输入 2 2 4" xfId="25598" xr:uid="{00000000-0005-0000-0000-000049B00000}"/>
    <cellStyle name="输入 2 2 5" xfId="26078" xr:uid="{00000000-0005-0000-0000-00004AB00000}"/>
    <cellStyle name="输入 2 2 6" xfId="33025" xr:uid="{00000000-0005-0000-0000-00004BB00000}"/>
    <cellStyle name="输入 2 2 7" xfId="31247" xr:uid="{00000000-0005-0000-0000-00004CB00000}"/>
    <cellStyle name="输入 2 3" xfId="22491" xr:uid="{00000000-0005-0000-0000-00004DB00000}"/>
    <cellStyle name="输入 2 4" xfId="23149" xr:uid="{00000000-0005-0000-0000-00004EB00000}"/>
    <cellStyle name="输入 2 5" xfId="24680" xr:uid="{00000000-0005-0000-0000-00004FB00000}"/>
    <cellStyle name="输入 2 6" xfId="22876" xr:uid="{00000000-0005-0000-0000-000050B00000}"/>
    <cellStyle name="输入 2 7" xfId="31760" xr:uid="{00000000-0005-0000-0000-000051B00000}"/>
    <cellStyle name="输入 2 8" xfId="31896" xr:uid="{00000000-0005-0000-0000-000052B00000}"/>
    <cellStyle name="输入 3" xfId="12098" xr:uid="{00000000-0005-0000-0000-000053B00000}"/>
    <cellStyle name="输入 3 2" xfId="27006" xr:uid="{00000000-0005-0000-0000-000054B00000}"/>
    <cellStyle name="输入 3 3" xfId="29974" xr:uid="{00000000-0005-0000-0000-000055B00000}"/>
    <cellStyle name="输入 3 4" xfId="31091" xr:uid="{00000000-0005-0000-0000-000056B00000}"/>
    <cellStyle name="输入 3 5" xfId="6454" xr:uid="{00000000-0005-0000-0000-000057B00000}"/>
    <cellStyle name="输入 3 6" xfId="33746" xr:uid="{00000000-0005-0000-0000-000058B00000}"/>
    <cellStyle name="输入 3 7" xfId="34336" xr:uid="{00000000-0005-0000-0000-000059B00000}"/>
    <cellStyle name="输入 4" xfId="12005" xr:uid="{00000000-0005-0000-0000-00005AB00000}"/>
    <cellStyle name="输入 4 2" xfId="25790" xr:uid="{00000000-0005-0000-0000-00005BB00000}"/>
    <cellStyle name="输入 4 3" xfId="27462" xr:uid="{00000000-0005-0000-0000-00005CB00000}"/>
    <cellStyle name="输入 4 4" xfId="21243" xr:uid="{00000000-0005-0000-0000-00005DB00000}"/>
    <cellStyle name="输入 4 5" xfId="33428" xr:uid="{00000000-0005-0000-0000-00005EB00000}"/>
    <cellStyle name="输入 4 6" xfId="30846" xr:uid="{00000000-0005-0000-0000-00005FB00000}"/>
    <cellStyle name="输入 4 7" xfId="27295" xr:uid="{00000000-0005-0000-0000-000060B00000}"/>
    <cellStyle name="输入 5" xfId="11818" xr:uid="{00000000-0005-0000-0000-000061B00000}"/>
    <cellStyle name="输入 5 2" xfId="21985" xr:uid="{00000000-0005-0000-0000-000062B00000}"/>
    <cellStyle name="输入 5 3" xfId="21298" xr:uid="{00000000-0005-0000-0000-000063B00000}"/>
    <cellStyle name="输入 5 4" xfId="6314" xr:uid="{00000000-0005-0000-0000-000064B00000}"/>
    <cellStyle name="输入 5 5" xfId="25413" xr:uid="{00000000-0005-0000-0000-000065B00000}"/>
    <cellStyle name="输入 5 6" xfId="24300" xr:uid="{00000000-0005-0000-0000-000066B00000}"/>
    <cellStyle name="输入 5 7" xfId="24233" xr:uid="{00000000-0005-0000-0000-000067B00000}"/>
    <cellStyle name="输入 6" xfId="12982" xr:uid="{00000000-0005-0000-0000-000068B00000}"/>
    <cellStyle name="输入 6 2" xfId="21948" xr:uid="{00000000-0005-0000-0000-000069B00000}"/>
    <cellStyle name="输入 6 3" xfId="30555" xr:uid="{00000000-0005-0000-0000-00006AB00000}"/>
    <cellStyle name="输入 6 4" xfId="23504" xr:uid="{00000000-0005-0000-0000-00006BB00000}"/>
    <cellStyle name="输入 6 5" xfId="23024" xr:uid="{00000000-0005-0000-0000-00006CB00000}"/>
    <cellStyle name="输入 6 6" xfId="34053" xr:uid="{00000000-0005-0000-0000-00006DB00000}"/>
    <cellStyle name="输入 6 7" xfId="22991" xr:uid="{00000000-0005-0000-0000-00006EB00000}"/>
    <cellStyle name="输入 7" xfId="14377" xr:uid="{00000000-0005-0000-0000-00006FB00000}"/>
    <cellStyle name="输入 7 2" xfId="23952" xr:uid="{00000000-0005-0000-0000-000070B00000}"/>
    <cellStyle name="输入 7 3" xfId="25743" xr:uid="{00000000-0005-0000-0000-000071B00000}"/>
    <cellStyle name="输入 7 4" xfId="28077" xr:uid="{00000000-0005-0000-0000-000072B00000}"/>
    <cellStyle name="输入 7 5" xfId="33129" xr:uid="{00000000-0005-0000-0000-000073B00000}"/>
    <cellStyle name="输入 7 6" xfId="33254" xr:uid="{00000000-0005-0000-0000-000074B00000}"/>
    <cellStyle name="输入 7 7" xfId="33184" xr:uid="{00000000-0005-0000-0000-000075B00000}"/>
    <cellStyle name="输入 8" xfId="12585" xr:uid="{00000000-0005-0000-0000-000076B00000}"/>
    <cellStyle name="输入 8 2" xfId="22918" xr:uid="{00000000-0005-0000-0000-000077B00000}"/>
    <cellStyle name="输入 8 3" xfId="6383" xr:uid="{00000000-0005-0000-0000-000078B00000}"/>
    <cellStyle name="输入 8 4" xfId="31849" xr:uid="{00000000-0005-0000-0000-000079B00000}"/>
    <cellStyle name="输入 8 5" xfId="25822" xr:uid="{00000000-0005-0000-0000-00007AB00000}"/>
    <cellStyle name="输入 8 6" xfId="30564" xr:uid="{00000000-0005-0000-0000-00007BB00000}"/>
    <cellStyle name="输入 8 7" xfId="34884" xr:uid="{00000000-0005-0000-0000-00007CB00000}"/>
    <cellStyle name="输入 9" xfId="12823" xr:uid="{00000000-0005-0000-0000-00007DB00000}"/>
    <cellStyle name="输入 9 2" xfId="23998" xr:uid="{00000000-0005-0000-0000-00007EB00000}"/>
    <cellStyle name="输入 9 3" xfId="23983" xr:uid="{00000000-0005-0000-0000-00007FB00000}"/>
    <cellStyle name="输入 9 4" xfId="29613" xr:uid="{00000000-0005-0000-0000-000080B00000}"/>
    <cellStyle name="输入 9 5" xfId="30023" xr:uid="{00000000-0005-0000-0000-000081B00000}"/>
    <cellStyle name="输入 9 6" xfId="33295" xr:uid="{00000000-0005-0000-0000-000082B00000}"/>
    <cellStyle name="输入 9 7" xfId="6405" xr:uid="{00000000-0005-0000-0000-000083B00000}"/>
    <cellStyle name="输出" xfId="1404" xr:uid="{00000000-0005-0000-0000-000084B00000}"/>
    <cellStyle name="输出 10" xfId="14502" xr:uid="{00000000-0005-0000-0000-000085B00000}"/>
    <cellStyle name="输出 10 2" xfId="18976" xr:uid="{00000000-0005-0000-0000-000086B00000}"/>
    <cellStyle name="输出 10 2 2" xfId="29295" xr:uid="{00000000-0005-0000-0000-000087B00000}"/>
    <cellStyle name="输出 10 2 3" xfId="25920" xr:uid="{00000000-0005-0000-0000-000088B00000}"/>
    <cellStyle name="输出 10 2 4" xfId="31575" xr:uid="{00000000-0005-0000-0000-000089B00000}"/>
    <cellStyle name="输出 10 2 5" xfId="21536" xr:uid="{00000000-0005-0000-0000-00008AB00000}"/>
    <cellStyle name="输出 10 2 6" xfId="28413" xr:uid="{00000000-0005-0000-0000-00008BB00000}"/>
    <cellStyle name="输出 10 2 7" xfId="34705" xr:uid="{00000000-0005-0000-0000-00008CB00000}"/>
    <cellStyle name="输出 11" xfId="14074" xr:uid="{00000000-0005-0000-0000-00008DB00000}"/>
    <cellStyle name="输出 11 2" xfId="18808" xr:uid="{00000000-0005-0000-0000-00008EB00000}"/>
    <cellStyle name="输出 11 2 2" xfId="29130" xr:uid="{00000000-0005-0000-0000-00008FB00000}"/>
    <cellStyle name="输出 11 2 3" xfId="26008" xr:uid="{00000000-0005-0000-0000-000090B00000}"/>
    <cellStyle name="输出 11 2 4" xfId="31410" xr:uid="{00000000-0005-0000-0000-000091B00000}"/>
    <cellStyle name="输出 11 2 5" xfId="24453" xr:uid="{00000000-0005-0000-0000-000092B00000}"/>
    <cellStyle name="输出 11 2 6" xfId="32958" xr:uid="{00000000-0005-0000-0000-000093B00000}"/>
    <cellStyle name="输出 11 2 7" xfId="34542" xr:uid="{00000000-0005-0000-0000-000094B00000}"/>
    <cellStyle name="输出 12" xfId="12597" xr:uid="{00000000-0005-0000-0000-000095B00000}"/>
    <cellStyle name="输出 12 2" xfId="18526" xr:uid="{00000000-0005-0000-0000-000096B00000}"/>
    <cellStyle name="输出 12 2 2" xfId="28855" xr:uid="{00000000-0005-0000-0000-000097B00000}"/>
    <cellStyle name="输出 12 2 3" xfId="25210" xr:uid="{00000000-0005-0000-0000-000098B00000}"/>
    <cellStyle name="输出 12 2 4" xfId="25904" xr:uid="{00000000-0005-0000-0000-000099B00000}"/>
    <cellStyle name="输出 12 2 5" xfId="7663" xr:uid="{00000000-0005-0000-0000-00009AB00000}"/>
    <cellStyle name="输出 12 2 6" xfId="27701" xr:uid="{00000000-0005-0000-0000-00009BB00000}"/>
    <cellStyle name="输出 12 2 7" xfId="32961" xr:uid="{00000000-0005-0000-0000-00009CB00000}"/>
    <cellStyle name="输出 13" xfId="12360" xr:uid="{00000000-0005-0000-0000-00009DB00000}"/>
    <cellStyle name="输出 13 2" xfId="18439" xr:uid="{00000000-0005-0000-0000-00009EB00000}"/>
    <cellStyle name="输出 13 2 2" xfId="28770" xr:uid="{00000000-0005-0000-0000-00009FB00000}"/>
    <cellStyle name="输出 13 2 3" xfId="25200" xr:uid="{00000000-0005-0000-0000-0000A0B00000}"/>
    <cellStyle name="输出 13 2 4" xfId="24506" xr:uid="{00000000-0005-0000-0000-0000A1B00000}"/>
    <cellStyle name="输出 13 2 5" xfId="21218" xr:uid="{00000000-0005-0000-0000-0000A2B00000}"/>
    <cellStyle name="输出 13 2 6" xfId="32492" xr:uid="{00000000-0005-0000-0000-0000A3B00000}"/>
    <cellStyle name="输出 13 2 7" xfId="33658" xr:uid="{00000000-0005-0000-0000-0000A4B00000}"/>
    <cellStyle name="输出 14" xfId="12783" xr:uid="{00000000-0005-0000-0000-0000A5B00000}"/>
    <cellStyle name="输出 14 2" xfId="18583" xr:uid="{00000000-0005-0000-0000-0000A6B00000}"/>
    <cellStyle name="输出 14 2 2" xfId="28910" xr:uid="{00000000-0005-0000-0000-0000A7B00000}"/>
    <cellStyle name="输出 14 2 3" xfId="22123" xr:uid="{00000000-0005-0000-0000-0000A8B00000}"/>
    <cellStyle name="输出 14 2 4" xfId="6016" xr:uid="{00000000-0005-0000-0000-0000A9B00000}"/>
    <cellStyle name="输出 14 2 5" xfId="33172" xr:uid="{00000000-0005-0000-0000-0000AAB00000}"/>
    <cellStyle name="输出 14 2 6" xfId="26209" xr:uid="{00000000-0005-0000-0000-0000ABB00000}"/>
    <cellStyle name="输出 14 2 7" xfId="31868" xr:uid="{00000000-0005-0000-0000-0000ACB00000}"/>
    <cellStyle name="输出 15" xfId="13078" xr:uid="{00000000-0005-0000-0000-0000ADB00000}"/>
    <cellStyle name="输出 15 2" xfId="18736" xr:uid="{00000000-0005-0000-0000-0000AEB00000}"/>
    <cellStyle name="输出 15 2 2" xfId="29060" xr:uid="{00000000-0005-0000-0000-0000AFB00000}"/>
    <cellStyle name="输出 15 2 3" xfId="24118" xr:uid="{00000000-0005-0000-0000-0000B0B00000}"/>
    <cellStyle name="输出 15 2 4" xfId="31342" xr:uid="{00000000-0005-0000-0000-0000B1B00000}"/>
    <cellStyle name="输出 15 2 5" xfId="30921" xr:uid="{00000000-0005-0000-0000-0000B2B00000}"/>
    <cellStyle name="输出 15 2 6" xfId="33125" xr:uid="{00000000-0005-0000-0000-0000B3B00000}"/>
    <cellStyle name="输出 15 2 7" xfId="34475" xr:uid="{00000000-0005-0000-0000-0000B4B00000}"/>
    <cellStyle name="输出 2" xfId="4167" xr:uid="{00000000-0005-0000-0000-0000B5B00000}"/>
    <cellStyle name="输出 2 2" xfId="11992" xr:uid="{00000000-0005-0000-0000-0000B6B00000}"/>
    <cellStyle name="输出 2 2 2" xfId="22729" xr:uid="{00000000-0005-0000-0000-0000B7B00000}"/>
    <cellStyle name="输出 2 2 3" xfId="23856" xr:uid="{00000000-0005-0000-0000-0000B8B00000}"/>
    <cellStyle name="输出 2 2 4" xfId="21487" xr:uid="{00000000-0005-0000-0000-0000B9B00000}"/>
    <cellStyle name="输出 2 2 5" xfId="22219" xr:uid="{00000000-0005-0000-0000-0000BAB00000}"/>
    <cellStyle name="输出 2 2 6" xfId="21667" xr:uid="{00000000-0005-0000-0000-0000BBB00000}"/>
    <cellStyle name="输出 2 2 7" xfId="30122" xr:uid="{00000000-0005-0000-0000-0000BCB00000}"/>
    <cellStyle name="输出 2 3" xfId="22490" xr:uid="{00000000-0005-0000-0000-0000BDB00000}"/>
    <cellStyle name="输出 2 4" xfId="28087" xr:uid="{00000000-0005-0000-0000-0000BEB00000}"/>
    <cellStyle name="输出 2 5" xfId="22806" xr:uid="{00000000-0005-0000-0000-0000BFB00000}"/>
    <cellStyle name="输出 2 6" xfId="25658" xr:uid="{00000000-0005-0000-0000-0000C0B00000}"/>
    <cellStyle name="输出 2 7" xfId="32292" xr:uid="{00000000-0005-0000-0000-0000C1B00000}"/>
    <cellStyle name="输出 2 8" xfId="22481" xr:uid="{00000000-0005-0000-0000-0000C2B00000}"/>
    <cellStyle name="输出 3" xfId="11983" xr:uid="{00000000-0005-0000-0000-0000C3B00000}"/>
    <cellStyle name="输出 3 2" xfId="18319" xr:uid="{00000000-0005-0000-0000-0000C4B00000}"/>
    <cellStyle name="输出 3 2 2" xfId="28652" xr:uid="{00000000-0005-0000-0000-0000C5B00000}"/>
    <cellStyle name="输出 3 2 3" xfId="25295" xr:uid="{00000000-0005-0000-0000-0000C6B00000}"/>
    <cellStyle name="输出 3 2 4" xfId="25004" xr:uid="{00000000-0005-0000-0000-0000C7B00000}"/>
    <cellStyle name="输出 3 2 5" xfId="8562" xr:uid="{00000000-0005-0000-0000-0000C8B00000}"/>
    <cellStyle name="输出 3 2 6" xfId="22513" xr:uid="{00000000-0005-0000-0000-0000C9B00000}"/>
    <cellStyle name="输出 3 2 7" xfId="21262" xr:uid="{00000000-0005-0000-0000-0000CAB00000}"/>
    <cellStyle name="输出 4" xfId="12045" xr:uid="{00000000-0005-0000-0000-0000CBB00000}"/>
    <cellStyle name="输出 4 2" xfId="18337" xr:uid="{00000000-0005-0000-0000-0000CCB00000}"/>
    <cellStyle name="输出 4 2 2" xfId="28670" xr:uid="{00000000-0005-0000-0000-0000CDB00000}"/>
    <cellStyle name="输出 4 2 3" xfId="6697" xr:uid="{00000000-0005-0000-0000-0000CEB00000}"/>
    <cellStyle name="输出 4 2 4" xfId="24850" xr:uid="{00000000-0005-0000-0000-0000CFB00000}"/>
    <cellStyle name="输出 4 2 5" xfId="24075" xr:uid="{00000000-0005-0000-0000-0000D0B00000}"/>
    <cellStyle name="输出 4 2 6" xfId="31048" xr:uid="{00000000-0005-0000-0000-0000D1B00000}"/>
    <cellStyle name="输出 4 2 7" xfId="33602" xr:uid="{00000000-0005-0000-0000-0000D2B00000}"/>
    <cellStyle name="输出 5" xfId="11867" xr:uid="{00000000-0005-0000-0000-0000D3B00000}"/>
    <cellStyle name="输出 5 2" xfId="18274" xr:uid="{00000000-0005-0000-0000-0000D4B00000}"/>
    <cellStyle name="输出 5 2 2" xfId="28609" xr:uid="{00000000-0005-0000-0000-0000D5B00000}"/>
    <cellStyle name="输出 5 2 3" xfId="26350" xr:uid="{00000000-0005-0000-0000-0000D6B00000}"/>
    <cellStyle name="输出 5 2 4" xfId="24442" xr:uid="{00000000-0005-0000-0000-0000D7B00000}"/>
    <cellStyle name="输出 5 2 5" xfId="28493" xr:uid="{00000000-0005-0000-0000-0000D8B00000}"/>
    <cellStyle name="输出 5 2 6" xfId="6312" xr:uid="{00000000-0005-0000-0000-0000D9B00000}"/>
    <cellStyle name="输出 5 2 7" xfId="24224" xr:uid="{00000000-0005-0000-0000-0000DAB00000}"/>
    <cellStyle name="输出 6" xfId="12981" xr:uid="{00000000-0005-0000-0000-0000DBB00000}"/>
    <cellStyle name="输出 6 2" xfId="18701" xr:uid="{00000000-0005-0000-0000-0000DCB00000}"/>
    <cellStyle name="输出 6 2 2" xfId="29028" xr:uid="{00000000-0005-0000-0000-0000DDB00000}"/>
    <cellStyle name="输出 6 2 3" xfId="29960" xr:uid="{00000000-0005-0000-0000-0000DEB00000}"/>
    <cellStyle name="输出 6 2 4" xfId="25342" xr:uid="{00000000-0005-0000-0000-0000DFB00000}"/>
    <cellStyle name="输出 6 2 5" xfId="25246" xr:uid="{00000000-0005-0000-0000-0000E0B00000}"/>
    <cellStyle name="输出 6 2 6" xfId="33739" xr:uid="{00000000-0005-0000-0000-0000E1B00000}"/>
    <cellStyle name="输出 6 2 7" xfId="22751" xr:uid="{00000000-0005-0000-0000-0000E2B00000}"/>
    <cellStyle name="输出 7" xfId="14029" xr:uid="{00000000-0005-0000-0000-0000E3B00000}"/>
    <cellStyle name="输出 7 2" xfId="18789" xr:uid="{00000000-0005-0000-0000-0000E4B00000}"/>
    <cellStyle name="输出 7 2 2" xfId="29112" xr:uid="{00000000-0005-0000-0000-0000E5B00000}"/>
    <cellStyle name="输出 7 2 3" xfId="26497" xr:uid="{00000000-0005-0000-0000-0000E6B00000}"/>
    <cellStyle name="输出 7 2 4" xfId="31393" xr:uid="{00000000-0005-0000-0000-0000E7B00000}"/>
    <cellStyle name="输出 7 2 5" xfId="31202" xr:uid="{00000000-0005-0000-0000-0000E8B00000}"/>
    <cellStyle name="输出 7 2 6" xfId="33058" xr:uid="{00000000-0005-0000-0000-0000E9B00000}"/>
    <cellStyle name="输出 7 2 7" xfId="34525" xr:uid="{00000000-0005-0000-0000-0000EAB00000}"/>
    <cellStyle name="输出 8" xfId="14118" xr:uid="{00000000-0005-0000-0000-0000EBB00000}"/>
    <cellStyle name="输出 8 2" xfId="18832" xr:uid="{00000000-0005-0000-0000-0000ECB00000}"/>
    <cellStyle name="输出 8 2 2" xfId="29153" xr:uid="{00000000-0005-0000-0000-0000EDB00000}"/>
    <cellStyle name="输出 8 2 3" xfId="24401" xr:uid="{00000000-0005-0000-0000-0000EEB00000}"/>
    <cellStyle name="输出 8 2 4" xfId="31433" xr:uid="{00000000-0005-0000-0000-0000EFB00000}"/>
    <cellStyle name="输出 8 2 5" xfId="25944" xr:uid="{00000000-0005-0000-0000-0000F0B00000}"/>
    <cellStyle name="输出 8 2 6" xfId="33662" xr:uid="{00000000-0005-0000-0000-0000F1B00000}"/>
    <cellStyle name="输出 8 2 7" xfId="34565" xr:uid="{00000000-0005-0000-0000-0000F2B00000}"/>
    <cellStyle name="输出 9" xfId="14309" xr:uid="{00000000-0005-0000-0000-0000F3B00000}"/>
    <cellStyle name="输出 9 2" xfId="18901" xr:uid="{00000000-0005-0000-0000-0000F4B00000}"/>
    <cellStyle name="输出 9 2 2" xfId="29220" xr:uid="{00000000-0005-0000-0000-0000F5B00000}"/>
    <cellStyle name="输出 9 2 3" xfId="25261" xr:uid="{00000000-0005-0000-0000-0000F6B00000}"/>
    <cellStyle name="输出 9 2 4" xfId="31500" xr:uid="{00000000-0005-0000-0000-0000F7B00000}"/>
    <cellStyle name="输出 9 2 5" xfId="23215" xr:uid="{00000000-0005-0000-0000-0000F8B00000}"/>
    <cellStyle name="输出 9 2 6" xfId="26373" xr:uid="{00000000-0005-0000-0000-0000F9B00000}"/>
    <cellStyle name="输出 9 2 7" xfId="34631" xr:uid="{00000000-0005-0000-0000-0000FAB00000}"/>
    <cellStyle name="适中" xfId="1403" xr:uid="{00000000-0005-0000-0000-0000FBB00000}"/>
    <cellStyle name="链接单元格" xfId="1396" xr:uid="{00000000-0005-0000-0000-0000FCB00000}"/>
  </cellStyles>
  <dxfs count="185">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ont>
        <b/>
        <i val="0"/>
      </font>
      <fill>
        <patternFill>
          <bgColor theme="5" tint="0.39994506668294322"/>
        </patternFill>
      </fill>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9" defaultPivotStyle="PivotStyleLight16">
    <tableStyle name="PivotStyleLight16 2" table="0" count="11" xr9:uid="{00000000-0011-0000-FFFF-FFFF00000000}">
      <tableStyleElement type="headerRow" dxfId="184"/>
      <tableStyleElement type="totalRow" dxfId="183"/>
      <tableStyleElement type="firstRowStripe" dxfId="182"/>
      <tableStyleElement type="firstColumnStripe" dxfId="181"/>
      <tableStyleElement type="firstSubtotalColumn" dxfId="180"/>
      <tableStyleElement type="firstSubtotalRow" dxfId="179"/>
      <tableStyleElement type="secondSubtotalRow" dxfId="178"/>
      <tableStyleElement type="firstRowSubheading" dxfId="177"/>
      <tableStyleElement type="secondRowSubheading" dxfId="176"/>
      <tableStyleElement type="pageFieldLabels" dxfId="175"/>
      <tableStyleElement type="pageFieldValues" dxfId="174"/>
    </tableStyle>
  </tableStyles>
  <colors>
    <mruColors>
      <color rgb="FFD9D9D9"/>
      <color rgb="FFB00000"/>
      <color rgb="FF244062"/>
      <color rgb="FFB8CCE4"/>
      <color rgb="FFF7A3B0"/>
      <color rgb="FF244061"/>
      <color rgb="FF4F81BD"/>
      <color rgb="FF808080"/>
      <color rgb="FF00B0F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479481963479685"/>
          <c:y val="0.13186813616075788"/>
          <c:w val="0.52597420815611884"/>
          <c:h val="0.78021993601164819"/>
        </c:manualLayout>
      </c:layout>
      <c:barChart>
        <c:barDir val="bar"/>
        <c:grouping val="stacked"/>
        <c:varyColors val="0"/>
        <c:ser>
          <c:idx val="0"/>
          <c:order val="0"/>
          <c:spPr>
            <a:solidFill>
              <a:srgbClr val="00B0F0"/>
            </a:solidFill>
            <a:ln w="12700">
              <a:noFill/>
              <a:prstDash val="solid"/>
            </a:ln>
          </c:spPr>
          <c:invertIfNegative val="0"/>
          <c:dLbls>
            <c:dLbl>
              <c:idx val="0"/>
              <c:layout>
                <c:manualLayout>
                  <c:x val="-6.3661939297260887E-3"/>
                  <c:y val="1.3962647126407436E-6"/>
                </c:manualLayout>
              </c:layout>
              <c:tx>
                <c:rich>
                  <a:bodyPr/>
                  <a:lstStyle/>
                  <a:p>
                    <a:pPr>
                      <a:defRPr/>
                    </a:pPr>
                    <a:r>
                      <a:rPr lang="en-US"/>
                      <a:t>11,015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layout>
                    <c:manualLayout>
                      <c:w val="0.35105524821790024"/>
                      <c:h val="0.11919500033949978"/>
                    </c:manualLayout>
                  </c15:layout>
                  <c15:showDataLabelsRange val="0"/>
                </c:ext>
                <c:ext xmlns:c16="http://schemas.microsoft.com/office/drawing/2014/chart" uri="{C3380CC4-5D6E-409C-BE32-E72D297353CC}">
                  <c16:uniqueId val="{00000000-7F58-4587-89BF-4A8D91339F67}"/>
                </c:ext>
              </c:extLst>
            </c:dLbl>
            <c:dLbl>
              <c:idx val="1"/>
              <c:layout>
                <c:manualLayout>
                  <c:x val="0.15738439863466724"/>
                  <c:y val="-4.8635889269027033E-3"/>
                </c:manualLayout>
              </c:layout>
              <c:tx>
                <c:rich>
                  <a:bodyPr/>
                  <a:lstStyle/>
                  <a:p>
                    <a:pPr>
                      <a:defRPr/>
                    </a:pPr>
                    <a:r>
                      <a:rPr lang="en-US"/>
                      <a:t>1,024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7184164088478355"/>
                      <c:h val="0.11752743848199737"/>
                    </c:manualLayout>
                  </c15:layout>
                  <c15:showDataLabelsRange val="0"/>
                </c:ext>
                <c:ext xmlns:c16="http://schemas.microsoft.com/office/drawing/2014/chart" uri="{C3380CC4-5D6E-409C-BE32-E72D297353CC}">
                  <c16:uniqueId val="{00000001-7F58-4587-89BF-4A8D91339F67}"/>
                </c:ext>
              </c:extLst>
            </c:dLbl>
            <c:dLbl>
              <c:idx val="2"/>
              <c:layout>
                <c:manualLayout>
                  <c:x val="0.16162581158182701"/>
                  <c:y val="5.0674435749482986E-3"/>
                </c:manualLayout>
              </c:layout>
              <c:tx>
                <c:rich>
                  <a:bodyPr/>
                  <a:lstStyle/>
                  <a:p>
                    <a:pPr>
                      <a:defRPr/>
                    </a:pPr>
                    <a:r>
                      <a:rPr lang="en-US"/>
                      <a:t>0,744</a:t>
                    </a:r>
                    <a:r>
                      <a:rPr lang="en-US" baseline="0"/>
                      <a:t> </a:t>
                    </a:r>
                    <a:r>
                      <a:rPr lang="en-US"/>
                      <a:t>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29226109605698714"/>
                      <c:h val="0.11919500033949978"/>
                    </c:manualLayout>
                  </c15:layout>
                  <c15:showDataLabelsRange val="0"/>
                </c:ext>
                <c:ext xmlns:c16="http://schemas.microsoft.com/office/drawing/2014/chart" uri="{C3380CC4-5D6E-409C-BE32-E72D297353CC}">
                  <c16:uniqueId val="{00000002-7F58-4587-89BF-4A8D91339F67}"/>
                </c:ext>
              </c:extLst>
            </c:dLbl>
            <c:dLbl>
              <c:idx val="3"/>
              <c:layout>
                <c:manualLayout>
                  <c:x val="0.15717755442537953"/>
                  <c:y val="5.0331353562948402E-3"/>
                </c:manualLayout>
              </c:layout>
              <c:tx>
                <c:rich>
                  <a:bodyPr/>
                  <a:lstStyle/>
                  <a:p>
                    <a:pPr>
                      <a:defRPr/>
                    </a:pPr>
                    <a:r>
                      <a:rPr lang="en-US"/>
                      <a:t>0,630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2996593955356246"/>
                      <c:h val="0.11919504330301656"/>
                    </c:manualLayout>
                  </c15:layout>
                  <c15:showDataLabelsRange val="0"/>
                </c:ext>
                <c:ext xmlns:c16="http://schemas.microsoft.com/office/drawing/2014/chart" uri="{C3380CC4-5D6E-409C-BE32-E72D297353CC}">
                  <c16:uniqueId val="{00000003-7F58-4587-89BF-4A8D91339F67}"/>
                </c:ext>
              </c:extLst>
            </c:dLbl>
            <c:dLbl>
              <c:idx val="4"/>
              <c:layout>
                <c:manualLayout>
                  <c:x val="0.17046095674702472"/>
                  <c:y val="-1.1469317282415396E-4"/>
                </c:manualLayout>
              </c:layout>
              <c:tx>
                <c:rich>
                  <a:bodyPr/>
                  <a:lstStyle/>
                  <a:p>
                    <a:pPr>
                      <a:defRPr/>
                    </a:pPr>
                    <a:r>
                      <a:rPr lang="en-US"/>
                      <a:t>0,087 milliards FCFA</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layout>
                    <c:manualLayout>
                      <c:w val="0.32021864341992878"/>
                      <c:h val="6.6914517725848999E-2"/>
                    </c:manualLayout>
                  </c15:layout>
                  <c15:showDataLabelsRange val="0"/>
                </c:ext>
                <c:ext xmlns:c16="http://schemas.microsoft.com/office/drawing/2014/chart" uri="{C3380CC4-5D6E-409C-BE32-E72D297353CC}">
                  <c16:uniqueId val="{00000004-7F58-4587-89BF-4A8D91339F67}"/>
                </c:ext>
              </c:extLst>
            </c:dLbl>
            <c:numFmt formatCode="_(* #,##0_);_(* \(#,##0\);_(* &quot;-&quot;_);_(@_)"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'T1- Revenu secteur extractif'!$F$9:$F$13</c:f>
              <c:strCache>
                <c:ptCount val="5"/>
                <c:pt idx="0">
                  <c:v>Secteur Minier</c:v>
                </c:pt>
                <c:pt idx="1">
                  <c:v>Exploitation des nappes souterraines</c:v>
                </c:pt>
                <c:pt idx="2">
                  <c:v>Commercialisation de l'or</c:v>
                </c:pt>
                <c:pt idx="3">
                  <c:v>Secteur des carrières</c:v>
                </c:pt>
                <c:pt idx="4">
                  <c:v>Déclaration unilatérale de l'Etat</c:v>
                </c:pt>
              </c:strCache>
            </c:strRef>
          </c:cat>
          <c:val>
            <c:numRef>
              <c:f>'T1- Revenu secteur extractif'!$G$9:$G$13</c:f>
              <c:numCache>
                <c:formatCode>#,##0.000</c:formatCode>
                <c:ptCount val="5"/>
              </c:numCache>
            </c:numRef>
          </c:val>
          <c:extLst>
            <c:ext xmlns:c16="http://schemas.microsoft.com/office/drawing/2014/chart" uri="{C3380CC4-5D6E-409C-BE32-E72D297353CC}">
              <c16:uniqueId val="{00000005-7F58-4587-89BF-4A8D91339F67}"/>
            </c:ext>
          </c:extLst>
        </c:ser>
        <c:dLbls>
          <c:showLegendKey val="0"/>
          <c:showVal val="0"/>
          <c:showCatName val="0"/>
          <c:showSerName val="0"/>
          <c:showPercent val="0"/>
          <c:showBubbleSize val="0"/>
        </c:dLbls>
        <c:gapWidth val="150"/>
        <c:overlap val="100"/>
        <c:axId val="397950040"/>
        <c:axId val="397948080"/>
      </c:barChart>
      <c:catAx>
        <c:axId val="397950040"/>
        <c:scaling>
          <c:orientation val="maxMin"/>
        </c:scaling>
        <c:delete val="0"/>
        <c:axPos val="l"/>
        <c:numFmt formatCode="General" sourceLinked="1"/>
        <c:majorTickMark val="cross"/>
        <c:minorTickMark val="none"/>
        <c:tickLblPos val="nextTo"/>
        <c:spPr>
          <a:ln w="12700">
            <a:noFill/>
            <a:prstDash val="solid"/>
          </a:ln>
        </c:spPr>
        <c:txPr>
          <a:bodyPr rot="0" vert="horz"/>
          <a:lstStyle/>
          <a:p>
            <a:pPr>
              <a:defRPr/>
            </a:pPr>
            <a:endParaRPr lang="fr-FR"/>
          </a:p>
        </c:txPr>
        <c:crossAx val="397948080"/>
        <c:crosses val="autoZero"/>
        <c:auto val="1"/>
        <c:lblAlgn val="ctr"/>
        <c:lblOffset val="0"/>
        <c:noMultiLvlLbl val="0"/>
      </c:catAx>
      <c:valAx>
        <c:axId val="397948080"/>
        <c:scaling>
          <c:orientation val="minMax"/>
        </c:scaling>
        <c:delete val="1"/>
        <c:axPos val="b"/>
        <c:numFmt formatCode="_(* #.##0_);_(* \(#.##0\);_(* &quot; - &quot;_);_(* @_)" sourceLinked="0"/>
        <c:majorTickMark val="cross"/>
        <c:minorTickMark val="none"/>
        <c:tickLblPos val="nextTo"/>
        <c:crossAx val="397950040"/>
        <c:crosses val="max"/>
        <c:crossBetween val="between"/>
      </c:valAx>
      <c:spPr>
        <a:ln w="3175">
          <a:noFill/>
          <a:prstDash val="solid"/>
        </a:ln>
      </c:spPr>
    </c:plotArea>
    <c:plotVisOnly val="1"/>
    <c:dispBlanksAs val="gap"/>
    <c:showDLblsOverMax val="0"/>
  </c:chart>
  <c:spPr>
    <a:noFill/>
    <a:ln w="3175">
      <a:noFill/>
      <a:prstDash val="solid"/>
    </a:ln>
    <a:extLst>
      <a:ext uri="{909E8E84-426E-40DD-AFC4-6F175D3DCCD1}">
        <a14:hiddenFill xmlns:a14="http://schemas.microsoft.com/office/drawing/2010/main">
          <a:solidFill>
            <a:srgbClr val="FFFFFF"/>
          </a:solidFill>
        </a14:hiddenFill>
      </a:ext>
    </a:extLst>
  </c:spPr>
  <c:txPr>
    <a:bodyPr/>
    <a:lstStyle/>
    <a:p>
      <a:pPr>
        <a:defRPr sz="900" u="none">
          <a:ln>
            <a:noFill/>
          </a:ln>
          <a:solidFill>
            <a:srgbClr val="000000"/>
          </a:solidFill>
          <a:latin typeface="Arial"/>
          <a:ea typeface="Arial"/>
          <a:cs typeface="Aria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896705959092386E-2"/>
          <c:y val="0.10391585556802288"/>
          <c:w val="0.55053968845610279"/>
          <c:h val="0.78021959640148209"/>
        </c:manualLayout>
      </c:layout>
      <c:pieChart>
        <c:varyColors val="1"/>
        <c:ser>
          <c:idx val="0"/>
          <c:order val="0"/>
          <c:spPr>
            <a:solidFill>
              <a:srgbClr val="6D6D6D"/>
            </a:solidFill>
            <a:ln w="12700">
              <a:noFill/>
              <a:prstDash val="solid"/>
            </a:ln>
          </c:spPr>
          <c:dPt>
            <c:idx val="0"/>
            <c:bubble3D val="0"/>
            <c:explosion val="15"/>
            <c:spPr>
              <a:solidFill>
                <a:srgbClr val="00B0F0"/>
              </a:solidFill>
              <a:ln w="12700">
                <a:noFill/>
                <a:prstDash val="solid"/>
              </a:ln>
            </c:spPr>
            <c:extLst>
              <c:ext xmlns:c16="http://schemas.microsoft.com/office/drawing/2014/chart" uri="{C3380CC4-5D6E-409C-BE32-E72D297353CC}">
                <c16:uniqueId val="{00000001-D1CF-479D-88EC-90BEE0D5A896}"/>
              </c:ext>
            </c:extLst>
          </c:dPt>
          <c:dPt>
            <c:idx val="1"/>
            <c:bubble3D val="0"/>
            <c:spPr>
              <a:solidFill>
                <a:srgbClr val="00B0F0"/>
              </a:solidFill>
              <a:ln w="12700">
                <a:noFill/>
                <a:prstDash val="solid"/>
              </a:ln>
            </c:spPr>
            <c:extLst>
              <c:ext xmlns:c16="http://schemas.microsoft.com/office/drawing/2014/chart" uri="{C3380CC4-5D6E-409C-BE32-E72D297353CC}">
                <c16:uniqueId val="{00000003-D1CF-479D-88EC-90BEE0D5A896}"/>
              </c:ext>
            </c:extLst>
          </c:dPt>
          <c:dPt>
            <c:idx val="2"/>
            <c:bubble3D val="0"/>
            <c:explosion val="17"/>
            <c:spPr>
              <a:solidFill>
                <a:srgbClr val="00B0F0"/>
              </a:solidFill>
              <a:ln w="12700">
                <a:noFill/>
                <a:prstDash val="solid"/>
              </a:ln>
            </c:spPr>
            <c:extLst>
              <c:ext xmlns:c16="http://schemas.microsoft.com/office/drawing/2014/chart" uri="{C3380CC4-5D6E-409C-BE32-E72D297353CC}">
                <c16:uniqueId val="{00000005-D1CF-479D-88EC-90BEE0D5A896}"/>
              </c:ext>
            </c:extLst>
          </c:dPt>
          <c:dLbls>
            <c:dLbl>
              <c:idx val="0"/>
              <c:layout>
                <c:manualLayout>
                  <c:x val="-4.7094996101374201E-2"/>
                  <c:y val="2.6737408838497807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1CF-479D-88EC-90BEE0D5A896}"/>
                </c:ext>
              </c:extLst>
            </c:dLbl>
            <c:dLbl>
              <c:idx val="1"/>
              <c:layout>
                <c:manualLayout>
                  <c:x val="0.15374119084394072"/>
                  <c:y val="-0.23961401001329857"/>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1CF-479D-88EC-90BEE0D5A896}"/>
                </c:ext>
              </c:extLst>
            </c:dLbl>
            <c:dLbl>
              <c:idx val="2"/>
              <c:layout>
                <c:manualLayout>
                  <c:x val="-5.5178126226080572E-2"/>
                  <c:y val="2.0763160147811662E-3"/>
                </c:manualLayout>
              </c:layout>
              <c:tx>
                <c:rich>
                  <a:bodyPr/>
                  <a:lstStyle/>
                  <a:p>
                    <a:fld id="{7BAAF51C-242F-4547-A484-181EA5DCF33D}" type="CATEGORYNAME">
                      <a:rPr lang="en-US"/>
                      <a:pPr/>
                      <a:t>[CATEGORY NAME]</a:t>
                    </a:fld>
                    <a:endParaRPr lang="en-US"/>
                  </a:p>
                  <a:p>
                    <a:fld id="{FACEF654-F777-419E-A47A-14A8C7540654}" type="VALUE">
                      <a:rPr lang="en-US" baseline="0"/>
                      <a:pPr/>
                      <a:t>[VALUE]</a:t>
                    </a:fld>
                    <a:endParaRPr lang="fr-FR"/>
                  </a:p>
                </c:rich>
              </c:tx>
              <c:dLblPos val="bestFit"/>
              <c:showLegendKey val="0"/>
              <c:showVal val="0"/>
              <c:showCatName val="1"/>
              <c:showSerName val="0"/>
              <c:showPercent val="0"/>
              <c:showBubbleSize val="0"/>
              <c:separator> </c:separator>
              <c:extLst>
                <c:ext xmlns:c15="http://schemas.microsoft.com/office/drawing/2012/chart" uri="{CE6537A1-D6FC-4f65-9D91-7224C49458BB}">
                  <c15:layout>
                    <c:manualLayout>
                      <c:w val="0.27994709539962154"/>
                      <c:h val="0.24795584408097202"/>
                    </c:manualLayout>
                  </c15:layout>
                  <c15:dlblFieldTable/>
                  <c15:showDataLabelsRange val="0"/>
                </c:ext>
                <c:ext xmlns:c16="http://schemas.microsoft.com/office/drawing/2014/chart" uri="{C3380CC4-5D6E-409C-BE32-E72D297353CC}">
                  <c16:uniqueId val="{00000005-D1CF-479D-88EC-90BEE0D5A896}"/>
                </c:ext>
              </c:extLst>
            </c:dLbl>
            <c:dLbl>
              <c:idx val="3"/>
              <c:layout>
                <c:manualLayout>
                  <c:x val="1.3464196581544106E-2"/>
                  <c:y val="0.31184329875469219"/>
                </c:manualLayout>
              </c:layout>
              <c:tx>
                <c:rich>
                  <a:bodyPr/>
                  <a:lstStyle/>
                  <a:p>
                    <a:fld id="{40431D00-0242-4C5C-BFB1-E49B92EF9833}" type="CATEGORYNAME">
                      <a:rPr lang="en-US" sz="800" b="1">
                        <a:solidFill>
                          <a:schemeClr val="tx1">
                            <a:lumMod val="75000"/>
                            <a:lumOff val="25000"/>
                          </a:schemeClr>
                        </a:solidFill>
                      </a:rPr>
                      <a:pPr/>
                      <a:t>[CATEGORY NAME]</a:t>
                    </a:fld>
                    <a:endParaRPr lang="en-US" sz="800" b="1">
                      <a:solidFill>
                        <a:schemeClr val="tx1">
                          <a:lumMod val="75000"/>
                          <a:lumOff val="25000"/>
                        </a:schemeClr>
                      </a:solidFill>
                    </a:endParaRPr>
                  </a:p>
                  <a:p>
                    <a:r>
                      <a:rPr lang="en-US" sz="800" b="1">
                        <a:solidFill>
                          <a:schemeClr val="tx1">
                            <a:lumMod val="75000"/>
                            <a:lumOff val="25000"/>
                          </a:schemeClr>
                        </a:solidFill>
                      </a:rPr>
                      <a:t>0,81%</a:t>
                    </a:r>
                  </a:p>
                </c:rich>
              </c:tx>
              <c:dLblPos val="bestFit"/>
              <c:showLegendKey val="0"/>
              <c:showVal val="0"/>
              <c:showCatName val="1"/>
              <c:showSerName val="0"/>
              <c:showPercent val="0"/>
              <c:showBubbleSize val="0"/>
              <c:separator> </c:separator>
              <c:extLst>
                <c:ext xmlns:c15="http://schemas.microsoft.com/office/drawing/2012/chart" uri="{CE6537A1-D6FC-4f65-9D91-7224C49458BB}">
                  <c15:layout>
                    <c:manualLayout>
                      <c:w val="0.19326841541257048"/>
                      <c:h val="0.20536442089689438"/>
                    </c:manualLayout>
                  </c15:layout>
                  <c15:dlblFieldTable/>
                  <c15:showDataLabelsRange val="0"/>
                </c:ext>
                <c:ext xmlns:c16="http://schemas.microsoft.com/office/drawing/2014/chart" uri="{C3380CC4-5D6E-409C-BE32-E72D297353CC}">
                  <c16:uniqueId val="{00000006-D1CF-479D-88EC-90BEE0D5A896}"/>
                </c:ext>
              </c:extLst>
            </c:dLbl>
            <c:spPr>
              <a:noFill/>
              <a:ln>
                <a:noFill/>
              </a:ln>
              <a:effectLst/>
            </c:spPr>
            <c:txPr>
              <a:bodyPr/>
              <a:lstStyle/>
              <a:p>
                <a:pPr>
                  <a:defRPr>
                    <a:solidFill>
                      <a:sysClr val="windowText" lastClr="000000"/>
                    </a:solidFill>
                  </a:defRPr>
                </a:pPr>
                <a:endParaRPr lang="fr-FR"/>
              </a:p>
            </c:txPr>
            <c:dLblPos val="bestFit"/>
            <c:showLegendKey val="0"/>
            <c:showVal val="0"/>
            <c:showCatName val="1"/>
            <c:showSerName val="0"/>
            <c:showPercent val="0"/>
            <c:showBubbleSize val="0"/>
            <c:separator> </c:separator>
            <c:showLeaderLines val="1"/>
            <c:extLst>
              <c:ext xmlns:c15="http://schemas.microsoft.com/office/drawing/2012/chart" uri="{CE6537A1-D6FC-4f65-9D91-7224C49458BB}"/>
            </c:extLst>
          </c:dLbls>
          <c:cat>
            <c:strRef>
              <c:f>'T1- Revenu secteur extractif'!$B$9:$B$12</c:f>
              <c:strCache>
                <c:ptCount val="4"/>
                <c:pt idx="0">
                  <c:v>Fiscalité minière</c:v>
                </c:pt>
                <c:pt idx="1">
                  <c:v>Fiscalité de droit commun</c:v>
                </c:pt>
                <c:pt idx="2">
                  <c:v>Dividendes reçus par l'Etat </c:v>
                </c:pt>
                <c:pt idx="3">
                  <c:v>Paiements sociaux</c:v>
                </c:pt>
              </c:strCache>
            </c:strRef>
          </c:cat>
          <c:val>
            <c:numRef>
              <c:f>'T1- Revenu secteur extractif'!$D$9:$D$12</c:f>
              <c:numCache>
                <c:formatCode>0.00%</c:formatCode>
                <c:ptCount val="4"/>
              </c:numCache>
            </c:numRef>
          </c:val>
          <c:extLst>
            <c:ext xmlns:c16="http://schemas.microsoft.com/office/drawing/2014/chart" uri="{C3380CC4-5D6E-409C-BE32-E72D297353CC}">
              <c16:uniqueId val="{00000007-D1CF-479D-88EC-90BEE0D5A896}"/>
            </c:ext>
          </c:extLst>
        </c:ser>
        <c:ser>
          <c:idx val="1"/>
          <c:order val="1"/>
          <c:tx>
            <c:v>Faux</c:v>
          </c:tx>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'T1- Revenu secteur extractif'!$B$9:$B$12</c:f>
              <c:strCache>
                <c:ptCount val="4"/>
                <c:pt idx="0">
                  <c:v>Fiscalité minière</c:v>
                </c:pt>
                <c:pt idx="1">
                  <c:v>Fiscalité de droit commun</c:v>
                </c:pt>
                <c:pt idx="2">
                  <c:v>Dividendes reçus par l'Etat </c:v>
                </c:pt>
                <c:pt idx="3">
                  <c:v>Paiements sociaux</c:v>
                </c:pt>
              </c:strCache>
            </c:strRef>
          </c:cat>
          <c:val>
            <c:numRef>
              <c:f>'T1- Revenu secteur extractif'!$D$9:$D$10</c:f>
              <c:numCache>
                <c:formatCode>0.00%</c:formatCode>
                <c:ptCount val="2"/>
              </c:numCache>
            </c:numRef>
          </c:val>
          <c:extLst>
            <c:ext xmlns:c16="http://schemas.microsoft.com/office/drawing/2014/chart" uri="{C3380CC4-5D6E-409C-BE32-E72D297353CC}">
              <c16:uniqueId val="{00000008-D1CF-479D-88EC-90BEE0D5A896}"/>
            </c:ext>
          </c:extLst>
        </c:ser>
        <c:dLbls>
          <c:dLblPos val="bestFit"/>
          <c:showLegendKey val="0"/>
          <c:showVal val="1"/>
          <c:showCatName val="0"/>
          <c:showSerName val="0"/>
          <c:showPercent val="0"/>
          <c:showBubbleSize val="0"/>
          <c:showLeaderLines val="1"/>
        </c:dLbls>
        <c:firstSliceAng val="0"/>
      </c:pieChart>
      <c:spPr>
        <a:solidFill>
          <a:srgbClr val="FFFFFF"/>
        </a:solidFill>
        <a:ln>
          <a:noFill/>
        </a:ln>
      </c:spPr>
    </c:plotArea>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txPr>
    <a:bodyPr/>
    <a:lstStyle/>
    <a:p>
      <a:pPr>
        <a:defRPr sz="900" b="1" i="0" u="none">
          <a:solidFill>
            <a:srgbClr val="FFFFFF"/>
          </a:solidFill>
          <a:latin typeface="Arial"/>
          <a:ea typeface="Arial"/>
          <a:cs typeface="Arial"/>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sz="1100" b="1">
                <a:solidFill>
                  <a:sysClr val="windowText" lastClr="000000"/>
                </a:solidFill>
                <a:latin typeface="Arial" panose="020B0604020202020204" pitchFamily="34" charset="0"/>
                <a:cs typeface="Arial" panose="020B0604020202020204" pitchFamily="34" charset="0"/>
              </a:rPr>
              <a:t>2011</a:t>
            </a:r>
          </a:p>
        </c:rich>
      </c:tx>
      <c:layout>
        <c:manualLayout>
          <c:xMode val="edge"/>
          <c:yMode val="edge"/>
          <c:x val="0.80196317192634381"/>
          <c:y val="9.7222222222222224E-2"/>
        </c:manualLayout>
      </c:layout>
      <c:overlay val="0"/>
      <c:spPr>
        <a:noFill/>
        <a:ln>
          <a:noFill/>
        </a:ln>
        <a:effectLst/>
      </c:spPr>
    </c:title>
    <c:autoTitleDeleted val="0"/>
    <c:plotArea>
      <c:layout>
        <c:manualLayout>
          <c:layoutTarget val="inner"/>
          <c:xMode val="edge"/>
          <c:yMode val="edge"/>
          <c:x val="0.70743414553495787"/>
          <c:y val="0.22263888888888889"/>
          <c:w val="0.26910087420174839"/>
          <c:h val="0.59333005249343829"/>
        </c:manualLayout>
      </c:layout>
      <c:doughnutChart>
        <c:varyColors val="1"/>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2.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1.png"/><Relationship Id="rId1" Type="http://schemas.openxmlformats.org/officeDocument/2006/relationships/image" Target="../media/image4.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3.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83820</xdr:rowOff>
    </xdr:from>
    <xdr:to>
      <xdr:col>4</xdr:col>
      <xdr:colOff>391160</xdr:colOff>
      <xdr:row>4</xdr:row>
      <xdr:rowOff>67945</xdr:rowOff>
    </xdr:to>
    <xdr:pic>
      <xdr:nvPicPr>
        <xdr:cNvPr id="2" name="Image 1403006076" descr="A close up of a logo&#10;&#10;Description automatically generated">
          <a:extLst>
            <a:ext uri="{FF2B5EF4-FFF2-40B4-BE49-F238E27FC236}">
              <a16:creationId xmlns:a16="http://schemas.microsoft.com/office/drawing/2014/main" id="{FFE1D092-6139-0B1E-6699-EEDC4247CB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1460"/>
          <a:ext cx="2715260" cy="487045"/>
        </a:xfrm>
        <a:prstGeom prst="rect">
          <a:avLst/>
        </a:prstGeom>
      </xdr:spPr>
    </xdr:pic>
    <xdr:clientData/>
  </xdr:twoCellAnchor>
  <xdr:twoCellAnchor editAs="oneCell">
    <xdr:from>
      <xdr:col>6</xdr:col>
      <xdr:colOff>562555</xdr:colOff>
      <xdr:row>0</xdr:row>
      <xdr:rowOff>132521</xdr:rowOff>
    </xdr:from>
    <xdr:to>
      <xdr:col>9</xdr:col>
      <xdr:colOff>416505</xdr:colOff>
      <xdr:row>5</xdr:row>
      <xdr:rowOff>119269</xdr:rowOff>
    </xdr:to>
    <xdr:pic>
      <xdr:nvPicPr>
        <xdr:cNvPr id="4" name="Image 1" descr="Une image contenant texte, Police, permis, conception&#10;&#10;Description générée automatiquement">
          <a:extLst>
            <a:ext uri="{FF2B5EF4-FFF2-40B4-BE49-F238E27FC236}">
              <a16:creationId xmlns:a16="http://schemas.microsoft.com/office/drawing/2014/main" id="{22A86342-7F84-0C5D-E303-76EC03F55470}"/>
            </a:ext>
          </a:extLst>
        </xdr:cNvPr>
        <xdr:cNvPicPr>
          <a:picLocks noChangeAspect="1"/>
        </xdr:cNvPicPr>
      </xdr:nvPicPr>
      <xdr:blipFill>
        <a:blip xmlns:r="http://schemas.openxmlformats.org/officeDocument/2006/relationships" r:embed="rId2">
          <a:clrChange>
            <a:clrFrom>
              <a:srgbClr val="FCFCFC"/>
            </a:clrFrom>
            <a:clrTo>
              <a:srgbClr val="FCFCFC">
                <a:alpha val="0"/>
              </a:srgbClr>
            </a:clrTo>
          </a:clrChange>
        </a:blip>
        <a:stretch>
          <a:fillRect/>
        </a:stretch>
      </xdr:blipFill>
      <xdr:spPr>
        <a:xfrm>
          <a:off x="4107512" y="132521"/>
          <a:ext cx="1682750" cy="8150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BC7885E7-390D-48AE-BC3C-C09576C4B2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56E99012-0044-489E-9E8A-8B05E0BC43DE}"/>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B605B178-3EAD-4D3C-A6DC-D9247F4CBE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6956F771-1829-4978-9FEA-E674B2A95F14}"/>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F6082599-4534-4594-B059-6D824DD2AF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54C5B202-617F-4112-9D05-E5D29C743D72}"/>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A547E52C-3189-4E8D-9234-BB886C1B64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188CD158-80AA-4E4E-BDD7-FC9D9D050760}"/>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B7321E05-63F5-4593-A8DB-38427BE269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50A39088-5884-4F5D-BB3C-37406D68865A}"/>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C9DE81FB-AD11-491B-81BE-8013B3383D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D4EBB945-5C5C-4CB0-AA92-E51010E6F059}"/>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4263C4AE-345E-44F4-9FCF-1EE83CD17F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A9AFE00D-9DB4-48F4-B467-6A35B636AA3F}"/>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571B60B4-F8C4-4392-A69C-7A0E21CE97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E58751F2-0ADF-4793-A18F-CBB86089C934}"/>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73C9474B-A40B-472A-80F8-E75696D8BA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41C8DB0A-FB9A-4FAF-8F4A-A224E61E717F}"/>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0ADD05A2-5E96-4780-BC4C-231AAF019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3D73E815-D85E-4F6F-BB22-9E096FCD7691}"/>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A368137B-169C-415E-B983-73E42BCF36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834688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A2D828F7-D9A9-4DDD-ABFA-4DFCAB1C18B5}"/>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DED3A94B-5B0B-45F0-8E21-36256E9F21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51FF66C9-99B5-4BE1-8D46-978E828EEA82}"/>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54C69832-1680-43DA-B9C9-79F9D65BC3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46C502DE-3B19-49F0-884C-83ACB9E8135A}"/>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1640840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6BEF9DEA-99D2-45B7-A978-21317BA57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262665</xdr:rowOff>
    </xdr:to>
    <xdr:pic>
      <xdr:nvPicPr>
        <xdr:cNvPr id="3" name="Image 1" descr="Une image contenant texte, Police, permis, conception&#10;&#10;Description générée automatiquement">
          <a:extLst>
            <a:ext uri="{FF2B5EF4-FFF2-40B4-BE49-F238E27FC236}">
              <a16:creationId xmlns:a16="http://schemas.microsoft.com/office/drawing/2014/main" id="{FE842C39-584D-4B35-9C8F-F22552D95F2D}"/>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13BDBAD4-AF38-4E2D-8332-871AAC7CB0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ED0D9EC8-54FD-47E0-956C-76AF5C9F50E6}"/>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1637254</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615CB3AB-47C4-4BDE-B54D-2D61662034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880407</xdr:colOff>
      <xdr:row>4</xdr:row>
      <xdr:rowOff>265354</xdr:rowOff>
    </xdr:to>
    <xdr:pic>
      <xdr:nvPicPr>
        <xdr:cNvPr id="3" name="Image 1" descr="Une image contenant texte, Police, permis, conception&#10;&#10;Description générée automatiquement">
          <a:extLst>
            <a:ext uri="{FF2B5EF4-FFF2-40B4-BE49-F238E27FC236}">
              <a16:creationId xmlns:a16="http://schemas.microsoft.com/office/drawing/2014/main" id="{C2055343-DCA7-4FA6-AEBE-55D93364D36F}"/>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5C1BDA9C-5C84-46C0-A4B0-E001583986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8AAE02C7-725F-4A58-A0B0-8CCC2757C69F}"/>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0</xdr:col>
      <xdr:colOff>2715260</xdr:colOff>
      <xdr:row>3</xdr:row>
      <xdr:rowOff>117051</xdr:rowOff>
    </xdr:to>
    <xdr:pic>
      <xdr:nvPicPr>
        <xdr:cNvPr id="2" name="Image 1403006076" descr="A close up of a logo&#10;&#10;Description automatically generated">
          <a:extLst>
            <a:ext uri="{FF2B5EF4-FFF2-40B4-BE49-F238E27FC236}">
              <a16:creationId xmlns:a16="http://schemas.microsoft.com/office/drawing/2014/main" id="{7F9D0935-541D-4007-B4E0-E39F15797D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7</xdr:col>
      <xdr:colOff>747207</xdr:colOff>
      <xdr:row>0</xdr:row>
      <xdr:rowOff>96818</xdr:rowOff>
    </xdr:from>
    <xdr:to>
      <xdr:col>9</xdr:col>
      <xdr:colOff>509717</xdr:colOff>
      <xdr:row>5</xdr:row>
      <xdr:rowOff>81578</xdr:rowOff>
    </xdr:to>
    <xdr:pic>
      <xdr:nvPicPr>
        <xdr:cNvPr id="3" name="Image 1" descr="Une image contenant texte, Police, permis, conception&#10;&#10;Description générée automatiquement">
          <a:extLst>
            <a:ext uri="{FF2B5EF4-FFF2-40B4-BE49-F238E27FC236}">
              <a16:creationId xmlns:a16="http://schemas.microsoft.com/office/drawing/2014/main" id="{BABD2B8D-DE90-4B60-B4D8-015BA4DAB9B2}"/>
            </a:ext>
          </a:extLst>
        </xdr:cNvPr>
        <xdr:cNvPicPr>
          <a:picLocks noChangeAspect="1"/>
        </xdr:cNvPicPr>
      </xdr:nvPicPr>
      <xdr:blipFill>
        <a:blip xmlns:r="http://schemas.openxmlformats.org/officeDocument/2006/relationships" r:embed="rId2"/>
        <a:stretch>
          <a:fillRect/>
        </a:stretch>
      </xdr:blipFill>
      <xdr:spPr>
        <a:xfrm>
          <a:off x="9317466" y="96818"/>
          <a:ext cx="1680957" cy="83640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xdr:row>
      <xdr:rowOff>132926</xdr:rowOff>
    </xdr:from>
    <xdr:to>
      <xdr:col>4</xdr:col>
      <xdr:colOff>276860</xdr:colOff>
      <xdr:row>4</xdr:row>
      <xdr:rowOff>117051</xdr:rowOff>
    </xdr:to>
    <xdr:pic>
      <xdr:nvPicPr>
        <xdr:cNvPr id="2" name="Image 1403006076" descr="A close up of a logo&#10;&#10;Description automatically generated">
          <a:extLst>
            <a:ext uri="{FF2B5EF4-FFF2-40B4-BE49-F238E27FC236}">
              <a16:creationId xmlns:a16="http://schemas.microsoft.com/office/drawing/2014/main" id="{0CDA9B22-AAC5-4611-B342-92AB5DDAFA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0566"/>
          <a:ext cx="2715260" cy="487045"/>
        </a:xfrm>
        <a:prstGeom prst="rect">
          <a:avLst/>
        </a:prstGeom>
      </xdr:spPr>
    </xdr:pic>
    <xdr:clientData/>
  </xdr:twoCellAnchor>
  <xdr:twoCellAnchor editAs="oneCell">
    <xdr:from>
      <xdr:col>8</xdr:col>
      <xdr:colOff>236220</xdr:colOff>
      <xdr:row>0</xdr:row>
      <xdr:rowOff>30480</xdr:rowOff>
    </xdr:from>
    <xdr:to>
      <xdr:col>10</xdr:col>
      <xdr:colOff>570230</xdr:colOff>
      <xdr:row>5</xdr:row>
      <xdr:rowOff>15240</xdr:rowOff>
    </xdr:to>
    <xdr:pic>
      <xdr:nvPicPr>
        <xdr:cNvPr id="3" name="Image 1" descr="Une image contenant texte, Police, permis, conception&#10;&#10;Description générée automatiquement">
          <a:extLst>
            <a:ext uri="{FF2B5EF4-FFF2-40B4-BE49-F238E27FC236}">
              <a16:creationId xmlns:a16="http://schemas.microsoft.com/office/drawing/2014/main" id="{3B215194-9DC4-4660-90FF-5FAE0288A114}"/>
            </a:ext>
          </a:extLst>
        </xdr:cNvPr>
        <xdr:cNvPicPr>
          <a:picLocks noChangeAspect="1"/>
        </xdr:cNvPicPr>
      </xdr:nvPicPr>
      <xdr:blipFill>
        <a:blip xmlns:r="http://schemas.openxmlformats.org/officeDocument/2006/relationships" r:embed="rId2"/>
        <a:stretch>
          <a:fillRect/>
        </a:stretch>
      </xdr:blipFill>
      <xdr:spPr>
        <a:xfrm>
          <a:off x="5113020" y="30480"/>
          <a:ext cx="1682750" cy="82296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xdr:row>
      <xdr:rowOff>140546</xdr:rowOff>
    </xdr:from>
    <xdr:to>
      <xdr:col>2</xdr:col>
      <xdr:colOff>185420</xdr:colOff>
      <xdr:row>4</xdr:row>
      <xdr:rowOff>124671</xdr:rowOff>
    </xdr:to>
    <xdr:pic>
      <xdr:nvPicPr>
        <xdr:cNvPr id="2" name="Image 1403006076" descr="A close up of a logo&#10;&#10;Description automatically generated">
          <a:extLst>
            <a:ext uri="{FF2B5EF4-FFF2-40B4-BE49-F238E27FC236}">
              <a16:creationId xmlns:a16="http://schemas.microsoft.com/office/drawing/2014/main" id="{00A2BD5A-0CA6-4146-91C4-B6388733CC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08186"/>
          <a:ext cx="2715260" cy="487045"/>
        </a:xfrm>
        <a:prstGeom prst="rect">
          <a:avLst/>
        </a:prstGeom>
      </xdr:spPr>
    </xdr:pic>
    <xdr:clientData/>
  </xdr:twoCellAnchor>
  <xdr:twoCellAnchor editAs="oneCell">
    <xdr:from>
      <xdr:col>8</xdr:col>
      <xdr:colOff>83820</xdr:colOff>
      <xdr:row>0</xdr:row>
      <xdr:rowOff>0</xdr:rowOff>
    </xdr:from>
    <xdr:to>
      <xdr:col>10</xdr:col>
      <xdr:colOff>547370</xdr:colOff>
      <xdr:row>4</xdr:row>
      <xdr:rowOff>152400</xdr:rowOff>
    </xdr:to>
    <xdr:pic>
      <xdr:nvPicPr>
        <xdr:cNvPr id="3" name="Image 1" descr="Une image contenant texte, Police, permis, conception&#10;&#10;Description générée automatiquement">
          <a:extLst>
            <a:ext uri="{FF2B5EF4-FFF2-40B4-BE49-F238E27FC236}">
              <a16:creationId xmlns:a16="http://schemas.microsoft.com/office/drawing/2014/main" id="{11916924-B8B7-4685-ACB1-3A33429748BE}"/>
            </a:ext>
          </a:extLst>
        </xdr:cNvPr>
        <xdr:cNvPicPr>
          <a:picLocks noChangeAspect="1"/>
        </xdr:cNvPicPr>
      </xdr:nvPicPr>
      <xdr:blipFill>
        <a:blip xmlns:r="http://schemas.openxmlformats.org/officeDocument/2006/relationships" r:embed="rId2"/>
        <a:stretch>
          <a:fillRect/>
        </a:stretch>
      </xdr:blipFill>
      <xdr:spPr>
        <a:xfrm>
          <a:off x="6271260" y="0"/>
          <a:ext cx="1682750" cy="82296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2</xdr:row>
      <xdr:rowOff>102446</xdr:rowOff>
    </xdr:from>
    <xdr:to>
      <xdr:col>3</xdr:col>
      <xdr:colOff>886460</xdr:colOff>
      <xdr:row>5</xdr:row>
      <xdr:rowOff>86571</xdr:rowOff>
    </xdr:to>
    <xdr:pic>
      <xdr:nvPicPr>
        <xdr:cNvPr id="4" name="Image 1403006076" descr="A close up of a logo&#10;&#10;Description automatically generated">
          <a:extLst>
            <a:ext uri="{FF2B5EF4-FFF2-40B4-BE49-F238E27FC236}">
              <a16:creationId xmlns:a16="http://schemas.microsoft.com/office/drawing/2014/main" id="{D5AB4227-867A-470C-97B3-B57133D948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7726"/>
          <a:ext cx="2715260" cy="487045"/>
        </a:xfrm>
        <a:prstGeom prst="rect">
          <a:avLst/>
        </a:prstGeom>
      </xdr:spPr>
    </xdr:pic>
    <xdr:clientData/>
  </xdr:twoCellAnchor>
  <xdr:twoCellAnchor editAs="oneCell">
    <xdr:from>
      <xdr:col>6</xdr:col>
      <xdr:colOff>121920</xdr:colOff>
      <xdr:row>0</xdr:row>
      <xdr:rowOff>91440</xdr:rowOff>
    </xdr:from>
    <xdr:to>
      <xdr:col>8</xdr:col>
      <xdr:colOff>585470</xdr:colOff>
      <xdr:row>5</xdr:row>
      <xdr:rowOff>76200</xdr:rowOff>
    </xdr:to>
    <xdr:pic>
      <xdr:nvPicPr>
        <xdr:cNvPr id="5" name="Image 1" descr="Une image contenant texte, Police, permis, conception&#10;&#10;Description générée automatiquement">
          <a:extLst>
            <a:ext uri="{FF2B5EF4-FFF2-40B4-BE49-F238E27FC236}">
              <a16:creationId xmlns:a16="http://schemas.microsoft.com/office/drawing/2014/main" id="{BA757BE9-ED21-422C-A50A-1B405E56A49B}"/>
            </a:ext>
          </a:extLst>
        </xdr:cNvPr>
        <xdr:cNvPicPr>
          <a:picLocks noChangeAspect="1"/>
        </xdr:cNvPicPr>
      </xdr:nvPicPr>
      <xdr:blipFill>
        <a:blip xmlns:r="http://schemas.openxmlformats.org/officeDocument/2006/relationships" r:embed="rId2"/>
        <a:stretch>
          <a:fillRect/>
        </a:stretch>
      </xdr:blipFill>
      <xdr:spPr>
        <a:xfrm>
          <a:off x="5631180" y="91440"/>
          <a:ext cx="1682750" cy="822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A15FB3E5-9264-495B-B097-A66C8B2E7B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85B4A913-E9AB-4A18-B4FD-BE9DE7C956E6}"/>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xdr:row>
      <xdr:rowOff>69318</xdr:rowOff>
    </xdr:from>
    <xdr:to>
      <xdr:col>4</xdr:col>
      <xdr:colOff>276860</xdr:colOff>
      <xdr:row>4</xdr:row>
      <xdr:rowOff>53443</xdr:rowOff>
    </xdr:to>
    <xdr:pic>
      <xdr:nvPicPr>
        <xdr:cNvPr id="2" name="Image 1403006076" descr="A close up of a logo&#10;&#10;Description automatically generated">
          <a:extLst>
            <a:ext uri="{FF2B5EF4-FFF2-40B4-BE49-F238E27FC236}">
              <a16:creationId xmlns:a16="http://schemas.microsoft.com/office/drawing/2014/main" id="{A3A025A5-A7AC-4814-AB82-BF4B72536A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34970"/>
          <a:ext cx="2715260" cy="481082"/>
        </a:xfrm>
        <a:prstGeom prst="rect">
          <a:avLst/>
        </a:prstGeom>
      </xdr:spPr>
    </xdr:pic>
    <xdr:clientData/>
  </xdr:twoCellAnchor>
  <xdr:twoCellAnchor editAs="oneCell">
    <xdr:from>
      <xdr:col>6</xdr:col>
      <xdr:colOff>1485900</xdr:colOff>
      <xdr:row>0</xdr:row>
      <xdr:rowOff>60960</xdr:rowOff>
    </xdr:from>
    <xdr:to>
      <xdr:col>7</xdr:col>
      <xdr:colOff>1576070</xdr:colOff>
      <xdr:row>5</xdr:row>
      <xdr:rowOff>45720</xdr:rowOff>
    </xdr:to>
    <xdr:pic>
      <xdr:nvPicPr>
        <xdr:cNvPr id="3" name="Image 1" descr="Une image contenant texte, Police, permis, conception&#10;&#10;Description générée automatiquement">
          <a:extLst>
            <a:ext uri="{FF2B5EF4-FFF2-40B4-BE49-F238E27FC236}">
              <a16:creationId xmlns:a16="http://schemas.microsoft.com/office/drawing/2014/main" id="{38868875-FFD4-4B95-BB8E-FB797B6C0AEB}"/>
            </a:ext>
          </a:extLst>
        </xdr:cNvPr>
        <xdr:cNvPicPr>
          <a:picLocks noChangeAspect="1"/>
        </xdr:cNvPicPr>
      </xdr:nvPicPr>
      <xdr:blipFill>
        <a:blip xmlns:r="http://schemas.openxmlformats.org/officeDocument/2006/relationships" r:embed="rId2"/>
        <a:stretch>
          <a:fillRect/>
        </a:stretch>
      </xdr:blipFill>
      <xdr:spPr>
        <a:xfrm>
          <a:off x="5143500" y="60960"/>
          <a:ext cx="1682750" cy="82296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1</xdr:row>
      <xdr:rowOff>102446</xdr:rowOff>
    </xdr:from>
    <xdr:to>
      <xdr:col>2</xdr:col>
      <xdr:colOff>1496060</xdr:colOff>
      <xdr:row>4</xdr:row>
      <xdr:rowOff>86571</xdr:rowOff>
    </xdr:to>
    <xdr:pic>
      <xdr:nvPicPr>
        <xdr:cNvPr id="2" name="Image 1403006076" descr="A close up of a logo&#10;&#10;Description automatically generated">
          <a:extLst>
            <a:ext uri="{FF2B5EF4-FFF2-40B4-BE49-F238E27FC236}">
              <a16:creationId xmlns:a16="http://schemas.microsoft.com/office/drawing/2014/main" id="{48C31F58-0AD4-4125-9A97-E08F796F06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0086"/>
          <a:ext cx="2715260" cy="487045"/>
        </a:xfrm>
        <a:prstGeom prst="rect">
          <a:avLst/>
        </a:prstGeom>
      </xdr:spPr>
    </xdr:pic>
    <xdr:clientData/>
  </xdr:twoCellAnchor>
  <xdr:twoCellAnchor editAs="oneCell">
    <xdr:from>
      <xdr:col>2</xdr:col>
      <xdr:colOff>5204460</xdr:colOff>
      <xdr:row>0</xdr:row>
      <xdr:rowOff>0</xdr:rowOff>
    </xdr:from>
    <xdr:to>
      <xdr:col>2</xdr:col>
      <xdr:colOff>6887210</xdr:colOff>
      <xdr:row>4</xdr:row>
      <xdr:rowOff>152400</xdr:rowOff>
    </xdr:to>
    <xdr:pic>
      <xdr:nvPicPr>
        <xdr:cNvPr id="3" name="Image 1" descr="Une image contenant texte, Police, permis, conception&#10;&#10;Description générée automatiquement">
          <a:extLst>
            <a:ext uri="{FF2B5EF4-FFF2-40B4-BE49-F238E27FC236}">
              <a16:creationId xmlns:a16="http://schemas.microsoft.com/office/drawing/2014/main" id="{F376CB6D-E2A7-454E-8ABF-9CE2B02784FB}"/>
            </a:ext>
          </a:extLst>
        </xdr:cNvPr>
        <xdr:cNvPicPr>
          <a:picLocks noChangeAspect="1"/>
        </xdr:cNvPicPr>
      </xdr:nvPicPr>
      <xdr:blipFill>
        <a:blip xmlns:r="http://schemas.openxmlformats.org/officeDocument/2006/relationships" r:embed="rId2"/>
        <a:stretch>
          <a:fillRect/>
        </a:stretch>
      </xdr:blipFill>
      <xdr:spPr>
        <a:xfrm>
          <a:off x="6423660" y="0"/>
          <a:ext cx="1682750" cy="8229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436</xdr:row>
      <xdr:rowOff>0</xdr:rowOff>
    </xdr:from>
    <xdr:to>
      <xdr:col>10</xdr:col>
      <xdr:colOff>245110</xdr:colOff>
      <xdr:row>474</xdr:row>
      <xdr:rowOff>120015</xdr:rowOff>
    </xdr:to>
    <xdr:pic>
      <xdr:nvPicPr>
        <xdr:cNvPr id="25" name="Image 31">
          <a:extLst>
            <a:ext uri="{FF2B5EF4-FFF2-40B4-BE49-F238E27FC236}">
              <a16:creationId xmlns:a16="http://schemas.microsoft.com/office/drawing/2014/main" id="{90B1B708-15B8-3368-4730-B2380F55F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2009120"/>
          <a:ext cx="5731510" cy="6490335"/>
        </a:xfrm>
        <a:prstGeom prst="rect">
          <a:avLst/>
        </a:prstGeom>
        <a:noFill/>
        <a:ln>
          <a:noFill/>
        </a:ln>
      </xdr:spPr>
    </xdr:pic>
    <xdr:clientData/>
  </xdr:twoCellAnchor>
  <xdr:twoCellAnchor editAs="oneCell">
    <xdr:from>
      <xdr:col>0</xdr:col>
      <xdr:colOff>0</xdr:colOff>
      <xdr:row>1</xdr:row>
      <xdr:rowOff>100458</xdr:rowOff>
    </xdr:from>
    <xdr:to>
      <xdr:col>4</xdr:col>
      <xdr:colOff>276860</xdr:colOff>
      <xdr:row>4</xdr:row>
      <xdr:rowOff>78620</xdr:rowOff>
    </xdr:to>
    <xdr:pic>
      <xdr:nvPicPr>
        <xdr:cNvPr id="26" name="Image 1403006076" descr="A close up of a logo&#10;&#10;Description automatically generated">
          <a:extLst>
            <a:ext uri="{FF2B5EF4-FFF2-40B4-BE49-F238E27FC236}">
              <a16:creationId xmlns:a16="http://schemas.microsoft.com/office/drawing/2014/main" id="{8FB2A99E-5D36-47AF-971B-9334ADC066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68098"/>
          <a:ext cx="2715260" cy="481082"/>
        </a:xfrm>
        <a:prstGeom prst="rect">
          <a:avLst/>
        </a:prstGeom>
      </xdr:spPr>
    </xdr:pic>
    <xdr:clientData/>
  </xdr:twoCellAnchor>
  <xdr:twoCellAnchor editAs="oneCell">
    <xdr:from>
      <xdr:col>12</xdr:col>
      <xdr:colOff>443753</xdr:colOff>
      <xdr:row>1</xdr:row>
      <xdr:rowOff>34962</xdr:rowOff>
    </xdr:from>
    <xdr:to>
      <xdr:col>15</xdr:col>
      <xdr:colOff>297703</xdr:colOff>
      <xdr:row>6</xdr:row>
      <xdr:rowOff>11771</xdr:rowOff>
    </xdr:to>
    <xdr:pic>
      <xdr:nvPicPr>
        <xdr:cNvPr id="27" name="Image 1" descr="Une image contenant texte, Police, permis, conception&#10;&#10;Description générée automatiquement">
          <a:extLst>
            <a:ext uri="{FF2B5EF4-FFF2-40B4-BE49-F238E27FC236}">
              <a16:creationId xmlns:a16="http://schemas.microsoft.com/office/drawing/2014/main" id="{154B8716-9133-4325-A396-04A3152B3210}"/>
            </a:ext>
          </a:extLst>
        </xdr:cNvPr>
        <xdr:cNvPicPr>
          <a:picLocks noChangeAspect="1"/>
        </xdr:cNvPicPr>
      </xdr:nvPicPr>
      <xdr:blipFill>
        <a:blip xmlns:r="http://schemas.openxmlformats.org/officeDocument/2006/relationships" r:embed="rId3"/>
        <a:stretch>
          <a:fillRect/>
        </a:stretch>
      </xdr:blipFill>
      <xdr:spPr>
        <a:xfrm>
          <a:off x="7758953" y="205291"/>
          <a:ext cx="1682750" cy="828456"/>
        </a:xfrm>
        <a:prstGeom prst="rect">
          <a:avLst/>
        </a:prstGeom>
      </xdr:spPr>
    </xdr:pic>
    <xdr:clientData/>
  </xdr:twoCellAnchor>
  <xdr:twoCellAnchor editAs="oneCell">
    <xdr:from>
      <xdr:col>1</xdr:col>
      <xdr:colOff>0</xdr:colOff>
      <xdr:row>13</xdr:row>
      <xdr:rowOff>0</xdr:rowOff>
    </xdr:from>
    <xdr:to>
      <xdr:col>10</xdr:col>
      <xdr:colOff>245110</xdr:colOff>
      <xdr:row>56</xdr:row>
      <xdr:rowOff>93906</xdr:rowOff>
    </xdr:to>
    <xdr:pic>
      <xdr:nvPicPr>
        <xdr:cNvPr id="28" name="Image 4" descr="COMPOSITION  DOSSIER  DEMANDE DE TITRE MINIER2">
          <a:extLst>
            <a:ext uri="{FF2B5EF4-FFF2-40B4-BE49-F238E27FC236}">
              <a16:creationId xmlns:a16="http://schemas.microsoft.com/office/drawing/2014/main" id="{A0F79672-8AAD-A735-08FC-05DC594B1C8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294965"/>
          <a:ext cx="5731510" cy="7418070"/>
        </a:xfrm>
        <a:prstGeom prst="rect">
          <a:avLst/>
        </a:prstGeom>
        <a:noFill/>
        <a:ln>
          <a:noFill/>
        </a:ln>
      </xdr:spPr>
    </xdr:pic>
    <xdr:clientData/>
  </xdr:twoCellAnchor>
  <xdr:twoCellAnchor editAs="oneCell">
    <xdr:from>
      <xdr:col>1</xdr:col>
      <xdr:colOff>0</xdr:colOff>
      <xdr:row>60</xdr:row>
      <xdr:rowOff>0</xdr:rowOff>
    </xdr:from>
    <xdr:to>
      <xdr:col>10</xdr:col>
      <xdr:colOff>245110</xdr:colOff>
      <xdr:row>103</xdr:row>
      <xdr:rowOff>45720</xdr:rowOff>
    </xdr:to>
    <xdr:pic>
      <xdr:nvPicPr>
        <xdr:cNvPr id="29" name="Image 7" descr="COMPOSITION  DOSSIER  DEMANDE DE TITRE MINIER3">
          <a:extLst>
            <a:ext uri="{FF2B5EF4-FFF2-40B4-BE49-F238E27FC236}">
              <a16:creationId xmlns:a16="http://schemas.microsoft.com/office/drawing/2014/main" id="{E1B22662-90D0-D0B4-8EE4-81DC123A792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09600" y="10382250"/>
          <a:ext cx="5731510" cy="7418070"/>
        </a:xfrm>
        <a:prstGeom prst="rect">
          <a:avLst/>
        </a:prstGeom>
        <a:noFill/>
        <a:ln>
          <a:noFill/>
        </a:ln>
      </xdr:spPr>
    </xdr:pic>
    <xdr:clientData/>
  </xdr:twoCellAnchor>
  <xdr:twoCellAnchor editAs="oneCell">
    <xdr:from>
      <xdr:col>1</xdr:col>
      <xdr:colOff>0</xdr:colOff>
      <xdr:row>107</xdr:row>
      <xdr:rowOff>0</xdr:rowOff>
    </xdr:from>
    <xdr:to>
      <xdr:col>9</xdr:col>
      <xdr:colOff>330200</xdr:colOff>
      <xdr:row>151</xdr:row>
      <xdr:rowOff>54610</xdr:rowOff>
    </xdr:to>
    <xdr:pic>
      <xdr:nvPicPr>
        <xdr:cNvPr id="30" name="Picture 29">
          <a:extLst>
            <a:ext uri="{FF2B5EF4-FFF2-40B4-BE49-F238E27FC236}">
              <a16:creationId xmlns:a16="http://schemas.microsoft.com/office/drawing/2014/main" id="{3D71586C-BBF8-C017-0C99-4024934376B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9600" y="18440400"/>
          <a:ext cx="5207000" cy="7598410"/>
        </a:xfrm>
        <a:prstGeom prst="rect">
          <a:avLst/>
        </a:prstGeom>
        <a:noFill/>
        <a:ln>
          <a:noFill/>
        </a:ln>
      </xdr:spPr>
    </xdr:pic>
    <xdr:clientData/>
  </xdr:twoCellAnchor>
  <xdr:twoCellAnchor editAs="oneCell">
    <xdr:from>
      <xdr:col>1</xdr:col>
      <xdr:colOff>0</xdr:colOff>
      <xdr:row>155</xdr:row>
      <xdr:rowOff>0</xdr:rowOff>
    </xdr:from>
    <xdr:to>
      <xdr:col>10</xdr:col>
      <xdr:colOff>245110</xdr:colOff>
      <xdr:row>198</xdr:row>
      <xdr:rowOff>45720</xdr:rowOff>
    </xdr:to>
    <xdr:pic>
      <xdr:nvPicPr>
        <xdr:cNvPr id="31" name="Image 25" descr="COMPOSITION  DOSSIER  DEMANDE DE TITRE MINIER5">
          <a:extLst>
            <a:ext uri="{FF2B5EF4-FFF2-40B4-BE49-F238E27FC236}">
              <a16:creationId xmlns:a16="http://schemas.microsoft.com/office/drawing/2014/main" id="{7542DB81-9A75-82B2-A3ED-C157DCEE931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09600" y="26670000"/>
          <a:ext cx="5731510" cy="7418070"/>
        </a:xfrm>
        <a:prstGeom prst="rect">
          <a:avLst/>
        </a:prstGeom>
        <a:noFill/>
        <a:ln>
          <a:noFill/>
        </a:ln>
      </xdr:spPr>
    </xdr:pic>
    <xdr:clientData/>
  </xdr:twoCellAnchor>
  <xdr:twoCellAnchor editAs="oneCell">
    <xdr:from>
      <xdr:col>1</xdr:col>
      <xdr:colOff>0</xdr:colOff>
      <xdr:row>204</xdr:row>
      <xdr:rowOff>0</xdr:rowOff>
    </xdr:from>
    <xdr:to>
      <xdr:col>10</xdr:col>
      <xdr:colOff>245110</xdr:colOff>
      <xdr:row>247</xdr:row>
      <xdr:rowOff>45720</xdr:rowOff>
    </xdr:to>
    <xdr:pic>
      <xdr:nvPicPr>
        <xdr:cNvPr id="32" name="Image 26" descr="COMPOSITION  DOSSIER  DEMANDE DE TITRE MINIER6">
          <a:extLst>
            <a:ext uri="{FF2B5EF4-FFF2-40B4-BE49-F238E27FC236}">
              <a16:creationId xmlns:a16="http://schemas.microsoft.com/office/drawing/2014/main" id="{60532B34-CA90-1221-FE59-B52BF142FED3}"/>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9600" y="35071050"/>
          <a:ext cx="5731510" cy="7418070"/>
        </a:xfrm>
        <a:prstGeom prst="rect">
          <a:avLst/>
        </a:prstGeom>
        <a:noFill/>
        <a:ln>
          <a:noFill/>
        </a:ln>
      </xdr:spPr>
    </xdr:pic>
    <xdr:clientData/>
  </xdr:twoCellAnchor>
  <xdr:twoCellAnchor editAs="oneCell">
    <xdr:from>
      <xdr:col>1</xdr:col>
      <xdr:colOff>0</xdr:colOff>
      <xdr:row>251</xdr:row>
      <xdr:rowOff>0</xdr:rowOff>
    </xdr:from>
    <xdr:to>
      <xdr:col>10</xdr:col>
      <xdr:colOff>245110</xdr:colOff>
      <xdr:row>294</xdr:row>
      <xdr:rowOff>45720</xdr:rowOff>
    </xdr:to>
    <xdr:pic>
      <xdr:nvPicPr>
        <xdr:cNvPr id="33" name="Image 27" descr="COMPOSITION  DOSSIER  DEMANDE DE TITRE MINIER7">
          <a:extLst>
            <a:ext uri="{FF2B5EF4-FFF2-40B4-BE49-F238E27FC236}">
              <a16:creationId xmlns:a16="http://schemas.microsoft.com/office/drawing/2014/main" id="{D6AEB891-7739-2CA1-44FD-5A92450B251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09600" y="43129200"/>
          <a:ext cx="5731510" cy="7418070"/>
        </a:xfrm>
        <a:prstGeom prst="rect">
          <a:avLst/>
        </a:prstGeom>
        <a:noFill/>
        <a:ln>
          <a:noFill/>
        </a:ln>
      </xdr:spPr>
    </xdr:pic>
    <xdr:clientData/>
  </xdr:twoCellAnchor>
  <xdr:twoCellAnchor editAs="oneCell">
    <xdr:from>
      <xdr:col>1</xdr:col>
      <xdr:colOff>0</xdr:colOff>
      <xdr:row>296</xdr:row>
      <xdr:rowOff>0</xdr:rowOff>
    </xdr:from>
    <xdr:to>
      <xdr:col>10</xdr:col>
      <xdr:colOff>245110</xdr:colOff>
      <xdr:row>339</xdr:row>
      <xdr:rowOff>45720</xdr:rowOff>
    </xdr:to>
    <xdr:pic>
      <xdr:nvPicPr>
        <xdr:cNvPr id="34" name="Image 28" descr="COMPOSITION  DOSSIER  DEMANDE DE TITRE MINIER8">
          <a:extLst>
            <a:ext uri="{FF2B5EF4-FFF2-40B4-BE49-F238E27FC236}">
              <a16:creationId xmlns:a16="http://schemas.microsoft.com/office/drawing/2014/main" id="{88153CD8-9FEC-047E-CA90-E9BD514BF2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09600" y="50844450"/>
          <a:ext cx="5731510" cy="7418070"/>
        </a:xfrm>
        <a:prstGeom prst="rect">
          <a:avLst/>
        </a:prstGeom>
        <a:noFill/>
        <a:ln>
          <a:noFill/>
        </a:ln>
      </xdr:spPr>
    </xdr:pic>
    <xdr:clientData/>
  </xdr:twoCellAnchor>
  <xdr:twoCellAnchor editAs="oneCell">
    <xdr:from>
      <xdr:col>1</xdr:col>
      <xdr:colOff>0</xdr:colOff>
      <xdr:row>341</xdr:row>
      <xdr:rowOff>0</xdr:rowOff>
    </xdr:from>
    <xdr:to>
      <xdr:col>10</xdr:col>
      <xdr:colOff>245110</xdr:colOff>
      <xdr:row>384</xdr:row>
      <xdr:rowOff>45720</xdr:rowOff>
    </xdr:to>
    <xdr:pic>
      <xdr:nvPicPr>
        <xdr:cNvPr id="35" name="Image 29" descr="COMPOSITION  DOSSIER  DEMANDE DE TITRE MINIER10">
          <a:extLst>
            <a:ext uri="{FF2B5EF4-FFF2-40B4-BE49-F238E27FC236}">
              <a16:creationId xmlns:a16="http://schemas.microsoft.com/office/drawing/2014/main" id="{22AF3719-7C20-9AB9-3D12-03C3F973D3C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09600" y="58559700"/>
          <a:ext cx="5731510" cy="7418070"/>
        </a:xfrm>
        <a:prstGeom prst="rect">
          <a:avLst/>
        </a:prstGeom>
        <a:noFill/>
        <a:ln>
          <a:noFill/>
        </a:ln>
      </xdr:spPr>
    </xdr:pic>
    <xdr:clientData/>
  </xdr:twoCellAnchor>
  <xdr:twoCellAnchor editAs="oneCell">
    <xdr:from>
      <xdr:col>1</xdr:col>
      <xdr:colOff>0</xdr:colOff>
      <xdr:row>386</xdr:row>
      <xdr:rowOff>0</xdr:rowOff>
    </xdr:from>
    <xdr:to>
      <xdr:col>10</xdr:col>
      <xdr:colOff>245110</xdr:colOff>
      <xdr:row>429</xdr:row>
      <xdr:rowOff>45720</xdr:rowOff>
    </xdr:to>
    <xdr:pic>
      <xdr:nvPicPr>
        <xdr:cNvPr id="36" name="Image 30" descr="COMPOSITION  DOSSIER  DEMANDE DE TITRE MINIER11">
          <a:extLst>
            <a:ext uri="{FF2B5EF4-FFF2-40B4-BE49-F238E27FC236}">
              <a16:creationId xmlns:a16="http://schemas.microsoft.com/office/drawing/2014/main" id="{7BA3EE2A-465A-807D-B913-823505E9ADD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09600" y="66274950"/>
          <a:ext cx="5731510" cy="741807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65496</xdr:rowOff>
    </xdr:from>
    <xdr:to>
      <xdr:col>4</xdr:col>
      <xdr:colOff>276860</xdr:colOff>
      <xdr:row>3</xdr:row>
      <xdr:rowOff>51727</xdr:rowOff>
    </xdr:to>
    <xdr:pic>
      <xdr:nvPicPr>
        <xdr:cNvPr id="8" name="Image 1403006076" descr="A close up of a logo&#10;&#10;Description automatically generated">
          <a:extLst>
            <a:ext uri="{FF2B5EF4-FFF2-40B4-BE49-F238E27FC236}">
              <a16:creationId xmlns:a16="http://schemas.microsoft.com/office/drawing/2014/main" id="{865D33EA-92E6-431E-BDAA-862EA21325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496"/>
          <a:ext cx="2715260" cy="489151"/>
        </a:xfrm>
        <a:prstGeom prst="rect">
          <a:avLst/>
        </a:prstGeom>
      </xdr:spPr>
    </xdr:pic>
    <xdr:clientData/>
  </xdr:twoCellAnchor>
  <xdr:twoCellAnchor editAs="oneCell">
    <xdr:from>
      <xdr:col>12</xdr:col>
      <xdr:colOff>443753</xdr:colOff>
      <xdr:row>0</xdr:row>
      <xdr:rowOff>0</xdr:rowOff>
    </xdr:from>
    <xdr:to>
      <xdr:col>15</xdr:col>
      <xdr:colOff>297703</xdr:colOff>
      <xdr:row>4</xdr:row>
      <xdr:rowOff>157896</xdr:rowOff>
    </xdr:to>
    <xdr:pic>
      <xdr:nvPicPr>
        <xdr:cNvPr id="9" name="Image 1" descr="Une image contenant texte, Police, permis, conception&#10;&#10;Description générée automatiquement">
          <a:extLst>
            <a:ext uri="{FF2B5EF4-FFF2-40B4-BE49-F238E27FC236}">
              <a16:creationId xmlns:a16="http://schemas.microsoft.com/office/drawing/2014/main" id="{812AC796-52EB-4CAA-AD8E-BAADA7E081E7}"/>
            </a:ext>
          </a:extLst>
        </xdr:cNvPr>
        <xdr:cNvPicPr>
          <a:picLocks noChangeAspect="1"/>
        </xdr:cNvPicPr>
      </xdr:nvPicPr>
      <xdr:blipFill>
        <a:blip xmlns:r="http://schemas.openxmlformats.org/officeDocument/2006/relationships" r:embed="rId2"/>
        <a:stretch>
          <a:fillRect/>
        </a:stretch>
      </xdr:blipFill>
      <xdr:spPr>
        <a:xfrm>
          <a:off x="7758953" y="0"/>
          <a:ext cx="1682750" cy="828456"/>
        </a:xfrm>
        <a:prstGeom prst="rect">
          <a:avLst/>
        </a:prstGeom>
      </xdr:spPr>
    </xdr:pic>
    <xdr:clientData/>
  </xdr:twoCellAnchor>
  <xdr:twoCellAnchor editAs="oneCell">
    <xdr:from>
      <xdr:col>1</xdr:col>
      <xdr:colOff>0</xdr:colOff>
      <xdr:row>10</xdr:row>
      <xdr:rowOff>0</xdr:rowOff>
    </xdr:from>
    <xdr:to>
      <xdr:col>10</xdr:col>
      <xdr:colOff>552450</xdr:colOff>
      <xdr:row>34</xdr:row>
      <xdr:rowOff>50800</xdr:rowOff>
    </xdr:to>
    <xdr:pic>
      <xdr:nvPicPr>
        <xdr:cNvPr id="10" name="Image 423783786" descr="Une image contenant texte, capture d’écran, logiciel, Icône d’ordinateur&#10;&#10;Description générée automatiquement">
          <a:extLst>
            <a:ext uri="{FF2B5EF4-FFF2-40B4-BE49-F238E27FC236}">
              <a16:creationId xmlns:a16="http://schemas.microsoft.com/office/drawing/2014/main" id="{C0276F71-61D5-8D68-3457-100CC96C877F}"/>
            </a:ext>
          </a:extLst>
        </xdr:cNvPr>
        <xdr:cNvPicPr>
          <a:picLocks noChangeAspect="1"/>
        </xdr:cNvPicPr>
      </xdr:nvPicPr>
      <xdr:blipFill rotWithShape="1">
        <a:blip xmlns:r="http://schemas.openxmlformats.org/officeDocument/2006/relationships" r:embed="rId3"/>
        <a:srcRect l="9090" t="22106" r="24674" b="7283"/>
        <a:stretch/>
      </xdr:blipFill>
      <xdr:spPr bwMode="auto">
        <a:xfrm>
          <a:off x="609600" y="1739900"/>
          <a:ext cx="6038850" cy="43053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34</xdr:row>
      <xdr:rowOff>88900</xdr:rowOff>
    </xdr:from>
    <xdr:to>
      <xdr:col>11</xdr:col>
      <xdr:colOff>28575</xdr:colOff>
      <xdr:row>51</xdr:row>
      <xdr:rowOff>66040</xdr:rowOff>
    </xdr:to>
    <xdr:pic>
      <xdr:nvPicPr>
        <xdr:cNvPr id="11" name="Image 33" descr="Une image contenant texte, capture d’écran, logiciel, Icône d’ordinateur&#10;&#10;Description générée automatiquement">
          <a:extLst>
            <a:ext uri="{FF2B5EF4-FFF2-40B4-BE49-F238E27FC236}">
              <a16:creationId xmlns:a16="http://schemas.microsoft.com/office/drawing/2014/main" id="{D5E99BE8-00AA-75C3-C36A-980BEA113B92}"/>
            </a:ext>
          </a:extLst>
        </xdr:cNvPr>
        <xdr:cNvPicPr>
          <a:picLocks noChangeAspect="1"/>
        </xdr:cNvPicPr>
      </xdr:nvPicPr>
      <xdr:blipFill rotWithShape="1">
        <a:blip xmlns:r="http://schemas.openxmlformats.org/officeDocument/2006/relationships" r:embed="rId4"/>
        <a:srcRect l="9030" t="15369" r="24798" b="10877"/>
        <a:stretch/>
      </xdr:blipFill>
      <xdr:spPr bwMode="auto">
        <a:xfrm>
          <a:off x="609600" y="6083300"/>
          <a:ext cx="6124575" cy="29997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51</xdr:row>
      <xdr:rowOff>50800</xdr:rowOff>
    </xdr:from>
    <xdr:to>
      <xdr:col>11</xdr:col>
      <xdr:colOff>28575</xdr:colOff>
      <xdr:row>62</xdr:row>
      <xdr:rowOff>133985</xdr:rowOff>
    </xdr:to>
    <xdr:pic>
      <xdr:nvPicPr>
        <xdr:cNvPr id="12" name="Image 34" descr="Une image contenant texte, capture d’écran, logiciel, Icône d’ordinateur&#10;&#10;Description générée automatiquement">
          <a:extLst>
            <a:ext uri="{FF2B5EF4-FFF2-40B4-BE49-F238E27FC236}">
              <a16:creationId xmlns:a16="http://schemas.microsoft.com/office/drawing/2014/main" id="{C44459BA-F43E-0971-B37E-039424A78361}"/>
            </a:ext>
          </a:extLst>
        </xdr:cNvPr>
        <xdr:cNvPicPr>
          <a:picLocks noChangeAspect="1"/>
        </xdr:cNvPicPr>
      </xdr:nvPicPr>
      <xdr:blipFill rotWithShape="1">
        <a:blip xmlns:r="http://schemas.openxmlformats.org/officeDocument/2006/relationships" r:embed="rId5"/>
        <a:srcRect l="8815" t="13979" r="24748" b="35684"/>
        <a:stretch/>
      </xdr:blipFill>
      <xdr:spPr bwMode="auto">
        <a:xfrm>
          <a:off x="609600" y="9067800"/>
          <a:ext cx="6124575" cy="203898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70</xdr:row>
      <xdr:rowOff>0</xdr:rowOff>
    </xdr:from>
    <xdr:to>
      <xdr:col>9</xdr:col>
      <xdr:colOff>317500</xdr:colOff>
      <xdr:row>88</xdr:row>
      <xdr:rowOff>114935</xdr:rowOff>
    </xdr:to>
    <xdr:pic>
      <xdr:nvPicPr>
        <xdr:cNvPr id="13" name="Image 1850090487" descr="Une image contenant texte, capture d’écran, logiciel, Icône d’ordinateur&#10;&#10;Description générée automatiquement">
          <a:extLst>
            <a:ext uri="{FF2B5EF4-FFF2-40B4-BE49-F238E27FC236}">
              <a16:creationId xmlns:a16="http://schemas.microsoft.com/office/drawing/2014/main" id="{938DA045-68A7-4BC9-CA2B-7E11165F5E9C}"/>
            </a:ext>
          </a:extLst>
        </xdr:cNvPr>
        <xdr:cNvPicPr>
          <a:picLocks noChangeAspect="1"/>
        </xdr:cNvPicPr>
      </xdr:nvPicPr>
      <xdr:blipFill rotWithShape="1">
        <a:blip xmlns:r="http://schemas.openxmlformats.org/officeDocument/2006/relationships" r:embed="rId6"/>
        <a:srcRect l="7216" t="23933" r="26590" b="5247"/>
        <a:stretch/>
      </xdr:blipFill>
      <xdr:spPr bwMode="auto">
        <a:xfrm>
          <a:off x="609600" y="12357100"/>
          <a:ext cx="5194300" cy="312483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88</xdr:row>
      <xdr:rowOff>152400</xdr:rowOff>
    </xdr:from>
    <xdr:to>
      <xdr:col>9</xdr:col>
      <xdr:colOff>307340</xdr:colOff>
      <xdr:row>108</xdr:row>
      <xdr:rowOff>157480</xdr:rowOff>
    </xdr:to>
    <xdr:pic>
      <xdr:nvPicPr>
        <xdr:cNvPr id="14" name="Image 36" descr="Une image contenant texte, capture d’écran, logiciel, Icône d’ordinateur&#10;&#10;Description générée automatiquement">
          <a:extLst>
            <a:ext uri="{FF2B5EF4-FFF2-40B4-BE49-F238E27FC236}">
              <a16:creationId xmlns:a16="http://schemas.microsoft.com/office/drawing/2014/main" id="{CFB00B7E-D337-5781-7374-56522939271E}"/>
            </a:ext>
          </a:extLst>
        </xdr:cNvPr>
        <xdr:cNvPicPr>
          <a:picLocks noChangeAspect="1"/>
        </xdr:cNvPicPr>
      </xdr:nvPicPr>
      <xdr:blipFill rotWithShape="1">
        <a:blip xmlns:r="http://schemas.openxmlformats.org/officeDocument/2006/relationships" r:embed="rId7"/>
        <a:srcRect l="7493" t="19245" r="26607" b="5983"/>
        <a:stretch/>
      </xdr:blipFill>
      <xdr:spPr bwMode="auto">
        <a:xfrm>
          <a:off x="609600" y="15519400"/>
          <a:ext cx="5184140" cy="3307080"/>
        </a:xfrm>
        <a:prstGeom prst="rect">
          <a:avLst/>
        </a:prstGeom>
        <a:ln>
          <a:noFill/>
        </a:ln>
        <a:extLst>
          <a:ext uri="{53640926-AAD7-44D8-BBD7-CCE9431645EC}">
            <a14:shadowObscured xmlns:a14="http://schemas.microsoft.com/office/drawing/2010/main"/>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315686</xdr:colOff>
      <xdr:row>1</xdr:row>
      <xdr:rowOff>106800</xdr:rowOff>
    </xdr:from>
    <xdr:to>
      <xdr:col>2</xdr:col>
      <xdr:colOff>1060632</xdr:colOff>
      <xdr:row>4</xdr:row>
      <xdr:rowOff>103988</xdr:rowOff>
    </xdr:to>
    <xdr:pic>
      <xdr:nvPicPr>
        <xdr:cNvPr id="2" name="Image 1403006076" descr="A close up of a logo&#10;&#10;Description automatically generated">
          <a:extLst>
            <a:ext uri="{FF2B5EF4-FFF2-40B4-BE49-F238E27FC236}">
              <a16:creationId xmlns:a16="http://schemas.microsoft.com/office/drawing/2014/main" id="{7F60FE7C-CAC4-4200-B07E-83129815FE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686" y="270086"/>
          <a:ext cx="2715260" cy="487045"/>
        </a:xfrm>
        <a:prstGeom prst="rect">
          <a:avLst/>
        </a:prstGeom>
      </xdr:spPr>
    </xdr:pic>
    <xdr:clientData/>
  </xdr:twoCellAnchor>
  <xdr:twoCellAnchor editAs="oneCell">
    <xdr:from>
      <xdr:col>4</xdr:col>
      <xdr:colOff>2652850</xdr:colOff>
      <xdr:row>0</xdr:row>
      <xdr:rowOff>32657</xdr:rowOff>
    </xdr:from>
    <xdr:to>
      <xdr:col>4</xdr:col>
      <xdr:colOff>4335600</xdr:colOff>
      <xdr:row>5</xdr:row>
      <xdr:rowOff>39188</xdr:rowOff>
    </xdr:to>
    <xdr:pic>
      <xdr:nvPicPr>
        <xdr:cNvPr id="3" name="Image 1" descr="Une image contenant texte, Police, permis, conception&#10;&#10;Description générée automatiquement">
          <a:extLst>
            <a:ext uri="{FF2B5EF4-FFF2-40B4-BE49-F238E27FC236}">
              <a16:creationId xmlns:a16="http://schemas.microsoft.com/office/drawing/2014/main" id="{5BAAA50B-712C-4FEE-9123-4F78D56B8191}"/>
            </a:ext>
          </a:extLst>
        </xdr:cNvPr>
        <xdr:cNvPicPr>
          <a:picLocks noChangeAspect="1"/>
        </xdr:cNvPicPr>
      </xdr:nvPicPr>
      <xdr:blipFill>
        <a:blip xmlns:r="http://schemas.openxmlformats.org/officeDocument/2006/relationships" r:embed="rId2"/>
        <a:stretch>
          <a:fillRect/>
        </a:stretch>
      </xdr:blipFill>
      <xdr:spPr>
        <a:xfrm>
          <a:off x="10980421" y="32657"/>
          <a:ext cx="1682750" cy="82296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2</xdr:col>
      <xdr:colOff>1634490</xdr:colOff>
      <xdr:row>18</xdr:row>
      <xdr:rowOff>77079</xdr:rowOff>
    </xdr:from>
    <xdr:to>
      <xdr:col>5</xdr:col>
      <xdr:colOff>91440</xdr:colOff>
      <xdr:row>19</xdr:row>
      <xdr:rowOff>105654</xdr:rowOff>
    </xdr:to>
    <xdr:sp macro="" textlink="">
      <xdr:nvSpPr>
        <xdr:cNvPr id="2" name="ZoneTexte 1">
          <a:extLst>
            <a:ext uri="{FF2B5EF4-FFF2-40B4-BE49-F238E27FC236}">
              <a16:creationId xmlns:a16="http://schemas.microsoft.com/office/drawing/2014/main" id="{00000000-0008-0000-4300-000002000000}"/>
            </a:ext>
          </a:extLst>
        </xdr:cNvPr>
        <xdr:cNvSpPr txBox="1"/>
      </xdr:nvSpPr>
      <xdr:spPr>
        <a:xfrm>
          <a:off x="4806315" y="3572754"/>
          <a:ext cx="1971675"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b="0">
              <a:solidFill>
                <a:schemeClr val="tx2"/>
              </a:solidFill>
              <a:latin typeface="Arial" panose="020B0604020202020204" pitchFamily="34" charset="0"/>
              <a:cs typeface="Arial" panose="020B0604020202020204" pitchFamily="34" charset="0"/>
            </a:rPr>
            <a:t>13,500 milliards</a:t>
          </a:r>
          <a:r>
            <a:rPr lang="fr-FR" sz="900" b="0" baseline="0">
              <a:solidFill>
                <a:schemeClr val="tx2"/>
              </a:solidFill>
              <a:latin typeface="Arial" panose="020B0604020202020204" pitchFamily="34" charset="0"/>
              <a:cs typeface="Arial" panose="020B0604020202020204" pitchFamily="34" charset="0"/>
            </a:rPr>
            <a:t> FCFA</a:t>
          </a:r>
          <a:endParaRPr lang="fr-FR" sz="900" b="0">
            <a:solidFill>
              <a:schemeClr val="tx2"/>
            </a:solidFill>
            <a:latin typeface="Arial" panose="020B0604020202020204" pitchFamily="34" charset="0"/>
            <a:cs typeface="Arial" panose="020B0604020202020204" pitchFamily="34" charset="0"/>
          </a:endParaRPr>
        </a:p>
      </xdr:txBody>
    </xdr:sp>
    <xdr:clientData/>
  </xdr:twoCellAnchor>
  <xdr:twoCellAnchor>
    <xdr:from>
      <xdr:col>1</xdr:col>
      <xdr:colOff>1323975</xdr:colOff>
      <xdr:row>18</xdr:row>
      <xdr:rowOff>85725</xdr:rowOff>
    </xdr:from>
    <xdr:to>
      <xdr:col>2</xdr:col>
      <xdr:colOff>733425</xdr:colOff>
      <xdr:row>19</xdr:row>
      <xdr:rowOff>114300</xdr:rowOff>
    </xdr:to>
    <xdr:sp macro="" textlink="">
      <xdr:nvSpPr>
        <xdr:cNvPr id="3" name="ZoneTexte 2">
          <a:extLst>
            <a:ext uri="{FF2B5EF4-FFF2-40B4-BE49-F238E27FC236}">
              <a16:creationId xmlns:a16="http://schemas.microsoft.com/office/drawing/2014/main" id="{00000000-0008-0000-4300-000003000000}"/>
            </a:ext>
          </a:extLst>
        </xdr:cNvPr>
        <xdr:cNvSpPr txBox="1"/>
      </xdr:nvSpPr>
      <xdr:spPr>
        <a:xfrm>
          <a:off x="1933575" y="3581400"/>
          <a:ext cx="1971675" cy="190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b="0">
              <a:solidFill>
                <a:schemeClr val="tx2"/>
              </a:solidFill>
              <a:latin typeface="Arial" panose="020B0604020202020204" pitchFamily="34" charset="0"/>
              <a:cs typeface="Arial" panose="020B0604020202020204" pitchFamily="34" charset="0"/>
            </a:rPr>
            <a:t>13,611 milliards</a:t>
          </a:r>
          <a:r>
            <a:rPr lang="fr-FR" sz="900" b="0" baseline="0">
              <a:solidFill>
                <a:schemeClr val="tx2"/>
              </a:solidFill>
              <a:latin typeface="Arial" panose="020B0604020202020204" pitchFamily="34" charset="0"/>
              <a:cs typeface="Arial" panose="020B0604020202020204" pitchFamily="34" charset="0"/>
            </a:rPr>
            <a:t> FCFA</a:t>
          </a:r>
          <a:endParaRPr lang="fr-FR" sz="900" b="0">
            <a:solidFill>
              <a:schemeClr val="tx2"/>
            </a:solidFill>
            <a:latin typeface="Arial" panose="020B0604020202020204" pitchFamily="34" charset="0"/>
            <a:cs typeface="Arial" panose="020B0604020202020204" pitchFamily="34" charset="0"/>
          </a:endParaRPr>
        </a:p>
      </xdr:txBody>
    </xdr:sp>
    <xdr:clientData/>
  </xdr:twoCellAnchor>
  <xdr:twoCellAnchor editAs="oneCell">
    <xdr:from>
      <xdr:col>2</xdr:col>
      <xdr:colOff>578389</xdr:colOff>
      <xdr:row>19</xdr:row>
      <xdr:rowOff>188302</xdr:rowOff>
    </xdr:from>
    <xdr:to>
      <xdr:col>6</xdr:col>
      <xdr:colOff>566006</xdr:colOff>
      <xdr:row>35</xdr:row>
      <xdr:rowOff>64625</xdr:rowOff>
    </xdr:to>
    <xdr:graphicFrame macro="">
      <xdr:nvGraphicFramePr>
        <xdr:cNvPr id="4" name="Graphique 3">
          <a:extLst>
            <a:ext uri="{FF2B5EF4-FFF2-40B4-BE49-F238E27FC236}">
              <a16:creationId xmlns:a16="http://schemas.microsoft.com/office/drawing/2014/main" id="{00000000-0008-0000-4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1035614</xdr:colOff>
      <xdr:row>21</xdr:row>
      <xdr:rowOff>24424</xdr:rowOff>
    </xdr:from>
    <xdr:to>
      <xdr:col>2</xdr:col>
      <xdr:colOff>1692839</xdr:colOff>
      <xdr:row>35</xdr:row>
      <xdr:rowOff>92041</xdr:rowOff>
    </xdr:to>
    <xdr:graphicFrame macro="">
      <xdr:nvGraphicFramePr>
        <xdr:cNvPr id="5" name="Graphique 4">
          <a:extLst>
            <a:ext uri="{FF2B5EF4-FFF2-40B4-BE49-F238E27FC236}">
              <a16:creationId xmlns:a16="http://schemas.microsoft.com/office/drawing/2014/main" id="{00000000-0008-0000-4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2302968</xdr:colOff>
      <xdr:row>20</xdr:row>
      <xdr:rowOff>51087</xdr:rowOff>
    </xdr:from>
    <xdr:to>
      <xdr:col>1</xdr:col>
      <xdr:colOff>2308860</xdr:colOff>
      <xdr:row>21</xdr:row>
      <xdr:rowOff>152400</xdr:rowOff>
    </xdr:to>
    <xdr:cxnSp macro="">
      <xdr:nvCxnSpPr>
        <xdr:cNvPr id="6" name="Connecteur droit 5">
          <a:extLst>
            <a:ext uri="{FF2B5EF4-FFF2-40B4-BE49-F238E27FC236}">
              <a16:creationId xmlns:a16="http://schemas.microsoft.com/office/drawing/2014/main" id="{00000000-0008-0000-4300-000006000000}"/>
            </a:ext>
          </a:extLst>
        </xdr:cNvPr>
        <xdr:cNvCxnSpPr/>
      </xdr:nvCxnSpPr>
      <xdr:spPr>
        <a:xfrm>
          <a:off x="2912568" y="3870612"/>
          <a:ext cx="5892" cy="263238"/>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2290194</xdr:colOff>
      <xdr:row>20</xdr:row>
      <xdr:rowOff>49183</xdr:rowOff>
    </xdr:from>
    <xdr:to>
      <xdr:col>2</xdr:col>
      <xdr:colOff>1690117</xdr:colOff>
      <xdr:row>20</xdr:row>
      <xdr:rowOff>58707</xdr:rowOff>
    </xdr:to>
    <xdr:cxnSp macro="">
      <xdr:nvCxnSpPr>
        <xdr:cNvPr id="7" name="Connecteur droit 6">
          <a:extLst>
            <a:ext uri="{FF2B5EF4-FFF2-40B4-BE49-F238E27FC236}">
              <a16:creationId xmlns:a16="http://schemas.microsoft.com/office/drawing/2014/main" id="{00000000-0008-0000-4300-000007000000}"/>
            </a:ext>
          </a:extLst>
        </xdr:cNvPr>
        <xdr:cNvCxnSpPr/>
      </xdr:nvCxnSpPr>
      <xdr:spPr>
        <a:xfrm flipH="1" flipV="1">
          <a:off x="2898329" y="3851856"/>
          <a:ext cx="1964346" cy="9524"/>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2320637</xdr:colOff>
      <xdr:row>35</xdr:row>
      <xdr:rowOff>90055</xdr:rowOff>
    </xdr:from>
    <xdr:to>
      <xdr:col>2</xdr:col>
      <xdr:colOff>1614055</xdr:colOff>
      <xdr:row>35</xdr:row>
      <xdr:rowOff>90056</xdr:rowOff>
    </xdr:to>
    <xdr:cxnSp macro="">
      <xdr:nvCxnSpPr>
        <xdr:cNvPr id="8" name="Connecteur droit 7">
          <a:extLst>
            <a:ext uri="{FF2B5EF4-FFF2-40B4-BE49-F238E27FC236}">
              <a16:creationId xmlns:a16="http://schemas.microsoft.com/office/drawing/2014/main" id="{00000000-0008-0000-4300-000008000000}"/>
            </a:ext>
          </a:extLst>
        </xdr:cNvPr>
        <xdr:cNvCxnSpPr/>
      </xdr:nvCxnSpPr>
      <xdr:spPr>
        <a:xfrm flipH="1">
          <a:off x="2930237" y="6338455"/>
          <a:ext cx="1855643" cy="1"/>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2324100</xdr:colOff>
      <xdr:row>34</xdr:row>
      <xdr:rowOff>15240</xdr:rowOff>
    </xdr:from>
    <xdr:to>
      <xdr:col>1</xdr:col>
      <xdr:colOff>2324100</xdr:colOff>
      <xdr:row>35</xdr:row>
      <xdr:rowOff>91440</xdr:rowOff>
    </xdr:to>
    <xdr:cxnSp macro="">
      <xdr:nvCxnSpPr>
        <xdr:cNvPr id="9" name="Connecteur droit 8">
          <a:extLst>
            <a:ext uri="{FF2B5EF4-FFF2-40B4-BE49-F238E27FC236}">
              <a16:creationId xmlns:a16="http://schemas.microsoft.com/office/drawing/2014/main" id="{00000000-0008-0000-4300-000009000000}"/>
            </a:ext>
          </a:extLst>
        </xdr:cNvPr>
        <xdr:cNvCxnSpPr/>
      </xdr:nvCxnSpPr>
      <xdr:spPr>
        <a:xfrm>
          <a:off x="2933700" y="6101715"/>
          <a:ext cx="0" cy="238125"/>
        </a:xfrm>
        <a:prstGeom prst="line">
          <a:avLst/>
        </a:prstGeom>
        <a:ln w="19050">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1195388</xdr:colOff>
      <xdr:row>18</xdr:row>
      <xdr:rowOff>52385</xdr:rowOff>
    </xdr:from>
    <xdr:to>
      <xdr:col>2</xdr:col>
      <xdr:colOff>885825</xdr:colOff>
      <xdr:row>19</xdr:row>
      <xdr:rowOff>0</xdr:rowOff>
    </xdr:to>
    <xdr:sp macro="" textlink="">
      <xdr:nvSpPr>
        <xdr:cNvPr id="10" name="Accolade fermante 9">
          <a:extLst>
            <a:ext uri="{FF2B5EF4-FFF2-40B4-BE49-F238E27FC236}">
              <a16:creationId xmlns:a16="http://schemas.microsoft.com/office/drawing/2014/main" id="{00000000-0008-0000-4300-00000A000000}"/>
            </a:ext>
          </a:extLst>
        </xdr:cNvPr>
        <xdr:cNvSpPr/>
      </xdr:nvSpPr>
      <xdr:spPr>
        <a:xfrm rot="16200000">
          <a:off x="2876549" y="2476499"/>
          <a:ext cx="109540" cy="2252662"/>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2</xdr:col>
      <xdr:colOff>1214440</xdr:colOff>
      <xdr:row>18</xdr:row>
      <xdr:rowOff>33332</xdr:rowOff>
    </xdr:from>
    <xdr:to>
      <xdr:col>5</xdr:col>
      <xdr:colOff>782414</xdr:colOff>
      <xdr:row>19</xdr:row>
      <xdr:rowOff>14967</xdr:rowOff>
    </xdr:to>
    <xdr:sp macro="" textlink="">
      <xdr:nvSpPr>
        <xdr:cNvPr id="11" name="Accolade fermante 10">
          <a:extLst>
            <a:ext uri="{FF2B5EF4-FFF2-40B4-BE49-F238E27FC236}">
              <a16:creationId xmlns:a16="http://schemas.microsoft.com/office/drawing/2014/main" id="{00000000-0008-0000-4300-00000B000000}"/>
            </a:ext>
          </a:extLst>
        </xdr:cNvPr>
        <xdr:cNvSpPr/>
      </xdr:nvSpPr>
      <xdr:spPr>
        <a:xfrm rot="16200000">
          <a:off x="5855835" y="2059437"/>
          <a:ext cx="143560" cy="3082699"/>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1</xdr:col>
      <xdr:colOff>1367937</xdr:colOff>
      <xdr:row>16</xdr:row>
      <xdr:rowOff>150199</xdr:rowOff>
    </xdr:from>
    <xdr:to>
      <xdr:col>2</xdr:col>
      <xdr:colOff>769326</xdr:colOff>
      <xdr:row>18</xdr:row>
      <xdr:rowOff>65942</xdr:rowOff>
    </xdr:to>
    <xdr:sp macro="" textlink="">
      <xdr:nvSpPr>
        <xdr:cNvPr id="12" name="ZoneTexte 11">
          <a:extLst>
            <a:ext uri="{FF2B5EF4-FFF2-40B4-BE49-F238E27FC236}">
              <a16:creationId xmlns:a16="http://schemas.microsoft.com/office/drawing/2014/main" id="{00000000-0008-0000-4300-00000C000000}"/>
            </a:ext>
          </a:extLst>
        </xdr:cNvPr>
        <xdr:cNvSpPr txBox="1"/>
      </xdr:nvSpPr>
      <xdr:spPr>
        <a:xfrm>
          <a:off x="1976072" y="3308103"/>
          <a:ext cx="1965812" cy="238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a:solidFill>
                <a:schemeClr val="tx2"/>
              </a:solidFill>
              <a:latin typeface="Arial" panose="020B0604020202020204" pitchFamily="34" charset="0"/>
              <a:cs typeface="Arial" panose="020B0604020202020204" pitchFamily="34" charset="0"/>
            </a:rPr>
            <a:t>Total revenu du</a:t>
          </a:r>
          <a:r>
            <a:rPr lang="fr-FR" sz="900" baseline="0">
              <a:solidFill>
                <a:schemeClr val="tx2"/>
              </a:solidFill>
              <a:latin typeface="Arial" panose="020B0604020202020204" pitchFamily="34" charset="0"/>
              <a:cs typeface="Arial" panose="020B0604020202020204" pitchFamily="34" charset="0"/>
            </a:rPr>
            <a:t> secteur extractif</a:t>
          </a:r>
          <a:endParaRPr lang="fr-FR" sz="900">
            <a:solidFill>
              <a:schemeClr val="tx2"/>
            </a:solidFill>
            <a:latin typeface="Arial" panose="020B0604020202020204" pitchFamily="34" charset="0"/>
            <a:cs typeface="Arial" panose="020B0604020202020204" pitchFamily="34" charset="0"/>
          </a:endParaRPr>
        </a:p>
      </xdr:txBody>
    </xdr:sp>
    <xdr:clientData/>
  </xdr:twoCellAnchor>
  <xdr:twoCellAnchor>
    <xdr:from>
      <xdr:col>2</xdr:col>
      <xdr:colOff>1533525</xdr:colOff>
      <xdr:row>16</xdr:row>
      <xdr:rowOff>152399</xdr:rowOff>
    </xdr:from>
    <xdr:to>
      <xdr:col>5</xdr:col>
      <xdr:colOff>152400</xdr:colOff>
      <xdr:row>18</xdr:row>
      <xdr:rowOff>0</xdr:rowOff>
    </xdr:to>
    <xdr:sp macro="" textlink="">
      <xdr:nvSpPr>
        <xdr:cNvPr id="13" name="ZoneTexte 12">
          <a:extLst>
            <a:ext uri="{FF2B5EF4-FFF2-40B4-BE49-F238E27FC236}">
              <a16:creationId xmlns:a16="http://schemas.microsoft.com/office/drawing/2014/main" id="{00000000-0008-0000-4300-00000D000000}"/>
            </a:ext>
          </a:extLst>
        </xdr:cNvPr>
        <xdr:cNvSpPr txBox="1"/>
      </xdr:nvSpPr>
      <xdr:spPr>
        <a:xfrm>
          <a:off x="4705350" y="3324224"/>
          <a:ext cx="2133600" cy="171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900">
              <a:solidFill>
                <a:schemeClr val="tx2"/>
              </a:solidFill>
              <a:latin typeface="Arial" panose="020B0604020202020204" pitchFamily="34" charset="0"/>
              <a:cs typeface="Arial" panose="020B0604020202020204" pitchFamily="34" charset="0"/>
            </a:rPr>
            <a:t>Contribution dans</a:t>
          </a:r>
          <a:r>
            <a:rPr lang="fr-FR" sz="900" baseline="0">
              <a:solidFill>
                <a:schemeClr val="tx2"/>
              </a:solidFill>
              <a:latin typeface="Arial" panose="020B0604020202020204" pitchFamily="34" charset="0"/>
              <a:cs typeface="Arial" panose="020B0604020202020204" pitchFamily="34" charset="0"/>
            </a:rPr>
            <a:t> le budget national</a:t>
          </a:r>
          <a:endParaRPr lang="fr-FR" sz="900">
            <a:solidFill>
              <a:schemeClr val="tx2"/>
            </a:solidFill>
            <a:latin typeface="Arial" panose="020B0604020202020204" pitchFamily="34" charset="0"/>
            <a:cs typeface="Arial" panose="020B0604020202020204" pitchFamily="34"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5</xdr:col>
      <xdr:colOff>0</xdr:colOff>
      <xdr:row>52</xdr:row>
      <xdr:rowOff>28575</xdr:rowOff>
    </xdr:from>
    <xdr:to>
      <xdr:col>10</xdr:col>
      <xdr:colOff>523875</xdr:colOff>
      <xdr:row>70</xdr:row>
      <xdr:rowOff>28575</xdr:rowOff>
    </xdr:to>
    <xdr:graphicFrame macro="">
      <xdr:nvGraphicFramePr>
        <xdr:cNvPr id="2" name="Graphique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94826</xdr:rowOff>
    </xdr:from>
    <xdr:to>
      <xdr:col>2</xdr:col>
      <xdr:colOff>1633220</xdr:colOff>
      <xdr:row>3</xdr:row>
      <xdr:rowOff>137371</xdr:rowOff>
    </xdr:to>
    <xdr:pic>
      <xdr:nvPicPr>
        <xdr:cNvPr id="2" name="Image 1403006076" descr="A close up of a logo&#10;&#10;Description automatically generated">
          <a:extLst>
            <a:ext uri="{FF2B5EF4-FFF2-40B4-BE49-F238E27FC236}">
              <a16:creationId xmlns:a16="http://schemas.microsoft.com/office/drawing/2014/main" id="{4A373A3C-6922-4E9A-B52F-6728F53B74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4826"/>
          <a:ext cx="2715260" cy="5378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262665</xdr:rowOff>
    </xdr:to>
    <xdr:pic>
      <xdr:nvPicPr>
        <xdr:cNvPr id="3" name="Image 1" descr="Une image contenant texte, Police, permis, conception&#10;&#10;Description générée automatiquement">
          <a:extLst>
            <a:ext uri="{FF2B5EF4-FFF2-40B4-BE49-F238E27FC236}">
              <a16:creationId xmlns:a16="http://schemas.microsoft.com/office/drawing/2014/main" id="{0F14A67C-6360-4BD3-918D-10B010BD9AAA}"/>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6D5D2805-829A-47DD-B874-36E28B998F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AE76B69D-C4C7-4A17-ABE3-F5B3BAE0F995}"/>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4A4BA48B-8BFE-4D03-BE2B-8D02BDCEFF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44A56476-2025-4812-AB21-76E768F8373B}"/>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32DD9C3E-7058-4197-8A39-1100916FA5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63DAB387-094C-4B6C-B9E5-B6AC16736247}"/>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1F8D6F78-4D37-446D-AFB1-AC7A3DD115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4B0DB979-998B-4F30-9962-1ED2B479EAA6}"/>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132926</xdr:rowOff>
    </xdr:from>
    <xdr:to>
      <xdr:col>2</xdr:col>
      <xdr:colOff>1635760</xdr:colOff>
      <xdr:row>4</xdr:row>
      <xdr:rowOff>10371</xdr:rowOff>
    </xdr:to>
    <xdr:pic>
      <xdr:nvPicPr>
        <xdr:cNvPr id="2" name="Image 1403006076" descr="A close up of a logo&#10;&#10;Description automatically generated">
          <a:extLst>
            <a:ext uri="{FF2B5EF4-FFF2-40B4-BE49-F238E27FC236}">
              <a16:creationId xmlns:a16="http://schemas.microsoft.com/office/drawing/2014/main" id="{275D83F6-D9D2-4E82-82B5-90E08516D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2926"/>
          <a:ext cx="2715260" cy="487045"/>
        </a:xfrm>
        <a:prstGeom prst="rect">
          <a:avLst/>
        </a:prstGeom>
      </xdr:spPr>
    </xdr:pic>
    <xdr:clientData/>
  </xdr:twoCellAnchor>
  <xdr:twoCellAnchor editAs="oneCell">
    <xdr:from>
      <xdr:col>11</xdr:col>
      <xdr:colOff>182431</xdr:colOff>
      <xdr:row>0</xdr:row>
      <xdr:rowOff>34065</xdr:rowOff>
    </xdr:from>
    <xdr:to>
      <xdr:col>13</xdr:col>
      <xdr:colOff>880408</xdr:colOff>
      <xdr:row>4</xdr:row>
      <xdr:rowOff>260125</xdr:rowOff>
    </xdr:to>
    <xdr:pic>
      <xdr:nvPicPr>
        <xdr:cNvPr id="3" name="Image 1" descr="Une image contenant texte, Police, permis, conception&#10;&#10;Description générée automatiquement">
          <a:extLst>
            <a:ext uri="{FF2B5EF4-FFF2-40B4-BE49-F238E27FC236}">
              <a16:creationId xmlns:a16="http://schemas.microsoft.com/office/drawing/2014/main" id="{67811BF8-377A-4740-818A-4AF2817F41D6}"/>
            </a:ext>
          </a:extLst>
        </xdr:cNvPr>
        <xdr:cNvPicPr>
          <a:picLocks noChangeAspect="1"/>
        </xdr:cNvPicPr>
      </xdr:nvPicPr>
      <xdr:blipFill>
        <a:blip xmlns:r="http://schemas.openxmlformats.org/officeDocument/2006/relationships" r:embed="rId2"/>
        <a:stretch>
          <a:fillRect/>
        </a:stretch>
      </xdr:blipFill>
      <xdr:spPr>
        <a:xfrm>
          <a:off x="11879131" y="34065"/>
          <a:ext cx="1680957" cy="8229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NOVO\AppData\Local\Microsoft\Windows\INetCache\Content.Outlook\O8PBEYGE\EITI%20Togo_Data%20base_2020%20%20V6%20(003).xlsx" TargetMode="External"/><Relationship Id="rId1" Type="http://schemas.openxmlformats.org/officeDocument/2006/relationships/externalLinkPath" Target="/Users/LENOVO/AppData/Local/Microsoft/Windows/INetCache/Content.Outlook/O8PBEYGE/EITI%20Togo_Data%20base_2020%20%20V6%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ints à faire"/>
      <sheetName val="Companies"/>
      <sheetName val="Gov Ag"/>
      <sheetName val="Lists"/>
      <sheetName val="Taxes"/>
      <sheetName val="Certification"/>
      <sheetName val="Companies info"/>
      <sheetName val="Emploi"/>
      <sheetName val="cour de change 2020"/>
      <sheetName val="Licences"/>
      <sheetName val="Export"/>
      <sheetName val="Production"/>
      <sheetName val="Ownership"/>
      <sheetName val="PS OBLIG"/>
      <sheetName val="PS VOL"/>
      <sheetName val="Unilatérale par sté"/>
      <sheetName val="Unilatérale par taxe"/>
      <sheetName val="C (25)"/>
      <sheetName val="C (26)"/>
      <sheetName val="C (27)"/>
      <sheetName val="C (28)"/>
      <sheetName val="C (29)"/>
      <sheetName val="C (30)"/>
      <sheetName val="C (31)"/>
      <sheetName val="C (32)"/>
      <sheetName val="C (33)"/>
      <sheetName val="C (34)"/>
      <sheetName val="C (35)"/>
      <sheetName val="C (36)"/>
      <sheetName val="Results"/>
      <sheetName val="Paiements sociaux + APS"/>
      <sheetName val="Decla Initiale Company"/>
      <sheetName val="Decla Initiale Gov"/>
      <sheetName val="Adjust per Tax (C)"/>
      <sheetName val="Adjust per Comp (C)"/>
      <sheetName val="Adjust per Tax (Gov)"/>
      <sheetName val="Adjust per Comp (Gov)"/>
      <sheetName val="Total Adjust"/>
      <sheetName val="Unrec diff Tax"/>
      <sheetName val="Unrec diff Tax-comp"/>
      <sheetName val="Unrec diff Comp"/>
      <sheetName val="Reporting by Comp"/>
      <sheetName val="Reporting by tax"/>
      <sheetName val="T1- Revenu secteur extractif"/>
      <sheetName val="l'ETat (VAK)"/>
      <sheetName val="Analyse par Comp"/>
      <sheetName val="DU by Comp"/>
      <sheetName val="DU by tax"/>
      <sheetName val="Feuil2"/>
      <sheetName val="Analyse par taxe"/>
      <sheetName val="Analyse par régie"/>
      <sheetName val="Unil DGDM"/>
      <sheetName val="Unil CI"/>
      <sheetName val="Unil CDDI"/>
      <sheetName val="Unil ANGE"/>
      <sheetName val="Unil DGTLS"/>
      <sheetName val="Unil CNSS"/>
      <sheetName val="Unil Conso-RM"/>
      <sheetName val="Total revenue"/>
      <sheetName val="All table Section 1 &amp; 6"/>
      <sheetName val="Company"/>
      <sheetName val="Executive summa"/>
      <sheetName val="1.2 Contribution to Econom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88.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89.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0.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91.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2.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3.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4.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6.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97.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9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C366"/>
  <sheetViews>
    <sheetView workbookViewId="0"/>
  </sheetViews>
  <sheetFormatPr defaultColWidth="10.88671875" defaultRowHeight="13.2"/>
  <sheetData>
    <row r="1" spans="1:3" ht="14.4">
      <c r="A1" s="259" t="s">
        <v>0</v>
      </c>
      <c r="B1" s="259" t="s">
        <v>244</v>
      </c>
      <c r="C1" s="262" t="s">
        <v>245</v>
      </c>
    </row>
    <row r="2" spans="1:3" ht="14.4">
      <c r="A2" s="260">
        <v>42369</v>
      </c>
      <c r="B2" s="261">
        <v>600.91200000000003</v>
      </c>
      <c r="C2" s="258">
        <f>+AVERAGE(B2:B366)</f>
        <v>591.1905506849314</v>
      </c>
    </row>
    <row r="3" spans="1:3" ht="14.4">
      <c r="A3" s="260">
        <v>42368</v>
      </c>
      <c r="B3" s="261">
        <v>600.30799999999999</v>
      </c>
    </row>
    <row r="4" spans="1:3" ht="14.4">
      <c r="A4" s="260">
        <v>42367</v>
      </c>
      <c r="B4" s="261">
        <v>597.68499999999995</v>
      </c>
    </row>
    <row r="5" spans="1:3" ht="14.4">
      <c r="A5" s="260">
        <v>42366</v>
      </c>
      <c r="B5" s="261">
        <v>597.61699999999996</v>
      </c>
    </row>
    <row r="6" spans="1:3" ht="14.4">
      <c r="A6" s="260">
        <v>42365</v>
      </c>
      <c r="B6" s="261">
        <v>597.71</v>
      </c>
    </row>
    <row r="7" spans="1:3" ht="14.4">
      <c r="A7" s="260">
        <v>42364</v>
      </c>
      <c r="B7" s="261">
        <v>597.57000000000005</v>
      </c>
    </row>
    <row r="8" spans="1:3" ht="14.4">
      <c r="A8" s="260">
        <v>42363</v>
      </c>
      <c r="B8" s="261">
        <v>598.28</v>
      </c>
    </row>
    <row r="9" spans="1:3" ht="14.4">
      <c r="A9" s="260">
        <v>42362</v>
      </c>
      <c r="B9" s="261">
        <v>600.33000000000004</v>
      </c>
    </row>
    <row r="10" spans="1:3" ht="14.4">
      <c r="A10" s="260">
        <v>42361</v>
      </c>
      <c r="B10" s="261">
        <v>599.51</v>
      </c>
    </row>
    <row r="11" spans="1:3" ht="14.4">
      <c r="A11" s="260">
        <v>42360</v>
      </c>
      <c r="B11" s="261">
        <v>600.56200000000001</v>
      </c>
    </row>
    <row r="12" spans="1:3" ht="14.4">
      <c r="A12" s="260">
        <v>42359</v>
      </c>
      <c r="B12" s="261">
        <v>603.57399999999996</v>
      </c>
    </row>
    <row r="13" spans="1:3" ht="14.4">
      <c r="A13" s="260">
        <v>42358</v>
      </c>
      <c r="B13" s="261">
        <v>603.01</v>
      </c>
    </row>
    <row r="14" spans="1:3" ht="14.4">
      <c r="A14" s="260">
        <v>42357</v>
      </c>
      <c r="B14" s="261">
        <v>603.88</v>
      </c>
    </row>
    <row r="15" spans="1:3" ht="14.4">
      <c r="A15" s="260">
        <v>42356</v>
      </c>
      <c r="B15" s="261">
        <v>605.053</v>
      </c>
    </row>
    <row r="16" spans="1:3" ht="14.4">
      <c r="A16" s="260">
        <v>42355</v>
      </c>
      <c r="B16" s="261">
        <v>603.73500000000001</v>
      </c>
    </row>
    <row r="17" spans="1:2" ht="14.4">
      <c r="A17" s="260">
        <v>42354</v>
      </c>
      <c r="B17" s="261">
        <v>600.303</v>
      </c>
    </row>
    <row r="18" spans="1:2" ht="14.4">
      <c r="A18" s="260">
        <v>42353</v>
      </c>
      <c r="B18" s="261">
        <v>596.36400000000003</v>
      </c>
    </row>
    <row r="19" spans="1:2" ht="14.4">
      <c r="A19" s="260">
        <v>42352</v>
      </c>
      <c r="B19" s="261">
        <v>597.25099999999998</v>
      </c>
    </row>
    <row r="20" spans="1:2" ht="14.4">
      <c r="A20" s="260">
        <v>42351</v>
      </c>
      <c r="B20" s="261">
        <v>596.94000000000005</v>
      </c>
    </row>
    <row r="21" spans="1:2" ht="14.4">
      <c r="A21" s="260">
        <v>42350</v>
      </c>
      <c r="B21" s="261">
        <v>596.61</v>
      </c>
    </row>
    <row r="22" spans="1:2" ht="14.4">
      <c r="A22" s="260">
        <v>42349</v>
      </c>
      <c r="B22" s="261">
        <v>599.26700000000005</v>
      </c>
    </row>
    <row r="23" spans="1:2" ht="14.4">
      <c r="A23" s="260">
        <v>42348</v>
      </c>
      <c r="B23" s="261">
        <v>596.72799999999995</v>
      </c>
    </row>
    <row r="24" spans="1:2" ht="14.4">
      <c r="A24" s="260">
        <v>42347</v>
      </c>
      <c r="B24" s="261">
        <v>600.55999999999995</v>
      </c>
    </row>
    <row r="25" spans="1:2" ht="14.4">
      <c r="A25" s="260">
        <v>42346</v>
      </c>
      <c r="B25" s="261">
        <v>601.71</v>
      </c>
    </row>
    <row r="26" spans="1:2" ht="14.4">
      <c r="A26" s="260">
        <v>42345</v>
      </c>
      <c r="B26" s="261">
        <v>604.20699999999999</v>
      </c>
    </row>
    <row r="27" spans="1:2" ht="14.4">
      <c r="A27" s="260">
        <v>42344</v>
      </c>
      <c r="B27" s="261">
        <v>602.96</v>
      </c>
    </row>
    <row r="28" spans="1:2" ht="14.4">
      <c r="A28" s="260">
        <v>42343</v>
      </c>
      <c r="B28" s="261">
        <v>602.96</v>
      </c>
    </row>
    <row r="29" spans="1:2" ht="14.4">
      <c r="A29" s="260">
        <v>42342</v>
      </c>
      <c r="B29" s="261">
        <v>601.07100000000003</v>
      </c>
    </row>
    <row r="30" spans="1:2" ht="14.4">
      <c r="A30" s="260">
        <v>42341</v>
      </c>
      <c r="B30" s="261">
        <v>620.029</v>
      </c>
    </row>
    <row r="31" spans="1:2" ht="14.4">
      <c r="A31" s="260">
        <v>42340</v>
      </c>
      <c r="B31" s="261">
        <v>617.99199999999996</v>
      </c>
    </row>
    <row r="32" spans="1:2" ht="14.4">
      <c r="A32" s="260">
        <v>42339</v>
      </c>
      <c r="B32" s="261">
        <v>619.89499999999998</v>
      </c>
    </row>
    <row r="33" spans="1:2" ht="14.4">
      <c r="A33" s="260">
        <v>42338</v>
      </c>
      <c r="B33" s="261">
        <v>620.03800000000001</v>
      </c>
    </row>
    <row r="34" spans="1:2" ht="14.4">
      <c r="A34" s="260">
        <v>42337</v>
      </c>
      <c r="B34" s="261">
        <v>619.38</v>
      </c>
    </row>
    <row r="35" spans="1:2" ht="14.4">
      <c r="A35" s="260">
        <v>42336</v>
      </c>
      <c r="B35" s="261">
        <v>619.04399999999998</v>
      </c>
    </row>
    <row r="36" spans="1:2" ht="14.4">
      <c r="A36" s="260">
        <v>42335</v>
      </c>
      <c r="B36" s="261">
        <v>618.63699999999994</v>
      </c>
    </row>
    <row r="37" spans="1:2" ht="14.4">
      <c r="A37" s="260">
        <v>42334</v>
      </c>
      <c r="B37" s="261">
        <v>619.08799999999997</v>
      </c>
    </row>
    <row r="38" spans="1:2" ht="14.4">
      <c r="A38" s="260">
        <v>42333</v>
      </c>
      <c r="B38" s="261">
        <v>617.26199999999994</v>
      </c>
    </row>
    <row r="39" spans="1:2" ht="14.4">
      <c r="A39" s="260">
        <v>42332</v>
      </c>
      <c r="B39" s="261">
        <v>616.58100000000002</v>
      </c>
    </row>
    <row r="40" spans="1:2" ht="14.4">
      <c r="A40" s="260">
        <v>42331</v>
      </c>
      <c r="B40" s="261">
        <v>616.89200000000005</v>
      </c>
    </row>
    <row r="41" spans="1:2" ht="14.4">
      <c r="A41" s="260">
        <v>42330</v>
      </c>
      <c r="B41" s="261">
        <v>614.30999999999995</v>
      </c>
    </row>
    <row r="42" spans="1:2" ht="14.4">
      <c r="A42" s="260">
        <v>42329</v>
      </c>
      <c r="B42" s="261">
        <v>615.60400000000004</v>
      </c>
    </row>
    <row r="43" spans="1:2" ht="14.4">
      <c r="A43" s="260">
        <v>42328</v>
      </c>
      <c r="B43" s="261">
        <v>613.13900000000001</v>
      </c>
    </row>
    <row r="44" spans="1:2" ht="14.4">
      <c r="A44" s="260">
        <v>42327</v>
      </c>
      <c r="B44" s="261">
        <v>613.21100000000001</v>
      </c>
    </row>
    <row r="45" spans="1:2" ht="14.4">
      <c r="A45" s="260">
        <v>42326</v>
      </c>
      <c r="B45" s="261">
        <v>615.83500000000004</v>
      </c>
    </row>
    <row r="46" spans="1:2" ht="14.4">
      <c r="A46" s="260">
        <v>42325</v>
      </c>
      <c r="B46" s="261">
        <v>615.25</v>
      </c>
    </row>
    <row r="47" spans="1:2" ht="14.4">
      <c r="A47" s="260">
        <v>42324</v>
      </c>
      <c r="B47" s="261">
        <v>613.25</v>
      </c>
    </row>
    <row r="48" spans="1:2" ht="14.4">
      <c r="A48" s="260">
        <v>42323</v>
      </c>
      <c r="B48" s="261">
        <v>612.54999999999995</v>
      </c>
    </row>
    <row r="49" spans="1:2" ht="14.4">
      <c r="A49" s="260">
        <v>42322</v>
      </c>
      <c r="B49" s="261">
        <v>607.92999999999995</v>
      </c>
    </row>
    <row r="50" spans="1:2" ht="14.4">
      <c r="A50" s="260">
        <v>42321</v>
      </c>
      <c r="B50" s="261">
        <v>608.33000000000004</v>
      </c>
    </row>
    <row r="51" spans="1:2" ht="14.4">
      <c r="A51" s="260">
        <v>42320</v>
      </c>
      <c r="B51" s="261">
        <v>610.56700000000001</v>
      </c>
    </row>
    <row r="52" spans="1:2" ht="14.4">
      <c r="A52" s="260">
        <v>42319</v>
      </c>
      <c r="B52" s="261">
        <v>611.46199999999999</v>
      </c>
    </row>
    <row r="53" spans="1:2" ht="14.4">
      <c r="A53" s="260">
        <v>42318</v>
      </c>
      <c r="B53" s="261">
        <v>610.49099999999999</v>
      </c>
    </row>
    <row r="54" spans="1:2" ht="14.4">
      <c r="A54" s="260">
        <v>42317</v>
      </c>
      <c r="B54" s="261">
        <v>609.28399999999999</v>
      </c>
    </row>
    <row r="55" spans="1:2" ht="14.4">
      <c r="A55" s="260">
        <v>42316</v>
      </c>
      <c r="B55" s="261">
        <v>602.79</v>
      </c>
    </row>
    <row r="56" spans="1:2" ht="14.4">
      <c r="A56" s="260">
        <v>42315</v>
      </c>
      <c r="B56" s="261">
        <v>610.34</v>
      </c>
    </row>
    <row r="57" spans="1:2" ht="14.4">
      <c r="A57" s="260">
        <v>42314</v>
      </c>
      <c r="B57" s="261">
        <v>610.34</v>
      </c>
    </row>
    <row r="58" spans="1:2" ht="14.4">
      <c r="A58" s="260">
        <v>42313</v>
      </c>
      <c r="B58" s="261">
        <v>604.072</v>
      </c>
    </row>
    <row r="59" spans="1:2" ht="14.4">
      <c r="A59" s="260">
        <v>42312</v>
      </c>
      <c r="B59" s="261">
        <v>599.25400000000002</v>
      </c>
    </row>
    <row r="60" spans="1:2" ht="14.4">
      <c r="A60" s="260">
        <v>42311</v>
      </c>
      <c r="B60" s="261">
        <v>595.65200000000004</v>
      </c>
    </row>
    <row r="61" spans="1:2" ht="14.4">
      <c r="A61" s="260">
        <v>42310</v>
      </c>
      <c r="B61" s="261">
        <v>595.452</v>
      </c>
    </row>
    <row r="62" spans="1:2" ht="14.4">
      <c r="A62" s="260">
        <v>42309</v>
      </c>
      <c r="B62" s="261">
        <v>595.59</v>
      </c>
    </row>
    <row r="63" spans="1:2" ht="14.4">
      <c r="A63" s="260">
        <v>42308</v>
      </c>
      <c r="B63" s="261">
        <v>600.03899999999999</v>
      </c>
    </row>
    <row r="64" spans="1:2" ht="14.4">
      <c r="A64" s="260">
        <v>42307</v>
      </c>
      <c r="B64" s="261">
        <v>600.03899999999999</v>
      </c>
    </row>
    <row r="65" spans="1:2" ht="14.4">
      <c r="A65" s="260">
        <v>42306</v>
      </c>
      <c r="B65" s="261">
        <v>600.03899999999999</v>
      </c>
    </row>
    <row r="66" spans="1:2" ht="14.4">
      <c r="A66" s="260">
        <v>42305</v>
      </c>
      <c r="B66" s="261">
        <v>593.9</v>
      </c>
    </row>
    <row r="67" spans="1:2" ht="14.4">
      <c r="A67" s="260">
        <v>42304</v>
      </c>
      <c r="B67" s="261">
        <v>593.09</v>
      </c>
    </row>
    <row r="68" spans="1:2" ht="14.4">
      <c r="A68" s="260">
        <v>42303</v>
      </c>
      <c r="B68" s="261">
        <v>594.755</v>
      </c>
    </row>
    <row r="69" spans="1:2" ht="14.4">
      <c r="A69" s="260">
        <v>42302</v>
      </c>
      <c r="B69" s="261">
        <v>594.69000000000005</v>
      </c>
    </row>
    <row r="70" spans="1:2" ht="14.4">
      <c r="A70" s="260">
        <v>42301</v>
      </c>
      <c r="B70" s="261">
        <v>592.04999999999995</v>
      </c>
    </row>
    <row r="71" spans="1:2" ht="14.4">
      <c r="A71" s="260">
        <v>42300</v>
      </c>
      <c r="B71" s="261">
        <v>592.04999999999995</v>
      </c>
    </row>
    <row r="72" spans="1:2" ht="14.4">
      <c r="A72" s="260">
        <v>42299</v>
      </c>
      <c r="B72" s="261">
        <v>578.70299999999997</v>
      </c>
    </row>
    <row r="73" spans="1:2" ht="14.4">
      <c r="A73" s="260">
        <v>42298</v>
      </c>
      <c r="B73" s="261">
        <v>577.774</v>
      </c>
    </row>
    <row r="74" spans="1:2" ht="14.4">
      <c r="A74" s="260">
        <v>42297</v>
      </c>
      <c r="B74" s="261">
        <v>577.85900000000004</v>
      </c>
    </row>
    <row r="75" spans="1:2" ht="14.4">
      <c r="A75" s="260">
        <v>42296</v>
      </c>
      <c r="B75" s="261">
        <v>578.09900000000005</v>
      </c>
    </row>
    <row r="76" spans="1:2" ht="14.4">
      <c r="A76" s="260">
        <v>42295</v>
      </c>
      <c r="B76" s="261">
        <v>577.01</v>
      </c>
    </row>
    <row r="77" spans="1:2" ht="14.4">
      <c r="A77" s="260">
        <v>42294</v>
      </c>
      <c r="B77" s="261">
        <v>577.76</v>
      </c>
    </row>
    <row r="78" spans="1:2" ht="14.4">
      <c r="A78" s="260">
        <v>42293</v>
      </c>
      <c r="B78" s="261">
        <v>577.548</v>
      </c>
    </row>
    <row r="79" spans="1:2" ht="14.4">
      <c r="A79" s="260">
        <v>42292</v>
      </c>
      <c r="B79" s="261">
        <v>572.42100000000005</v>
      </c>
    </row>
    <row r="80" spans="1:2" ht="14.4">
      <c r="A80" s="260">
        <v>42291</v>
      </c>
      <c r="B80" s="261">
        <v>575.50099999999998</v>
      </c>
    </row>
    <row r="81" spans="1:2" ht="14.4">
      <c r="A81" s="260">
        <v>42290</v>
      </c>
      <c r="B81" s="261">
        <v>577.10199999999998</v>
      </c>
    </row>
    <row r="82" spans="1:2" ht="14.4">
      <c r="A82" s="260">
        <v>42289</v>
      </c>
      <c r="B82" s="261">
        <v>576.88699999999994</v>
      </c>
    </row>
    <row r="83" spans="1:2" ht="14.4">
      <c r="A83" s="260">
        <v>42288</v>
      </c>
      <c r="B83" s="261">
        <v>577.25</v>
      </c>
    </row>
    <row r="84" spans="1:2" ht="14.4">
      <c r="A84" s="260">
        <v>42287</v>
      </c>
      <c r="B84" s="261">
        <v>579.47900000000004</v>
      </c>
    </row>
    <row r="85" spans="1:2" ht="14.4">
      <c r="A85" s="260">
        <v>42286</v>
      </c>
      <c r="B85" s="261">
        <v>579.47900000000004</v>
      </c>
    </row>
    <row r="86" spans="1:2" ht="14.4">
      <c r="A86" s="260">
        <v>42285</v>
      </c>
      <c r="B86" s="261">
        <v>582.34699999999998</v>
      </c>
    </row>
    <row r="87" spans="1:2" ht="14.4">
      <c r="A87" s="260">
        <v>42284</v>
      </c>
      <c r="B87" s="261">
        <v>583.673</v>
      </c>
    </row>
    <row r="88" spans="1:2" ht="14.4">
      <c r="A88" s="260">
        <v>42283</v>
      </c>
      <c r="B88" s="261">
        <v>585.44200000000001</v>
      </c>
    </row>
    <row r="89" spans="1:2" ht="14.4">
      <c r="A89" s="260">
        <v>42282</v>
      </c>
      <c r="B89" s="261">
        <v>583.91099999999994</v>
      </c>
    </row>
    <row r="90" spans="1:2" ht="14.4">
      <c r="A90" s="260">
        <v>42281</v>
      </c>
      <c r="B90" s="261">
        <v>587.76</v>
      </c>
    </row>
    <row r="91" spans="1:2" ht="14.4">
      <c r="A91" s="260">
        <v>42280</v>
      </c>
      <c r="B91" s="261">
        <v>587.76</v>
      </c>
    </row>
    <row r="92" spans="1:2" ht="14.4">
      <c r="A92" s="260">
        <v>42279</v>
      </c>
      <c r="B92" s="261">
        <v>586.93100000000004</v>
      </c>
    </row>
    <row r="93" spans="1:2" ht="14.4">
      <c r="A93" s="260">
        <v>42278</v>
      </c>
      <c r="B93" s="261">
        <v>587.74699999999996</v>
      </c>
    </row>
    <row r="94" spans="1:2" ht="14.4">
      <c r="A94" s="260">
        <v>42277</v>
      </c>
      <c r="B94" s="261">
        <v>583.50900000000001</v>
      </c>
    </row>
    <row r="95" spans="1:2" ht="14.4">
      <c r="A95" s="260">
        <v>42276</v>
      </c>
      <c r="B95" s="261">
        <v>583.28399999999999</v>
      </c>
    </row>
    <row r="96" spans="1:2" ht="14.4">
      <c r="A96" s="260">
        <v>42275</v>
      </c>
      <c r="B96" s="261">
        <v>586.39300000000003</v>
      </c>
    </row>
    <row r="97" spans="1:2" ht="14.4">
      <c r="A97" s="260">
        <v>42274</v>
      </c>
      <c r="B97" s="261">
        <v>587.64</v>
      </c>
    </row>
    <row r="98" spans="1:2" ht="14.4">
      <c r="A98" s="260">
        <v>42273</v>
      </c>
      <c r="B98" s="261">
        <v>587.64</v>
      </c>
    </row>
    <row r="99" spans="1:2" ht="14.4">
      <c r="A99" s="260">
        <v>42272</v>
      </c>
      <c r="B99" s="261">
        <v>587.26300000000003</v>
      </c>
    </row>
    <row r="100" spans="1:2" ht="14.4">
      <c r="A100" s="260">
        <v>42271</v>
      </c>
      <c r="B100" s="261">
        <v>585.19799999999998</v>
      </c>
    </row>
    <row r="101" spans="1:2" ht="14.4">
      <c r="A101" s="260">
        <v>42270</v>
      </c>
      <c r="B101" s="261">
        <v>588.83199999999999</v>
      </c>
    </row>
    <row r="102" spans="1:2" ht="14.4">
      <c r="A102" s="260">
        <v>42269</v>
      </c>
      <c r="B102" s="261">
        <v>586.84500000000003</v>
      </c>
    </row>
    <row r="103" spans="1:2" ht="14.4">
      <c r="A103" s="260">
        <v>42268</v>
      </c>
      <c r="B103" s="261">
        <v>581.10900000000004</v>
      </c>
    </row>
    <row r="104" spans="1:2" ht="14.4">
      <c r="A104" s="260">
        <v>42267</v>
      </c>
      <c r="B104" s="261">
        <v>573.94000000000005</v>
      </c>
    </row>
    <row r="105" spans="1:2" ht="14.4">
      <c r="A105" s="260">
        <v>42266</v>
      </c>
      <c r="B105" s="261">
        <v>573.94000000000005</v>
      </c>
    </row>
    <row r="106" spans="1:2" ht="14.4">
      <c r="A106" s="260">
        <v>42265</v>
      </c>
      <c r="B106" s="261">
        <v>574.26099999999997</v>
      </c>
    </row>
    <row r="107" spans="1:2" ht="14.4">
      <c r="A107" s="260">
        <v>42264</v>
      </c>
      <c r="B107" s="261">
        <v>580.29899999999998</v>
      </c>
    </row>
    <row r="108" spans="1:2" ht="14.4">
      <c r="A108" s="260">
        <v>42263</v>
      </c>
      <c r="B108" s="261">
        <v>583.31899999999996</v>
      </c>
    </row>
    <row r="109" spans="1:2" ht="14.4">
      <c r="A109" s="260">
        <v>42262</v>
      </c>
      <c r="B109" s="261">
        <v>580.06600000000003</v>
      </c>
    </row>
    <row r="110" spans="1:2" ht="14.4">
      <c r="A110" s="260">
        <v>42261</v>
      </c>
      <c r="B110" s="261">
        <v>578.75400000000002</v>
      </c>
    </row>
    <row r="111" spans="1:2" ht="14.4">
      <c r="A111" s="260">
        <v>42260</v>
      </c>
      <c r="B111" s="261">
        <v>582.27</v>
      </c>
    </row>
    <row r="112" spans="1:2" ht="14.4">
      <c r="A112" s="260">
        <v>42259</v>
      </c>
      <c r="B112" s="261">
        <v>582.27</v>
      </c>
    </row>
    <row r="113" spans="1:2" ht="14.4">
      <c r="A113" s="260">
        <v>42258</v>
      </c>
      <c r="B113" s="261">
        <v>583.94000000000005</v>
      </c>
    </row>
    <row r="114" spans="1:2" ht="14.4">
      <c r="A114" s="260">
        <v>42257</v>
      </c>
      <c r="B114" s="261">
        <v>585.33799999999997</v>
      </c>
    </row>
    <row r="115" spans="1:2" ht="14.4">
      <c r="A115" s="260">
        <v>42256</v>
      </c>
      <c r="B115" s="261">
        <v>586.66099999999994</v>
      </c>
    </row>
    <row r="116" spans="1:2" ht="14.4">
      <c r="A116" s="260">
        <v>42255</v>
      </c>
      <c r="B116" s="261">
        <v>587.904</v>
      </c>
    </row>
    <row r="117" spans="1:2" ht="14.4">
      <c r="A117" s="260">
        <v>42254</v>
      </c>
      <c r="B117" s="261">
        <v>588.38599999999997</v>
      </c>
    </row>
    <row r="118" spans="1:2" ht="14.4">
      <c r="A118" s="260">
        <v>42253</v>
      </c>
      <c r="B118" s="261">
        <v>589.05999999999995</v>
      </c>
    </row>
    <row r="119" spans="1:2" ht="14.4">
      <c r="A119" s="260">
        <v>42252</v>
      </c>
      <c r="B119" s="261">
        <v>589.05999999999995</v>
      </c>
    </row>
    <row r="120" spans="1:2" ht="14.4">
      <c r="A120" s="260">
        <v>42251</v>
      </c>
      <c r="B120" s="261">
        <v>589.38900000000001</v>
      </c>
    </row>
    <row r="121" spans="1:2" ht="14.4">
      <c r="A121" s="260">
        <v>42250</v>
      </c>
      <c r="B121" s="261">
        <v>584.73099999999999</v>
      </c>
    </row>
    <row r="122" spans="1:2" ht="14.4">
      <c r="A122" s="260">
        <v>42249</v>
      </c>
      <c r="B122" s="261">
        <v>581.66</v>
      </c>
    </row>
    <row r="123" spans="1:2" ht="14.4">
      <c r="A123" s="260">
        <v>42248</v>
      </c>
      <c r="B123" s="261">
        <v>583.38599999999997</v>
      </c>
    </row>
    <row r="124" spans="1:2" ht="14.4">
      <c r="A124" s="260">
        <v>42247</v>
      </c>
      <c r="B124" s="261">
        <v>585.13900000000001</v>
      </c>
    </row>
    <row r="125" spans="1:2" ht="14.4">
      <c r="A125" s="260">
        <v>42246</v>
      </c>
      <c r="B125" s="261">
        <v>581.57000000000005</v>
      </c>
    </row>
    <row r="126" spans="1:2" ht="14.4">
      <c r="A126" s="260">
        <v>42245</v>
      </c>
      <c r="B126" s="261">
        <v>581.57000000000005</v>
      </c>
    </row>
    <row r="127" spans="1:2" ht="14.4">
      <c r="A127" s="260">
        <v>42244</v>
      </c>
      <c r="B127" s="261">
        <v>582.55499999999995</v>
      </c>
    </row>
    <row r="128" spans="1:2" ht="14.4">
      <c r="A128" s="260">
        <v>42243</v>
      </c>
      <c r="B128" s="261">
        <v>579.79600000000005</v>
      </c>
    </row>
    <row r="129" spans="1:2" ht="14.4">
      <c r="A129" s="260">
        <v>42242</v>
      </c>
      <c r="B129" s="261">
        <v>570.75</v>
      </c>
    </row>
    <row r="130" spans="1:2" ht="14.4">
      <c r="A130" s="260">
        <v>42241</v>
      </c>
      <c r="B130" s="261">
        <v>568.20399999999995</v>
      </c>
    </row>
    <row r="131" spans="1:2" ht="14.4">
      <c r="A131" s="260">
        <v>42240</v>
      </c>
      <c r="B131" s="261">
        <v>573.20600000000002</v>
      </c>
    </row>
    <row r="132" spans="1:2" ht="14.4">
      <c r="A132" s="260">
        <v>42239</v>
      </c>
      <c r="B132" s="261">
        <v>581.19000000000005</v>
      </c>
    </row>
    <row r="133" spans="1:2" ht="14.4">
      <c r="A133" s="260">
        <v>42238</v>
      </c>
      <c r="B133" s="261">
        <v>581.19000000000005</v>
      </c>
    </row>
    <row r="134" spans="1:2" ht="14.4">
      <c r="A134" s="260">
        <v>42237</v>
      </c>
      <c r="B134" s="261">
        <v>582.60199999999998</v>
      </c>
    </row>
    <row r="135" spans="1:2" ht="14.4">
      <c r="A135" s="260">
        <v>42236</v>
      </c>
      <c r="B135" s="261">
        <v>588.73099999999999</v>
      </c>
    </row>
    <row r="136" spans="1:2" ht="14.4">
      <c r="A136" s="260">
        <v>42235</v>
      </c>
      <c r="B136" s="261">
        <v>594.44899999999996</v>
      </c>
    </row>
    <row r="137" spans="1:2" ht="14.4">
      <c r="A137" s="260">
        <v>42234</v>
      </c>
      <c r="B137" s="261">
        <v>592.56600000000003</v>
      </c>
    </row>
    <row r="138" spans="1:2" ht="14.4">
      <c r="A138" s="260">
        <v>42233</v>
      </c>
      <c r="B138" s="261">
        <v>591.53899999999999</v>
      </c>
    </row>
    <row r="139" spans="1:2" ht="14.4">
      <c r="A139" s="260">
        <v>42232</v>
      </c>
      <c r="B139" s="261">
        <v>590.21</v>
      </c>
    </row>
    <row r="140" spans="1:2" ht="14.4">
      <c r="A140" s="260">
        <v>42231</v>
      </c>
      <c r="B140" s="261">
        <v>590.21</v>
      </c>
    </row>
    <row r="141" spans="1:2" ht="14.4">
      <c r="A141" s="260">
        <v>42230</v>
      </c>
      <c r="B141" s="261">
        <v>588.49099999999999</v>
      </c>
    </row>
    <row r="142" spans="1:2" ht="14.4">
      <c r="A142" s="260">
        <v>42229</v>
      </c>
      <c r="B142" s="261">
        <v>588.93899999999996</v>
      </c>
    </row>
    <row r="143" spans="1:2" ht="14.4">
      <c r="A143" s="260">
        <v>42228</v>
      </c>
      <c r="B143" s="261">
        <v>591.38900000000001</v>
      </c>
    </row>
    <row r="144" spans="1:2" ht="14.4">
      <c r="A144" s="260">
        <v>42227</v>
      </c>
      <c r="B144" s="261">
        <v>594.97900000000004</v>
      </c>
    </row>
    <row r="145" spans="1:2" ht="14.4">
      <c r="A145" s="260">
        <v>42226</v>
      </c>
      <c r="B145" s="261">
        <v>599.31700000000001</v>
      </c>
    </row>
    <row r="146" spans="1:2" ht="14.4">
      <c r="A146" s="260">
        <v>42225</v>
      </c>
      <c r="B146" s="261">
        <v>600.13</v>
      </c>
    </row>
    <row r="147" spans="1:2" ht="14.4">
      <c r="A147" s="260">
        <v>42224</v>
      </c>
      <c r="B147" s="261">
        <v>600.13</v>
      </c>
    </row>
    <row r="148" spans="1:2" ht="14.4">
      <c r="A148" s="260">
        <v>42223</v>
      </c>
      <c r="B148" s="261">
        <v>600.28899999999999</v>
      </c>
    </row>
    <row r="149" spans="1:2" ht="14.4">
      <c r="A149" s="260">
        <v>42222</v>
      </c>
      <c r="B149" s="261">
        <v>601.61300000000006</v>
      </c>
    </row>
    <row r="150" spans="1:2" ht="14.4">
      <c r="A150" s="260">
        <v>42221</v>
      </c>
      <c r="B150" s="261">
        <v>602.79300000000001</v>
      </c>
    </row>
    <row r="151" spans="1:2" ht="14.4">
      <c r="A151" s="260">
        <v>42220</v>
      </c>
      <c r="B151" s="261">
        <v>598.21299999999997</v>
      </c>
    </row>
    <row r="152" spans="1:2" ht="14.4">
      <c r="A152" s="260">
        <v>42219</v>
      </c>
      <c r="B152" s="261">
        <v>598.21299999999997</v>
      </c>
    </row>
    <row r="153" spans="1:2" ht="14.4">
      <c r="A153" s="260">
        <v>42218</v>
      </c>
      <c r="B153" s="261">
        <v>598.23</v>
      </c>
    </row>
    <row r="154" spans="1:2" ht="14.4">
      <c r="A154" s="260">
        <v>42217</v>
      </c>
      <c r="B154" s="261">
        <v>598.23</v>
      </c>
    </row>
    <row r="155" spans="1:2" ht="14.4">
      <c r="A155" s="260">
        <v>42216</v>
      </c>
      <c r="B155" s="261">
        <v>598.90300000000002</v>
      </c>
    </row>
    <row r="156" spans="1:2" ht="14.4">
      <c r="A156" s="260">
        <v>42215</v>
      </c>
      <c r="B156" s="261">
        <v>597.798</v>
      </c>
    </row>
    <row r="157" spans="1:2" ht="14.4">
      <c r="A157" s="260">
        <v>42214</v>
      </c>
      <c r="B157" s="261">
        <v>593.37400000000002</v>
      </c>
    </row>
    <row r="158" spans="1:2" ht="14.4">
      <c r="A158" s="260">
        <v>42213</v>
      </c>
      <c r="B158" s="261">
        <v>592.87699999999995</v>
      </c>
    </row>
    <row r="159" spans="1:2" ht="14.4">
      <c r="A159" s="260">
        <v>42212</v>
      </c>
      <c r="B159" s="261">
        <v>595.25300000000004</v>
      </c>
    </row>
    <row r="160" spans="1:2" ht="14.4">
      <c r="A160" s="260">
        <v>42211</v>
      </c>
      <c r="B160" s="261">
        <v>598.97</v>
      </c>
    </row>
    <row r="161" spans="1:2" ht="14.4">
      <c r="A161" s="260">
        <v>42210</v>
      </c>
      <c r="B161" s="261">
        <v>597.87599999999998</v>
      </c>
    </row>
    <row r="162" spans="1:2" ht="14.4">
      <c r="A162" s="260">
        <v>42209</v>
      </c>
      <c r="B162" s="261">
        <v>597.87599999999998</v>
      </c>
    </row>
    <row r="163" spans="1:2" ht="14.4">
      <c r="A163" s="260">
        <v>42208</v>
      </c>
      <c r="B163" s="261">
        <v>598.55399999999997</v>
      </c>
    </row>
    <row r="164" spans="1:2" ht="14.4">
      <c r="A164" s="260">
        <v>42207</v>
      </c>
      <c r="B164" s="261">
        <v>600.12300000000005</v>
      </c>
    </row>
    <row r="165" spans="1:2" ht="14.4">
      <c r="A165" s="260">
        <v>42206</v>
      </c>
      <c r="B165" s="261">
        <v>604.80799999999999</v>
      </c>
    </row>
    <row r="166" spans="1:2" ht="14.4">
      <c r="A166" s="260">
        <v>42205</v>
      </c>
      <c r="B166" s="261">
        <v>605.54700000000003</v>
      </c>
    </row>
    <row r="167" spans="1:2" ht="14.4">
      <c r="A167" s="260">
        <v>42204</v>
      </c>
      <c r="B167" s="261">
        <v>605.16999999999996</v>
      </c>
    </row>
    <row r="168" spans="1:2" ht="14.4">
      <c r="A168" s="260">
        <v>42203</v>
      </c>
      <c r="B168" s="261">
        <v>602.67999999999995</v>
      </c>
    </row>
    <row r="169" spans="1:2" ht="14.4">
      <c r="A169" s="260">
        <v>42202</v>
      </c>
      <c r="B169" s="261">
        <v>602.76900000000001</v>
      </c>
    </row>
    <row r="170" spans="1:2" ht="14.4">
      <c r="A170" s="260">
        <v>42201</v>
      </c>
      <c r="B170" s="261">
        <v>600.86199999999997</v>
      </c>
    </row>
    <row r="171" spans="1:2" ht="14.4">
      <c r="A171" s="260">
        <v>42200</v>
      </c>
      <c r="B171" s="261">
        <v>595.77599999999995</v>
      </c>
    </row>
    <row r="172" spans="1:2" ht="14.4">
      <c r="A172" s="260">
        <v>42199</v>
      </c>
      <c r="B172" s="261">
        <v>595.95799999999997</v>
      </c>
    </row>
    <row r="173" spans="1:2" ht="14.4">
      <c r="A173" s="260">
        <v>42198</v>
      </c>
      <c r="B173" s="261">
        <v>590.50599999999997</v>
      </c>
    </row>
    <row r="174" spans="1:2" ht="14.4">
      <c r="A174" s="260">
        <v>42197</v>
      </c>
      <c r="B174" s="261">
        <v>589.09</v>
      </c>
    </row>
    <row r="175" spans="1:2" ht="14.4">
      <c r="A175" s="260">
        <v>42196</v>
      </c>
      <c r="B175" s="261">
        <v>587.66999999999996</v>
      </c>
    </row>
    <row r="176" spans="1:2" ht="14.4">
      <c r="A176" s="260">
        <v>42195</v>
      </c>
      <c r="B176" s="261">
        <v>589.46199999999999</v>
      </c>
    </row>
    <row r="177" spans="1:2" ht="14.4">
      <c r="A177" s="260">
        <v>42194</v>
      </c>
      <c r="B177" s="261">
        <v>593.02599999999995</v>
      </c>
    </row>
    <row r="178" spans="1:2" ht="14.4">
      <c r="A178" s="260">
        <v>42193</v>
      </c>
      <c r="B178" s="261">
        <v>595.84500000000003</v>
      </c>
    </row>
    <row r="179" spans="1:2" ht="14.4">
      <c r="A179" s="260">
        <v>42192</v>
      </c>
      <c r="B179" s="261">
        <v>595.84900000000005</v>
      </c>
    </row>
    <row r="180" spans="1:2" ht="14.4">
      <c r="A180" s="260">
        <v>42191</v>
      </c>
      <c r="B180" s="261">
        <v>594.33399999999995</v>
      </c>
    </row>
    <row r="181" spans="1:2" ht="14.4">
      <c r="A181" s="260">
        <v>42190</v>
      </c>
      <c r="B181" s="261">
        <v>591.01</v>
      </c>
    </row>
    <row r="182" spans="1:2" ht="14.4">
      <c r="A182" s="260">
        <v>42189</v>
      </c>
      <c r="B182" s="261">
        <v>591.35900000000004</v>
      </c>
    </row>
    <row r="183" spans="1:2" ht="14.4">
      <c r="A183" s="260">
        <v>42188</v>
      </c>
      <c r="B183" s="261">
        <v>591.35900000000004</v>
      </c>
    </row>
    <row r="184" spans="1:2" ht="14.4">
      <c r="A184" s="260">
        <v>42187</v>
      </c>
      <c r="B184" s="261">
        <v>593.29200000000003</v>
      </c>
    </row>
    <row r="185" spans="1:2" ht="14.4">
      <c r="A185" s="260">
        <v>42186</v>
      </c>
      <c r="B185" s="261">
        <v>589.69100000000003</v>
      </c>
    </row>
    <row r="186" spans="1:2" ht="14.4">
      <c r="A186" s="260">
        <v>42185</v>
      </c>
      <c r="B186" s="261">
        <v>585.86300000000006</v>
      </c>
    </row>
    <row r="187" spans="1:2" ht="14.4">
      <c r="A187" s="260">
        <v>42184</v>
      </c>
      <c r="B187" s="261">
        <v>592.59799999999996</v>
      </c>
    </row>
    <row r="188" spans="1:2" ht="14.4">
      <c r="A188" s="260">
        <v>42183</v>
      </c>
      <c r="B188" s="261">
        <v>585.83000000000004</v>
      </c>
    </row>
    <row r="189" spans="1:2" ht="14.4">
      <c r="A189" s="260">
        <v>42182</v>
      </c>
      <c r="B189" s="261">
        <v>585.63599999999997</v>
      </c>
    </row>
    <row r="190" spans="1:2" ht="14.4">
      <c r="A190" s="260">
        <v>42181</v>
      </c>
      <c r="B190" s="261">
        <v>585.63599999999997</v>
      </c>
    </row>
    <row r="191" spans="1:2" ht="14.4">
      <c r="A191" s="260">
        <v>42180</v>
      </c>
      <c r="B191" s="261">
        <v>585.60400000000004</v>
      </c>
    </row>
    <row r="192" spans="1:2" ht="14.4">
      <c r="A192" s="260">
        <v>42179</v>
      </c>
      <c r="B192" s="261">
        <v>586.26599999999996</v>
      </c>
    </row>
    <row r="193" spans="1:2" ht="14.4">
      <c r="A193" s="260">
        <v>42178</v>
      </c>
      <c r="B193" s="261">
        <v>581.24099999999999</v>
      </c>
    </row>
    <row r="194" spans="1:2" ht="14.4">
      <c r="A194" s="260">
        <v>42177</v>
      </c>
      <c r="B194" s="261">
        <v>577.16</v>
      </c>
    </row>
    <row r="195" spans="1:2" ht="14.4">
      <c r="A195" s="260">
        <v>42176</v>
      </c>
      <c r="B195" s="261">
        <v>576.34</v>
      </c>
    </row>
    <row r="196" spans="1:2" ht="14.4">
      <c r="A196" s="260">
        <v>42175</v>
      </c>
      <c r="B196" s="261">
        <v>577.63</v>
      </c>
    </row>
    <row r="197" spans="1:2" ht="14.4">
      <c r="A197" s="260">
        <v>42174</v>
      </c>
      <c r="B197" s="261">
        <v>578.36400000000003</v>
      </c>
    </row>
    <row r="198" spans="1:2" ht="14.4">
      <c r="A198" s="260">
        <v>42173</v>
      </c>
      <c r="B198" s="261">
        <v>576.30499999999995</v>
      </c>
    </row>
    <row r="199" spans="1:2" ht="14.4">
      <c r="A199" s="260">
        <v>42172</v>
      </c>
      <c r="B199" s="261">
        <v>583.024</v>
      </c>
    </row>
    <row r="200" spans="1:2" ht="14.4">
      <c r="A200" s="260">
        <v>42171</v>
      </c>
      <c r="B200" s="261">
        <v>582.19899999999996</v>
      </c>
    </row>
    <row r="201" spans="1:2" ht="14.4">
      <c r="A201" s="260">
        <v>42170</v>
      </c>
      <c r="B201" s="261">
        <v>584.63499999999999</v>
      </c>
    </row>
    <row r="202" spans="1:2" ht="14.4">
      <c r="A202" s="260">
        <v>42169</v>
      </c>
      <c r="B202" s="261">
        <v>584.17999999999995</v>
      </c>
    </row>
    <row r="203" spans="1:2" ht="14.4">
      <c r="A203" s="260">
        <v>42168</v>
      </c>
      <c r="B203" s="261">
        <v>586.27</v>
      </c>
    </row>
    <row r="204" spans="1:2" ht="14.4">
      <c r="A204" s="260">
        <v>42167</v>
      </c>
      <c r="B204" s="261">
        <v>584.77300000000002</v>
      </c>
    </row>
    <row r="205" spans="1:2" ht="14.4">
      <c r="A205" s="260">
        <v>42166</v>
      </c>
      <c r="B205" s="261">
        <v>580.98599999999999</v>
      </c>
    </row>
    <row r="206" spans="1:2" ht="14.4">
      <c r="A206" s="260">
        <v>42165</v>
      </c>
      <c r="B206" s="261">
        <v>580.81399999999996</v>
      </c>
    </row>
    <row r="207" spans="1:2" ht="14.4">
      <c r="A207" s="260">
        <v>42164</v>
      </c>
      <c r="B207" s="261">
        <v>581.90300000000002</v>
      </c>
    </row>
    <row r="208" spans="1:2" ht="14.4">
      <c r="A208" s="260">
        <v>42163</v>
      </c>
      <c r="B208" s="261">
        <v>590.07500000000005</v>
      </c>
    </row>
    <row r="209" spans="1:2" ht="14.4">
      <c r="A209" s="260">
        <v>42162</v>
      </c>
      <c r="B209" s="261">
        <v>584.22</v>
      </c>
    </row>
    <row r="210" spans="1:2" ht="14.4">
      <c r="A210" s="260">
        <v>42161</v>
      </c>
      <c r="B210" s="261">
        <v>589.88</v>
      </c>
    </row>
    <row r="211" spans="1:2" ht="14.4">
      <c r="A211" s="260">
        <v>42160</v>
      </c>
      <c r="B211" s="261">
        <v>584.41200000000003</v>
      </c>
    </row>
    <row r="212" spans="1:2" ht="14.4">
      <c r="A212" s="260">
        <v>42159</v>
      </c>
      <c r="B212" s="261">
        <v>580.20500000000004</v>
      </c>
    </row>
    <row r="213" spans="1:2" ht="14.4">
      <c r="A213" s="260">
        <v>42158</v>
      </c>
      <c r="B213" s="261">
        <v>589.173</v>
      </c>
    </row>
    <row r="214" spans="1:2" ht="14.4">
      <c r="A214" s="260">
        <v>42157</v>
      </c>
      <c r="B214" s="261">
        <v>597.63699999999994</v>
      </c>
    </row>
    <row r="215" spans="1:2" ht="14.4">
      <c r="A215" s="260">
        <v>42156</v>
      </c>
      <c r="B215" s="261">
        <v>599.61099999999999</v>
      </c>
    </row>
    <row r="216" spans="1:2" ht="14.4">
      <c r="A216" s="260">
        <v>42155</v>
      </c>
      <c r="B216" s="261">
        <v>598.20000000000005</v>
      </c>
    </row>
    <row r="217" spans="1:2" ht="14.4">
      <c r="A217" s="260">
        <v>42154</v>
      </c>
      <c r="B217" s="261">
        <v>596.27</v>
      </c>
    </row>
    <row r="218" spans="1:2" ht="14.4">
      <c r="A218" s="260">
        <v>42153</v>
      </c>
      <c r="B218" s="261">
        <v>598.50099999999998</v>
      </c>
    </row>
    <row r="219" spans="1:2" ht="14.4">
      <c r="A219" s="260">
        <v>42152</v>
      </c>
      <c r="B219" s="261">
        <v>601.19500000000005</v>
      </c>
    </row>
    <row r="220" spans="1:2" ht="14.4">
      <c r="A220" s="260">
        <v>42151</v>
      </c>
      <c r="B220" s="261">
        <v>602.69200000000001</v>
      </c>
    </row>
    <row r="221" spans="1:2" ht="14.4">
      <c r="A221" s="260">
        <v>42150</v>
      </c>
      <c r="B221" s="261">
        <v>599.41499999999996</v>
      </c>
    </row>
    <row r="222" spans="1:2" ht="14.4">
      <c r="A222" s="260">
        <v>42149</v>
      </c>
      <c r="B222" s="261">
        <v>597.03800000000001</v>
      </c>
    </row>
    <row r="223" spans="1:2" ht="14.4">
      <c r="A223" s="260">
        <v>42148</v>
      </c>
      <c r="B223" s="261">
        <v>596.24</v>
      </c>
    </row>
    <row r="224" spans="1:2" ht="14.4">
      <c r="A224" s="260">
        <v>42147</v>
      </c>
      <c r="B224" s="261">
        <v>588.67499999999995</v>
      </c>
    </row>
    <row r="225" spans="1:2" ht="14.4">
      <c r="A225" s="260">
        <v>42146</v>
      </c>
      <c r="B225" s="261">
        <v>588.67499999999995</v>
      </c>
    </row>
    <row r="226" spans="1:2" ht="14.4">
      <c r="A226" s="260">
        <v>42145</v>
      </c>
      <c r="B226" s="261">
        <v>589.26900000000001</v>
      </c>
    </row>
    <row r="227" spans="1:2" ht="14.4">
      <c r="A227" s="260">
        <v>42144</v>
      </c>
      <c r="B227" s="261">
        <v>589.52</v>
      </c>
    </row>
    <row r="228" spans="1:2" ht="14.4">
      <c r="A228" s="260">
        <v>42143</v>
      </c>
      <c r="B228" s="261">
        <v>582.05700000000002</v>
      </c>
    </row>
    <row r="229" spans="1:2" ht="14.4">
      <c r="A229" s="260">
        <v>42142</v>
      </c>
      <c r="B229" s="261">
        <v>574.048</v>
      </c>
    </row>
    <row r="230" spans="1:2" ht="14.4">
      <c r="A230" s="260">
        <v>42141</v>
      </c>
      <c r="B230" s="261">
        <v>572.66</v>
      </c>
    </row>
    <row r="231" spans="1:2" ht="14.4">
      <c r="A231" s="260">
        <v>42140</v>
      </c>
      <c r="B231" s="261">
        <v>572.59</v>
      </c>
    </row>
    <row r="232" spans="1:2" ht="14.4">
      <c r="A232" s="260">
        <v>42139</v>
      </c>
      <c r="B232" s="261">
        <v>576.20500000000004</v>
      </c>
    </row>
    <row r="233" spans="1:2" ht="14.4">
      <c r="A233" s="260">
        <v>42138</v>
      </c>
      <c r="B233" s="261">
        <v>576.33199999999999</v>
      </c>
    </row>
    <row r="234" spans="1:2" ht="14.4">
      <c r="A234" s="260">
        <v>42137</v>
      </c>
      <c r="B234" s="261">
        <v>584.58100000000002</v>
      </c>
    </row>
    <row r="235" spans="1:2" ht="14.4">
      <c r="A235" s="260">
        <v>42136</v>
      </c>
      <c r="B235" s="261">
        <v>586.06600000000003</v>
      </c>
    </row>
    <row r="236" spans="1:2" ht="14.4">
      <c r="A236" s="260">
        <v>42135</v>
      </c>
      <c r="B236" s="261">
        <v>586.63599999999997</v>
      </c>
    </row>
    <row r="237" spans="1:2" ht="14.4">
      <c r="A237" s="260">
        <v>42134</v>
      </c>
      <c r="B237" s="261">
        <v>585.42999999999995</v>
      </c>
    </row>
    <row r="238" spans="1:2" ht="14.4">
      <c r="A238" s="260">
        <v>42133</v>
      </c>
      <c r="B238" s="261">
        <v>583.86300000000006</v>
      </c>
    </row>
    <row r="239" spans="1:2" ht="14.4">
      <c r="A239" s="260">
        <v>42132</v>
      </c>
      <c r="B239" s="261">
        <v>583.86300000000006</v>
      </c>
    </row>
    <row r="240" spans="1:2" ht="14.4">
      <c r="A240" s="260">
        <v>42131</v>
      </c>
      <c r="B240" s="261">
        <v>578.81100000000004</v>
      </c>
    </row>
    <row r="241" spans="1:2" ht="14.4">
      <c r="A241" s="260">
        <v>42130</v>
      </c>
      <c r="B241" s="261">
        <v>585.34299999999996</v>
      </c>
    </row>
    <row r="242" spans="1:2" ht="14.4">
      <c r="A242" s="260">
        <v>42129</v>
      </c>
      <c r="B242" s="261">
        <v>588.86099999999999</v>
      </c>
    </row>
    <row r="243" spans="1:2" ht="14.4">
      <c r="A243" s="260">
        <v>42128</v>
      </c>
      <c r="B243" s="261">
        <v>587.47500000000002</v>
      </c>
    </row>
    <row r="244" spans="1:2" ht="14.4">
      <c r="A244" s="260">
        <v>42127</v>
      </c>
      <c r="B244" s="261">
        <v>584.66</v>
      </c>
    </row>
    <row r="245" spans="1:2" ht="14.4">
      <c r="A245" s="260">
        <v>42126</v>
      </c>
      <c r="B245" s="261">
        <v>584.66</v>
      </c>
    </row>
    <row r="246" spans="1:2" ht="14.4">
      <c r="A246" s="260">
        <v>42125</v>
      </c>
      <c r="B246" s="261">
        <v>584.81500000000005</v>
      </c>
    </row>
    <row r="247" spans="1:2" ht="14.4">
      <c r="A247" s="260">
        <v>42124</v>
      </c>
      <c r="B247" s="261">
        <v>588.35599999999999</v>
      </c>
    </row>
    <row r="248" spans="1:2" ht="14.4">
      <c r="A248" s="260">
        <v>42123</v>
      </c>
      <c r="B248" s="261">
        <v>597.30600000000004</v>
      </c>
    </row>
    <row r="249" spans="1:2" ht="14.4">
      <c r="A249" s="260">
        <v>42122</v>
      </c>
      <c r="B249" s="261">
        <v>601.50099999999998</v>
      </c>
    </row>
    <row r="250" spans="1:2" ht="14.4">
      <c r="A250" s="260">
        <v>42121</v>
      </c>
      <c r="B250" s="261">
        <v>604.27300000000002</v>
      </c>
    </row>
    <row r="251" spans="1:2" ht="14.4">
      <c r="A251" s="260">
        <v>42120</v>
      </c>
      <c r="B251" s="261">
        <v>602.78</v>
      </c>
    </row>
    <row r="252" spans="1:2" ht="14.4">
      <c r="A252" s="260">
        <v>42119</v>
      </c>
      <c r="B252" s="261">
        <v>606.375</v>
      </c>
    </row>
    <row r="253" spans="1:2" ht="14.4">
      <c r="A253" s="260">
        <v>42118</v>
      </c>
      <c r="B253" s="261">
        <v>606.375</v>
      </c>
    </row>
    <row r="254" spans="1:2" ht="14.4">
      <c r="A254" s="260">
        <v>42117</v>
      </c>
      <c r="B254" s="261">
        <v>611.22299999999996</v>
      </c>
    </row>
    <row r="255" spans="1:2" ht="14.4">
      <c r="A255" s="260">
        <v>42116</v>
      </c>
      <c r="B255" s="261">
        <v>610.17899999999997</v>
      </c>
    </row>
    <row r="256" spans="1:2" ht="14.4">
      <c r="A256" s="260">
        <v>42115</v>
      </c>
      <c r="B256" s="261">
        <v>612.22799999999995</v>
      </c>
    </row>
    <row r="257" spans="1:2" ht="14.4">
      <c r="A257" s="260">
        <v>42114</v>
      </c>
      <c r="B257" s="261">
        <v>608.96500000000003</v>
      </c>
    </row>
    <row r="258" spans="1:2" ht="14.4">
      <c r="A258" s="260">
        <v>42113</v>
      </c>
      <c r="B258" s="261">
        <v>606.72</v>
      </c>
    </row>
    <row r="259" spans="1:2" ht="14.4">
      <c r="A259" s="260">
        <v>42112</v>
      </c>
      <c r="B259" s="261">
        <v>608.07600000000002</v>
      </c>
    </row>
    <row r="260" spans="1:2" ht="14.4">
      <c r="A260" s="260">
        <v>42111</v>
      </c>
      <c r="B260" s="261">
        <v>608.07600000000002</v>
      </c>
    </row>
    <row r="261" spans="1:2" ht="14.4">
      <c r="A261" s="260">
        <v>42110</v>
      </c>
      <c r="B261" s="261">
        <v>613.15200000000004</v>
      </c>
    </row>
    <row r="262" spans="1:2" ht="14.4">
      <c r="A262" s="260">
        <v>42109</v>
      </c>
      <c r="B262" s="261">
        <v>617.74800000000005</v>
      </c>
    </row>
    <row r="263" spans="1:2" ht="14.4">
      <c r="A263" s="260">
        <v>42108</v>
      </c>
      <c r="B263" s="261">
        <v>620.42700000000002</v>
      </c>
    </row>
    <row r="264" spans="1:2" ht="14.4">
      <c r="A264" s="260">
        <v>42107</v>
      </c>
      <c r="B264" s="261">
        <v>620.67899999999997</v>
      </c>
    </row>
    <row r="265" spans="1:2" ht="14.4">
      <c r="A265" s="260">
        <v>42106</v>
      </c>
      <c r="B265" s="261">
        <v>617.83000000000004</v>
      </c>
    </row>
    <row r="266" spans="1:2" ht="14.4">
      <c r="A266" s="260">
        <v>42105</v>
      </c>
      <c r="B266" s="261">
        <v>617.18100000000004</v>
      </c>
    </row>
    <row r="267" spans="1:2" ht="14.4">
      <c r="A267" s="260">
        <v>42104</v>
      </c>
      <c r="B267" s="261">
        <v>617.18100000000004</v>
      </c>
    </row>
    <row r="268" spans="1:2" ht="14.4">
      <c r="A268" s="260">
        <v>42103</v>
      </c>
      <c r="B268" s="261">
        <v>608.56299999999999</v>
      </c>
    </row>
    <row r="269" spans="1:2" ht="14.4">
      <c r="A269" s="260">
        <v>42102</v>
      </c>
      <c r="B269" s="261">
        <v>604.78499999999997</v>
      </c>
    </row>
    <row r="270" spans="1:2" ht="14.4">
      <c r="A270" s="260">
        <v>42101</v>
      </c>
      <c r="B270" s="261">
        <v>601.68600000000004</v>
      </c>
    </row>
    <row r="271" spans="1:2" ht="14.4">
      <c r="A271" s="260">
        <v>42100</v>
      </c>
      <c r="B271" s="261">
        <v>597.64</v>
      </c>
    </row>
    <row r="272" spans="1:2" ht="14.4">
      <c r="A272" s="260">
        <v>42099</v>
      </c>
      <c r="B272" s="261">
        <v>603.6</v>
      </c>
    </row>
    <row r="273" spans="1:2" ht="14.4">
      <c r="A273" s="260">
        <v>42098</v>
      </c>
      <c r="B273" s="261">
        <v>603.56700000000001</v>
      </c>
    </row>
    <row r="274" spans="1:2" ht="14.4">
      <c r="A274" s="260">
        <v>42097</v>
      </c>
      <c r="B274" s="261">
        <v>603.56700000000001</v>
      </c>
    </row>
    <row r="275" spans="1:2" ht="14.4">
      <c r="A275" s="260">
        <v>42096</v>
      </c>
      <c r="B275" s="261">
        <v>607.58199999999999</v>
      </c>
    </row>
    <row r="276" spans="1:2" ht="14.4">
      <c r="A276" s="260">
        <v>42095</v>
      </c>
      <c r="B276" s="261">
        <v>610.30499999999995</v>
      </c>
    </row>
    <row r="277" spans="1:2" ht="14.4">
      <c r="A277" s="260">
        <v>42094</v>
      </c>
      <c r="B277" s="261">
        <v>607.75599999999997</v>
      </c>
    </row>
    <row r="278" spans="1:2" ht="14.4">
      <c r="A278" s="260">
        <v>42093</v>
      </c>
      <c r="B278" s="261">
        <v>604.42499999999995</v>
      </c>
    </row>
    <row r="279" spans="1:2" ht="14.4">
      <c r="A279" s="260">
        <v>42092</v>
      </c>
      <c r="B279" s="261">
        <v>603.87</v>
      </c>
    </row>
    <row r="280" spans="1:2" ht="14.4">
      <c r="A280" s="260">
        <v>42091</v>
      </c>
      <c r="B280" s="261">
        <v>603.87</v>
      </c>
    </row>
    <row r="281" spans="1:2" ht="14.4">
      <c r="A281" s="260">
        <v>42090</v>
      </c>
      <c r="B281" s="261">
        <v>602.93399999999997</v>
      </c>
    </row>
    <row r="282" spans="1:2" ht="14.4">
      <c r="A282" s="260">
        <v>42089</v>
      </c>
      <c r="B282" s="261">
        <v>597.02599999999995</v>
      </c>
    </row>
    <row r="283" spans="1:2" ht="14.4">
      <c r="A283" s="260">
        <v>42088</v>
      </c>
      <c r="B283" s="261">
        <v>598.93299999999999</v>
      </c>
    </row>
    <row r="284" spans="1:2" ht="14.4">
      <c r="A284" s="260">
        <v>42087</v>
      </c>
      <c r="B284" s="261">
        <v>598.93299999999999</v>
      </c>
    </row>
    <row r="285" spans="1:2" ht="14.4">
      <c r="A285" s="260">
        <v>42086</v>
      </c>
      <c r="B285" s="261">
        <v>604.779</v>
      </c>
    </row>
    <row r="286" spans="1:2" ht="14.4">
      <c r="A286" s="260">
        <v>42085</v>
      </c>
      <c r="B286" s="261">
        <v>605.20000000000005</v>
      </c>
    </row>
    <row r="287" spans="1:2" ht="14.4">
      <c r="A287" s="260">
        <v>42084</v>
      </c>
      <c r="B287" s="261">
        <v>611</v>
      </c>
    </row>
    <row r="288" spans="1:2" ht="14.4">
      <c r="A288" s="260">
        <v>42083</v>
      </c>
      <c r="B288" s="261">
        <v>613.34699999999998</v>
      </c>
    </row>
    <row r="289" spans="1:2" ht="14.4">
      <c r="A289" s="260">
        <v>42082</v>
      </c>
      <c r="B289" s="261">
        <v>607.18600000000004</v>
      </c>
    </row>
    <row r="290" spans="1:2" ht="14.4">
      <c r="A290" s="260">
        <v>42081</v>
      </c>
      <c r="B290" s="261">
        <v>618.40300000000002</v>
      </c>
    </row>
    <row r="291" spans="1:2" ht="14.4">
      <c r="A291" s="260">
        <v>42080</v>
      </c>
      <c r="B291" s="261">
        <v>619.22799999999995</v>
      </c>
    </row>
    <row r="292" spans="1:2" ht="14.4">
      <c r="A292" s="260">
        <v>42079</v>
      </c>
      <c r="B292" s="261">
        <v>623.59500000000003</v>
      </c>
    </row>
    <row r="293" spans="1:2" ht="14.4">
      <c r="A293" s="260">
        <v>42078</v>
      </c>
      <c r="B293" s="261">
        <v>620.47</v>
      </c>
    </row>
    <row r="294" spans="1:2" ht="14.4">
      <c r="A294" s="260">
        <v>42077</v>
      </c>
      <c r="B294" s="261">
        <v>620.47</v>
      </c>
    </row>
    <row r="295" spans="1:2" ht="14.4">
      <c r="A295" s="260">
        <v>42076</v>
      </c>
      <c r="B295" s="261">
        <v>619.26900000000001</v>
      </c>
    </row>
    <row r="296" spans="1:2" ht="14.4">
      <c r="A296" s="260">
        <v>42075</v>
      </c>
      <c r="B296" s="261">
        <v>619.45399999999995</v>
      </c>
    </row>
    <row r="297" spans="1:2" ht="14.4">
      <c r="A297" s="260">
        <v>42074</v>
      </c>
      <c r="B297" s="261">
        <v>615.39499999999998</v>
      </c>
    </row>
    <row r="298" spans="1:2" ht="14.4">
      <c r="A298" s="260">
        <v>42073</v>
      </c>
      <c r="B298" s="261">
        <v>607.197</v>
      </c>
    </row>
    <row r="299" spans="1:2" ht="14.4">
      <c r="A299" s="260">
        <v>42072</v>
      </c>
      <c r="B299" s="261">
        <v>604.18200000000002</v>
      </c>
    </row>
    <row r="300" spans="1:2" ht="14.4">
      <c r="A300" s="260">
        <v>42071</v>
      </c>
      <c r="B300" s="261">
        <v>599.24</v>
      </c>
    </row>
    <row r="301" spans="1:2" ht="14.4">
      <c r="A301" s="260">
        <v>42070</v>
      </c>
      <c r="B301" s="261">
        <v>599.24</v>
      </c>
    </row>
    <row r="302" spans="1:2" ht="14.4">
      <c r="A302" s="260">
        <v>42069</v>
      </c>
      <c r="B302" s="261">
        <v>597.12300000000005</v>
      </c>
    </row>
    <row r="303" spans="1:2" ht="14.4">
      <c r="A303" s="260">
        <v>42068</v>
      </c>
      <c r="B303" s="261">
        <v>592.85500000000002</v>
      </c>
    </row>
    <row r="304" spans="1:2" ht="14.4">
      <c r="A304" s="260">
        <v>42067</v>
      </c>
      <c r="B304" s="261">
        <v>587.95899999999995</v>
      </c>
    </row>
    <row r="305" spans="1:2" ht="14.4">
      <c r="A305" s="260">
        <v>42066</v>
      </c>
      <c r="B305" s="261">
        <v>587.14300000000003</v>
      </c>
    </row>
    <row r="306" spans="1:2" ht="14.4">
      <c r="A306" s="260">
        <v>42065</v>
      </c>
      <c r="B306" s="261">
        <v>585.89599999999996</v>
      </c>
    </row>
    <row r="307" spans="1:2" ht="14.4">
      <c r="A307" s="260">
        <v>42064</v>
      </c>
      <c r="B307" s="261">
        <v>584.26</v>
      </c>
    </row>
    <row r="308" spans="1:2" ht="14.4">
      <c r="A308" s="260">
        <v>42063</v>
      </c>
      <c r="B308" s="261">
        <v>584.26</v>
      </c>
    </row>
    <row r="309" spans="1:2" ht="14.4">
      <c r="A309" s="260">
        <v>42062</v>
      </c>
      <c r="B309" s="261">
        <v>584.72</v>
      </c>
    </row>
    <row r="310" spans="1:2" ht="14.4">
      <c r="A310" s="260">
        <v>42061</v>
      </c>
      <c r="B310" s="261">
        <v>577.71500000000003</v>
      </c>
    </row>
    <row r="311" spans="1:2" ht="14.4">
      <c r="A311" s="260">
        <v>42060</v>
      </c>
      <c r="B311" s="261">
        <v>578.12900000000002</v>
      </c>
    </row>
    <row r="312" spans="1:2" ht="14.4">
      <c r="A312" s="260">
        <v>42059</v>
      </c>
      <c r="B312" s="261">
        <v>578.851</v>
      </c>
    </row>
    <row r="313" spans="1:2" ht="14.4">
      <c r="A313" s="260">
        <v>42058</v>
      </c>
      <c r="B313" s="261">
        <v>578.14599999999996</v>
      </c>
    </row>
    <row r="314" spans="1:2" ht="14.4">
      <c r="A314" s="260">
        <v>42057</v>
      </c>
      <c r="B314" s="261">
        <v>575.86</v>
      </c>
    </row>
    <row r="315" spans="1:2" ht="14.4">
      <c r="A315" s="260">
        <v>42056</v>
      </c>
      <c r="B315" s="261">
        <v>577.976</v>
      </c>
    </row>
    <row r="316" spans="1:2" ht="14.4">
      <c r="A316" s="260">
        <v>42055</v>
      </c>
      <c r="B316" s="261">
        <v>577.976</v>
      </c>
    </row>
    <row r="317" spans="1:2" ht="14.4">
      <c r="A317" s="260">
        <v>42054</v>
      </c>
      <c r="B317" s="261">
        <v>575.59900000000005</v>
      </c>
    </row>
    <row r="318" spans="1:2" ht="14.4">
      <c r="A318" s="260">
        <v>42053</v>
      </c>
      <c r="B318" s="261">
        <v>575.95000000000005</v>
      </c>
    </row>
    <row r="319" spans="1:2" ht="14.4">
      <c r="A319" s="260">
        <v>42052</v>
      </c>
      <c r="B319" s="261">
        <v>576.62900000000002</v>
      </c>
    </row>
    <row r="320" spans="1:2" ht="14.4">
      <c r="A320" s="260">
        <v>42051</v>
      </c>
      <c r="B320" s="261">
        <v>574.81399999999996</v>
      </c>
    </row>
    <row r="321" spans="1:2" ht="14.4">
      <c r="A321" s="260">
        <v>42050</v>
      </c>
      <c r="B321" s="261">
        <v>574.75</v>
      </c>
    </row>
    <row r="322" spans="1:2" ht="14.4">
      <c r="A322" s="260">
        <v>42049</v>
      </c>
      <c r="B322" s="261">
        <v>574.75</v>
      </c>
    </row>
    <row r="323" spans="1:2" ht="14.4">
      <c r="A323" s="260">
        <v>42048</v>
      </c>
      <c r="B323" s="261">
        <v>574.96400000000006</v>
      </c>
    </row>
    <row r="324" spans="1:2" ht="14.4">
      <c r="A324" s="260">
        <v>42047</v>
      </c>
      <c r="B324" s="261">
        <v>578.68899999999996</v>
      </c>
    </row>
    <row r="325" spans="1:2" ht="14.4">
      <c r="A325" s="260">
        <v>42046</v>
      </c>
      <c r="B325" s="261">
        <v>579.48699999999997</v>
      </c>
    </row>
    <row r="326" spans="1:2" ht="14.4">
      <c r="A326" s="260">
        <v>42045</v>
      </c>
      <c r="B326" s="261">
        <v>579.96199999999999</v>
      </c>
    </row>
    <row r="327" spans="1:2" ht="14.4">
      <c r="A327" s="260">
        <v>42044</v>
      </c>
      <c r="B327" s="261">
        <v>579.553</v>
      </c>
    </row>
    <row r="328" spans="1:2" ht="14.4">
      <c r="A328" s="260">
        <v>42043</v>
      </c>
      <c r="B328" s="261">
        <v>573.05999999999995</v>
      </c>
    </row>
    <row r="329" spans="1:2" ht="14.4">
      <c r="A329" s="260">
        <v>42042</v>
      </c>
      <c r="B329" s="261">
        <v>572.4</v>
      </c>
    </row>
    <row r="330" spans="1:2" ht="14.4">
      <c r="A330" s="260">
        <v>42041</v>
      </c>
      <c r="B330" s="261">
        <v>572.4</v>
      </c>
    </row>
    <row r="331" spans="1:2" ht="14.4">
      <c r="A331" s="260">
        <v>42040</v>
      </c>
      <c r="B331" s="261">
        <v>576.53300000000002</v>
      </c>
    </row>
    <row r="332" spans="1:2" ht="14.4">
      <c r="A332" s="260">
        <v>42039</v>
      </c>
      <c r="B332" s="261">
        <v>573.07299999999998</v>
      </c>
    </row>
    <row r="333" spans="1:2" ht="14.4">
      <c r="A333" s="260">
        <v>42038</v>
      </c>
      <c r="B333" s="261">
        <v>578.08900000000006</v>
      </c>
    </row>
    <row r="334" spans="1:2" ht="14.4">
      <c r="A334" s="260">
        <v>42037</v>
      </c>
      <c r="B334" s="261">
        <v>579.66800000000001</v>
      </c>
    </row>
    <row r="335" spans="1:2" ht="14.4">
      <c r="A335" s="260">
        <v>42036</v>
      </c>
      <c r="B335" s="261">
        <v>581.16</v>
      </c>
    </row>
    <row r="336" spans="1:2" ht="14.4">
      <c r="A336" s="260">
        <v>42035</v>
      </c>
      <c r="B336" s="261">
        <v>581.16</v>
      </c>
    </row>
    <row r="337" spans="1:2" ht="14.4">
      <c r="A337" s="260">
        <v>42034</v>
      </c>
      <c r="B337" s="261">
        <v>578.71900000000005</v>
      </c>
    </row>
    <row r="338" spans="1:2" ht="14.4">
      <c r="A338" s="260">
        <v>42033</v>
      </c>
      <c r="B338" s="261">
        <v>580.46900000000005</v>
      </c>
    </row>
    <row r="339" spans="1:2" ht="14.4">
      <c r="A339" s="260">
        <v>42032</v>
      </c>
      <c r="B339" s="261">
        <v>577.84900000000005</v>
      </c>
    </row>
    <row r="340" spans="1:2" ht="14.4">
      <c r="A340" s="260">
        <v>42031</v>
      </c>
      <c r="B340" s="261">
        <v>582.77599999999995</v>
      </c>
    </row>
    <row r="341" spans="1:2" ht="14.4">
      <c r="A341" s="260">
        <v>42030</v>
      </c>
      <c r="B341" s="261">
        <v>585.03499999999997</v>
      </c>
    </row>
    <row r="342" spans="1:2" ht="14.4">
      <c r="A342" s="260">
        <v>42029</v>
      </c>
      <c r="B342" s="261">
        <v>589.47</v>
      </c>
    </row>
    <row r="343" spans="1:2" ht="14.4">
      <c r="A343" s="260">
        <v>42028</v>
      </c>
      <c r="B343" s="261">
        <v>585.21</v>
      </c>
    </row>
    <row r="344" spans="1:2" ht="14.4">
      <c r="A344" s="260">
        <v>42027</v>
      </c>
      <c r="B344" s="261">
        <v>583.31399999999996</v>
      </c>
    </row>
    <row r="345" spans="1:2" ht="14.4">
      <c r="A345" s="260">
        <v>42026</v>
      </c>
      <c r="B345" s="261">
        <v>564.67100000000005</v>
      </c>
    </row>
    <row r="346" spans="1:2" ht="14.4">
      <c r="A346" s="260">
        <v>42025</v>
      </c>
      <c r="B346" s="261">
        <v>567.23500000000001</v>
      </c>
    </row>
    <row r="347" spans="1:2" ht="14.4">
      <c r="A347" s="260">
        <v>42024</v>
      </c>
      <c r="B347" s="261">
        <v>566.13</v>
      </c>
    </row>
    <row r="348" spans="1:2" ht="14.4">
      <c r="A348" s="260">
        <v>42023</v>
      </c>
      <c r="B348" s="261">
        <v>566.53200000000004</v>
      </c>
    </row>
    <row r="349" spans="1:2" ht="14.4">
      <c r="A349" s="260">
        <v>42022</v>
      </c>
      <c r="B349" s="261">
        <v>565.96</v>
      </c>
    </row>
    <row r="350" spans="1:2" ht="14.4">
      <c r="A350" s="260">
        <v>42021</v>
      </c>
      <c r="B350" s="261">
        <v>565.96</v>
      </c>
    </row>
    <row r="351" spans="1:2" ht="14.4">
      <c r="A351" s="260">
        <v>42020</v>
      </c>
      <c r="B351" s="261">
        <v>565.11199999999997</v>
      </c>
    </row>
    <row r="352" spans="1:2" ht="14.4">
      <c r="A352" s="260">
        <v>42019</v>
      </c>
      <c r="B352" s="261">
        <v>561.04</v>
      </c>
    </row>
    <row r="353" spans="1:2" ht="14.4">
      <c r="A353" s="260">
        <v>42018</v>
      </c>
      <c r="B353" s="261">
        <v>554.84500000000003</v>
      </c>
    </row>
    <row r="354" spans="1:2" ht="14.4">
      <c r="A354" s="260">
        <v>42017</v>
      </c>
      <c r="B354" s="261">
        <v>554.84500000000003</v>
      </c>
    </row>
    <row r="355" spans="1:2" ht="14.4">
      <c r="A355" s="260">
        <v>42016</v>
      </c>
      <c r="B355" s="261">
        <v>554.32399999999996</v>
      </c>
    </row>
    <row r="356" spans="1:2" ht="14.4">
      <c r="A356" s="260">
        <v>42015</v>
      </c>
      <c r="B356" s="261">
        <v>552.14</v>
      </c>
    </row>
    <row r="357" spans="1:2" ht="14.4">
      <c r="A357" s="260">
        <v>42014</v>
      </c>
      <c r="B357" s="261">
        <v>555.65499999999997</v>
      </c>
    </row>
    <row r="358" spans="1:2" ht="14.4">
      <c r="A358" s="260">
        <v>42013</v>
      </c>
      <c r="B358" s="261">
        <v>555.65499999999997</v>
      </c>
    </row>
    <row r="359" spans="1:2" ht="14.4">
      <c r="A359" s="260">
        <v>42012</v>
      </c>
      <c r="B359" s="261">
        <v>555.79</v>
      </c>
    </row>
    <row r="360" spans="1:2" ht="14.4">
      <c r="A360" s="260">
        <v>42011</v>
      </c>
      <c r="B360" s="261">
        <v>553.45000000000005</v>
      </c>
    </row>
    <row r="361" spans="1:2" ht="14.4">
      <c r="A361" s="260">
        <v>42010</v>
      </c>
      <c r="B361" s="261">
        <v>550.38599999999997</v>
      </c>
    </row>
    <row r="362" spans="1:2" ht="14.4">
      <c r="A362" s="260">
        <v>42009</v>
      </c>
      <c r="B362" s="261">
        <v>549.51599999999996</v>
      </c>
    </row>
    <row r="363" spans="1:2" ht="14.4">
      <c r="A363" s="260">
        <v>42008</v>
      </c>
      <c r="B363" s="261">
        <v>548.58000000000004</v>
      </c>
    </row>
    <row r="364" spans="1:2" ht="14.4">
      <c r="A364" s="260">
        <v>42007</v>
      </c>
      <c r="B364" s="261">
        <v>543.95500000000004</v>
      </c>
    </row>
    <row r="365" spans="1:2" ht="14.4">
      <c r="A365" s="260">
        <v>42006</v>
      </c>
      <c r="B365" s="261">
        <v>543.95500000000004</v>
      </c>
    </row>
    <row r="366" spans="1:2" ht="14.4">
      <c r="A366" s="260">
        <v>42005</v>
      </c>
      <c r="B366" s="261">
        <v>542.22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A83F4-D8D5-4C0D-A9C9-DDA6CC439DC9}">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MINING AND CONTRACTING OPERATIONS (MCO)</v>
      </c>
    </row>
    <row r="11" spans="1:14">
      <c r="C11" s="272" t="s">
        <v>156</v>
      </c>
      <c r="E11" s="273" t="s">
        <v>388</v>
      </c>
      <c r="F11" s="274" t="s">
        <v>73</v>
      </c>
      <c r="G11" s="273">
        <v>1000941345</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1759962</v>
      </c>
      <c r="F15" s="351">
        <v>-554145</v>
      </c>
      <c r="G15" s="351">
        <v>1205817</v>
      </c>
      <c r="I15" s="351">
        <v>0</v>
      </c>
      <c r="J15" s="351">
        <v>0</v>
      </c>
      <c r="K15" s="351">
        <v>0</v>
      </c>
      <c r="M15" s="351">
        <v>1205817</v>
      </c>
      <c r="N15" s="344"/>
    </row>
    <row r="16" spans="1:14">
      <c r="B16" s="276" t="s">
        <v>29</v>
      </c>
      <c r="C16" s="277"/>
      <c r="E16" s="286">
        <v>0</v>
      </c>
      <c r="F16" s="286">
        <v>0</v>
      </c>
      <c r="G16" s="286">
        <v>0</v>
      </c>
      <c r="I16" s="286">
        <v>0</v>
      </c>
      <c r="J16" s="286">
        <v>0</v>
      </c>
      <c r="K16" s="286">
        <v>0</v>
      </c>
      <c r="M16" s="286">
        <v>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c r="F19" s="357">
        <v>0</v>
      </c>
      <c r="G19" s="357">
        <v>0</v>
      </c>
      <c r="I19" s="357">
        <v>0</v>
      </c>
      <c r="J19" s="357">
        <v>0</v>
      </c>
      <c r="K19" s="357">
        <v>0</v>
      </c>
      <c r="M19" s="357">
        <v>0</v>
      </c>
      <c r="N19" s="354"/>
    </row>
    <row r="20" spans="1:14">
      <c r="A20" s="270"/>
      <c r="B20" s="270" t="s">
        <v>101</v>
      </c>
      <c r="C20" s="283" t="s">
        <v>53</v>
      </c>
      <c r="E20" s="290"/>
      <c r="F20" s="290">
        <v>0</v>
      </c>
      <c r="G20" s="290">
        <v>0</v>
      </c>
      <c r="I20" s="290">
        <v>0</v>
      </c>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1759962</v>
      </c>
      <c r="F22" s="286">
        <v>-554145</v>
      </c>
      <c r="G22" s="286">
        <v>1205817</v>
      </c>
      <c r="H22" s="274"/>
      <c r="I22" s="286">
        <v>0</v>
      </c>
      <c r="J22" s="286">
        <v>0</v>
      </c>
      <c r="K22" s="286">
        <v>0</v>
      </c>
      <c r="L22" s="274"/>
      <c r="M22" s="286">
        <v>1205817</v>
      </c>
      <c r="N22" s="277"/>
    </row>
    <row r="23" spans="1:14" ht="9.75" customHeight="1">
      <c r="A23" s="270"/>
      <c r="B23" s="270" t="s">
        <v>103</v>
      </c>
      <c r="C23" s="269" t="s">
        <v>32</v>
      </c>
      <c r="E23" s="290"/>
      <c r="F23" s="290">
        <v>0</v>
      </c>
      <c r="G23" s="290">
        <v>0</v>
      </c>
      <c r="I23" s="290"/>
      <c r="J23" s="290">
        <v>0</v>
      </c>
      <c r="K23" s="290">
        <v>0</v>
      </c>
      <c r="M23" s="290">
        <v>0</v>
      </c>
    </row>
    <row r="24" spans="1:14" ht="10.5" customHeight="1">
      <c r="A24" s="270"/>
      <c r="B24" s="353" t="s">
        <v>104</v>
      </c>
      <c r="C24" s="354" t="s">
        <v>33</v>
      </c>
      <c r="E24" s="357"/>
      <c r="F24" s="357">
        <v>0</v>
      </c>
      <c r="G24" s="357">
        <v>0</v>
      </c>
      <c r="I24" s="357"/>
      <c r="J24" s="357">
        <v>0</v>
      </c>
      <c r="K24" s="357">
        <v>0</v>
      </c>
      <c r="M24" s="357">
        <v>0</v>
      </c>
      <c r="N24" s="354"/>
    </row>
    <row r="25" spans="1:14" ht="9.75" customHeight="1">
      <c r="A25" s="270"/>
      <c r="B25" s="270" t="s">
        <v>105</v>
      </c>
      <c r="C25" s="283" t="s">
        <v>31</v>
      </c>
      <c r="E25" s="290">
        <v>763670</v>
      </c>
      <c r="F25" s="290">
        <v>-530545</v>
      </c>
      <c r="G25" s="290">
        <v>233125</v>
      </c>
      <c r="I25" s="290"/>
      <c r="J25" s="290">
        <v>0</v>
      </c>
      <c r="K25" s="290">
        <v>0</v>
      </c>
      <c r="M25" s="290">
        <v>233125</v>
      </c>
      <c r="N25" s="283" t="s">
        <v>538</v>
      </c>
    </row>
    <row r="26" spans="1:14" ht="9.75" customHeight="1">
      <c r="A26" s="270"/>
      <c r="B26" s="353" t="s">
        <v>106</v>
      </c>
      <c r="C26" s="354" t="s">
        <v>34</v>
      </c>
      <c r="E26" s="357"/>
      <c r="F26" s="357">
        <v>0</v>
      </c>
      <c r="G26" s="357">
        <v>0</v>
      </c>
      <c r="I26" s="357"/>
      <c r="J26" s="357">
        <v>0</v>
      </c>
      <c r="K26" s="357">
        <v>0</v>
      </c>
      <c r="M26" s="357">
        <v>0</v>
      </c>
      <c r="N26" s="354"/>
    </row>
    <row r="27" spans="1:14" ht="9" customHeight="1">
      <c r="A27" s="270"/>
      <c r="B27" s="270" t="s">
        <v>107</v>
      </c>
      <c r="C27" s="283" t="s">
        <v>35</v>
      </c>
      <c r="E27" s="290"/>
      <c r="F27" s="290">
        <v>0</v>
      </c>
      <c r="G27" s="290">
        <v>0</v>
      </c>
      <c r="I27" s="290"/>
      <c r="J27" s="290">
        <v>0</v>
      </c>
      <c r="K27" s="290">
        <v>0</v>
      </c>
      <c r="M27" s="290">
        <v>0</v>
      </c>
      <c r="N27" s="283"/>
    </row>
    <row r="28" spans="1:14" ht="11.25" customHeight="1">
      <c r="A28" s="270"/>
      <c r="B28" s="353" t="s">
        <v>108</v>
      </c>
      <c r="C28" s="354" t="s">
        <v>36</v>
      </c>
      <c r="E28" s="357">
        <v>137982</v>
      </c>
      <c r="F28" s="357">
        <v>0</v>
      </c>
      <c r="G28" s="357">
        <v>137982</v>
      </c>
      <c r="I28" s="357"/>
      <c r="J28" s="357">
        <v>0</v>
      </c>
      <c r="K28" s="357">
        <v>0</v>
      </c>
      <c r="M28" s="357">
        <v>137982</v>
      </c>
      <c r="N28" s="354" t="s">
        <v>538</v>
      </c>
    </row>
    <row r="29" spans="1:14" ht="10.5" customHeight="1">
      <c r="A29" s="270"/>
      <c r="B29" s="270" t="s">
        <v>109</v>
      </c>
      <c r="C29" s="269" t="s">
        <v>37</v>
      </c>
      <c r="E29" s="290"/>
      <c r="F29" s="290">
        <v>0</v>
      </c>
      <c r="G29" s="290">
        <v>0</v>
      </c>
      <c r="I29" s="290"/>
      <c r="J29" s="290">
        <v>0</v>
      </c>
      <c r="K29" s="290">
        <v>0</v>
      </c>
      <c r="M29" s="290">
        <v>0</v>
      </c>
    </row>
    <row r="30" spans="1:14">
      <c r="A30" s="270"/>
      <c r="B30" s="353" t="s">
        <v>110</v>
      </c>
      <c r="C30" s="354" t="s">
        <v>38</v>
      </c>
      <c r="E30" s="357"/>
      <c r="F30" s="357">
        <v>0</v>
      </c>
      <c r="G30" s="357">
        <v>0</v>
      </c>
      <c r="I30" s="357"/>
      <c r="J30" s="357">
        <v>0</v>
      </c>
      <c r="K30" s="357">
        <v>0</v>
      </c>
      <c r="M30" s="357">
        <v>0</v>
      </c>
      <c r="N30" s="354"/>
    </row>
    <row r="31" spans="1:14">
      <c r="A31" s="270"/>
      <c r="B31" s="270" t="s">
        <v>111</v>
      </c>
      <c r="C31" s="283" t="s">
        <v>39</v>
      </c>
      <c r="E31" s="290">
        <v>658460</v>
      </c>
      <c r="F31" s="290">
        <v>0</v>
      </c>
      <c r="G31" s="290">
        <v>658460</v>
      </c>
      <c r="I31" s="290"/>
      <c r="J31" s="290">
        <v>0</v>
      </c>
      <c r="K31" s="290">
        <v>0</v>
      </c>
      <c r="M31" s="290">
        <v>658460</v>
      </c>
      <c r="N31" s="283" t="s">
        <v>538</v>
      </c>
    </row>
    <row r="32" spans="1:14" ht="12" customHeight="1">
      <c r="A32" s="270"/>
      <c r="B32" s="353" t="s">
        <v>96</v>
      </c>
      <c r="C32" s="354" t="s">
        <v>41</v>
      </c>
      <c r="E32" s="357"/>
      <c r="F32" s="357">
        <v>0</v>
      </c>
      <c r="G32" s="357">
        <v>0</v>
      </c>
      <c r="I32" s="357"/>
      <c r="J32" s="357">
        <v>0</v>
      </c>
      <c r="K32" s="357">
        <v>0</v>
      </c>
      <c r="M32" s="357">
        <v>0</v>
      </c>
      <c r="N32" s="354"/>
    </row>
    <row r="33" spans="1:14">
      <c r="A33" s="270"/>
      <c r="B33" s="270" t="s">
        <v>112</v>
      </c>
      <c r="C33" s="283" t="s">
        <v>42</v>
      </c>
      <c r="E33" s="290">
        <v>166250</v>
      </c>
      <c r="F33" s="290">
        <v>0</v>
      </c>
      <c r="G33" s="290">
        <v>166250</v>
      </c>
      <c r="I33" s="290"/>
      <c r="J33" s="290">
        <v>0</v>
      </c>
      <c r="K33" s="290">
        <v>0</v>
      </c>
      <c r="M33" s="290">
        <v>166250</v>
      </c>
      <c r="N33" s="283" t="s">
        <v>538</v>
      </c>
    </row>
    <row r="34" spans="1:14" ht="11.25" customHeight="1">
      <c r="A34" s="270"/>
      <c r="B34" s="353" t="s">
        <v>113</v>
      </c>
      <c r="C34" s="354" t="s">
        <v>85</v>
      </c>
      <c r="E34" s="357"/>
      <c r="F34" s="357">
        <v>0</v>
      </c>
      <c r="G34" s="357">
        <v>0</v>
      </c>
      <c r="I34" s="357"/>
      <c r="J34" s="357">
        <v>0</v>
      </c>
      <c r="K34" s="357">
        <v>0</v>
      </c>
      <c r="M34" s="357">
        <v>0</v>
      </c>
      <c r="N34" s="354"/>
    </row>
    <row r="35" spans="1:14">
      <c r="A35" s="270"/>
      <c r="B35" s="270" t="s">
        <v>114</v>
      </c>
      <c r="C35" s="283" t="s">
        <v>40</v>
      </c>
      <c r="E35" s="290"/>
      <c r="F35" s="290">
        <v>0</v>
      </c>
      <c r="G35" s="290">
        <v>0</v>
      </c>
      <c r="I35" s="290"/>
      <c r="J35" s="290">
        <v>0</v>
      </c>
      <c r="K35" s="290">
        <v>0</v>
      </c>
      <c r="M35" s="290">
        <v>0</v>
      </c>
      <c r="N35" s="283"/>
    </row>
    <row r="36" spans="1:14">
      <c r="A36" s="270"/>
      <c r="B36" s="353" t="s">
        <v>115</v>
      </c>
      <c r="C36" s="354" t="s">
        <v>43</v>
      </c>
      <c r="E36" s="357"/>
      <c r="F36" s="357">
        <v>0</v>
      </c>
      <c r="G36" s="357">
        <v>0</v>
      </c>
      <c r="I36" s="357"/>
      <c r="J36" s="357">
        <v>0</v>
      </c>
      <c r="K36" s="357">
        <v>0</v>
      </c>
      <c r="M36" s="357">
        <v>0</v>
      </c>
      <c r="N36" s="354"/>
    </row>
    <row r="37" spans="1:14">
      <c r="A37" s="270"/>
      <c r="B37" s="270" t="s">
        <v>116</v>
      </c>
      <c r="C37" s="283" t="s">
        <v>44</v>
      </c>
      <c r="E37" s="290"/>
      <c r="F37" s="290">
        <v>0</v>
      </c>
      <c r="G37" s="290">
        <v>0</v>
      </c>
      <c r="I37" s="290"/>
      <c r="J37" s="290">
        <v>0</v>
      </c>
      <c r="K37" s="290">
        <v>0</v>
      </c>
      <c r="M37" s="290">
        <v>0</v>
      </c>
      <c r="N37" s="283"/>
    </row>
    <row r="38" spans="1:14">
      <c r="A38" s="270"/>
      <c r="B38" s="353" t="s">
        <v>168</v>
      </c>
      <c r="C38" s="354" t="s">
        <v>170</v>
      </c>
      <c r="E38" s="357">
        <v>33600</v>
      </c>
      <c r="F38" s="357">
        <v>-23600</v>
      </c>
      <c r="G38" s="357">
        <v>10000</v>
      </c>
      <c r="I38" s="357"/>
      <c r="J38" s="357">
        <v>0</v>
      </c>
      <c r="K38" s="357">
        <v>0</v>
      </c>
      <c r="M38" s="357">
        <v>10000</v>
      </c>
      <c r="N38" s="354" t="s">
        <v>538</v>
      </c>
    </row>
    <row r="39" spans="1:14">
      <c r="A39" s="270"/>
      <c r="B39" s="270" t="s">
        <v>169</v>
      </c>
      <c r="C39" s="269" t="s">
        <v>250</v>
      </c>
      <c r="E39" s="290"/>
      <c r="F39" s="290">
        <v>0</v>
      </c>
      <c r="G39" s="290">
        <v>0</v>
      </c>
      <c r="I39" s="290"/>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1759962</v>
      </c>
      <c r="F66" s="374">
        <v>-554145</v>
      </c>
      <c r="G66" s="374">
        <v>1205817</v>
      </c>
      <c r="H66" s="298"/>
      <c r="I66" s="374">
        <v>0</v>
      </c>
      <c r="J66" s="374">
        <v>0</v>
      </c>
      <c r="K66" s="374">
        <v>0</v>
      </c>
      <c r="L66" s="298"/>
      <c r="M66" s="374">
        <v>1205817</v>
      </c>
      <c r="N66" s="350"/>
    </row>
    <row r="67" spans="1:14">
      <c r="A67" s="270"/>
      <c r="B67" s="276" t="s">
        <v>385</v>
      </c>
      <c r="C67" s="277"/>
      <c r="E67" s="286">
        <v>2600000</v>
      </c>
      <c r="F67" s="286">
        <v>0</v>
      </c>
      <c r="G67" s="286">
        <v>2600000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v>2600000</v>
      </c>
      <c r="F69" s="290">
        <v>0</v>
      </c>
      <c r="G69" s="290">
        <v>2600000</v>
      </c>
      <c r="I69" s="299"/>
      <c r="J69" s="299"/>
      <c r="K69" s="299"/>
      <c r="M69" s="290"/>
    </row>
    <row r="70" spans="1:14">
      <c r="A70" s="270"/>
      <c r="B70" s="350" t="s">
        <v>93</v>
      </c>
      <c r="C70" s="350"/>
      <c r="D70" s="298"/>
      <c r="E70" s="374">
        <v>2600000</v>
      </c>
      <c r="F70" s="374">
        <v>0</v>
      </c>
      <c r="G70" s="374">
        <v>2600000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1759962</v>
      </c>
      <c r="F79" s="381">
        <v>-554145</v>
      </c>
      <c r="G79" s="381">
        <v>1205817</v>
      </c>
      <c r="I79" s="381">
        <v>0</v>
      </c>
      <c r="J79" s="381">
        <v>0</v>
      </c>
      <c r="K79" s="381">
        <v>0</v>
      </c>
      <c r="M79" s="381">
        <v>1205817</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67" priority="2" operator="containsText" text="ERROR">
      <formula>NOT(ISERROR(SEARCH("ERROR",F80)))</formula>
    </cfRule>
  </conditionalFormatting>
  <conditionalFormatting sqref="J80">
    <cfRule type="containsText" dxfId="166" priority="1" operator="containsText" text="ERROR">
      <formula>NOT(ISERROR(SEARCH("ERROR",J80)))</formula>
    </cfRule>
  </conditionalFormatting>
  <dataValidations count="1">
    <dataValidation type="list" allowBlank="1" showInputMessage="1" showErrorMessage="1" sqref="N46:N50 N17:N23 N75:N78 N69 N25:N33 N59 N61:N66 N71:N73 N52:N57 N35:N44" xr:uid="{00000000-0002-0000-1400-000003000000}">
      <formula1>FinalDiff</formula1>
    </dataValidation>
  </dataValidations>
  <hyperlinks>
    <hyperlink ref="A5" location="Sommaire!A1" display="Retour au Sommaire" xr:uid="{B580888A-7AF1-485C-B07E-631732F0FEC5}"/>
  </hyperlinks>
  <pageMargins left="0.7" right="0.7" top="0.75" bottom="0.75" header="0.3" footer="0.3"/>
  <pageSetup paperSize="9" scale="6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3EBA-8533-4809-B3E5-AD16189C7EFF}">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U.S.XIN-ALAFIA</v>
      </c>
    </row>
    <row r="11" spans="1:14">
      <c r="C11" s="272" t="s">
        <v>156</v>
      </c>
      <c r="E11" s="335" t="s">
        <v>387</v>
      </c>
      <c r="F11" s="274" t="s">
        <v>73</v>
      </c>
      <c r="G11" s="273">
        <v>1000530232</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9194854</v>
      </c>
      <c r="F15" s="351">
        <v>0</v>
      </c>
      <c r="G15" s="351">
        <v>9194854</v>
      </c>
      <c r="I15" s="351">
        <v>7640677</v>
      </c>
      <c r="J15" s="351">
        <v>0</v>
      </c>
      <c r="K15" s="351">
        <v>7640677</v>
      </c>
      <c r="M15" s="351">
        <v>1554177</v>
      </c>
      <c r="N15" s="344"/>
    </row>
    <row r="16" spans="1:14">
      <c r="B16" s="276" t="s">
        <v>29</v>
      </c>
      <c r="C16" s="277"/>
      <c r="E16" s="286">
        <v>1241500</v>
      </c>
      <c r="F16" s="286">
        <v>0</v>
      </c>
      <c r="G16" s="286">
        <v>1241500</v>
      </c>
      <c r="I16" s="286">
        <v>0</v>
      </c>
      <c r="J16" s="286">
        <v>0</v>
      </c>
      <c r="K16" s="286">
        <v>0</v>
      </c>
      <c r="M16" s="286">
        <v>1241500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c r="F19" s="357">
        <v>0</v>
      </c>
      <c r="G19" s="357">
        <v>0</v>
      </c>
      <c r="I19" s="357">
        <v>0</v>
      </c>
      <c r="J19" s="357">
        <v>0</v>
      </c>
      <c r="K19" s="357">
        <v>0</v>
      </c>
      <c r="M19" s="357">
        <v>0</v>
      </c>
      <c r="N19" s="354"/>
    </row>
    <row r="20" spans="1:14" ht="24">
      <c r="A20" s="270"/>
      <c r="B20" s="270" t="s">
        <v>101</v>
      </c>
      <c r="C20" s="283" t="s">
        <v>53</v>
      </c>
      <c r="E20" s="290">
        <v>1241500</v>
      </c>
      <c r="F20" s="290">
        <v>0</v>
      </c>
      <c r="G20" s="290">
        <v>1241500</v>
      </c>
      <c r="I20" s="290">
        <v>0</v>
      </c>
      <c r="J20" s="290">
        <v>0</v>
      </c>
      <c r="K20" s="290">
        <v>0</v>
      </c>
      <c r="M20" s="290">
        <v>1241500</v>
      </c>
      <c r="N20" s="283" t="s">
        <v>247</v>
      </c>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2171499</v>
      </c>
      <c r="F22" s="286">
        <v>0</v>
      </c>
      <c r="G22" s="286">
        <v>2171499</v>
      </c>
      <c r="H22" s="274"/>
      <c r="I22" s="286">
        <v>3168322</v>
      </c>
      <c r="J22" s="286">
        <v>0</v>
      </c>
      <c r="K22" s="286">
        <v>3168322</v>
      </c>
      <c r="L22" s="274"/>
      <c r="M22" s="286">
        <v>-996823</v>
      </c>
      <c r="N22" s="277"/>
    </row>
    <row r="23" spans="1:14" ht="9.75" customHeight="1">
      <c r="A23" s="270"/>
      <c r="B23" s="270" t="s">
        <v>103</v>
      </c>
      <c r="C23" s="269" t="s">
        <v>32</v>
      </c>
      <c r="E23" s="290">
        <v>816000</v>
      </c>
      <c r="F23" s="290">
        <v>0</v>
      </c>
      <c r="G23" s="290">
        <v>816000</v>
      </c>
      <c r="I23" s="290">
        <v>1730730</v>
      </c>
      <c r="J23" s="290">
        <v>0</v>
      </c>
      <c r="K23" s="290">
        <v>1730730</v>
      </c>
      <c r="M23" s="290">
        <v>-914730</v>
      </c>
      <c r="N23" s="269" t="s">
        <v>246</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c r="F25" s="290">
        <v>0</v>
      </c>
      <c r="G25" s="290">
        <v>0</v>
      </c>
      <c r="I25" s="290">
        <v>517165</v>
      </c>
      <c r="J25" s="290">
        <v>0</v>
      </c>
      <c r="K25" s="290">
        <v>517165</v>
      </c>
      <c r="M25" s="290">
        <v>-517165</v>
      </c>
      <c r="N25" s="269" t="s">
        <v>246</v>
      </c>
    </row>
    <row r="26" spans="1:14" ht="9.75" customHeight="1">
      <c r="A26" s="270"/>
      <c r="B26" s="353" t="s">
        <v>106</v>
      </c>
      <c r="C26" s="354" t="s">
        <v>34</v>
      </c>
      <c r="E26" s="357">
        <v>838115</v>
      </c>
      <c r="F26" s="357">
        <v>0</v>
      </c>
      <c r="G26" s="357">
        <v>838115</v>
      </c>
      <c r="I26" s="357">
        <v>517171</v>
      </c>
      <c r="J26" s="357">
        <v>0</v>
      </c>
      <c r="K26" s="357">
        <v>517171</v>
      </c>
      <c r="M26" s="357">
        <v>320944</v>
      </c>
      <c r="N26" s="354" t="s">
        <v>247</v>
      </c>
    </row>
    <row r="27" spans="1:14" ht="9" customHeight="1">
      <c r="A27" s="270"/>
      <c r="B27" s="270" t="s">
        <v>107</v>
      </c>
      <c r="C27" s="283" t="s">
        <v>35</v>
      </c>
      <c r="E27" s="290">
        <v>105000</v>
      </c>
      <c r="F27" s="290">
        <v>0</v>
      </c>
      <c r="G27" s="290">
        <v>105000</v>
      </c>
      <c r="I27" s="290">
        <v>122876</v>
      </c>
      <c r="J27" s="290">
        <v>0</v>
      </c>
      <c r="K27" s="290">
        <v>122876</v>
      </c>
      <c r="M27" s="290">
        <v>-17876</v>
      </c>
      <c r="N27" s="269" t="s">
        <v>246</v>
      </c>
    </row>
    <row r="28" spans="1:14" ht="11.25" customHeight="1">
      <c r="A28" s="270"/>
      <c r="B28" s="353" t="s">
        <v>108</v>
      </c>
      <c r="C28" s="354" t="s">
        <v>36</v>
      </c>
      <c r="E28" s="357">
        <v>210000</v>
      </c>
      <c r="F28" s="357">
        <v>0</v>
      </c>
      <c r="G28" s="357">
        <v>210000</v>
      </c>
      <c r="I28" s="357">
        <v>0</v>
      </c>
      <c r="J28" s="357">
        <v>0</v>
      </c>
      <c r="K28" s="357">
        <v>0</v>
      </c>
      <c r="M28" s="357">
        <v>210000</v>
      </c>
      <c r="N28" s="354" t="s">
        <v>247</v>
      </c>
    </row>
    <row r="29" spans="1:14" ht="10.5" customHeight="1">
      <c r="A29" s="270"/>
      <c r="B29" s="270" t="s">
        <v>109</v>
      </c>
      <c r="C29" s="269" t="s">
        <v>37</v>
      </c>
      <c r="E29" s="290"/>
      <c r="F29" s="290">
        <v>0</v>
      </c>
      <c r="G29" s="290">
        <v>0</v>
      </c>
      <c r="I29" s="290">
        <v>48000</v>
      </c>
      <c r="J29" s="290">
        <v>0</v>
      </c>
      <c r="K29" s="290">
        <v>48000</v>
      </c>
      <c r="M29" s="290">
        <v>-48000</v>
      </c>
      <c r="N29" s="269" t="s">
        <v>246</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v>150000</v>
      </c>
      <c r="F32" s="357">
        <v>0</v>
      </c>
      <c r="G32" s="357">
        <v>150000</v>
      </c>
      <c r="I32" s="357">
        <v>30000</v>
      </c>
      <c r="J32" s="357">
        <v>0</v>
      </c>
      <c r="K32" s="357">
        <v>30000</v>
      </c>
      <c r="M32" s="357">
        <v>120000</v>
      </c>
      <c r="N32" s="354" t="s">
        <v>247</v>
      </c>
    </row>
    <row r="33" spans="1:14">
      <c r="A33" s="270"/>
      <c r="B33" s="270" t="s">
        <v>112</v>
      </c>
      <c r="C33" s="283" t="s">
        <v>42</v>
      </c>
      <c r="E33" s="290"/>
      <c r="F33" s="290">
        <v>0</v>
      </c>
      <c r="G33" s="290">
        <v>0</v>
      </c>
      <c r="I33" s="290">
        <v>150000</v>
      </c>
      <c r="J33" s="290">
        <v>0</v>
      </c>
      <c r="K33" s="290">
        <v>150000</v>
      </c>
      <c r="M33" s="290">
        <v>-150000</v>
      </c>
      <c r="N33" s="269" t="s">
        <v>246</v>
      </c>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v>28384</v>
      </c>
      <c r="F35" s="290">
        <v>0</v>
      </c>
      <c r="G35" s="290">
        <v>28384</v>
      </c>
      <c r="I35" s="290">
        <v>28380</v>
      </c>
      <c r="J35" s="290">
        <v>0</v>
      </c>
      <c r="K35" s="290">
        <v>28380</v>
      </c>
      <c r="M35" s="290">
        <v>4</v>
      </c>
      <c r="N35" s="283" t="s">
        <v>143</v>
      </c>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v>24000</v>
      </c>
      <c r="F38" s="357">
        <v>0</v>
      </c>
      <c r="G38" s="357">
        <v>24000</v>
      </c>
      <c r="I38" s="357">
        <v>24000</v>
      </c>
      <c r="J38" s="357">
        <v>0</v>
      </c>
      <c r="K38" s="357">
        <v>24000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4472355</v>
      </c>
      <c r="F40" s="286">
        <v>0</v>
      </c>
      <c r="G40" s="286">
        <v>4472355</v>
      </c>
      <c r="I40" s="286">
        <v>4472355</v>
      </c>
      <c r="J40" s="286">
        <v>0</v>
      </c>
      <c r="K40" s="286">
        <v>4472355</v>
      </c>
      <c r="M40" s="286">
        <v>0</v>
      </c>
      <c r="N40" s="277"/>
    </row>
    <row r="41" spans="1:14">
      <c r="A41" s="270"/>
      <c r="B41" s="353" t="s">
        <v>117</v>
      </c>
      <c r="C41" s="354" t="s">
        <v>45</v>
      </c>
      <c r="E41" s="357">
        <v>1438080</v>
      </c>
      <c r="F41" s="357">
        <v>0</v>
      </c>
      <c r="G41" s="357">
        <v>1438080</v>
      </c>
      <c r="I41" s="357">
        <v>1438080</v>
      </c>
      <c r="J41" s="357">
        <v>0</v>
      </c>
      <c r="K41" s="357">
        <v>1438080</v>
      </c>
      <c r="M41" s="357">
        <v>0</v>
      </c>
      <c r="N41" s="354"/>
    </row>
    <row r="42" spans="1:14">
      <c r="A42" s="270"/>
      <c r="B42" s="270" t="s">
        <v>118</v>
      </c>
      <c r="C42" s="283" t="s">
        <v>46</v>
      </c>
      <c r="E42" s="290">
        <v>2929201</v>
      </c>
      <c r="F42" s="290">
        <v>0</v>
      </c>
      <c r="G42" s="290">
        <v>2929201</v>
      </c>
      <c r="I42" s="290">
        <v>2929201</v>
      </c>
      <c r="J42" s="290">
        <v>0</v>
      </c>
      <c r="K42" s="290">
        <v>2929201</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v>105074</v>
      </c>
      <c r="F44" s="290">
        <v>0</v>
      </c>
      <c r="G44" s="290">
        <v>105074</v>
      </c>
      <c r="I44" s="290">
        <v>105074</v>
      </c>
      <c r="J44" s="290">
        <v>0</v>
      </c>
      <c r="K44" s="290">
        <v>105074</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709500</v>
      </c>
      <c r="F60" s="286">
        <v>0</v>
      </c>
      <c r="G60" s="286">
        <v>709500</v>
      </c>
      <c r="I60" s="286">
        <v>0</v>
      </c>
      <c r="J60" s="286">
        <v>0</v>
      </c>
      <c r="K60" s="286">
        <v>0</v>
      </c>
      <c r="M60" s="286">
        <v>709500</v>
      </c>
      <c r="N60" s="277"/>
    </row>
    <row r="61" spans="1:14" ht="24">
      <c r="A61" s="270"/>
      <c r="B61" s="270" t="s">
        <v>132</v>
      </c>
      <c r="C61" s="296" t="s">
        <v>63</v>
      </c>
      <c r="E61" s="290">
        <v>709500</v>
      </c>
      <c r="F61" s="290">
        <v>0</v>
      </c>
      <c r="G61" s="290">
        <v>709500</v>
      </c>
      <c r="I61" s="290"/>
      <c r="J61" s="290">
        <v>0</v>
      </c>
      <c r="K61" s="290">
        <v>0</v>
      </c>
      <c r="M61" s="290">
        <v>709500</v>
      </c>
      <c r="N61" s="296" t="s">
        <v>247</v>
      </c>
    </row>
    <row r="62" spans="1:14">
      <c r="A62" s="270"/>
      <c r="B62" s="276" t="s">
        <v>543</v>
      </c>
      <c r="C62" s="277"/>
      <c r="E62" s="286">
        <v>600000</v>
      </c>
      <c r="F62" s="286">
        <v>0</v>
      </c>
      <c r="G62" s="286">
        <v>600000</v>
      </c>
      <c r="I62" s="286">
        <v>0</v>
      </c>
      <c r="J62" s="286">
        <v>0</v>
      </c>
      <c r="K62" s="286">
        <v>0</v>
      </c>
      <c r="M62" s="286">
        <v>600000</v>
      </c>
      <c r="N62" s="277"/>
    </row>
    <row r="63" spans="1:14" ht="24">
      <c r="A63" s="270"/>
      <c r="B63" s="353" t="s">
        <v>133</v>
      </c>
      <c r="C63" s="354" t="s">
        <v>542</v>
      </c>
      <c r="E63" s="357">
        <v>600000</v>
      </c>
      <c r="F63" s="357">
        <v>0</v>
      </c>
      <c r="G63" s="357">
        <v>600000</v>
      </c>
      <c r="I63" s="357"/>
      <c r="J63" s="357">
        <v>0</v>
      </c>
      <c r="K63" s="357">
        <v>0</v>
      </c>
      <c r="M63" s="357">
        <v>600000</v>
      </c>
      <c r="N63" s="354" t="s">
        <v>247</v>
      </c>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9194854</v>
      </c>
      <c r="F66" s="374">
        <v>0</v>
      </c>
      <c r="G66" s="374">
        <v>9194854</v>
      </c>
      <c r="H66" s="298"/>
      <c r="I66" s="374">
        <v>7640677</v>
      </c>
      <c r="J66" s="374">
        <v>0</v>
      </c>
      <c r="K66" s="374">
        <v>7640677</v>
      </c>
      <c r="L66" s="298"/>
      <c r="M66" s="374">
        <v>1554177</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9194854</v>
      </c>
      <c r="F79" s="381">
        <v>0</v>
      </c>
      <c r="G79" s="381">
        <v>9194854</v>
      </c>
      <c r="I79" s="381">
        <v>7640677</v>
      </c>
      <c r="J79" s="381">
        <v>0</v>
      </c>
      <c r="K79" s="381">
        <v>7640677</v>
      </c>
      <c r="M79" s="381">
        <v>1554177</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65" priority="2" operator="containsText" text="ERROR">
      <formula>NOT(ISERROR(SEARCH("ERROR",F80)))</formula>
    </cfRule>
  </conditionalFormatting>
  <conditionalFormatting sqref="J80">
    <cfRule type="containsText" dxfId="164" priority="1" operator="containsText" text="ERROR">
      <formula>NOT(ISERROR(SEARCH("ERROR",J80)))</formula>
    </cfRule>
  </conditionalFormatting>
  <dataValidations count="1">
    <dataValidation type="list" allowBlank="1" showInputMessage="1" showErrorMessage="1" sqref="N17:N23 N52:N57 N75:N78 N69 N59 N61:N66 N71:N73 N46:N50 N25:N44" xr:uid="{00000000-0002-0000-1500-000000000000}">
      <formula1>FinalDiff</formula1>
    </dataValidation>
  </dataValidations>
  <hyperlinks>
    <hyperlink ref="A5" location="Sommaire!A1" display="Retour au Sommaire" xr:uid="{9A3BBBE3-9C0F-4268-ABBA-50966AEBC9D9}"/>
  </hyperlinks>
  <pageMargins left="0.7" right="0.7" top="0.75" bottom="0.75" header="0.3" footer="0.3"/>
  <pageSetup paperSize="9" scale="5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07367-FADA-4F6C-BA71-5A7E94A5740F}">
  <sheetPr>
    <tabColor theme="0" tint="-0.249977111117893"/>
  </sheetPr>
  <dimension ref="A1:N80"/>
  <sheetViews>
    <sheetView showGridLines="0" view="pageBreakPreview" zoomScale="60" zoomScaleNormal="85" workbookViewId="0">
      <pane xSplit="4" ySplit="15" topLeftCell="E16"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AFRICAINE DU COMMERCE ET D'INGENERIE (ACI)</v>
      </c>
    </row>
    <row r="11" spans="1:14">
      <c r="C11" s="272" t="s">
        <v>156</v>
      </c>
      <c r="E11" s="273" t="s">
        <v>389</v>
      </c>
      <c r="F11" s="274" t="s">
        <v>73</v>
      </c>
      <c r="G11" s="273">
        <v>1000720362</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8225817</v>
      </c>
      <c r="F15" s="351">
        <v>0</v>
      </c>
      <c r="G15" s="351">
        <v>8225817</v>
      </c>
      <c r="I15" s="351">
        <v>0</v>
      </c>
      <c r="J15" s="351">
        <v>8225817</v>
      </c>
      <c r="K15" s="351">
        <v>8225817</v>
      </c>
      <c r="M15" s="351">
        <v>0</v>
      </c>
      <c r="N15" s="344"/>
    </row>
    <row r="16" spans="1:14">
      <c r="B16" s="276" t="s">
        <v>29</v>
      </c>
      <c r="C16" s="277"/>
      <c r="E16" s="286">
        <v>7008925</v>
      </c>
      <c r="F16" s="286">
        <v>0</v>
      </c>
      <c r="G16" s="286">
        <v>7008925</v>
      </c>
      <c r="I16" s="286">
        <v>0</v>
      </c>
      <c r="J16" s="286">
        <v>7008925</v>
      </c>
      <c r="K16" s="286">
        <v>7008925</v>
      </c>
      <c r="M16" s="286">
        <v>0</v>
      </c>
      <c r="N16" s="277"/>
    </row>
    <row r="17" spans="1:14">
      <c r="A17" s="270"/>
      <c r="B17" s="353" t="s">
        <v>98</v>
      </c>
      <c r="C17" s="354" t="s">
        <v>50</v>
      </c>
      <c r="E17" s="357">
        <v>350000</v>
      </c>
      <c r="F17" s="357">
        <v>0</v>
      </c>
      <c r="G17" s="357">
        <v>350000</v>
      </c>
      <c r="I17" s="357">
        <v>0</v>
      </c>
      <c r="J17" s="357">
        <v>350000</v>
      </c>
      <c r="K17" s="357">
        <v>350000</v>
      </c>
      <c r="M17" s="357">
        <v>0</v>
      </c>
      <c r="N17" s="354"/>
    </row>
    <row r="18" spans="1:14">
      <c r="A18" s="270"/>
      <c r="B18" s="270" t="s">
        <v>99</v>
      </c>
      <c r="C18" s="283" t="s">
        <v>51</v>
      </c>
      <c r="E18" s="290">
        <v>500625</v>
      </c>
      <c r="F18" s="290">
        <v>0</v>
      </c>
      <c r="G18" s="290">
        <v>500625</v>
      </c>
      <c r="I18" s="290">
        <v>0</v>
      </c>
      <c r="J18" s="290">
        <v>500625</v>
      </c>
      <c r="K18" s="290">
        <v>500625</v>
      </c>
      <c r="M18" s="290">
        <v>0</v>
      </c>
      <c r="N18" s="283"/>
    </row>
    <row r="19" spans="1:14">
      <c r="A19" s="270"/>
      <c r="B19" s="353" t="s">
        <v>100</v>
      </c>
      <c r="C19" s="354" t="s">
        <v>52</v>
      </c>
      <c r="E19" s="357">
        <v>75000</v>
      </c>
      <c r="F19" s="357">
        <v>0</v>
      </c>
      <c r="G19" s="357">
        <v>75000</v>
      </c>
      <c r="I19" s="357">
        <v>0</v>
      </c>
      <c r="J19" s="357">
        <v>75000</v>
      </c>
      <c r="K19" s="357">
        <v>75000</v>
      </c>
      <c r="M19" s="357">
        <v>0</v>
      </c>
      <c r="N19" s="354"/>
    </row>
    <row r="20" spans="1:14">
      <c r="A20" s="270"/>
      <c r="B20" s="270" t="s">
        <v>101</v>
      </c>
      <c r="C20" s="283" t="s">
        <v>53</v>
      </c>
      <c r="E20" s="290">
        <v>6083300</v>
      </c>
      <c r="F20" s="290">
        <v>0</v>
      </c>
      <c r="G20" s="290">
        <v>6083300</v>
      </c>
      <c r="I20" s="290">
        <v>0</v>
      </c>
      <c r="J20" s="290">
        <v>6083300</v>
      </c>
      <c r="K20" s="290">
        <v>6083300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1216892</v>
      </c>
      <c r="F22" s="286">
        <v>0</v>
      </c>
      <c r="G22" s="286">
        <v>1216892</v>
      </c>
      <c r="H22" s="274"/>
      <c r="I22" s="286">
        <v>0</v>
      </c>
      <c r="J22" s="286">
        <v>1216892</v>
      </c>
      <c r="K22" s="286">
        <v>1216892</v>
      </c>
      <c r="L22" s="274"/>
      <c r="M22" s="286">
        <v>0</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321500</v>
      </c>
      <c r="F25" s="290">
        <v>0</v>
      </c>
      <c r="G25" s="290">
        <v>321500</v>
      </c>
      <c r="I25" s="290">
        <v>0</v>
      </c>
      <c r="J25" s="290">
        <v>321500</v>
      </c>
      <c r="K25" s="290">
        <v>321500</v>
      </c>
      <c r="M25" s="290">
        <v>0</v>
      </c>
      <c r="N25" s="283"/>
    </row>
    <row r="26" spans="1:14" ht="9.75" customHeight="1">
      <c r="A26" s="270"/>
      <c r="B26" s="353" t="s">
        <v>106</v>
      </c>
      <c r="C26" s="354" t="s">
        <v>34</v>
      </c>
      <c r="E26" s="357">
        <v>12500</v>
      </c>
      <c r="F26" s="357">
        <v>0</v>
      </c>
      <c r="G26" s="357">
        <v>12500</v>
      </c>
      <c r="I26" s="357">
        <v>0</v>
      </c>
      <c r="J26" s="357">
        <v>12500</v>
      </c>
      <c r="K26" s="357">
        <v>12500</v>
      </c>
      <c r="M26" s="357">
        <v>0</v>
      </c>
      <c r="N26" s="354"/>
    </row>
    <row r="27" spans="1:14" ht="9" customHeight="1">
      <c r="A27" s="270"/>
      <c r="B27" s="270" t="s">
        <v>107</v>
      </c>
      <c r="C27" s="283" t="s">
        <v>35</v>
      </c>
      <c r="E27" s="290"/>
      <c r="F27" s="290">
        <v>0</v>
      </c>
      <c r="G27" s="290">
        <v>0</v>
      </c>
      <c r="I27" s="290">
        <v>0</v>
      </c>
      <c r="J27" s="290">
        <v>0</v>
      </c>
      <c r="K27" s="290">
        <v>0</v>
      </c>
      <c r="M27" s="290">
        <v>0</v>
      </c>
      <c r="N27" s="283"/>
    </row>
    <row r="28" spans="1:14" ht="11.25" customHeight="1">
      <c r="A28" s="270"/>
      <c r="B28" s="353" t="s">
        <v>108</v>
      </c>
      <c r="C28" s="354" t="s">
        <v>36</v>
      </c>
      <c r="E28" s="357">
        <v>611900</v>
      </c>
      <c r="F28" s="357">
        <v>0</v>
      </c>
      <c r="G28" s="357">
        <v>611900</v>
      </c>
      <c r="I28" s="357">
        <v>0</v>
      </c>
      <c r="J28" s="357">
        <v>611900</v>
      </c>
      <c r="K28" s="357">
        <v>611900</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v>122670</v>
      </c>
      <c r="F32" s="357">
        <v>0</v>
      </c>
      <c r="G32" s="357">
        <v>122670</v>
      </c>
      <c r="I32" s="357">
        <v>0</v>
      </c>
      <c r="J32" s="357">
        <v>122670</v>
      </c>
      <c r="K32" s="357">
        <v>122670</v>
      </c>
      <c r="M32" s="357">
        <v>0</v>
      </c>
      <c r="N32" s="354"/>
    </row>
    <row r="33" spans="1:14">
      <c r="A33" s="270"/>
      <c r="B33" s="270" t="s">
        <v>112</v>
      </c>
      <c r="C33" s="283" t="s">
        <v>42</v>
      </c>
      <c r="E33" s="290">
        <v>71875</v>
      </c>
      <c r="F33" s="290">
        <v>0</v>
      </c>
      <c r="G33" s="290">
        <v>71875</v>
      </c>
      <c r="I33" s="290">
        <v>0</v>
      </c>
      <c r="J33" s="290">
        <v>71875</v>
      </c>
      <c r="K33" s="290">
        <v>71875</v>
      </c>
      <c r="M33" s="290">
        <v>0</v>
      </c>
      <c r="N33" s="283"/>
    </row>
    <row r="34" spans="1:14" ht="11.25" customHeight="1">
      <c r="A34" s="270"/>
      <c r="B34" s="353" t="s">
        <v>113</v>
      </c>
      <c r="C34" s="354" t="s">
        <v>85</v>
      </c>
      <c r="E34" s="357">
        <v>30000</v>
      </c>
      <c r="F34" s="357">
        <v>0</v>
      </c>
      <c r="G34" s="357">
        <v>30000</v>
      </c>
      <c r="I34" s="357">
        <v>0</v>
      </c>
      <c r="J34" s="357">
        <v>30000</v>
      </c>
      <c r="K34" s="357">
        <v>30000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v>15717</v>
      </c>
      <c r="F37" s="290">
        <v>0</v>
      </c>
      <c r="G37" s="290">
        <v>15717</v>
      </c>
      <c r="I37" s="290">
        <v>0</v>
      </c>
      <c r="J37" s="290">
        <v>15717</v>
      </c>
      <c r="K37" s="290">
        <v>15717</v>
      </c>
      <c r="M37" s="290">
        <v>0</v>
      </c>
      <c r="N37" s="283"/>
    </row>
    <row r="38" spans="1:14">
      <c r="A38" s="270"/>
      <c r="B38" s="353" t="s">
        <v>168</v>
      </c>
      <c r="C38" s="354" t="s">
        <v>170</v>
      </c>
      <c r="E38" s="357">
        <v>30730</v>
      </c>
      <c r="F38" s="357">
        <v>0</v>
      </c>
      <c r="G38" s="357">
        <v>30730</v>
      </c>
      <c r="I38" s="357">
        <v>0</v>
      </c>
      <c r="J38" s="357">
        <v>30730</v>
      </c>
      <c r="K38" s="357">
        <v>30730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c r="F40" s="286">
        <v>0</v>
      </c>
      <c r="G40" s="286">
        <v>0</v>
      </c>
      <c r="I40" s="286">
        <v>0</v>
      </c>
      <c r="J40" s="286">
        <v>0</v>
      </c>
      <c r="K40" s="286">
        <v>0</v>
      </c>
      <c r="M40" s="286">
        <v>0</v>
      </c>
      <c r="N40" s="277"/>
    </row>
    <row r="41" spans="1:14">
      <c r="A41" s="270"/>
      <c r="B41" s="353" t="s">
        <v>117</v>
      </c>
      <c r="C41" s="354" t="s">
        <v>45</v>
      </c>
      <c r="E41" s="357"/>
      <c r="F41" s="357">
        <v>0</v>
      </c>
      <c r="G41" s="357">
        <v>0</v>
      </c>
      <c r="I41" s="357"/>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8225817</v>
      </c>
      <c r="F66" s="374">
        <v>0</v>
      </c>
      <c r="G66" s="374">
        <v>8225817</v>
      </c>
      <c r="H66" s="298"/>
      <c r="I66" s="374">
        <v>0</v>
      </c>
      <c r="J66" s="374">
        <v>8225817</v>
      </c>
      <c r="K66" s="374">
        <v>8225817</v>
      </c>
      <c r="L66" s="298"/>
      <c r="M66" s="374">
        <v>0</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8225817</v>
      </c>
      <c r="F79" s="381">
        <v>0</v>
      </c>
      <c r="G79" s="381">
        <v>8225817</v>
      </c>
      <c r="I79" s="381">
        <v>0</v>
      </c>
      <c r="J79" s="381">
        <v>8225817</v>
      </c>
      <c r="K79" s="381">
        <v>8225817</v>
      </c>
      <c r="M79" s="381">
        <v>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63" priority="2" operator="containsText" text="ERROR">
      <formula>NOT(ISERROR(SEARCH("ERROR",F80)))</formula>
    </cfRule>
  </conditionalFormatting>
  <conditionalFormatting sqref="J80">
    <cfRule type="containsText" dxfId="162" priority="1" operator="containsText" text="ERROR">
      <formula>NOT(ISERROR(SEARCH("ERROR",J80)))</formula>
    </cfRule>
  </conditionalFormatting>
  <dataValidations count="1">
    <dataValidation type="list" allowBlank="1" showInputMessage="1" showErrorMessage="1" sqref="N17:N23 N75:N78 N69 N25:N41 N59 N61:N66 N71:N73 N43:N57" xr:uid="{00000000-0002-0000-1600-000002000000}">
      <formula1>FinalDiff</formula1>
    </dataValidation>
  </dataValidations>
  <hyperlinks>
    <hyperlink ref="A5" location="Sommaire!A1" display="Retour au Sommaire" xr:uid="{D8C50521-2DAC-4DBF-BCB8-3833570C9963}"/>
  </hyperlinks>
  <pageMargins left="0.7" right="0.7" top="0.75" bottom="0.75" header="0.3" footer="0.3"/>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6DD10-E538-468D-B1CC-1C0031FB562F}">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 xml:space="preserve">Fiche de réconciliation de GRANUTOGO SA </v>
      </c>
    </row>
    <row r="11" spans="1:14">
      <c r="C11" s="272" t="s">
        <v>156</v>
      </c>
      <c r="E11" s="273" t="s">
        <v>252</v>
      </c>
      <c r="F11" s="274" t="s">
        <v>73</v>
      </c>
      <c r="G11" s="273">
        <v>1000165159</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75370311</v>
      </c>
      <c r="F15" s="351">
        <v>0</v>
      </c>
      <c r="G15" s="351">
        <v>75370311</v>
      </c>
      <c r="I15" s="351">
        <v>71710795</v>
      </c>
      <c r="J15" s="351">
        <v>3659514</v>
      </c>
      <c r="K15" s="351">
        <v>75370309</v>
      </c>
      <c r="M15" s="351">
        <v>2</v>
      </c>
      <c r="N15" s="344"/>
    </row>
    <row r="16" spans="1:14">
      <c r="B16" s="276" t="s">
        <v>29</v>
      </c>
      <c r="C16" s="277"/>
      <c r="E16" s="286">
        <v>9836100</v>
      </c>
      <c r="F16" s="286">
        <v>0</v>
      </c>
      <c r="G16" s="286">
        <v>9836100</v>
      </c>
      <c r="I16" s="286">
        <v>9836100</v>
      </c>
      <c r="J16" s="286">
        <v>0</v>
      </c>
      <c r="K16" s="286">
        <v>9836100</v>
      </c>
      <c r="M16" s="286">
        <v>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v>75000</v>
      </c>
      <c r="F19" s="357">
        <v>0</v>
      </c>
      <c r="G19" s="357">
        <v>75000</v>
      </c>
      <c r="I19" s="357">
        <v>75000</v>
      </c>
      <c r="J19" s="357">
        <v>0</v>
      </c>
      <c r="K19" s="357">
        <v>75000</v>
      </c>
      <c r="M19" s="357">
        <v>0</v>
      </c>
      <c r="N19" s="354"/>
    </row>
    <row r="20" spans="1:14">
      <c r="A20" s="270"/>
      <c r="B20" s="270" t="s">
        <v>101</v>
      </c>
      <c r="C20" s="283" t="s">
        <v>53</v>
      </c>
      <c r="E20" s="290">
        <v>9761100</v>
      </c>
      <c r="F20" s="290">
        <v>0</v>
      </c>
      <c r="G20" s="290">
        <v>9761100</v>
      </c>
      <c r="I20" s="290">
        <v>9761100</v>
      </c>
      <c r="J20" s="290">
        <v>0</v>
      </c>
      <c r="K20" s="290">
        <v>9761100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64748040</v>
      </c>
      <c r="F22" s="286">
        <v>0</v>
      </c>
      <c r="G22" s="286">
        <v>64748040</v>
      </c>
      <c r="H22" s="274"/>
      <c r="I22" s="286">
        <v>60990693</v>
      </c>
      <c r="J22" s="286">
        <v>3757347</v>
      </c>
      <c r="K22" s="286">
        <v>64748040</v>
      </c>
      <c r="L22" s="274"/>
      <c r="M22" s="286">
        <v>0</v>
      </c>
      <c r="N22" s="277"/>
    </row>
    <row r="23" spans="1:14" ht="9.75" customHeight="1">
      <c r="A23" s="270"/>
      <c r="B23" s="270" t="s">
        <v>103</v>
      </c>
      <c r="C23" s="269" t="s">
        <v>32</v>
      </c>
      <c r="E23" s="290">
        <v>6690420</v>
      </c>
      <c r="F23" s="290">
        <v>0</v>
      </c>
      <c r="G23" s="290">
        <v>6690420</v>
      </c>
      <c r="I23" s="290">
        <v>6690420</v>
      </c>
      <c r="J23" s="290">
        <v>0</v>
      </c>
      <c r="K23" s="290">
        <v>6690420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3757347</v>
      </c>
      <c r="F25" s="290">
        <v>0</v>
      </c>
      <c r="G25" s="290">
        <v>3757347</v>
      </c>
      <c r="I25" s="290">
        <v>0</v>
      </c>
      <c r="J25" s="290">
        <v>3757347</v>
      </c>
      <c r="K25" s="290">
        <v>3757347</v>
      </c>
      <c r="M25" s="290">
        <v>0</v>
      </c>
      <c r="N25" s="283"/>
    </row>
    <row r="26" spans="1:14" ht="9.75" customHeight="1">
      <c r="A26" s="270"/>
      <c r="B26" s="353" t="s">
        <v>106</v>
      </c>
      <c r="C26" s="354" t="s">
        <v>34</v>
      </c>
      <c r="E26" s="357">
        <v>14500299</v>
      </c>
      <c r="F26" s="357">
        <v>0</v>
      </c>
      <c r="G26" s="357">
        <v>14500299</v>
      </c>
      <c r="I26" s="357">
        <v>14500299</v>
      </c>
      <c r="J26" s="357">
        <v>0</v>
      </c>
      <c r="K26" s="357">
        <v>14500299</v>
      </c>
      <c r="M26" s="357">
        <v>0</v>
      </c>
      <c r="N26" s="354"/>
    </row>
    <row r="27" spans="1:14" ht="9" customHeight="1">
      <c r="A27" s="270"/>
      <c r="B27" s="270" t="s">
        <v>107</v>
      </c>
      <c r="C27" s="283" t="s">
        <v>35</v>
      </c>
      <c r="E27" s="290">
        <v>862199</v>
      </c>
      <c r="F27" s="290">
        <v>0</v>
      </c>
      <c r="G27" s="290">
        <v>862199</v>
      </c>
      <c r="I27" s="290">
        <v>862199</v>
      </c>
      <c r="J27" s="290">
        <v>0</v>
      </c>
      <c r="K27" s="290">
        <v>862199</v>
      </c>
      <c r="M27" s="290">
        <v>0</v>
      </c>
      <c r="N27" s="283"/>
    </row>
    <row r="28" spans="1:14" ht="11.25" customHeight="1">
      <c r="A28" s="270"/>
      <c r="B28" s="353" t="s">
        <v>108</v>
      </c>
      <c r="C28" s="354" t="s">
        <v>36</v>
      </c>
      <c r="E28" s="357">
        <v>104501</v>
      </c>
      <c r="F28" s="357">
        <v>0</v>
      </c>
      <c r="G28" s="357">
        <v>104501</v>
      </c>
      <c r="I28" s="357">
        <v>104501</v>
      </c>
      <c r="J28" s="357">
        <v>0</v>
      </c>
      <c r="K28" s="357">
        <v>104501</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37106180</v>
      </c>
      <c r="F31" s="290">
        <v>0</v>
      </c>
      <c r="G31" s="290">
        <v>37106180</v>
      </c>
      <c r="I31" s="290">
        <v>37106180</v>
      </c>
      <c r="J31" s="290">
        <v>0</v>
      </c>
      <c r="K31" s="290">
        <v>37106180</v>
      </c>
      <c r="M31" s="290">
        <v>0</v>
      </c>
      <c r="N31" s="283"/>
    </row>
    <row r="32" spans="1:14" ht="12" customHeight="1">
      <c r="A32" s="270"/>
      <c r="B32" s="353" t="s">
        <v>96</v>
      </c>
      <c r="C32" s="354" t="s">
        <v>41</v>
      </c>
      <c r="E32" s="357">
        <v>1727094</v>
      </c>
      <c r="F32" s="357">
        <v>0</v>
      </c>
      <c r="G32" s="357">
        <v>1727094</v>
      </c>
      <c r="I32" s="357">
        <v>1727094</v>
      </c>
      <c r="J32" s="357">
        <v>0</v>
      </c>
      <c r="K32" s="357">
        <v>1727094</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786171</v>
      </c>
      <c r="F60" s="286">
        <v>0</v>
      </c>
      <c r="G60" s="286">
        <v>786171</v>
      </c>
      <c r="I60" s="286">
        <v>884002</v>
      </c>
      <c r="J60" s="286">
        <v>-97833</v>
      </c>
      <c r="K60" s="286">
        <v>786169</v>
      </c>
      <c r="M60" s="286">
        <v>2</v>
      </c>
      <c r="N60" s="277"/>
    </row>
    <row r="61" spans="1:14">
      <c r="A61" s="270"/>
      <c r="B61" s="270" t="s">
        <v>132</v>
      </c>
      <c r="C61" s="296" t="s">
        <v>63</v>
      </c>
      <c r="E61" s="290">
        <v>786171</v>
      </c>
      <c r="F61" s="290">
        <v>0</v>
      </c>
      <c r="G61" s="290">
        <v>786171</v>
      </c>
      <c r="I61" s="290">
        <v>884002</v>
      </c>
      <c r="J61" s="290">
        <v>-97833</v>
      </c>
      <c r="K61" s="290">
        <v>786169</v>
      </c>
      <c r="M61" s="290">
        <v>2</v>
      </c>
      <c r="N61" s="296" t="s">
        <v>143</v>
      </c>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75370311</v>
      </c>
      <c r="F66" s="374">
        <v>0</v>
      </c>
      <c r="G66" s="374">
        <v>75370311</v>
      </c>
      <c r="H66" s="298"/>
      <c r="I66" s="374">
        <v>71710795</v>
      </c>
      <c r="J66" s="374">
        <v>3659514</v>
      </c>
      <c r="K66" s="374">
        <v>75370309</v>
      </c>
      <c r="L66" s="298"/>
      <c r="M66" s="374">
        <v>2</v>
      </c>
      <c r="N66" s="350"/>
    </row>
    <row r="67" spans="1:14">
      <c r="A67" s="270"/>
      <c r="B67" s="276" t="s">
        <v>385</v>
      </c>
      <c r="C67" s="277"/>
      <c r="E67" s="286">
        <v>15775004</v>
      </c>
      <c r="F67" s="286">
        <v>0</v>
      </c>
      <c r="G67" s="286">
        <v>15775004</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v>15775004</v>
      </c>
      <c r="F69" s="290">
        <v>0</v>
      </c>
      <c r="G69" s="290">
        <v>15775004</v>
      </c>
      <c r="I69" s="299"/>
      <c r="J69" s="299"/>
      <c r="K69" s="299"/>
      <c r="M69" s="290"/>
    </row>
    <row r="70" spans="1:14">
      <c r="A70" s="270"/>
      <c r="B70" s="350" t="s">
        <v>93</v>
      </c>
      <c r="C70" s="350"/>
      <c r="D70" s="298"/>
      <c r="E70" s="374">
        <v>15775004</v>
      </c>
      <c r="F70" s="374">
        <v>0</v>
      </c>
      <c r="G70" s="374">
        <v>15775004</v>
      </c>
      <c r="H70" s="298"/>
      <c r="I70" s="374">
        <v>0</v>
      </c>
      <c r="J70" s="374">
        <v>0</v>
      </c>
      <c r="K70" s="374">
        <v>0</v>
      </c>
      <c r="L70" s="298"/>
      <c r="M70" s="374">
        <v>0</v>
      </c>
      <c r="N70" s="350"/>
    </row>
    <row r="71" spans="1:14">
      <c r="A71" s="270"/>
      <c r="B71" s="276" t="s">
        <v>386</v>
      </c>
      <c r="C71" s="277"/>
      <c r="E71" s="286">
        <v>0</v>
      </c>
      <c r="F71" s="286">
        <v>0</v>
      </c>
      <c r="G71" s="286">
        <v>0</v>
      </c>
      <c r="I71" s="286">
        <v>9131278.9000000004</v>
      </c>
      <c r="J71" s="286">
        <v>0</v>
      </c>
      <c r="K71" s="286">
        <v>9131278.9000000004</v>
      </c>
      <c r="M71" s="286"/>
      <c r="N71" s="277"/>
    </row>
    <row r="72" spans="1:14" ht="12.75" customHeight="1">
      <c r="A72" s="270"/>
      <c r="B72" s="353" t="s">
        <v>137</v>
      </c>
      <c r="C72" s="367" t="s">
        <v>69</v>
      </c>
      <c r="E72" s="368"/>
      <c r="F72" s="368"/>
      <c r="G72" s="368"/>
      <c r="I72" s="357">
        <v>7681249</v>
      </c>
      <c r="J72" s="357">
        <v>0</v>
      </c>
      <c r="K72" s="357">
        <v>7681249</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1450029.9000000001</v>
      </c>
      <c r="J74" s="357">
        <v>0</v>
      </c>
      <c r="K74" s="357">
        <v>1450029.9000000001</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75370311</v>
      </c>
      <c r="F79" s="381">
        <v>0</v>
      </c>
      <c r="G79" s="381">
        <v>75370311</v>
      </c>
      <c r="I79" s="381">
        <v>71710795</v>
      </c>
      <c r="J79" s="381">
        <v>3659514</v>
      </c>
      <c r="K79" s="381">
        <v>75370309</v>
      </c>
      <c r="M79" s="381">
        <v>2</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61" priority="2" operator="containsText" text="ERROR">
      <formula>NOT(ISERROR(SEARCH("ERROR",F80)))</formula>
    </cfRule>
  </conditionalFormatting>
  <conditionalFormatting sqref="J80">
    <cfRule type="containsText" dxfId="160" priority="1" operator="containsText" text="ERROR">
      <formula>NOT(ISERROR(SEARCH("ERROR",J80)))</formula>
    </cfRule>
  </conditionalFormatting>
  <dataValidations count="1">
    <dataValidation type="list" allowBlank="1" showInputMessage="1" showErrorMessage="1" sqref="N17:N23 N75:N78 N69 N59 N61:N66 N71:N73 N25:N57" xr:uid="{00000000-0002-0000-1700-000004000000}">
      <formula1>FinalDiff</formula1>
    </dataValidation>
  </dataValidations>
  <hyperlinks>
    <hyperlink ref="A5" location="Sommaire!A1" display="Retour au Sommaire" xr:uid="{3141CD15-2BAE-469C-99B2-F92004F34882}"/>
  </hyperlinks>
  <pageMargins left="0.7" right="0.7" top="0.75" bottom="0.75" header="0.3" footer="0.3"/>
  <pageSetup paperSize="9" scale="6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301EA-948A-4263-8033-C0277DA69D03}">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SAD TOGO</v>
      </c>
    </row>
    <row r="11" spans="1:14">
      <c r="C11" s="272" t="s">
        <v>156</v>
      </c>
      <c r="E11" s="273" t="s">
        <v>285</v>
      </c>
      <c r="F11" s="274" t="s">
        <v>73</v>
      </c>
      <c r="G11" s="273">
        <v>1000118827</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97804262</v>
      </c>
      <c r="F15" s="351">
        <v>0</v>
      </c>
      <c r="G15" s="351">
        <v>97804262</v>
      </c>
      <c r="I15" s="351">
        <v>98503679</v>
      </c>
      <c r="J15" s="351">
        <v>0</v>
      </c>
      <c r="K15" s="351">
        <v>98503679</v>
      </c>
      <c r="M15" s="351">
        <v>-699417</v>
      </c>
      <c r="N15" s="344"/>
    </row>
    <row r="16" spans="1:14">
      <c r="B16" s="276" t="s">
        <v>29</v>
      </c>
      <c r="C16" s="277"/>
      <c r="E16" s="286">
        <v>3781500</v>
      </c>
      <c r="F16" s="286">
        <v>0</v>
      </c>
      <c r="G16" s="286">
        <v>3781500</v>
      </c>
      <c r="I16" s="286">
        <v>3781500</v>
      </c>
      <c r="J16" s="286">
        <v>0</v>
      </c>
      <c r="K16" s="286">
        <v>3781500</v>
      </c>
      <c r="M16" s="286">
        <v>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v>150000</v>
      </c>
      <c r="F19" s="357">
        <v>0</v>
      </c>
      <c r="G19" s="357">
        <v>150000</v>
      </c>
      <c r="I19" s="357">
        <v>150000</v>
      </c>
      <c r="J19" s="357">
        <v>0</v>
      </c>
      <c r="K19" s="357">
        <v>150000</v>
      </c>
      <c r="M19" s="357">
        <v>0</v>
      </c>
      <c r="N19" s="354"/>
    </row>
    <row r="20" spans="1:14">
      <c r="A20" s="270"/>
      <c r="B20" s="270" t="s">
        <v>101</v>
      </c>
      <c r="C20" s="283" t="s">
        <v>53</v>
      </c>
      <c r="E20" s="290">
        <v>3631500</v>
      </c>
      <c r="F20" s="290">
        <v>0</v>
      </c>
      <c r="G20" s="290">
        <v>3631500</v>
      </c>
      <c r="I20" s="290">
        <v>3631500</v>
      </c>
      <c r="J20" s="290">
        <v>0</v>
      </c>
      <c r="K20" s="290">
        <v>3631500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30638737</v>
      </c>
      <c r="F22" s="286">
        <v>0</v>
      </c>
      <c r="G22" s="286">
        <v>30638737</v>
      </c>
      <c r="H22" s="274"/>
      <c r="I22" s="286">
        <v>30638737</v>
      </c>
      <c r="J22" s="286">
        <v>0</v>
      </c>
      <c r="K22" s="286">
        <v>30638737</v>
      </c>
      <c r="L22" s="274"/>
      <c r="M22" s="286">
        <v>0</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1615657</v>
      </c>
      <c r="F25" s="290">
        <v>0</v>
      </c>
      <c r="G25" s="290">
        <v>1615657</v>
      </c>
      <c r="I25" s="290">
        <v>1615657</v>
      </c>
      <c r="J25" s="290">
        <v>0</v>
      </c>
      <c r="K25" s="290">
        <v>1615657</v>
      </c>
      <c r="M25" s="290">
        <v>0</v>
      </c>
      <c r="N25" s="283"/>
    </row>
    <row r="26" spans="1:14" ht="9.75" customHeight="1">
      <c r="A26" s="270"/>
      <c r="B26" s="353" t="s">
        <v>106</v>
      </c>
      <c r="C26" s="354" t="s">
        <v>34</v>
      </c>
      <c r="E26" s="357"/>
      <c r="F26" s="357">
        <v>0</v>
      </c>
      <c r="G26" s="357">
        <v>0</v>
      </c>
      <c r="I26" s="357">
        <v>0</v>
      </c>
      <c r="J26" s="357">
        <v>0</v>
      </c>
      <c r="K26" s="357">
        <v>0</v>
      </c>
      <c r="M26" s="357">
        <v>0</v>
      </c>
      <c r="N26" s="354"/>
    </row>
    <row r="27" spans="1:14" ht="9" customHeight="1">
      <c r="A27" s="270"/>
      <c r="B27" s="270" t="s">
        <v>107</v>
      </c>
      <c r="C27" s="283" t="s">
        <v>35</v>
      </c>
      <c r="E27" s="290"/>
      <c r="F27" s="290">
        <v>0</v>
      </c>
      <c r="G27" s="290">
        <v>0</v>
      </c>
      <c r="I27" s="290">
        <v>0</v>
      </c>
      <c r="J27" s="290">
        <v>0</v>
      </c>
      <c r="K27" s="290">
        <v>0</v>
      </c>
      <c r="M27" s="290">
        <v>0</v>
      </c>
      <c r="N27" s="283"/>
    </row>
    <row r="28" spans="1:14" ht="11.25" customHeight="1">
      <c r="A28" s="270"/>
      <c r="B28" s="353" t="s">
        <v>108</v>
      </c>
      <c r="C28" s="354" t="s">
        <v>36</v>
      </c>
      <c r="E28" s="357">
        <v>2131788</v>
      </c>
      <c r="F28" s="357">
        <v>0</v>
      </c>
      <c r="G28" s="357">
        <v>2131788</v>
      </c>
      <c r="I28" s="357">
        <v>2131788</v>
      </c>
      <c r="J28" s="357">
        <v>0</v>
      </c>
      <c r="K28" s="357">
        <v>2131788</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23894292</v>
      </c>
      <c r="F31" s="290">
        <v>0</v>
      </c>
      <c r="G31" s="290">
        <v>23894292</v>
      </c>
      <c r="I31" s="290">
        <v>23894292</v>
      </c>
      <c r="J31" s="290">
        <v>0</v>
      </c>
      <c r="K31" s="290">
        <v>23894292</v>
      </c>
      <c r="M31" s="290">
        <v>0</v>
      </c>
      <c r="N31" s="283"/>
    </row>
    <row r="32" spans="1:14" ht="12" customHeight="1">
      <c r="A32" s="270"/>
      <c r="B32" s="353" t="s">
        <v>96</v>
      </c>
      <c r="C32" s="354" t="s">
        <v>41</v>
      </c>
      <c r="E32" s="357">
        <v>165000</v>
      </c>
      <c r="F32" s="357">
        <v>0</v>
      </c>
      <c r="G32" s="357">
        <v>165000</v>
      </c>
      <c r="I32" s="357">
        <v>165000</v>
      </c>
      <c r="J32" s="357">
        <v>0</v>
      </c>
      <c r="K32" s="357">
        <v>165000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v>2832000</v>
      </c>
      <c r="F38" s="357">
        <v>0</v>
      </c>
      <c r="G38" s="357">
        <v>2832000</v>
      </c>
      <c r="I38" s="357">
        <v>2832000</v>
      </c>
      <c r="J38" s="357">
        <v>0</v>
      </c>
      <c r="K38" s="357">
        <v>2832000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20000</v>
      </c>
      <c r="F51" s="286">
        <v>0</v>
      </c>
      <c r="G51" s="286">
        <v>20000</v>
      </c>
      <c r="I51" s="286">
        <v>20000</v>
      </c>
      <c r="J51" s="286">
        <v>0</v>
      </c>
      <c r="K51" s="286">
        <v>20000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v>10000</v>
      </c>
      <c r="F53" s="290">
        <v>0</v>
      </c>
      <c r="G53" s="290">
        <v>10000</v>
      </c>
      <c r="I53" s="290">
        <v>10000</v>
      </c>
      <c r="J53" s="290">
        <v>0</v>
      </c>
      <c r="K53" s="290">
        <v>10000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v>10000</v>
      </c>
      <c r="F56" s="357">
        <v>0</v>
      </c>
      <c r="G56" s="357">
        <v>10000</v>
      </c>
      <c r="I56" s="357">
        <v>10000</v>
      </c>
      <c r="J56" s="357">
        <v>0</v>
      </c>
      <c r="K56" s="357">
        <v>10000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63364025</v>
      </c>
      <c r="F60" s="286">
        <v>0</v>
      </c>
      <c r="G60" s="286">
        <v>63364025</v>
      </c>
      <c r="I60" s="286">
        <v>64063442</v>
      </c>
      <c r="J60" s="286">
        <v>0</v>
      </c>
      <c r="K60" s="286">
        <v>64063442</v>
      </c>
      <c r="M60" s="286">
        <v>-699417</v>
      </c>
      <c r="N60" s="277"/>
    </row>
    <row r="61" spans="1:14">
      <c r="A61" s="270"/>
      <c r="B61" s="270" t="s">
        <v>132</v>
      </c>
      <c r="C61" s="296" t="s">
        <v>63</v>
      </c>
      <c r="E61" s="290">
        <v>63364025</v>
      </c>
      <c r="F61" s="290">
        <v>0</v>
      </c>
      <c r="G61" s="290">
        <v>63364025</v>
      </c>
      <c r="I61" s="290">
        <v>64063442</v>
      </c>
      <c r="J61" s="290">
        <v>0</v>
      </c>
      <c r="K61" s="290">
        <v>64063442</v>
      </c>
      <c r="M61" s="290">
        <v>-699417</v>
      </c>
      <c r="N61" s="296" t="s">
        <v>544</v>
      </c>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97804262</v>
      </c>
      <c r="F66" s="374">
        <v>0</v>
      </c>
      <c r="G66" s="374">
        <v>97804262</v>
      </c>
      <c r="H66" s="298"/>
      <c r="I66" s="374">
        <v>98503679</v>
      </c>
      <c r="J66" s="374">
        <v>0</v>
      </c>
      <c r="K66" s="374">
        <v>98503679</v>
      </c>
      <c r="L66" s="298"/>
      <c r="M66" s="374">
        <v>-699417</v>
      </c>
      <c r="N66" s="350"/>
    </row>
    <row r="67" spans="1:14">
      <c r="A67" s="270"/>
      <c r="B67" s="276" t="s">
        <v>385</v>
      </c>
      <c r="C67" s="277"/>
      <c r="E67" s="286">
        <v>9881143</v>
      </c>
      <c r="F67" s="286">
        <v>0</v>
      </c>
      <c r="G67" s="286">
        <v>9881143</v>
      </c>
      <c r="I67" s="286"/>
      <c r="J67" s="286"/>
      <c r="K67" s="286"/>
      <c r="M67" s="286"/>
      <c r="N67" s="277"/>
    </row>
    <row r="68" spans="1:14">
      <c r="A68" s="270"/>
      <c r="B68" s="353" t="s">
        <v>135</v>
      </c>
      <c r="C68" s="354" t="s">
        <v>67</v>
      </c>
      <c r="E68" s="357">
        <v>9881143</v>
      </c>
      <c r="F68" s="357">
        <v>0</v>
      </c>
      <c r="G68" s="357">
        <v>9881143</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9881143</v>
      </c>
      <c r="F70" s="374">
        <v>0</v>
      </c>
      <c r="G70" s="374">
        <v>9881143</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97804262</v>
      </c>
      <c r="F79" s="381">
        <v>0</v>
      </c>
      <c r="G79" s="381">
        <v>97804262</v>
      </c>
      <c r="I79" s="381">
        <v>98503679</v>
      </c>
      <c r="J79" s="381">
        <v>0</v>
      </c>
      <c r="K79" s="381">
        <v>98503679</v>
      </c>
      <c r="M79" s="381">
        <v>-699417</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59" priority="2" operator="containsText" text="ERROR">
      <formula>NOT(ISERROR(SEARCH("ERROR",F80)))</formula>
    </cfRule>
  </conditionalFormatting>
  <conditionalFormatting sqref="J80">
    <cfRule type="containsText" dxfId="158" priority="1" operator="containsText" text="ERROR">
      <formula>NOT(ISERROR(SEARCH("ERROR",J80)))</formula>
    </cfRule>
  </conditionalFormatting>
  <dataValidations count="1">
    <dataValidation type="list" allowBlank="1" showInputMessage="1" showErrorMessage="1" sqref="N17:N23 N75:N78 N69 N59 N61:N66 N71:N73 N25:N57" xr:uid="{00000000-0002-0000-1800-000000000000}">
      <formula1>FinalDiff</formula1>
    </dataValidation>
  </dataValidations>
  <hyperlinks>
    <hyperlink ref="A5" location="Sommaire!A1" display="Retour au Sommaire" xr:uid="{7175866B-DB50-45AA-AF24-680B5CD85336}"/>
  </hyperlink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9269-8EC7-463C-9069-3974B9F9D50A}">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4.554687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ENTREPRISE DES MINERAIS DU TOGO (EMT)</v>
      </c>
    </row>
    <row r="11" spans="1:14">
      <c r="C11" s="272" t="s">
        <v>156</v>
      </c>
      <c r="E11" s="273" t="s">
        <v>390</v>
      </c>
      <c r="F11" s="274" t="s">
        <v>73</v>
      </c>
      <c r="G11" s="273">
        <v>1000175671</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0</v>
      </c>
      <c r="F15" s="351">
        <v>0</v>
      </c>
      <c r="G15" s="351">
        <v>0</v>
      </c>
      <c r="I15" s="351">
        <v>35543124</v>
      </c>
      <c r="J15" s="351">
        <v>0</v>
      </c>
      <c r="K15" s="351">
        <v>35543124</v>
      </c>
      <c r="M15" s="351">
        <v>-35543124</v>
      </c>
      <c r="N15" s="344"/>
    </row>
    <row r="16" spans="1:14">
      <c r="B16" s="276" t="s">
        <v>29</v>
      </c>
      <c r="C16" s="277"/>
      <c r="E16" s="286">
        <v>0</v>
      </c>
      <c r="F16" s="286">
        <v>0</v>
      </c>
      <c r="G16" s="286">
        <v>0</v>
      </c>
      <c r="I16" s="286">
        <v>3005000</v>
      </c>
      <c r="J16" s="286">
        <v>0</v>
      </c>
      <c r="K16" s="286">
        <v>3005000</v>
      </c>
      <c r="M16" s="286">
        <v>-3005000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c r="F19" s="357">
        <v>0</v>
      </c>
      <c r="G19" s="357">
        <v>0</v>
      </c>
      <c r="I19" s="357">
        <v>100000</v>
      </c>
      <c r="J19" s="357">
        <v>0</v>
      </c>
      <c r="K19" s="357">
        <v>100000</v>
      </c>
      <c r="M19" s="357">
        <v>-100000</v>
      </c>
      <c r="N19" s="354" t="s">
        <v>539</v>
      </c>
    </row>
    <row r="20" spans="1:14">
      <c r="A20" s="270"/>
      <c r="B20" s="270" t="s">
        <v>101</v>
      </c>
      <c r="C20" s="283" t="s">
        <v>53</v>
      </c>
      <c r="E20" s="290"/>
      <c r="F20" s="290">
        <v>0</v>
      </c>
      <c r="G20" s="290">
        <v>0</v>
      </c>
      <c r="I20" s="290">
        <v>2905000</v>
      </c>
      <c r="J20" s="290">
        <v>0</v>
      </c>
      <c r="K20" s="290">
        <v>2905000</v>
      </c>
      <c r="M20" s="290">
        <v>-2905000</v>
      </c>
      <c r="N20" s="283" t="s">
        <v>539</v>
      </c>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0</v>
      </c>
      <c r="F22" s="286">
        <v>0</v>
      </c>
      <c r="G22" s="286">
        <v>0</v>
      </c>
      <c r="H22" s="274"/>
      <c r="I22" s="286">
        <v>13702685</v>
      </c>
      <c r="J22" s="286">
        <v>0</v>
      </c>
      <c r="K22" s="286">
        <v>13702685</v>
      </c>
      <c r="L22" s="274"/>
      <c r="M22" s="286">
        <v>-13702685</v>
      </c>
      <c r="N22" s="277"/>
    </row>
    <row r="23" spans="1:14" ht="9.75" customHeight="1">
      <c r="A23" s="270"/>
      <c r="B23" s="270" t="s">
        <v>103</v>
      </c>
      <c r="C23" s="269" t="s">
        <v>32</v>
      </c>
      <c r="E23" s="290"/>
      <c r="F23" s="290">
        <v>0</v>
      </c>
      <c r="G23" s="290">
        <v>0</v>
      </c>
      <c r="I23" s="290">
        <v>3236249</v>
      </c>
      <c r="J23" s="290">
        <v>0</v>
      </c>
      <c r="K23" s="290">
        <v>3236249</v>
      </c>
      <c r="M23" s="290">
        <v>-3236249</v>
      </c>
      <c r="N23" s="283" t="s">
        <v>539</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c r="F25" s="290">
        <v>0</v>
      </c>
      <c r="G25" s="290">
        <v>0</v>
      </c>
      <c r="I25" s="290">
        <v>2000000</v>
      </c>
      <c r="J25" s="290">
        <v>0</v>
      </c>
      <c r="K25" s="290">
        <v>2000000</v>
      </c>
      <c r="M25" s="290">
        <v>-2000000</v>
      </c>
      <c r="N25" s="283" t="s">
        <v>539</v>
      </c>
    </row>
    <row r="26" spans="1:14" ht="9.75" customHeight="1">
      <c r="A26" s="270"/>
      <c r="B26" s="353" t="s">
        <v>106</v>
      </c>
      <c r="C26" s="354" t="s">
        <v>34</v>
      </c>
      <c r="E26" s="357"/>
      <c r="F26" s="357">
        <v>0</v>
      </c>
      <c r="G26" s="357">
        <v>0</v>
      </c>
      <c r="I26" s="357">
        <v>1407500</v>
      </c>
      <c r="J26" s="357">
        <v>0</v>
      </c>
      <c r="K26" s="357">
        <v>1407500</v>
      </c>
      <c r="M26" s="357">
        <v>-1407500</v>
      </c>
      <c r="N26" s="354" t="s">
        <v>539</v>
      </c>
    </row>
    <row r="27" spans="1:14" ht="9" customHeight="1">
      <c r="A27" s="270"/>
      <c r="B27" s="270" t="s">
        <v>107</v>
      </c>
      <c r="C27" s="283" t="s">
        <v>35</v>
      </c>
      <c r="E27" s="290"/>
      <c r="F27" s="290">
        <v>0</v>
      </c>
      <c r="G27" s="290">
        <v>0</v>
      </c>
      <c r="I27" s="290">
        <v>0</v>
      </c>
      <c r="J27" s="290">
        <v>0</v>
      </c>
      <c r="K27" s="290">
        <v>0</v>
      </c>
      <c r="M27" s="290">
        <v>0</v>
      </c>
      <c r="N27" s="283"/>
    </row>
    <row r="28" spans="1:14" ht="11.25" customHeight="1">
      <c r="A28" s="270"/>
      <c r="B28" s="353" t="s">
        <v>108</v>
      </c>
      <c r="C28" s="354" t="s">
        <v>36</v>
      </c>
      <c r="E28" s="357"/>
      <c r="F28" s="357">
        <v>0</v>
      </c>
      <c r="G28" s="357">
        <v>0</v>
      </c>
      <c r="I28" s="357">
        <v>0</v>
      </c>
      <c r="J28" s="357">
        <v>0</v>
      </c>
      <c r="K28" s="357">
        <v>0</v>
      </c>
      <c r="M28" s="357">
        <v>0</v>
      </c>
      <c r="N28" s="354"/>
    </row>
    <row r="29" spans="1:14" ht="10.5" customHeight="1">
      <c r="A29" s="270"/>
      <c r="B29" s="270" t="s">
        <v>109</v>
      </c>
      <c r="C29" s="269" t="s">
        <v>37</v>
      </c>
      <c r="E29" s="290"/>
      <c r="F29" s="290">
        <v>0</v>
      </c>
      <c r="G29" s="290">
        <v>0</v>
      </c>
      <c r="I29" s="290">
        <v>197307</v>
      </c>
      <c r="J29" s="290">
        <v>0</v>
      </c>
      <c r="K29" s="290">
        <v>197307</v>
      </c>
      <c r="M29" s="290">
        <v>-197307</v>
      </c>
      <c r="N29" s="283" t="s">
        <v>539</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c r="F32" s="357">
        <v>0</v>
      </c>
      <c r="G32" s="357">
        <v>0</v>
      </c>
      <c r="I32" s="357">
        <v>239669</v>
      </c>
      <c r="J32" s="357">
        <v>0</v>
      </c>
      <c r="K32" s="357">
        <v>239669</v>
      </c>
      <c r="M32" s="357">
        <v>-239669</v>
      </c>
      <c r="N32" s="354" t="s">
        <v>539</v>
      </c>
    </row>
    <row r="33" spans="1:14">
      <c r="A33" s="270"/>
      <c r="B33" s="270" t="s">
        <v>112</v>
      </c>
      <c r="C33" s="283" t="s">
        <v>42</v>
      </c>
      <c r="E33" s="290"/>
      <c r="F33" s="290">
        <v>0</v>
      </c>
      <c r="G33" s="290">
        <v>0</v>
      </c>
      <c r="I33" s="290">
        <v>252500</v>
      </c>
      <c r="J33" s="290">
        <v>0</v>
      </c>
      <c r="K33" s="290">
        <v>252500</v>
      </c>
      <c r="M33" s="290">
        <v>-252500</v>
      </c>
      <c r="N33" s="283" t="s">
        <v>539</v>
      </c>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3896892</v>
      </c>
      <c r="J36" s="357">
        <v>0</v>
      </c>
      <c r="K36" s="357">
        <v>3896892</v>
      </c>
      <c r="M36" s="357">
        <v>-3896892</v>
      </c>
      <c r="N36" s="354" t="s">
        <v>539</v>
      </c>
    </row>
    <row r="37" spans="1:14">
      <c r="A37" s="270"/>
      <c r="B37" s="270" t="s">
        <v>116</v>
      </c>
      <c r="C37" s="283" t="s">
        <v>44</v>
      </c>
      <c r="E37" s="290"/>
      <c r="F37" s="290">
        <v>0</v>
      </c>
      <c r="G37" s="290">
        <v>0</v>
      </c>
      <c r="I37" s="290">
        <v>14788</v>
      </c>
      <c r="J37" s="290">
        <v>0</v>
      </c>
      <c r="K37" s="290">
        <v>14788</v>
      </c>
      <c r="M37" s="290">
        <v>-14788</v>
      </c>
      <c r="N37" s="283" t="s">
        <v>539</v>
      </c>
    </row>
    <row r="38" spans="1:14">
      <c r="A38" s="270"/>
      <c r="B38" s="353" t="s">
        <v>168</v>
      </c>
      <c r="C38" s="354" t="s">
        <v>170</v>
      </c>
      <c r="E38" s="357"/>
      <c r="F38" s="357">
        <v>0</v>
      </c>
      <c r="G38" s="357">
        <v>0</v>
      </c>
      <c r="I38" s="357">
        <v>2457780</v>
      </c>
      <c r="J38" s="357">
        <v>0</v>
      </c>
      <c r="K38" s="357">
        <v>2457780</v>
      </c>
      <c r="M38" s="357">
        <v>-2457780</v>
      </c>
      <c r="N38" s="354" t="s">
        <v>539</v>
      </c>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18805439</v>
      </c>
      <c r="J40" s="286">
        <v>0</v>
      </c>
      <c r="K40" s="286">
        <v>18805439</v>
      </c>
      <c r="M40" s="286">
        <v>-18805439</v>
      </c>
      <c r="N40" s="277"/>
    </row>
    <row r="41" spans="1:14">
      <c r="A41" s="270"/>
      <c r="B41" s="353" t="s">
        <v>117</v>
      </c>
      <c r="C41" s="354" t="s">
        <v>45</v>
      </c>
      <c r="E41" s="357"/>
      <c r="F41" s="357">
        <v>0</v>
      </c>
      <c r="G41" s="357">
        <v>0</v>
      </c>
      <c r="I41" s="357">
        <v>5887131</v>
      </c>
      <c r="J41" s="357">
        <v>0</v>
      </c>
      <c r="K41" s="357">
        <v>5887131</v>
      </c>
      <c r="M41" s="357">
        <v>-5887131</v>
      </c>
      <c r="N41" s="354" t="s">
        <v>539</v>
      </c>
    </row>
    <row r="42" spans="1:14">
      <c r="A42" s="270"/>
      <c r="B42" s="270" t="s">
        <v>118</v>
      </c>
      <c r="C42" s="283" t="s">
        <v>46</v>
      </c>
      <c r="E42" s="290"/>
      <c r="F42" s="290">
        <v>0</v>
      </c>
      <c r="G42" s="290">
        <v>0</v>
      </c>
      <c r="I42" s="290">
        <v>12496583</v>
      </c>
      <c r="J42" s="290">
        <v>0</v>
      </c>
      <c r="K42" s="290">
        <v>12496583</v>
      </c>
      <c r="M42" s="290">
        <v>-12496583</v>
      </c>
      <c r="N42" s="283" t="s">
        <v>539</v>
      </c>
    </row>
    <row r="43" spans="1:14" ht="12.75" customHeight="1">
      <c r="A43" s="270"/>
      <c r="B43" s="353" t="s">
        <v>119</v>
      </c>
      <c r="C43" s="354" t="s">
        <v>47</v>
      </c>
      <c r="E43" s="357"/>
      <c r="F43" s="357">
        <v>0</v>
      </c>
      <c r="G43" s="357">
        <v>0</v>
      </c>
      <c r="I43" s="357">
        <v>0</v>
      </c>
      <c r="J43" s="357">
        <v>0</v>
      </c>
      <c r="K43" s="357">
        <v>0</v>
      </c>
      <c r="M43" s="357">
        <v>0</v>
      </c>
      <c r="N43" s="354"/>
    </row>
    <row r="44" spans="1:14" ht="12" customHeight="1">
      <c r="A44" s="270"/>
      <c r="B44" s="270" t="s">
        <v>120</v>
      </c>
      <c r="C44" s="283" t="s">
        <v>288</v>
      </c>
      <c r="E44" s="290"/>
      <c r="F44" s="290">
        <v>0</v>
      </c>
      <c r="G44" s="290">
        <v>0</v>
      </c>
      <c r="I44" s="290">
        <v>421725</v>
      </c>
      <c r="J44" s="290">
        <v>0</v>
      </c>
      <c r="K44" s="290">
        <v>421725</v>
      </c>
      <c r="M44" s="290">
        <v>-421725</v>
      </c>
      <c r="N44" s="283" t="s">
        <v>539</v>
      </c>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30000</v>
      </c>
      <c r="J51" s="286">
        <v>0</v>
      </c>
      <c r="K51" s="286">
        <v>30000</v>
      </c>
      <c r="M51" s="286">
        <v>-30000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v>30000</v>
      </c>
      <c r="J53" s="290">
        <v>0</v>
      </c>
      <c r="K53" s="290">
        <v>30000</v>
      </c>
      <c r="M53" s="290">
        <v>-30000</v>
      </c>
      <c r="N53" s="283" t="s">
        <v>539</v>
      </c>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v>0</v>
      </c>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0</v>
      </c>
      <c r="F66" s="374">
        <v>0</v>
      </c>
      <c r="G66" s="374">
        <v>0</v>
      </c>
      <c r="H66" s="298"/>
      <c r="I66" s="374">
        <v>35543124</v>
      </c>
      <c r="J66" s="374">
        <v>0</v>
      </c>
      <c r="K66" s="374">
        <v>35543124</v>
      </c>
      <c r="L66" s="298"/>
      <c r="M66" s="374">
        <v>-35543124</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v>0</v>
      </c>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0</v>
      </c>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0</v>
      </c>
      <c r="F79" s="381">
        <v>0</v>
      </c>
      <c r="G79" s="381">
        <v>0</v>
      </c>
      <c r="I79" s="381">
        <v>35543124</v>
      </c>
      <c r="J79" s="381">
        <v>0</v>
      </c>
      <c r="K79" s="381">
        <v>35543124</v>
      </c>
      <c r="M79" s="381">
        <v>-35543124</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57" priority="2" operator="containsText" text="ERROR">
      <formula>NOT(ISERROR(SEARCH("ERROR",F80)))</formula>
    </cfRule>
  </conditionalFormatting>
  <conditionalFormatting sqref="J80">
    <cfRule type="containsText" dxfId="156" priority="1" operator="containsText" text="ERROR">
      <formula>NOT(ISERROR(SEARCH("ERROR",J80)))</formula>
    </cfRule>
  </conditionalFormatting>
  <dataValidations count="1">
    <dataValidation type="list" allowBlank="1" showInputMessage="1" showErrorMessage="1" sqref="N17:N23 N75:N78 N35:N44 N25:N33 N69 N56 N59 N61:N66 N71:N73 N46:N48 N50 N53:N54" xr:uid="{00000000-0002-0000-1900-000000000000}">
      <formula1>FinalDiff</formula1>
    </dataValidation>
  </dataValidations>
  <hyperlinks>
    <hyperlink ref="A5" location="Sommaire!A1" display="Retour au Sommaire" xr:uid="{299EC924-525A-4E92-A92F-E680CEB7BC99}"/>
  </hyperlinks>
  <pageMargins left="0.7" right="0.7" top="0.75" bottom="0.75" header="0.3" footer="0.3"/>
  <pageSetup paperSize="9" scale="63"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809E5-BA4E-4806-8116-9D8B15B88DFF}">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TOGO RAIL SA</v>
      </c>
    </row>
    <row r="11" spans="1:14">
      <c r="C11" s="272" t="s">
        <v>156</v>
      </c>
      <c r="E11" s="335" t="s">
        <v>267</v>
      </c>
      <c r="F11" s="274" t="s">
        <v>73</v>
      </c>
      <c r="G11" s="273">
        <v>1000174447</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138924456</v>
      </c>
      <c r="F15" s="351">
        <v>0</v>
      </c>
      <c r="G15" s="351">
        <v>138924456</v>
      </c>
      <c r="I15" s="351">
        <v>120416294</v>
      </c>
      <c r="J15" s="351">
        <v>18473587</v>
      </c>
      <c r="K15" s="351">
        <v>138889881</v>
      </c>
      <c r="M15" s="351">
        <v>34575</v>
      </c>
      <c r="N15" s="344"/>
    </row>
    <row r="16" spans="1:14">
      <c r="B16" s="276" t="s">
        <v>29</v>
      </c>
      <c r="C16" s="277"/>
      <c r="E16" s="286">
        <v>1774400</v>
      </c>
      <c r="F16" s="286">
        <v>0</v>
      </c>
      <c r="G16" s="286">
        <v>1774400</v>
      </c>
      <c r="I16" s="286">
        <v>1774400</v>
      </c>
      <c r="J16" s="286">
        <v>0</v>
      </c>
      <c r="K16" s="286">
        <v>1774400</v>
      </c>
      <c r="M16" s="286">
        <v>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v>100000</v>
      </c>
      <c r="F19" s="357">
        <v>0</v>
      </c>
      <c r="G19" s="357">
        <v>100000</v>
      </c>
      <c r="I19" s="357">
        <v>100000</v>
      </c>
      <c r="J19" s="357">
        <v>0</v>
      </c>
      <c r="K19" s="357">
        <v>100000</v>
      </c>
      <c r="M19" s="357">
        <v>0</v>
      </c>
      <c r="N19" s="354"/>
    </row>
    <row r="20" spans="1:14">
      <c r="A20" s="270"/>
      <c r="B20" s="270" t="s">
        <v>101</v>
      </c>
      <c r="C20" s="283" t="s">
        <v>53</v>
      </c>
      <c r="E20" s="290">
        <v>1674400</v>
      </c>
      <c r="F20" s="290">
        <v>0</v>
      </c>
      <c r="G20" s="290">
        <v>1674400</v>
      </c>
      <c r="I20" s="290">
        <v>1674400</v>
      </c>
      <c r="J20" s="290">
        <v>0</v>
      </c>
      <c r="K20" s="290">
        <v>1674400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70866525</v>
      </c>
      <c r="F22" s="286">
        <v>0</v>
      </c>
      <c r="G22" s="286">
        <v>70866525</v>
      </c>
      <c r="H22" s="274"/>
      <c r="I22" s="286">
        <v>52358363</v>
      </c>
      <c r="J22" s="286">
        <v>18473587</v>
      </c>
      <c r="K22" s="286">
        <v>70831950</v>
      </c>
      <c r="L22" s="274"/>
      <c r="M22" s="286">
        <v>34575</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v>487500</v>
      </c>
      <c r="F24" s="357">
        <v>0</v>
      </c>
      <c r="G24" s="357">
        <v>487500</v>
      </c>
      <c r="I24" s="357">
        <v>487500</v>
      </c>
      <c r="J24" s="357">
        <v>0</v>
      </c>
      <c r="K24" s="357">
        <v>487500</v>
      </c>
      <c r="M24" s="357">
        <v>0</v>
      </c>
      <c r="N24" s="354"/>
    </row>
    <row r="25" spans="1:14" ht="9.75" customHeight="1">
      <c r="A25" s="270"/>
      <c r="B25" s="270" t="s">
        <v>105</v>
      </c>
      <c r="C25" s="283" t="s">
        <v>31</v>
      </c>
      <c r="E25" s="290"/>
      <c r="F25" s="290">
        <v>0</v>
      </c>
      <c r="G25" s="290">
        <v>0</v>
      </c>
      <c r="I25" s="290">
        <v>0</v>
      </c>
      <c r="J25" s="290">
        <v>0</v>
      </c>
      <c r="K25" s="290">
        <v>0</v>
      </c>
      <c r="M25" s="290">
        <v>0</v>
      </c>
      <c r="N25" s="283"/>
    </row>
    <row r="26" spans="1:14" ht="9.75" customHeight="1">
      <c r="A26" s="270"/>
      <c r="B26" s="353" t="s">
        <v>106</v>
      </c>
      <c r="C26" s="354" t="s">
        <v>34</v>
      </c>
      <c r="E26" s="357">
        <v>10345774</v>
      </c>
      <c r="F26" s="357">
        <v>0</v>
      </c>
      <c r="G26" s="357">
        <v>10345774</v>
      </c>
      <c r="I26" s="357">
        <v>10345774</v>
      </c>
      <c r="J26" s="357">
        <v>0</v>
      </c>
      <c r="K26" s="357">
        <v>10345774</v>
      </c>
      <c r="M26" s="357">
        <v>0</v>
      </c>
      <c r="N26" s="354"/>
    </row>
    <row r="27" spans="1:14" ht="9" customHeight="1">
      <c r="A27" s="270"/>
      <c r="B27" s="270" t="s">
        <v>107</v>
      </c>
      <c r="C27" s="283" t="s">
        <v>35</v>
      </c>
      <c r="E27" s="290">
        <v>3230816</v>
      </c>
      <c r="F27" s="290">
        <v>0</v>
      </c>
      <c r="G27" s="290">
        <v>3230816</v>
      </c>
      <c r="I27" s="290">
        <v>3230816</v>
      </c>
      <c r="J27" s="290">
        <v>0</v>
      </c>
      <c r="K27" s="290">
        <v>3230816</v>
      </c>
      <c r="M27" s="290">
        <v>0</v>
      </c>
      <c r="N27" s="283"/>
    </row>
    <row r="28" spans="1:14" ht="11.25" customHeight="1">
      <c r="A28" s="270"/>
      <c r="B28" s="353" t="s">
        <v>108</v>
      </c>
      <c r="C28" s="354" t="s">
        <v>36</v>
      </c>
      <c r="E28" s="357">
        <v>1278961</v>
      </c>
      <c r="F28" s="357">
        <v>0</v>
      </c>
      <c r="G28" s="357">
        <v>1278961</v>
      </c>
      <c r="I28" s="357">
        <v>1278961</v>
      </c>
      <c r="J28" s="357">
        <v>0</v>
      </c>
      <c r="K28" s="357">
        <v>1278961</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22461837</v>
      </c>
      <c r="F31" s="290">
        <v>0</v>
      </c>
      <c r="G31" s="290">
        <v>22461837</v>
      </c>
      <c r="I31" s="290">
        <v>22461837</v>
      </c>
      <c r="J31" s="290">
        <v>0</v>
      </c>
      <c r="K31" s="290">
        <v>22461837</v>
      </c>
      <c r="M31" s="290">
        <v>0</v>
      </c>
      <c r="N31" s="283"/>
    </row>
    <row r="32" spans="1:14" ht="12" customHeight="1">
      <c r="A32" s="270"/>
      <c r="B32" s="353" t="s">
        <v>96</v>
      </c>
      <c r="C32" s="354" t="s">
        <v>41</v>
      </c>
      <c r="E32" s="357">
        <v>10383771</v>
      </c>
      <c r="F32" s="357">
        <v>0</v>
      </c>
      <c r="G32" s="357">
        <v>10383771</v>
      </c>
      <c r="I32" s="357">
        <v>10383771</v>
      </c>
      <c r="J32" s="357">
        <v>0</v>
      </c>
      <c r="K32" s="357">
        <v>10383771</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v>22479291</v>
      </c>
      <c r="F37" s="290">
        <v>0</v>
      </c>
      <c r="G37" s="290">
        <v>22479291</v>
      </c>
      <c r="I37" s="290">
        <v>4005704</v>
      </c>
      <c r="J37" s="290">
        <v>18473587</v>
      </c>
      <c r="K37" s="290">
        <v>22479291</v>
      </c>
      <c r="M37" s="290">
        <v>0</v>
      </c>
      <c r="N37" s="283"/>
    </row>
    <row r="38" spans="1:14">
      <c r="A38" s="270"/>
      <c r="B38" s="353" t="s">
        <v>168</v>
      </c>
      <c r="C38" s="354" t="s">
        <v>170</v>
      </c>
      <c r="E38" s="357">
        <v>5000</v>
      </c>
      <c r="F38" s="357">
        <v>0</v>
      </c>
      <c r="G38" s="357">
        <v>5000</v>
      </c>
      <c r="I38" s="357">
        <v>5000</v>
      </c>
      <c r="J38" s="357">
        <v>0</v>
      </c>
      <c r="K38" s="357">
        <v>5000</v>
      </c>
      <c r="M38" s="357">
        <v>0</v>
      </c>
      <c r="N38" s="354"/>
    </row>
    <row r="39" spans="1:14">
      <c r="A39" s="270"/>
      <c r="B39" s="270" t="s">
        <v>169</v>
      </c>
      <c r="C39" s="269" t="s">
        <v>250</v>
      </c>
      <c r="E39" s="290">
        <v>193575</v>
      </c>
      <c r="F39" s="290">
        <v>0</v>
      </c>
      <c r="G39" s="290">
        <v>193575</v>
      </c>
      <c r="I39" s="290">
        <v>159000</v>
      </c>
      <c r="J39" s="290">
        <v>0</v>
      </c>
      <c r="K39" s="290">
        <v>159000</v>
      </c>
      <c r="M39" s="290">
        <v>34575</v>
      </c>
      <c r="N39" s="269" t="s">
        <v>247</v>
      </c>
    </row>
    <row r="40" spans="1:14">
      <c r="A40" s="270"/>
      <c r="B40" s="276" t="s">
        <v>86</v>
      </c>
      <c r="C40" s="277"/>
      <c r="E40" s="286">
        <v>55018390</v>
      </c>
      <c r="F40" s="286">
        <v>0</v>
      </c>
      <c r="G40" s="286">
        <v>55018390</v>
      </c>
      <c r="I40" s="286">
        <v>55018390</v>
      </c>
      <c r="J40" s="286">
        <v>0</v>
      </c>
      <c r="K40" s="286">
        <v>55018390</v>
      </c>
      <c r="M40" s="286">
        <v>0</v>
      </c>
      <c r="N40" s="277"/>
    </row>
    <row r="41" spans="1:14">
      <c r="A41" s="270"/>
      <c r="B41" s="353" t="s">
        <v>117</v>
      </c>
      <c r="C41" s="354" t="s">
        <v>45</v>
      </c>
      <c r="E41" s="357">
        <v>20648236</v>
      </c>
      <c r="F41" s="357">
        <v>0</v>
      </c>
      <c r="G41" s="357">
        <v>20648236</v>
      </c>
      <c r="I41" s="357">
        <v>20648236.000000004</v>
      </c>
      <c r="J41" s="357">
        <v>0</v>
      </c>
      <c r="K41" s="357">
        <v>20648236.000000004</v>
      </c>
      <c r="M41" s="357">
        <v>0</v>
      </c>
      <c r="N41" s="354"/>
    </row>
    <row r="42" spans="1:14">
      <c r="A42" s="270"/>
      <c r="B42" s="270" t="s">
        <v>118</v>
      </c>
      <c r="C42" s="283" t="s">
        <v>46</v>
      </c>
      <c r="E42" s="290">
        <v>33187786</v>
      </c>
      <c r="F42" s="290">
        <v>0</v>
      </c>
      <c r="G42" s="290">
        <v>33187786</v>
      </c>
      <c r="I42" s="290">
        <v>33187786</v>
      </c>
      <c r="J42" s="290">
        <v>0</v>
      </c>
      <c r="K42" s="290">
        <v>33187786</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v>1182368</v>
      </c>
      <c r="F44" s="290">
        <v>0</v>
      </c>
      <c r="G44" s="290">
        <v>1182368</v>
      </c>
      <c r="I44" s="290">
        <v>1182368</v>
      </c>
      <c r="J44" s="290">
        <v>0</v>
      </c>
      <c r="K44" s="290">
        <v>1182368</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11265141</v>
      </c>
      <c r="F60" s="286">
        <v>0</v>
      </c>
      <c r="G60" s="286">
        <v>11265141</v>
      </c>
      <c r="I60" s="286">
        <v>11265141</v>
      </c>
      <c r="J60" s="286">
        <v>0</v>
      </c>
      <c r="K60" s="286">
        <v>11265141</v>
      </c>
      <c r="M60" s="286">
        <v>0</v>
      </c>
      <c r="N60" s="277"/>
    </row>
    <row r="61" spans="1:14">
      <c r="A61" s="270"/>
      <c r="B61" s="270" t="s">
        <v>132</v>
      </c>
      <c r="C61" s="296" t="s">
        <v>63</v>
      </c>
      <c r="E61" s="290">
        <v>11265141</v>
      </c>
      <c r="F61" s="290">
        <v>0</v>
      </c>
      <c r="G61" s="290">
        <v>11265141</v>
      </c>
      <c r="I61" s="290">
        <v>11265141</v>
      </c>
      <c r="J61" s="290">
        <v>0</v>
      </c>
      <c r="K61" s="290">
        <v>11265141</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138924456</v>
      </c>
      <c r="F66" s="374">
        <v>0</v>
      </c>
      <c r="G66" s="374">
        <v>138924456</v>
      </c>
      <c r="H66" s="298"/>
      <c r="I66" s="374">
        <v>120416294</v>
      </c>
      <c r="J66" s="374">
        <v>18473587</v>
      </c>
      <c r="K66" s="374">
        <v>138889881</v>
      </c>
      <c r="L66" s="298"/>
      <c r="M66" s="374">
        <v>34575</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7958022.4000000004</v>
      </c>
      <c r="J71" s="286">
        <v>0</v>
      </c>
      <c r="K71" s="286">
        <v>7958022.4000000004</v>
      </c>
      <c r="M71" s="286"/>
      <c r="N71" s="277"/>
    </row>
    <row r="72" spans="1:14" ht="12.75" customHeight="1">
      <c r="A72" s="270"/>
      <c r="B72" s="353" t="s">
        <v>137</v>
      </c>
      <c r="C72" s="367" t="s">
        <v>69</v>
      </c>
      <c r="E72" s="368"/>
      <c r="F72" s="368"/>
      <c r="G72" s="368"/>
      <c r="I72" s="357">
        <v>6788295</v>
      </c>
      <c r="J72" s="357">
        <v>0</v>
      </c>
      <c r="K72" s="357">
        <v>6788295</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1169727.3999999999</v>
      </c>
      <c r="J74" s="357">
        <v>0</v>
      </c>
      <c r="K74" s="357">
        <v>1169727.3999999999</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138924456</v>
      </c>
      <c r="F79" s="381">
        <v>0</v>
      </c>
      <c r="G79" s="381">
        <v>138924456</v>
      </c>
      <c r="I79" s="381">
        <v>120416294</v>
      </c>
      <c r="J79" s="381">
        <v>18473587</v>
      </c>
      <c r="K79" s="381">
        <v>138889881</v>
      </c>
      <c r="M79" s="381">
        <v>34575</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55" priority="2" operator="containsText" text="ERROR">
      <formula>NOT(ISERROR(SEARCH("ERROR",F80)))</formula>
    </cfRule>
  </conditionalFormatting>
  <conditionalFormatting sqref="J80">
    <cfRule type="containsText" dxfId="154" priority="1" operator="containsText" text="ERROR">
      <formula>NOT(ISERROR(SEARCH("ERROR",J80)))</formula>
    </cfRule>
  </conditionalFormatting>
  <dataValidations count="1">
    <dataValidation type="list" allowBlank="1" showInputMessage="1" showErrorMessage="1" sqref="N69 N75:N78 N59 N61:N66 N71:N73 N17:N57" xr:uid="{00000000-0002-0000-1A00-000004000000}">
      <formula1>FinalDiff</formula1>
    </dataValidation>
  </dataValidations>
  <hyperlinks>
    <hyperlink ref="A5" location="Sommaire!A1" display="Retour au Sommaire" xr:uid="{0717AEA2-013A-4609-B673-E976E4F04282}"/>
  </hyperlinks>
  <pageMargins left="0.7" right="0.7" top="0.75" bottom="0.75" header="0.3" footer="0.3"/>
  <pageSetup paperSize="9" scale="5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34B06-B97B-4D0D-9F7D-27D2A1706CF5}">
  <sheetPr>
    <tabColor theme="0" tint="-0.249977111117893"/>
  </sheetPr>
  <dimension ref="A1:N80"/>
  <sheetViews>
    <sheetView showGridLines="0" view="pageBreakPreview" topLeftCell="A2" zoomScale="60" zoomScaleNormal="85" workbookViewId="0">
      <pane xSplit="4" ySplit="13"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TOGO MATERIAUX</v>
      </c>
    </row>
    <row r="11" spans="1:14">
      <c r="C11" s="272" t="s">
        <v>156</v>
      </c>
      <c r="E11" s="273" t="s">
        <v>260</v>
      </c>
      <c r="F11" s="274" t="s">
        <v>73</v>
      </c>
      <c r="G11" s="273">
        <v>1000746654</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17463702</v>
      </c>
      <c r="F15" s="351">
        <v>2268800</v>
      </c>
      <c r="G15" s="351">
        <v>19732502</v>
      </c>
      <c r="I15" s="351">
        <v>20118934</v>
      </c>
      <c r="J15" s="351">
        <v>0</v>
      </c>
      <c r="K15" s="351">
        <v>20118934</v>
      </c>
      <c r="M15" s="351">
        <v>-386432</v>
      </c>
      <c r="N15" s="344"/>
    </row>
    <row r="16" spans="1:14">
      <c r="B16" s="276" t="s">
        <v>29</v>
      </c>
      <c r="C16" s="277"/>
      <c r="E16" s="286">
        <v>4754970</v>
      </c>
      <c r="F16" s="286">
        <v>0</v>
      </c>
      <c r="G16" s="286">
        <v>4754970</v>
      </c>
      <c r="I16" s="286">
        <v>6084570</v>
      </c>
      <c r="J16" s="286">
        <v>0</v>
      </c>
      <c r="K16" s="286">
        <v>6084570</v>
      </c>
      <c r="M16" s="286">
        <v>-1329600</v>
      </c>
      <c r="N16" s="277"/>
    </row>
    <row r="17" spans="1:14">
      <c r="A17" s="270"/>
      <c r="B17" s="353" t="s">
        <v>98</v>
      </c>
      <c r="C17" s="354" t="s">
        <v>50</v>
      </c>
      <c r="E17" s="357">
        <v>350000</v>
      </c>
      <c r="F17" s="357">
        <v>0</v>
      </c>
      <c r="G17" s="357">
        <v>350000</v>
      </c>
      <c r="I17" s="357">
        <v>350000</v>
      </c>
      <c r="J17" s="357">
        <v>0</v>
      </c>
      <c r="K17" s="357">
        <v>350000</v>
      </c>
      <c r="M17" s="357">
        <v>0</v>
      </c>
      <c r="N17" s="354"/>
    </row>
    <row r="18" spans="1:14">
      <c r="A18" s="270"/>
      <c r="B18" s="270" t="s">
        <v>99</v>
      </c>
      <c r="C18" s="283" t="s">
        <v>51</v>
      </c>
      <c r="E18" s="290">
        <v>1000000</v>
      </c>
      <c r="F18" s="290">
        <v>0</v>
      </c>
      <c r="G18" s="290">
        <v>1000000</v>
      </c>
      <c r="I18" s="290">
        <v>1000000</v>
      </c>
      <c r="J18" s="290">
        <v>0</v>
      </c>
      <c r="K18" s="290">
        <v>1000000</v>
      </c>
      <c r="M18" s="290">
        <v>0</v>
      </c>
      <c r="N18" s="283"/>
    </row>
    <row r="19" spans="1:14">
      <c r="A19" s="270"/>
      <c r="B19" s="353" t="s">
        <v>100</v>
      </c>
      <c r="C19" s="354" t="s">
        <v>52</v>
      </c>
      <c r="E19" s="357">
        <v>200000</v>
      </c>
      <c r="F19" s="357">
        <v>0</v>
      </c>
      <c r="G19" s="357">
        <v>200000</v>
      </c>
      <c r="I19" s="357">
        <v>200000</v>
      </c>
      <c r="J19" s="357">
        <v>0</v>
      </c>
      <c r="K19" s="357">
        <v>200000</v>
      </c>
      <c r="M19" s="357">
        <v>0</v>
      </c>
      <c r="N19" s="354"/>
    </row>
    <row r="20" spans="1:14" ht="24">
      <c r="A20" s="270"/>
      <c r="B20" s="270" t="s">
        <v>101</v>
      </c>
      <c r="C20" s="283" t="s">
        <v>53</v>
      </c>
      <c r="E20" s="290">
        <v>3204970</v>
      </c>
      <c r="F20" s="290">
        <v>0</v>
      </c>
      <c r="G20" s="290">
        <v>3204970</v>
      </c>
      <c r="I20" s="290">
        <v>4534570</v>
      </c>
      <c r="J20" s="290">
        <v>0</v>
      </c>
      <c r="K20" s="290">
        <v>4534570</v>
      </c>
      <c r="M20" s="290">
        <v>-1329600</v>
      </c>
      <c r="N20" s="283" t="s">
        <v>246</v>
      </c>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5711132</v>
      </c>
      <c r="F22" s="286">
        <v>0</v>
      </c>
      <c r="G22" s="286">
        <v>5711132</v>
      </c>
      <c r="H22" s="274"/>
      <c r="I22" s="286">
        <v>5708284</v>
      </c>
      <c r="J22" s="286">
        <v>0</v>
      </c>
      <c r="K22" s="286">
        <v>5708284</v>
      </c>
      <c r="L22" s="274"/>
      <c r="M22" s="286">
        <v>2848</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2828822</v>
      </c>
      <c r="F25" s="290">
        <v>0</v>
      </c>
      <c r="G25" s="290">
        <v>2828822</v>
      </c>
      <c r="I25" s="290">
        <v>2900822</v>
      </c>
      <c r="J25" s="290">
        <v>0</v>
      </c>
      <c r="K25" s="290">
        <v>2900822</v>
      </c>
      <c r="M25" s="290">
        <v>-72000</v>
      </c>
      <c r="N25" s="283" t="s">
        <v>246</v>
      </c>
    </row>
    <row r="26" spans="1:14" ht="9.75" customHeight="1">
      <c r="A26" s="270"/>
      <c r="B26" s="353" t="s">
        <v>106</v>
      </c>
      <c r="C26" s="354" t="s">
        <v>34</v>
      </c>
      <c r="E26" s="357">
        <v>1938160</v>
      </c>
      <c r="F26" s="357">
        <v>0</v>
      </c>
      <c r="G26" s="357">
        <v>1938160</v>
      </c>
      <c r="I26" s="357">
        <v>1938160</v>
      </c>
      <c r="J26" s="357">
        <v>0</v>
      </c>
      <c r="K26" s="357">
        <v>1938160</v>
      </c>
      <c r="M26" s="357">
        <v>0</v>
      </c>
      <c r="N26" s="354"/>
    </row>
    <row r="27" spans="1:14" ht="9" customHeight="1">
      <c r="A27" s="270"/>
      <c r="B27" s="270" t="s">
        <v>107</v>
      </c>
      <c r="C27" s="283" t="s">
        <v>35</v>
      </c>
      <c r="E27" s="290">
        <v>618750</v>
      </c>
      <c r="F27" s="290">
        <v>0</v>
      </c>
      <c r="G27" s="290">
        <v>618750</v>
      </c>
      <c r="I27" s="290">
        <v>618750</v>
      </c>
      <c r="J27" s="290">
        <v>0</v>
      </c>
      <c r="K27" s="290">
        <v>618750</v>
      </c>
      <c r="M27" s="290">
        <v>0</v>
      </c>
      <c r="N27" s="283"/>
    </row>
    <row r="28" spans="1:14" ht="11.25" customHeight="1">
      <c r="A28" s="270"/>
      <c r="B28" s="353" t="s">
        <v>108</v>
      </c>
      <c r="C28" s="354" t="s">
        <v>36</v>
      </c>
      <c r="E28" s="357">
        <v>175400</v>
      </c>
      <c r="F28" s="357">
        <v>0</v>
      </c>
      <c r="G28" s="357">
        <v>175400</v>
      </c>
      <c r="I28" s="357">
        <v>156210</v>
      </c>
      <c r="J28" s="357">
        <v>0</v>
      </c>
      <c r="K28" s="357">
        <v>156210</v>
      </c>
      <c r="M28" s="357">
        <v>19190</v>
      </c>
      <c r="N28" s="354" t="s">
        <v>247</v>
      </c>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0</v>
      </c>
      <c r="F31" s="290">
        <v>0</v>
      </c>
      <c r="G31" s="290">
        <v>0</v>
      </c>
      <c r="I31" s="290">
        <v>0</v>
      </c>
      <c r="J31" s="290">
        <v>0</v>
      </c>
      <c r="K31" s="290">
        <v>0</v>
      </c>
      <c r="M31" s="290">
        <v>0</v>
      </c>
      <c r="N31" s="283"/>
    </row>
    <row r="32" spans="1:14" ht="12" customHeight="1">
      <c r="A32" s="270"/>
      <c r="B32" s="353" t="s">
        <v>96</v>
      </c>
      <c r="C32" s="354" t="s">
        <v>41</v>
      </c>
      <c r="E32" s="357"/>
      <c r="F32" s="357">
        <v>0</v>
      </c>
      <c r="G32" s="357">
        <v>0</v>
      </c>
      <c r="I32" s="357">
        <v>54000</v>
      </c>
      <c r="J32" s="357">
        <v>0</v>
      </c>
      <c r="K32" s="357">
        <v>54000</v>
      </c>
      <c r="M32" s="357">
        <v>-54000</v>
      </c>
      <c r="N32" s="354" t="s">
        <v>246</v>
      </c>
    </row>
    <row r="33" spans="1:14" ht="24">
      <c r="A33" s="270"/>
      <c r="B33" s="270" t="s">
        <v>112</v>
      </c>
      <c r="C33" s="283" t="s">
        <v>42</v>
      </c>
      <c r="E33" s="290">
        <v>150000</v>
      </c>
      <c r="F33" s="290">
        <v>0</v>
      </c>
      <c r="G33" s="290">
        <v>150000</v>
      </c>
      <c r="I33" s="290">
        <v>37500</v>
      </c>
      <c r="J33" s="290">
        <v>0</v>
      </c>
      <c r="K33" s="290">
        <v>37500</v>
      </c>
      <c r="M33" s="290">
        <v>112500</v>
      </c>
      <c r="N33" s="283" t="s">
        <v>247</v>
      </c>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ht="24">
      <c r="A37" s="270"/>
      <c r="B37" s="270" t="s">
        <v>116</v>
      </c>
      <c r="C37" s="283" t="s">
        <v>44</v>
      </c>
      <c r="E37" s="290"/>
      <c r="F37" s="290">
        <v>0</v>
      </c>
      <c r="G37" s="290">
        <v>0</v>
      </c>
      <c r="I37" s="290">
        <v>2842</v>
      </c>
      <c r="J37" s="290">
        <v>0</v>
      </c>
      <c r="K37" s="290">
        <v>2842</v>
      </c>
      <c r="M37" s="290">
        <v>-2842</v>
      </c>
      <c r="N37" s="283" t="s">
        <v>246</v>
      </c>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2268800</v>
      </c>
      <c r="G40" s="286">
        <v>2268800</v>
      </c>
      <c r="I40" s="286">
        <v>2268800</v>
      </c>
      <c r="J40" s="286">
        <v>0</v>
      </c>
      <c r="K40" s="286">
        <v>2268800</v>
      </c>
      <c r="M40" s="286">
        <v>0</v>
      </c>
      <c r="N40" s="277"/>
    </row>
    <row r="41" spans="1:14">
      <c r="A41" s="270"/>
      <c r="B41" s="353" t="s">
        <v>117</v>
      </c>
      <c r="C41" s="354" t="s">
        <v>45</v>
      </c>
      <c r="E41" s="357"/>
      <c r="F41" s="357">
        <v>951456</v>
      </c>
      <c r="G41" s="357">
        <v>951456</v>
      </c>
      <c r="I41" s="357">
        <v>951456</v>
      </c>
      <c r="J41" s="357">
        <v>0</v>
      </c>
      <c r="K41" s="357">
        <v>951456</v>
      </c>
      <c r="M41" s="357">
        <v>0</v>
      </c>
      <c r="N41" s="354"/>
    </row>
    <row r="42" spans="1:14">
      <c r="A42" s="270"/>
      <c r="B42" s="270" t="s">
        <v>118</v>
      </c>
      <c r="C42" s="283" t="s">
        <v>46</v>
      </c>
      <c r="E42" s="290"/>
      <c r="F42" s="290">
        <v>1273856</v>
      </c>
      <c r="G42" s="290">
        <v>1273856</v>
      </c>
      <c r="I42" s="290">
        <v>1273856</v>
      </c>
      <c r="J42" s="290">
        <v>0</v>
      </c>
      <c r="K42" s="290">
        <v>1273856</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43488</v>
      </c>
      <c r="G44" s="290">
        <v>43488</v>
      </c>
      <c r="I44" s="290">
        <v>43488</v>
      </c>
      <c r="J44" s="290">
        <v>0</v>
      </c>
      <c r="K44" s="290">
        <v>43488</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4921000</v>
      </c>
      <c r="F60" s="286">
        <v>0</v>
      </c>
      <c r="G60" s="286">
        <v>4921000</v>
      </c>
      <c r="I60" s="286">
        <v>6057280</v>
      </c>
      <c r="J60" s="286">
        <v>0</v>
      </c>
      <c r="K60" s="286">
        <v>6057280</v>
      </c>
      <c r="M60" s="286">
        <v>-1136280</v>
      </c>
      <c r="N60" s="277"/>
    </row>
    <row r="61" spans="1:14" ht="24">
      <c r="A61" s="270"/>
      <c r="B61" s="270" t="s">
        <v>132</v>
      </c>
      <c r="C61" s="296" t="s">
        <v>63</v>
      </c>
      <c r="E61" s="290">
        <v>4921000</v>
      </c>
      <c r="F61" s="290">
        <v>0</v>
      </c>
      <c r="G61" s="290">
        <v>4921000</v>
      </c>
      <c r="I61" s="290">
        <v>6057280</v>
      </c>
      <c r="J61" s="290">
        <v>0</v>
      </c>
      <c r="K61" s="290">
        <v>6057280</v>
      </c>
      <c r="M61" s="290">
        <v>-1136280</v>
      </c>
      <c r="N61" s="296" t="s">
        <v>246</v>
      </c>
    </row>
    <row r="62" spans="1:14">
      <c r="A62" s="270"/>
      <c r="B62" s="276" t="s">
        <v>543</v>
      </c>
      <c r="C62" s="277"/>
      <c r="E62" s="286">
        <v>2076600</v>
      </c>
      <c r="F62" s="286">
        <v>0</v>
      </c>
      <c r="G62" s="286">
        <v>2076600</v>
      </c>
      <c r="I62" s="286">
        <v>0</v>
      </c>
      <c r="J62" s="286">
        <v>0</v>
      </c>
      <c r="K62" s="286">
        <v>0</v>
      </c>
      <c r="M62" s="286">
        <v>2076600</v>
      </c>
      <c r="N62" s="277"/>
    </row>
    <row r="63" spans="1:14" ht="24">
      <c r="A63" s="270"/>
      <c r="B63" s="353" t="s">
        <v>133</v>
      </c>
      <c r="C63" s="354" t="s">
        <v>542</v>
      </c>
      <c r="E63" s="357">
        <v>2076600</v>
      </c>
      <c r="F63" s="357">
        <v>0</v>
      </c>
      <c r="G63" s="357">
        <v>2076600</v>
      </c>
      <c r="I63" s="357"/>
      <c r="J63" s="357">
        <v>0</v>
      </c>
      <c r="K63" s="357">
        <v>0</v>
      </c>
      <c r="M63" s="357">
        <v>2076600</v>
      </c>
      <c r="N63" s="354" t="s">
        <v>247</v>
      </c>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17463702</v>
      </c>
      <c r="F66" s="374">
        <v>2268800</v>
      </c>
      <c r="G66" s="374">
        <v>19732502</v>
      </c>
      <c r="H66" s="298"/>
      <c r="I66" s="374">
        <v>20118934</v>
      </c>
      <c r="J66" s="374">
        <v>0</v>
      </c>
      <c r="K66" s="374">
        <v>20118934</v>
      </c>
      <c r="L66" s="298"/>
      <c r="M66" s="374">
        <v>-386432</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1472271</v>
      </c>
      <c r="J71" s="286">
        <v>0</v>
      </c>
      <c r="K71" s="286">
        <v>1472271</v>
      </c>
      <c r="M71" s="286"/>
      <c r="N71" s="277"/>
    </row>
    <row r="72" spans="1:14" ht="12.75" customHeight="1">
      <c r="A72" s="270"/>
      <c r="B72" s="353" t="s">
        <v>137</v>
      </c>
      <c r="C72" s="367" t="s">
        <v>69</v>
      </c>
      <c r="E72" s="368"/>
      <c r="F72" s="368"/>
      <c r="G72" s="368"/>
      <c r="I72" s="357">
        <v>1278455</v>
      </c>
      <c r="J72" s="357">
        <v>0</v>
      </c>
      <c r="K72" s="357">
        <v>1278455</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193816</v>
      </c>
      <c r="J74" s="357">
        <v>0</v>
      </c>
      <c r="K74" s="357">
        <v>193816</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17463702</v>
      </c>
      <c r="F79" s="381">
        <v>2268800</v>
      </c>
      <c r="G79" s="381">
        <v>19732502</v>
      </c>
      <c r="I79" s="381">
        <v>20118934</v>
      </c>
      <c r="J79" s="381">
        <v>0</v>
      </c>
      <c r="K79" s="381">
        <v>20118934</v>
      </c>
      <c r="M79" s="381">
        <v>-386432</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53" priority="2" operator="containsText" text="ERROR">
      <formula>NOT(ISERROR(SEARCH("ERROR",F80)))</formula>
    </cfRule>
  </conditionalFormatting>
  <conditionalFormatting sqref="J80">
    <cfRule type="containsText" dxfId="152" priority="1" operator="containsText" text="ERROR">
      <formula>NOT(ISERROR(SEARCH("ERROR",J80)))</formula>
    </cfRule>
  </conditionalFormatting>
  <dataValidations count="1">
    <dataValidation type="list" allowBlank="1" showInputMessage="1" showErrorMessage="1" sqref="N17:N23 N69 N75:N78 N59 N61:N66 N71:N73 N25:N57" xr:uid="{00000000-0002-0000-1B00-000004000000}">
      <formula1>FinalDiff</formula1>
    </dataValidation>
  </dataValidations>
  <hyperlinks>
    <hyperlink ref="A5" location="Sommaire!A1" display="Retour au Sommaire" xr:uid="{97F2EAB3-92F0-49B3-AE7F-03AEE18C29FA}"/>
  </hyperlinks>
  <pageMargins left="0.7" right="0.7" top="0.75" bottom="0.75" header="0.3" footer="0.3"/>
  <pageSetup paperSize="9" scale="6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A027-9B80-4967-8C69-FAADB5DAFD85}">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TOGO CARRIERE</v>
      </c>
    </row>
    <row r="11" spans="1:14">
      <c r="C11" s="272" t="s">
        <v>156</v>
      </c>
      <c r="E11" s="273" t="s">
        <v>165</v>
      </c>
      <c r="F11" s="274" t="s">
        <v>73</v>
      </c>
      <c r="G11" s="273">
        <v>1000175347</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213641232</v>
      </c>
      <c r="F15" s="351">
        <v>11403986</v>
      </c>
      <c r="G15" s="351">
        <v>225045218</v>
      </c>
      <c r="I15" s="351">
        <v>254592283</v>
      </c>
      <c r="J15" s="351">
        <v>0</v>
      </c>
      <c r="K15" s="351">
        <v>254592283</v>
      </c>
      <c r="M15" s="351">
        <v>-29547065</v>
      </c>
      <c r="N15" s="344"/>
    </row>
    <row r="16" spans="1:14">
      <c r="B16" s="276" t="s">
        <v>29</v>
      </c>
      <c r="C16" s="277"/>
      <c r="E16" s="286">
        <v>6675400</v>
      </c>
      <c r="F16" s="286">
        <v>0</v>
      </c>
      <c r="G16" s="286">
        <v>6675400</v>
      </c>
      <c r="I16" s="286">
        <v>13068000</v>
      </c>
      <c r="J16" s="286">
        <v>0</v>
      </c>
      <c r="K16" s="286">
        <v>13068000</v>
      </c>
      <c r="M16" s="286">
        <v>-6392600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ht="24">
      <c r="A19" s="270"/>
      <c r="B19" s="353" t="s">
        <v>100</v>
      </c>
      <c r="C19" s="354" t="s">
        <v>52</v>
      </c>
      <c r="E19" s="357">
        <v>6675400</v>
      </c>
      <c r="F19" s="357">
        <v>0</v>
      </c>
      <c r="G19" s="357">
        <v>6675400</v>
      </c>
      <c r="I19" s="357">
        <v>100000</v>
      </c>
      <c r="J19" s="357">
        <v>0</v>
      </c>
      <c r="K19" s="357">
        <v>100000</v>
      </c>
      <c r="M19" s="357">
        <v>6575400</v>
      </c>
      <c r="N19" s="354" t="s">
        <v>247</v>
      </c>
    </row>
    <row r="20" spans="1:14" ht="24">
      <c r="A20" s="270"/>
      <c r="B20" s="270" t="s">
        <v>101</v>
      </c>
      <c r="C20" s="283" t="s">
        <v>53</v>
      </c>
      <c r="E20" s="290"/>
      <c r="F20" s="290">
        <v>0</v>
      </c>
      <c r="G20" s="290">
        <v>0</v>
      </c>
      <c r="I20" s="290">
        <v>12968000</v>
      </c>
      <c r="J20" s="290">
        <v>0</v>
      </c>
      <c r="K20" s="290">
        <v>12968000</v>
      </c>
      <c r="M20" s="290">
        <v>-12968000</v>
      </c>
      <c r="N20" s="283" t="s">
        <v>246</v>
      </c>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54563299</v>
      </c>
      <c r="F22" s="286">
        <v>0</v>
      </c>
      <c r="G22" s="286">
        <v>54563299</v>
      </c>
      <c r="H22" s="274"/>
      <c r="I22" s="286">
        <v>59755103</v>
      </c>
      <c r="J22" s="286">
        <v>0</v>
      </c>
      <c r="K22" s="286">
        <v>59755103</v>
      </c>
      <c r="L22" s="274"/>
      <c r="M22" s="286">
        <v>-5191804</v>
      </c>
      <c r="N22" s="277"/>
    </row>
    <row r="23" spans="1:14" ht="9.75" customHeight="1">
      <c r="A23" s="270"/>
      <c r="B23" s="270" t="s">
        <v>103</v>
      </c>
      <c r="C23" s="269" t="s">
        <v>32</v>
      </c>
      <c r="E23" s="290">
        <v>14214382</v>
      </c>
      <c r="F23" s="290">
        <v>0</v>
      </c>
      <c r="G23" s="290">
        <v>14214382</v>
      </c>
      <c r="I23" s="290">
        <v>14695566</v>
      </c>
      <c r="J23" s="290">
        <v>0</v>
      </c>
      <c r="K23" s="290">
        <v>14695566</v>
      </c>
      <c r="M23" s="290">
        <v>-481184</v>
      </c>
      <c r="N23" s="283" t="s">
        <v>246</v>
      </c>
    </row>
    <row r="24" spans="1:14" ht="10.5" customHeight="1">
      <c r="A24" s="270"/>
      <c r="B24" s="353" t="s">
        <v>104</v>
      </c>
      <c r="C24" s="354" t="s">
        <v>33</v>
      </c>
      <c r="E24" s="357"/>
      <c r="F24" s="357">
        <v>0</v>
      </c>
      <c r="G24" s="357">
        <v>0</v>
      </c>
      <c r="I24" s="357">
        <v>1323475</v>
      </c>
      <c r="J24" s="357">
        <v>0</v>
      </c>
      <c r="K24" s="357">
        <v>1323475</v>
      </c>
      <c r="M24" s="357">
        <v>-1323475</v>
      </c>
      <c r="N24" s="354" t="s">
        <v>246</v>
      </c>
    </row>
    <row r="25" spans="1:14" ht="9.75" customHeight="1">
      <c r="A25" s="270"/>
      <c r="B25" s="270" t="s">
        <v>105</v>
      </c>
      <c r="C25" s="283" t="s">
        <v>31</v>
      </c>
      <c r="E25" s="290">
        <v>3599400</v>
      </c>
      <c r="F25" s="290">
        <v>0</v>
      </c>
      <c r="G25" s="290">
        <v>3599400</v>
      </c>
      <c r="I25" s="290">
        <v>3599400</v>
      </c>
      <c r="J25" s="290">
        <v>0</v>
      </c>
      <c r="K25" s="290">
        <v>3599400</v>
      </c>
      <c r="M25" s="290">
        <v>0</v>
      </c>
      <c r="N25" s="283"/>
    </row>
    <row r="26" spans="1:14" ht="9.75" customHeight="1">
      <c r="A26" s="270"/>
      <c r="B26" s="353" t="s">
        <v>106</v>
      </c>
      <c r="C26" s="354" t="s">
        <v>34</v>
      </c>
      <c r="E26" s="357">
        <v>11250000</v>
      </c>
      <c r="F26" s="357">
        <v>0</v>
      </c>
      <c r="G26" s="357">
        <v>11250000</v>
      </c>
      <c r="I26" s="357">
        <v>11250000</v>
      </c>
      <c r="J26" s="357">
        <v>0</v>
      </c>
      <c r="K26" s="357">
        <v>11250000</v>
      </c>
      <c r="M26" s="357">
        <v>0</v>
      </c>
      <c r="N26" s="354"/>
    </row>
    <row r="27" spans="1:14" ht="9" customHeight="1">
      <c r="A27" s="270"/>
      <c r="B27" s="270" t="s">
        <v>107</v>
      </c>
      <c r="C27" s="283" t="s">
        <v>35</v>
      </c>
      <c r="E27" s="290">
        <v>96092</v>
      </c>
      <c r="F27" s="290">
        <v>0</v>
      </c>
      <c r="G27" s="290">
        <v>96092</v>
      </c>
      <c r="I27" s="290">
        <v>96092</v>
      </c>
      <c r="J27" s="290">
        <v>0</v>
      </c>
      <c r="K27" s="290">
        <v>96092</v>
      </c>
      <c r="M27" s="290">
        <v>0</v>
      </c>
      <c r="N27" s="283"/>
    </row>
    <row r="28" spans="1:14" ht="11.25" customHeight="1">
      <c r="A28" s="270"/>
      <c r="B28" s="353" t="s">
        <v>108</v>
      </c>
      <c r="C28" s="354" t="s">
        <v>36</v>
      </c>
      <c r="E28" s="357">
        <v>10513493</v>
      </c>
      <c r="F28" s="357">
        <v>0</v>
      </c>
      <c r="G28" s="357">
        <v>10513493</v>
      </c>
      <c r="I28" s="357">
        <v>11172962</v>
      </c>
      <c r="J28" s="357">
        <v>0</v>
      </c>
      <c r="K28" s="357">
        <v>11172962</v>
      </c>
      <c r="M28" s="357">
        <v>-659469</v>
      </c>
      <c r="N28" s="354" t="s">
        <v>246</v>
      </c>
    </row>
    <row r="29" spans="1:14" ht="10.5" customHeight="1">
      <c r="A29" s="270"/>
      <c r="B29" s="270" t="s">
        <v>109</v>
      </c>
      <c r="C29" s="269" t="s">
        <v>37</v>
      </c>
      <c r="E29" s="290"/>
      <c r="F29" s="290">
        <v>0</v>
      </c>
      <c r="G29" s="290">
        <v>0</v>
      </c>
      <c r="I29" s="290">
        <v>2191972</v>
      </c>
      <c r="J29" s="290">
        <v>0</v>
      </c>
      <c r="K29" s="290">
        <v>2191972</v>
      </c>
      <c r="M29" s="290">
        <v>-2191972</v>
      </c>
      <c r="N29" s="283" t="s">
        <v>246</v>
      </c>
    </row>
    <row r="30" spans="1:14">
      <c r="A30" s="270"/>
      <c r="B30" s="353" t="s">
        <v>110</v>
      </c>
      <c r="C30" s="354" t="s">
        <v>38</v>
      </c>
      <c r="E30" s="357"/>
      <c r="F30" s="357">
        <v>0</v>
      </c>
      <c r="G30" s="357">
        <v>0</v>
      </c>
      <c r="I30" s="357">
        <v>0</v>
      </c>
      <c r="J30" s="357">
        <v>0</v>
      </c>
      <c r="K30" s="357">
        <v>0</v>
      </c>
      <c r="M30" s="357">
        <v>0</v>
      </c>
      <c r="N30" s="354"/>
    </row>
    <row r="31" spans="1:14" ht="24">
      <c r="A31" s="270"/>
      <c r="B31" s="270" t="s">
        <v>111</v>
      </c>
      <c r="C31" s="283" t="s">
        <v>39</v>
      </c>
      <c r="E31" s="290">
        <v>1412802</v>
      </c>
      <c r="F31" s="290">
        <v>0</v>
      </c>
      <c r="G31" s="290">
        <v>1412802</v>
      </c>
      <c r="I31" s="290">
        <v>1524801</v>
      </c>
      <c r="J31" s="290">
        <v>0</v>
      </c>
      <c r="K31" s="290">
        <v>1524801</v>
      </c>
      <c r="M31" s="290">
        <v>-111999</v>
      </c>
      <c r="N31" s="283" t="s">
        <v>246</v>
      </c>
    </row>
    <row r="32" spans="1:14" ht="12" customHeight="1">
      <c r="A32" s="270"/>
      <c r="B32" s="353" t="s">
        <v>96</v>
      </c>
      <c r="C32" s="354" t="s">
        <v>41</v>
      </c>
      <c r="E32" s="357">
        <v>1717176</v>
      </c>
      <c r="F32" s="357">
        <v>0</v>
      </c>
      <c r="G32" s="357">
        <v>1717176</v>
      </c>
      <c r="I32" s="357">
        <v>1813868</v>
      </c>
      <c r="J32" s="357">
        <v>0</v>
      </c>
      <c r="K32" s="357">
        <v>1813868</v>
      </c>
      <c r="M32" s="357">
        <v>-96692</v>
      </c>
      <c r="N32" s="354" t="s">
        <v>246</v>
      </c>
    </row>
    <row r="33" spans="1:14">
      <c r="A33" s="270"/>
      <c r="B33" s="270" t="s">
        <v>112</v>
      </c>
      <c r="C33" s="283" t="s">
        <v>42</v>
      </c>
      <c r="E33" s="290">
        <v>559954</v>
      </c>
      <c r="F33" s="290">
        <v>0</v>
      </c>
      <c r="G33" s="290">
        <v>559954</v>
      </c>
      <c r="I33" s="290">
        <v>559954</v>
      </c>
      <c r="J33" s="290">
        <v>0</v>
      </c>
      <c r="K33" s="290">
        <v>559954</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ht="24">
      <c r="A37" s="270"/>
      <c r="B37" s="270" t="s">
        <v>116</v>
      </c>
      <c r="C37" s="283" t="s">
        <v>44</v>
      </c>
      <c r="E37" s="290">
        <v>8000000</v>
      </c>
      <c r="F37" s="290">
        <v>0</v>
      </c>
      <c r="G37" s="290">
        <v>8000000</v>
      </c>
      <c r="I37" s="290">
        <v>3327013</v>
      </c>
      <c r="J37" s="290">
        <v>0</v>
      </c>
      <c r="K37" s="290">
        <v>3327013</v>
      </c>
      <c r="M37" s="290">
        <v>4672987</v>
      </c>
      <c r="N37" s="283" t="s">
        <v>247</v>
      </c>
    </row>
    <row r="38" spans="1:14" ht="24">
      <c r="A38" s="270"/>
      <c r="B38" s="353" t="s">
        <v>168</v>
      </c>
      <c r="C38" s="354" t="s">
        <v>170</v>
      </c>
      <c r="E38" s="357">
        <v>3200000</v>
      </c>
      <c r="F38" s="357">
        <v>0</v>
      </c>
      <c r="G38" s="357">
        <v>3200000</v>
      </c>
      <c r="I38" s="357">
        <v>8200000</v>
      </c>
      <c r="J38" s="357">
        <v>0</v>
      </c>
      <c r="K38" s="357">
        <v>8200000</v>
      </c>
      <c r="M38" s="357">
        <v>-5000000</v>
      </c>
      <c r="N38" s="354" t="s">
        <v>246</v>
      </c>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68538924</v>
      </c>
      <c r="F40" s="286">
        <v>11403986</v>
      </c>
      <c r="G40" s="286">
        <v>79942910</v>
      </c>
      <c r="I40" s="286">
        <v>94265526</v>
      </c>
      <c r="J40" s="286">
        <v>0</v>
      </c>
      <c r="K40" s="286">
        <v>94265526</v>
      </c>
      <c r="M40" s="286">
        <v>-14322616</v>
      </c>
      <c r="N40" s="277"/>
    </row>
    <row r="41" spans="1:14" ht="24">
      <c r="A41" s="270"/>
      <c r="B41" s="353" t="s">
        <v>117</v>
      </c>
      <c r="C41" s="354" t="s">
        <v>45</v>
      </c>
      <c r="E41" s="357">
        <v>26063321</v>
      </c>
      <c r="F41" s="357">
        <v>4140143</v>
      </c>
      <c r="G41" s="357">
        <v>30203464</v>
      </c>
      <c r="I41" s="357">
        <v>33963226</v>
      </c>
      <c r="J41" s="357">
        <v>0</v>
      </c>
      <c r="K41" s="357">
        <v>33963226</v>
      </c>
      <c r="M41" s="357">
        <v>-3759762</v>
      </c>
      <c r="N41" s="354" t="s">
        <v>246</v>
      </c>
    </row>
    <row r="42" spans="1:14" ht="24">
      <c r="A42" s="270"/>
      <c r="B42" s="270" t="s">
        <v>118</v>
      </c>
      <c r="C42" s="283" t="s">
        <v>46</v>
      </c>
      <c r="E42" s="290">
        <v>42475603</v>
      </c>
      <c r="F42" s="290">
        <v>6923650</v>
      </c>
      <c r="G42" s="290">
        <v>49399253</v>
      </c>
      <c r="I42" s="290">
        <v>57232295</v>
      </c>
      <c r="J42" s="290">
        <v>0</v>
      </c>
      <c r="K42" s="290">
        <v>57232295</v>
      </c>
      <c r="M42" s="290">
        <v>-7833042</v>
      </c>
      <c r="N42" s="283" t="s">
        <v>246</v>
      </c>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340193</v>
      </c>
      <c r="G44" s="290">
        <v>340193</v>
      </c>
      <c r="I44" s="290">
        <v>3070005</v>
      </c>
      <c r="J44" s="290">
        <v>0</v>
      </c>
      <c r="K44" s="290">
        <v>3070005</v>
      </c>
      <c r="M44" s="290">
        <v>-2729812</v>
      </c>
      <c r="N44" s="283" t="s">
        <v>246</v>
      </c>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124925</v>
      </c>
      <c r="F48" s="286">
        <v>0</v>
      </c>
      <c r="G48" s="286">
        <v>124925</v>
      </c>
      <c r="I48" s="286">
        <v>0</v>
      </c>
      <c r="J48" s="286">
        <v>0</v>
      </c>
      <c r="K48" s="286">
        <v>0</v>
      </c>
      <c r="M48" s="286">
        <v>124925</v>
      </c>
      <c r="N48" s="277"/>
    </row>
    <row r="49" spans="1:14" ht="12" customHeight="1">
      <c r="A49" s="270"/>
      <c r="B49" s="353" t="s">
        <v>123</v>
      </c>
      <c r="C49" s="354" t="s">
        <v>54</v>
      </c>
      <c r="E49" s="357">
        <v>124925</v>
      </c>
      <c r="F49" s="357">
        <v>0</v>
      </c>
      <c r="G49" s="357">
        <v>124925</v>
      </c>
      <c r="I49" s="357"/>
      <c r="J49" s="357">
        <v>0</v>
      </c>
      <c r="K49" s="357">
        <v>0</v>
      </c>
      <c r="M49" s="357">
        <v>124925</v>
      </c>
      <c r="N49" s="354" t="s">
        <v>247</v>
      </c>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57786068</v>
      </c>
      <c r="F60" s="286">
        <v>0</v>
      </c>
      <c r="G60" s="286">
        <v>57786068</v>
      </c>
      <c r="I60" s="286">
        <v>87503654</v>
      </c>
      <c r="J60" s="286">
        <v>0</v>
      </c>
      <c r="K60" s="286">
        <v>87503654</v>
      </c>
      <c r="M60" s="286">
        <v>-29717586</v>
      </c>
      <c r="N60" s="277"/>
    </row>
    <row r="61" spans="1:14" ht="24">
      <c r="A61" s="270"/>
      <c r="B61" s="270" t="s">
        <v>132</v>
      </c>
      <c r="C61" s="296" t="s">
        <v>63</v>
      </c>
      <c r="E61" s="290">
        <v>57786068</v>
      </c>
      <c r="F61" s="290">
        <v>0</v>
      </c>
      <c r="G61" s="290">
        <v>57786068</v>
      </c>
      <c r="I61" s="290">
        <v>87503654</v>
      </c>
      <c r="J61" s="290">
        <v>0</v>
      </c>
      <c r="K61" s="290">
        <v>87503654</v>
      </c>
      <c r="M61" s="290">
        <v>-29717586</v>
      </c>
      <c r="N61" s="296" t="s">
        <v>246</v>
      </c>
    </row>
    <row r="62" spans="1:14">
      <c r="A62" s="270"/>
      <c r="B62" s="276" t="s">
        <v>543</v>
      </c>
      <c r="C62" s="277"/>
      <c r="E62" s="286">
        <v>25952616</v>
      </c>
      <c r="F62" s="286">
        <v>0</v>
      </c>
      <c r="G62" s="286">
        <v>25952616</v>
      </c>
      <c r="I62" s="286">
        <v>0</v>
      </c>
      <c r="J62" s="286">
        <v>0</v>
      </c>
      <c r="K62" s="286">
        <v>0</v>
      </c>
      <c r="M62" s="286">
        <v>25952616</v>
      </c>
      <c r="N62" s="277"/>
    </row>
    <row r="63" spans="1:14" ht="24">
      <c r="A63" s="270"/>
      <c r="B63" s="353" t="s">
        <v>133</v>
      </c>
      <c r="C63" s="354" t="s">
        <v>542</v>
      </c>
      <c r="E63" s="357">
        <v>25952616</v>
      </c>
      <c r="F63" s="357">
        <v>0</v>
      </c>
      <c r="G63" s="357">
        <v>25952616</v>
      </c>
      <c r="I63" s="357"/>
      <c r="J63" s="357">
        <v>0</v>
      </c>
      <c r="K63" s="357">
        <v>0</v>
      </c>
      <c r="M63" s="357">
        <v>25952616</v>
      </c>
      <c r="N63" s="354" t="s">
        <v>247</v>
      </c>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213641232</v>
      </c>
      <c r="F66" s="374">
        <v>11403986</v>
      </c>
      <c r="G66" s="374">
        <v>225045218</v>
      </c>
      <c r="H66" s="298"/>
      <c r="I66" s="374">
        <v>254592283</v>
      </c>
      <c r="J66" s="374">
        <v>0</v>
      </c>
      <c r="K66" s="374">
        <v>254592283</v>
      </c>
      <c r="L66" s="298"/>
      <c r="M66" s="374">
        <v>-29547065</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6798046</v>
      </c>
      <c r="J71" s="286">
        <v>0</v>
      </c>
      <c r="K71" s="286">
        <v>6798046</v>
      </c>
      <c r="M71" s="286"/>
      <c r="N71" s="277"/>
    </row>
    <row r="72" spans="1:14" ht="12.75" customHeight="1">
      <c r="A72" s="270"/>
      <c r="B72" s="353" t="s">
        <v>137</v>
      </c>
      <c r="C72" s="367" t="s">
        <v>69</v>
      </c>
      <c r="E72" s="368"/>
      <c r="F72" s="368"/>
      <c r="G72" s="368"/>
      <c r="I72" s="357">
        <v>5673046</v>
      </c>
      <c r="J72" s="357">
        <v>0</v>
      </c>
      <c r="K72" s="357">
        <v>5673046</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1125000</v>
      </c>
      <c r="J74" s="357">
        <v>0</v>
      </c>
      <c r="K74" s="357">
        <v>1125000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213641232</v>
      </c>
      <c r="F79" s="381">
        <v>11403986</v>
      </c>
      <c r="G79" s="381">
        <v>225045218</v>
      </c>
      <c r="I79" s="381">
        <v>254592283</v>
      </c>
      <c r="J79" s="381">
        <v>0</v>
      </c>
      <c r="K79" s="381">
        <v>254592283</v>
      </c>
      <c r="M79" s="381">
        <v>-29547065</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51" priority="2" operator="containsText" text="ERROR">
      <formula>NOT(ISERROR(SEARCH("ERROR",F80)))</formula>
    </cfRule>
  </conditionalFormatting>
  <conditionalFormatting sqref="J80">
    <cfRule type="containsText" dxfId="150" priority="1" operator="containsText" text="ERROR">
      <formula>NOT(ISERROR(SEARCH("ERROR",J80)))</formula>
    </cfRule>
  </conditionalFormatting>
  <dataValidations count="1">
    <dataValidation type="list" allowBlank="1" showInputMessage="1" showErrorMessage="1" sqref="N75:N78 N69 N59 N61:N66 N71:N73 N17:N57" xr:uid="{00000000-0002-0000-1C00-000000000000}">
      <formula1>FinalDiff</formula1>
    </dataValidation>
  </dataValidations>
  <hyperlinks>
    <hyperlink ref="A5" location="Sommaire!A1" display="Retour au Sommaire" xr:uid="{128EF2C0-C2AB-4C9D-A92A-17773FC4E4B7}"/>
  </hyperlinks>
  <pageMargins left="0.7" right="0.7" top="0.75" bottom="0.75" header="0.3" footer="0.3"/>
  <pageSetup paperSize="9" scale="63"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9393-5093-496C-9480-13E0B272A7B5}">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ETS LAGUDA &amp; FILS</v>
      </c>
    </row>
    <row r="11" spans="1:14">
      <c r="C11" s="272" t="s">
        <v>156</v>
      </c>
      <c r="E11" s="273" t="s">
        <v>402</v>
      </c>
      <c r="F11" s="274" t="s">
        <v>73</v>
      </c>
      <c r="G11" s="273">
        <v>1001080545</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134000</v>
      </c>
      <c r="F15" s="351">
        <v>0</v>
      </c>
      <c r="G15" s="351">
        <v>134000</v>
      </c>
      <c r="I15" s="351">
        <v>173200</v>
      </c>
      <c r="J15" s="351">
        <v>0</v>
      </c>
      <c r="K15" s="351">
        <v>173200</v>
      </c>
      <c r="M15" s="351">
        <v>-39200</v>
      </c>
      <c r="N15" s="344"/>
    </row>
    <row r="16" spans="1:14">
      <c r="B16" s="276" t="s">
        <v>29</v>
      </c>
      <c r="C16" s="277"/>
      <c r="E16" s="286">
        <v>100000</v>
      </c>
      <c r="F16" s="286">
        <v>0</v>
      </c>
      <c r="G16" s="286">
        <v>100000</v>
      </c>
      <c r="I16" s="286">
        <v>100000</v>
      </c>
      <c r="J16" s="286">
        <v>0</v>
      </c>
      <c r="K16" s="286">
        <v>100000</v>
      </c>
      <c r="M16" s="286">
        <v>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v>100000</v>
      </c>
      <c r="F19" s="357">
        <v>0</v>
      </c>
      <c r="G19" s="357">
        <v>100000</v>
      </c>
      <c r="I19" s="357">
        <v>100000</v>
      </c>
      <c r="J19" s="357">
        <v>0</v>
      </c>
      <c r="K19" s="357">
        <v>100000</v>
      </c>
      <c r="M19" s="357">
        <v>0</v>
      </c>
      <c r="N19" s="354"/>
    </row>
    <row r="20" spans="1:14">
      <c r="A20" s="270"/>
      <c r="B20" s="270" t="s">
        <v>101</v>
      </c>
      <c r="C20" s="283" t="s">
        <v>53</v>
      </c>
      <c r="E20" s="290"/>
      <c r="F20" s="290">
        <v>0</v>
      </c>
      <c r="G20" s="290">
        <v>0</v>
      </c>
      <c r="I20" s="290">
        <v>0</v>
      </c>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34000</v>
      </c>
      <c r="F22" s="286">
        <v>0</v>
      </c>
      <c r="G22" s="286">
        <v>34000</v>
      </c>
      <c r="H22" s="274"/>
      <c r="I22" s="286">
        <v>73200</v>
      </c>
      <c r="J22" s="286">
        <v>0</v>
      </c>
      <c r="K22" s="286">
        <v>73200</v>
      </c>
      <c r="L22" s="274"/>
      <c r="M22" s="286">
        <v>-39200</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c r="F25" s="290">
        <v>0</v>
      </c>
      <c r="G25" s="290">
        <v>0</v>
      </c>
      <c r="I25" s="290">
        <v>0</v>
      </c>
      <c r="J25" s="290">
        <v>0</v>
      </c>
      <c r="K25" s="290">
        <v>0</v>
      </c>
      <c r="M25" s="290">
        <v>0</v>
      </c>
      <c r="N25" s="283"/>
    </row>
    <row r="26" spans="1:14" ht="9.75" customHeight="1">
      <c r="A26" s="270"/>
      <c r="B26" s="353" t="s">
        <v>106</v>
      </c>
      <c r="C26" s="354" t="s">
        <v>34</v>
      </c>
      <c r="E26" s="357"/>
      <c r="F26" s="357">
        <v>0</v>
      </c>
      <c r="G26" s="357">
        <v>0</v>
      </c>
      <c r="I26" s="357">
        <v>45000</v>
      </c>
      <c r="J26" s="357">
        <v>0</v>
      </c>
      <c r="K26" s="357">
        <v>45000</v>
      </c>
      <c r="M26" s="357">
        <v>-45000</v>
      </c>
      <c r="N26" s="354" t="s">
        <v>246</v>
      </c>
    </row>
    <row r="27" spans="1:14" ht="9" customHeight="1">
      <c r="A27" s="270"/>
      <c r="B27" s="270" t="s">
        <v>107</v>
      </c>
      <c r="C27" s="283" t="s">
        <v>35</v>
      </c>
      <c r="E27" s="290">
        <v>9000</v>
      </c>
      <c r="F27" s="290">
        <v>0</v>
      </c>
      <c r="G27" s="290">
        <v>9000</v>
      </c>
      <c r="I27" s="290">
        <v>27000</v>
      </c>
      <c r="J27" s="290">
        <v>0</v>
      </c>
      <c r="K27" s="290">
        <v>27000</v>
      </c>
      <c r="M27" s="290">
        <v>-18000</v>
      </c>
      <c r="N27" s="283" t="s">
        <v>246</v>
      </c>
    </row>
    <row r="28" spans="1:14" ht="11.25" customHeight="1">
      <c r="A28" s="270"/>
      <c r="B28" s="353" t="s">
        <v>108</v>
      </c>
      <c r="C28" s="354" t="s">
        <v>36</v>
      </c>
      <c r="E28" s="357"/>
      <c r="F28" s="357">
        <v>0</v>
      </c>
      <c r="G28" s="357">
        <v>0</v>
      </c>
      <c r="I28" s="357">
        <v>0</v>
      </c>
      <c r="J28" s="357">
        <v>0</v>
      </c>
      <c r="K28" s="357">
        <v>0</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c r="F32" s="357">
        <v>0</v>
      </c>
      <c r="G32" s="357">
        <v>0</v>
      </c>
      <c r="I32" s="357">
        <v>0</v>
      </c>
      <c r="J32" s="357">
        <v>0</v>
      </c>
      <c r="K32" s="357">
        <v>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ht="24">
      <c r="A35" s="270"/>
      <c r="B35" s="270" t="s">
        <v>114</v>
      </c>
      <c r="C35" s="283" t="s">
        <v>40</v>
      </c>
      <c r="E35" s="290"/>
      <c r="F35" s="290">
        <v>0</v>
      </c>
      <c r="G35" s="290">
        <v>0</v>
      </c>
      <c r="I35" s="290">
        <v>1200</v>
      </c>
      <c r="J35" s="290">
        <v>0</v>
      </c>
      <c r="K35" s="290">
        <v>1200</v>
      </c>
      <c r="M35" s="290">
        <v>-1200</v>
      </c>
      <c r="N35" s="283" t="s">
        <v>246</v>
      </c>
    </row>
    <row r="36" spans="1:14" ht="24">
      <c r="A36" s="270"/>
      <c r="B36" s="353" t="s">
        <v>115</v>
      </c>
      <c r="C36" s="354" t="s">
        <v>43</v>
      </c>
      <c r="E36" s="357">
        <v>25000</v>
      </c>
      <c r="F36" s="357">
        <v>0</v>
      </c>
      <c r="G36" s="357">
        <v>25000</v>
      </c>
      <c r="I36" s="357">
        <v>0</v>
      </c>
      <c r="J36" s="357">
        <v>0</v>
      </c>
      <c r="K36" s="357">
        <v>0</v>
      </c>
      <c r="M36" s="357">
        <v>25000</v>
      </c>
      <c r="N36" s="354" t="s">
        <v>247</v>
      </c>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v>0</v>
      </c>
      <c r="J41" s="357">
        <v>0</v>
      </c>
      <c r="K41" s="357">
        <v>0</v>
      </c>
      <c r="M41" s="357">
        <v>0</v>
      </c>
      <c r="N41" s="354"/>
    </row>
    <row r="42" spans="1:14">
      <c r="A42" s="270"/>
      <c r="B42" s="270" t="s">
        <v>118</v>
      </c>
      <c r="C42" s="283" t="s">
        <v>46</v>
      </c>
      <c r="E42" s="290"/>
      <c r="F42" s="290">
        <v>0</v>
      </c>
      <c r="G42" s="290">
        <v>0</v>
      </c>
      <c r="I42" s="290">
        <v>0</v>
      </c>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v>0</v>
      </c>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v>0</v>
      </c>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134000</v>
      </c>
      <c r="F66" s="374">
        <v>0</v>
      </c>
      <c r="G66" s="374">
        <v>134000</v>
      </c>
      <c r="H66" s="298"/>
      <c r="I66" s="374">
        <v>173200</v>
      </c>
      <c r="J66" s="374">
        <v>0</v>
      </c>
      <c r="K66" s="374">
        <v>173200</v>
      </c>
      <c r="L66" s="298"/>
      <c r="M66" s="374">
        <v>-39200</v>
      </c>
      <c r="N66" s="350"/>
    </row>
    <row r="67" spans="1:14">
      <c r="A67" s="270"/>
      <c r="B67" s="276" t="s">
        <v>385</v>
      </c>
      <c r="C67" s="277"/>
      <c r="E67" s="286">
        <v>3840373</v>
      </c>
      <c r="F67" s="286">
        <v>0</v>
      </c>
      <c r="G67" s="286">
        <v>3840373</v>
      </c>
      <c r="I67" s="286"/>
      <c r="J67" s="286"/>
      <c r="K67" s="286"/>
      <c r="M67" s="286"/>
      <c r="N67" s="277"/>
    </row>
    <row r="68" spans="1:14">
      <c r="A68" s="270"/>
      <c r="B68" s="353" t="s">
        <v>135</v>
      </c>
      <c r="C68" s="354" t="s">
        <v>67</v>
      </c>
      <c r="E68" s="357">
        <v>2640373</v>
      </c>
      <c r="F68" s="357">
        <v>0</v>
      </c>
      <c r="G68" s="357">
        <v>2640373</v>
      </c>
      <c r="I68" s="357"/>
      <c r="J68" s="357"/>
      <c r="K68" s="357"/>
      <c r="M68" s="357"/>
      <c r="N68" s="354"/>
    </row>
    <row r="69" spans="1:14">
      <c r="A69" s="270"/>
      <c r="B69" s="270" t="s">
        <v>136</v>
      </c>
      <c r="C69" s="269" t="s">
        <v>68</v>
      </c>
      <c r="E69" s="290">
        <v>1200000</v>
      </c>
      <c r="F69" s="290">
        <v>0</v>
      </c>
      <c r="G69" s="290">
        <v>1200000</v>
      </c>
      <c r="I69" s="299"/>
      <c r="J69" s="299"/>
      <c r="K69" s="299"/>
      <c r="M69" s="290"/>
    </row>
    <row r="70" spans="1:14">
      <c r="A70" s="270"/>
      <c r="B70" s="350" t="s">
        <v>93</v>
      </c>
      <c r="C70" s="350"/>
      <c r="D70" s="298"/>
      <c r="E70" s="374">
        <v>3840373</v>
      </c>
      <c r="F70" s="374">
        <v>0</v>
      </c>
      <c r="G70" s="374">
        <v>3840373</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v>0</v>
      </c>
      <c r="J72" s="357">
        <v>0</v>
      </c>
      <c r="K72" s="357">
        <v>0</v>
      </c>
      <c r="M72" s="357"/>
      <c r="N72" s="367"/>
    </row>
    <row r="73" spans="1:14" ht="12" customHeight="1">
      <c r="A73" s="270"/>
      <c r="B73" s="270" t="s">
        <v>138</v>
      </c>
      <c r="C73" s="269" t="s">
        <v>70</v>
      </c>
      <c r="E73" s="299"/>
      <c r="F73" s="299"/>
      <c r="G73" s="299"/>
      <c r="I73" s="290">
        <v>0</v>
      </c>
      <c r="J73" s="290">
        <v>0</v>
      </c>
      <c r="K73" s="290">
        <v>0</v>
      </c>
      <c r="M73" s="290"/>
    </row>
    <row r="74" spans="1:14">
      <c r="A74" s="270"/>
      <c r="B74" s="353" t="s">
        <v>139</v>
      </c>
      <c r="C74" s="367" t="s">
        <v>71</v>
      </c>
      <c r="E74" s="368"/>
      <c r="F74" s="368"/>
      <c r="G74" s="368"/>
      <c r="I74" s="357">
        <v>0</v>
      </c>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134000</v>
      </c>
      <c r="F79" s="381">
        <v>0</v>
      </c>
      <c r="G79" s="381">
        <v>134000</v>
      </c>
      <c r="I79" s="381">
        <v>173200</v>
      </c>
      <c r="J79" s="381">
        <v>0</v>
      </c>
      <c r="K79" s="381">
        <v>173200</v>
      </c>
      <c r="M79" s="381">
        <v>-39200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49" priority="2" operator="containsText" text="ERROR">
      <formula>NOT(ISERROR(SEARCH("ERROR",F80)))</formula>
    </cfRule>
  </conditionalFormatting>
  <conditionalFormatting sqref="J80">
    <cfRule type="containsText" dxfId="148" priority="1" operator="containsText" text="ERROR">
      <formula>NOT(ISERROR(SEARCH("ERROR",J80)))</formula>
    </cfRule>
  </conditionalFormatting>
  <dataValidations count="1">
    <dataValidation type="list" allowBlank="1" showInputMessage="1" showErrorMessage="1" sqref="N17:N23 N75:N78 N69 N25:N41 N59 N61:N66 N71:N73 N43:N57" xr:uid="{00000000-0002-0000-1D00-000004000000}">
      <formula1>FinalDiff</formula1>
    </dataValidation>
  </dataValidations>
  <hyperlinks>
    <hyperlink ref="A5" location="Sommaire!A1" display="Retour au Sommaire" xr:uid="{B2DED9B4-A13C-4307-82A5-D4146CD5C0FC}"/>
  </hyperlinks>
  <pageMargins left="0.7" right="0.7" top="0.75" bottom="0.75" header="0.3" footer="0.3"/>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sheetPr>
  <dimension ref="A1:H10"/>
  <sheetViews>
    <sheetView workbookViewId="0">
      <selection activeCell="D6" sqref="D6"/>
    </sheetView>
  </sheetViews>
  <sheetFormatPr defaultColWidth="10.88671875" defaultRowHeight="13.2"/>
  <cols>
    <col min="1" max="1" width="13.6640625" bestFit="1" customWidth="1"/>
    <col min="2" max="2" width="28.5546875" style="409" bestFit="1" customWidth="1"/>
    <col min="3" max="3" width="22.6640625" style="409" customWidth="1"/>
    <col min="4" max="4" width="9.6640625" bestFit="1" customWidth="1"/>
    <col min="5" max="5" width="8.44140625" style="408" customWidth="1"/>
    <col min="6" max="6" width="19.33203125" customWidth="1"/>
    <col min="7" max="7" width="15.44140625" customWidth="1"/>
    <col min="8" max="8" width="22.6640625" customWidth="1"/>
  </cols>
  <sheetData>
    <row r="1" spans="1:8">
      <c r="A1" s="486" t="s">
        <v>76</v>
      </c>
      <c r="B1" s="486" t="s">
        <v>296</v>
      </c>
      <c r="C1" s="486" t="s">
        <v>297</v>
      </c>
      <c r="D1" s="486" t="s">
        <v>298</v>
      </c>
      <c r="E1" s="486"/>
      <c r="F1" s="486" t="s">
        <v>299</v>
      </c>
      <c r="G1" s="486"/>
      <c r="H1" s="486" t="s">
        <v>300</v>
      </c>
    </row>
    <row r="2" spans="1:8" ht="36">
      <c r="A2" s="486"/>
      <c r="B2" s="486"/>
      <c r="C2" s="486"/>
      <c r="D2" s="412" t="s">
        <v>195</v>
      </c>
      <c r="E2" s="413" t="s">
        <v>0</v>
      </c>
      <c r="F2" s="412" t="s">
        <v>301</v>
      </c>
      <c r="G2" s="412" t="s">
        <v>307</v>
      </c>
      <c r="H2" s="486"/>
    </row>
    <row r="3" spans="1:8">
      <c r="A3" s="420" t="s">
        <v>161</v>
      </c>
      <c r="B3" s="419" t="s">
        <v>302</v>
      </c>
      <c r="C3" s="419" t="s">
        <v>303</v>
      </c>
      <c r="D3" s="405">
        <v>588144439</v>
      </c>
      <c r="E3" s="407"/>
      <c r="F3" s="419" t="s">
        <v>304</v>
      </c>
      <c r="G3" s="419"/>
      <c r="H3" s="418"/>
    </row>
    <row r="4" spans="1:8">
      <c r="A4" s="420" t="s">
        <v>161</v>
      </c>
      <c r="B4" s="419" t="s">
        <v>305</v>
      </c>
      <c r="C4" s="419" t="s">
        <v>306</v>
      </c>
      <c r="D4" s="405">
        <v>11116004</v>
      </c>
      <c r="E4" s="407"/>
      <c r="F4" s="419" t="s">
        <v>304</v>
      </c>
      <c r="G4" s="419"/>
      <c r="H4" s="418"/>
    </row>
    <row r="5" spans="1:8">
      <c r="A5" s="414" t="s">
        <v>270</v>
      </c>
      <c r="B5" s="414" t="s">
        <v>308</v>
      </c>
      <c r="C5" s="414" t="s">
        <v>309</v>
      </c>
      <c r="D5" s="415">
        <v>40384120</v>
      </c>
      <c r="E5" s="416">
        <v>44046</v>
      </c>
      <c r="F5" s="313"/>
      <c r="G5" s="417"/>
      <c r="H5" s="418"/>
    </row>
    <row r="6" spans="1:8">
      <c r="A6" s="414" t="s">
        <v>22</v>
      </c>
      <c r="B6" s="414" t="s">
        <v>323</v>
      </c>
      <c r="C6" s="414"/>
      <c r="D6" s="415">
        <v>423235622</v>
      </c>
      <c r="E6" s="416"/>
      <c r="F6" s="313"/>
      <c r="G6" s="417">
        <v>1062712284</v>
      </c>
      <c r="H6" s="418"/>
    </row>
    <row r="7" spans="1:8">
      <c r="A7" s="420" t="s">
        <v>285</v>
      </c>
      <c r="B7" s="419"/>
      <c r="C7" s="419" t="s">
        <v>324</v>
      </c>
      <c r="D7" s="405">
        <v>3000000</v>
      </c>
      <c r="E7" s="407">
        <v>44036</v>
      </c>
      <c r="F7" s="419" t="s">
        <v>325</v>
      </c>
      <c r="G7" s="419"/>
      <c r="H7" s="418"/>
    </row>
    <row r="8" spans="1:8">
      <c r="A8" s="420" t="s">
        <v>285</v>
      </c>
      <c r="B8" s="419"/>
      <c r="C8" s="419" t="s">
        <v>324</v>
      </c>
      <c r="D8" s="405">
        <v>4000000</v>
      </c>
      <c r="E8" s="407">
        <v>44041</v>
      </c>
      <c r="F8" s="419" t="s">
        <v>325</v>
      </c>
      <c r="G8" s="419"/>
      <c r="H8" s="418"/>
    </row>
    <row r="9" spans="1:8">
      <c r="A9" s="420" t="s">
        <v>285</v>
      </c>
      <c r="B9" s="419"/>
      <c r="C9" s="419" t="s">
        <v>324</v>
      </c>
      <c r="D9" s="405">
        <v>103960</v>
      </c>
      <c r="E9" s="407">
        <v>44042</v>
      </c>
      <c r="F9" s="419" t="s">
        <v>325</v>
      </c>
      <c r="G9" s="419"/>
      <c r="H9" s="418"/>
    </row>
    <row r="10" spans="1:8">
      <c r="A10" s="420" t="s">
        <v>285</v>
      </c>
      <c r="B10" s="419"/>
      <c r="C10" s="419" t="s">
        <v>324</v>
      </c>
      <c r="D10" s="405">
        <v>2777183</v>
      </c>
      <c r="E10" s="407">
        <v>44042</v>
      </c>
      <c r="F10" s="419" t="s">
        <v>325</v>
      </c>
      <c r="G10" s="419"/>
      <c r="H10" s="418"/>
    </row>
  </sheetData>
  <mergeCells count="6">
    <mergeCell ref="H1:H2"/>
    <mergeCell ref="A1:A2"/>
    <mergeCell ref="B1:B2"/>
    <mergeCell ref="C1:C2"/>
    <mergeCell ref="D1:E1"/>
    <mergeCell ref="F1:G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B74F5-A56A-4509-A9AD-057987AA6CFA}">
  <sheetPr>
    <tabColor theme="0" tint="-0.249977111117893"/>
  </sheetPr>
  <dimension ref="A1:N80"/>
  <sheetViews>
    <sheetView showGridLines="0" view="pageBreakPreview" zoomScale="60" zoomScaleNormal="85" workbookViewId="0">
      <pane xSplit="4" ySplit="15" topLeftCell="E16"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SEATES</v>
      </c>
    </row>
    <row r="11" spans="1:14">
      <c r="C11" s="272" t="s">
        <v>156</v>
      </c>
      <c r="E11" s="335" t="s">
        <v>391</v>
      </c>
      <c r="F11" s="274" t="s">
        <v>73</v>
      </c>
      <c r="G11" s="273">
        <v>1000289592</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750000</v>
      </c>
      <c r="F15" s="351">
        <v>0</v>
      </c>
      <c r="G15" s="351">
        <v>750000</v>
      </c>
      <c r="I15" s="351">
        <v>50000</v>
      </c>
      <c r="J15" s="351">
        <v>0</v>
      </c>
      <c r="K15" s="351">
        <v>50000</v>
      </c>
      <c r="M15" s="351">
        <v>700000</v>
      </c>
      <c r="N15" s="344"/>
    </row>
    <row r="16" spans="1:14">
      <c r="B16" s="276" t="s">
        <v>29</v>
      </c>
      <c r="C16" s="277"/>
      <c r="E16" s="286">
        <v>100000</v>
      </c>
      <c r="F16" s="286">
        <v>0</v>
      </c>
      <c r="G16" s="286">
        <v>100000</v>
      </c>
      <c r="I16" s="286">
        <v>0</v>
      </c>
      <c r="J16" s="286">
        <v>0</v>
      </c>
      <c r="K16" s="286">
        <v>0</v>
      </c>
      <c r="M16" s="286">
        <v>100000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ht="24">
      <c r="A19" s="270"/>
      <c r="B19" s="353" t="s">
        <v>100</v>
      </c>
      <c r="C19" s="354" t="s">
        <v>52</v>
      </c>
      <c r="E19" s="357">
        <v>100000</v>
      </c>
      <c r="F19" s="357">
        <v>0</v>
      </c>
      <c r="G19" s="357">
        <v>100000</v>
      </c>
      <c r="I19" s="357">
        <v>0</v>
      </c>
      <c r="J19" s="357">
        <v>0</v>
      </c>
      <c r="K19" s="357">
        <v>0</v>
      </c>
      <c r="M19" s="357">
        <v>100000</v>
      </c>
      <c r="N19" s="354" t="s">
        <v>247</v>
      </c>
    </row>
    <row r="20" spans="1:14">
      <c r="A20" s="270"/>
      <c r="B20" s="270" t="s">
        <v>101</v>
      </c>
      <c r="C20" s="283" t="s">
        <v>53</v>
      </c>
      <c r="E20" s="290"/>
      <c r="F20" s="290">
        <v>0</v>
      </c>
      <c r="G20" s="290">
        <v>0</v>
      </c>
      <c r="I20" s="290">
        <v>0</v>
      </c>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150000</v>
      </c>
      <c r="F22" s="286">
        <v>0</v>
      </c>
      <c r="G22" s="286">
        <v>150000</v>
      </c>
      <c r="H22" s="274"/>
      <c r="I22" s="286">
        <v>50000</v>
      </c>
      <c r="J22" s="286">
        <v>0</v>
      </c>
      <c r="K22" s="286">
        <v>50000</v>
      </c>
      <c r="L22" s="274"/>
      <c r="M22" s="286">
        <v>100000</v>
      </c>
      <c r="N22" s="277"/>
    </row>
    <row r="23" spans="1:14" ht="9.75" customHeight="1">
      <c r="A23" s="270"/>
      <c r="B23" s="270" t="s">
        <v>103</v>
      </c>
      <c r="C23" s="269" t="s">
        <v>32</v>
      </c>
      <c r="E23" s="290">
        <v>150000</v>
      </c>
      <c r="F23" s="290">
        <v>0</v>
      </c>
      <c r="G23" s="290">
        <v>150000</v>
      </c>
      <c r="I23" s="290">
        <v>50000</v>
      </c>
      <c r="J23" s="290">
        <v>0</v>
      </c>
      <c r="K23" s="290">
        <v>50000</v>
      </c>
      <c r="M23" s="290">
        <v>100000</v>
      </c>
      <c r="N23" s="269" t="s">
        <v>247</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c r="F25" s="290">
        <v>0</v>
      </c>
      <c r="G25" s="290">
        <v>0</v>
      </c>
      <c r="I25" s="290"/>
      <c r="J25" s="290">
        <v>0</v>
      </c>
      <c r="K25" s="290">
        <v>0</v>
      </c>
      <c r="M25" s="290">
        <v>0</v>
      </c>
      <c r="N25" s="283"/>
    </row>
    <row r="26" spans="1:14" ht="9.75" customHeight="1">
      <c r="A26" s="270"/>
      <c r="B26" s="353" t="s">
        <v>106</v>
      </c>
      <c r="C26" s="354" t="s">
        <v>34</v>
      </c>
      <c r="E26" s="357"/>
      <c r="F26" s="357">
        <v>0</v>
      </c>
      <c r="G26" s="357">
        <v>0</v>
      </c>
      <c r="I26" s="357">
        <v>0</v>
      </c>
      <c r="J26" s="357">
        <v>0</v>
      </c>
      <c r="K26" s="357">
        <v>0</v>
      </c>
      <c r="M26" s="357">
        <v>0</v>
      </c>
      <c r="N26" s="354"/>
    </row>
    <row r="27" spans="1:14" ht="9" customHeight="1">
      <c r="A27" s="270"/>
      <c r="B27" s="270" t="s">
        <v>107</v>
      </c>
      <c r="C27" s="283" t="s">
        <v>35</v>
      </c>
      <c r="E27" s="290"/>
      <c r="F27" s="290">
        <v>0</v>
      </c>
      <c r="G27" s="290">
        <v>0</v>
      </c>
      <c r="I27" s="290">
        <v>0</v>
      </c>
      <c r="J27" s="290">
        <v>0</v>
      </c>
      <c r="K27" s="290">
        <v>0</v>
      </c>
      <c r="M27" s="290">
        <v>0</v>
      </c>
      <c r="N27" s="283"/>
    </row>
    <row r="28" spans="1:14" ht="11.25" customHeight="1">
      <c r="A28" s="270"/>
      <c r="B28" s="353" t="s">
        <v>108</v>
      </c>
      <c r="C28" s="354" t="s">
        <v>36</v>
      </c>
      <c r="E28" s="357"/>
      <c r="F28" s="357">
        <v>0</v>
      </c>
      <c r="G28" s="357">
        <v>0</v>
      </c>
      <c r="I28" s="357">
        <v>0</v>
      </c>
      <c r="J28" s="357">
        <v>0</v>
      </c>
      <c r="K28" s="357">
        <v>0</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c r="F32" s="357">
        <v>0</v>
      </c>
      <c r="G32" s="357">
        <v>0</v>
      </c>
      <c r="I32" s="357">
        <v>0</v>
      </c>
      <c r="J32" s="357">
        <v>0</v>
      </c>
      <c r="K32" s="357">
        <v>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500000</v>
      </c>
      <c r="F48" s="286">
        <v>0</v>
      </c>
      <c r="G48" s="286">
        <v>500000</v>
      </c>
      <c r="I48" s="286">
        <v>0</v>
      </c>
      <c r="J48" s="286">
        <v>0</v>
      </c>
      <c r="K48" s="286">
        <v>0</v>
      </c>
      <c r="M48" s="286">
        <v>500000</v>
      </c>
      <c r="N48" s="277"/>
    </row>
    <row r="49" spans="1:14" ht="12" customHeight="1">
      <c r="A49" s="270"/>
      <c r="B49" s="353" t="s">
        <v>123</v>
      </c>
      <c r="C49" s="354" t="s">
        <v>54</v>
      </c>
      <c r="E49" s="357">
        <v>500000</v>
      </c>
      <c r="F49" s="357">
        <v>0</v>
      </c>
      <c r="G49" s="357">
        <v>500000</v>
      </c>
      <c r="I49" s="357"/>
      <c r="J49" s="357">
        <v>0</v>
      </c>
      <c r="K49" s="357">
        <v>0</v>
      </c>
      <c r="M49" s="357">
        <v>500000</v>
      </c>
      <c r="N49" s="354" t="s">
        <v>247</v>
      </c>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750000</v>
      </c>
      <c r="F66" s="374">
        <v>0</v>
      </c>
      <c r="G66" s="374">
        <v>750000</v>
      </c>
      <c r="H66" s="298"/>
      <c r="I66" s="374">
        <v>50000</v>
      </c>
      <c r="J66" s="374">
        <v>0</v>
      </c>
      <c r="K66" s="374">
        <v>50000</v>
      </c>
      <c r="L66" s="298"/>
      <c r="M66" s="374">
        <v>700000</v>
      </c>
      <c r="N66" s="350"/>
    </row>
    <row r="67" spans="1:14">
      <c r="A67" s="270"/>
      <c r="B67" s="276" t="s">
        <v>385</v>
      </c>
      <c r="C67" s="277"/>
      <c r="E67" s="286">
        <v>700000</v>
      </c>
      <c r="F67" s="286">
        <v>0</v>
      </c>
      <c r="G67" s="286">
        <v>700000</v>
      </c>
      <c r="I67" s="286"/>
      <c r="J67" s="286"/>
      <c r="K67" s="286"/>
      <c r="M67" s="286"/>
      <c r="N67" s="277"/>
    </row>
    <row r="68" spans="1:14">
      <c r="A68" s="270"/>
      <c r="B68" s="353" t="s">
        <v>135</v>
      </c>
      <c r="C68" s="354" t="s">
        <v>67</v>
      </c>
      <c r="E68" s="357">
        <v>300000</v>
      </c>
      <c r="F68" s="357">
        <v>0</v>
      </c>
      <c r="G68" s="357">
        <v>300000</v>
      </c>
      <c r="I68" s="357"/>
      <c r="J68" s="357"/>
      <c r="K68" s="357"/>
      <c r="M68" s="357"/>
      <c r="N68" s="354"/>
    </row>
    <row r="69" spans="1:14">
      <c r="A69" s="270"/>
      <c r="B69" s="270" t="s">
        <v>136</v>
      </c>
      <c r="C69" s="269" t="s">
        <v>68</v>
      </c>
      <c r="E69" s="290">
        <v>400000</v>
      </c>
      <c r="F69" s="290">
        <v>0</v>
      </c>
      <c r="G69" s="290">
        <v>400000</v>
      </c>
      <c r="I69" s="299"/>
      <c r="J69" s="299"/>
      <c r="K69" s="299"/>
      <c r="M69" s="290"/>
    </row>
    <row r="70" spans="1:14">
      <c r="A70" s="270"/>
      <c r="B70" s="350" t="s">
        <v>93</v>
      </c>
      <c r="C70" s="350"/>
      <c r="D70" s="298"/>
      <c r="E70" s="374">
        <v>700000</v>
      </c>
      <c r="F70" s="374">
        <v>0</v>
      </c>
      <c r="G70" s="374">
        <v>700000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750000</v>
      </c>
      <c r="F79" s="381">
        <v>0</v>
      </c>
      <c r="G79" s="381">
        <v>750000</v>
      </c>
      <c r="I79" s="381">
        <v>50000</v>
      </c>
      <c r="J79" s="381">
        <v>0</v>
      </c>
      <c r="K79" s="381">
        <v>50000</v>
      </c>
      <c r="M79" s="381">
        <v>700000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47" priority="2" operator="containsText" text="ERROR">
      <formula>NOT(ISERROR(SEARCH("ERROR",F80)))</formula>
    </cfRule>
  </conditionalFormatting>
  <conditionalFormatting sqref="J80">
    <cfRule type="containsText" dxfId="146" priority="1" operator="containsText" text="ERROR">
      <formula>NOT(ISERROR(SEARCH("ERROR",J80)))</formula>
    </cfRule>
  </conditionalFormatting>
  <dataValidations count="1">
    <dataValidation type="list" allowBlank="1" showInputMessage="1" showErrorMessage="1" sqref="N75:N78 N69 N17:N41 N59 N61:N66 N71:N73 N43:N57" xr:uid="{00000000-0002-0000-1E00-000000000000}">
      <formula1>FinalDiff</formula1>
    </dataValidation>
  </dataValidations>
  <hyperlinks>
    <hyperlink ref="A5" location="Sommaire!A1" display="Retour au Sommaire" xr:uid="{27DAC8C9-CF7F-4DEF-8AEA-239673D2D89B}"/>
  </hyperlinks>
  <pageMargins left="0.7" right="0.7" top="0.75" bottom="0.75" header="0.3" footer="0.3"/>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A57D4-A398-4EA6-87B2-C7CFD6650E36}">
  <sheetPr>
    <tabColor theme="0" tint="-0.249977111117893"/>
  </sheetPr>
  <dimension ref="A1:N80"/>
  <sheetViews>
    <sheetView showGridLines="0" view="pageBreakPreview" zoomScale="60" zoomScaleNormal="85" workbookViewId="0">
      <pane xSplit="4" ySplit="15" topLeftCell="G16"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ENTREPRISE NATIVITE INVESTE</v>
      </c>
    </row>
    <row r="11" spans="1:14">
      <c r="C11" s="272" t="s">
        <v>156</v>
      </c>
      <c r="E11" s="273" t="s">
        <v>403</v>
      </c>
      <c r="F11" s="274" t="s">
        <v>73</v>
      </c>
      <c r="G11" s="273">
        <v>1000934547</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351400</v>
      </c>
      <c r="F15" s="351">
        <v>0</v>
      </c>
      <c r="G15" s="351">
        <v>351400</v>
      </c>
      <c r="I15" s="351">
        <v>571400</v>
      </c>
      <c r="J15" s="351">
        <v>0</v>
      </c>
      <c r="K15" s="351">
        <v>571400</v>
      </c>
      <c r="M15" s="351">
        <v>-220000</v>
      </c>
      <c r="N15" s="344"/>
    </row>
    <row r="16" spans="1:14">
      <c r="B16" s="276" t="s">
        <v>29</v>
      </c>
      <c r="C16" s="277"/>
      <c r="E16" s="286">
        <v>100000</v>
      </c>
      <c r="F16" s="286">
        <v>0</v>
      </c>
      <c r="G16" s="286">
        <v>100000</v>
      </c>
      <c r="I16" s="286">
        <v>200000</v>
      </c>
      <c r="J16" s="286">
        <v>0</v>
      </c>
      <c r="K16" s="286">
        <v>200000</v>
      </c>
      <c r="M16" s="286">
        <v>-100000</v>
      </c>
      <c r="N16" s="277"/>
    </row>
    <row r="17" spans="1:14">
      <c r="A17" s="270"/>
      <c r="B17" s="353" t="s">
        <v>98</v>
      </c>
      <c r="C17" s="354" t="s">
        <v>50</v>
      </c>
      <c r="E17" s="357"/>
      <c r="F17" s="357">
        <v>0</v>
      </c>
      <c r="G17" s="357">
        <v>0</v>
      </c>
      <c r="I17" s="357"/>
      <c r="J17" s="357">
        <v>0</v>
      </c>
      <c r="K17" s="357">
        <v>0</v>
      </c>
      <c r="M17" s="357">
        <v>0</v>
      </c>
      <c r="N17" s="354"/>
    </row>
    <row r="18" spans="1:14">
      <c r="A18" s="270"/>
      <c r="B18" s="270" t="s">
        <v>99</v>
      </c>
      <c r="C18" s="283" t="s">
        <v>51</v>
      </c>
      <c r="E18" s="290"/>
      <c r="F18" s="290">
        <v>0</v>
      </c>
      <c r="G18" s="290">
        <v>0</v>
      </c>
      <c r="I18" s="290"/>
      <c r="J18" s="290">
        <v>0</v>
      </c>
      <c r="K18" s="290">
        <v>0</v>
      </c>
      <c r="M18" s="290">
        <v>0</v>
      </c>
      <c r="N18" s="283"/>
    </row>
    <row r="19" spans="1:14" ht="24">
      <c r="A19" s="270"/>
      <c r="B19" s="353" t="s">
        <v>100</v>
      </c>
      <c r="C19" s="354" t="s">
        <v>52</v>
      </c>
      <c r="E19" s="357"/>
      <c r="F19" s="357">
        <v>0</v>
      </c>
      <c r="G19" s="357">
        <v>0</v>
      </c>
      <c r="I19" s="357">
        <v>200000</v>
      </c>
      <c r="J19" s="357">
        <v>0</v>
      </c>
      <c r="K19" s="357">
        <v>200000</v>
      </c>
      <c r="M19" s="357">
        <v>-200000</v>
      </c>
      <c r="N19" s="354" t="s">
        <v>246</v>
      </c>
    </row>
    <row r="20" spans="1:14" ht="24">
      <c r="A20" s="270"/>
      <c r="B20" s="270" t="s">
        <v>101</v>
      </c>
      <c r="C20" s="283" t="s">
        <v>53</v>
      </c>
      <c r="E20" s="290">
        <v>100000</v>
      </c>
      <c r="F20" s="290">
        <v>0</v>
      </c>
      <c r="G20" s="290">
        <v>100000</v>
      </c>
      <c r="I20" s="290">
        <v>0</v>
      </c>
      <c r="J20" s="290">
        <v>0</v>
      </c>
      <c r="K20" s="290">
        <v>0</v>
      </c>
      <c r="M20" s="290">
        <v>100000</v>
      </c>
      <c r="N20" s="283" t="s">
        <v>247</v>
      </c>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251400</v>
      </c>
      <c r="F22" s="286">
        <v>0</v>
      </c>
      <c r="G22" s="286">
        <v>251400</v>
      </c>
      <c r="H22" s="274"/>
      <c r="I22" s="286">
        <v>221400</v>
      </c>
      <c r="J22" s="286">
        <v>0</v>
      </c>
      <c r="K22" s="286">
        <v>221400</v>
      </c>
      <c r="L22" s="274"/>
      <c r="M22" s="286">
        <v>30000</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128000</v>
      </c>
      <c r="F25" s="290">
        <v>0</v>
      </c>
      <c r="G25" s="290">
        <v>128000</v>
      </c>
      <c r="I25" s="290">
        <v>128000</v>
      </c>
      <c r="J25" s="290">
        <v>0</v>
      </c>
      <c r="K25" s="290">
        <v>128000</v>
      </c>
      <c r="M25" s="290">
        <v>0</v>
      </c>
      <c r="N25" s="283"/>
    </row>
    <row r="26" spans="1:14" ht="9.75" customHeight="1">
      <c r="A26" s="270"/>
      <c r="B26" s="353" t="s">
        <v>106</v>
      </c>
      <c r="C26" s="354" t="s">
        <v>34</v>
      </c>
      <c r="E26" s="357"/>
      <c r="F26" s="357">
        <v>0</v>
      </c>
      <c r="G26" s="357">
        <v>0</v>
      </c>
      <c r="I26" s="357"/>
      <c r="J26" s="357">
        <v>0</v>
      </c>
      <c r="K26" s="357">
        <v>0</v>
      </c>
      <c r="M26" s="357">
        <v>0</v>
      </c>
      <c r="N26" s="354"/>
    </row>
    <row r="27" spans="1:14" ht="9" customHeight="1">
      <c r="A27" s="270"/>
      <c r="B27" s="270" t="s">
        <v>107</v>
      </c>
      <c r="C27" s="283" t="s">
        <v>35</v>
      </c>
      <c r="E27" s="290">
        <v>70400</v>
      </c>
      <c r="F27" s="290">
        <v>0</v>
      </c>
      <c r="G27" s="290">
        <v>70400</v>
      </c>
      <c r="I27" s="290">
        <v>70400</v>
      </c>
      <c r="J27" s="290">
        <v>0</v>
      </c>
      <c r="K27" s="290">
        <v>70400</v>
      </c>
      <c r="M27" s="290">
        <v>0</v>
      </c>
      <c r="N27" s="283"/>
    </row>
    <row r="28" spans="1:14" ht="11.25" customHeight="1">
      <c r="A28" s="270"/>
      <c r="B28" s="353" t="s">
        <v>108</v>
      </c>
      <c r="C28" s="354" t="s">
        <v>36</v>
      </c>
      <c r="E28" s="357"/>
      <c r="F28" s="357">
        <v>0</v>
      </c>
      <c r="G28" s="357">
        <v>0</v>
      </c>
      <c r="I28" s="357">
        <v>0</v>
      </c>
      <c r="J28" s="357">
        <v>0</v>
      </c>
      <c r="K28" s="357">
        <v>0</v>
      </c>
      <c r="M28" s="357">
        <v>0</v>
      </c>
      <c r="N28" s="354"/>
    </row>
    <row r="29" spans="1:14" ht="10.5" customHeight="1">
      <c r="A29" s="270"/>
      <c r="B29" s="270" t="s">
        <v>109</v>
      </c>
      <c r="C29" s="269" t="s">
        <v>37</v>
      </c>
      <c r="E29" s="290">
        <v>30000</v>
      </c>
      <c r="F29" s="290">
        <v>0</v>
      </c>
      <c r="G29" s="290">
        <v>30000</v>
      </c>
      <c r="I29" s="290">
        <v>0</v>
      </c>
      <c r="J29" s="290">
        <v>0</v>
      </c>
      <c r="K29" s="290">
        <v>0</v>
      </c>
      <c r="M29" s="290">
        <v>30000</v>
      </c>
      <c r="N29" s="269" t="s">
        <v>247</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v>3000</v>
      </c>
      <c r="F32" s="357">
        <v>0</v>
      </c>
      <c r="G32" s="357">
        <v>3000</v>
      </c>
      <c r="I32" s="357">
        <v>3000</v>
      </c>
      <c r="J32" s="357">
        <v>0</v>
      </c>
      <c r="K32" s="357">
        <v>3000</v>
      </c>
      <c r="M32" s="357">
        <v>0</v>
      </c>
      <c r="N32" s="354"/>
    </row>
    <row r="33" spans="1:14">
      <c r="A33" s="270"/>
      <c r="B33" s="270" t="s">
        <v>112</v>
      </c>
      <c r="C33" s="283" t="s">
        <v>42</v>
      </c>
      <c r="E33" s="290">
        <v>15000</v>
      </c>
      <c r="F33" s="290">
        <v>0</v>
      </c>
      <c r="G33" s="290">
        <v>15000</v>
      </c>
      <c r="I33" s="290">
        <v>15000</v>
      </c>
      <c r="J33" s="290">
        <v>0</v>
      </c>
      <c r="K33" s="290">
        <v>15000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v>5000</v>
      </c>
      <c r="F38" s="357">
        <v>0</v>
      </c>
      <c r="G38" s="357">
        <v>5000</v>
      </c>
      <c r="I38" s="357">
        <v>5000</v>
      </c>
      <c r="J38" s="357">
        <v>0</v>
      </c>
      <c r="K38" s="357">
        <v>5000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150000</v>
      </c>
      <c r="J48" s="286">
        <v>0</v>
      </c>
      <c r="K48" s="286">
        <v>150000</v>
      </c>
      <c r="M48" s="286">
        <v>-150000</v>
      </c>
      <c r="N48" s="277"/>
    </row>
    <row r="49" spans="1:14" ht="12" customHeight="1">
      <c r="A49" s="270"/>
      <c r="B49" s="353" t="s">
        <v>123</v>
      </c>
      <c r="C49" s="354" t="s">
        <v>54</v>
      </c>
      <c r="E49" s="357"/>
      <c r="F49" s="357">
        <v>0</v>
      </c>
      <c r="G49" s="357">
        <v>0</v>
      </c>
      <c r="I49" s="357">
        <v>150000</v>
      </c>
      <c r="J49" s="357">
        <v>0</v>
      </c>
      <c r="K49" s="357">
        <v>150000</v>
      </c>
      <c r="M49" s="357">
        <v>-150000</v>
      </c>
      <c r="N49" s="354" t="s">
        <v>246</v>
      </c>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351400</v>
      </c>
      <c r="F66" s="374">
        <v>0</v>
      </c>
      <c r="G66" s="374">
        <v>351400</v>
      </c>
      <c r="H66" s="298"/>
      <c r="I66" s="374">
        <v>571400</v>
      </c>
      <c r="J66" s="374">
        <v>0</v>
      </c>
      <c r="K66" s="374">
        <v>571400</v>
      </c>
      <c r="L66" s="298"/>
      <c r="M66" s="374">
        <v>-220000</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42240</v>
      </c>
      <c r="J71" s="286">
        <v>0</v>
      </c>
      <c r="K71" s="286">
        <v>42240</v>
      </c>
      <c r="M71" s="286"/>
      <c r="N71" s="277"/>
    </row>
    <row r="72" spans="1:14" ht="12.75" customHeight="1">
      <c r="A72" s="270"/>
      <c r="B72" s="353" t="s">
        <v>137</v>
      </c>
      <c r="C72" s="367" t="s">
        <v>69</v>
      </c>
      <c r="E72" s="368"/>
      <c r="F72" s="368"/>
      <c r="G72" s="368"/>
      <c r="I72" s="357">
        <v>35200</v>
      </c>
      <c r="J72" s="357">
        <v>0</v>
      </c>
      <c r="K72" s="357">
        <v>35200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7040</v>
      </c>
      <c r="J74" s="357">
        <v>0</v>
      </c>
      <c r="K74" s="357">
        <v>7040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351400</v>
      </c>
      <c r="F79" s="381">
        <v>0</v>
      </c>
      <c r="G79" s="381">
        <v>351400</v>
      </c>
      <c r="I79" s="381">
        <v>571400</v>
      </c>
      <c r="J79" s="381">
        <v>0</v>
      </c>
      <c r="K79" s="381">
        <v>571400</v>
      </c>
      <c r="M79" s="381">
        <v>-220000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45" priority="2" operator="containsText" text="ERROR">
      <formula>NOT(ISERROR(SEARCH("ERROR",F80)))</formula>
    </cfRule>
  </conditionalFormatting>
  <conditionalFormatting sqref="J80">
    <cfRule type="containsText" dxfId="144" priority="1" operator="containsText" text="ERROR">
      <formula>NOT(ISERROR(SEARCH("ERROR",J80)))</formula>
    </cfRule>
  </conditionalFormatting>
  <dataValidations count="1">
    <dataValidation type="list" allowBlank="1" showInputMessage="1" showErrorMessage="1" sqref="N75:N78 N69 N59 N61:N66 N71:N73 N17:N57" xr:uid="{00000000-0002-0000-1F00-000000000000}">
      <formula1>FinalDiff</formula1>
    </dataValidation>
  </dataValidations>
  <hyperlinks>
    <hyperlink ref="A5" location="Sommaire!A1" display="Retour au Sommaire" xr:uid="{4C1FED43-E527-46A0-86E0-391E35CAE24E}"/>
  </hyperlinks>
  <pageMargins left="0.7" right="0.7" top="0.75" bottom="0.75" header="0.3" footer="0.3"/>
  <pageSetup paperSize="9" scale="5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6D83-7901-41C0-9280-9E748B267675}">
  <sheetPr>
    <tabColor theme="0" tint="-0.249977111117893"/>
  </sheetPr>
  <dimension ref="A1:N80"/>
  <sheetViews>
    <sheetView showGridLines="0" view="pageBreakPreview" zoomScale="60" zoomScaleNormal="85" workbookViewId="0">
      <pane xSplit="4" ySplit="14" topLeftCell="F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SOTESSGRAV</v>
      </c>
    </row>
    <row r="11" spans="1:14">
      <c r="C11" s="272" t="s">
        <v>156</v>
      </c>
      <c r="E11" s="273" t="s">
        <v>405</v>
      </c>
      <c r="F11" s="274" t="s">
        <v>73</v>
      </c>
      <c r="G11" s="273">
        <v>100004245</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0</v>
      </c>
      <c r="F15" s="351">
        <v>0</v>
      </c>
      <c r="G15" s="351">
        <v>0</v>
      </c>
      <c r="I15" s="351">
        <v>1080875</v>
      </c>
      <c r="J15" s="351">
        <v>0</v>
      </c>
      <c r="K15" s="351">
        <v>1080875</v>
      </c>
      <c r="M15" s="351">
        <v>-1080875</v>
      </c>
      <c r="N15" s="344"/>
    </row>
    <row r="16" spans="1:14">
      <c r="B16" s="276" t="s">
        <v>29</v>
      </c>
      <c r="C16" s="277"/>
      <c r="E16" s="286">
        <v>0</v>
      </c>
      <c r="F16" s="286">
        <v>0</v>
      </c>
      <c r="G16" s="286">
        <v>0</v>
      </c>
      <c r="I16" s="286">
        <v>1061500</v>
      </c>
      <c r="J16" s="286">
        <v>0</v>
      </c>
      <c r="K16" s="286">
        <v>1061500</v>
      </c>
      <c r="M16" s="286">
        <v>-1061500</v>
      </c>
      <c r="N16" s="277"/>
    </row>
    <row r="17" spans="1:14" ht="24">
      <c r="A17" s="270"/>
      <c r="B17" s="353" t="s">
        <v>98</v>
      </c>
      <c r="C17" s="354" t="s">
        <v>50</v>
      </c>
      <c r="E17" s="357"/>
      <c r="F17" s="357">
        <v>0</v>
      </c>
      <c r="G17" s="357">
        <v>0</v>
      </c>
      <c r="I17" s="357">
        <v>350000</v>
      </c>
      <c r="J17" s="357">
        <v>0</v>
      </c>
      <c r="K17" s="357">
        <v>350000</v>
      </c>
      <c r="M17" s="357">
        <v>-350000</v>
      </c>
      <c r="N17" s="354" t="s">
        <v>246</v>
      </c>
    </row>
    <row r="18" spans="1:14" ht="24">
      <c r="A18" s="270"/>
      <c r="B18" s="270" t="s">
        <v>99</v>
      </c>
      <c r="C18" s="283" t="s">
        <v>51</v>
      </c>
      <c r="E18" s="290"/>
      <c r="F18" s="290">
        <v>0</v>
      </c>
      <c r="G18" s="290">
        <v>0</v>
      </c>
      <c r="I18" s="290">
        <v>500000</v>
      </c>
      <c r="J18" s="290">
        <v>0</v>
      </c>
      <c r="K18" s="290">
        <v>500000</v>
      </c>
      <c r="M18" s="290">
        <v>-500000</v>
      </c>
      <c r="N18" s="283" t="s">
        <v>246</v>
      </c>
    </row>
    <row r="19" spans="1:14" ht="24">
      <c r="A19" s="270"/>
      <c r="B19" s="353" t="s">
        <v>100</v>
      </c>
      <c r="C19" s="354" t="s">
        <v>52</v>
      </c>
      <c r="E19" s="357"/>
      <c r="F19" s="357">
        <v>0</v>
      </c>
      <c r="G19" s="357">
        <v>0</v>
      </c>
      <c r="I19" s="357">
        <v>211500</v>
      </c>
      <c r="J19" s="357">
        <v>0</v>
      </c>
      <c r="K19" s="357">
        <v>211500</v>
      </c>
      <c r="M19" s="357">
        <v>-211500</v>
      </c>
      <c r="N19" s="354" t="s">
        <v>246</v>
      </c>
    </row>
    <row r="20" spans="1:14">
      <c r="A20" s="270"/>
      <c r="B20" s="270" t="s">
        <v>101</v>
      </c>
      <c r="C20" s="283" t="s">
        <v>53</v>
      </c>
      <c r="E20" s="290"/>
      <c r="F20" s="290">
        <v>0</v>
      </c>
      <c r="G20" s="290">
        <v>0</v>
      </c>
      <c r="I20" s="290"/>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0</v>
      </c>
      <c r="F22" s="286">
        <v>0</v>
      </c>
      <c r="G22" s="286">
        <v>0</v>
      </c>
      <c r="H22" s="274"/>
      <c r="I22" s="286">
        <v>19375</v>
      </c>
      <c r="J22" s="286">
        <v>0</v>
      </c>
      <c r="K22" s="286">
        <v>19375</v>
      </c>
      <c r="L22" s="274"/>
      <c r="M22" s="286">
        <v>-19375</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c r="F25" s="290">
        <v>0</v>
      </c>
      <c r="G25" s="290">
        <v>0</v>
      </c>
      <c r="I25" s="290">
        <v>0</v>
      </c>
      <c r="J25" s="290">
        <v>0</v>
      </c>
      <c r="K25" s="290">
        <v>0</v>
      </c>
      <c r="M25" s="290">
        <v>0</v>
      </c>
      <c r="N25" s="283"/>
    </row>
    <row r="26" spans="1:14" ht="9.75" customHeight="1">
      <c r="A26" s="270"/>
      <c r="B26" s="353" t="s">
        <v>106</v>
      </c>
      <c r="C26" s="354" t="s">
        <v>34</v>
      </c>
      <c r="E26" s="357"/>
      <c r="F26" s="357">
        <v>0</v>
      </c>
      <c r="G26" s="357">
        <v>0</v>
      </c>
      <c r="I26" s="357">
        <v>0</v>
      </c>
      <c r="J26" s="357">
        <v>0</v>
      </c>
      <c r="K26" s="357">
        <v>0</v>
      </c>
      <c r="M26" s="357">
        <v>0</v>
      </c>
      <c r="N26" s="354"/>
    </row>
    <row r="27" spans="1:14" ht="9" customHeight="1">
      <c r="A27" s="270"/>
      <c r="B27" s="270" t="s">
        <v>107</v>
      </c>
      <c r="C27" s="283" t="s">
        <v>35</v>
      </c>
      <c r="E27" s="290"/>
      <c r="F27" s="290">
        <v>0</v>
      </c>
      <c r="G27" s="290">
        <v>0</v>
      </c>
      <c r="I27" s="290">
        <v>0</v>
      </c>
      <c r="J27" s="290">
        <v>0</v>
      </c>
      <c r="K27" s="290">
        <v>0</v>
      </c>
      <c r="M27" s="290">
        <v>0</v>
      </c>
      <c r="N27" s="283"/>
    </row>
    <row r="28" spans="1:14" ht="11.25" customHeight="1">
      <c r="A28" s="270"/>
      <c r="B28" s="353" t="s">
        <v>108</v>
      </c>
      <c r="C28" s="354" t="s">
        <v>36</v>
      </c>
      <c r="E28" s="357"/>
      <c r="F28" s="357">
        <v>0</v>
      </c>
      <c r="G28" s="357">
        <v>0</v>
      </c>
      <c r="I28" s="357">
        <v>0</v>
      </c>
      <c r="J28" s="357">
        <v>0</v>
      </c>
      <c r="K28" s="357">
        <v>0</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c r="F32" s="357">
        <v>0</v>
      </c>
      <c r="G32" s="357">
        <v>0</v>
      </c>
      <c r="I32" s="357">
        <v>0</v>
      </c>
      <c r="J32" s="357">
        <v>0</v>
      </c>
      <c r="K32" s="357">
        <v>0</v>
      </c>
      <c r="M32" s="357">
        <v>0</v>
      </c>
      <c r="N32" s="354"/>
    </row>
    <row r="33" spans="1:14" ht="24">
      <c r="A33" s="270"/>
      <c r="B33" s="270" t="s">
        <v>112</v>
      </c>
      <c r="C33" s="283" t="s">
        <v>42</v>
      </c>
      <c r="E33" s="290"/>
      <c r="F33" s="290">
        <v>0</v>
      </c>
      <c r="G33" s="290">
        <v>0</v>
      </c>
      <c r="I33" s="290">
        <v>7500</v>
      </c>
      <c r="J33" s="290">
        <v>0</v>
      </c>
      <c r="K33" s="290">
        <v>7500</v>
      </c>
      <c r="M33" s="290">
        <v>-7500</v>
      </c>
      <c r="N33" s="283" t="s">
        <v>246</v>
      </c>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ht="24">
      <c r="A36" s="270"/>
      <c r="B36" s="353" t="s">
        <v>115</v>
      </c>
      <c r="C36" s="354" t="s">
        <v>43</v>
      </c>
      <c r="E36" s="357"/>
      <c r="F36" s="357">
        <v>0</v>
      </c>
      <c r="G36" s="357">
        <v>0</v>
      </c>
      <c r="I36" s="357">
        <v>6875</v>
      </c>
      <c r="J36" s="357">
        <v>0</v>
      </c>
      <c r="K36" s="357">
        <v>6875</v>
      </c>
      <c r="M36" s="357">
        <v>-6875</v>
      </c>
      <c r="N36" s="354" t="s">
        <v>246</v>
      </c>
    </row>
    <row r="37" spans="1:14">
      <c r="A37" s="270"/>
      <c r="B37" s="270" t="s">
        <v>116</v>
      </c>
      <c r="C37" s="283" t="s">
        <v>44</v>
      </c>
      <c r="E37" s="290"/>
      <c r="F37" s="290">
        <v>0</v>
      </c>
      <c r="G37" s="290">
        <v>0</v>
      </c>
      <c r="I37" s="290">
        <v>0</v>
      </c>
      <c r="J37" s="290">
        <v>0</v>
      </c>
      <c r="K37" s="290">
        <v>0</v>
      </c>
      <c r="M37" s="290">
        <v>0</v>
      </c>
      <c r="N37" s="283"/>
    </row>
    <row r="38" spans="1:14" ht="24">
      <c r="A38" s="270"/>
      <c r="B38" s="353" t="s">
        <v>168</v>
      </c>
      <c r="C38" s="354" t="s">
        <v>170</v>
      </c>
      <c r="E38" s="357"/>
      <c r="F38" s="357">
        <v>0</v>
      </c>
      <c r="G38" s="357">
        <v>0</v>
      </c>
      <c r="I38" s="357">
        <v>5000</v>
      </c>
      <c r="J38" s="357">
        <v>0</v>
      </c>
      <c r="K38" s="357">
        <v>5000</v>
      </c>
      <c r="M38" s="357">
        <v>-5000</v>
      </c>
      <c r="N38" s="354" t="s">
        <v>246</v>
      </c>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v>0</v>
      </c>
      <c r="J41" s="357">
        <v>0</v>
      </c>
      <c r="K41" s="357">
        <v>0</v>
      </c>
      <c r="M41" s="357">
        <v>0</v>
      </c>
      <c r="N41" s="354"/>
    </row>
    <row r="42" spans="1:14">
      <c r="A42" s="270"/>
      <c r="B42" s="270" t="s">
        <v>118</v>
      </c>
      <c r="C42" s="283" t="s">
        <v>46</v>
      </c>
      <c r="E42" s="290"/>
      <c r="F42" s="290">
        <v>0</v>
      </c>
      <c r="G42" s="290">
        <v>0</v>
      </c>
      <c r="I42" s="290">
        <v>0</v>
      </c>
      <c r="J42" s="290">
        <v>0</v>
      </c>
      <c r="K42" s="290">
        <v>0</v>
      </c>
      <c r="M42" s="290">
        <v>0</v>
      </c>
      <c r="N42" s="283"/>
    </row>
    <row r="43" spans="1:14" ht="12.75" customHeight="1">
      <c r="A43" s="270"/>
      <c r="B43" s="353" t="s">
        <v>119</v>
      </c>
      <c r="C43" s="354" t="s">
        <v>47</v>
      </c>
      <c r="E43" s="357"/>
      <c r="F43" s="357">
        <v>0</v>
      </c>
      <c r="G43" s="357">
        <v>0</v>
      </c>
      <c r="I43" s="357">
        <v>0</v>
      </c>
      <c r="J43" s="357">
        <v>0</v>
      </c>
      <c r="K43" s="357">
        <v>0</v>
      </c>
      <c r="M43" s="357">
        <v>0</v>
      </c>
      <c r="N43" s="354"/>
    </row>
    <row r="44" spans="1:14" ht="12" customHeight="1">
      <c r="A44" s="270"/>
      <c r="B44" s="270" t="s">
        <v>120</v>
      </c>
      <c r="C44" s="283" t="s">
        <v>288</v>
      </c>
      <c r="E44" s="290"/>
      <c r="F44" s="290">
        <v>0</v>
      </c>
      <c r="G44" s="290">
        <v>0</v>
      </c>
      <c r="I44" s="290">
        <v>0</v>
      </c>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v>0</v>
      </c>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0</v>
      </c>
      <c r="F66" s="374">
        <v>0</v>
      </c>
      <c r="G66" s="374">
        <v>0</v>
      </c>
      <c r="H66" s="298"/>
      <c r="I66" s="374">
        <v>1080875</v>
      </c>
      <c r="J66" s="374">
        <v>0</v>
      </c>
      <c r="K66" s="374">
        <v>1080875</v>
      </c>
      <c r="L66" s="298"/>
      <c r="M66" s="374">
        <v>-1080875</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v>0</v>
      </c>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0</v>
      </c>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0</v>
      </c>
      <c r="F79" s="381">
        <v>0</v>
      </c>
      <c r="G79" s="381">
        <v>0</v>
      </c>
      <c r="I79" s="381">
        <v>1080875</v>
      </c>
      <c r="J79" s="381">
        <v>0</v>
      </c>
      <c r="K79" s="381">
        <v>1080875</v>
      </c>
      <c r="M79" s="381">
        <v>-1080875</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43" priority="2" operator="containsText" text="ERROR">
      <formula>NOT(ISERROR(SEARCH("ERROR",F80)))</formula>
    </cfRule>
  </conditionalFormatting>
  <conditionalFormatting sqref="J80">
    <cfRule type="containsText" dxfId="142" priority="1" operator="containsText" text="ERROR">
      <formula>NOT(ISERROR(SEARCH("ERROR",J80)))</formula>
    </cfRule>
  </conditionalFormatting>
  <dataValidations count="1">
    <dataValidation type="list" allowBlank="1" showInputMessage="1" showErrorMessage="1" sqref="N75:N78 N69 N43:N57 N59 N61:N66 N71:N73 N17:N41" xr:uid="{00000000-0002-0000-2000-000004000000}">
      <formula1>FinalDiff</formula1>
    </dataValidation>
  </dataValidations>
  <hyperlinks>
    <hyperlink ref="A5" location="Sommaire!A1" display="Retour au Sommaire" xr:uid="{159AF34A-5D5A-4FAA-AB9D-98C491A7F614}"/>
  </hyperlinks>
  <pageMargins left="0.7" right="0.7" top="0.75" bottom="0.75" header="0.3" footer="0.3"/>
  <pageSetup paperSize="9" scale="63"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4719C-160A-43E4-BB8D-20ACC0567FAE}">
  <sheetPr>
    <tabColor theme="0" tint="-0.249977111117893"/>
  </sheetPr>
  <dimension ref="A1:N80"/>
  <sheetViews>
    <sheetView showGridLines="0" view="pageBreakPreview" zoomScale="60" zoomScaleNormal="85" workbookViewId="0">
      <pane xSplit="4" ySplit="15" topLeftCell="E18"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LES AIGLES</v>
      </c>
    </row>
    <row r="11" spans="1:14">
      <c r="C11" s="272" t="s">
        <v>156</v>
      </c>
      <c r="E11" s="273" t="s">
        <v>145</v>
      </c>
      <c r="F11" s="274" t="s">
        <v>73</v>
      </c>
      <c r="G11" s="273">
        <v>1000161118</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7152280</v>
      </c>
      <c r="F15" s="351">
        <v>3718459</v>
      </c>
      <c r="G15" s="351">
        <v>10870739</v>
      </c>
      <c r="I15" s="351">
        <v>12320741</v>
      </c>
      <c r="J15" s="351">
        <v>0</v>
      </c>
      <c r="K15" s="351">
        <v>12320741</v>
      </c>
      <c r="M15" s="351">
        <v>-1450002</v>
      </c>
      <c r="N15" s="344"/>
    </row>
    <row r="16" spans="1:14">
      <c r="B16" s="276" t="s">
        <v>29</v>
      </c>
      <c r="C16" s="277"/>
      <c r="E16" s="286">
        <v>1584100</v>
      </c>
      <c r="F16" s="286">
        <v>-905000</v>
      </c>
      <c r="G16" s="286">
        <v>679100</v>
      </c>
      <c r="I16" s="286">
        <v>2129100</v>
      </c>
      <c r="J16" s="286">
        <v>0</v>
      </c>
      <c r="K16" s="286">
        <v>2129100</v>
      </c>
      <c r="M16" s="286">
        <v>-1450000</v>
      </c>
      <c r="N16" s="277"/>
    </row>
    <row r="17" spans="1:14" ht="24">
      <c r="A17" s="270"/>
      <c r="B17" s="353" t="s">
        <v>98</v>
      </c>
      <c r="C17" s="354" t="s">
        <v>50</v>
      </c>
      <c r="E17" s="357"/>
      <c r="F17" s="357">
        <v>0</v>
      </c>
      <c r="G17" s="357">
        <v>0</v>
      </c>
      <c r="I17" s="357">
        <v>350000</v>
      </c>
      <c r="J17" s="357">
        <v>0</v>
      </c>
      <c r="K17" s="357">
        <v>350000</v>
      </c>
      <c r="M17" s="357">
        <v>-350000</v>
      </c>
      <c r="N17" s="354" t="s">
        <v>246</v>
      </c>
    </row>
    <row r="18" spans="1:14" ht="24">
      <c r="A18" s="270"/>
      <c r="B18" s="270" t="s">
        <v>99</v>
      </c>
      <c r="C18" s="283" t="s">
        <v>51</v>
      </c>
      <c r="E18" s="290"/>
      <c r="F18" s="290">
        <v>0</v>
      </c>
      <c r="G18" s="290">
        <v>0</v>
      </c>
      <c r="I18" s="290">
        <v>1000000</v>
      </c>
      <c r="J18" s="290">
        <v>0</v>
      </c>
      <c r="K18" s="290">
        <v>1000000</v>
      </c>
      <c r="M18" s="290">
        <v>-1000000</v>
      </c>
      <c r="N18" s="283" t="s">
        <v>246</v>
      </c>
    </row>
    <row r="19" spans="1:14" ht="24">
      <c r="A19" s="270"/>
      <c r="B19" s="353" t="s">
        <v>100</v>
      </c>
      <c r="C19" s="354" t="s">
        <v>52</v>
      </c>
      <c r="E19" s="357">
        <v>905000</v>
      </c>
      <c r="F19" s="357">
        <v>-705000</v>
      </c>
      <c r="G19" s="357">
        <v>200000</v>
      </c>
      <c r="I19" s="357">
        <v>300000</v>
      </c>
      <c r="J19" s="357">
        <v>0</v>
      </c>
      <c r="K19" s="357">
        <v>300000</v>
      </c>
      <c r="M19" s="357">
        <v>-100000</v>
      </c>
      <c r="N19" s="354" t="s">
        <v>246</v>
      </c>
    </row>
    <row r="20" spans="1:14">
      <c r="A20" s="270"/>
      <c r="B20" s="270" t="s">
        <v>101</v>
      </c>
      <c r="C20" s="283" t="s">
        <v>53</v>
      </c>
      <c r="E20" s="290">
        <v>679100</v>
      </c>
      <c r="F20" s="290">
        <v>-200000</v>
      </c>
      <c r="G20" s="290">
        <v>479100</v>
      </c>
      <c r="I20" s="290">
        <v>479100</v>
      </c>
      <c r="J20" s="290">
        <v>0</v>
      </c>
      <c r="K20" s="290">
        <v>479100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811195</v>
      </c>
      <c r="F22" s="286">
        <v>0</v>
      </c>
      <c r="G22" s="286">
        <v>811195</v>
      </c>
      <c r="H22" s="274"/>
      <c r="I22" s="286">
        <v>811197</v>
      </c>
      <c r="J22" s="286">
        <v>0</v>
      </c>
      <c r="K22" s="286">
        <v>811197</v>
      </c>
      <c r="L22" s="274"/>
      <c r="M22" s="286">
        <v>-2</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811195</v>
      </c>
      <c r="F25" s="290">
        <v>0</v>
      </c>
      <c r="G25" s="290">
        <v>811195</v>
      </c>
      <c r="I25" s="290">
        <v>811197</v>
      </c>
      <c r="J25" s="290">
        <v>0</v>
      </c>
      <c r="K25" s="290">
        <v>811197</v>
      </c>
      <c r="M25" s="290">
        <v>-2</v>
      </c>
      <c r="N25" s="283" t="s">
        <v>143</v>
      </c>
    </row>
    <row r="26" spans="1:14" ht="9.75" customHeight="1">
      <c r="A26" s="270"/>
      <c r="B26" s="353" t="s">
        <v>106</v>
      </c>
      <c r="C26" s="354" t="s">
        <v>34</v>
      </c>
      <c r="E26" s="357"/>
      <c r="F26" s="357">
        <v>0</v>
      </c>
      <c r="G26" s="357">
        <v>0</v>
      </c>
      <c r="I26" s="357">
        <v>0</v>
      </c>
      <c r="J26" s="357">
        <v>0</v>
      </c>
      <c r="K26" s="357">
        <v>0</v>
      </c>
      <c r="M26" s="357">
        <v>0</v>
      </c>
      <c r="N26" s="354"/>
    </row>
    <row r="27" spans="1:14" ht="9" customHeight="1">
      <c r="A27" s="270"/>
      <c r="B27" s="270" t="s">
        <v>107</v>
      </c>
      <c r="C27" s="283" t="s">
        <v>35</v>
      </c>
      <c r="E27" s="290"/>
      <c r="F27" s="290">
        <v>0</v>
      </c>
      <c r="G27" s="290">
        <v>0</v>
      </c>
      <c r="I27" s="290">
        <v>0</v>
      </c>
      <c r="J27" s="290">
        <v>0</v>
      </c>
      <c r="K27" s="290">
        <v>0</v>
      </c>
      <c r="M27" s="290">
        <v>0</v>
      </c>
      <c r="N27" s="283"/>
    </row>
    <row r="28" spans="1:14" ht="11.25" customHeight="1">
      <c r="A28" s="270"/>
      <c r="B28" s="353" t="s">
        <v>108</v>
      </c>
      <c r="C28" s="354" t="s">
        <v>36</v>
      </c>
      <c r="E28" s="357"/>
      <c r="F28" s="357">
        <v>0</v>
      </c>
      <c r="G28" s="357">
        <v>0</v>
      </c>
      <c r="I28" s="357">
        <v>0</v>
      </c>
      <c r="J28" s="357">
        <v>0</v>
      </c>
      <c r="K28" s="357">
        <v>0</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c r="F32" s="357">
        <v>0</v>
      </c>
      <c r="G32" s="357">
        <v>0</v>
      </c>
      <c r="I32" s="357">
        <v>0</v>
      </c>
      <c r="J32" s="357">
        <v>0</v>
      </c>
      <c r="K32" s="357">
        <v>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4623459</v>
      </c>
      <c r="G40" s="286">
        <v>4623459</v>
      </c>
      <c r="I40" s="286">
        <v>4623459</v>
      </c>
      <c r="J40" s="286">
        <v>0</v>
      </c>
      <c r="K40" s="286">
        <v>4623459</v>
      </c>
      <c r="M40" s="286">
        <v>0</v>
      </c>
      <c r="N40" s="277"/>
    </row>
    <row r="41" spans="1:14">
      <c r="A41" s="270"/>
      <c r="B41" s="353" t="s">
        <v>117</v>
      </c>
      <c r="C41" s="354" t="s">
        <v>45</v>
      </c>
      <c r="E41" s="357"/>
      <c r="F41" s="357">
        <v>3336589</v>
      </c>
      <c r="G41" s="357">
        <v>3336589</v>
      </c>
      <c r="I41" s="357">
        <v>3336589</v>
      </c>
      <c r="J41" s="357">
        <v>0</v>
      </c>
      <c r="K41" s="357">
        <v>3336589</v>
      </c>
      <c r="M41" s="357">
        <v>0</v>
      </c>
      <c r="N41" s="354"/>
    </row>
    <row r="42" spans="1:14">
      <c r="A42" s="270"/>
      <c r="B42" s="270" t="s">
        <v>118</v>
      </c>
      <c r="C42" s="283" t="s">
        <v>46</v>
      </c>
      <c r="E42" s="290"/>
      <c r="F42" s="290">
        <v>1260662</v>
      </c>
      <c r="G42" s="290">
        <v>1260662</v>
      </c>
      <c r="I42" s="290">
        <v>1260662</v>
      </c>
      <c r="J42" s="290">
        <v>0</v>
      </c>
      <c r="K42" s="290">
        <v>1260662</v>
      </c>
      <c r="M42" s="290">
        <v>0</v>
      </c>
      <c r="N42" s="296"/>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26208</v>
      </c>
      <c r="G44" s="290">
        <v>26208</v>
      </c>
      <c r="I44" s="290">
        <v>26208</v>
      </c>
      <c r="J44" s="290">
        <v>0</v>
      </c>
      <c r="K44" s="290">
        <v>26208</v>
      </c>
      <c r="M44" s="290">
        <v>0</v>
      </c>
      <c r="N44" s="296"/>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4756985</v>
      </c>
      <c r="F60" s="286">
        <v>0</v>
      </c>
      <c r="G60" s="286">
        <v>4756985</v>
      </c>
      <c r="I60" s="286">
        <v>4756985</v>
      </c>
      <c r="J60" s="286">
        <v>0</v>
      </c>
      <c r="K60" s="286">
        <v>4756985</v>
      </c>
      <c r="M60" s="286">
        <v>0</v>
      </c>
      <c r="N60" s="277"/>
    </row>
    <row r="61" spans="1:14">
      <c r="A61" s="270"/>
      <c r="B61" s="270" t="s">
        <v>132</v>
      </c>
      <c r="C61" s="296" t="s">
        <v>63</v>
      </c>
      <c r="E61" s="290">
        <v>4756985</v>
      </c>
      <c r="F61" s="290">
        <v>0</v>
      </c>
      <c r="G61" s="290">
        <v>4756985</v>
      </c>
      <c r="I61" s="290">
        <v>4756985</v>
      </c>
      <c r="J61" s="290">
        <v>0</v>
      </c>
      <c r="K61" s="290">
        <v>4756985</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7152280</v>
      </c>
      <c r="F66" s="374">
        <v>3718459</v>
      </c>
      <c r="G66" s="374">
        <v>10870739</v>
      </c>
      <c r="H66" s="298"/>
      <c r="I66" s="374">
        <v>12320741</v>
      </c>
      <c r="J66" s="374">
        <v>0</v>
      </c>
      <c r="K66" s="374">
        <v>12320741</v>
      </c>
      <c r="L66" s="298"/>
      <c r="M66" s="374">
        <v>-1450002</v>
      </c>
      <c r="N66" s="350"/>
    </row>
    <row r="67" spans="1:14">
      <c r="A67" s="270"/>
      <c r="B67" s="276" t="s">
        <v>385</v>
      </c>
      <c r="C67" s="277"/>
      <c r="E67" s="286">
        <v>608400</v>
      </c>
      <c r="F67" s="286">
        <v>0</v>
      </c>
      <c r="G67" s="286">
        <v>608400</v>
      </c>
      <c r="I67" s="286"/>
      <c r="J67" s="286"/>
      <c r="K67" s="286"/>
      <c r="M67" s="286"/>
      <c r="N67" s="277"/>
    </row>
    <row r="68" spans="1:14">
      <c r="A68" s="270"/>
      <c r="B68" s="353" t="s">
        <v>135</v>
      </c>
      <c r="C68" s="354" t="s">
        <v>67</v>
      </c>
      <c r="E68" s="357">
        <v>608400</v>
      </c>
      <c r="F68" s="357">
        <v>0</v>
      </c>
      <c r="G68" s="357">
        <v>608400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608400</v>
      </c>
      <c r="F70" s="374">
        <v>0</v>
      </c>
      <c r="G70" s="374">
        <v>608400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7152280</v>
      </c>
      <c r="F79" s="381">
        <v>3718459</v>
      </c>
      <c r="G79" s="381">
        <v>10870739</v>
      </c>
      <c r="I79" s="381">
        <v>12320741</v>
      </c>
      <c r="J79" s="381">
        <v>0</v>
      </c>
      <c r="K79" s="381">
        <v>12320741</v>
      </c>
      <c r="M79" s="381">
        <v>-1450002</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41" priority="2" operator="containsText" text="ERROR">
      <formula>NOT(ISERROR(SEARCH("ERROR",F80)))</formula>
    </cfRule>
  </conditionalFormatting>
  <conditionalFormatting sqref="J80">
    <cfRule type="containsText" dxfId="140" priority="1" operator="containsText" text="ERROR">
      <formula>NOT(ISERROR(SEARCH("ERROR",J80)))</formula>
    </cfRule>
  </conditionalFormatting>
  <dataValidations count="1">
    <dataValidation type="list" allowBlank="1" showInputMessage="1" showErrorMessage="1" sqref="N17:N23 N25:N42 N69 N75:N78 N59 N61:N66 N71:N73 N44:N57" xr:uid="{00000000-0002-0000-2100-000000000000}">
      <formula1>FinalDiff</formula1>
    </dataValidation>
  </dataValidations>
  <hyperlinks>
    <hyperlink ref="A5" location="Sommaire!A1" display="Retour au Sommaire" xr:uid="{A6990306-6FF7-42CB-89C1-587B84E1934D}"/>
  </hyperlinks>
  <pageMargins left="0.7" right="0.7" top="0.75" bottom="0.75" header="0.3" footer="0.3"/>
  <pageSetup paperSize="9" scale="63"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B5A9A-0546-467E-AEEB-FC3ADF80FDAD}">
  <sheetPr>
    <tabColor theme="0" tint="-0.249977111117893"/>
  </sheetPr>
  <dimension ref="A1:N80"/>
  <sheetViews>
    <sheetView showGridLines="0" view="pageBreakPreview" zoomScale="60" zoomScaleNormal="85" workbookViewId="0">
      <pane xSplit="13" ySplit="15" topLeftCell="N16"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AKICOM</v>
      </c>
    </row>
    <row r="11" spans="1:14">
      <c r="C11" s="272" t="s">
        <v>156</v>
      </c>
      <c r="E11" s="273" t="s">
        <v>392</v>
      </c>
      <c r="F11" s="274" t="s">
        <v>73</v>
      </c>
      <c r="G11" s="273">
        <v>1000740955</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1700000</v>
      </c>
      <c r="F15" s="351">
        <v>0</v>
      </c>
      <c r="G15" s="351">
        <v>1700000</v>
      </c>
      <c r="I15" s="351">
        <v>1000000</v>
      </c>
      <c r="J15" s="351">
        <v>0</v>
      </c>
      <c r="K15" s="351">
        <v>1000000</v>
      </c>
      <c r="M15" s="351">
        <v>700000</v>
      </c>
      <c r="N15" s="344"/>
    </row>
    <row r="16" spans="1:14">
      <c r="B16" s="276" t="s">
        <v>29</v>
      </c>
      <c r="C16" s="277"/>
      <c r="E16" s="286">
        <v>1450000</v>
      </c>
      <c r="F16" s="286">
        <v>0</v>
      </c>
      <c r="G16" s="286">
        <v>1450000</v>
      </c>
      <c r="I16" s="286">
        <v>1000000</v>
      </c>
      <c r="J16" s="286">
        <v>0</v>
      </c>
      <c r="K16" s="286">
        <v>1000000</v>
      </c>
      <c r="M16" s="286">
        <v>450000</v>
      </c>
      <c r="N16" s="277"/>
    </row>
    <row r="17" spans="1:14">
      <c r="A17" s="270"/>
      <c r="B17" s="353" t="s">
        <v>98</v>
      </c>
      <c r="C17" s="354" t="s">
        <v>50</v>
      </c>
      <c r="E17" s="357">
        <v>350000</v>
      </c>
      <c r="F17" s="357">
        <v>0</v>
      </c>
      <c r="G17" s="357">
        <v>350000</v>
      </c>
      <c r="I17" s="357">
        <v>350000</v>
      </c>
      <c r="J17" s="357">
        <v>0</v>
      </c>
      <c r="K17" s="357">
        <v>350000</v>
      </c>
      <c r="M17" s="357">
        <v>0</v>
      </c>
      <c r="N17" s="354"/>
    </row>
    <row r="18" spans="1:14" ht="24">
      <c r="A18" s="270"/>
      <c r="B18" s="270" t="s">
        <v>99</v>
      </c>
      <c r="C18" s="283" t="s">
        <v>51</v>
      </c>
      <c r="E18" s="290">
        <v>1000000</v>
      </c>
      <c r="F18" s="290">
        <v>0</v>
      </c>
      <c r="G18" s="290">
        <v>1000000</v>
      </c>
      <c r="I18" s="290">
        <v>500000</v>
      </c>
      <c r="J18" s="290">
        <v>0</v>
      </c>
      <c r="K18" s="290">
        <v>500000</v>
      </c>
      <c r="M18" s="290">
        <v>500000</v>
      </c>
      <c r="N18" s="283" t="s">
        <v>247</v>
      </c>
    </row>
    <row r="19" spans="1:14" ht="24">
      <c r="A19" s="270"/>
      <c r="B19" s="353" t="s">
        <v>100</v>
      </c>
      <c r="C19" s="354" t="s">
        <v>52</v>
      </c>
      <c r="E19" s="357">
        <v>100000</v>
      </c>
      <c r="F19" s="357">
        <v>0</v>
      </c>
      <c r="G19" s="357">
        <v>100000</v>
      </c>
      <c r="I19" s="357">
        <v>150000</v>
      </c>
      <c r="J19" s="357">
        <v>0</v>
      </c>
      <c r="K19" s="357">
        <v>150000</v>
      </c>
      <c r="M19" s="357">
        <v>-50000</v>
      </c>
      <c r="N19" s="354" t="s">
        <v>246</v>
      </c>
    </row>
    <row r="20" spans="1:14">
      <c r="A20" s="270"/>
      <c r="B20" s="270" t="s">
        <v>101</v>
      </c>
      <c r="C20" s="283" t="s">
        <v>53</v>
      </c>
      <c r="E20" s="290"/>
      <c r="F20" s="290">
        <v>0</v>
      </c>
      <c r="G20" s="290">
        <v>0</v>
      </c>
      <c r="I20" s="290">
        <v>0</v>
      </c>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0</v>
      </c>
      <c r="F22" s="286">
        <v>0</v>
      </c>
      <c r="G22" s="286">
        <v>0</v>
      </c>
      <c r="H22" s="274"/>
      <c r="I22" s="286">
        <v>0</v>
      </c>
      <c r="J22" s="286">
        <v>0</v>
      </c>
      <c r="K22" s="286">
        <v>0</v>
      </c>
      <c r="L22" s="274"/>
      <c r="M22" s="286">
        <v>0</v>
      </c>
      <c r="N22" s="277"/>
    </row>
    <row r="23" spans="1:14" ht="9.75" customHeight="1">
      <c r="A23" s="270"/>
      <c r="B23" s="270" t="s">
        <v>103</v>
      </c>
      <c r="C23" s="269" t="s">
        <v>32</v>
      </c>
      <c r="E23" s="290"/>
      <c r="F23" s="290">
        <v>0</v>
      </c>
      <c r="G23" s="290">
        <v>0</v>
      </c>
      <c r="I23" s="290"/>
      <c r="J23" s="290">
        <v>0</v>
      </c>
      <c r="K23" s="290">
        <v>0</v>
      </c>
      <c r="M23" s="290">
        <v>0</v>
      </c>
    </row>
    <row r="24" spans="1:14" ht="10.5" customHeight="1">
      <c r="A24" s="270"/>
      <c r="B24" s="353" t="s">
        <v>104</v>
      </c>
      <c r="C24" s="354" t="s">
        <v>33</v>
      </c>
      <c r="E24" s="357"/>
      <c r="F24" s="357">
        <v>0</v>
      </c>
      <c r="G24" s="357">
        <v>0</v>
      </c>
      <c r="I24" s="357"/>
      <c r="J24" s="357">
        <v>0</v>
      </c>
      <c r="K24" s="357">
        <v>0</v>
      </c>
      <c r="M24" s="357">
        <v>0</v>
      </c>
      <c r="N24" s="354"/>
    </row>
    <row r="25" spans="1:14" ht="9.75" customHeight="1">
      <c r="A25" s="270"/>
      <c r="B25" s="270" t="s">
        <v>105</v>
      </c>
      <c r="C25" s="283" t="s">
        <v>31</v>
      </c>
      <c r="E25" s="290"/>
      <c r="F25" s="290">
        <v>0</v>
      </c>
      <c r="G25" s="290">
        <v>0</v>
      </c>
      <c r="I25" s="290"/>
      <c r="J25" s="290">
        <v>0</v>
      </c>
      <c r="K25" s="290">
        <v>0</v>
      </c>
      <c r="M25" s="290">
        <v>0</v>
      </c>
      <c r="N25" s="283"/>
    </row>
    <row r="26" spans="1:14" ht="9.75" customHeight="1">
      <c r="A26" s="270"/>
      <c r="B26" s="353" t="s">
        <v>106</v>
      </c>
      <c r="C26" s="354" t="s">
        <v>34</v>
      </c>
      <c r="E26" s="357"/>
      <c r="F26" s="357">
        <v>0</v>
      </c>
      <c r="G26" s="357">
        <v>0</v>
      </c>
      <c r="I26" s="357"/>
      <c r="J26" s="357">
        <v>0</v>
      </c>
      <c r="K26" s="357">
        <v>0</v>
      </c>
      <c r="M26" s="357">
        <v>0</v>
      </c>
      <c r="N26" s="354"/>
    </row>
    <row r="27" spans="1:14" ht="9" customHeight="1">
      <c r="A27" s="270"/>
      <c r="B27" s="270" t="s">
        <v>107</v>
      </c>
      <c r="C27" s="283" t="s">
        <v>35</v>
      </c>
      <c r="E27" s="290"/>
      <c r="F27" s="290">
        <v>0</v>
      </c>
      <c r="G27" s="290">
        <v>0</v>
      </c>
      <c r="I27" s="290"/>
      <c r="J27" s="290">
        <v>0</v>
      </c>
      <c r="K27" s="290">
        <v>0</v>
      </c>
      <c r="M27" s="290">
        <v>0</v>
      </c>
      <c r="N27" s="283"/>
    </row>
    <row r="28" spans="1:14" ht="11.25" customHeight="1">
      <c r="A28" s="270"/>
      <c r="B28" s="353" t="s">
        <v>108</v>
      </c>
      <c r="C28" s="354" t="s">
        <v>36</v>
      </c>
      <c r="E28" s="357"/>
      <c r="F28" s="357">
        <v>0</v>
      </c>
      <c r="G28" s="357">
        <v>0</v>
      </c>
      <c r="I28" s="357"/>
      <c r="J28" s="357">
        <v>0</v>
      </c>
      <c r="K28" s="357">
        <v>0</v>
      </c>
      <c r="M28" s="357">
        <v>0</v>
      </c>
      <c r="N28" s="354"/>
    </row>
    <row r="29" spans="1:14" ht="10.5" customHeight="1">
      <c r="A29" s="270"/>
      <c r="B29" s="270" t="s">
        <v>109</v>
      </c>
      <c r="C29" s="269" t="s">
        <v>37</v>
      </c>
      <c r="E29" s="290"/>
      <c r="F29" s="290">
        <v>0</v>
      </c>
      <c r="G29" s="290">
        <v>0</v>
      </c>
      <c r="I29" s="290"/>
      <c r="J29" s="290">
        <v>0</v>
      </c>
      <c r="K29" s="290">
        <v>0</v>
      </c>
      <c r="M29" s="290">
        <v>0</v>
      </c>
    </row>
    <row r="30" spans="1:14">
      <c r="A30" s="270"/>
      <c r="B30" s="353" t="s">
        <v>110</v>
      </c>
      <c r="C30" s="354" t="s">
        <v>38</v>
      </c>
      <c r="E30" s="357"/>
      <c r="F30" s="357">
        <v>0</v>
      </c>
      <c r="G30" s="357">
        <v>0</v>
      </c>
      <c r="I30" s="357"/>
      <c r="J30" s="357">
        <v>0</v>
      </c>
      <c r="K30" s="357">
        <v>0</v>
      </c>
      <c r="M30" s="357">
        <v>0</v>
      </c>
      <c r="N30" s="354"/>
    </row>
    <row r="31" spans="1:14">
      <c r="A31" s="270"/>
      <c r="B31" s="270" t="s">
        <v>111</v>
      </c>
      <c r="C31" s="283" t="s">
        <v>39</v>
      </c>
      <c r="E31" s="290"/>
      <c r="F31" s="290">
        <v>0</v>
      </c>
      <c r="G31" s="290">
        <v>0</v>
      </c>
      <c r="I31" s="290"/>
      <c r="J31" s="290">
        <v>0</v>
      </c>
      <c r="K31" s="290">
        <v>0</v>
      </c>
      <c r="M31" s="290">
        <v>0</v>
      </c>
      <c r="N31" s="283"/>
    </row>
    <row r="32" spans="1:14" ht="12" customHeight="1">
      <c r="A32" s="270"/>
      <c r="B32" s="353" t="s">
        <v>96</v>
      </c>
      <c r="C32" s="354" t="s">
        <v>41</v>
      </c>
      <c r="E32" s="357"/>
      <c r="F32" s="357">
        <v>0</v>
      </c>
      <c r="G32" s="357">
        <v>0</v>
      </c>
      <c r="I32" s="357"/>
      <c r="J32" s="357">
        <v>0</v>
      </c>
      <c r="K32" s="357">
        <v>0</v>
      </c>
      <c r="M32" s="357">
        <v>0</v>
      </c>
      <c r="N32" s="354"/>
    </row>
    <row r="33" spans="1:14">
      <c r="A33" s="270"/>
      <c r="B33" s="270" t="s">
        <v>112</v>
      </c>
      <c r="C33" s="283" t="s">
        <v>42</v>
      </c>
      <c r="E33" s="290"/>
      <c r="F33" s="290">
        <v>0</v>
      </c>
      <c r="G33" s="290">
        <v>0</v>
      </c>
      <c r="I33" s="290"/>
      <c r="J33" s="290">
        <v>0</v>
      </c>
      <c r="K33" s="290">
        <v>0</v>
      </c>
      <c r="M33" s="290">
        <v>0</v>
      </c>
      <c r="N33" s="283"/>
    </row>
    <row r="34" spans="1:14" ht="11.25" customHeight="1">
      <c r="A34" s="270"/>
      <c r="B34" s="353" t="s">
        <v>113</v>
      </c>
      <c r="C34" s="354" t="s">
        <v>85</v>
      </c>
      <c r="E34" s="357"/>
      <c r="F34" s="357">
        <v>0</v>
      </c>
      <c r="G34" s="357">
        <v>0</v>
      </c>
      <c r="I34" s="357"/>
      <c r="J34" s="357">
        <v>0</v>
      </c>
      <c r="K34" s="357">
        <v>0</v>
      </c>
      <c r="M34" s="357">
        <v>0</v>
      </c>
      <c r="N34" s="354"/>
    </row>
    <row r="35" spans="1:14">
      <c r="A35" s="270"/>
      <c r="B35" s="270" t="s">
        <v>114</v>
      </c>
      <c r="C35" s="283" t="s">
        <v>40</v>
      </c>
      <c r="E35" s="290"/>
      <c r="F35" s="290">
        <v>0</v>
      </c>
      <c r="G35" s="290">
        <v>0</v>
      </c>
      <c r="I35" s="290"/>
      <c r="J35" s="290">
        <v>0</v>
      </c>
      <c r="K35" s="290">
        <v>0</v>
      </c>
      <c r="M35" s="290">
        <v>0</v>
      </c>
      <c r="N35" s="283"/>
    </row>
    <row r="36" spans="1:14">
      <c r="A36" s="270"/>
      <c r="B36" s="353" t="s">
        <v>115</v>
      </c>
      <c r="C36" s="354" t="s">
        <v>43</v>
      </c>
      <c r="E36" s="357"/>
      <c r="F36" s="357">
        <v>0</v>
      </c>
      <c r="G36" s="357">
        <v>0</v>
      </c>
      <c r="I36" s="357"/>
      <c r="J36" s="357">
        <v>0</v>
      </c>
      <c r="K36" s="357">
        <v>0</v>
      </c>
      <c r="M36" s="357">
        <v>0</v>
      </c>
      <c r="N36" s="354"/>
    </row>
    <row r="37" spans="1:14">
      <c r="A37" s="270"/>
      <c r="B37" s="270" t="s">
        <v>116</v>
      </c>
      <c r="C37" s="283" t="s">
        <v>44</v>
      </c>
      <c r="E37" s="290"/>
      <c r="F37" s="290">
        <v>0</v>
      </c>
      <c r="G37" s="290">
        <v>0</v>
      </c>
      <c r="I37" s="290"/>
      <c r="J37" s="290">
        <v>0</v>
      </c>
      <c r="K37" s="290">
        <v>0</v>
      </c>
      <c r="M37" s="290">
        <v>0</v>
      </c>
      <c r="N37" s="283"/>
    </row>
    <row r="38" spans="1:14">
      <c r="A38" s="270"/>
      <c r="B38" s="353" t="s">
        <v>168</v>
      </c>
      <c r="C38" s="354" t="s">
        <v>170</v>
      </c>
      <c r="E38" s="357"/>
      <c r="F38" s="357">
        <v>0</v>
      </c>
      <c r="G38" s="357">
        <v>0</v>
      </c>
      <c r="I38" s="357"/>
      <c r="J38" s="357">
        <v>0</v>
      </c>
      <c r="K38" s="357">
        <v>0</v>
      </c>
      <c r="M38" s="357">
        <v>0</v>
      </c>
      <c r="N38" s="354"/>
    </row>
    <row r="39" spans="1:14">
      <c r="A39" s="270"/>
      <c r="B39" s="270" t="s">
        <v>169</v>
      </c>
      <c r="C39" s="269" t="s">
        <v>250</v>
      </c>
      <c r="E39" s="290"/>
      <c r="F39" s="290">
        <v>0</v>
      </c>
      <c r="G39" s="290">
        <v>0</v>
      </c>
      <c r="I39" s="290"/>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c r="J61" s="290">
        <v>0</v>
      </c>
      <c r="K61" s="290">
        <v>0</v>
      </c>
      <c r="M61" s="290">
        <v>0</v>
      </c>
      <c r="N61" s="296"/>
    </row>
    <row r="62" spans="1:14">
      <c r="A62" s="270"/>
      <c r="B62" s="276" t="s">
        <v>543</v>
      </c>
      <c r="C62" s="277"/>
      <c r="E62" s="286">
        <v>250000</v>
      </c>
      <c r="F62" s="286">
        <v>0</v>
      </c>
      <c r="G62" s="286">
        <v>250000</v>
      </c>
      <c r="I62" s="286">
        <v>0</v>
      </c>
      <c r="J62" s="286">
        <v>0</v>
      </c>
      <c r="K62" s="286">
        <v>0</v>
      </c>
      <c r="M62" s="286">
        <v>250000</v>
      </c>
      <c r="N62" s="277"/>
    </row>
    <row r="63" spans="1:14" ht="24">
      <c r="A63" s="270"/>
      <c r="B63" s="353" t="s">
        <v>133</v>
      </c>
      <c r="C63" s="354" t="s">
        <v>542</v>
      </c>
      <c r="E63" s="357">
        <v>250000</v>
      </c>
      <c r="F63" s="357">
        <v>0</v>
      </c>
      <c r="G63" s="357">
        <v>250000</v>
      </c>
      <c r="I63" s="357"/>
      <c r="J63" s="357">
        <v>0</v>
      </c>
      <c r="K63" s="357">
        <v>0</v>
      </c>
      <c r="M63" s="357">
        <v>250000</v>
      </c>
      <c r="N63" s="354" t="s">
        <v>247</v>
      </c>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1700000</v>
      </c>
      <c r="F66" s="374">
        <v>0</v>
      </c>
      <c r="G66" s="374">
        <v>1700000</v>
      </c>
      <c r="H66" s="298"/>
      <c r="I66" s="374">
        <v>1000000</v>
      </c>
      <c r="J66" s="374">
        <v>0</v>
      </c>
      <c r="K66" s="374">
        <v>1000000</v>
      </c>
      <c r="L66" s="298"/>
      <c r="M66" s="374">
        <v>700000</v>
      </c>
      <c r="N66" s="350"/>
    </row>
    <row r="67" spans="1:14">
      <c r="A67" s="270"/>
      <c r="B67" s="276" t="s">
        <v>385</v>
      </c>
      <c r="C67" s="277"/>
      <c r="E67" s="286">
        <v>400000</v>
      </c>
      <c r="F67" s="286">
        <v>0</v>
      </c>
      <c r="G67" s="286">
        <v>400000</v>
      </c>
      <c r="I67" s="286"/>
      <c r="J67" s="286"/>
      <c r="K67" s="286"/>
      <c r="M67" s="286"/>
      <c r="N67" s="277"/>
    </row>
    <row r="68" spans="1:14">
      <c r="A68" s="270"/>
      <c r="B68" s="353" t="s">
        <v>135</v>
      </c>
      <c r="C68" s="354" t="s">
        <v>67</v>
      </c>
      <c r="E68" s="357">
        <v>400000</v>
      </c>
      <c r="F68" s="357">
        <v>0</v>
      </c>
      <c r="G68" s="357">
        <v>400000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400000</v>
      </c>
      <c r="F70" s="374">
        <v>0</v>
      </c>
      <c r="G70" s="374">
        <v>400000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1700000</v>
      </c>
      <c r="F79" s="381">
        <v>0</v>
      </c>
      <c r="G79" s="381">
        <v>1700000</v>
      </c>
      <c r="I79" s="381">
        <v>1000000</v>
      </c>
      <c r="J79" s="381">
        <v>0</v>
      </c>
      <c r="K79" s="381">
        <v>1000000</v>
      </c>
      <c r="M79" s="381">
        <v>700000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39" priority="2" operator="containsText" text="ERROR">
      <formula>NOT(ISERROR(SEARCH("ERROR",F80)))</formula>
    </cfRule>
  </conditionalFormatting>
  <conditionalFormatting sqref="J80">
    <cfRule type="containsText" dxfId="138" priority="1" operator="containsText" text="ERROR">
      <formula>NOT(ISERROR(SEARCH("ERROR",J80)))</formula>
    </cfRule>
  </conditionalFormatting>
  <dataValidations count="1">
    <dataValidation type="list" allowBlank="1" showInputMessage="1" showErrorMessage="1" sqref="N75:N78 N69 N59 N61:N66 N71:N73 N17:N57" xr:uid="{00000000-0002-0000-2200-000004000000}">
      <formula1>FinalDiff</formula1>
    </dataValidation>
  </dataValidations>
  <hyperlinks>
    <hyperlink ref="A5" location="Sommaire!A1" display="Retour au Sommaire" xr:uid="{2B97049E-BE81-4E22-A11E-5A9FBBCAB11A}"/>
  </hyperlinks>
  <pageMargins left="0.7" right="0.7" top="0.75" bottom="0.75" header="0.3" footer="0.3"/>
  <pageSetup paperSize="9" scale="63"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FFA53-FA74-43A1-B5B3-0E15D722B467}">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TKS</v>
      </c>
    </row>
    <row r="11" spans="1:14">
      <c r="C11" s="272" t="s">
        <v>156</v>
      </c>
      <c r="E11" s="273" t="s">
        <v>393</v>
      </c>
      <c r="F11" s="274" t="s">
        <v>73</v>
      </c>
      <c r="G11" s="273">
        <v>0</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0</v>
      </c>
      <c r="F15" s="351">
        <v>0</v>
      </c>
      <c r="G15" s="351">
        <v>0</v>
      </c>
      <c r="I15" s="351">
        <v>119000</v>
      </c>
      <c r="J15" s="351">
        <v>0</v>
      </c>
      <c r="K15" s="351">
        <v>119000</v>
      </c>
      <c r="M15" s="351">
        <v>-119000</v>
      </c>
      <c r="N15" s="344"/>
    </row>
    <row r="16" spans="1:14">
      <c r="B16" s="276" t="s">
        <v>29</v>
      </c>
      <c r="C16" s="277"/>
      <c r="E16" s="286">
        <v>0</v>
      </c>
      <c r="F16" s="286">
        <v>0</v>
      </c>
      <c r="G16" s="286">
        <v>0</v>
      </c>
      <c r="I16" s="286">
        <v>100000</v>
      </c>
      <c r="J16" s="286">
        <v>0</v>
      </c>
      <c r="K16" s="286">
        <v>100000</v>
      </c>
      <c r="M16" s="286">
        <v>-100000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ht="24">
      <c r="A19" s="270"/>
      <c r="B19" s="353" t="s">
        <v>100</v>
      </c>
      <c r="C19" s="354" t="s">
        <v>52</v>
      </c>
      <c r="E19" s="357"/>
      <c r="F19" s="357">
        <v>0</v>
      </c>
      <c r="G19" s="357">
        <v>0</v>
      </c>
      <c r="I19" s="357">
        <v>100000</v>
      </c>
      <c r="J19" s="357">
        <v>0</v>
      </c>
      <c r="K19" s="357">
        <v>100000</v>
      </c>
      <c r="M19" s="357">
        <v>-100000</v>
      </c>
      <c r="N19" s="354" t="s">
        <v>246</v>
      </c>
    </row>
    <row r="20" spans="1:14">
      <c r="A20" s="270"/>
      <c r="B20" s="270" t="s">
        <v>101</v>
      </c>
      <c r="C20" s="283" t="s">
        <v>53</v>
      </c>
      <c r="E20" s="290"/>
      <c r="F20" s="290">
        <v>0</v>
      </c>
      <c r="G20" s="290">
        <v>0</v>
      </c>
      <c r="I20" s="290">
        <v>0</v>
      </c>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0</v>
      </c>
      <c r="F22" s="286">
        <v>0</v>
      </c>
      <c r="G22" s="286">
        <v>0</v>
      </c>
      <c r="H22" s="274"/>
      <c r="I22" s="286">
        <v>19000</v>
      </c>
      <c r="J22" s="286">
        <v>0</v>
      </c>
      <c r="K22" s="286">
        <v>19000</v>
      </c>
      <c r="L22" s="274"/>
      <c r="M22" s="286">
        <v>-19000</v>
      </c>
      <c r="N22" s="277"/>
    </row>
    <row r="23" spans="1:14" ht="9.75" customHeight="1">
      <c r="A23" s="270"/>
      <c r="B23" s="270" t="s">
        <v>103</v>
      </c>
      <c r="C23" s="269" t="s">
        <v>32</v>
      </c>
      <c r="E23" s="290"/>
      <c r="F23" s="290">
        <v>0</v>
      </c>
      <c r="G23" s="290">
        <v>0</v>
      </c>
      <c r="I23" s="290"/>
      <c r="J23" s="290">
        <v>0</v>
      </c>
      <c r="K23" s="290">
        <v>0</v>
      </c>
      <c r="M23" s="290">
        <v>0</v>
      </c>
    </row>
    <row r="24" spans="1:14" ht="10.5" customHeight="1">
      <c r="A24" s="270"/>
      <c r="B24" s="353" t="s">
        <v>104</v>
      </c>
      <c r="C24" s="354" t="s">
        <v>33</v>
      </c>
      <c r="E24" s="357"/>
      <c r="F24" s="357">
        <v>0</v>
      </c>
      <c r="G24" s="357">
        <v>0</v>
      </c>
      <c r="I24" s="357"/>
      <c r="J24" s="357">
        <v>0</v>
      </c>
      <c r="K24" s="357">
        <v>0</v>
      </c>
      <c r="M24" s="357">
        <v>0</v>
      </c>
      <c r="N24" s="354"/>
    </row>
    <row r="25" spans="1:14" ht="9.75" customHeight="1">
      <c r="A25" s="270"/>
      <c r="B25" s="270" t="s">
        <v>105</v>
      </c>
      <c r="C25" s="283" t="s">
        <v>31</v>
      </c>
      <c r="E25" s="290"/>
      <c r="F25" s="290">
        <v>0</v>
      </c>
      <c r="G25" s="290">
        <v>0</v>
      </c>
      <c r="I25" s="290">
        <v>0</v>
      </c>
      <c r="J25" s="290">
        <v>0</v>
      </c>
      <c r="K25" s="290">
        <v>0</v>
      </c>
      <c r="M25" s="290">
        <v>0</v>
      </c>
      <c r="N25" s="283"/>
    </row>
    <row r="26" spans="1:14" ht="9.75" customHeight="1">
      <c r="A26" s="270"/>
      <c r="B26" s="353" t="s">
        <v>106</v>
      </c>
      <c r="C26" s="354" t="s">
        <v>34</v>
      </c>
      <c r="E26" s="357"/>
      <c r="F26" s="357">
        <v>0</v>
      </c>
      <c r="G26" s="357">
        <v>0</v>
      </c>
      <c r="I26" s="357"/>
      <c r="J26" s="357">
        <v>0</v>
      </c>
      <c r="K26" s="357">
        <v>0</v>
      </c>
      <c r="M26" s="357">
        <v>0</v>
      </c>
      <c r="N26" s="354"/>
    </row>
    <row r="27" spans="1:14" ht="9" customHeight="1">
      <c r="A27" s="270"/>
      <c r="B27" s="270" t="s">
        <v>107</v>
      </c>
      <c r="C27" s="283" t="s">
        <v>35</v>
      </c>
      <c r="E27" s="290"/>
      <c r="F27" s="290">
        <v>0</v>
      </c>
      <c r="G27" s="290">
        <v>0</v>
      </c>
      <c r="I27" s="290">
        <v>9000</v>
      </c>
      <c r="J27" s="290">
        <v>0</v>
      </c>
      <c r="K27" s="290">
        <v>9000</v>
      </c>
      <c r="M27" s="290">
        <v>-9000</v>
      </c>
      <c r="N27" s="283" t="s">
        <v>246</v>
      </c>
    </row>
    <row r="28" spans="1:14" ht="11.25" customHeight="1">
      <c r="A28" s="270"/>
      <c r="B28" s="353" t="s">
        <v>108</v>
      </c>
      <c r="C28" s="354" t="s">
        <v>36</v>
      </c>
      <c r="E28" s="357"/>
      <c r="F28" s="357">
        <v>0</v>
      </c>
      <c r="G28" s="357">
        <v>0</v>
      </c>
      <c r="I28" s="357"/>
      <c r="J28" s="357">
        <v>0</v>
      </c>
      <c r="K28" s="357">
        <v>0</v>
      </c>
      <c r="M28" s="357">
        <v>0</v>
      </c>
      <c r="N28" s="354"/>
    </row>
    <row r="29" spans="1:14" ht="10.5" customHeight="1">
      <c r="A29" s="270"/>
      <c r="B29" s="270" t="s">
        <v>109</v>
      </c>
      <c r="C29" s="269" t="s">
        <v>37</v>
      </c>
      <c r="E29" s="290"/>
      <c r="F29" s="290">
        <v>0</v>
      </c>
      <c r="G29" s="290">
        <v>0</v>
      </c>
      <c r="I29" s="290"/>
      <c r="J29" s="290">
        <v>0</v>
      </c>
      <c r="K29" s="290">
        <v>0</v>
      </c>
      <c r="M29" s="290">
        <v>0</v>
      </c>
    </row>
    <row r="30" spans="1:14">
      <c r="A30" s="270"/>
      <c r="B30" s="353" t="s">
        <v>110</v>
      </c>
      <c r="C30" s="354" t="s">
        <v>38</v>
      </c>
      <c r="E30" s="357"/>
      <c r="F30" s="357">
        <v>0</v>
      </c>
      <c r="G30" s="357">
        <v>0</v>
      </c>
      <c r="I30" s="357"/>
      <c r="J30" s="357">
        <v>0</v>
      </c>
      <c r="K30" s="357">
        <v>0</v>
      </c>
      <c r="M30" s="357">
        <v>0</v>
      </c>
      <c r="N30" s="354"/>
    </row>
    <row r="31" spans="1:14">
      <c r="A31" s="270"/>
      <c r="B31" s="270" t="s">
        <v>111</v>
      </c>
      <c r="C31" s="283" t="s">
        <v>39</v>
      </c>
      <c r="E31" s="290"/>
      <c r="F31" s="290">
        <v>0</v>
      </c>
      <c r="G31" s="290">
        <v>0</v>
      </c>
      <c r="I31" s="290"/>
      <c r="J31" s="290">
        <v>0</v>
      </c>
      <c r="K31" s="290">
        <v>0</v>
      </c>
      <c r="M31" s="290">
        <v>0</v>
      </c>
      <c r="N31" s="283"/>
    </row>
    <row r="32" spans="1:14" ht="12" customHeight="1">
      <c r="A32" s="270"/>
      <c r="B32" s="353" t="s">
        <v>96</v>
      </c>
      <c r="C32" s="354" t="s">
        <v>41</v>
      </c>
      <c r="E32" s="357"/>
      <c r="F32" s="357">
        <v>0</v>
      </c>
      <c r="G32" s="357">
        <v>0</v>
      </c>
      <c r="I32" s="357"/>
      <c r="J32" s="357">
        <v>0</v>
      </c>
      <c r="K32" s="357">
        <v>0</v>
      </c>
      <c r="M32" s="357">
        <v>0</v>
      </c>
      <c r="N32" s="354"/>
    </row>
    <row r="33" spans="1:14">
      <c r="A33" s="270"/>
      <c r="B33" s="270" t="s">
        <v>112</v>
      </c>
      <c r="C33" s="283" t="s">
        <v>42</v>
      </c>
      <c r="E33" s="290"/>
      <c r="F33" s="290">
        <v>0</v>
      </c>
      <c r="G33" s="290">
        <v>0</v>
      </c>
      <c r="I33" s="290"/>
      <c r="J33" s="290">
        <v>0</v>
      </c>
      <c r="K33" s="290">
        <v>0</v>
      </c>
      <c r="M33" s="290">
        <v>0</v>
      </c>
      <c r="N33" s="283"/>
    </row>
    <row r="34" spans="1:14" ht="11.25" customHeight="1">
      <c r="A34" s="270"/>
      <c r="B34" s="353" t="s">
        <v>113</v>
      </c>
      <c r="C34" s="354" t="s">
        <v>85</v>
      </c>
      <c r="E34" s="357"/>
      <c r="F34" s="357">
        <v>0</v>
      </c>
      <c r="G34" s="357">
        <v>0</v>
      </c>
      <c r="I34" s="357"/>
      <c r="J34" s="357">
        <v>0</v>
      </c>
      <c r="K34" s="357">
        <v>0</v>
      </c>
      <c r="M34" s="357">
        <v>0</v>
      </c>
      <c r="N34" s="354"/>
    </row>
    <row r="35" spans="1:14">
      <c r="A35" s="270"/>
      <c r="B35" s="270" t="s">
        <v>114</v>
      </c>
      <c r="C35" s="283" t="s">
        <v>40</v>
      </c>
      <c r="E35" s="290"/>
      <c r="F35" s="290">
        <v>0</v>
      </c>
      <c r="G35" s="290">
        <v>0</v>
      </c>
      <c r="I35" s="290"/>
      <c r="J35" s="290">
        <v>0</v>
      </c>
      <c r="K35" s="290">
        <v>0</v>
      </c>
      <c r="M35" s="290">
        <v>0</v>
      </c>
      <c r="N35" s="283"/>
    </row>
    <row r="36" spans="1:14" ht="24">
      <c r="A36" s="270"/>
      <c r="B36" s="353" t="s">
        <v>115</v>
      </c>
      <c r="C36" s="354" t="s">
        <v>43</v>
      </c>
      <c r="E36" s="357"/>
      <c r="F36" s="357">
        <v>0</v>
      </c>
      <c r="G36" s="357">
        <v>0</v>
      </c>
      <c r="I36" s="357">
        <v>10000</v>
      </c>
      <c r="J36" s="357">
        <v>0</v>
      </c>
      <c r="K36" s="357">
        <v>10000</v>
      </c>
      <c r="M36" s="357">
        <v>-10000</v>
      </c>
      <c r="N36" s="354" t="s">
        <v>246</v>
      </c>
    </row>
    <row r="37" spans="1:14">
      <c r="A37" s="270"/>
      <c r="B37" s="270" t="s">
        <v>116</v>
      </c>
      <c r="C37" s="283" t="s">
        <v>44</v>
      </c>
      <c r="E37" s="290"/>
      <c r="F37" s="290">
        <v>0</v>
      </c>
      <c r="G37" s="290">
        <v>0</v>
      </c>
      <c r="I37" s="290"/>
      <c r="J37" s="290">
        <v>0</v>
      </c>
      <c r="K37" s="290">
        <v>0</v>
      </c>
      <c r="M37" s="290">
        <v>0</v>
      </c>
      <c r="N37" s="283"/>
    </row>
    <row r="38" spans="1:14">
      <c r="A38" s="270"/>
      <c r="B38" s="353" t="s">
        <v>168</v>
      </c>
      <c r="C38" s="354" t="s">
        <v>170</v>
      </c>
      <c r="E38" s="357"/>
      <c r="F38" s="357">
        <v>0</v>
      </c>
      <c r="G38" s="357">
        <v>0</v>
      </c>
      <c r="I38" s="357"/>
      <c r="J38" s="357">
        <v>0</v>
      </c>
      <c r="K38" s="357">
        <v>0</v>
      </c>
      <c r="M38" s="357">
        <v>0</v>
      </c>
      <c r="N38" s="354"/>
    </row>
    <row r="39" spans="1:14">
      <c r="A39" s="270"/>
      <c r="B39" s="270" t="s">
        <v>169</v>
      </c>
      <c r="C39" s="269" t="s">
        <v>250</v>
      </c>
      <c r="E39" s="290"/>
      <c r="F39" s="290">
        <v>0</v>
      </c>
      <c r="G39" s="290">
        <v>0</v>
      </c>
      <c r="I39" s="290"/>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v>0</v>
      </c>
      <c r="J41" s="357">
        <v>0</v>
      </c>
      <c r="K41" s="357">
        <v>0</v>
      </c>
      <c r="M41" s="357">
        <v>0</v>
      </c>
      <c r="N41" s="354"/>
    </row>
    <row r="42" spans="1:14">
      <c r="A42" s="270"/>
      <c r="B42" s="270" t="s">
        <v>118</v>
      </c>
      <c r="C42" s="283" t="s">
        <v>46</v>
      </c>
      <c r="E42" s="290"/>
      <c r="F42" s="290">
        <v>0</v>
      </c>
      <c r="G42" s="290">
        <v>0</v>
      </c>
      <c r="I42" s="290">
        <v>0</v>
      </c>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v>0</v>
      </c>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v>0</v>
      </c>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0</v>
      </c>
      <c r="F66" s="374">
        <v>0</v>
      </c>
      <c r="G66" s="374">
        <v>0</v>
      </c>
      <c r="H66" s="298"/>
      <c r="I66" s="374">
        <v>119000</v>
      </c>
      <c r="J66" s="374">
        <v>0</v>
      </c>
      <c r="K66" s="374">
        <v>119000</v>
      </c>
      <c r="L66" s="298"/>
      <c r="M66" s="374">
        <v>-119000</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0</v>
      </c>
      <c r="F79" s="381">
        <v>0</v>
      </c>
      <c r="G79" s="381">
        <v>0</v>
      </c>
      <c r="I79" s="381">
        <v>119000</v>
      </c>
      <c r="J79" s="381">
        <v>0</v>
      </c>
      <c r="K79" s="381">
        <v>119000</v>
      </c>
      <c r="M79" s="381">
        <v>-119000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37" priority="2" operator="containsText" text="ERROR">
      <formula>NOT(ISERROR(SEARCH("ERROR",F80)))</formula>
    </cfRule>
  </conditionalFormatting>
  <conditionalFormatting sqref="J80">
    <cfRule type="containsText" dxfId="136" priority="1" operator="containsText" text="ERROR">
      <formula>NOT(ISERROR(SEARCH("ERROR",J80)))</formula>
    </cfRule>
  </conditionalFormatting>
  <dataValidations count="1">
    <dataValidation type="list" allowBlank="1" showInputMessage="1" showErrorMessage="1" sqref="N75:N78 N69 N59 N61:N66 N71:N73 N17:N57" xr:uid="{00000000-0002-0000-2300-000004000000}">
      <formula1>FinalDiff</formula1>
    </dataValidation>
  </dataValidations>
  <hyperlinks>
    <hyperlink ref="A5" location="Sommaire!A1" display="Retour au Sommaire" xr:uid="{4520C319-2149-47DD-80B7-302D396DA4D1}"/>
  </hyperlinks>
  <pageMargins left="0.7" right="0.7" top="0.75" bottom="0.75" header="0.3" footer="0.3"/>
  <pageSetup paperSize="9" scale="63"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D318-DF68-4DF6-B15A-C80E601AB5CE}">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AKM</v>
      </c>
    </row>
    <row r="11" spans="1:14">
      <c r="C11" s="272" t="s">
        <v>156</v>
      </c>
      <c r="E11" s="273" t="s">
        <v>394</v>
      </c>
      <c r="F11" s="274" t="s">
        <v>73</v>
      </c>
      <c r="G11" s="273">
        <v>0</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0</v>
      </c>
      <c r="F15" s="351">
        <v>0</v>
      </c>
      <c r="G15" s="351">
        <v>0</v>
      </c>
      <c r="I15" s="351">
        <v>100000</v>
      </c>
      <c r="J15" s="351">
        <v>0</v>
      </c>
      <c r="K15" s="351">
        <v>100000</v>
      </c>
      <c r="M15" s="351">
        <v>-100000</v>
      </c>
      <c r="N15" s="344"/>
    </row>
    <row r="16" spans="1:14">
      <c r="B16" s="276" t="s">
        <v>29</v>
      </c>
      <c r="C16" s="277"/>
      <c r="E16" s="286">
        <v>0</v>
      </c>
      <c r="F16" s="286">
        <v>0</v>
      </c>
      <c r="G16" s="286">
        <v>0</v>
      </c>
      <c r="I16" s="286">
        <v>100000</v>
      </c>
      <c r="J16" s="286">
        <v>0</v>
      </c>
      <c r="K16" s="286">
        <v>100000</v>
      </c>
      <c r="M16" s="286">
        <v>-100000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ht="24">
      <c r="A19" s="270"/>
      <c r="B19" s="353" t="s">
        <v>100</v>
      </c>
      <c r="C19" s="354" t="s">
        <v>52</v>
      </c>
      <c r="E19" s="357"/>
      <c r="F19" s="357">
        <v>0</v>
      </c>
      <c r="G19" s="357">
        <v>0</v>
      </c>
      <c r="I19" s="357">
        <v>100000</v>
      </c>
      <c r="J19" s="357">
        <v>0</v>
      </c>
      <c r="K19" s="357">
        <v>100000</v>
      </c>
      <c r="M19" s="357">
        <v>-100000</v>
      </c>
      <c r="N19" s="354" t="s">
        <v>246</v>
      </c>
    </row>
    <row r="20" spans="1:14">
      <c r="A20" s="270"/>
      <c r="B20" s="270" t="s">
        <v>101</v>
      </c>
      <c r="C20" s="283" t="s">
        <v>53</v>
      </c>
      <c r="E20" s="290"/>
      <c r="F20" s="290">
        <v>0</v>
      </c>
      <c r="G20" s="290">
        <v>0</v>
      </c>
      <c r="I20" s="290"/>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0</v>
      </c>
      <c r="F22" s="286">
        <v>0</v>
      </c>
      <c r="G22" s="286">
        <v>0</v>
      </c>
      <c r="H22" s="274"/>
      <c r="I22" s="286">
        <v>0</v>
      </c>
      <c r="J22" s="286">
        <v>0</v>
      </c>
      <c r="K22" s="286">
        <v>0</v>
      </c>
      <c r="L22" s="274"/>
      <c r="M22" s="286">
        <v>0</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c r="F25" s="290">
        <v>0</v>
      </c>
      <c r="G25" s="290">
        <v>0</v>
      </c>
      <c r="I25" s="290">
        <v>0</v>
      </c>
      <c r="J25" s="290">
        <v>0</v>
      </c>
      <c r="K25" s="290">
        <v>0</v>
      </c>
      <c r="M25" s="290">
        <v>0</v>
      </c>
      <c r="N25" s="283"/>
    </row>
    <row r="26" spans="1:14" ht="9.75" customHeight="1">
      <c r="A26" s="270"/>
      <c r="B26" s="353" t="s">
        <v>106</v>
      </c>
      <c r="C26" s="354" t="s">
        <v>34</v>
      </c>
      <c r="E26" s="357"/>
      <c r="F26" s="357">
        <v>0</v>
      </c>
      <c r="G26" s="357">
        <v>0</v>
      </c>
      <c r="I26" s="357">
        <v>0</v>
      </c>
      <c r="J26" s="357">
        <v>0</v>
      </c>
      <c r="K26" s="357">
        <v>0</v>
      </c>
      <c r="M26" s="357">
        <v>0</v>
      </c>
      <c r="N26" s="354"/>
    </row>
    <row r="27" spans="1:14" ht="9" customHeight="1">
      <c r="A27" s="270"/>
      <c r="B27" s="270" t="s">
        <v>107</v>
      </c>
      <c r="C27" s="283" t="s">
        <v>35</v>
      </c>
      <c r="E27" s="290"/>
      <c r="F27" s="290">
        <v>0</v>
      </c>
      <c r="G27" s="290">
        <v>0</v>
      </c>
      <c r="I27" s="290">
        <v>0</v>
      </c>
      <c r="J27" s="290">
        <v>0</v>
      </c>
      <c r="K27" s="290">
        <v>0</v>
      </c>
      <c r="M27" s="290">
        <v>0</v>
      </c>
      <c r="N27" s="283"/>
    </row>
    <row r="28" spans="1:14" ht="11.25" customHeight="1">
      <c r="A28" s="270"/>
      <c r="B28" s="353" t="s">
        <v>108</v>
      </c>
      <c r="C28" s="354" t="s">
        <v>36</v>
      </c>
      <c r="E28" s="357"/>
      <c r="F28" s="357">
        <v>0</v>
      </c>
      <c r="G28" s="357">
        <v>0</v>
      </c>
      <c r="I28" s="357">
        <v>0</v>
      </c>
      <c r="J28" s="357">
        <v>0</v>
      </c>
      <c r="K28" s="357">
        <v>0</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c r="F31" s="290">
        <v>0</v>
      </c>
      <c r="G31" s="290">
        <v>0</v>
      </c>
      <c r="I31" s="290">
        <v>0</v>
      </c>
      <c r="J31" s="290">
        <v>0</v>
      </c>
      <c r="K31" s="290">
        <v>0</v>
      </c>
      <c r="M31" s="290">
        <v>0</v>
      </c>
      <c r="N31" s="283"/>
    </row>
    <row r="32" spans="1:14" ht="12" customHeight="1">
      <c r="A32" s="270"/>
      <c r="B32" s="353" t="s">
        <v>96</v>
      </c>
      <c r="C32" s="354" t="s">
        <v>41</v>
      </c>
      <c r="E32" s="357"/>
      <c r="F32" s="357">
        <v>0</v>
      </c>
      <c r="G32" s="357">
        <v>0</v>
      </c>
      <c r="I32" s="357">
        <v>0</v>
      </c>
      <c r="J32" s="357">
        <v>0</v>
      </c>
      <c r="K32" s="357">
        <v>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0</v>
      </c>
      <c r="G40" s="286">
        <v>0</v>
      </c>
      <c r="I40" s="286">
        <v>0</v>
      </c>
      <c r="J40" s="286">
        <v>0</v>
      </c>
      <c r="K40" s="286">
        <v>0</v>
      </c>
      <c r="M40" s="286">
        <v>0</v>
      </c>
      <c r="N40" s="277"/>
    </row>
    <row r="41" spans="1:14">
      <c r="A41" s="270"/>
      <c r="B41" s="353" t="s">
        <v>117</v>
      </c>
      <c r="C41" s="354" t="s">
        <v>45</v>
      </c>
      <c r="E41" s="357"/>
      <c r="F41" s="357">
        <v>0</v>
      </c>
      <c r="G41" s="357">
        <v>0</v>
      </c>
      <c r="I41" s="357">
        <v>0</v>
      </c>
      <c r="J41" s="357">
        <v>0</v>
      </c>
      <c r="K41" s="357">
        <v>0</v>
      </c>
      <c r="M41" s="357">
        <v>0</v>
      </c>
      <c r="N41" s="354"/>
    </row>
    <row r="42" spans="1:14">
      <c r="A42" s="270"/>
      <c r="B42" s="270" t="s">
        <v>118</v>
      </c>
      <c r="C42" s="283" t="s">
        <v>46</v>
      </c>
      <c r="E42" s="290"/>
      <c r="F42" s="290">
        <v>0</v>
      </c>
      <c r="G42" s="290">
        <v>0</v>
      </c>
      <c r="I42" s="290"/>
      <c r="J42" s="290">
        <v>0</v>
      </c>
      <c r="K42" s="290">
        <v>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0</v>
      </c>
      <c r="G44" s="290">
        <v>0</v>
      </c>
      <c r="I44" s="290"/>
      <c r="J44" s="290">
        <v>0</v>
      </c>
      <c r="K44" s="290">
        <v>0</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0</v>
      </c>
      <c r="F60" s="286">
        <v>0</v>
      </c>
      <c r="G60" s="286">
        <v>0</v>
      </c>
      <c r="I60" s="286">
        <v>0</v>
      </c>
      <c r="J60" s="286">
        <v>0</v>
      </c>
      <c r="K60" s="286">
        <v>0</v>
      </c>
      <c r="M60" s="286">
        <v>0</v>
      </c>
      <c r="N60" s="277"/>
    </row>
    <row r="61" spans="1:14">
      <c r="A61" s="270"/>
      <c r="B61" s="270" t="s">
        <v>132</v>
      </c>
      <c r="C61" s="296" t="s">
        <v>63</v>
      </c>
      <c r="E61" s="290"/>
      <c r="F61" s="290">
        <v>0</v>
      </c>
      <c r="G61" s="290">
        <v>0</v>
      </c>
      <c r="I61" s="290">
        <v>0</v>
      </c>
      <c r="J61" s="290">
        <v>0</v>
      </c>
      <c r="K61" s="290">
        <v>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0</v>
      </c>
      <c r="F66" s="374">
        <v>0</v>
      </c>
      <c r="G66" s="374">
        <v>0</v>
      </c>
      <c r="H66" s="298"/>
      <c r="I66" s="374">
        <v>100000</v>
      </c>
      <c r="J66" s="374">
        <v>0</v>
      </c>
      <c r="K66" s="374">
        <v>100000</v>
      </c>
      <c r="L66" s="298"/>
      <c r="M66" s="374">
        <v>-100000</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0</v>
      </c>
      <c r="F79" s="381">
        <v>0</v>
      </c>
      <c r="G79" s="381">
        <v>0</v>
      </c>
      <c r="I79" s="381">
        <v>100000</v>
      </c>
      <c r="J79" s="381">
        <v>0</v>
      </c>
      <c r="K79" s="381">
        <v>100000</v>
      </c>
      <c r="M79" s="381">
        <v>-100000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35" priority="2" operator="containsText" text="ERROR">
      <formula>NOT(ISERROR(SEARCH("ERROR",F80)))</formula>
    </cfRule>
  </conditionalFormatting>
  <conditionalFormatting sqref="J80">
    <cfRule type="containsText" dxfId="134" priority="1" operator="containsText" text="ERROR">
      <formula>NOT(ISERROR(SEARCH("ERROR",J80)))</formula>
    </cfRule>
  </conditionalFormatting>
  <dataValidations count="1">
    <dataValidation type="list" allowBlank="1" showInputMessage="1" showErrorMessage="1" sqref="N17:N23 N75:N78 N59 N61:N69 N71:N73 N25:N57" xr:uid="{00000000-0002-0000-2400-000000000000}">
      <formula1>FinalDiff</formula1>
    </dataValidation>
  </dataValidations>
  <hyperlinks>
    <hyperlink ref="A5" location="Sommaire!A1" display="Retour au Sommaire" xr:uid="{9C346F6E-AD14-4FED-9EEF-B1369D147F64}"/>
  </hyperlinks>
  <pageMargins left="0.7" right="0.7" top="0.75" bottom="0.75" header="0.3" footer="0.3"/>
  <pageSetup paperSize="9" scale="63"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7AF7-D38F-45C1-A9D1-379E5C46F328}">
  <sheetPr>
    <tabColor theme="0" tint="-0.249977111117893"/>
  </sheetPr>
  <dimension ref="A1:N80"/>
  <sheetViews>
    <sheetView showGridLines="0" view="pageBreakPreview" zoomScale="50" zoomScaleNormal="85" zoomScaleSheetLayoutView="50" workbookViewId="0">
      <pane xSplit="4" ySplit="14" topLeftCell="E17"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TDE SA</v>
      </c>
    </row>
    <row r="11" spans="1:14">
      <c r="C11" s="272" t="s">
        <v>156</v>
      </c>
      <c r="E11" s="273" t="s">
        <v>290</v>
      </c>
      <c r="F11" s="274" t="s">
        <v>73</v>
      </c>
      <c r="G11" s="273">
        <v>1000166680</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755595947</v>
      </c>
      <c r="F15" s="351">
        <v>46167819</v>
      </c>
      <c r="G15" s="351">
        <v>801763766</v>
      </c>
      <c r="I15" s="351">
        <v>801763766</v>
      </c>
      <c r="J15" s="351">
        <v>0</v>
      </c>
      <c r="K15" s="351">
        <v>801763766</v>
      </c>
      <c r="M15" s="351">
        <v>0</v>
      </c>
      <c r="N15" s="344"/>
    </row>
    <row r="16" spans="1:14">
      <c r="B16" s="276" t="s">
        <v>29</v>
      </c>
      <c r="C16" s="277"/>
      <c r="E16" s="286">
        <v>0</v>
      </c>
      <c r="F16" s="286">
        <v>0</v>
      </c>
      <c r="G16" s="286">
        <v>0</v>
      </c>
      <c r="I16" s="286">
        <v>0</v>
      </c>
      <c r="J16" s="286">
        <v>0</v>
      </c>
      <c r="K16" s="286">
        <v>0</v>
      </c>
      <c r="M16" s="286">
        <v>0</v>
      </c>
      <c r="N16" s="277"/>
    </row>
    <row r="17" spans="1:14">
      <c r="A17" s="270"/>
      <c r="B17" s="353" t="s">
        <v>98</v>
      </c>
      <c r="C17" s="354" t="s">
        <v>50</v>
      </c>
      <c r="E17" s="357"/>
      <c r="F17" s="357">
        <v>0</v>
      </c>
      <c r="G17" s="357">
        <v>0</v>
      </c>
      <c r="I17" s="357"/>
      <c r="J17" s="357">
        <v>0</v>
      </c>
      <c r="K17" s="357">
        <v>0</v>
      </c>
      <c r="M17" s="357">
        <v>0</v>
      </c>
      <c r="N17" s="354"/>
    </row>
    <row r="18" spans="1:14">
      <c r="A18" s="270"/>
      <c r="B18" s="270" t="s">
        <v>99</v>
      </c>
      <c r="C18" s="283" t="s">
        <v>51</v>
      </c>
      <c r="E18" s="290"/>
      <c r="F18" s="290">
        <v>0</v>
      </c>
      <c r="G18" s="290">
        <v>0</v>
      </c>
      <c r="I18" s="290"/>
      <c r="J18" s="290">
        <v>0</v>
      </c>
      <c r="K18" s="290">
        <v>0</v>
      </c>
      <c r="M18" s="290">
        <v>0</v>
      </c>
      <c r="N18" s="283"/>
    </row>
    <row r="19" spans="1:14">
      <c r="A19" s="270"/>
      <c r="B19" s="353" t="s">
        <v>100</v>
      </c>
      <c r="C19" s="354" t="s">
        <v>52</v>
      </c>
      <c r="E19" s="357"/>
      <c r="F19" s="357">
        <v>0</v>
      </c>
      <c r="G19" s="357">
        <v>0</v>
      </c>
      <c r="I19" s="357"/>
      <c r="J19" s="357">
        <v>0</v>
      </c>
      <c r="K19" s="357">
        <v>0</v>
      </c>
      <c r="M19" s="357">
        <v>0</v>
      </c>
      <c r="N19" s="354"/>
    </row>
    <row r="20" spans="1:14">
      <c r="A20" s="270"/>
      <c r="B20" s="270" t="s">
        <v>101</v>
      </c>
      <c r="C20" s="283" t="s">
        <v>53</v>
      </c>
      <c r="E20" s="290"/>
      <c r="F20" s="290">
        <v>0</v>
      </c>
      <c r="G20" s="290">
        <v>0</v>
      </c>
      <c r="I20" s="290"/>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651427827</v>
      </c>
      <c r="F22" s="286">
        <v>17389025</v>
      </c>
      <c r="G22" s="286">
        <v>668816852</v>
      </c>
      <c r="H22" s="274"/>
      <c r="I22" s="286">
        <v>668816852</v>
      </c>
      <c r="J22" s="286">
        <v>0</v>
      </c>
      <c r="K22" s="286">
        <v>668816852</v>
      </c>
      <c r="L22" s="274"/>
      <c r="M22" s="286">
        <v>0</v>
      </c>
      <c r="N22" s="277"/>
    </row>
    <row r="23" spans="1:14" ht="9.75" customHeight="1">
      <c r="A23" s="270"/>
      <c r="B23" s="270" t="s">
        <v>103</v>
      </c>
      <c r="C23" s="269" t="s">
        <v>32</v>
      </c>
      <c r="E23" s="290"/>
      <c r="F23" s="290">
        <v>31164948</v>
      </c>
      <c r="G23" s="290">
        <v>31164948</v>
      </c>
      <c r="I23" s="290">
        <v>144332646</v>
      </c>
      <c r="J23" s="290">
        <v>-113167698</v>
      </c>
      <c r="K23" s="290">
        <v>31164948</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82010281</v>
      </c>
      <c r="F25" s="290">
        <v>0</v>
      </c>
      <c r="G25" s="290">
        <v>82010281</v>
      </c>
      <c r="I25" s="290">
        <v>100871564</v>
      </c>
      <c r="J25" s="290">
        <v>-18861283</v>
      </c>
      <c r="K25" s="290">
        <v>82010281</v>
      </c>
      <c r="M25" s="290">
        <v>0</v>
      </c>
    </row>
    <row r="26" spans="1:14" ht="9.75" customHeight="1">
      <c r="A26" s="270"/>
      <c r="B26" s="353" t="s">
        <v>106</v>
      </c>
      <c r="C26" s="354" t="s">
        <v>34</v>
      </c>
      <c r="E26" s="357">
        <v>34524582</v>
      </c>
      <c r="F26" s="357">
        <v>-13060832</v>
      </c>
      <c r="G26" s="357">
        <v>21463750</v>
      </c>
      <c r="I26" s="357">
        <v>62438402</v>
      </c>
      <c r="J26" s="357">
        <v>-40974652</v>
      </c>
      <c r="K26" s="357">
        <v>21463750</v>
      </c>
      <c r="M26" s="357">
        <v>0</v>
      </c>
      <c r="N26" s="354"/>
    </row>
    <row r="27" spans="1:14" ht="9" customHeight="1">
      <c r="A27" s="270"/>
      <c r="B27" s="270" t="s">
        <v>107</v>
      </c>
      <c r="C27" s="283" t="s">
        <v>35</v>
      </c>
      <c r="E27" s="290">
        <v>1777046</v>
      </c>
      <c r="F27" s="290">
        <v>-715091</v>
      </c>
      <c r="G27" s="290">
        <v>1061955</v>
      </c>
      <c r="I27" s="290">
        <v>50087303</v>
      </c>
      <c r="J27" s="290">
        <v>-49025348</v>
      </c>
      <c r="K27" s="290">
        <v>1061955</v>
      </c>
      <c r="M27" s="290">
        <v>0</v>
      </c>
    </row>
    <row r="28" spans="1:14" ht="11.25" customHeight="1">
      <c r="A28" s="270"/>
      <c r="B28" s="353" t="s">
        <v>108</v>
      </c>
      <c r="C28" s="354" t="s">
        <v>36</v>
      </c>
      <c r="E28" s="357">
        <v>57333610</v>
      </c>
      <c r="F28" s="357">
        <v>0</v>
      </c>
      <c r="G28" s="357">
        <v>57333610</v>
      </c>
      <c r="I28" s="357">
        <v>57333610</v>
      </c>
      <c r="J28" s="357">
        <v>0</v>
      </c>
      <c r="K28" s="357">
        <v>57333610</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208611733</v>
      </c>
      <c r="F31" s="290">
        <v>0</v>
      </c>
      <c r="G31" s="290">
        <v>208611733</v>
      </c>
      <c r="I31" s="290">
        <v>253611733</v>
      </c>
      <c r="J31" s="290">
        <v>-45000000</v>
      </c>
      <c r="K31" s="290">
        <v>208611733</v>
      </c>
      <c r="M31" s="290">
        <v>0</v>
      </c>
    </row>
    <row r="32" spans="1:14" ht="12" customHeight="1">
      <c r="A32" s="270"/>
      <c r="B32" s="353" t="s">
        <v>96</v>
      </c>
      <c r="C32" s="354" t="s">
        <v>41</v>
      </c>
      <c r="E32" s="357"/>
      <c r="F32" s="357">
        <v>0</v>
      </c>
      <c r="G32" s="357">
        <v>0</v>
      </c>
      <c r="I32" s="357">
        <v>0</v>
      </c>
      <c r="J32" s="357">
        <v>0</v>
      </c>
      <c r="K32" s="357">
        <v>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v>141594</v>
      </c>
      <c r="F35" s="290">
        <v>0</v>
      </c>
      <c r="G35" s="290">
        <v>141594</v>
      </c>
      <c r="I35" s="290">
        <v>141594</v>
      </c>
      <c r="J35" s="290">
        <v>0</v>
      </c>
      <c r="K35" s="290">
        <v>141594</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v>267028981</v>
      </c>
      <c r="F37" s="290">
        <v>0</v>
      </c>
      <c r="G37" s="290">
        <v>267028981</v>
      </c>
      <c r="I37" s="290">
        <v>0</v>
      </c>
      <c r="J37" s="290">
        <v>267028981</v>
      </c>
      <c r="K37" s="290">
        <v>267028981</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28778794</v>
      </c>
      <c r="G40" s="286">
        <v>28778794</v>
      </c>
      <c r="I40" s="286">
        <v>28778794</v>
      </c>
      <c r="J40" s="286">
        <v>0</v>
      </c>
      <c r="K40" s="286">
        <v>28778794</v>
      </c>
      <c r="M40" s="286">
        <v>0</v>
      </c>
      <c r="N40" s="277"/>
    </row>
    <row r="41" spans="1:14">
      <c r="A41" s="270"/>
      <c r="B41" s="353" t="s">
        <v>117</v>
      </c>
      <c r="C41" s="354" t="s">
        <v>45</v>
      </c>
      <c r="E41" s="357"/>
      <c r="F41" s="357">
        <v>6672440</v>
      </c>
      <c r="G41" s="357">
        <v>6672440</v>
      </c>
      <c r="I41" s="357">
        <v>6672440</v>
      </c>
      <c r="J41" s="357">
        <v>0</v>
      </c>
      <c r="K41" s="357">
        <v>6672440</v>
      </c>
      <c r="M41" s="357">
        <v>0</v>
      </c>
      <c r="N41" s="354"/>
    </row>
    <row r="42" spans="1:14">
      <c r="A42" s="270"/>
      <c r="B42" s="270" t="s">
        <v>118</v>
      </c>
      <c r="C42" s="283" t="s">
        <v>46</v>
      </c>
      <c r="E42" s="290"/>
      <c r="F42" s="290">
        <v>21480165</v>
      </c>
      <c r="G42" s="290">
        <v>21480165</v>
      </c>
      <c r="I42" s="290">
        <v>21480165</v>
      </c>
      <c r="J42" s="290">
        <v>0</v>
      </c>
      <c r="K42" s="290">
        <v>21480165</v>
      </c>
      <c r="M42" s="290">
        <v>0</v>
      </c>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626189</v>
      </c>
      <c r="G44" s="290">
        <v>626189</v>
      </c>
      <c r="I44" s="290">
        <v>626189</v>
      </c>
      <c r="J44" s="290">
        <v>0</v>
      </c>
      <c r="K44" s="290">
        <v>626189</v>
      </c>
      <c r="M44" s="290">
        <v>0</v>
      </c>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104168120</v>
      </c>
      <c r="F60" s="286">
        <v>0</v>
      </c>
      <c r="G60" s="286">
        <v>104168120</v>
      </c>
      <c r="I60" s="286">
        <v>104168120</v>
      </c>
      <c r="J60" s="286">
        <v>0</v>
      </c>
      <c r="K60" s="286">
        <v>104168120</v>
      </c>
      <c r="M60" s="286">
        <v>0</v>
      </c>
      <c r="N60" s="277"/>
    </row>
    <row r="61" spans="1:14">
      <c r="A61" s="270"/>
      <c r="B61" s="270" t="s">
        <v>132</v>
      </c>
      <c r="C61" s="296" t="s">
        <v>63</v>
      </c>
      <c r="E61" s="290">
        <v>104168120</v>
      </c>
      <c r="F61" s="290">
        <v>0</v>
      </c>
      <c r="G61" s="290">
        <v>104168120</v>
      </c>
      <c r="I61" s="290">
        <v>104168120</v>
      </c>
      <c r="J61" s="290">
        <v>0</v>
      </c>
      <c r="K61" s="290">
        <v>104168120</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755595947</v>
      </c>
      <c r="F66" s="374">
        <v>46167819</v>
      </c>
      <c r="G66" s="374">
        <v>801763766</v>
      </c>
      <c r="H66" s="298"/>
      <c r="I66" s="374">
        <v>801763766</v>
      </c>
      <c r="J66" s="374">
        <v>0</v>
      </c>
      <c r="K66" s="374">
        <v>801763766</v>
      </c>
      <c r="L66" s="298"/>
      <c r="M66" s="374">
        <v>0</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62506692.700000003</v>
      </c>
      <c r="J71" s="286">
        <v>0</v>
      </c>
      <c r="K71" s="286">
        <v>62506692.700000003</v>
      </c>
      <c r="M71" s="286"/>
      <c r="N71" s="277"/>
    </row>
    <row r="72" spans="1:14" ht="12.75" customHeight="1">
      <c r="A72" s="270"/>
      <c r="B72" s="353" t="s">
        <v>137</v>
      </c>
      <c r="C72" s="367" t="s">
        <v>69</v>
      </c>
      <c r="E72" s="368"/>
      <c r="F72" s="368"/>
      <c r="G72" s="368"/>
      <c r="I72" s="357">
        <v>56262852.5</v>
      </c>
      <c r="J72" s="357">
        <v>0</v>
      </c>
      <c r="K72" s="357">
        <v>56262852.5</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6243840.2000000002</v>
      </c>
      <c r="J74" s="357">
        <v>0</v>
      </c>
      <c r="K74" s="357">
        <v>6243840.2000000002</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755595947</v>
      </c>
      <c r="F79" s="381">
        <v>46167819</v>
      </c>
      <c r="G79" s="381">
        <v>801763766</v>
      </c>
      <c r="I79" s="381">
        <v>801763766</v>
      </c>
      <c r="J79" s="381">
        <v>0</v>
      </c>
      <c r="K79" s="381">
        <v>801763766</v>
      </c>
      <c r="M79" s="381">
        <v>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33" priority="2" operator="containsText" text="ERROR">
      <formula>NOT(ISERROR(SEARCH("ERROR",F80)))</formula>
    </cfRule>
  </conditionalFormatting>
  <conditionalFormatting sqref="J80">
    <cfRule type="containsText" dxfId="132" priority="1" operator="containsText" text="ERROR">
      <formula>NOT(ISERROR(SEARCH("ERROR",J80)))</formula>
    </cfRule>
  </conditionalFormatting>
  <dataValidations count="1">
    <dataValidation type="list" allowBlank="1" showInputMessage="1" showErrorMessage="1" sqref="N17:N23 N75:N78 N69 N59 N61:N66 N71:N73 N25:N57" xr:uid="{00000000-0002-0000-2500-000002000000}">
      <formula1>FinalDiff</formula1>
    </dataValidation>
  </dataValidations>
  <hyperlinks>
    <hyperlink ref="A5" location="Sommaire!A1" display="Retour au Sommaire" xr:uid="{B433031C-7CC2-42E9-9501-422B57C4620A}"/>
  </hyperlinks>
  <pageMargins left="0.7" right="0.7" top="0.75" bottom="0.75" header="0.3" footer="0.3"/>
  <pageSetup paperSize="9" scale="63"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23645-5C3C-4947-927D-979C6A192A7E}">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VOLTIC TOGO SARL</v>
      </c>
    </row>
    <row r="11" spans="1:14">
      <c r="C11" s="272" t="s">
        <v>156</v>
      </c>
      <c r="E11" s="273" t="s">
        <v>255</v>
      </c>
      <c r="F11" s="274" t="s">
        <v>73</v>
      </c>
      <c r="G11" s="273">
        <v>1000174006</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207110674</v>
      </c>
      <c r="F15" s="351">
        <v>-4852748.9999999963</v>
      </c>
      <c r="G15" s="351">
        <v>202257925</v>
      </c>
      <c r="I15" s="351">
        <v>201712561</v>
      </c>
      <c r="J15" s="351">
        <v>335559</v>
      </c>
      <c r="K15" s="351">
        <v>202048120</v>
      </c>
      <c r="M15" s="351">
        <v>209805</v>
      </c>
      <c r="N15" s="344"/>
    </row>
    <row r="16" spans="1:14">
      <c r="B16" s="276" t="s">
        <v>29</v>
      </c>
      <c r="C16" s="277"/>
      <c r="E16" s="286">
        <v>0</v>
      </c>
      <c r="F16" s="286">
        <v>0</v>
      </c>
      <c r="G16" s="286">
        <v>0</v>
      </c>
      <c r="I16" s="286">
        <v>0</v>
      </c>
      <c r="J16" s="286">
        <v>0</v>
      </c>
      <c r="K16" s="286">
        <v>0</v>
      </c>
      <c r="M16" s="286">
        <v>0</v>
      </c>
      <c r="N16" s="277"/>
    </row>
    <row r="17" spans="1:14">
      <c r="A17" s="270"/>
      <c r="B17" s="353" t="s">
        <v>98</v>
      </c>
      <c r="C17" s="354" t="s">
        <v>50</v>
      </c>
      <c r="E17" s="357"/>
      <c r="F17" s="357">
        <v>0</v>
      </c>
      <c r="G17" s="357">
        <v>0</v>
      </c>
      <c r="I17" s="357"/>
      <c r="J17" s="357">
        <v>0</v>
      </c>
      <c r="K17" s="357">
        <v>0</v>
      </c>
      <c r="M17" s="357">
        <v>0</v>
      </c>
      <c r="N17" s="354"/>
    </row>
    <row r="18" spans="1:14">
      <c r="A18" s="270"/>
      <c r="B18" s="270" t="s">
        <v>99</v>
      </c>
      <c r="C18" s="283" t="s">
        <v>51</v>
      </c>
      <c r="E18" s="290"/>
      <c r="F18" s="290">
        <v>0</v>
      </c>
      <c r="G18" s="290">
        <v>0</v>
      </c>
      <c r="I18" s="290"/>
      <c r="J18" s="290">
        <v>0</v>
      </c>
      <c r="K18" s="290">
        <v>0</v>
      </c>
      <c r="M18" s="290">
        <v>0</v>
      </c>
      <c r="N18" s="283"/>
    </row>
    <row r="19" spans="1:14">
      <c r="A19" s="270"/>
      <c r="B19" s="353" t="s">
        <v>100</v>
      </c>
      <c r="C19" s="354" t="s">
        <v>52</v>
      </c>
      <c r="E19" s="357"/>
      <c r="F19" s="357">
        <v>0</v>
      </c>
      <c r="G19" s="357">
        <v>0</v>
      </c>
      <c r="I19" s="357"/>
      <c r="J19" s="357">
        <v>0</v>
      </c>
      <c r="K19" s="357">
        <v>0</v>
      </c>
      <c r="M19" s="357">
        <v>0</v>
      </c>
      <c r="N19" s="354"/>
    </row>
    <row r="20" spans="1:14">
      <c r="A20" s="270"/>
      <c r="B20" s="270" t="s">
        <v>101</v>
      </c>
      <c r="C20" s="283" t="s">
        <v>53</v>
      </c>
      <c r="E20" s="290"/>
      <c r="F20" s="290">
        <v>0</v>
      </c>
      <c r="G20" s="290">
        <v>0</v>
      </c>
      <c r="I20" s="290"/>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90187600</v>
      </c>
      <c r="F22" s="286">
        <v>0</v>
      </c>
      <c r="G22" s="286">
        <v>90187600</v>
      </c>
      <c r="H22" s="274"/>
      <c r="I22" s="286">
        <v>89642236</v>
      </c>
      <c r="J22" s="286">
        <v>335559</v>
      </c>
      <c r="K22" s="286">
        <v>89977795</v>
      </c>
      <c r="L22" s="274"/>
      <c r="M22" s="286">
        <v>209805</v>
      </c>
      <c r="N22" s="277"/>
    </row>
    <row r="23" spans="1:14" ht="9.75" customHeight="1">
      <c r="A23" s="270"/>
      <c r="B23" s="270" t="s">
        <v>103</v>
      </c>
      <c r="C23" s="269" t="s">
        <v>32</v>
      </c>
      <c r="E23" s="290"/>
      <c r="F23" s="290">
        <v>0</v>
      </c>
      <c r="G23" s="290">
        <v>0</v>
      </c>
      <c r="I23" s="290"/>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23191430</v>
      </c>
      <c r="F25" s="290">
        <v>0</v>
      </c>
      <c r="G25" s="290">
        <v>23191430</v>
      </c>
      <c r="I25" s="290">
        <v>23191430</v>
      </c>
      <c r="J25" s="290">
        <v>0</v>
      </c>
      <c r="K25" s="290">
        <v>23191430</v>
      </c>
      <c r="M25" s="290">
        <v>0</v>
      </c>
      <c r="N25" s="283"/>
    </row>
    <row r="26" spans="1:14" ht="9.75" customHeight="1">
      <c r="A26" s="270"/>
      <c r="B26" s="353" t="s">
        <v>106</v>
      </c>
      <c r="C26" s="354" t="s">
        <v>34</v>
      </c>
      <c r="E26" s="357">
        <v>15409308</v>
      </c>
      <c r="F26" s="357">
        <v>0</v>
      </c>
      <c r="G26" s="357">
        <v>15409308</v>
      </c>
      <c r="I26" s="357">
        <v>15409308</v>
      </c>
      <c r="J26" s="357">
        <v>0</v>
      </c>
      <c r="K26" s="357">
        <v>15409308</v>
      </c>
      <c r="M26" s="357">
        <v>0</v>
      </c>
      <c r="N26" s="354"/>
    </row>
    <row r="27" spans="1:14" ht="9" customHeight="1">
      <c r="A27" s="270"/>
      <c r="B27" s="270" t="s">
        <v>107</v>
      </c>
      <c r="C27" s="283" t="s">
        <v>35</v>
      </c>
      <c r="E27" s="290"/>
      <c r="F27" s="290">
        <v>0</v>
      </c>
      <c r="G27" s="290">
        <v>0</v>
      </c>
      <c r="I27" s="290">
        <v>290195</v>
      </c>
      <c r="J27" s="290">
        <v>0</v>
      </c>
      <c r="K27" s="290">
        <v>290195</v>
      </c>
      <c r="M27" s="290">
        <v>-290195</v>
      </c>
      <c r="N27" s="283" t="s">
        <v>246</v>
      </c>
    </row>
    <row r="28" spans="1:14" ht="11.25" customHeight="1">
      <c r="A28" s="270"/>
      <c r="B28" s="353" t="s">
        <v>108</v>
      </c>
      <c r="C28" s="354" t="s">
        <v>36</v>
      </c>
      <c r="E28" s="357">
        <v>4539498</v>
      </c>
      <c r="F28" s="357">
        <v>0</v>
      </c>
      <c r="G28" s="357">
        <v>4539498</v>
      </c>
      <c r="I28" s="357">
        <v>4539498</v>
      </c>
      <c r="J28" s="357">
        <v>0</v>
      </c>
      <c r="K28" s="357">
        <v>4539498</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46211805</v>
      </c>
      <c r="F31" s="290">
        <v>0</v>
      </c>
      <c r="G31" s="290">
        <v>46211805</v>
      </c>
      <c r="I31" s="290">
        <v>46211805</v>
      </c>
      <c r="J31" s="290">
        <v>0</v>
      </c>
      <c r="K31" s="290">
        <v>46211805</v>
      </c>
      <c r="M31" s="290">
        <v>0</v>
      </c>
      <c r="N31" s="283"/>
    </row>
    <row r="32" spans="1:14" ht="12" customHeight="1">
      <c r="A32" s="270"/>
      <c r="B32" s="353" t="s">
        <v>96</v>
      </c>
      <c r="C32" s="354" t="s">
        <v>41</v>
      </c>
      <c r="E32" s="357"/>
      <c r="F32" s="357">
        <v>0</v>
      </c>
      <c r="G32" s="357">
        <v>0</v>
      </c>
      <c r="I32" s="357">
        <v>0</v>
      </c>
      <c r="J32" s="357">
        <v>0</v>
      </c>
      <c r="K32" s="357">
        <v>0</v>
      </c>
      <c r="M32" s="357">
        <v>0</v>
      </c>
      <c r="N32" s="354"/>
    </row>
    <row r="33" spans="1:14">
      <c r="A33" s="270"/>
      <c r="B33" s="270" t="s">
        <v>112</v>
      </c>
      <c r="C33" s="283" t="s">
        <v>42</v>
      </c>
      <c r="E33" s="290">
        <v>289275</v>
      </c>
      <c r="F33" s="290">
        <v>0</v>
      </c>
      <c r="G33" s="290">
        <v>289275</v>
      </c>
      <c r="I33" s="290">
        <v>0</v>
      </c>
      <c r="J33" s="290">
        <v>289275</v>
      </c>
      <c r="K33" s="290">
        <v>289275</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v>46284</v>
      </c>
      <c r="F38" s="357">
        <v>0</v>
      </c>
      <c r="G38" s="357">
        <v>46284</v>
      </c>
      <c r="I38" s="357">
        <v>0</v>
      </c>
      <c r="J38" s="357">
        <v>46284</v>
      </c>
      <c r="K38" s="357">
        <v>46284</v>
      </c>
      <c r="M38" s="357">
        <v>0</v>
      </c>
      <c r="N38" s="354"/>
    </row>
    <row r="39" spans="1:14">
      <c r="A39" s="270"/>
      <c r="B39" s="270" t="s">
        <v>169</v>
      </c>
      <c r="C39" s="269" t="s">
        <v>250</v>
      </c>
      <c r="E39" s="290">
        <v>500000</v>
      </c>
      <c r="F39" s="290">
        <v>0</v>
      </c>
      <c r="G39" s="290">
        <v>500000</v>
      </c>
      <c r="I39" s="290">
        <v>0</v>
      </c>
      <c r="J39" s="290">
        <v>0</v>
      </c>
      <c r="K39" s="290">
        <v>0</v>
      </c>
      <c r="M39" s="290">
        <v>500000</v>
      </c>
      <c r="N39" s="269" t="s">
        <v>247</v>
      </c>
    </row>
    <row r="40" spans="1:14">
      <c r="A40" s="270"/>
      <c r="B40" s="276" t="s">
        <v>86</v>
      </c>
      <c r="C40" s="277"/>
      <c r="E40" s="286">
        <v>38840734</v>
      </c>
      <c r="F40" s="286">
        <v>-5004564.9999999963</v>
      </c>
      <c r="G40" s="286">
        <v>33836169</v>
      </c>
      <c r="I40" s="286">
        <v>33836169</v>
      </c>
      <c r="J40" s="286">
        <v>0</v>
      </c>
      <c r="K40" s="286">
        <v>33836169</v>
      </c>
      <c r="M40" s="286">
        <v>0</v>
      </c>
      <c r="N40" s="277"/>
    </row>
    <row r="41" spans="1:14">
      <c r="A41" s="270"/>
      <c r="B41" s="353" t="s">
        <v>117</v>
      </c>
      <c r="C41" s="354" t="s">
        <v>45</v>
      </c>
      <c r="E41" s="357">
        <v>19182358</v>
      </c>
      <c r="F41" s="357">
        <v>-2329166.9999999963</v>
      </c>
      <c r="G41" s="357">
        <v>16853191.000000004</v>
      </c>
      <c r="I41" s="357">
        <v>16853191.000000004</v>
      </c>
      <c r="J41" s="357">
        <v>0</v>
      </c>
      <c r="K41" s="357">
        <v>16853191.000000004</v>
      </c>
      <c r="M41" s="357">
        <v>0</v>
      </c>
      <c r="N41" s="354"/>
    </row>
    <row r="42" spans="1:14">
      <c r="A42" s="270"/>
      <c r="B42" s="270" t="s">
        <v>118</v>
      </c>
      <c r="C42" s="283" t="s">
        <v>46</v>
      </c>
      <c r="E42" s="290">
        <v>19658376</v>
      </c>
      <c r="F42" s="290">
        <v>-3220172</v>
      </c>
      <c r="G42" s="290">
        <v>16438204</v>
      </c>
      <c r="I42" s="290">
        <v>16438204</v>
      </c>
      <c r="J42" s="290">
        <v>0</v>
      </c>
      <c r="K42" s="290">
        <v>16438204</v>
      </c>
      <c r="M42" s="290">
        <v>0</v>
      </c>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544774</v>
      </c>
      <c r="G44" s="290">
        <v>544774</v>
      </c>
      <c r="I44" s="290">
        <v>544774</v>
      </c>
      <c r="J44" s="290">
        <v>0</v>
      </c>
      <c r="K44" s="290">
        <v>544774</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184946</v>
      </c>
      <c r="F58" s="286">
        <v>-184946</v>
      </c>
      <c r="G58" s="286">
        <v>0</v>
      </c>
      <c r="I58" s="286">
        <v>0</v>
      </c>
      <c r="J58" s="286">
        <v>0</v>
      </c>
      <c r="K58" s="286">
        <v>0</v>
      </c>
      <c r="M58" s="286">
        <v>0</v>
      </c>
      <c r="N58" s="277"/>
    </row>
    <row r="59" spans="1:14">
      <c r="A59" s="270"/>
      <c r="B59" s="353" t="s">
        <v>131</v>
      </c>
      <c r="C59" s="354" t="s">
        <v>62</v>
      </c>
      <c r="E59" s="357">
        <v>184946</v>
      </c>
      <c r="F59" s="357">
        <v>-184946</v>
      </c>
      <c r="G59" s="357">
        <v>0</v>
      </c>
      <c r="I59" s="357"/>
      <c r="J59" s="357">
        <v>0</v>
      </c>
      <c r="K59" s="357">
        <v>0</v>
      </c>
      <c r="M59" s="357">
        <v>0</v>
      </c>
      <c r="N59" s="354"/>
    </row>
    <row r="60" spans="1:14" ht="10.5" customHeight="1">
      <c r="A60" s="270"/>
      <c r="B60" s="276" t="s">
        <v>89</v>
      </c>
      <c r="C60" s="277"/>
      <c r="E60" s="286">
        <v>77897394</v>
      </c>
      <c r="F60" s="286">
        <v>336762</v>
      </c>
      <c r="G60" s="286">
        <v>78234156</v>
      </c>
      <c r="I60" s="286">
        <v>78234156</v>
      </c>
      <c r="J60" s="286">
        <v>0</v>
      </c>
      <c r="K60" s="286">
        <v>78234156</v>
      </c>
      <c r="M60" s="286">
        <v>0</v>
      </c>
      <c r="N60" s="277"/>
    </row>
    <row r="61" spans="1:14">
      <c r="A61" s="270"/>
      <c r="B61" s="270" t="s">
        <v>132</v>
      </c>
      <c r="C61" s="296" t="s">
        <v>63</v>
      </c>
      <c r="E61" s="290">
        <v>77897394</v>
      </c>
      <c r="F61" s="290">
        <v>336762</v>
      </c>
      <c r="G61" s="290">
        <v>78234156</v>
      </c>
      <c r="I61" s="290">
        <v>78234156</v>
      </c>
      <c r="J61" s="290">
        <v>0</v>
      </c>
      <c r="K61" s="290">
        <v>78234156</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207110674</v>
      </c>
      <c r="F66" s="374">
        <v>-4852748.9999999963</v>
      </c>
      <c r="G66" s="374">
        <v>202257925</v>
      </c>
      <c r="H66" s="298"/>
      <c r="I66" s="374">
        <v>201712561</v>
      </c>
      <c r="J66" s="374">
        <v>335559</v>
      </c>
      <c r="K66" s="374">
        <v>202048120</v>
      </c>
      <c r="L66" s="298"/>
      <c r="M66" s="374">
        <v>209805</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9390682.3000000007</v>
      </c>
      <c r="J71" s="286">
        <v>0</v>
      </c>
      <c r="K71" s="286">
        <v>9390682.3000000007</v>
      </c>
      <c r="M71" s="286"/>
      <c r="N71" s="277"/>
    </row>
    <row r="72" spans="1:14" ht="12.75" customHeight="1">
      <c r="A72" s="270"/>
      <c r="B72" s="353" t="s">
        <v>137</v>
      </c>
      <c r="C72" s="367" t="s">
        <v>69</v>
      </c>
      <c r="E72" s="368"/>
      <c r="F72" s="368"/>
      <c r="G72" s="368"/>
      <c r="I72" s="357">
        <v>7849751.5</v>
      </c>
      <c r="J72" s="357">
        <v>0</v>
      </c>
      <c r="K72" s="357">
        <v>7849751.5</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1540930.8</v>
      </c>
      <c r="J74" s="357">
        <v>0</v>
      </c>
      <c r="K74" s="357">
        <v>1540930.8</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207110674</v>
      </c>
      <c r="F79" s="381">
        <v>-4852748.9999999963</v>
      </c>
      <c r="G79" s="381">
        <v>202257925</v>
      </c>
      <c r="I79" s="381">
        <v>201712561</v>
      </c>
      <c r="J79" s="381">
        <v>335559</v>
      </c>
      <c r="K79" s="381">
        <v>202048120</v>
      </c>
      <c r="M79" s="381">
        <v>209805</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31" priority="2" operator="containsText" text="ERROR">
      <formula>NOT(ISERROR(SEARCH("ERROR",F80)))</formula>
    </cfRule>
  </conditionalFormatting>
  <conditionalFormatting sqref="J80">
    <cfRule type="containsText" dxfId="130" priority="1" operator="containsText" text="ERROR">
      <formula>NOT(ISERROR(SEARCH("ERROR",J80)))</formula>
    </cfRule>
  </conditionalFormatting>
  <dataValidations count="1">
    <dataValidation type="list" allowBlank="1" showInputMessage="1" showErrorMessage="1" sqref="N17:N23 N75:N78 N69 N59 N61:N66 N71:N73 N25:N57" xr:uid="{00000000-0002-0000-2600-000000000000}">
      <formula1>FinalDiff</formula1>
    </dataValidation>
  </dataValidations>
  <hyperlinks>
    <hyperlink ref="A5" location="Sommaire!A1" display="Retour au Sommaire" xr:uid="{7E6FFB12-AE67-40BB-8A4C-62896D8228BD}"/>
  </hyperlinks>
  <pageMargins left="0.7" right="0.7" top="0.75" bottom="0.75" header="0.3" footer="0.3"/>
  <pageSetup paperSize="9" scale="5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CD9F-FF09-4508-A161-31A95FE6A643}">
  <sheetPr>
    <tabColor theme="0" tint="-0.249977111117893"/>
  </sheetPr>
  <dimension ref="A1:N80"/>
  <sheetViews>
    <sheetView showGridLines="0" view="pageBreakPreview" zoomScale="85" zoomScaleNormal="85" zoomScaleSheetLayoutView="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565" t="str">
        <f>"Fiche de réconciliation de "&amp;E11</f>
        <v>Fiche de réconciliation de SAMARIA</v>
      </c>
    </row>
    <row r="11" spans="1:14">
      <c r="C11" s="272" t="s">
        <v>156</v>
      </c>
      <c r="E11" s="273" t="s">
        <v>256</v>
      </c>
      <c r="F11" s="274" t="s">
        <v>73</v>
      </c>
      <c r="G11" s="273">
        <v>1000163008</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35085533</v>
      </c>
      <c r="F15" s="351">
        <v>34573913</v>
      </c>
      <c r="G15" s="351">
        <v>69659446</v>
      </c>
      <c r="I15" s="351">
        <v>65860649</v>
      </c>
      <c r="J15" s="351">
        <v>3849188</v>
      </c>
      <c r="K15" s="351">
        <v>69709837</v>
      </c>
      <c r="M15" s="351">
        <v>-50391</v>
      </c>
      <c r="N15" s="344"/>
    </row>
    <row r="16" spans="1:14">
      <c r="B16" s="276" t="s">
        <v>29</v>
      </c>
      <c r="C16" s="277"/>
      <c r="E16" s="286">
        <v>1448800</v>
      </c>
      <c r="F16" s="286">
        <v>0</v>
      </c>
      <c r="G16" s="286">
        <v>1448800</v>
      </c>
      <c r="I16" s="286">
        <v>0</v>
      </c>
      <c r="J16" s="286">
        <v>1448800</v>
      </c>
      <c r="K16" s="286">
        <v>1448800</v>
      </c>
      <c r="M16" s="286">
        <v>0</v>
      </c>
      <c r="N16" s="277"/>
    </row>
    <row r="17" spans="1:14">
      <c r="A17" s="270"/>
      <c r="B17" s="353" t="s">
        <v>98</v>
      </c>
      <c r="C17" s="354" t="s">
        <v>50</v>
      </c>
      <c r="E17" s="357"/>
      <c r="F17" s="357">
        <v>0</v>
      </c>
      <c r="G17" s="357">
        <v>0</v>
      </c>
      <c r="I17" s="357"/>
      <c r="J17" s="357">
        <v>0</v>
      </c>
      <c r="K17" s="357">
        <v>0</v>
      </c>
      <c r="M17" s="357">
        <v>0</v>
      </c>
      <c r="N17" s="354"/>
    </row>
    <row r="18" spans="1:14">
      <c r="A18" s="270"/>
      <c r="B18" s="270" t="s">
        <v>99</v>
      </c>
      <c r="C18" s="283" t="s">
        <v>51</v>
      </c>
      <c r="E18" s="290"/>
      <c r="F18" s="290">
        <v>0</v>
      </c>
      <c r="G18" s="290">
        <v>0</v>
      </c>
      <c r="I18" s="290"/>
      <c r="J18" s="290">
        <v>0</v>
      </c>
      <c r="K18" s="290">
        <v>0</v>
      </c>
      <c r="M18" s="290">
        <v>0</v>
      </c>
      <c r="N18" s="283"/>
    </row>
    <row r="19" spans="1:14">
      <c r="A19" s="270"/>
      <c r="B19" s="353" t="s">
        <v>100</v>
      </c>
      <c r="C19" s="354" t="s">
        <v>52</v>
      </c>
      <c r="E19" s="357">
        <v>100000</v>
      </c>
      <c r="F19" s="357">
        <v>0</v>
      </c>
      <c r="G19" s="357">
        <v>100000</v>
      </c>
      <c r="I19" s="357"/>
      <c r="J19" s="357">
        <v>100000</v>
      </c>
      <c r="K19" s="357">
        <v>100000</v>
      </c>
      <c r="M19" s="357">
        <v>0</v>
      </c>
      <c r="N19" s="354"/>
    </row>
    <row r="20" spans="1:14">
      <c r="A20" s="270"/>
      <c r="B20" s="270" t="s">
        <v>101</v>
      </c>
      <c r="C20" s="283" t="s">
        <v>53</v>
      </c>
      <c r="E20" s="290">
        <v>1348800</v>
      </c>
      <c r="F20" s="290">
        <v>0</v>
      </c>
      <c r="G20" s="290">
        <v>1348800</v>
      </c>
      <c r="I20" s="290"/>
      <c r="J20" s="290">
        <v>1348800</v>
      </c>
      <c r="K20" s="290">
        <v>1348800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26174645</v>
      </c>
      <c r="F22" s="286">
        <v>-18539601</v>
      </c>
      <c r="G22" s="286">
        <v>7635044</v>
      </c>
      <c r="H22" s="274"/>
      <c r="I22" s="286">
        <v>7635044</v>
      </c>
      <c r="J22" s="286">
        <v>0</v>
      </c>
      <c r="K22" s="286">
        <v>7635044</v>
      </c>
      <c r="L22" s="274"/>
      <c r="M22" s="286">
        <v>0</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c r="F25" s="290">
        <v>247000</v>
      </c>
      <c r="G25" s="290">
        <v>247000</v>
      </c>
      <c r="I25" s="290">
        <v>247000</v>
      </c>
      <c r="J25" s="290">
        <v>0</v>
      </c>
      <c r="K25" s="290">
        <v>247000</v>
      </c>
      <c r="M25" s="290">
        <v>0</v>
      </c>
      <c r="N25" s="283"/>
    </row>
    <row r="26" spans="1:14" ht="9.75" customHeight="1">
      <c r="A26" s="270"/>
      <c r="B26" s="353" t="s">
        <v>106</v>
      </c>
      <c r="C26" s="354" t="s">
        <v>34</v>
      </c>
      <c r="E26" s="357"/>
      <c r="F26" s="357">
        <v>2774230</v>
      </c>
      <c r="G26" s="357">
        <v>2774230</v>
      </c>
      <c r="I26" s="357">
        <v>2774230</v>
      </c>
      <c r="J26" s="357">
        <v>0</v>
      </c>
      <c r="K26" s="357">
        <v>2774230</v>
      </c>
      <c r="M26" s="357">
        <v>0</v>
      </c>
      <c r="N26" s="354"/>
    </row>
    <row r="27" spans="1:14" ht="9" customHeight="1">
      <c r="A27" s="270"/>
      <c r="B27" s="270" t="s">
        <v>107</v>
      </c>
      <c r="C27" s="283" t="s">
        <v>35</v>
      </c>
      <c r="E27" s="290"/>
      <c r="F27" s="290">
        <v>217500</v>
      </c>
      <c r="G27" s="290">
        <v>217500</v>
      </c>
      <c r="I27" s="290">
        <v>217500</v>
      </c>
      <c r="J27" s="290">
        <v>0</v>
      </c>
      <c r="K27" s="290">
        <v>217500</v>
      </c>
      <c r="M27" s="290">
        <v>0</v>
      </c>
      <c r="N27" s="283"/>
    </row>
    <row r="28" spans="1:14" ht="11.25" customHeight="1">
      <c r="A28" s="270"/>
      <c r="B28" s="353" t="s">
        <v>108</v>
      </c>
      <c r="C28" s="354" t="s">
        <v>36</v>
      </c>
      <c r="E28" s="357"/>
      <c r="F28" s="357">
        <v>568610</v>
      </c>
      <c r="G28" s="357">
        <v>568610</v>
      </c>
      <c r="I28" s="357">
        <v>568610</v>
      </c>
      <c r="J28" s="357">
        <v>0</v>
      </c>
      <c r="K28" s="357">
        <v>568610</v>
      </c>
      <c r="M28" s="357">
        <v>0</v>
      </c>
      <c r="N28" s="354"/>
    </row>
    <row r="29" spans="1:14" ht="10.5" customHeight="1">
      <c r="A29" s="270"/>
      <c r="B29" s="270" t="s">
        <v>109</v>
      </c>
      <c r="C29" s="269" t="s">
        <v>37</v>
      </c>
      <c r="E29" s="290"/>
      <c r="F29" s="290">
        <v>18750</v>
      </c>
      <c r="G29" s="290">
        <v>18750</v>
      </c>
      <c r="I29" s="290">
        <v>18750</v>
      </c>
      <c r="J29" s="290">
        <v>0</v>
      </c>
      <c r="K29" s="290">
        <v>18750</v>
      </c>
      <c r="M29" s="290">
        <v>0</v>
      </c>
      <c r="N29" s="283"/>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26174645</v>
      </c>
      <c r="F31" s="290">
        <v>-24782131</v>
      </c>
      <c r="G31" s="290">
        <v>1392514</v>
      </c>
      <c r="I31" s="290">
        <v>1392514</v>
      </c>
      <c r="J31" s="290">
        <v>0</v>
      </c>
      <c r="K31" s="290">
        <v>1392514</v>
      </c>
      <c r="M31" s="290">
        <v>0</v>
      </c>
      <c r="N31" s="283"/>
    </row>
    <row r="32" spans="1:14" ht="12" customHeight="1">
      <c r="A32" s="270"/>
      <c r="B32" s="353" t="s">
        <v>96</v>
      </c>
      <c r="C32" s="354" t="s">
        <v>41</v>
      </c>
      <c r="E32" s="357"/>
      <c r="F32" s="357">
        <v>6000</v>
      </c>
      <c r="G32" s="357">
        <v>6000</v>
      </c>
      <c r="I32" s="357">
        <v>6000</v>
      </c>
      <c r="J32" s="357">
        <v>0</v>
      </c>
      <c r="K32" s="357">
        <v>6000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2410440</v>
      </c>
      <c r="G37" s="290">
        <v>2410440</v>
      </c>
      <c r="I37" s="290">
        <v>2410440</v>
      </c>
      <c r="J37" s="290">
        <v>0</v>
      </c>
      <c r="K37" s="290">
        <v>2410440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53113514</v>
      </c>
      <c r="G40" s="286">
        <v>53113514</v>
      </c>
      <c r="I40" s="286">
        <v>53113514</v>
      </c>
      <c r="J40" s="286">
        <v>0</v>
      </c>
      <c r="K40" s="286">
        <v>53113514</v>
      </c>
      <c r="M40" s="286">
        <v>0</v>
      </c>
      <c r="N40" s="277"/>
    </row>
    <row r="41" spans="1:14">
      <c r="A41" s="270"/>
      <c r="B41" s="353" t="s">
        <v>117</v>
      </c>
      <c r="C41" s="354" t="s">
        <v>45</v>
      </c>
      <c r="E41" s="357"/>
      <c r="F41" s="357">
        <v>24483269</v>
      </c>
      <c r="G41" s="357">
        <v>24483269</v>
      </c>
      <c r="I41" s="357">
        <v>24483269</v>
      </c>
      <c r="J41" s="357">
        <v>0</v>
      </c>
      <c r="K41" s="357">
        <v>24483269</v>
      </c>
      <c r="M41" s="357">
        <v>0</v>
      </c>
      <c r="N41" s="354"/>
    </row>
    <row r="42" spans="1:14">
      <c r="A42" s="270"/>
      <c r="B42" s="270" t="s">
        <v>118</v>
      </c>
      <c r="C42" s="283" t="s">
        <v>46</v>
      </c>
      <c r="E42" s="290"/>
      <c r="F42" s="290">
        <v>27707473</v>
      </c>
      <c r="G42" s="290">
        <v>27707473</v>
      </c>
      <c r="I42" s="290">
        <v>27707473</v>
      </c>
      <c r="J42" s="290">
        <v>0</v>
      </c>
      <c r="K42" s="290">
        <v>27707473</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922772</v>
      </c>
      <c r="G44" s="290">
        <v>922772</v>
      </c>
      <c r="I44" s="290">
        <v>922772</v>
      </c>
      <c r="J44" s="290">
        <v>0</v>
      </c>
      <c r="K44" s="290">
        <v>922772</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181408</v>
      </c>
      <c r="F48" s="286">
        <v>0</v>
      </c>
      <c r="G48" s="286">
        <v>181408</v>
      </c>
      <c r="I48" s="286">
        <v>50391</v>
      </c>
      <c r="J48" s="286">
        <v>181408</v>
      </c>
      <c r="K48" s="286">
        <v>231799</v>
      </c>
      <c r="M48" s="286">
        <v>-50391</v>
      </c>
      <c r="N48" s="277"/>
    </row>
    <row r="49" spans="1:14" ht="12" customHeight="1">
      <c r="A49" s="270"/>
      <c r="B49" s="353" t="s">
        <v>123</v>
      </c>
      <c r="C49" s="354" t="s">
        <v>54</v>
      </c>
      <c r="E49" s="357">
        <v>181408</v>
      </c>
      <c r="F49" s="357">
        <v>0</v>
      </c>
      <c r="G49" s="357">
        <v>181408</v>
      </c>
      <c r="I49" s="357">
        <v>50391</v>
      </c>
      <c r="J49" s="357">
        <v>181408</v>
      </c>
      <c r="K49" s="357">
        <v>231799</v>
      </c>
      <c r="M49" s="357">
        <v>-50391</v>
      </c>
      <c r="N49" s="354" t="s">
        <v>246</v>
      </c>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5061700</v>
      </c>
      <c r="F60" s="286">
        <v>0</v>
      </c>
      <c r="G60" s="286">
        <v>5061700</v>
      </c>
      <c r="I60" s="286">
        <v>5061700</v>
      </c>
      <c r="J60" s="286">
        <v>0</v>
      </c>
      <c r="K60" s="286">
        <v>5061700</v>
      </c>
      <c r="M60" s="286">
        <v>0</v>
      </c>
      <c r="N60" s="277"/>
    </row>
    <row r="61" spans="1:14">
      <c r="A61" s="270"/>
      <c r="B61" s="270" t="s">
        <v>132</v>
      </c>
      <c r="C61" s="296" t="s">
        <v>63</v>
      </c>
      <c r="E61" s="290">
        <v>5061700</v>
      </c>
      <c r="F61" s="290">
        <v>0</v>
      </c>
      <c r="G61" s="290">
        <v>5061700</v>
      </c>
      <c r="I61" s="290">
        <v>5061700</v>
      </c>
      <c r="J61" s="290">
        <v>0</v>
      </c>
      <c r="K61" s="290">
        <v>5061700</v>
      </c>
      <c r="M61" s="290">
        <v>0</v>
      </c>
      <c r="N61" s="296"/>
    </row>
    <row r="62" spans="1:14">
      <c r="A62" s="270"/>
      <c r="B62" s="276" t="s">
        <v>543</v>
      </c>
      <c r="C62" s="277"/>
      <c r="E62" s="286">
        <v>2218980</v>
      </c>
      <c r="F62" s="286">
        <v>0</v>
      </c>
      <c r="G62" s="286">
        <v>2218980</v>
      </c>
      <c r="I62" s="286">
        <v>0</v>
      </c>
      <c r="J62" s="286">
        <v>2218980</v>
      </c>
      <c r="K62" s="286">
        <v>2218980</v>
      </c>
      <c r="M62" s="286">
        <v>0</v>
      </c>
      <c r="N62" s="277"/>
    </row>
    <row r="63" spans="1:14">
      <c r="A63" s="270"/>
      <c r="B63" s="353" t="s">
        <v>133</v>
      </c>
      <c r="C63" s="354" t="s">
        <v>542</v>
      </c>
      <c r="E63" s="357">
        <v>2218980</v>
      </c>
      <c r="F63" s="357">
        <v>0</v>
      </c>
      <c r="G63" s="357">
        <v>2218980</v>
      </c>
      <c r="I63" s="357"/>
      <c r="J63" s="357">
        <v>2218980</v>
      </c>
      <c r="K63" s="357">
        <v>2218980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35085533</v>
      </c>
      <c r="F66" s="374">
        <v>34573913</v>
      </c>
      <c r="G66" s="374">
        <v>69659446</v>
      </c>
      <c r="H66" s="298"/>
      <c r="I66" s="374">
        <v>65860649</v>
      </c>
      <c r="J66" s="374">
        <v>3849188</v>
      </c>
      <c r="K66" s="374">
        <v>69709837</v>
      </c>
      <c r="L66" s="298"/>
      <c r="M66" s="374">
        <v>-50391</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1773288</v>
      </c>
      <c r="J71" s="286">
        <v>0</v>
      </c>
      <c r="K71" s="286">
        <v>1773288</v>
      </c>
      <c r="M71" s="286"/>
      <c r="N71" s="277"/>
    </row>
    <row r="72" spans="1:14" ht="12.75" customHeight="1">
      <c r="A72" s="270"/>
      <c r="B72" s="353" t="s">
        <v>137</v>
      </c>
      <c r="C72" s="367" t="s">
        <v>69</v>
      </c>
      <c r="E72" s="368"/>
      <c r="F72" s="368"/>
      <c r="G72" s="368"/>
      <c r="I72" s="357">
        <v>1495865</v>
      </c>
      <c r="J72" s="357">
        <v>0</v>
      </c>
      <c r="K72" s="357">
        <v>1495865</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277423</v>
      </c>
      <c r="J74" s="357">
        <v>0</v>
      </c>
      <c r="K74" s="357">
        <v>277423</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35085533</v>
      </c>
      <c r="F79" s="381">
        <v>34573913</v>
      </c>
      <c r="G79" s="381">
        <v>69659446</v>
      </c>
      <c r="I79" s="381">
        <v>65860649</v>
      </c>
      <c r="J79" s="381">
        <v>3849188</v>
      </c>
      <c r="K79" s="381">
        <v>69709837</v>
      </c>
      <c r="M79" s="381">
        <v>-50391</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29" priority="2" operator="containsText" text="ERROR">
      <formula>NOT(ISERROR(SEARCH("ERROR",F80)))</formula>
    </cfRule>
  </conditionalFormatting>
  <conditionalFormatting sqref="J80">
    <cfRule type="containsText" dxfId="128" priority="1" operator="containsText" text="ERROR">
      <formula>NOT(ISERROR(SEARCH("ERROR",J80)))</formula>
    </cfRule>
  </conditionalFormatting>
  <dataValidations count="1">
    <dataValidation type="list" allowBlank="1" showInputMessage="1" showErrorMessage="1" sqref="N17:N23 N69 N75:N78 N59 N61:N66 N71:N73 N25:N57" xr:uid="{00000000-0002-0000-2700-000000000000}">
      <formula1>FinalDiff</formula1>
    </dataValidation>
  </dataValidations>
  <hyperlinks>
    <hyperlink ref="A5" location="Sommaire!A1" display="Retour au Sommaire" xr:uid="{568257BD-0D91-4EDE-B730-3A9A499D7D8C}"/>
  </hyperlinks>
  <pageMargins left="0.7" right="0.7" top="0.75" bottom="0.75" header="0.3" footer="0.3"/>
  <pageSetup paperSize="9" scale="6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sheetPr>
  <dimension ref="A1:G14"/>
  <sheetViews>
    <sheetView workbookViewId="0">
      <selection activeCell="D6" sqref="D6"/>
    </sheetView>
  </sheetViews>
  <sheetFormatPr defaultColWidth="10.88671875" defaultRowHeight="13.2"/>
  <cols>
    <col min="2" max="2" width="28.5546875" bestFit="1" customWidth="1"/>
    <col min="7" max="7" width="15.33203125" customWidth="1"/>
  </cols>
  <sheetData>
    <row r="1" spans="1:7">
      <c r="A1" s="486" t="s">
        <v>76</v>
      </c>
      <c r="B1" s="486" t="s">
        <v>310</v>
      </c>
      <c r="C1" s="486" t="s">
        <v>311</v>
      </c>
      <c r="D1" s="486" t="s">
        <v>298</v>
      </c>
      <c r="E1" s="486"/>
      <c r="F1" s="486" t="s">
        <v>299</v>
      </c>
      <c r="G1" s="486"/>
    </row>
    <row r="2" spans="1:7" ht="36">
      <c r="A2" s="486"/>
      <c r="B2" s="486"/>
      <c r="C2" s="486"/>
      <c r="D2" s="412" t="s">
        <v>195</v>
      </c>
      <c r="E2" s="413" t="s">
        <v>0</v>
      </c>
      <c r="F2" s="412" t="s">
        <v>301</v>
      </c>
      <c r="G2" s="412" t="s">
        <v>307</v>
      </c>
    </row>
    <row r="3" spans="1:7">
      <c r="A3" s="420" t="s">
        <v>270</v>
      </c>
      <c r="B3" s="419" t="s">
        <v>312</v>
      </c>
      <c r="C3" s="419" t="s">
        <v>274</v>
      </c>
      <c r="D3" s="405">
        <v>10000</v>
      </c>
      <c r="E3" s="407">
        <v>43944</v>
      </c>
      <c r="F3" s="419"/>
      <c r="G3" s="419"/>
    </row>
    <row r="4" spans="1:7">
      <c r="A4" s="420" t="s">
        <v>270</v>
      </c>
      <c r="B4" s="419" t="s">
        <v>313</v>
      </c>
      <c r="C4" s="419" t="s">
        <v>274</v>
      </c>
      <c r="D4" s="405">
        <v>25000000</v>
      </c>
      <c r="E4" s="407">
        <v>43964</v>
      </c>
      <c r="F4" s="419"/>
      <c r="G4" s="419"/>
    </row>
    <row r="5" spans="1:7">
      <c r="A5" s="420" t="s">
        <v>270</v>
      </c>
      <c r="B5" s="419" t="s">
        <v>314</v>
      </c>
      <c r="C5" s="419" t="s">
        <v>274</v>
      </c>
      <c r="D5" s="405">
        <v>17602113</v>
      </c>
      <c r="E5" s="407">
        <v>43878</v>
      </c>
      <c r="F5" s="419"/>
      <c r="G5" s="419"/>
    </row>
    <row r="6" spans="1:7">
      <c r="A6" s="420" t="s">
        <v>270</v>
      </c>
      <c r="B6" s="419" t="s">
        <v>315</v>
      </c>
      <c r="C6" s="419" t="s">
        <v>274</v>
      </c>
      <c r="D6" s="405">
        <v>200000</v>
      </c>
      <c r="E6" s="407">
        <v>43973</v>
      </c>
      <c r="F6" s="419"/>
      <c r="G6" s="419"/>
    </row>
    <row r="7" spans="1:7" ht="20.399999999999999">
      <c r="A7" s="420" t="s">
        <v>270</v>
      </c>
      <c r="B7" s="419" t="s">
        <v>316</v>
      </c>
      <c r="C7" s="419" t="s">
        <v>274</v>
      </c>
      <c r="D7" s="405">
        <v>100000</v>
      </c>
      <c r="E7" s="407">
        <v>43993</v>
      </c>
      <c r="F7" s="419"/>
      <c r="G7" s="419"/>
    </row>
    <row r="8" spans="1:7">
      <c r="A8" s="420" t="s">
        <v>270</v>
      </c>
      <c r="B8" s="419" t="s">
        <v>317</v>
      </c>
      <c r="C8" s="419" t="s">
        <v>274</v>
      </c>
      <c r="D8" s="405">
        <v>500000</v>
      </c>
      <c r="E8" s="407">
        <v>44012</v>
      </c>
      <c r="F8" s="419"/>
      <c r="G8" s="419"/>
    </row>
    <row r="9" spans="1:7">
      <c r="A9" s="420" t="s">
        <v>270</v>
      </c>
      <c r="B9" s="419" t="s">
        <v>318</v>
      </c>
      <c r="C9" s="419" t="s">
        <v>274</v>
      </c>
      <c r="D9" s="405">
        <v>300000</v>
      </c>
      <c r="E9" s="407">
        <v>44012</v>
      </c>
      <c r="F9" s="419"/>
      <c r="G9" s="419"/>
    </row>
    <row r="10" spans="1:7">
      <c r="A10" s="420" t="s">
        <v>270</v>
      </c>
      <c r="B10" s="419" t="s">
        <v>319</v>
      </c>
      <c r="C10" s="419" t="s">
        <v>274</v>
      </c>
      <c r="D10" s="405">
        <v>29085887</v>
      </c>
      <c r="E10" s="407">
        <v>44023</v>
      </c>
      <c r="F10" s="419"/>
      <c r="G10" s="419"/>
    </row>
    <row r="11" spans="1:7">
      <c r="A11" s="420" t="s">
        <v>270</v>
      </c>
      <c r="B11" s="419" t="s">
        <v>320</v>
      </c>
      <c r="C11" s="419" t="s">
        <v>274</v>
      </c>
      <c r="D11" s="405">
        <v>24987500</v>
      </c>
      <c r="E11" s="407">
        <v>44023</v>
      </c>
      <c r="F11" s="419"/>
      <c r="G11" s="419"/>
    </row>
    <row r="12" spans="1:7">
      <c r="A12" s="420" t="s">
        <v>270</v>
      </c>
      <c r="B12" s="419" t="s">
        <v>320</v>
      </c>
      <c r="C12" s="419" t="s">
        <v>274</v>
      </c>
      <c r="D12" s="405">
        <v>15500000</v>
      </c>
      <c r="E12" s="407">
        <v>44023</v>
      </c>
      <c r="F12" s="419"/>
      <c r="G12" s="419"/>
    </row>
    <row r="13" spans="1:7">
      <c r="A13" s="420" t="s">
        <v>270</v>
      </c>
      <c r="B13" s="419" t="s">
        <v>321</v>
      </c>
      <c r="C13" s="419" t="s">
        <v>274</v>
      </c>
      <c r="D13" s="405">
        <v>7500000</v>
      </c>
      <c r="E13" s="407">
        <v>44023</v>
      </c>
      <c r="F13" s="419"/>
      <c r="G13" s="419"/>
    </row>
    <row r="14" spans="1:7">
      <c r="A14" s="420" t="s">
        <v>270</v>
      </c>
      <c r="B14" s="419" t="s">
        <v>322</v>
      </c>
      <c r="C14" s="419" t="s">
        <v>274</v>
      </c>
      <c r="D14" s="405">
        <v>200000</v>
      </c>
      <c r="E14" s="407">
        <v>44041</v>
      </c>
      <c r="F14" s="419"/>
      <c r="G14" s="419"/>
    </row>
  </sheetData>
  <mergeCells count="5">
    <mergeCell ref="B1:B2"/>
    <mergeCell ref="C1:C2"/>
    <mergeCell ref="D1:E1"/>
    <mergeCell ref="F1:G1"/>
    <mergeCell ref="A1:A2"/>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984E0-153E-49C1-9354-596292963BEE}">
  <sheetPr>
    <tabColor theme="0" tint="-0.249977111117893"/>
  </sheetPr>
  <dimension ref="A1:N80"/>
  <sheetViews>
    <sheetView showGridLines="0" view="pageBreakPreview" zoomScale="60" zoomScaleNormal="85"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CRYSTAL SARL</v>
      </c>
    </row>
    <row r="11" spans="1:14">
      <c r="C11" s="272" t="s">
        <v>156</v>
      </c>
      <c r="E11" s="335" t="s">
        <v>257</v>
      </c>
      <c r="F11" s="274" t="s">
        <v>73</v>
      </c>
      <c r="G11" s="273">
        <v>1000165258</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23994336</v>
      </c>
      <c r="F15" s="351">
        <v>3664894</v>
      </c>
      <c r="G15" s="351">
        <v>27659230</v>
      </c>
      <c r="I15" s="351">
        <v>30504273</v>
      </c>
      <c r="J15" s="351">
        <v>-2892660</v>
      </c>
      <c r="K15" s="351">
        <v>27611613</v>
      </c>
      <c r="M15" s="351">
        <v>47617</v>
      </c>
      <c r="N15" s="344"/>
    </row>
    <row r="16" spans="1:14">
      <c r="B16" s="276" t="s">
        <v>29</v>
      </c>
      <c r="C16" s="277"/>
      <c r="E16" s="286">
        <v>0</v>
      </c>
      <c r="F16" s="286">
        <v>0</v>
      </c>
      <c r="G16" s="286">
        <v>0</v>
      </c>
      <c r="I16" s="286">
        <v>0</v>
      </c>
      <c r="J16" s="286">
        <v>0</v>
      </c>
      <c r="K16" s="286">
        <v>0</v>
      </c>
      <c r="M16" s="286">
        <v>0</v>
      </c>
      <c r="N16" s="277"/>
    </row>
    <row r="17" spans="1:14">
      <c r="A17" s="270"/>
      <c r="B17" s="353" t="s">
        <v>98</v>
      </c>
      <c r="C17" s="354" t="s">
        <v>50</v>
      </c>
      <c r="E17" s="357"/>
      <c r="F17" s="357">
        <v>0</v>
      </c>
      <c r="G17" s="357">
        <v>0</v>
      </c>
      <c r="I17" s="357"/>
      <c r="J17" s="357">
        <v>0</v>
      </c>
      <c r="K17" s="357">
        <v>0</v>
      </c>
      <c r="M17" s="357">
        <v>0</v>
      </c>
      <c r="N17" s="354"/>
    </row>
    <row r="18" spans="1:14">
      <c r="A18" s="270"/>
      <c r="B18" s="270" t="s">
        <v>99</v>
      </c>
      <c r="C18" s="283" t="s">
        <v>51</v>
      </c>
      <c r="E18" s="290"/>
      <c r="F18" s="290">
        <v>0</v>
      </c>
      <c r="G18" s="290">
        <v>0</v>
      </c>
      <c r="I18" s="290"/>
      <c r="J18" s="290">
        <v>0</v>
      </c>
      <c r="K18" s="290">
        <v>0</v>
      </c>
      <c r="M18" s="290">
        <v>0</v>
      </c>
      <c r="N18" s="283"/>
    </row>
    <row r="19" spans="1:14">
      <c r="A19" s="270"/>
      <c r="B19" s="353" t="s">
        <v>100</v>
      </c>
      <c r="C19" s="354" t="s">
        <v>52</v>
      </c>
      <c r="E19" s="357"/>
      <c r="F19" s="357">
        <v>0</v>
      </c>
      <c r="G19" s="357">
        <v>0</v>
      </c>
      <c r="I19" s="357"/>
      <c r="J19" s="357">
        <v>0</v>
      </c>
      <c r="K19" s="357">
        <v>0</v>
      </c>
      <c r="M19" s="357">
        <v>0</v>
      </c>
      <c r="N19" s="354"/>
    </row>
    <row r="20" spans="1:14">
      <c r="A20" s="270"/>
      <c r="B20" s="270" t="s">
        <v>101</v>
      </c>
      <c r="C20" s="283" t="s">
        <v>53</v>
      </c>
      <c r="E20" s="290"/>
      <c r="F20" s="290">
        <v>0</v>
      </c>
      <c r="G20" s="290">
        <v>0</v>
      </c>
      <c r="I20" s="290"/>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12012913</v>
      </c>
      <c r="F22" s="286">
        <v>0</v>
      </c>
      <c r="G22" s="286">
        <v>12012913</v>
      </c>
      <c r="H22" s="274"/>
      <c r="I22" s="286">
        <v>11965152</v>
      </c>
      <c r="J22" s="286">
        <v>0</v>
      </c>
      <c r="K22" s="286">
        <v>11965152</v>
      </c>
      <c r="L22" s="274"/>
      <c r="M22" s="286">
        <v>47761</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0</v>
      </c>
      <c r="J24" s="357">
        <v>0</v>
      </c>
      <c r="K24" s="357">
        <v>0</v>
      </c>
      <c r="M24" s="357">
        <v>0</v>
      </c>
      <c r="N24" s="354"/>
    </row>
    <row r="25" spans="1:14" ht="9.75" customHeight="1">
      <c r="A25" s="270"/>
      <c r="B25" s="270" t="s">
        <v>105</v>
      </c>
      <c r="C25" s="283" t="s">
        <v>31</v>
      </c>
      <c r="E25" s="290">
        <v>1796994</v>
      </c>
      <c r="F25" s="290">
        <v>0</v>
      </c>
      <c r="G25" s="290">
        <v>1796994</v>
      </c>
      <c r="I25" s="290">
        <v>1796994</v>
      </c>
      <c r="J25" s="290">
        <v>0</v>
      </c>
      <c r="K25" s="290">
        <v>1796994</v>
      </c>
      <c r="M25" s="290">
        <v>0</v>
      </c>
      <c r="N25" s="283"/>
    </row>
    <row r="26" spans="1:14" ht="9.75" customHeight="1">
      <c r="A26" s="270"/>
      <c r="B26" s="353" t="s">
        <v>106</v>
      </c>
      <c r="C26" s="354" t="s">
        <v>34</v>
      </c>
      <c r="E26" s="357">
        <v>1347745</v>
      </c>
      <c r="F26" s="357">
        <v>0</v>
      </c>
      <c r="G26" s="357">
        <v>1347745</v>
      </c>
      <c r="I26" s="357">
        <v>1347745</v>
      </c>
      <c r="J26" s="357">
        <v>0</v>
      </c>
      <c r="K26" s="357">
        <v>1347745</v>
      </c>
      <c r="M26" s="357">
        <v>0</v>
      </c>
      <c r="N26" s="354"/>
    </row>
    <row r="27" spans="1:14" ht="9" customHeight="1">
      <c r="A27" s="270"/>
      <c r="B27" s="270" t="s">
        <v>107</v>
      </c>
      <c r="C27" s="283" t="s">
        <v>35</v>
      </c>
      <c r="E27" s="290">
        <v>184342</v>
      </c>
      <c r="F27" s="290">
        <v>0</v>
      </c>
      <c r="G27" s="290">
        <v>184342</v>
      </c>
      <c r="I27" s="290">
        <v>184342</v>
      </c>
      <c r="J27" s="290">
        <v>0</v>
      </c>
      <c r="K27" s="290">
        <v>184342</v>
      </c>
      <c r="M27" s="290">
        <v>0</v>
      </c>
      <c r="N27" s="283"/>
    </row>
    <row r="28" spans="1:14" ht="11.25" customHeight="1">
      <c r="A28" s="270"/>
      <c r="B28" s="353" t="s">
        <v>108</v>
      </c>
      <c r="C28" s="354" t="s">
        <v>36</v>
      </c>
      <c r="E28" s="357">
        <v>669807</v>
      </c>
      <c r="F28" s="357">
        <v>0</v>
      </c>
      <c r="G28" s="357">
        <v>669807</v>
      </c>
      <c r="I28" s="357">
        <v>694746</v>
      </c>
      <c r="J28" s="357">
        <v>0</v>
      </c>
      <c r="K28" s="357">
        <v>694746</v>
      </c>
      <c r="M28" s="357">
        <v>-24939</v>
      </c>
      <c r="N28" s="354" t="s">
        <v>246</v>
      </c>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ht="24">
      <c r="A31" s="270"/>
      <c r="B31" s="270" t="s">
        <v>111</v>
      </c>
      <c r="C31" s="283" t="s">
        <v>39</v>
      </c>
      <c r="E31" s="290">
        <v>7999500</v>
      </c>
      <c r="F31" s="290">
        <v>0</v>
      </c>
      <c r="G31" s="290">
        <v>7999500</v>
      </c>
      <c r="I31" s="290">
        <v>7926800</v>
      </c>
      <c r="J31" s="290">
        <v>0</v>
      </c>
      <c r="K31" s="290">
        <v>7926800</v>
      </c>
      <c r="M31" s="290">
        <v>72700</v>
      </c>
      <c r="N31" s="283" t="s">
        <v>247</v>
      </c>
    </row>
    <row r="32" spans="1:14" ht="12" customHeight="1">
      <c r="A32" s="270"/>
      <c r="B32" s="353" t="s">
        <v>96</v>
      </c>
      <c r="C32" s="354" t="s">
        <v>41</v>
      </c>
      <c r="E32" s="357"/>
      <c r="F32" s="357">
        <v>0</v>
      </c>
      <c r="G32" s="357">
        <v>0</v>
      </c>
      <c r="I32" s="357">
        <v>0</v>
      </c>
      <c r="J32" s="357">
        <v>0</v>
      </c>
      <c r="K32" s="357">
        <v>0</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v>14525</v>
      </c>
      <c r="F35" s="290">
        <v>0</v>
      </c>
      <c r="G35" s="290">
        <v>14525</v>
      </c>
      <c r="I35" s="290">
        <v>14525</v>
      </c>
      <c r="J35" s="290">
        <v>0</v>
      </c>
      <c r="K35" s="290">
        <v>14525</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0</v>
      </c>
      <c r="F40" s="286">
        <v>4744706</v>
      </c>
      <c r="G40" s="286">
        <v>4744706</v>
      </c>
      <c r="I40" s="286">
        <v>4744706</v>
      </c>
      <c r="J40" s="286">
        <v>0</v>
      </c>
      <c r="K40" s="286">
        <v>4744706</v>
      </c>
      <c r="M40" s="286">
        <v>0</v>
      </c>
      <c r="N40" s="277"/>
    </row>
    <row r="41" spans="1:14">
      <c r="A41" s="270"/>
      <c r="B41" s="353" t="s">
        <v>117</v>
      </c>
      <c r="C41" s="354" t="s">
        <v>45</v>
      </c>
      <c r="E41" s="357"/>
      <c r="F41" s="357">
        <v>2475726</v>
      </c>
      <c r="G41" s="357">
        <v>2475726</v>
      </c>
      <c r="I41" s="357">
        <v>2475726</v>
      </c>
      <c r="J41" s="357">
        <v>0</v>
      </c>
      <c r="K41" s="357">
        <v>2475726</v>
      </c>
      <c r="M41" s="357">
        <v>0</v>
      </c>
      <c r="N41" s="354"/>
    </row>
    <row r="42" spans="1:14">
      <c r="A42" s="270"/>
      <c r="B42" s="270" t="s">
        <v>118</v>
      </c>
      <c r="C42" s="283" t="s">
        <v>46</v>
      </c>
      <c r="E42" s="290"/>
      <c r="F42" s="290">
        <v>2199418</v>
      </c>
      <c r="G42" s="290">
        <v>2199418</v>
      </c>
      <c r="I42" s="290">
        <v>2199418</v>
      </c>
      <c r="J42" s="290">
        <v>0</v>
      </c>
      <c r="K42" s="290">
        <v>2199418</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69562</v>
      </c>
      <c r="G44" s="290">
        <v>69562</v>
      </c>
      <c r="I44" s="290">
        <v>69562</v>
      </c>
      <c r="J44" s="290">
        <v>0</v>
      </c>
      <c r="K44" s="290">
        <v>69562</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11981423</v>
      </c>
      <c r="F60" s="286">
        <v>-1079812</v>
      </c>
      <c r="G60" s="286">
        <v>10901611</v>
      </c>
      <c r="I60" s="286">
        <v>13794415</v>
      </c>
      <c r="J60" s="286">
        <v>-2892660</v>
      </c>
      <c r="K60" s="286">
        <v>10901755</v>
      </c>
      <c r="M60" s="286">
        <v>-144</v>
      </c>
      <c r="N60" s="277"/>
    </row>
    <row r="61" spans="1:14">
      <c r="A61" s="270"/>
      <c r="B61" s="270" t="s">
        <v>132</v>
      </c>
      <c r="C61" s="296" t="s">
        <v>63</v>
      </c>
      <c r="E61" s="290">
        <v>11981423</v>
      </c>
      <c r="F61" s="290">
        <v>-1079812</v>
      </c>
      <c r="G61" s="290">
        <v>10901611</v>
      </c>
      <c r="I61" s="290">
        <v>13794415</v>
      </c>
      <c r="J61" s="290">
        <v>-2892660</v>
      </c>
      <c r="K61" s="290">
        <v>10901755</v>
      </c>
      <c r="M61" s="290">
        <v>-144</v>
      </c>
      <c r="N61" s="296" t="s">
        <v>143</v>
      </c>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23994336</v>
      </c>
      <c r="F66" s="374">
        <v>3664894</v>
      </c>
      <c r="G66" s="374">
        <v>27659230</v>
      </c>
      <c r="H66" s="298"/>
      <c r="I66" s="374">
        <v>30504273</v>
      </c>
      <c r="J66" s="374">
        <v>-2892660</v>
      </c>
      <c r="K66" s="374">
        <v>27611613</v>
      </c>
      <c r="L66" s="298"/>
      <c r="M66" s="374">
        <v>47617</v>
      </c>
      <c r="N66" s="350"/>
    </row>
    <row r="67" spans="1:14">
      <c r="A67" s="270"/>
      <c r="B67" s="276" t="s">
        <v>385</v>
      </c>
      <c r="C67" s="277"/>
      <c r="E67" s="286">
        <v>0</v>
      </c>
      <c r="F67" s="286">
        <v>0</v>
      </c>
      <c r="G67" s="286">
        <v>0</v>
      </c>
      <c r="I67" s="286"/>
      <c r="J67" s="286"/>
      <c r="K67" s="286"/>
      <c r="M67" s="286"/>
      <c r="N67" s="277"/>
    </row>
    <row r="68" spans="1:14">
      <c r="A68" s="270"/>
      <c r="B68" s="353" t="s">
        <v>135</v>
      </c>
      <c r="C68" s="354" t="s">
        <v>67</v>
      </c>
      <c r="E68" s="357"/>
      <c r="F68" s="357">
        <v>0</v>
      </c>
      <c r="G68" s="357">
        <v>0</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0</v>
      </c>
      <c r="F70" s="374">
        <v>0</v>
      </c>
      <c r="G70" s="374">
        <v>0</v>
      </c>
      <c r="H70" s="298"/>
      <c r="I70" s="374">
        <v>0</v>
      </c>
      <c r="J70" s="374">
        <v>0</v>
      </c>
      <c r="K70" s="374">
        <v>0</v>
      </c>
      <c r="L70" s="298"/>
      <c r="M70" s="374">
        <v>0</v>
      </c>
      <c r="N70" s="350"/>
    </row>
    <row r="71" spans="1:14">
      <c r="A71" s="270"/>
      <c r="B71" s="276" t="s">
        <v>386</v>
      </c>
      <c r="C71" s="277"/>
      <c r="E71" s="286">
        <v>0</v>
      </c>
      <c r="F71" s="286">
        <v>0</v>
      </c>
      <c r="G71" s="286">
        <v>0</v>
      </c>
      <c r="I71" s="286">
        <v>900818</v>
      </c>
      <c r="J71" s="286">
        <v>0</v>
      </c>
      <c r="K71" s="286">
        <v>900818</v>
      </c>
      <c r="M71" s="286"/>
      <c r="N71" s="277"/>
    </row>
    <row r="72" spans="1:14" ht="12.75" customHeight="1">
      <c r="A72" s="270"/>
      <c r="B72" s="353" t="s">
        <v>137</v>
      </c>
      <c r="C72" s="367" t="s">
        <v>69</v>
      </c>
      <c r="E72" s="368"/>
      <c r="F72" s="368"/>
      <c r="G72" s="368"/>
      <c r="I72" s="357">
        <v>766043.5</v>
      </c>
      <c r="J72" s="357">
        <v>0</v>
      </c>
      <c r="K72" s="357">
        <v>766043.5</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134774.5</v>
      </c>
      <c r="J74" s="357">
        <v>0</v>
      </c>
      <c r="K74" s="357">
        <v>134774.5</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23994336</v>
      </c>
      <c r="F79" s="381">
        <v>3664894</v>
      </c>
      <c r="G79" s="381">
        <v>27659230</v>
      </c>
      <c r="I79" s="381">
        <v>30504273</v>
      </c>
      <c r="J79" s="381">
        <v>-2892660</v>
      </c>
      <c r="K79" s="381">
        <v>27611613</v>
      </c>
      <c r="M79" s="381">
        <v>47617</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27" priority="2" operator="containsText" text="ERROR">
      <formula>NOT(ISERROR(SEARCH("ERROR",F80)))</formula>
    </cfRule>
  </conditionalFormatting>
  <conditionalFormatting sqref="J80">
    <cfRule type="containsText" dxfId="126" priority="1" operator="containsText" text="ERROR">
      <formula>NOT(ISERROR(SEARCH("ERROR",J80)))</formula>
    </cfRule>
  </conditionalFormatting>
  <dataValidations count="1">
    <dataValidation type="list" allowBlank="1" showInputMessage="1" showErrorMessage="1" sqref="N17:N23 N75:N78 N69 N59 N61:N66 N71:N73 N25:N57" xr:uid="{00000000-0002-0000-2800-000004000000}">
      <formula1>FinalDiff</formula1>
    </dataValidation>
  </dataValidations>
  <hyperlinks>
    <hyperlink ref="A5" location="Sommaire!A1" display="Retour au Sommaire" xr:uid="{9FD89E9C-4772-4537-BBFD-550525055A9A}"/>
  </hyperlinks>
  <pageMargins left="0.7" right="0.7" top="0.75" bottom="0.75" header="0.3" footer="0.3"/>
  <pageSetup paperSize="9" scale="63"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36">
    <tabColor theme="0" tint="-0.249977111117893"/>
  </sheetPr>
  <dimension ref="A1:BL746"/>
  <sheetViews>
    <sheetView showGridLines="0" topLeftCell="A2" zoomScaleNormal="100" workbookViewId="0">
      <pane xSplit="4" ySplit="5" topLeftCell="E61" activePane="bottomRight" state="frozen"/>
      <selection activeCell="J83" sqref="J83"/>
      <selection pane="topRight" activeCell="J83" sqref="J83"/>
      <selection pane="bottomLeft" activeCell="J83" sqref="J83"/>
      <selection pane="bottomRight" activeCell="I78" sqref="I78"/>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SUMIF($A$76:$A$742,B15&amp;"- "&amp;C15,$G$76:$G$742)</f>
        <v>0</v>
      </c>
      <c r="G15" s="290">
        <f t="shared" ref="G15:G29" si="28">E15+F15</f>
        <v>0</v>
      </c>
      <c r="I15" s="290"/>
      <c r="J15" s="290">
        <f t="shared" ref="J15:J31" si="29">SUMIF($J$76:$J$742,B15&amp;"- "&amp;C15,$O$76:$O$742)</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SUMIF($A$76:$A$742,B44&amp;"- "&amp;C44,$G$76:$G$742)</f>
        <v>0</v>
      </c>
      <c r="G44" s="357">
        <f t="shared" ref="G44:G49" si="76">E44+F44</f>
        <v>0</v>
      </c>
      <c r="I44" s="357"/>
      <c r="J44" s="357">
        <f t="shared" ref="J44:J49" si="77">SUMIF($J$76:$J$742,B44&amp;"- "&amp;C44,$O$76:$O$742)</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selection activeCell="F85" sqref="F85"/>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25" priority="4" operator="containsText" text="ERROR">
      <formula>NOT(ISERROR(SEARCH("ERROR",F72)))</formula>
    </cfRule>
  </conditionalFormatting>
  <conditionalFormatting sqref="J72">
    <cfRule type="containsText" dxfId="124" priority="3" operator="containsText" text="ERROR">
      <formula>NOT(ISERROR(SEARCH("ERROR",J72)))</formula>
    </cfRule>
  </conditionalFormatting>
  <conditionalFormatting sqref="T14">
    <cfRule type="containsText" dxfId="123" priority="2" operator="containsText" text="ERROR">
      <formula>NOT(ISERROR(SEARCH("ERROR",T14)))</formula>
    </cfRule>
  </conditionalFormatting>
  <conditionalFormatting sqref="T26">
    <cfRule type="containsText" dxfId="122" priority="1" operator="containsText" text="ERROR">
      <formula>NOT(ISERROR(SEARCH("ERROR",T26)))</formula>
    </cfRule>
  </conditionalFormatting>
  <dataValidations count="5">
    <dataValidation type="list" allowBlank="1" showInputMessage="1" showErrorMessage="1" sqref="N9:N15 N61 N67:N70 N51 N53:N58 N63:N65 N17:N49" xr:uid="{00000000-0002-0000-1300-000000000000}">
      <formula1>FinalDiff</formula1>
    </dataValidation>
    <dataValidation type="list" allowBlank="1" showInputMessage="1" showErrorMessage="1" sqref="N743 L91:L92 K76:L90 K91:K742" xr:uid="{00000000-0002-0000-1300-000001000000}">
      <formula1>Govadjust</formula1>
    </dataValidation>
    <dataValidation type="list" allowBlank="1" showInputMessage="1" showErrorMessage="1" sqref="J76:J742" xr:uid="{00000000-0002-0000-1300-000002000000}">
      <formula1>Taxes</formula1>
    </dataValidation>
    <dataValidation type="list" allowBlank="1" showInputMessage="1" showErrorMessage="1" sqref="C76:C743" xr:uid="{00000000-0002-0000-1300-000003000000}">
      <formula1>Compadjust</formula1>
    </dataValidation>
    <dataValidation type="list" allowBlank="1" showErrorMessage="1" errorTitle="Taxes" error="Non valid entry. Please check the tax list" promptTitle="Taxes" prompt="Please select the tax subject to adjustment" sqref="A76:A743" xr:uid="{00000000-0002-0000-1300-000004000000}">
      <formula1>Taxes</formula1>
    </dataValidation>
  </dataValidations>
  <pageMargins left="0.7" right="0.7" top="0.75" bottom="0.75" header="0.3" footer="0.3"/>
  <pageSetup paperSize="9" orientation="landscape" r:id="rId2"/>
  <ignoredErrors>
    <ignoredError sqref="F14:G14 F32:G32 J67:K67 F15:G16 J15:K16 F35:G44 F33:G34 J33:K34 F54:G62 F53:G53 J53:K53 F46:G52 F45:G45 J45:K45 I14:K14 I32:K32 I37:K37 I54:K54 I50:K50 M15:M16 M33:M34 M53 M45 M14 M32 M35:M44 M54:M62 M46:M52 J35:K36 I40:K40 J38:K39 I43:K43 J41:K42 J46:K49 J44:K44 I52:K52 J51:K51 I56:K56 J55:K55 I58:K59 J57:K57 I62:K62 J60:K61"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14">
    <tabColor rgb="FF00B0F0"/>
  </sheetPr>
  <dimension ref="A1:BL746"/>
  <sheetViews>
    <sheetView showGridLines="0" zoomScaleNormal="100" workbookViewId="0">
      <pane xSplit="4" ySplit="6" topLeftCell="E64" activePane="bottomRight" state="frozen"/>
      <selection activeCell="E71" sqref="E71"/>
      <selection pane="topRight" activeCell="E71" sqref="E71"/>
      <selection pane="bottomLeft" activeCell="E71" sqref="E71"/>
      <selection pane="bottomRight" activeCell="E61" sqref="E61"/>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7"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v>0</v>
      </c>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 t="shared" ref="J38:J57" si="66">SUMIF($J$76:$J$743,B38&amp;"- "&amp;C38,$O$76:$O$743)</f>
        <v>0</v>
      </c>
      <c r="K38" s="357">
        <f>I38+J38</f>
        <v>0</v>
      </c>
      <c r="M38" s="357">
        <f>G38-K38</f>
        <v>0</v>
      </c>
      <c r="N38" s="354"/>
      <c r="O38" s="288"/>
      <c r="P38" s="289"/>
      <c r="Y38" s="276" t="e">
        <f t="shared" si="60"/>
        <v>#REF!</v>
      </c>
      <c r="Z38" s="277"/>
      <c r="AA38" s="278" t="e">
        <f t="shared" ref="AA38:AJ38" si="67">SUM(AA39:AA44)</f>
        <v>#REF!</v>
      </c>
      <c r="AB38" s="279" t="e">
        <f t="shared" si="67"/>
        <v>#REF!</v>
      </c>
      <c r="AC38" s="278" t="e">
        <f t="shared" si="67"/>
        <v>#REF!</v>
      </c>
      <c r="AD38" s="279" t="e">
        <f t="shared" si="67"/>
        <v>#REF!</v>
      </c>
      <c r="AE38" s="278" t="e">
        <f t="shared" si="67"/>
        <v>#REF!</v>
      </c>
      <c r="AF38" s="279" t="e">
        <f t="shared" si="67"/>
        <v>#REF!</v>
      </c>
      <c r="AG38" s="278" t="e">
        <f t="shared" si="67"/>
        <v>#REF!</v>
      </c>
      <c r="AH38" s="279" t="e">
        <f t="shared" si="67"/>
        <v>#REF!</v>
      </c>
      <c r="AI38" s="278" t="e">
        <f t="shared" si="67"/>
        <v>#REF!</v>
      </c>
      <c r="AJ38" s="279" t="e">
        <f t="shared" si="67"/>
        <v>#REF!</v>
      </c>
      <c r="AM38" s="276" t="e">
        <f t="shared" si="62"/>
        <v>#REF!</v>
      </c>
      <c r="AN38" s="277"/>
      <c r="AO38" s="278" t="e">
        <f t="shared" ref="AO38:AV38" si="68">SUM(AO39:AO44)</f>
        <v>#REF!</v>
      </c>
      <c r="AP38" s="279" t="e">
        <f t="shared" si="68"/>
        <v>#REF!</v>
      </c>
      <c r="AQ38" s="278" t="e">
        <f t="shared" si="68"/>
        <v>#REF!</v>
      </c>
      <c r="AR38" s="279" t="e">
        <f t="shared" si="68"/>
        <v>#REF!</v>
      </c>
      <c r="AS38" s="278" t="e">
        <f t="shared" si="68"/>
        <v>#REF!</v>
      </c>
      <c r="AT38" s="279" t="e">
        <f t="shared" si="68"/>
        <v>#REF!</v>
      </c>
      <c r="AU38" s="278" t="e">
        <f t="shared" si="68"/>
        <v>#REF!</v>
      </c>
      <c r="AV38" s="279" t="e">
        <f t="shared" si="68"/>
        <v>#REF!</v>
      </c>
      <c r="AW38" s="278" t="e">
        <f t="shared" si="5"/>
        <v>#REF!</v>
      </c>
      <c r="AX38" s="331"/>
      <c r="AZ38" s="276" t="e">
        <f t="shared" si="65"/>
        <v>#REF!</v>
      </c>
      <c r="BA38" s="277"/>
      <c r="BB38" s="278" t="e">
        <f>SUM(BB39:BB44)</f>
        <v>#REF!</v>
      </c>
      <c r="BC38" s="279" t="e">
        <f t="shared" ref="BC38:BL38" si="69">SUM(BC39:BC44)</f>
        <v>#REF!</v>
      </c>
      <c r="BD38" s="278" t="e">
        <f t="shared" si="69"/>
        <v>#REF!</v>
      </c>
      <c r="BE38" s="279" t="e">
        <f t="shared" si="69"/>
        <v>#REF!</v>
      </c>
      <c r="BF38" s="278" t="e">
        <f t="shared" si="69"/>
        <v>#REF!</v>
      </c>
      <c r="BG38" s="279" t="e">
        <f t="shared" si="69"/>
        <v>#REF!</v>
      </c>
      <c r="BH38" s="278" t="e">
        <f t="shared" si="69"/>
        <v>#REF!</v>
      </c>
      <c r="BI38" s="279" t="e">
        <f t="shared" si="69"/>
        <v>#REF!</v>
      </c>
      <c r="BJ38" s="278" t="e">
        <f t="shared" si="69"/>
        <v>#REF!</v>
      </c>
      <c r="BK38" s="279" t="e">
        <f t="shared" si="69"/>
        <v>#REF!</v>
      </c>
      <c r="BL38" s="279" t="e">
        <f t="shared" si="69"/>
        <v>#REF!</v>
      </c>
    </row>
    <row r="39" spans="1:64">
      <c r="A39" s="270"/>
      <c r="B39" s="270" t="e">
        <f>#REF!</f>
        <v>#REF!</v>
      </c>
      <c r="C39" s="283" t="e">
        <f>#REF!</f>
        <v>#REF!</v>
      </c>
      <c r="E39" s="290"/>
      <c r="F39" s="290">
        <f>SUMIF($A$76:$A$743,B39&amp;"- "&amp;C39,$G$76:$G$743)</f>
        <v>0</v>
      </c>
      <c r="G39" s="290">
        <f>E39+F39</f>
        <v>0</v>
      </c>
      <c r="I39" s="290"/>
      <c r="J39" s="290">
        <f t="shared" si="66"/>
        <v>0</v>
      </c>
      <c r="K39" s="290">
        <f>I39+J39</f>
        <v>0</v>
      </c>
      <c r="M39" s="290">
        <f>G39-K39</f>
        <v>0</v>
      </c>
      <c r="N39" s="283"/>
      <c r="O39" s="288" t="str">
        <f t="shared" si="20"/>
        <v/>
      </c>
      <c r="P39" s="289" t="str">
        <f t="shared" ref="P39:P47" si="70">IF(O39="ERROR","Please insert comment","")</f>
        <v/>
      </c>
      <c r="Y39" s="353" t="e">
        <f t="shared" si="60"/>
        <v>#REF!</v>
      </c>
      <c r="Z39" s="354" t="e">
        <f t="shared" si="51"/>
        <v>#REF!</v>
      </c>
      <c r="AA39" s="391" t="e">
        <f t="shared" ref="AA39:AI44" si="71">SUMPRODUCT(($A$76:$A$743=$Y39&amp;"- "&amp;$Z39)*($C$76:$C$743=AA$1)*($G$76:$G$743))</f>
        <v>#REF!</v>
      </c>
      <c r="AB39" s="392" t="e">
        <f t="shared" si="71"/>
        <v>#REF!</v>
      </c>
      <c r="AC39" s="391" t="e">
        <f t="shared" si="71"/>
        <v>#REF!</v>
      </c>
      <c r="AD39" s="392" t="e">
        <f t="shared" si="71"/>
        <v>#REF!</v>
      </c>
      <c r="AE39" s="391" t="e">
        <f t="shared" si="71"/>
        <v>#REF!</v>
      </c>
      <c r="AF39" s="392" t="e">
        <f t="shared" si="71"/>
        <v>#REF!</v>
      </c>
      <c r="AG39" s="391" t="e">
        <f t="shared" si="71"/>
        <v>#REF!</v>
      </c>
      <c r="AH39" s="392" t="e">
        <f t="shared" si="71"/>
        <v>#REF!</v>
      </c>
      <c r="AI39" s="391" t="e">
        <f t="shared" si="71"/>
        <v>#REF!</v>
      </c>
      <c r="AJ39" s="392" t="e">
        <f t="shared" si="56"/>
        <v>#REF!</v>
      </c>
      <c r="AM39" s="353" t="e">
        <f t="shared" si="62"/>
        <v>#REF!</v>
      </c>
      <c r="AN39" s="354" t="e">
        <f t="shared" si="53"/>
        <v>#REF!</v>
      </c>
      <c r="AO39" s="391" t="e">
        <f t="shared" ref="AO39:AV44" si="72">SUMPRODUCT(($J$76:$J$742=$AM39&amp;"- "&amp;$AN39)*($K$76:$K$742=AO$1)*($O$76:$O$742))</f>
        <v>#REF!</v>
      </c>
      <c r="AP39" s="392" t="e">
        <f t="shared" si="72"/>
        <v>#REF!</v>
      </c>
      <c r="AQ39" s="391" t="e">
        <f t="shared" si="72"/>
        <v>#REF!</v>
      </c>
      <c r="AR39" s="392" t="e">
        <f t="shared" si="72"/>
        <v>#REF!</v>
      </c>
      <c r="AS39" s="391" t="e">
        <f t="shared" si="72"/>
        <v>#REF!</v>
      </c>
      <c r="AT39" s="392" t="e">
        <f t="shared" si="72"/>
        <v>#REF!</v>
      </c>
      <c r="AU39" s="391" t="e">
        <f t="shared" si="72"/>
        <v>#REF!</v>
      </c>
      <c r="AV39" s="392" t="e">
        <f t="shared" si="72"/>
        <v>#REF!</v>
      </c>
      <c r="AW39" s="391" t="e">
        <f t="shared" si="5"/>
        <v>#REF!</v>
      </c>
      <c r="AX39" s="297"/>
      <c r="AZ39" s="353" t="e">
        <f t="shared" si="65"/>
        <v>#REF!</v>
      </c>
      <c r="BA39" s="354" t="e">
        <f t="shared" ref="BA39:BA44" si="73">C44</f>
        <v>#REF!</v>
      </c>
      <c r="BB39" s="391" t="e">
        <f t="shared" ref="BB39:BL44" si="74">SUMPRODUCT(($C$9:$C$70=$BA39)*($N$9:$N$70=BB$1)*($M$9:$M$70))</f>
        <v>#REF!</v>
      </c>
      <c r="BC39" s="392" t="e">
        <f t="shared" si="74"/>
        <v>#REF!</v>
      </c>
      <c r="BD39" s="391" t="e">
        <f t="shared" si="74"/>
        <v>#REF!</v>
      </c>
      <c r="BE39" s="392" t="e">
        <f t="shared" si="74"/>
        <v>#REF!</v>
      </c>
      <c r="BF39" s="391" t="e">
        <f t="shared" si="74"/>
        <v>#REF!</v>
      </c>
      <c r="BG39" s="392" t="e">
        <f t="shared" si="74"/>
        <v>#REF!</v>
      </c>
      <c r="BH39" s="391" t="e">
        <f t="shared" si="74"/>
        <v>#REF!</v>
      </c>
      <c r="BI39" s="392" t="e">
        <f t="shared" si="74"/>
        <v>#REF!</v>
      </c>
      <c r="BJ39" s="391" t="e">
        <f t="shared" si="74"/>
        <v>#REF!</v>
      </c>
      <c r="BK39" s="392" t="e">
        <f t="shared" si="74"/>
        <v>#REF!</v>
      </c>
      <c r="BL39" s="392" t="e">
        <f t="shared" si="74"/>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70"/>
        <v/>
      </c>
      <c r="Y40" s="270" t="e">
        <f t="shared" si="60"/>
        <v>#REF!</v>
      </c>
      <c r="Z40" s="283" t="e">
        <f t="shared" si="51"/>
        <v>#REF!</v>
      </c>
      <c r="AA40" s="284" t="e">
        <f t="shared" si="71"/>
        <v>#REF!</v>
      </c>
      <c r="AB40" s="285" t="e">
        <f t="shared" si="71"/>
        <v>#REF!</v>
      </c>
      <c r="AC40" s="284" t="e">
        <f t="shared" si="71"/>
        <v>#REF!</v>
      </c>
      <c r="AD40" s="285" t="e">
        <f t="shared" si="71"/>
        <v>#REF!</v>
      </c>
      <c r="AE40" s="284" t="e">
        <f t="shared" si="71"/>
        <v>#REF!</v>
      </c>
      <c r="AF40" s="285" t="e">
        <f t="shared" si="71"/>
        <v>#REF!</v>
      </c>
      <c r="AG40" s="284" t="e">
        <f t="shared" si="71"/>
        <v>#REF!</v>
      </c>
      <c r="AH40" s="285" t="e">
        <f t="shared" si="71"/>
        <v>#REF!</v>
      </c>
      <c r="AI40" s="284" t="e">
        <f t="shared" si="71"/>
        <v>#REF!</v>
      </c>
      <c r="AJ40" s="285" t="e">
        <f t="shared" si="56"/>
        <v>#REF!</v>
      </c>
      <c r="AM40" s="270" t="e">
        <f t="shared" si="62"/>
        <v>#REF!</v>
      </c>
      <c r="AN40" s="283" t="e">
        <f t="shared" si="53"/>
        <v>#REF!</v>
      </c>
      <c r="AO40" s="284" t="e">
        <f t="shared" si="72"/>
        <v>#REF!</v>
      </c>
      <c r="AP40" s="285" t="e">
        <f t="shared" si="72"/>
        <v>#REF!</v>
      </c>
      <c r="AQ40" s="284" t="e">
        <f t="shared" si="72"/>
        <v>#REF!</v>
      </c>
      <c r="AR40" s="285" t="e">
        <f t="shared" si="72"/>
        <v>#REF!</v>
      </c>
      <c r="AS40" s="284" t="e">
        <f t="shared" si="72"/>
        <v>#REF!</v>
      </c>
      <c r="AT40" s="285" t="e">
        <f t="shared" si="72"/>
        <v>#REF!</v>
      </c>
      <c r="AU40" s="284" t="e">
        <f t="shared" si="72"/>
        <v>#REF!</v>
      </c>
      <c r="AV40" s="285" t="e">
        <f t="shared" si="72"/>
        <v>#REF!</v>
      </c>
      <c r="AW40" s="284" t="e">
        <f t="shared" si="5"/>
        <v>#REF!</v>
      </c>
      <c r="AX40" s="285"/>
      <c r="AZ40" s="270" t="e">
        <f t="shared" si="65"/>
        <v>#REF!</v>
      </c>
      <c r="BA40" s="283" t="e">
        <f t="shared" si="73"/>
        <v>#REF!</v>
      </c>
      <c r="BB40" s="284" t="e">
        <f t="shared" si="74"/>
        <v>#REF!</v>
      </c>
      <c r="BC40" s="285" t="e">
        <f t="shared" si="74"/>
        <v>#REF!</v>
      </c>
      <c r="BD40" s="284" t="e">
        <f t="shared" si="74"/>
        <v>#REF!</v>
      </c>
      <c r="BE40" s="285" t="e">
        <f t="shared" si="74"/>
        <v>#REF!</v>
      </c>
      <c r="BF40" s="284" t="e">
        <f t="shared" si="74"/>
        <v>#REF!</v>
      </c>
      <c r="BG40" s="285" t="e">
        <f t="shared" si="74"/>
        <v>#REF!</v>
      </c>
      <c r="BH40" s="284" t="e">
        <f t="shared" si="74"/>
        <v>#REF!</v>
      </c>
      <c r="BI40" s="285" t="e">
        <f t="shared" si="74"/>
        <v>#REF!</v>
      </c>
      <c r="BJ40" s="284" t="e">
        <f t="shared" si="74"/>
        <v>#REF!</v>
      </c>
      <c r="BK40" s="285" t="e">
        <f t="shared" si="74"/>
        <v>#REF!</v>
      </c>
      <c r="BL40" s="285" t="e">
        <f t="shared" si="74"/>
        <v>#REF!</v>
      </c>
    </row>
    <row r="41" spans="1:64" ht="12" customHeight="1">
      <c r="A41" s="270">
        <f>+A39+1</f>
        <v>1</v>
      </c>
      <c r="B41" s="353" t="e">
        <f>#REF!</f>
        <v>#REF!</v>
      </c>
      <c r="C41" s="354" t="e">
        <f>#REF!</f>
        <v>#REF!</v>
      </c>
      <c r="E41" s="357"/>
      <c r="F41" s="357">
        <f>SUMIF($A$76:$A$743,B41&amp;"- "&amp;C41,$G$76:$G$743)</f>
        <v>0</v>
      </c>
      <c r="G41" s="357">
        <f>E41+F41</f>
        <v>0</v>
      </c>
      <c r="I41" s="357"/>
      <c r="J41" s="357">
        <f t="shared" si="66"/>
        <v>0</v>
      </c>
      <c r="K41" s="357">
        <f>I41+J41</f>
        <v>0</v>
      </c>
      <c r="M41" s="357">
        <f>G41-K41</f>
        <v>0</v>
      </c>
      <c r="N41" s="354"/>
      <c r="O41" s="288" t="str">
        <f t="shared" si="20"/>
        <v/>
      </c>
      <c r="P41" s="289" t="str">
        <f t="shared" si="70"/>
        <v/>
      </c>
      <c r="Y41" s="353" t="e">
        <f t="shared" si="60"/>
        <v>#REF!</v>
      </c>
      <c r="Z41" s="354" t="e">
        <f t="shared" si="51"/>
        <v>#REF!</v>
      </c>
      <c r="AA41" s="391" t="e">
        <f t="shared" si="71"/>
        <v>#REF!</v>
      </c>
      <c r="AB41" s="392" t="e">
        <f t="shared" si="71"/>
        <v>#REF!</v>
      </c>
      <c r="AC41" s="391" t="e">
        <f t="shared" si="71"/>
        <v>#REF!</v>
      </c>
      <c r="AD41" s="392" t="e">
        <f t="shared" si="71"/>
        <v>#REF!</v>
      </c>
      <c r="AE41" s="391" t="e">
        <f t="shared" si="71"/>
        <v>#REF!</v>
      </c>
      <c r="AF41" s="392" t="e">
        <f t="shared" si="71"/>
        <v>#REF!</v>
      </c>
      <c r="AG41" s="391" t="e">
        <f t="shared" si="71"/>
        <v>#REF!</v>
      </c>
      <c r="AH41" s="392" t="e">
        <f t="shared" si="71"/>
        <v>#REF!</v>
      </c>
      <c r="AI41" s="391" t="e">
        <f t="shared" si="71"/>
        <v>#REF!</v>
      </c>
      <c r="AJ41" s="392" t="e">
        <f t="shared" si="56"/>
        <v>#REF!</v>
      </c>
      <c r="AM41" s="353" t="e">
        <f t="shared" si="62"/>
        <v>#REF!</v>
      </c>
      <c r="AN41" s="354" t="e">
        <f t="shared" si="53"/>
        <v>#REF!</v>
      </c>
      <c r="AO41" s="391" t="e">
        <f t="shared" si="72"/>
        <v>#REF!</v>
      </c>
      <c r="AP41" s="392" t="e">
        <f t="shared" si="72"/>
        <v>#REF!</v>
      </c>
      <c r="AQ41" s="391" t="e">
        <f t="shared" si="72"/>
        <v>#REF!</v>
      </c>
      <c r="AR41" s="392" t="e">
        <f t="shared" si="72"/>
        <v>#REF!</v>
      </c>
      <c r="AS41" s="391" t="e">
        <f t="shared" si="72"/>
        <v>#REF!</v>
      </c>
      <c r="AT41" s="392" t="e">
        <f t="shared" si="72"/>
        <v>#REF!</v>
      </c>
      <c r="AU41" s="391" t="e">
        <f t="shared" si="72"/>
        <v>#REF!</v>
      </c>
      <c r="AV41" s="392" t="e">
        <f t="shared" si="72"/>
        <v>#REF!</v>
      </c>
      <c r="AW41" s="391" t="e">
        <f t="shared" si="5"/>
        <v>#REF!</v>
      </c>
      <c r="AX41" s="297"/>
      <c r="AZ41" s="353" t="e">
        <f t="shared" si="65"/>
        <v>#REF!</v>
      </c>
      <c r="BA41" s="354" t="e">
        <f t="shared" si="73"/>
        <v>#REF!</v>
      </c>
      <c r="BB41" s="391" t="e">
        <f t="shared" si="74"/>
        <v>#REF!</v>
      </c>
      <c r="BC41" s="392" t="e">
        <f t="shared" si="74"/>
        <v>#REF!</v>
      </c>
      <c r="BD41" s="391" t="e">
        <f t="shared" si="74"/>
        <v>#REF!</v>
      </c>
      <c r="BE41" s="392" t="e">
        <f t="shared" si="74"/>
        <v>#REF!</v>
      </c>
      <c r="BF41" s="391" t="e">
        <f t="shared" si="74"/>
        <v>#REF!</v>
      </c>
      <c r="BG41" s="392" t="e">
        <f t="shared" si="74"/>
        <v>#REF!</v>
      </c>
      <c r="BH41" s="391" t="e">
        <f t="shared" si="74"/>
        <v>#REF!</v>
      </c>
      <c r="BI41" s="392" t="e">
        <f t="shared" si="74"/>
        <v>#REF!</v>
      </c>
      <c r="BJ41" s="391" t="e">
        <f t="shared" si="74"/>
        <v>#REF!</v>
      </c>
      <c r="BK41" s="392" t="e">
        <f t="shared" si="74"/>
        <v>#REF!</v>
      </c>
      <c r="BL41" s="392" t="e">
        <f t="shared" si="74"/>
        <v>#REF!</v>
      </c>
    </row>
    <row r="42" spans="1:64" ht="10.5" customHeight="1">
      <c r="A42" s="270"/>
      <c r="B42" s="270" t="e">
        <f>#REF!</f>
        <v>#REF!</v>
      </c>
      <c r="C42" s="283" t="e">
        <f>#REF!</f>
        <v>#REF!</v>
      </c>
      <c r="E42" s="290"/>
      <c r="F42" s="290">
        <f>SUMIF($A$76:$A$743,B42&amp;"- "&amp;C42,$G$76:$G$743)</f>
        <v>0</v>
      </c>
      <c r="G42" s="290">
        <f>E42+F42</f>
        <v>0</v>
      </c>
      <c r="I42" s="290"/>
      <c r="J42" s="290">
        <f t="shared" si="66"/>
        <v>0</v>
      </c>
      <c r="K42" s="290">
        <f>I42+J42</f>
        <v>0</v>
      </c>
      <c r="M42" s="290">
        <f>G42-K42</f>
        <v>0</v>
      </c>
      <c r="N42" s="283"/>
      <c r="O42" s="288" t="str">
        <f t="shared" si="20"/>
        <v/>
      </c>
      <c r="P42" s="289" t="str">
        <f t="shared" si="70"/>
        <v/>
      </c>
      <c r="Y42" s="270" t="e">
        <f t="shared" si="60"/>
        <v>#REF!</v>
      </c>
      <c r="Z42" s="283" t="e">
        <f t="shared" si="51"/>
        <v>#REF!</v>
      </c>
      <c r="AA42" s="284" t="e">
        <f t="shared" si="71"/>
        <v>#REF!</v>
      </c>
      <c r="AB42" s="285" t="e">
        <f t="shared" si="71"/>
        <v>#REF!</v>
      </c>
      <c r="AC42" s="284" t="e">
        <f t="shared" si="71"/>
        <v>#REF!</v>
      </c>
      <c r="AD42" s="285" t="e">
        <f t="shared" si="71"/>
        <v>#REF!</v>
      </c>
      <c r="AE42" s="284" t="e">
        <f t="shared" si="71"/>
        <v>#REF!</v>
      </c>
      <c r="AF42" s="285" t="e">
        <f t="shared" si="71"/>
        <v>#REF!</v>
      </c>
      <c r="AG42" s="284" t="e">
        <f t="shared" si="71"/>
        <v>#REF!</v>
      </c>
      <c r="AH42" s="285" t="e">
        <f t="shared" si="71"/>
        <v>#REF!</v>
      </c>
      <c r="AI42" s="284" t="e">
        <f t="shared" si="71"/>
        <v>#REF!</v>
      </c>
      <c r="AJ42" s="285" t="e">
        <f t="shared" si="56"/>
        <v>#REF!</v>
      </c>
      <c r="AM42" s="270" t="e">
        <f t="shared" si="62"/>
        <v>#REF!</v>
      </c>
      <c r="AN42" s="283" t="e">
        <f t="shared" si="53"/>
        <v>#REF!</v>
      </c>
      <c r="AO42" s="284" t="e">
        <f t="shared" si="72"/>
        <v>#REF!</v>
      </c>
      <c r="AP42" s="285" t="e">
        <f t="shared" si="72"/>
        <v>#REF!</v>
      </c>
      <c r="AQ42" s="284" t="e">
        <f t="shared" si="72"/>
        <v>#REF!</v>
      </c>
      <c r="AR42" s="285" t="e">
        <f t="shared" si="72"/>
        <v>#REF!</v>
      </c>
      <c r="AS42" s="284" t="e">
        <f t="shared" si="72"/>
        <v>#REF!</v>
      </c>
      <c r="AT42" s="285" t="e">
        <f t="shared" si="72"/>
        <v>#REF!</v>
      </c>
      <c r="AU42" s="284" t="e">
        <f t="shared" si="72"/>
        <v>#REF!</v>
      </c>
      <c r="AV42" s="285" t="e">
        <f t="shared" si="72"/>
        <v>#REF!</v>
      </c>
      <c r="AW42" s="284" t="e">
        <f t="shared" si="5"/>
        <v>#REF!</v>
      </c>
      <c r="AX42" s="285"/>
      <c r="AZ42" s="270" t="e">
        <f t="shared" si="65"/>
        <v>#REF!</v>
      </c>
      <c r="BA42" s="283" t="e">
        <f t="shared" si="73"/>
        <v>#REF!</v>
      </c>
      <c r="BB42" s="284" t="e">
        <f t="shared" si="74"/>
        <v>#REF!</v>
      </c>
      <c r="BC42" s="285" t="e">
        <f t="shared" si="74"/>
        <v>#REF!</v>
      </c>
      <c r="BD42" s="284" t="e">
        <f t="shared" si="74"/>
        <v>#REF!</v>
      </c>
      <c r="BE42" s="285" t="e">
        <f t="shared" si="74"/>
        <v>#REF!</v>
      </c>
      <c r="BF42" s="284" t="e">
        <f t="shared" si="74"/>
        <v>#REF!</v>
      </c>
      <c r="BG42" s="285" t="e">
        <f t="shared" si="74"/>
        <v>#REF!</v>
      </c>
      <c r="BH42" s="284" t="e">
        <f t="shared" si="74"/>
        <v>#REF!</v>
      </c>
      <c r="BI42" s="285" t="e">
        <f t="shared" si="74"/>
        <v>#REF!</v>
      </c>
      <c r="BJ42" s="284" t="e">
        <f t="shared" si="74"/>
        <v>#REF!</v>
      </c>
      <c r="BK42" s="285" t="e">
        <f t="shared" si="74"/>
        <v>#REF!</v>
      </c>
      <c r="BL42" s="285" t="e">
        <f t="shared" si="74"/>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0"/>
        <v/>
      </c>
      <c r="Y43" s="353" t="e">
        <f t="shared" si="60"/>
        <v>#REF!</v>
      </c>
      <c r="Z43" s="354" t="e">
        <f>C48</f>
        <v>#REF!</v>
      </c>
      <c r="AA43" s="391" t="e">
        <f t="shared" si="71"/>
        <v>#REF!</v>
      </c>
      <c r="AB43" s="392" t="e">
        <f t="shared" si="71"/>
        <v>#REF!</v>
      </c>
      <c r="AC43" s="391" t="e">
        <f t="shared" si="71"/>
        <v>#REF!</v>
      </c>
      <c r="AD43" s="392" t="e">
        <f t="shared" si="71"/>
        <v>#REF!</v>
      </c>
      <c r="AE43" s="391" t="e">
        <f t="shared" si="71"/>
        <v>#REF!</v>
      </c>
      <c r="AF43" s="392" t="e">
        <f t="shared" si="71"/>
        <v>#REF!</v>
      </c>
      <c r="AG43" s="391" t="e">
        <f t="shared" si="71"/>
        <v>#REF!</v>
      </c>
      <c r="AH43" s="392" t="e">
        <f t="shared" si="71"/>
        <v>#REF!</v>
      </c>
      <c r="AI43" s="391" t="e">
        <f t="shared" si="71"/>
        <v>#REF!</v>
      </c>
      <c r="AJ43" s="392" t="e">
        <f t="shared" ref="AJ43:AJ52" si="75">SUM(AA43:AI43)</f>
        <v>#REF!</v>
      </c>
      <c r="AM43" s="353" t="e">
        <f t="shared" si="62"/>
        <v>#REF!</v>
      </c>
      <c r="AN43" s="354" t="e">
        <f t="shared" si="53"/>
        <v>#REF!</v>
      </c>
      <c r="AO43" s="391" t="e">
        <f t="shared" si="72"/>
        <v>#REF!</v>
      </c>
      <c r="AP43" s="392" t="e">
        <f t="shared" si="72"/>
        <v>#REF!</v>
      </c>
      <c r="AQ43" s="391" t="e">
        <f t="shared" si="72"/>
        <v>#REF!</v>
      </c>
      <c r="AR43" s="392" t="e">
        <f t="shared" si="72"/>
        <v>#REF!</v>
      </c>
      <c r="AS43" s="391" t="e">
        <f t="shared" si="72"/>
        <v>#REF!</v>
      </c>
      <c r="AT43" s="392" t="e">
        <f t="shared" si="72"/>
        <v>#REF!</v>
      </c>
      <c r="AU43" s="391" t="e">
        <f t="shared" si="72"/>
        <v>#REF!</v>
      </c>
      <c r="AV43" s="392" t="e">
        <f t="shared" si="72"/>
        <v>#REF!</v>
      </c>
      <c r="AW43" s="391" t="e">
        <f t="shared" si="5"/>
        <v>#REF!</v>
      </c>
      <c r="AX43" s="297"/>
      <c r="AZ43" s="353" t="e">
        <f t="shared" si="65"/>
        <v>#REF!</v>
      </c>
      <c r="BA43" s="354" t="e">
        <f t="shared" si="73"/>
        <v>#REF!</v>
      </c>
      <c r="BB43" s="391" t="e">
        <f t="shared" si="74"/>
        <v>#REF!</v>
      </c>
      <c r="BC43" s="392" t="e">
        <f t="shared" si="74"/>
        <v>#REF!</v>
      </c>
      <c r="BD43" s="391" t="e">
        <f t="shared" si="74"/>
        <v>#REF!</v>
      </c>
      <c r="BE43" s="392" t="e">
        <f t="shared" si="74"/>
        <v>#REF!</v>
      </c>
      <c r="BF43" s="391" t="e">
        <f t="shared" si="74"/>
        <v>#REF!</v>
      </c>
      <c r="BG43" s="392" t="e">
        <f t="shared" si="74"/>
        <v>#REF!</v>
      </c>
      <c r="BH43" s="391" t="e">
        <f t="shared" si="74"/>
        <v>#REF!</v>
      </c>
      <c r="BI43" s="392" t="e">
        <f t="shared" si="74"/>
        <v>#REF!</v>
      </c>
      <c r="BJ43" s="391" t="e">
        <f t="shared" si="74"/>
        <v>#REF!</v>
      </c>
      <c r="BK43" s="392" t="e">
        <f t="shared" si="74"/>
        <v>#REF!</v>
      </c>
      <c r="BL43" s="392" t="e">
        <f t="shared" si="74"/>
        <v>#REF!</v>
      </c>
    </row>
    <row r="44" spans="1:64">
      <c r="A44" s="270"/>
      <c r="B44" s="353" t="e">
        <f>#REF!</f>
        <v>#REF!</v>
      </c>
      <c r="C44" s="354" t="e">
        <f>#REF!</f>
        <v>#REF!</v>
      </c>
      <c r="E44" s="357"/>
      <c r="F44" s="357">
        <f t="shared" ref="F44:F49" si="76">SUMIF($A$76:$A$743,B44&amp;"- "&amp;C44,$G$76:$G$743)</f>
        <v>0</v>
      </c>
      <c r="G44" s="357">
        <f t="shared" ref="G44:G49" si="77">E44+F44</f>
        <v>0</v>
      </c>
      <c r="I44" s="357"/>
      <c r="J44" s="357">
        <f t="shared" si="66"/>
        <v>0</v>
      </c>
      <c r="K44" s="357">
        <f t="shared" ref="K44:K49" si="78">I44+J44</f>
        <v>0</v>
      </c>
      <c r="M44" s="357">
        <f t="shared" ref="M44:M49" si="79">G44-K44</f>
        <v>0</v>
      </c>
      <c r="N44" s="354"/>
      <c r="O44" s="288" t="str">
        <f t="shared" si="20"/>
        <v/>
      </c>
      <c r="P44" s="289" t="str">
        <f t="shared" si="70"/>
        <v/>
      </c>
      <c r="Y44" s="270" t="e">
        <f t="shared" si="60"/>
        <v>#REF!</v>
      </c>
      <c r="Z44" s="283" t="e">
        <f t="shared" si="51"/>
        <v>#REF!</v>
      </c>
      <c r="AA44" s="284" t="e">
        <f t="shared" si="71"/>
        <v>#REF!</v>
      </c>
      <c r="AB44" s="285" t="e">
        <f t="shared" si="71"/>
        <v>#REF!</v>
      </c>
      <c r="AC44" s="284" t="e">
        <f t="shared" si="71"/>
        <v>#REF!</v>
      </c>
      <c r="AD44" s="285" t="e">
        <f t="shared" si="71"/>
        <v>#REF!</v>
      </c>
      <c r="AE44" s="284" t="e">
        <f t="shared" si="71"/>
        <v>#REF!</v>
      </c>
      <c r="AF44" s="285" t="e">
        <f t="shared" si="71"/>
        <v>#REF!</v>
      </c>
      <c r="AG44" s="284" t="e">
        <f t="shared" si="71"/>
        <v>#REF!</v>
      </c>
      <c r="AH44" s="285" t="e">
        <f t="shared" si="71"/>
        <v>#REF!</v>
      </c>
      <c r="AI44" s="284" t="e">
        <f t="shared" si="71"/>
        <v>#REF!</v>
      </c>
      <c r="AJ44" s="285" t="e">
        <f t="shared" si="75"/>
        <v>#REF!</v>
      </c>
      <c r="AM44" s="270" t="e">
        <f t="shared" si="62"/>
        <v>#REF!</v>
      </c>
      <c r="AN44" s="283" t="e">
        <f t="shared" si="53"/>
        <v>#REF!</v>
      </c>
      <c r="AO44" s="284" t="e">
        <f t="shared" si="72"/>
        <v>#REF!</v>
      </c>
      <c r="AP44" s="285" t="e">
        <f t="shared" si="72"/>
        <v>#REF!</v>
      </c>
      <c r="AQ44" s="284" t="e">
        <f t="shared" si="72"/>
        <v>#REF!</v>
      </c>
      <c r="AR44" s="285" t="e">
        <f t="shared" si="72"/>
        <v>#REF!</v>
      </c>
      <c r="AS44" s="284" t="e">
        <f t="shared" si="72"/>
        <v>#REF!</v>
      </c>
      <c r="AT44" s="285" t="e">
        <f t="shared" si="72"/>
        <v>#REF!</v>
      </c>
      <c r="AU44" s="284" t="e">
        <f t="shared" si="72"/>
        <v>#REF!</v>
      </c>
      <c r="AV44" s="285" t="e">
        <f t="shared" si="72"/>
        <v>#REF!</v>
      </c>
      <c r="AW44" s="284" t="e">
        <f t="shared" si="5"/>
        <v>#REF!</v>
      </c>
      <c r="AX44" s="285"/>
      <c r="AZ44" s="270" t="e">
        <f t="shared" si="65"/>
        <v>#REF!</v>
      </c>
      <c r="BA44" s="283" t="e">
        <f t="shared" si="73"/>
        <v>#REF!</v>
      </c>
      <c r="BB44" s="284" t="e">
        <f t="shared" si="74"/>
        <v>#REF!</v>
      </c>
      <c r="BC44" s="285" t="e">
        <f t="shared" si="74"/>
        <v>#REF!</v>
      </c>
      <c r="BD44" s="284" t="e">
        <f t="shared" si="74"/>
        <v>#REF!</v>
      </c>
      <c r="BE44" s="285" t="e">
        <f t="shared" si="74"/>
        <v>#REF!</v>
      </c>
      <c r="BF44" s="284" t="e">
        <f t="shared" si="74"/>
        <v>#REF!</v>
      </c>
      <c r="BG44" s="285" t="e">
        <f t="shared" si="74"/>
        <v>#REF!</v>
      </c>
      <c r="BH44" s="284" t="e">
        <f t="shared" si="74"/>
        <v>#REF!</v>
      </c>
      <c r="BI44" s="285" t="e">
        <f t="shared" si="74"/>
        <v>#REF!</v>
      </c>
      <c r="BJ44" s="284" t="e">
        <f t="shared" si="74"/>
        <v>#REF!</v>
      </c>
      <c r="BK44" s="285" t="e">
        <f t="shared" si="74"/>
        <v>#REF!</v>
      </c>
      <c r="BL44" s="285" t="e">
        <f t="shared" si="74"/>
        <v>#REF!</v>
      </c>
    </row>
    <row r="45" spans="1:64">
      <c r="A45" s="270"/>
      <c r="B45" s="270" t="e">
        <f>#REF!</f>
        <v>#REF!</v>
      </c>
      <c r="C45" s="283" t="e">
        <f>#REF!</f>
        <v>#REF!</v>
      </c>
      <c r="E45" s="290"/>
      <c r="F45" s="290">
        <f t="shared" si="76"/>
        <v>0</v>
      </c>
      <c r="G45" s="290">
        <f t="shared" si="77"/>
        <v>0</v>
      </c>
      <c r="I45" s="290"/>
      <c r="J45" s="290">
        <f t="shared" si="66"/>
        <v>0</v>
      </c>
      <c r="K45" s="290">
        <f t="shared" si="78"/>
        <v>0</v>
      </c>
      <c r="M45" s="290">
        <f t="shared" si="79"/>
        <v>0</v>
      </c>
      <c r="N45" s="283"/>
      <c r="O45" s="288" t="str">
        <f t="shared" si="20"/>
        <v/>
      </c>
      <c r="P45" s="289" t="str">
        <f t="shared" si="70"/>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6"/>
        <v>0</v>
      </c>
      <c r="G46" s="357">
        <f t="shared" si="77"/>
        <v>0</v>
      </c>
      <c r="I46" s="357"/>
      <c r="J46" s="357">
        <f t="shared" si="66"/>
        <v>0</v>
      </c>
      <c r="K46" s="357">
        <f t="shared" si="78"/>
        <v>0</v>
      </c>
      <c r="M46" s="357">
        <f t="shared" si="79"/>
        <v>0</v>
      </c>
      <c r="N46" s="354"/>
      <c r="O46" s="288" t="str">
        <f t="shared" si="20"/>
        <v/>
      </c>
      <c r="P46" s="289" t="str">
        <f t="shared" si="70"/>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5"/>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6"/>
        <v>0</v>
      </c>
      <c r="G47" s="290">
        <f t="shared" si="77"/>
        <v>0</v>
      </c>
      <c r="I47" s="290"/>
      <c r="J47" s="290">
        <f t="shared" si="66"/>
        <v>0</v>
      </c>
      <c r="K47" s="290">
        <f t="shared" si="78"/>
        <v>0</v>
      </c>
      <c r="M47" s="290">
        <f t="shared" si="79"/>
        <v>0</v>
      </c>
      <c r="N47" s="283"/>
      <c r="O47" s="288" t="str">
        <f t="shared" si="20"/>
        <v/>
      </c>
      <c r="P47" s="289" t="str">
        <f t="shared" si="70"/>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6"/>
        <v>0</v>
      </c>
      <c r="G48" s="357">
        <f t="shared" si="77"/>
        <v>0</v>
      </c>
      <c r="I48" s="357"/>
      <c r="J48" s="357">
        <f t="shared" si="66"/>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5"/>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6"/>
        <v>0</v>
      </c>
      <c r="G49" s="290">
        <f t="shared" si="77"/>
        <v>0</v>
      </c>
      <c r="I49" s="290"/>
      <c r="J49" s="290">
        <f t="shared" si="66"/>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5"/>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 t="shared" si="66"/>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7"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5"/>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 t="shared" si="66"/>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 t="shared" si="66"/>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c r="P59" s="289"/>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c r="P62" s="289"/>
      <c r="Y62" s="276" t="e">
        <f t="shared" si="60"/>
        <v>#REF!</v>
      </c>
      <c r="Z62" s="277"/>
      <c r="AA62" s="278" t="e">
        <f t="shared" ref="AA62:AJ62" si="123">+AA63+AA64+AA65</f>
        <v>#REF!</v>
      </c>
      <c r="AB62" s="279" t="e">
        <f t="shared" si="123"/>
        <v>#REF!</v>
      </c>
      <c r="AC62" s="278" t="e">
        <f t="shared" si="123"/>
        <v>#REF!</v>
      </c>
      <c r="AD62" s="279" t="e">
        <f t="shared" si="123"/>
        <v>#REF!</v>
      </c>
      <c r="AE62" s="278" t="e">
        <f t="shared" si="123"/>
        <v>#REF!</v>
      </c>
      <c r="AF62" s="279" t="e">
        <f t="shared" si="123"/>
        <v>#REF!</v>
      </c>
      <c r="AG62" s="278" t="e">
        <f t="shared" si="123"/>
        <v>#REF!</v>
      </c>
      <c r="AH62" s="279" t="e">
        <f t="shared" si="123"/>
        <v>#REF!</v>
      </c>
      <c r="AI62" s="278" t="e">
        <f t="shared" si="123"/>
        <v>#REF!</v>
      </c>
      <c r="AJ62" s="279" t="e">
        <f t="shared" si="123"/>
        <v>#REF!</v>
      </c>
      <c r="AM62" s="276" t="e">
        <f t="shared" si="62"/>
        <v>#REF!</v>
      </c>
      <c r="AN62" s="277"/>
      <c r="AO62" s="278" t="e">
        <f t="shared" ref="AO62:AV62" si="124">+AO63+AO64+AO65</f>
        <v>#REF!</v>
      </c>
      <c r="AP62" s="279" t="e">
        <f t="shared" si="124"/>
        <v>#REF!</v>
      </c>
      <c r="AQ62" s="278" t="e">
        <f t="shared" si="124"/>
        <v>#REF!</v>
      </c>
      <c r="AR62" s="279" t="e">
        <f t="shared" si="124"/>
        <v>#REF!</v>
      </c>
      <c r="AS62" s="278" t="e">
        <f t="shared" si="124"/>
        <v>#REF!</v>
      </c>
      <c r="AT62" s="279" t="e">
        <f t="shared" si="124"/>
        <v>#REF!</v>
      </c>
      <c r="AU62" s="278" t="e">
        <f t="shared" si="124"/>
        <v>#REF!</v>
      </c>
      <c r="AV62" s="279" t="e">
        <f t="shared" si="124"/>
        <v>#REF!</v>
      </c>
      <c r="AW62" s="278" t="e">
        <f t="shared" si="5"/>
        <v>#REF!</v>
      </c>
      <c r="AX62" s="331"/>
      <c r="AZ62" s="276" t="e">
        <f t="shared" si="65"/>
        <v>#REF!</v>
      </c>
      <c r="BA62" s="277"/>
      <c r="BB62" s="278" t="e">
        <f>+BB63+BB64+BB65</f>
        <v>#REF!</v>
      </c>
      <c r="BC62" s="279" t="e">
        <f t="shared" ref="BC62:BL62" si="125">+BC63+BC64+BC65</f>
        <v>#REF!</v>
      </c>
      <c r="BD62" s="278" t="e">
        <f t="shared" si="125"/>
        <v>#REF!</v>
      </c>
      <c r="BE62" s="279" t="e">
        <f t="shared" si="125"/>
        <v>#REF!</v>
      </c>
      <c r="BF62" s="278" t="e">
        <f t="shared" si="125"/>
        <v>#REF!</v>
      </c>
      <c r="BG62" s="279" t="e">
        <f t="shared" si="125"/>
        <v>#REF!</v>
      </c>
      <c r="BH62" s="278" t="e">
        <f t="shared" si="125"/>
        <v>#REF!</v>
      </c>
      <c r="BI62" s="279" t="e">
        <f t="shared" si="125"/>
        <v>#REF!</v>
      </c>
      <c r="BJ62" s="278" t="e">
        <f t="shared" si="125"/>
        <v>#REF!</v>
      </c>
      <c r="BK62" s="279" t="e">
        <f t="shared" si="125"/>
        <v>#REF!</v>
      </c>
      <c r="BL62" s="279" t="e">
        <f t="shared" si="125"/>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c r="P63" s="289"/>
      <c r="Y63" s="353" t="e">
        <f t="shared" si="60"/>
        <v>#REF!</v>
      </c>
      <c r="Z63" s="354" t="e">
        <f>C68</f>
        <v>#REF!</v>
      </c>
      <c r="AA63" s="391" t="e">
        <f t="shared" ref="AA63:AI65" si="126">SUMPRODUCT(($A$76:$A$743=$Y63&amp;"- "&amp;$Z63)*($C$76:$C$743=AA$1)*($G$76:$G$743))</f>
        <v>#REF!</v>
      </c>
      <c r="AB63" s="392" t="e">
        <f t="shared" si="126"/>
        <v>#REF!</v>
      </c>
      <c r="AC63" s="391" t="e">
        <f t="shared" si="126"/>
        <v>#REF!</v>
      </c>
      <c r="AD63" s="392" t="e">
        <f t="shared" si="126"/>
        <v>#REF!</v>
      </c>
      <c r="AE63" s="391" t="e">
        <f t="shared" si="126"/>
        <v>#REF!</v>
      </c>
      <c r="AF63" s="392" t="e">
        <f t="shared" si="126"/>
        <v>#REF!</v>
      </c>
      <c r="AG63" s="391" t="e">
        <f t="shared" si="126"/>
        <v>#REF!</v>
      </c>
      <c r="AH63" s="392" t="e">
        <f t="shared" si="126"/>
        <v>#REF!</v>
      </c>
      <c r="AI63" s="391" t="e">
        <f t="shared" si="126"/>
        <v>#REF!</v>
      </c>
      <c r="AJ63" s="392" t="e">
        <f>SUM(AA63:AI63)</f>
        <v>#REF!</v>
      </c>
      <c r="AM63" s="353" t="e">
        <f t="shared" si="62"/>
        <v>#REF!</v>
      </c>
      <c r="AN63" s="354" t="e">
        <f>C68</f>
        <v>#REF!</v>
      </c>
      <c r="AO63" s="391" t="e">
        <f>SUMPRODUCT(($J$76:$J$742=$AM63&amp;"- "&amp;$AN63)*($K$76:$K$742=AO$1)*($O$76:$O$742))</f>
        <v>#REF!</v>
      </c>
      <c r="AP63" s="392" t="e">
        <f t="shared" ref="AP63:AV65" si="127">SUMPRODUCT(($J$76:$J$742=$AM63&amp;"- "&amp;$AN63)*($K$76:$K$742=AP$1)*($O$76:$O$742))</f>
        <v>#REF!</v>
      </c>
      <c r="AQ63" s="391" t="e">
        <f t="shared" si="127"/>
        <v>#REF!</v>
      </c>
      <c r="AR63" s="392" t="e">
        <f t="shared" si="127"/>
        <v>#REF!</v>
      </c>
      <c r="AS63" s="391" t="e">
        <f t="shared" si="127"/>
        <v>#REF!</v>
      </c>
      <c r="AT63" s="392" t="e">
        <f t="shared" si="127"/>
        <v>#REF!</v>
      </c>
      <c r="AU63" s="391" t="e">
        <f t="shared" si="127"/>
        <v>#REF!</v>
      </c>
      <c r="AV63" s="392" t="e">
        <f t="shared" si="127"/>
        <v>#REF!</v>
      </c>
      <c r="AW63" s="391" t="e">
        <f t="shared" si="5"/>
        <v>#REF!</v>
      </c>
      <c r="AX63" s="297"/>
      <c r="AZ63" s="353" t="e">
        <f t="shared" si="65"/>
        <v>#REF!</v>
      </c>
      <c r="BA63" s="354" t="e">
        <f>C68</f>
        <v>#REF!</v>
      </c>
      <c r="BB63" s="391" t="e">
        <f t="shared" ref="BB63:BL65" si="128">SUMPRODUCT(($C$9:$C$70=$BA63)*($N$9:$N$70=BB$1)*($M$9:$M$70))</f>
        <v>#REF!</v>
      </c>
      <c r="BC63" s="392" t="e">
        <f t="shared" si="128"/>
        <v>#REF!</v>
      </c>
      <c r="BD63" s="391" t="e">
        <f t="shared" si="128"/>
        <v>#REF!</v>
      </c>
      <c r="BE63" s="392" t="e">
        <f t="shared" si="128"/>
        <v>#REF!</v>
      </c>
      <c r="BF63" s="391" t="e">
        <f t="shared" si="128"/>
        <v>#REF!</v>
      </c>
      <c r="BG63" s="392" t="e">
        <f t="shared" si="128"/>
        <v>#REF!</v>
      </c>
      <c r="BH63" s="391" t="e">
        <f t="shared" si="128"/>
        <v>#REF!</v>
      </c>
      <c r="BI63" s="392" t="e">
        <f t="shared" si="128"/>
        <v>#REF!</v>
      </c>
      <c r="BJ63" s="391" t="e">
        <f t="shared" si="128"/>
        <v>#REF!</v>
      </c>
      <c r="BK63" s="392" t="e">
        <f t="shared" si="128"/>
        <v>#REF!</v>
      </c>
      <c r="BL63" s="392" t="e">
        <f t="shared" si="128"/>
        <v>#REF!</v>
      </c>
    </row>
    <row r="64" spans="1:64" ht="12.75" customHeight="1">
      <c r="A64" s="270">
        <f>+A62+1</f>
        <v>11</v>
      </c>
      <c r="B64" s="353" t="e">
        <f>#REF!</f>
        <v>#REF!</v>
      </c>
      <c r="C64" s="367" t="e">
        <f>#REF!</f>
        <v>#REF!</v>
      </c>
      <c r="E64" s="368"/>
      <c r="F64" s="368"/>
      <c r="G64" s="368"/>
      <c r="I64" s="357"/>
      <c r="J64" s="357">
        <f t="shared" ref="J64:J70" si="129">SUMIF($J$76:$J$743,B64&amp;"- "&amp;C64,$O$76:$O$743)</f>
        <v>0</v>
      </c>
      <c r="K64" s="357">
        <f>I64+J64</f>
        <v>0</v>
      </c>
      <c r="M64" s="357"/>
      <c r="N64" s="367"/>
      <c r="O64" s="288"/>
      <c r="P64" s="289"/>
      <c r="Y64" s="270" t="e">
        <f t="shared" si="60"/>
        <v>#REF!</v>
      </c>
      <c r="Z64" s="283" t="e">
        <f>C69</f>
        <v>#REF!</v>
      </c>
      <c r="AA64" s="284" t="e">
        <f t="shared" si="126"/>
        <v>#REF!</v>
      </c>
      <c r="AB64" s="285" t="e">
        <f t="shared" si="126"/>
        <v>#REF!</v>
      </c>
      <c r="AC64" s="284" t="e">
        <f t="shared" si="126"/>
        <v>#REF!</v>
      </c>
      <c r="AD64" s="285" t="e">
        <f t="shared" si="126"/>
        <v>#REF!</v>
      </c>
      <c r="AE64" s="284" t="e">
        <f t="shared" si="126"/>
        <v>#REF!</v>
      </c>
      <c r="AF64" s="285" t="e">
        <f t="shared" si="126"/>
        <v>#REF!</v>
      </c>
      <c r="AG64" s="284" t="e">
        <f t="shared" si="126"/>
        <v>#REF!</v>
      </c>
      <c r="AH64" s="285" t="e">
        <f t="shared" si="126"/>
        <v>#REF!</v>
      </c>
      <c r="AI64" s="284" t="e">
        <f t="shared" si="126"/>
        <v>#REF!</v>
      </c>
      <c r="AJ64" s="285" t="e">
        <f>SUM(AA64:AI64)</f>
        <v>#REF!</v>
      </c>
      <c r="AM64" s="270" t="e">
        <f t="shared" si="62"/>
        <v>#REF!</v>
      </c>
      <c r="AN64" s="283" t="e">
        <f>C69</f>
        <v>#REF!</v>
      </c>
      <c r="AO64" s="284" t="e">
        <f>SUMPRODUCT(($J$76:$J$742=$AM64&amp;"- "&amp;$AN64)*($K$76:$K$742=AO$1)*($O$76:$O$742))</f>
        <v>#REF!</v>
      </c>
      <c r="AP64" s="285" t="e">
        <f t="shared" si="127"/>
        <v>#REF!</v>
      </c>
      <c r="AQ64" s="284" t="e">
        <f t="shared" si="127"/>
        <v>#REF!</v>
      </c>
      <c r="AR64" s="285" t="e">
        <f t="shared" si="127"/>
        <v>#REF!</v>
      </c>
      <c r="AS64" s="284" t="e">
        <f t="shared" si="127"/>
        <v>#REF!</v>
      </c>
      <c r="AT64" s="285" t="e">
        <f t="shared" si="127"/>
        <v>#REF!</v>
      </c>
      <c r="AU64" s="284" t="e">
        <f t="shared" si="127"/>
        <v>#REF!</v>
      </c>
      <c r="AV64" s="285" t="e">
        <f t="shared" si="127"/>
        <v>#REF!</v>
      </c>
      <c r="AW64" s="284" t="e">
        <f t="shared" si="5"/>
        <v>#REF!</v>
      </c>
      <c r="AX64" s="285"/>
      <c r="AZ64" s="270" t="e">
        <f t="shared" si="65"/>
        <v>#REF!</v>
      </c>
      <c r="BA64" s="283" t="e">
        <f>C69</f>
        <v>#REF!</v>
      </c>
      <c r="BB64" s="284" t="e">
        <f t="shared" si="128"/>
        <v>#REF!</v>
      </c>
      <c r="BC64" s="285" t="e">
        <f t="shared" si="128"/>
        <v>#REF!</v>
      </c>
      <c r="BD64" s="284" t="e">
        <f t="shared" si="128"/>
        <v>#REF!</v>
      </c>
      <c r="BE64" s="285" t="e">
        <f t="shared" si="128"/>
        <v>#REF!</v>
      </c>
      <c r="BF64" s="284" t="e">
        <f t="shared" si="128"/>
        <v>#REF!</v>
      </c>
      <c r="BG64" s="285" t="e">
        <f t="shared" si="128"/>
        <v>#REF!</v>
      </c>
      <c r="BH64" s="284" t="e">
        <f t="shared" si="128"/>
        <v>#REF!</v>
      </c>
      <c r="BI64" s="285" t="e">
        <f t="shared" si="128"/>
        <v>#REF!</v>
      </c>
      <c r="BJ64" s="284" t="e">
        <f t="shared" si="128"/>
        <v>#REF!</v>
      </c>
      <c r="BK64" s="285" t="e">
        <f t="shared" si="128"/>
        <v>#REF!</v>
      </c>
      <c r="BL64" s="285" t="e">
        <f t="shared" si="128"/>
        <v>#REF!</v>
      </c>
    </row>
    <row r="65" spans="1:64" ht="12" customHeight="1">
      <c r="A65" s="270"/>
      <c r="B65" s="270" t="e">
        <f>#REF!</f>
        <v>#REF!</v>
      </c>
      <c r="C65" s="269" t="e">
        <f>#REF!</f>
        <v>#REF!</v>
      </c>
      <c r="E65" s="299"/>
      <c r="F65" s="299"/>
      <c r="G65" s="299"/>
      <c r="I65" s="290"/>
      <c r="J65" s="290">
        <f t="shared" si="129"/>
        <v>0</v>
      </c>
      <c r="K65" s="290">
        <f>I65+J65</f>
        <v>0</v>
      </c>
      <c r="M65" s="290"/>
      <c r="O65" s="288"/>
      <c r="P65" s="289"/>
      <c r="Y65" s="353" t="e">
        <f t="shared" si="60"/>
        <v>#REF!</v>
      </c>
      <c r="Z65" s="354" t="e">
        <f>C70</f>
        <v>#REF!</v>
      </c>
      <c r="AA65" s="391" t="e">
        <f t="shared" si="126"/>
        <v>#REF!</v>
      </c>
      <c r="AB65" s="392" t="e">
        <f t="shared" si="126"/>
        <v>#REF!</v>
      </c>
      <c r="AC65" s="391" t="e">
        <f t="shared" si="126"/>
        <v>#REF!</v>
      </c>
      <c r="AD65" s="392" t="e">
        <f t="shared" si="126"/>
        <v>#REF!</v>
      </c>
      <c r="AE65" s="391" t="e">
        <f t="shared" si="126"/>
        <v>#REF!</v>
      </c>
      <c r="AF65" s="392" t="e">
        <f t="shared" si="126"/>
        <v>#REF!</v>
      </c>
      <c r="AG65" s="391" t="e">
        <f t="shared" si="126"/>
        <v>#REF!</v>
      </c>
      <c r="AH65" s="392" t="e">
        <f t="shared" si="126"/>
        <v>#REF!</v>
      </c>
      <c r="AI65" s="391" t="e">
        <f t="shared" si="126"/>
        <v>#REF!</v>
      </c>
      <c r="AJ65" s="392" t="e">
        <f>SUM(AA65:AI65)</f>
        <v>#REF!</v>
      </c>
      <c r="AM65" s="353" t="e">
        <f t="shared" si="62"/>
        <v>#REF!</v>
      </c>
      <c r="AN65" s="354" t="e">
        <f>C70</f>
        <v>#REF!</v>
      </c>
      <c r="AO65" s="391" t="e">
        <f>SUMPRODUCT(($J$76:$J$742=$AM65&amp;"- "&amp;$AN65)*($K$76:$K$742=AO$1)*($O$76:$O$742))</f>
        <v>#REF!</v>
      </c>
      <c r="AP65" s="392" t="e">
        <f t="shared" si="127"/>
        <v>#REF!</v>
      </c>
      <c r="AQ65" s="391" t="e">
        <f t="shared" si="127"/>
        <v>#REF!</v>
      </c>
      <c r="AR65" s="392" t="e">
        <f t="shared" si="127"/>
        <v>#REF!</v>
      </c>
      <c r="AS65" s="391" t="e">
        <f t="shared" si="127"/>
        <v>#REF!</v>
      </c>
      <c r="AT65" s="392" t="e">
        <f t="shared" si="127"/>
        <v>#REF!</v>
      </c>
      <c r="AU65" s="391" t="e">
        <f t="shared" si="127"/>
        <v>#REF!</v>
      </c>
      <c r="AV65" s="392" t="e">
        <f t="shared" si="127"/>
        <v>#REF!</v>
      </c>
      <c r="AW65" s="391" t="e">
        <f t="shared" si="5"/>
        <v>#REF!</v>
      </c>
      <c r="AX65" s="297"/>
      <c r="AZ65" s="353" t="e">
        <f t="shared" si="65"/>
        <v>#REF!</v>
      </c>
      <c r="BA65" s="354" t="e">
        <f>C70</f>
        <v>#REF!</v>
      </c>
      <c r="BB65" s="391" t="e">
        <f t="shared" si="128"/>
        <v>#REF!</v>
      </c>
      <c r="BC65" s="392" t="e">
        <f t="shared" si="128"/>
        <v>#REF!</v>
      </c>
      <c r="BD65" s="391" t="e">
        <f t="shared" si="128"/>
        <v>#REF!</v>
      </c>
      <c r="BE65" s="392" t="e">
        <f t="shared" si="128"/>
        <v>#REF!</v>
      </c>
      <c r="BF65" s="391" t="e">
        <f t="shared" si="128"/>
        <v>#REF!</v>
      </c>
      <c r="BG65" s="392" t="e">
        <f t="shared" si="128"/>
        <v>#REF!</v>
      </c>
      <c r="BH65" s="391" t="e">
        <f t="shared" si="128"/>
        <v>#REF!</v>
      </c>
      <c r="BI65" s="392" t="e">
        <f t="shared" si="128"/>
        <v>#REF!</v>
      </c>
      <c r="BJ65" s="391" t="e">
        <f t="shared" si="128"/>
        <v>#REF!</v>
      </c>
      <c r="BK65" s="392" t="e">
        <f t="shared" si="128"/>
        <v>#REF!</v>
      </c>
      <c r="BL65" s="392" t="e">
        <f t="shared" si="128"/>
        <v>#REF!</v>
      </c>
    </row>
    <row r="66" spans="1:64">
      <c r="A66" s="270"/>
      <c r="B66" s="353" t="e">
        <f>#REF!</f>
        <v>#REF!</v>
      </c>
      <c r="C66" s="367" t="e">
        <f>#REF!</f>
        <v>#REF!</v>
      </c>
      <c r="E66" s="368"/>
      <c r="F66" s="368"/>
      <c r="G66" s="368"/>
      <c r="I66" s="357"/>
      <c r="J66" s="357">
        <f t="shared" si="129"/>
        <v>0</v>
      </c>
      <c r="K66" s="357">
        <f>I66+J66</f>
        <v>0</v>
      </c>
      <c r="M66" s="357"/>
      <c r="N66" s="367"/>
      <c r="O66" s="288" t="str">
        <f>IF(M66=0,"",IF(N66=0,"ERROR",""))</f>
        <v/>
      </c>
      <c r="P66" s="289" t="str">
        <f>IF(O66="ERROR","Please insert comment","")</f>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IF(M67=0,"",IF(N67=0,"ERROR",""))</f>
        <v/>
      </c>
      <c r="P67" s="289" t="str">
        <f>IF(O67="ERROR","Please insert comment","")</f>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29"/>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29"/>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29"/>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O745" s="326">
        <f>SUM(O76:O744)</f>
        <v>0</v>
      </c>
      <c r="P745" s="271"/>
    </row>
    <row r="746" spans="3:17">
      <c r="P746" s="271"/>
    </row>
  </sheetData>
  <customSheetViews>
    <customSheetView guid="{DF7C460C-2A36-4F14-A227-8E6777F6FB1D}" topLeftCell="T26">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21" priority="4" operator="containsText" text="ERROR">
      <formula>NOT(ISERROR(SEARCH("ERROR",F72)))</formula>
    </cfRule>
  </conditionalFormatting>
  <conditionalFormatting sqref="J72">
    <cfRule type="containsText" dxfId="120" priority="3" operator="containsText" text="ERROR">
      <formula>NOT(ISERROR(SEARCH("ERROR",J72)))</formula>
    </cfRule>
  </conditionalFormatting>
  <conditionalFormatting sqref="T14">
    <cfRule type="containsText" dxfId="119" priority="2" operator="containsText" text="ERROR">
      <formula>NOT(ISERROR(SEARCH("ERROR",T14)))</formula>
    </cfRule>
  </conditionalFormatting>
  <conditionalFormatting sqref="T26">
    <cfRule type="containsText" dxfId="118"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500-000000000000}">
      <formula1>Taxes</formula1>
    </dataValidation>
    <dataValidation type="list" allowBlank="1" showInputMessage="1" showErrorMessage="1" sqref="C76:C743" xr:uid="{00000000-0002-0000-1500-000001000000}">
      <formula1>Compadjust</formula1>
    </dataValidation>
    <dataValidation type="list" allowBlank="1" showInputMessage="1" showErrorMessage="1" sqref="N743 K76:K86 K88:K742" xr:uid="{00000000-0002-0000-1500-000002000000}">
      <formula1>Govadjust</formula1>
    </dataValidation>
    <dataValidation type="list" allowBlank="1" showInputMessage="1" showErrorMessage="1" sqref="N38:N42 N9:N15 N67:N70 N61 N17:N25 N51 N53:N58 N63:N65 N44:N49 N27:N36" xr:uid="{00000000-0002-0000-1500-000003000000}">
      <formula1>FinalDiff</formula1>
    </dataValidation>
    <dataValidation type="list" allowBlank="1" showInputMessage="1" showErrorMessage="1" sqref="J88:J742 J76:J86" xr:uid="{00000000-0002-0000-1500-000004000000}">
      <formula1>Taxes</formula1>
    </dataValidation>
  </dataValidations>
  <pageMargins left="0.7" right="0.7" top="0.75" bottom="0.75" header="0.3" footer="0.3"/>
  <pageSetup paperSize="9" orientation="landscape" r:id="rId2"/>
  <ignoredErrors>
    <ignoredError sqref="F13:G14 F32:G32 F35:G52 F33:G34 J33:K34 F54:G64 F53:G53 J53:K53 F66:G67 F65:G65 J65:K65 I14:K14 I32:K32 I37:K37 I54:K54 I67:K67 M33:M34 M53 M65 M13:M14 M32 M35:M52 M54:M64 M66:M67 J13:K13 J35:K36 I40:K40 J38:K39 I43:K43 J41:K42 I50:K50 J44:K49 I52:K52 J51:K51 I56:K56 J55:K55 I58:K59 J57:K57 I62:K63 J60:K61 J66:K66 J64:K64" 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15">
    <tabColor rgb="FF00B0F0"/>
  </sheetPr>
  <dimension ref="A1:BL746"/>
  <sheetViews>
    <sheetView showGridLines="0" zoomScaleNormal="100" workbookViewId="0">
      <pane xSplit="4" ySplit="6" topLeftCell="E64" activePane="bottomRight" state="frozen"/>
      <selection activeCell="E71" sqref="E71"/>
      <selection pane="topRight" activeCell="E71" sqref="E71"/>
      <selection pane="bottomLeft" activeCell="E71" sqref="E71"/>
      <selection pane="bottomRight" activeCell="N15" sqref="N15:N3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335"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7"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v>0</v>
      </c>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7"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c r="P59" s="289"/>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c r="P62" s="289"/>
      <c r="Y62" s="276" t="e">
        <f t="shared" si="60"/>
        <v>#REF!</v>
      </c>
      <c r="Z62" s="277"/>
      <c r="AA62" s="278" t="e">
        <f t="shared" ref="AA62:AJ62" si="123">+AA63+AA64+AA65</f>
        <v>#REF!</v>
      </c>
      <c r="AB62" s="279" t="e">
        <f t="shared" si="123"/>
        <v>#REF!</v>
      </c>
      <c r="AC62" s="278" t="e">
        <f t="shared" si="123"/>
        <v>#REF!</v>
      </c>
      <c r="AD62" s="279" t="e">
        <f t="shared" si="123"/>
        <v>#REF!</v>
      </c>
      <c r="AE62" s="278" t="e">
        <f t="shared" si="123"/>
        <v>#REF!</v>
      </c>
      <c r="AF62" s="279" t="e">
        <f t="shared" si="123"/>
        <v>#REF!</v>
      </c>
      <c r="AG62" s="278" t="e">
        <f t="shared" si="123"/>
        <v>#REF!</v>
      </c>
      <c r="AH62" s="279" t="e">
        <f t="shared" si="123"/>
        <v>#REF!</v>
      </c>
      <c r="AI62" s="278" t="e">
        <f t="shared" si="123"/>
        <v>#REF!</v>
      </c>
      <c r="AJ62" s="279" t="e">
        <f t="shared" si="123"/>
        <v>#REF!</v>
      </c>
      <c r="AM62" s="276" t="e">
        <f t="shared" si="62"/>
        <v>#REF!</v>
      </c>
      <c r="AN62" s="277"/>
      <c r="AO62" s="278" t="e">
        <f t="shared" ref="AO62:AV62" si="124">+AO63+AO64+AO65</f>
        <v>#REF!</v>
      </c>
      <c r="AP62" s="279" t="e">
        <f t="shared" si="124"/>
        <v>#REF!</v>
      </c>
      <c r="AQ62" s="278" t="e">
        <f t="shared" si="124"/>
        <v>#REF!</v>
      </c>
      <c r="AR62" s="279" t="e">
        <f t="shared" si="124"/>
        <v>#REF!</v>
      </c>
      <c r="AS62" s="278" t="e">
        <f t="shared" si="124"/>
        <v>#REF!</v>
      </c>
      <c r="AT62" s="279" t="e">
        <f t="shared" si="124"/>
        <v>#REF!</v>
      </c>
      <c r="AU62" s="278" t="e">
        <f t="shared" si="124"/>
        <v>#REF!</v>
      </c>
      <c r="AV62" s="279" t="e">
        <f t="shared" si="124"/>
        <v>#REF!</v>
      </c>
      <c r="AW62" s="278" t="e">
        <f t="shared" si="5"/>
        <v>#REF!</v>
      </c>
      <c r="AX62" s="331"/>
      <c r="AZ62" s="276" t="e">
        <f t="shared" si="65"/>
        <v>#REF!</v>
      </c>
      <c r="BA62" s="277"/>
      <c r="BB62" s="278" t="e">
        <f>+BB63+BB64+BB65</f>
        <v>#REF!</v>
      </c>
      <c r="BC62" s="279" t="e">
        <f t="shared" ref="BC62:BL62" si="125">+BC63+BC64+BC65</f>
        <v>#REF!</v>
      </c>
      <c r="BD62" s="278" t="e">
        <f t="shared" si="125"/>
        <v>#REF!</v>
      </c>
      <c r="BE62" s="279" t="e">
        <f t="shared" si="125"/>
        <v>#REF!</v>
      </c>
      <c r="BF62" s="278" t="e">
        <f t="shared" si="125"/>
        <v>#REF!</v>
      </c>
      <c r="BG62" s="279" t="e">
        <f t="shared" si="125"/>
        <v>#REF!</v>
      </c>
      <c r="BH62" s="278" t="e">
        <f t="shared" si="125"/>
        <v>#REF!</v>
      </c>
      <c r="BI62" s="279" t="e">
        <f t="shared" si="125"/>
        <v>#REF!</v>
      </c>
      <c r="BJ62" s="278" t="e">
        <f t="shared" si="125"/>
        <v>#REF!</v>
      </c>
      <c r="BK62" s="279" t="e">
        <f t="shared" si="125"/>
        <v>#REF!</v>
      </c>
      <c r="BL62" s="279" t="e">
        <f t="shared" si="125"/>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ref="O63:O70" si="126">IF(M63=0,"",IF(N63=0,"ERROR",""))</f>
        <v/>
      </c>
      <c r="P63" s="289" t="str">
        <f t="shared" ref="P63:P70" si="127">IF(O63="ERROR","Please insert comment","")</f>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6"/>
        <v/>
      </c>
      <c r="P64" s="289" t="str">
        <f t="shared" si="127"/>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6"/>
        <v/>
      </c>
      <c r="P65" s="289" t="str">
        <f t="shared" si="127"/>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6"/>
        <v/>
      </c>
      <c r="P66" s="289" t="str">
        <f t="shared" si="12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6"/>
        <v/>
      </c>
      <c r="P67" s="289" t="str">
        <f t="shared" si="12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 t="shared" si="126"/>
        <v/>
      </c>
      <c r="P68" s="289" t="str">
        <f t="shared" si="127"/>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 t="shared" si="126"/>
        <v/>
      </c>
      <c r="P69" s="289" t="str">
        <f t="shared" si="127"/>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 t="shared" si="126"/>
        <v/>
      </c>
      <c r="P70" s="289" t="str">
        <f t="shared" si="127"/>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O745" s="326">
        <f>SUM(O76:O744)</f>
        <v>0</v>
      </c>
      <c r="P745" s="271"/>
    </row>
    <row r="746" spans="3:17">
      <c r="P746" s="271"/>
    </row>
  </sheetData>
  <customSheetViews>
    <customSheetView guid="{DF7C460C-2A36-4F14-A227-8E6777F6FB1D}">
      <selection activeCell="L8" sqref="L8"/>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17" priority="4" operator="containsText" text="ERROR">
      <formula>NOT(ISERROR(SEARCH("ERROR",F72)))</formula>
    </cfRule>
  </conditionalFormatting>
  <conditionalFormatting sqref="J72">
    <cfRule type="containsText" dxfId="116" priority="3" operator="containsText" text="ERROR">
      <formula>NOT(ISERROR(SEARCH("ERROR",J72)))</formula>
    </cfRule>
  </conditionalFormatting>
  <conditionalFormatting sqref="T14">
    <cfRule type="containsText" dxfId="115" priority="2" operator="containsText" text="ERROR">
      <formula>NOT(ISERROR(SEARCH("ERROR",T14)))</formula>
    </cfRule>
  </conditionalFormatting>
  <conditionalFormatting sqref="T26">
    <cfRule type="containsText" dxfId="114" priority="1" operator="containsText" text="ERROR">
      <formula>NOT(ISERROR(SEARCH("ERROR",T26)))</formula>
    </cfRule>
  </conditionalFormatting>
  <dataValidations count="5">
    <dataValidation type="list" allowBlank="1" showInputMessage="1" showErrorMessage="1" sqref="N9:N15 N44:N49 N67:N70 N61 N51 N53:N58 N63:N65 N38:N42 N17:N36" xr:uid="{00000000-0002-0000-1600-000000000000}">
      <formula1>FinalDiff</formula1>
    </dataValidation>
    <dataValidation type="list" allowBlank="1" showInputMessage="1" showErrorMessage="1" sqref="N743 K76:K742" xr:uid="{00000000-0002-0000-1600-000001000000}">
      <formula1>Govadjust</formula1>
    </dataValidation>
    <dataValidation type="list" allowBlank="1" showInputMessage="1" showErrorMessage="1" sqref="J76:J742" xr:uid="{00000000-0002-0000-1600-000002000000}">
      <formula1>Taxes</formula1>
    </dataValidation>
    <dataValidation type="list" allowBlank="1" showInputMessage="1" showErrorMessage="1" sqref="C76:C743" xr:uid="{00000000-0002-0000-1600-000003000000}">
      <formula1>Compadjust</formula1>
    </dataValidation>
    <dataValidation type="list" allowBlank="1" showErrorMessage="1" errorTitle="Taxes" error="Non valid entry. Please check the tax list" promptTitle="Taxes" prompt="Please select the tax subject to adjustment" sqref="A76:A743" xr:uid="{00000000-0002-0000-1600-000004000000}">
      <formula1>Taxes</formula1>
    </dataValidation>
  </dataValidations>
  <pageMargins left="0.7" right="0.7" top="0.75" bottom="0.75" header="0.3" footer="0.3"/>
  <pageSetup paperSize="9" orientation="landscape" r:id="rId2"/>
  <ignoredErrors>
    <ignoredError sqref="F14:G14 F32:G32 J67:K67 F37:G37 F33:G36 J33:K36 F39:G52 F38:G38 J38:K38 F54:G63 F53:G53 J53:K53 I14:K14 I32:K32 I37:K37 I40:K40 I54:K54 M33:M36 M38 M53 M14 M32 M37 M39:M52 M54:M63 J39:K39 I43:K43 J41:K42 I50:K50 J44:K49 I52:K52 J51:K51 I56:K56 J55:K55 I58:K59 J57:K57 I62:K63 J60:K61" 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16">
    <tabColor rgb="FF00B0F0"/>
  </sheetPr>
  <dimension ref="A1:BL746"/>
  <sheetViews>
    <sheetView showGridLines="0" zoomScaleNormal="100" workbookViewId="0">
      <pane xSplit="4" ySplit="7" topLeftCell="E73" activePane="bottomRight" state="frozen"/>
      <selection activeCell="E71" sqref="E71"/>
      <selection pane="topRight" activeCell="E71" sqref="E71"/>
      <selection pane="bottomLeft" activeCell="E71" sqref="E71"/>
      <selection pane="bottomRight" activeCell="N30" sqref="N3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SUMPRODUCT(($A$76:$A$741=$Y4&amp;"- "&amp;$Z4)*($C$76:$C$741=AA$1)*($G$76:$G$741))</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SUMPRODUCT(($J$76:$J$740=$AM4&amp;"- "&amp;$AN4)*($K$76:$K$740=AO$1)*($O$76:$O$740))</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SUMIF($C$76:$C$741,R5,$G$76:$G$741)</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SUMIF($A$76:$A$741,B10&amp;"- "&amp;C10,$G$76:$G$741)</f>
        <v>0</v>
      </c>
      <c r="G10" s="290">
        <f>E10+F10</f>
        <v>0</v>
      </c>
      <c r="I10" s="290">
        <v>0</v>
      </c>
      <c r="J10" s="290">
        <f>SUMIF($J$76:$J$741,B10&amp;"- "&amp;C10,$O$76:$O$741)</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19" si="21">SUMPRODUCT(($A$76:$A$741=$Y10&amp;"- "&amp;$Z10)*($C$76:$C$741=AA$1)*($G$76:$G$741))</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19" si="22">SUMPRODUCT(($J$76:$J$740=$AM10&amp;"- "&amp;$AN10)*($K$76:$K$740=AO$1)*($O$76:$O$740))</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SUMIF($A$76:$A$741,B11&amp;"- "&amp;C11,$G$76:$G$741)</f>
        <v>0</v>
      </c>
      <c r="G11" s="357">
        <f>E11+F11</f>
        <v>0</v>
      </c>
      <c r="I11" s="357">
        <v>0</v>
      </c>
      <c r="J11" s="357">
        <f>SUMIF($J$76:$J$741,B11&amp;"- "&amp;C11,$O$76:$O$741)</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SUMIF($A$76:$A$741,B12&amp;"- "&amp;C12,$G$76:$G$741)</f>
        <v>0</v>
      </c>
      <c r="G12" s="290">
        <f>E12+F12</f>
        <v>0</v>
      </c>
      <c r="I12" s="290">
        <v>0</v>
      </c>
      <c r="J12" s="290">
        <f>SUMIF($J$76:$J$741,B12&amp;"- "&amp;C12,$O$76:$O$741)</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SUMIF($A$76:$A$741,B13&amp;"- "&amp;C13,$G$76:$G$741)</f>
        <v>0</v>
      </c>
      <c r="G13" s="357">
        <f>E13+F13</f>
        <v>0</v>
      </c>
      <c r="I13" s="357"/>
      <c r="J13" s="357">
        <f>SUMIF($J$76:$J$741,B13&amp;"- "&amp;C13,$O$76:$O$741)</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SUMIF($A$76:$A$741,B15&amp;"- "&amp;C15,$G$76:$G$741)</f>
        <v>0</v>
      </c>
      <c r="G15" s="290">
        <f t="shared" ref="G15:G29" si="28">E15+F15</f>
        <v>0</v>
      </c>
      <c r="I15" s="290">
        <v>0</v>
      </c>
      <c r="J15" s="290">
        <f t="shared" ref="J15:J31" si="29">SUMIF($J$76:$J$741,B15&amp;"- "&amp;C15,$O$76:$O$741)</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SUMIF($K$76:$K$741,R18,$O$76:$O$741)</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ref="AA20:AI26" si="33">SUMPRODUCT(($A$76:$A$741=$Y20&amp;"- "&amp;$Z20)*($C$76:$C$741=AA$1)*($G$76:$G$741))</f>
        <v>#REF!</v>
      </c>
      <c r="AB20" s="392" t="e">
        <f t="shared" si="33"/>
        <v>#REF!</v>
      </c>
      <c r="AC20" s="391" t="e">
        <f t="shared" si="33"/>
        <v>#REF!</v>
      </c>
      <c r="AD20" s="392" t="e">
        <f t="shared" si="33"/>
        <v>#REF!</v>
      </c>
      <c r="AE20" s="391" t="e">
        <f t="shared" si="33"/>
        <v>#REF!</v>
      </c>
      <c r="AF20" s="392" t="e">
        <f t="shared" si="33"/>
        <v>#REF!</v>
      </c>
      <c r="AG20" s="391" t="e">
        <f t="shared" si="33"/>
        <v>#REF!</v>
      </c>
      <c r="AH20" s="392" t="e">
        <f t="shared" si="33"/>
        <v>#REF!</v>
      </c>
      <c r="AI20" s="391" t="e">
        <f t="shared" si="33"/>
        <v>#REF!</v>
      </c>
      <c r="AJ20" s="392" t="e">
        <f>SUM(AA20:AI20)</f>
        <v>#REF!</v>
      </c>
      <c r="AM20" s="353" t="e">
        <f t="shared" si="1"/>
        <v>#REF!</v>
      </c>
      <c r="AN20" s="354" t="e">
        <f t="shared" si="26"/>
        <v>#REF!</v>
      </c>
      <c r="AO20" s="391" t="e">
        <f t="shared" ref="AO20:AV26" si="34">SUMPRODUCT(($J$76:$J$740=$AM20&amp;"- "&amp;$AN20)*($K$76:$K$740=AO$1)*($O$76:$O$740))</f>
        <v>#REF!</v>
      </c>
      <c r="AP20" s="392" t="e">
        <f t="shared" si="34"/>
        <v>#REF!</v>
      </c>
      <c r="AQ20" s="391" t="e">
        <f t="shared" si="34"/>
        <v>#REF!</v>
      </c>
      <c r="AR20" s="392" t="e">
        <f t="shared" si="34"/>
        <v>#REF!</v>
      </c>
      <c r="AS20" s="391" t="e">
        <f t="shared" si="34"/>
        <v>#REF!</v>
      </c>
      <c r="AT20" s="392" t="e">
        <f t="shared" si="34"/>
        <v>#REF!</v>
      </c>
      <c r="AU20" s="391" t="e">
        <f t="shared" si="34"/>
        <v>#REF!</v>
      </c>
      <c r="AV20" s="392" t="e">
        <f t="shared" si="34"/>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33"/>
        <v>#REF!</v>
      </c>
      <c r="AB21" s="285" t="e">
        <f t="shared" si="33"/>
        <v>#REF!</v>
      </c>
      <c r="AC21" s="284" t="e">
        <f t="shared" si="33"/>
        <v>#REF!</v>
      </c>
      <c r="AD21" s="285" t="e">
        <f t="shared" si="33"/>
        <v>#REF!</v>
      </c>
      <c r="AE21" s="284" t="e">
        <f t="shared" si="33"/>
        <v>#REF!</v>
      </c>
      <c r="AF21" s="285" t="e">
        <f t="shared" si="33"/>
        <v>#REF!</v>
      </c>
      <c r="AG21" s="284" t="e">
        <f t="shared" si="33"/>
        <v>#REF!</v>
      </c>
      <c r="AH21" s="285" t="e">
        <f t="shared" si="33"/>
        <v>#REF!</v>
      </c>
      <c r="AI21" s="284" t="e">
        <f t="shared" si="33"/>
        <v>#REF!</v>
      </c>
      <c r="AJ21" s="285" t="e">
        <f>SUM(AA21:AI21)</f>
        <v>#REF!</v>
      </c>
      <c r="AM21" s="270" t="e">
        <f t="shared" si="1"/>
        <v>#REF!</v>
      </c>
      <c r="AN21" s="283" t="e">
        <f t="shared" si="26"/>
        <v>#REF!</v>
      </c>
      <c r="AO21" s="284" t="e">
        <f t="shared" si="34"/>
        <v>#REF!</v>
      </c>
      <c r="AP21" s="285" t="e">
        <f t="shared" si="34"/>
        <v>#REF!</v>
      </c>
      <c r="AQ21" s="284" t="e">
        <f t="shared" si="34"/>
        <v>#REF!</v>
      </c>
      <c r="AR21" s="285" t="e">
        <f t="shared" si="34"/>
        <v>#REF!</v>
      </c>
      <c r="AS21" s="284" t="e">
        <f t="shared" si="34"/>
        <v>#REF!</v>
      </c>
      <c r="AT21" s="285" t="e">
        <f t="shared" si="34"/>
        <v>#REF!</v>
      </c>
      <c r="AU21" s="284" t="e">
        <f t="shared" si="34"/>
        <v>#REF!</v>
      </c>
      <c r="AV21" s="285" t="e">
        <f t="shared" si="34"/>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33"/>
        <v>#REF!</v>
      </c>
      <c r="AB22" s="392" t="e">
        <f t="shared" si="33"/>
        <v>#REF!</v>
      </c>
      <c r="AC22" s="391" t="e">
        <f t="shared" si="33"/>
        <v>#REF!</v>
      </c>
      <c r="AD22" s="392" t="e">
        <f t="shared" si="33"/>
        <v>#REF!</v>
      </c>
      <c r="AE22" s="391" t="e">
        <f t="shared" si="33"/>
        <v>#REF!</v>
      </c>
      <c r="AF22" s="392" t="e">
        <f t="shared" si="33"/>
        <v>#REF!</v>
      </c>
      <c r="AG22" s="391" t="e">
        <f t="shared" si="33"/>
        <v>#REF!</v>
      </c>
      <c r="AH22" s="392" t="e">
        <f t="shared" si="33"/>
        <v>#REF!</v>
      </c>
      <c r="AI22" s="391" t="e">
        <f t="shared" si="33"/>
        <v>#REF!</v>
      </c>
      <c r="AJ22" s="392" t="e">
        <f>SUM(AA22:AI22)</f>
        <v>#REF!</v>
      </c>
      <c r="AM22" s="353" t="e">
        <f t="shared" si="1"/>
        <v>#REF!</v>
      </c>
      <c r="AN22" s="354" t="e">
        <f t="shared" si="26"/>
        <v>#REF!</v>
      </c>
      <c r="AO22" s="391" t="e">
        <f t="shared" si="34"/>
        <v>#REF!</v>
      </c>
      <c r="AP22" s="392" t="e">
        <f t="shared" si="34"/>
        <v>#REF!</v>
      </c>
      <c r="AQ22" s="391" t="e">
        <f t="shared" si="34"/>
        <v>#REF!</v>
      </c>
      <c r="AR22" s="392" t="e">
        <f t="shared" si="34"/>
        <v>#REF!</v>
      </c>
      <c r="AS22" s="391" t="e">
        <f t="shared" si="34"/>
        <v>#REF!</v>
      </c>
      <c r="AT22" s="392" t="e">
        <f t="shared" si="34"/>
        <v>#REF!</v>
      </c>
      <c r="AU22" s="391" t="e">
        <f t="shared" si="34"/>
        <v>#REF!</v>
      </c>
      <c r="AV22" s="392" t="e">
        <f t="shared" si="34"/>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33"/>
        <v>#REF!</v>
      </c>
      <c r="AB23" s="285" t="e">
        <f t="shared" si="33"/>
        <v>#REF!</v>
      </c>
      <c r="AC23" s="284" t="e">
        <f t="shared" si="33"/>
        <v>#REF!</v>
      </c>
      <c r="AD23" s="285" t="e">
        <f t="shared" si="33"/>
        <v>#REF!</v>
      </c>
      <c r="AE23" s="284" t="e">
        <f t="shared" si="33"/>
        <v>#REF!</v>
      </c>
      <c r="AF23" s="285" t="e">
        <f t="shared" si="33"/>
        <v>#REF!</v>
      </c>
      <c r="AG23" s="284" t="e">
        <f t="shared" si="33"/>
        <v>#REF!</v>
      </c>
      <c r="AH23" s="285" t="e">
        <f t="shared" si="33"/>
        <v>#REF!</v>
      </c>
      <c r="AI23" s="284" t="e">
        <f t="shared" si="33"/>
        <v>#REF!</v>
      </c>
      <c r="AJ23" s="285" t="e">
        <f>SUM(AA23:AI23)</f>
        <v>#REF!</v>
      </c>
      <c r="AM23" s="270" t="e">
        <f t="shared" si="1"/>
        <v>#REF!</v>
      </c>
      <c r="AN23" s="283" t="e">
        <f t="shared" si="26"/>
        <v>#REF!</v>
      </c>
      <c r="AO23" s="284" t="e">
        <f t="shared" si="34"/>
        <v>#REF!</v>
      </c>
      <c r="AP23" s="285" t="e">
        <f t="shared" si="34"/>
        <v>#REF!</v>
      </c>
      <c r="AQ23" s="284" t="e">
        <f t="shared" si="34"/>
        <v>#REF!</v>
      </c>
      <c r="AR23" s="285" t="e">
        <f t="shared" si="34"/>
        <v>#REF!</v>
      </c>
      <c r="AS23" s="284" t="e">
        <f t="shared" si="34"/>
        <v>#REF!</v>
      </c>
      <c r="AT23" s="285" t="e">
        <f t="shared" si="34"/>
        <v>#REF!</v>
      </c>
      <c r="AU23" s="284" t="e">
        <f t="shared" si="34"/>
        <v>#REF!</v>
      </c>
      <c r="AV23" s="285" t="e">
        <f t="shared" si="34"/>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33"/>
        <v>#REF!</v>
      </c>
      <c r="AB24" s="392" t="e">
        <f t="shared" si="33"/>
        <v>#REF!</v>
      </c>
      <c r="AC24" s="391" t="e">
        <f t="shared" si="33"/>
        <v>#REF!</v>
      </c>
      <c r="AD24" s="392" t="e">
        <f t="shared" si="33"/>
        <v>#REF!</v>
      </c>
      <c r="AE24" s="391" t="e">
        <f t="shared" si="33"/>
        <v>#REF!</v>
      </c>
      <c r="AF24" s="392" t="e">
        <f t="shared" si="33"/>
        <v>#REF!</v>
      </c>
      <c r="AG24" s="391" t="e">
        <f t="shared" si="33"/>
        <v>#REF!</v>
      </c>
      <c r="AH24" s="392" t="e">
        <f t="shared" si="33"/>
        <v>#REF!</v>
      </c>
      <c r="AI24" s="391" t="e">
        <f t="shared" si="33"/>
        <v>#REF!</v>
      </c>
      <c r="AJ24" s="392" t="e">
        <f>SUM(AA24:AI24)</f>
        <v>#REF!</v>
      </c>
      <c r="AM24" s="353" t="e">
        <f t="shared" si="1"/>
        <v>#REF!</v>
      </c>
      <c r="AN24" s="354" t="e">
        <f t="shared" si="26"/>
        <v>#REF!</v>
      </c>
      <c r="AO24" s="391" t="e">
        <f t="shared" si="34"/>
        <v>#REF!</v>
      </c>
      <c r="AP24" s="392" t="e">
        <f t="shared" si="34"/>
        <v>#REF!</v>
      </c>
      <c r="AQ24" s="391" t="e">
        <f t="shared" si="34"/>
        <v>#REF!</v>
      </c>
      <c r="AR24" s="392" t="e">
        <f t="shared" si="34"/>
        <v>#REF!</v>
      </c>
      <c r="AS24" s="391" t="e">
        <f t="shared" si="34"/>
        <v>#REF!</v>
      </c>
      <c r="AT24" s="392" t="e">
        <f t="shared" si="34"/>
        <v>#REF!</v>
      </c>
      <c r="AU24" s="391" t="e">
        <f t="shared" si="34"/>
        <v>#REF!</v>
      </c>
      <c r="AV24" s="392" t="e">
        <f t="shared" si="34"/>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5">IF(O25="ERROR","Please insert comment","")</f>
        <v/>
      </c>
      <c r="R25" s="271" t="e">
        <f>#REF!</f>
        <v>#REF!</v>
      </c>
      <c r="S25" s="294">
        <f t="shared" si="32"/>
        <v>0</v>
      </c>
      <c r="Y25" s="270" t="e">
        <f t="shared" ref="Y25:Y31" si="36">B30</f>
        <v>#REF!</v>
      </c>
      <c r="Z25" s="283" t="e">
        <f t="shared" ref="Z25:Z31" si="37">C30</f>
        <v>#REF!</v>
      </c>
      <c r="AA25" s="284" t="e">
        <f t="shared" si="33"/>
        <v>#REF!</v>
      </c>
      <c r="AB25" s="285" t="e">
        <f t="shared" si="33"/>
        <v>#REF!</v>
      </c>
      <c r="AC25" s="284" t="e">
        <f t="shared" si="33"/>
        <v>#REF!</v>
      </c>
      <c r="AD25" s="285" t="e">
        <f t="shared" si="33"/>
        <v>#REF!</v>
      </c>
      <c r="AE25" s="284" t="e">
        <f t="shared" si="33"/>
        <v>#REF!</v>
      </c>
      <c r="AF25" s="285" t="e">
        <f t="shared" si="33"/>
        <v>#REF!</v>
      </c>
      <c r="AG25" s="284" t="e">
        <f t="shared" si="33"/>
        <v>#REF!</v>
      </c>
      <c r="AH25" s="285" t="e">
        <f t="shared" si="33"/>
        <v>#REF!</v>
      </c>
      <c r="AI25" s="284" t="e">
        <f t="shared" si="33"/>
        <v>#REF!</v>
      </c>
      <c r="AJ25" s="285" t="e">
        <f t="shared" ref="AJ25:AJ31" si="38">SUM(AA25:AI25)</f>
        <v>#REF!</v>
      </c>
      <c r="AM25" s="270" t="e">
        <f t="shared" ref="AM25:AM31" si="39">B30</f>
        <v>#REF!</v>
      </c>
      <c r="AN25" s="283" t="e">
        <f t="shared" ref="AN25:AN31" si="40">C30</f>
        <v>#REF!</v>
      </c>
      <c r="AO25" s="284" t="e">
        <f t="shared" si="34"/>
        <v>#REF!</v>
      </c>
      <c r="AP25" s="285" t="e">
        <f t="shared" si="34"/>
        <v>#REF!</v>
      </c>
      <c r="AQ25" s="284" t="e">
        <f t="shared" si="34"/>
        <v>#REF!</v>
      </c>
      <c r="AR25" s="285" t="e">
        <f t="shared" si="34"/>
        <v>#REF!</v>
      </c>
      <c r="AS25" s="284" t="e">
        <f t="shared" si="34"/>
        <v>#REF!</v>
      </c>
      <c r="AT25" s="285" t="e">
        <f t="shared" si="34"/>
        <v>#REF!</v>
      </c>
      <c r="AU25" s="284" t="e">
        <f t="shared" si="34"/>
        <v>#REF!</v>
      </c>
      <c r="AV25" s="285" t="e">
        <f t="shared" si="34"/>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5"/>
        <v/>
      </c>
      <c r="R26" s="291" t="s">
        <v>17</v>
      </c>
      <c r="S26" s="295">
        <f>SUM(S18:S25)</f>
        <v>0</v>
      </c>
      <c r="T26" s="293" t="str">
        <f>IF(J71=S26,"","ERROR")</f>
        <v/>
      </c>
      <c r="Y26" s="353" t="e">
        <f t="shared" si="36"/>
        <v>#REF!</v>
      </c>
      <c r="Z26" s="354" t="e">
        <f t="shared" si="37"/>
        <v>#REF!</v>
      </c>
      <c r="AA26" s="391" t="e">
        <f t="shared" si="33"/>
        <v>#REF!</v>
      </c>
      <c r="AB26" s="392" t="e">
        <f t="shared" si="33"/>
        <v>#REF!</v>
      </c>
      <c r="AC26" s="391" t="e">
        <f t="shared" si="33"/>
        <v>#REF!</v>
      </c>
      <c r="AD26" s="392" t="e">
        <f t="shared" si="33"/>
        <v>#REF!</v>
      </c>
      <c r="AE26" s="391" t="e">
        <f t="shared" si="33"/>
        <v>#REF!</v>
      </c>
      <c r="AF26" s="392" t="e">
        <f t="shared" si="33"/>
        <v>#REF!</v>
      </c>
      <c r="AG26" s="391" t="e">
        <f t="shared" si="33"/>
        <v>#REF!</v>
      </c>
      <c r="AH26" s="392" t="e">
        <f t="shared" si="33"/>
        <v>#REF!</v>
      </c>
      <c r="AI26" s="391" t="e">
        <f t="shared" si="33"/>
        <v>#REF!</v>
      </c>
      <c r="AJ26" s="392" t="e">
        <f t="shared" si="38"/>
        <v>#REF!</v>
      </c>
      <c r="AM26" s="353" t="e">
        <f t="shared" si="39"/>
        <v>#REF!</v>
      </c>
      <c r="AN26" s="354" t="e">
        <f t="shared" si="40"/>
        <v>#REF!</v>
      </c>
      <c r="AO26" s="391" t="e">
        <f t="shared" si="34"/>
        <v>#REF!</v>
      </c>
      <c r="AP26" s="392" t="e">
        <f t="shared" si="34"/>
        <v>#REF!</v>
      </c>
      <c r="AQ26" s="391" t="e">
        <f t="shared" si="34"/>
        <v>#REF!</v>
      </c>
      <c r="AR26" s="392" t="e">
        <f t="shared" si="34"/>
        <v>#REF!</v>
      </c>
      <c r="AS26" s="391" t="e">
        <f t="shared" si="34"/>
        <v>#REF!</v>
      </c>
      <c r="AT26" s="392" t="e">
        <f t="shared" si="34"/>
        <v>#REF!</v>
      </c>
      <c r="AU26" s="391" t="e">
        <f t="shared" si="34"/>
        <v>#REF!</v>
      </c>
      <c r="AV26" s="392" t="e">
        <f t="shared" si="34"/>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5"/>
        <v/>
      </c>
      <c r="Y27" s="276" t="e">
        <f t="shared" si="36"/>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9"/>
        <v>#REF!</v>
      </c>
      <c r="AN27" s="277">
        <f t="shared" si="40"/>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5"/>
        <v/>
      </c>
      <c r="Y28" s="270" t="e">
        <f t="shared" si="36"/>
        <v>#REF!</v>
      </c>
      <c r="Z28" s="283" t="e">
        <f t="shared" si="37"/>
        <v>#REF!</v>
      </c>
      <c r="AA28" s="284" t="e">
        <f t="shared" ref="AA28:AI31" si="48">SUMPRODUCT(($A$76:$A$741=$Y28&amp;"- "&amp;$Z28)*($C$76:$C$741=AA$1)*($G$76:$G$741))</f>
        <v>#REF!</v>
      </c>
      <c r="AB28" s="285" t="e">
        <f t="shared" si="48"/>
        <v>#REF!</v>
      </c>
      <c r="AC28" s="284" t="e">
        <f t="shared" si="48"/>
        <v>#REF!</v>
      </c>
      <c r="AD28" s="285" t="e">
        <f t="shared" si="48"/>
        <v>#REF!</v>
      </c>
      <c r="AE28" s="284" t="e">
        <f t="shared" si="48"/>
        <v>#REF!</v>
      </c>
      <c r="AF28" s="285" t="e">
        <f t="shared" si="48"/>
        <v>#REF!</v>
      </c>
      <c r="AG28" s="284" t="e">
        <f t="shared" si="48"/>
        <v>#REF!</v>
      </c>
      <c r="AH28" s="285" t="e">
        <f t="shared" si="48"/>
        <v>#REF!</v>
      </c>
      <c r="AI28" s="284" t="e">
        <f t="shared" si="48"/>
        <v>#REF!</v>
      </c>
      <c r="AJ28" s="285" t="e">
        <f t="shared" si="38"/>
        <v>#REF!</v>
      </c>
      <c r="AM28" s="270" t="e">
        <f t="shared" si="39"/>
        <v>#REF!</v>
      </c>
      <c r="AN28" s="283" t="e">
        <f t="shared" si="40"/>
        <v>#REF!</v>
      </c>
      <c r="AO28" s="284" t="e">
        <f t="shared" ref="AO28:AV31" si="49">SUMPRODUCT(($J$76:$J$740=$AM28&amp;"- "&amp;$AN28)*($K$76:$K$740=AO$1)*($O$76:$O$740))</f>
        <v>#REF!</v>
      </c>
      <c r="AP28" s="285" t="e">
        <f t="shared" si="49"/>
        <v>#REF!</v>
      </c>
      <c r="AQ28" s="284" t="e">
        <f t="shared" si="49"/>
        <v>#REF!</v>
      </c>
      <c r="AR28" s="285" t="e">
        <f t="shared" si="49"/>
        <v>#REF!</v>
      </c>
      <c r="AS28" s="284" t="e">
        <f t="shared" si="49"/>
        <v>#REF!</v>
      </c>
      <c r="AT28" s="285" t="e">
        <f t="shared" si="49"/>
        <v>#REF!</v>
      </c>
      <c r="AU28" s="284" t="e">
        <f t="shared" si="49"/>
        <v>#REF!</v>
      </c>
      <c r="AV28" s="285" t="e">
        <f t="shared" si="49"/>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5"/>
        <v/>
      </c>
      <c r="Y29" s="353" t="e">
        <f t="shared" si="36"/>
        <v>#REF!</v>
      </c>
      <c r="Z29" s="354" t="e">
        <f t="shared" si="37"/>
        <v>#REF!</v>
      </c>
      <c r="AA29" s="391" t="e">
        <f t="shared" si="48"/>
        <v>#REF!</v>
      </c>
      <c r="AB29" s="392" t="e">
        <f t="shared" si="48"/>
        <v>#REF!</v>
      </c>
      <c r="AC29" s="391" t="e">
        <f t="shared" si="48"/>
        <v>#REF!</v>
      </c>
      <c r="AD29" s="392" t="e">
        <f t="shared" si="48"/>
        <v>#REF!</v>
      </c>
      <c r="AE29" s="391" t="e">
        <f t="shared" si="48"/>
        <v>#REF!</v>
      </c>
      <c r="AF29" s="392" t="e">
        <f t="shared" si="48"/>
        <v>#REF!</v>
      </c>
      <c r="AG29" s="391" t="e">
        <f t="shared" si="48"/>
        <v>#REF!</v>
      </c>
      <c r="AH29" s="392" t="e">
        <f t="shared" si="48"/>
        <v>#REF!</v>
      </c>
      <c r="AI29" s="391" t="e">
        <f t="shared" si="48"/>
        <v>#REF!</v>
      </c>
      <c r="AJ29" s="392" t="e">
        <f t="shared" si="38"/>
        <v>#REF!</v>
      </c>
      <c r="AM29" s="353" t="e">
        <f t="shared" si="39"/>
        <v>#REF!</v>
      </c>
      <c r="AN29" s="354" t="e">
        <f t="shared" si="40"/>
        <v>#REF!</v>
      </c>
      <c r="AO29" s="391" t="e">
        <f t="shared" si="49"/>
        <v>#REF!</v>
      </c>
      <c r="AP29" s="392" t="e">
        <f t="shared" si="49"/>
        <v>#REF!</v>
      </c>
      <c r="AQ29" s="391" t="e">
        <f t="shared" si="49"/>
        <v>#REF!</v>
      </c>
      <c r="AR29" s="392" t="e">
        <f t="shared" si="49"/>
        <v>#REF!</v>
      </c>
      <c r="AS29" s="391" t="e">
        <f t="shared" si="49"/>
        <v>#REF!</v>
      </c>
      <c r="AT29" s="392" t="e">
        <f t="shared" si="49"/>
        <v>#REF!</v>
      </c>
      <c r="AU29" s="391" t="e">
        <f t="shared" si="49"/>
        <v>#REF!</v>
      </c>
      <c r="AV29" s="392" t="e">
        <f t="shared" si="49"/>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6"/>
        <v>#REF!</v>
      </c>
      <c r="Z30" s="283" t="e">
        <f t="shared" si="37"/>
        <v>#REF!</v>
      </c>
      <c r="AA30" s="284" t="e">
        <f t="shared" si="48"/>
        <v>#REF!</v>
      </c>
      <c r="AB30" s="285" t="e">
        <f t="shared" si="48"/>
        <v>#REF!</v>
      </c>
      <c r="AC30" s="284" t="e">
        <f t="shared" si="48"/>
        <v>#REF!</v>
      </c>
      <c r="AD30" s="285" t="e">
        <f t="shared" si="48"/>
        <v>#REF!</v>
      </c>
      <c r="AE30" s="284" t="e">
        <f t="shared" si="48"/>
        <v>#REF!</v>
      </c>
      <c r="AF30" s="285" t="e">
        <f t="shared" si="48"/>
        <v>#REF!</v>
      </c>
      <c r="AG30" s="284" t="e">
        <f t="shared" si="48"/>
        <v>#REF!</v>
      </c>
      <c r="AH30" s="285" t="e">
        <f t="shared" si="48"/>
        <v>#REF!</v>
      </c>
      <c r="AI30" s="284" t="e">
        <f t="shared" si="48"/>
        <v>#REF!</v>
      </c>
      <c r="AJ30" s="285" t="e">
        <f t="shared" si="38"/>
        <v>#REF!</v>
      </c>
      <c r="AM30" s="270" t="e">
        <f t="shared" si="39"/>
        <v>#REF!</v>
      </c>
      <c r="AN30" s="283" t="e">
        <f t="shared" si="40"/>
        <v>#REF!</v>
      </c>
      <c r="AO30" s="284" t="e">
        <f t="shared" si="49"/>
        <v>#REF!</v>
      </c>
      <c r="AP30" s="285" t="e">
        <f t="shared" si="49"/>
        <v>#REF!</v>
      </c>
      <c r="AQ30" s="284" t="e">
        <f t="shared" si="49"/>
        <v>#REF!</v>
      </c>
      <c r="AR30" s="285" t="e">
        <f t="shared" si="49"/>
        <v>#REF!</v>
      </c>
      <c r="AS30" s="284" t="e">
        <f t="shared" si="49"/>
        <v>#REF!</v>
      </c>
      <c r="AT30" s="285" t="e">
        <f t="shared" si="49"/>
        <v>#REF!</v>
      </c>
      <c r="AU30" s="284" t="e">
        <f t="shared" si="49"/>
        <v>#REF!</v>
      </c>
      <c r="AV30" s="285" t="e">
        <f t="shared" si="49"/>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6"/>
        <v>#REF!</v>
      </c>
      <c r="Z31" s="354" t="e">
        <f t="shared" si="37"/>
        <v>#REF!</v>
      </c>
      <c r="AA31" s="391" t="e">
        <f t="shared" si="48"/>
        <v>#REF!</v>
      </c>
      <c r="AB31" s="392" t="e">
        <f t="shared" si="48"/>
        <v>#REF!</v>
      </c>
      <c r="AC31" s="391" t="e">
        <f t="shared" si="48"/>
        <v>#REF!</v>
      </c>
      <c r="AD31" s="392" t="e">
        <f t="shared" si="48"/>
        <v>#REF!</v>
      </c>
      <c r="AE31" s="391" t="e">
        <f t="shared" si="48"/>
        <v>#REF!</v>
      </c>
      <c r="AF31" s="392" t="e">
        <f t="shared" si="48"/>
        <v>#REF!</v>
      </c>
      <c r="AG31" s="391" t="e">
        <f t="shared" si="48"/>
        <v>#REF!</v>
      </c>
      <c r="AH31" s="392" t="e">
        <f t="shared" si="48"/>
        <v>#REF!</v>
      </c>
      <c r="AI31" s="391" t="e">
        <f t="shared" si="48"/>
        <v>#REF!</v>
      </c>
      <c r="AJ31" s="392" t="e">
        <f t="shared" si="38"/>
        <v>#REF!</v>
      </c>
      <c r="AM31" s="353" t="e">
        <f t="shared" si="39"/>
        <v>#REF!</v>
      </c>
      <c r="AN31" s="354" t="e">
        <f t="shared" si="40"/>
        <v>#REF!</v>
      </c>
      <c r="AO31" s="391" t="e">
        <f t="shared" si="49"/>
        <v>#REF!</v>
      </c>
      <c r="AP31" s="392" t="e">
        <f t="shared" si="49"/>
        <v>#REF!</v>
      </c>
      <c r="AQ31" s="391" t="e">
        <f t="shared" si="49"/>
        <v>#REF!</v>
      </c>
      <c r="AR31" s="392" t="e">
        <f t="shared" si="49"/>
        <v>#REF!</v>
      </c>
      <c r="AS31" s="391" t="e">
        <f t="shared" si="49"/>
        <v>#REF!</v>
      </c>
      <c r="AT31" s="392" t="e">
        <f t="shared" si="49"/>
        <v>#REF!</v>
      </c>
      <c r="AU31" s="391" t="e">
        <f t="shared" si="49"/>
        <v>#REF!</v>
      </c>
      <c r="AV31" s="392" t="e">
        <f t="shared" si="49"/>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c r="F32" s="286">
        <f>SUM(F33:F36)</f>
        <v>0</v>
      </c>
      <c r="G32" s="286">
        <f>SUM(G33:G36)</f>
        <v>0</v>
      </c>
      <c r="I32" s="286">
        <f>SUM(I33:I36)</f>
        <v>0</v>
      </c>
      <c r="J32" s="286">
        <f>SUM(J33:J36)</f>
        <v>0</v>
      </c>
      <c r="K32" s="286">
        <f>SUM(K33:K36)</f>
        <v>0</v>
      </c>
      <c r="M32" s="286">
        <f>SUM(M33:M36)</f>
        <v>0</v>
      </c>
      <c r="N32" s="277"/>
      <c r="O32" s="288"/>
      <c r="P32" s="289" t="str">
        <f t="shared" si="35"/>
        <v/>
      </c>
      <c r="Y32" s="276" t="e">
        <f>B37</f>
        <v>#REF!</v>
      </c>
      <c r="Z32" s="277"/>
      <c r="AA32" s="278" t="e">
        <f t="shared" ref="AA32:AJ32" si="50">SUM(AA33:AA34)</f>
        <v>#REF!</v>
      </c>
      <c r="AB32" s="279" t="e">
        <f t="shared" si="50"/>
        <v>#REF!</v>
      </c>
      <c r="AC32" s="278" t="e">
        <f t="shared" si="50"/>
        <v>#REF!</v>
      </c>
      <c r="AD32" s="279" t="e">
        <f t="shared" si="50"/>
        <v>#REF!</v>
      </c>
      <c r="AE32" s="278" t="e">
        <f t="shared" si="50"/>
        <v>#REF!</v>
      </c>
      <c r="AF32" s="279" t="e">
        <f t="shared" si="50"/>
        <v>#REF!</v>
      </c>
      <c r="AG32" s="278" t="e">
        <f t="shared" si="50"/>
        <v>#REF!</v>
      </c>
      <c r="AH32" s="279" t="e">
        <f t="shared" si="50"/>
        <v>#REF!</v>
      </c>
      <c r="AI32" s="278" t="e">
        <f t="shared" si="50"/>
        <v>#REF!</v>
      </c>
      <c r="AJ32" s="279" t="e">
        <f t="shared" si="50"/>
        <v>#REF!</v>
      </c>
      <c r="AM32" s="276" t="e">
        <f>B37</f>
        <v>#REF!</v>
      </c>
      <c r="AN32" s="277"/>
      <c r="AO32" s="278" t="e">
        <f t="shared" ref="AO32:AV32" si="51">SUM(AO33:AO34)</f>
        <v>#REF!</v>
      </c>
      <c r="AP32" s="279" t="e">
        <f t="shared" si="51"/>
        <v>#REF!</v>
      </c>
      <c r="AQ32" s="278" t="e">
        <f t="shared" si="51"/>
        <v>#REF!</v>
      </c>
      <c r="AR32" s="279" t="e">
        <f t="shared" si="51"/>
        <v>#REF!</v>
      </c>
      <c r="AS32" s="278" t="e">
        <f t="shared" si="51"/>
        <v>#REF!</v>
      </c>
      <c r="AT32" s="279" t="e">
        <f t="shared" si="51"/>
        <v>#REF!</v>
      </c>
      <c r="AU32" s="278" t="e">
        <f t="shared" si="51"/>
        <v>#REF!</v>
      </c>
      <c r="AV32" s="279" t="e">
        <f t="shared" si="51"/>
        <v>#REF!</v>
      </c>
      <c r="AW32" s="278" t="e">
        <f t="shared" si="5"/>
        <v>#REF!</v>
      </c>
      <c r="AX32" s="331"/>
      <c r="AZ32" s="276" t="e">
        <f t="shared" si="6"/>
        <v>#REF!</v>
      </c>
      <c r="BA32" s="277"/>
      <c r="BB32" s="278" t="e">
        <f>SUM(BB33:BB34)</f>
        <v>#REF!</v>
      </c>
      <c r="BC32" s="279" t="e">
        <f t="shared" ref="BC32:BL32" si="52">SUM(BC33:BC34)</f>
        <v>#REF!</v>
      </c>
      <c r="BD32" s="278" t="e">
        <f t="shared" si="52"/>
        <v>#REF!</v>
      </c>
      <c r="BE32" s="279" t="e">
        <f t="shared" si="52"/>
        <v>#REF!</v>
      </c>
      <c r="BF32" s="278" t="e">
        <f t="shared" si="52"/>
        <v>#REF!</v>
      </c>
      <c r="BG32" s="279" t="e">
        <f t="shared" si="52"/>
        <v>#REF!</v>
      </c>
      <c r="BH32" s="278" t="e">
        <f t="shared" si="52"/>
        <v>#REF!</v>
      </c>
      <c r="BI32" s="279" t="e">
        <f t="shared" si="52"/>
        <v>#REF!</v>
      </c>
      <c r="BJ32" s="278" t="e">
        <f t="shared" si="52"/>
        <v>#REF!</v>
      </c>
      <c r="BK32" s="279" t="e">
        <f t="shared" si="52"/>
        <v>#REF!</v>
      </c>
      <c r="BL32" s="279" t="e">
        <f t="shared" si="52"/>
        <v>#REF!</v>
      </c>
    </row>
    <row r="33" spans="1:64">
      <c r="A33" s="270">
        <f>+A29+1</f>
        <v>1</v>
      </c>
      <c r="B33" s="353" t="e">
        <f>#REF!</f>
        <v>#REF!</v>
      </c>
      <c r="C33" s="354" t="e">
        <f>#REF!</f>
        <v>#REF!</v>
      </c>
      <c r="E33" s="357"/>
      <c r="F33" s="357">
        <f>SUMIF($A$76:$A$741,B33&amp;"- "&amp;C33,$G$76:$G$741)</f>
        <v>0</v>
      </c>
      <c r="G33" s="357">
        <f>E33+F33</f>
        <v>0</v>
      </c>
      <c r="I33" s="357"/>
      <c r="J33" s="357">
        <f>SUMIF($J$76:$J$741,B33&amp;"- "&amp;C33,$O$76:$O$741)</f>
        <v>0</v>
      </c>
      <c r="K33" s="357">
        <f>I33+J33</f>
        <v>0</v>
      </c>
      <c r="M33" s="357">
        <f>G33-K33</f>
        <v>0</v>
      </c>
      <c r="N33" s="354"/>
      <c r="O33" s="288" t="str">
        <f t="shared" si="20"/>
        <v/>
      </c>
      <c r="P33" s="289" t="str">
        <f t="shared" si="35"/>
        <v/>
      </c>
      <c r="Y33" s="353" t="e">
        <f>B38</f>
        <v>#REF!</v>
      </c>
      <c r="Z33" s="354" t="e">
        <f t="shared" ref="Z33:Z44" si="53">C38</f>
        <v>#REF!</v>
      </c>
      <c r="AA33" s="391" t="e">
        <f t="shared" ref="AA33:AI34" si="54">SUMPRODUCT(($A$76:$A$741=$Y33&amp;"- "&amp;$Z33)*($C$76:$C$741=AA$1)*($G$76:$G$741))</f>
        <v>#REF!</v>
      </c>
      <c r="AB33" s="392" t="e">
        <f t="shared" si="54"/>
        <v>#REF!</v>
      </c>
      <c r="AC33" s="391" t="e">
        <f t="shared" si="54"/>
        <v>#REF!</v>
      </c>
      <c r="AD33" s="392" t="e">
        <f t="shared" si="54"/>
        <v>#REF!</v>
      </c>
      <c r="AE33" s="391" t="e">
        <f t="shared" si="54"/>
        <v>#REF!</v>
      </c>
      <c r="AF33" s="392" t="e">
        <f t="shared" si="54"/>
        <v>#REF!</v>
      </c>
      <c r="AG33" s="391" t="e">
        <f t="shared" si="54"/>
        <v>#REF!</v>
      </c>
      <c r="AH33" s="392" t="e">
        <f t="shared" si="54"/>
        <v>#REF!</v>
      </c>
      <c r="AI33" s="391" t="e">
        <f t="shared" si="54"/>
        <v>#REF!</v>
      </c>
      <c r="AJ33" s="392" t="e">
        <f>SUM(AA33:AI33)</f>
        <v>#REF!</v>
      </c>
      <c r="AM33" s="353" t="e">
        <f>B38</f>
        <v>#REF!</v>
      </c>
      <c r="AN33" s="354" t="e">
        <f t="shared" ref="AN33:AN44" si="55">C38</f>
        <v>#REF!</v>
      </c>
      <c r="AO33" s="391" t="e">
        <f t="shared" ref="AO33:AV34" si="56">SUMPRODUCT(($J$76:$J$740=$AM33&amp;"- "&amp;$AN33)*($K$76:$K$740=AO$1)*($O$76:$O$740))</f>
        <v>#REF!</v>
      </c>
      <c r="AP33" s="392" t="e">
        <f t="shared" si="56"/>
        <v>#REF!</v>
      </c>
      <c r="AQ33" s="391" t="e">
        <f t="shared" si="56"/>
        <v>#REF!</v>
      </c>
      <c r="AR33" s="392" t="e">
        <f t="shared" si="56"/>
        <v>#REF!</v>
      </c>
      <c r="AS33" s="391" t="e">
        <f t="shared" si="56"/>
        <v>#REF!</v>
      </c>
      <c r="AT33" s="392" t="e">
        <f t="shared" si="56"/>
        <v>#REF!</v>
      </c>
      <c r="AU33" s="391" t="e">
        <f t="shared" si="56"/>
        <v>#REF!</v>
      </c>
      <c r="AV33" s="392" t="e">
        <f t="shared" si="56"/>
        <v>#REF!</v>
      </c>
      <c r="AW33" s="391" t="e">
        <f t="shared" si="5"/>
        <v>#REF!</v>
      </c>
      <c r="AX33" s="297"/>
      <c r="AZ33" s="353" t="e">
        <f t="shared" si="6"/>
        <v>#REF!</v>
      </c>
      <c r="BA33" s="354" t="e">
        <f>C38</f>
        <v>#REF!</v>
      </c>
      <c r="BB33" s="391" t="e">
        <f t="shared" ref="BB33:BL34" si="57">SUMPRODUCT(($C$9:$C$70=$BA33)*($N$9:$N$70=BB$1)*($M$9:$M$70))</f>
        <v>#REF!</v>
      </c>
      <c r="BC33" s="392" t="e">
        <f t="shared" si="57"/>
        <v>#REF!</v>
      </c>
      <c r="BD33" s="391" t="e">
        <f t="shared" si="57"/>
        <v>#REF!</v>
      </c>
      <c r="BE33" s="392" t="e">
        <f t="shared" si="57"/>
        <v>#REF!</v>
      </c>
      <c r="BF33" s="391" t="e">
        <f t="shared" si="57"/>
        <v>#REF!</v>
      </c>
      <c r="BG33" s="392" t="e">
        <f t="shared" si="57"/>
        <v>#REF!</v>
      </c>
      <c r="BH33" s="391" t="e">
        <f t="shared" si="57"/>
        <v>#REF!</v>
      </c>
      <c r="BI33" s="392" t="e">
        <f t="shared" si="57"/>
        <v>#REF!</v>
      </c>
      <c r="BJ33" s="391" t="e">
        <f t="shared" si="57"/>
        <v>#REF!</v>
      </c>
      <c r="BK33" s="392" t="e">
        <f t="shared" si="57"/>
        <v>#REF!</v>
      </c>
      <c r="BL33" s="392" t="e">
        <f t="shared" si="57"/>
        <v>#REF!</v>
      </c>
    </row>
    <row r="34" spans="1:64">
      <c r="A34" s="270">
        <f>+A33+1</f>
        <v>2</v>
      </c>
      <c r="B34" s="270" t="e">
        <f>#REF!</f>
        <v>#REF!</v>
      </c>
      <c r="C34" s="283" t="e">
        <f>#REF!</f>
        <v>#REF!</v>
      </c>
      <c r="E34" s="290"/>
      <c r="F34" s="290">
        <f>SUMIF($A$76:$A$741,B34&amp;"- "&amp;C34,$G$76:$G$741)</f>
        <v>0</v>
      </c>
      <c r="G34" s="290">
        <f>E34+F34</f>
        <v>0</v>
      </c>
      <c r="I34" s="290"/>
      <c r="J34" s="290">
        <f>SUMIF($J$76:$J$741,B34&amp;"- "&amp;C34,$O$76:$O$741)</f>
        <v>0</v>
      </c>
      <c r="K34" s="290">
        <f>I34+J34</f>
        <v>0</v>
      </c>
      <c r="M34" s="290">
        <f>G34-K34</f>
        <v>0</v>
      </c>
      <c r="N34" s="283"/>
      <c r="O34" s="288" t="str">
        <f t="shared" si="20"/>
        <v/>
      </c>
      <c r="P34" s="289" t="str">
        <f t="shared" si="35"/>
        <v/>
      </c>
      <c r="Y34" s="270" t="e">
        <f>B39</f>
        <v>#REF!</v>
      </c>
      <c r="Z34" s="283" t="e">
        <f t="shared" si="53"/>
        <v>#REF!</v>
      </c>
      <c r="AA34" s="284" t="e">
        <f t="shared" si="54"/>
        <v>#REF!</v>
      </c>
      <c r="AB34" s="285" t="e">
        <f t="shared" si="54"/>
        <v>#REF!</v>
      </c>
      <c r="AC34" s="284" t="e">
        <f t="shared" si="54"/>
        <v>#REF!</v>
      </c>
      <c r="AD34" s="285" t="e">
        <f t="shared" si="54"/>
        <v>#REF!</v>
      </c>
      <c r="AE34" s="284" t="e">
        <f t="shared" si="54"/>
        <v>#REF!</v>
      </c>
      <c r="AF34" s="285" t="e">
        <f t="shared" si="54"/>
        <v>#REF!</v>
      </c>
      <c r="AG34" s="284" t="e">
        <f t="shared" si="54"/>
        <v>#REF!</v>
      </c>
      <c r="AH34" s="285" t="e">
        <f t="shared" si="54"/>
        <v>#REF!</v>
      </c>
      <c r="AI34" s="284" t="e">
        <f t="shared" si="54"/>
        <v>#REF!</v>
      </c>
      <c r="AJ34" s="285" t="e">
        <f t="shared" ref="AJ34:AJ42" si="58">SUM(AA34:AI34)</f>
        <v>#REF!</v>
      </c>
      <c r="AM34" s="270" t="e">
        <f>B39</f>
        <v>#REF!</v>
      </c>
      <c r="AN34" s="283" t="e">
        <f t="shared" si="55"/>
        <v>#REF!</v>
      </c>
      <c r="AO34" s="284" t="e">
        <f t="shared" si="56"/>
        <v>#REF!</v>
      </c>
      <c r="AP34" s="285" t="e">
        <f t="shared" si="56"/>
        <v>#REF!</v>
      </c>
      <c r="AQ34" s="284" t="e">
        <f t="shared" si="56"/>
        <v>#REF!</v>
      </c>
      <c r="AR34" s="285" t="e">
        <f t="shared" si="56"/>
        <v>#REF!</v>
      </c>
      <c r="AS34" s="284" t="e">
        <f t="shared" si="56"/>
        <v>#REF!</v>
      </c>
      <c r="AT34" s="285" t="e">
        <f t="shared" si="56"/>
        <v>#REF!</v>
      </c>
      <c r="AU34" s="284" t="e">
        <f t="shared" si="56"/>
        <v>#REF!</v>
      </c>
      <c r="AV34" s="285" t="e">
        <f t="shared" si="56"/>
        <v>#REF!</v>
      </c>
      <c r="AW34" s="284" t="e">
        <f t="shared" si="5"/>
        <v>#REF!</v>
      </c>
      <c r="AX34" s="285"/>
      <c r="AZ34" s="270" t="e">
        <f t="shared" si="6"/>
        <v>#REF!</v>
      </c>
      <c r="BA34" s="283" t="e">
        <f>C39</f>
        <v>#REF!</v>
      </c>
      <c r="BB34" s="284" t="e">
        <f t="shared" si="57"/>
        <v>#REF!</v>
      </c>
      <c r="BC34" s="285" t="e">
        <f t="shared" si="57"/>
        <v>#REF!</v>
      </c>
      <c r="BD34" s="284" t="e">
        <f t="shared" si="57"/>
        <v>#REF!</v>
      </c>
      <c r="BE34" s="285" t="e">
        <f t="shared" si="57"/>
        <v>#REF!</v>
      </c>
      <c r="BF34" s="284" t="e">
        <f t="shared" si="57"/>
        <v>#REF!</v>
      </c>
      <c r="BG34" s="285" t="e">
        <f t="shared" si="57"/>
        <v>#REF!</v>
      </c>
      <c r="BH34" s="284" t="e">
        <f t="shared" si="57"/>
        <v>#REF!</v>
      </c>
      <c r="BI34" s="285" t="e">
        <f t="shared" si="57"/>
        <v>#REF!</v>
      </c>
      <c r="BJ34" s="284" t="e">
        <f t="shared" si="57"/>
        <v>#REF!</v>
      </c>
      <c r="BK34" s="285" t="e">
        <f t="shared" si="57"/>
        <v>#REF!</v>
      </c>
      <c r="BL34" s="285" t="e">
        <f t="shared" si="57"/>
        <v>#REF!</v>
      </c>
    </row>
    <row r="35" spans="1:64" ht="12.75" customHeight="1">
      <c r="A35" s="270"/>
      <c r="B35" s="353" t="e">
        <f>#REF!</f>
        <v>#REF!</v>
      </c>
      <c r="C35" s="354" t="e">
        <f>#REF!</f>
        <v>#REF!</v>
      </c>
      <c r="E35" s="357"/>
      <c r="F35" s="357">
        <f>SUMIF($A$76:$A$741,B35&amp;"- "&amp;C35,$G$76:$G$741)</f>
        <v>0</v>
      </c>
      <c r="G35" s="357">
        <f>E35+F35</f>
        <v>0</v>
      </c>
      <c r="I35" s="357"/>
      <c r="J35" s="357">
        <f>SUMIF($J$76:$J$741,B35&amp;"- "&amp;C35,$O$76:$O$741)</f>
        <v>0</v>
      </c>
      <c r="K35" s="357">
        <f>I35+J35</f>
        <v>0</v>
      </c>
      <c r="M35" s="357">
        <f>G35-K35</f>
        <v>0</v>
      </c>
      <c r="N35" s="354"/>
      <c r="O35" s="288" t="str">
        <f t="shared" si="20"/>
        <v/>
      </c>
      <c r="P35" s="289" t="str">
        <f t="shared" si="35"/>
        <v/>
      </c>
      <c r="Y35" s="276" t="e">
        <f>B40</f>
        <v>#REF!</v>
      </c>
      <c r="Z35" s="277"/>
      <c r="AA35" s="278" t="e">
        <f t="shared" ref="AA35:AJ35" si="59">SUM(AA36:AA37)</f>
        <v>#REF!</v>
      </c>
      <c r="AB35" s="279" t="e">
        <f t="shared" si="59"/>
        <v>#REF!</v>
      </c>
      <c r="AC35" s="278" t="e">
        <f t="shared" si="59"/>
        <v>#REF!</v>
      </c>
      <c r="AD35" s="279" t="e">
        <f t="shared" si="59"/>
        <v>#REF!</v>
      </c>
      <c r="AE35" s="278" t="e">
        <f t="shared" si="59"/>
        <v>#REF!</v>
      </c>
      <c r="AF35" s="279" t="e">
        <f t="shared" si="59"/>
        <v>#REF!</v>
      </c>
      <c r="AG35" s="278" t="e">
        <f t="shared" si="59"/>
        <v>#REF!</v>
      </c>
      <c r="AH35" s="279" t="e">
        <f t="shared" si="59"/>
        <v>#REF!</v>
      </c>
      <c r="AI35" s="278" t="e">
        <f t="shared" si="59"/>
        <v>#REF!</v>
      </c>
      <c r="AJ35" s="279" t="e">
        <f t="shared" si="59"/>
        <v>#REF!</v>
      </c>
      <c r="AM35" s="276" t="e">
        <f>B40</f>
        <v>#REF!</v>
      </c>
      <c r="AN35" s="277"/>
      <c r="AO35" s="278" t="e">
        <f t="shared" ref="AO35:AV35" si="60">SUM(AO36:AO37)</f>
        <v>#REF!</v>
      </c>
      <c r="AP35" s="279" t="e">
        <f t="shared" si="60"/>
        <v>#REF!</v>
      </c>
      <c r="AQ35" s="278" t="e">
        <f t="shared" si="60"/>
        <v>#REF!</v>
      </c>
      <c r="AR35" s="279" t="e">
        <f t="shared" si="60"/>
        <v>#REF!</v>
      </c>
      <c r="AS35" s="278" t="e">
        <f t="shared" si="60"/>
        <v>#REF!</v>
      </c>
      <c r="AT35" s="279" t="e">
        <f t="shared" si="60"/>
        <v>#REF!</v>
      </c>
      <c r="AU35" s="278" t="e">
        <f t="shared" si="60"/>
        <v>#REF!</v>
      </c>
      <c r="AV35" s="279" t="e">
        <f t="shared" si="60"/>
        <v>#REF!</v>
      </c>
      <c r="AW35" s="278" t="e">
        <f t="shared" si="5"/>
        <v>#REF!</v>
      </c>
      <c r="AX35" s="331"/>
      <c r="AZ35" s="276" t="e">
        <f t="shared" si="6"/>
        <v>#REF!</v>
      </c>
      <c r="BA35" s="277"/>
      <c r="BB35" s="278" t="e">
        <f>SUM(BB36:BB37)</f>
        <v>#REF!</v>
      </c>
      <c r="BC35" s="279" t="e">
        <f t="shared" ref="BC35:BL35" si="61">SUM(BC36:BC37)</f>
        <v>#REF!</v>
      </c>
      <c r="BD35" s="278" t="e">
        <f t="shared" si="61"/>
        <v>#REF!</v>
      </c>
      <c r="BE35" s="279" t="e">
        <f t="shared" si="61"/>
        <v>#REF!</v>
      </c>
      <c r="BF35" s="278" t="e">
        <f t="shared" si="61"/>
        <v>#REF!</v>
      </c>
      <c r="BG35" s="279" t="e">
        <f t="shared" si="61"/>
        <v>#REF!</v>
      </c>
      <c r="BH35" s="278" t="e">
        <f t="shared" si="61"/>
        <v>#REF!</v>
      </c>
      <c r="BI35" s="279" t="e">
        <f t="shared" si="61"/>
        <v>#REF!</v>
      </c>
      <c r="BJ35" s="278" t="e">
        <f t="shared" si="61"/>
        <v>#REF!</v>
      </c>
      <c r="BK35" s="279" t="e">
        <f t="shared" si="61"/>
        <v>#REF!</v>
      </c>
      <c r="BL35" s="279" t="e">
        <f t="shared" si="61"/>
        <v>#REF!</v>
      </c>
    </row>
    <row r="36" spans="1:64" ht="12" customHeight="1">
      <c r="A36" s="270">
        <f>+A34+1</f>
        <v>3</v>
      </c>
      <c r="B36" s="270" t="e">
        <f>#REF!</f>
        <v>#REF!</v>
      </c>
      <c r="C36" s="283" t="e">
        <f>#REF!</f>
        <v>#REF!</v>
      </c>
      <c r="E36" s="290"/>
      <c r="F36" s="290">
        <f>SUMIF($A$76:$A$741,B36&amp;"- "&amp;C36,$G$76:$G$741)</f>
        <v>0</v>
      </c>
      <c r="G36" s="290">
        <f>E36+F36</f>
        <v>0</v>
      </c>
      <c r="I36" s="290"/>
      <c r="J36" s="290">
        <f>SUMIF($J$76:$J$741,B36&amp;"- "&amp;C36,$O$76:$O$741)</f>
        <v>0</v>
      </c>
      <c r="K36" s="290">
        <f>I36+J36</f>
        <v>0</v>
      </c>
      <c r="M36" s="290">
        <f>G36-K36</f>
        <v>0</v>
      </c>
      <c r="N36" s="283"/>
      <c r="O36" s="288" t="str">
        <f t="shared" si="20"/>
        <v/>
      </c>
      <c r="P36" s="289" t="str">
        <f t="shared" si="35"/>
        <v/>
      </c>
      <c r="Y36" s="353" t="e">
        <f t="shared" ref="Y36:Z65" si="62">B41</f>
        <v>#REF!</v>
      </c>
      <c r="Z36" s="354" t="e">
        <f t="shared" si="53"/>
        <v>#REF!</v>
      </c>
      <c r="AA36" s="391" t="e">
        <f t="shared" ref="AA36:AI37" si="63">SUMPRODUCT(($A$76:$A$741=$Y36&amp;"- "&amp;$Z36)*($C$76:$C$741=AA$1)*($G$76:$G$741))</f>
        <v>#REF!</v>
      </c>
      <c r="AB36" s="392" t="e">
        <f t="shared" si="63"/>
        <v>#REF!</v>
      </c>
      <c r="AC36" s="391" t="e">
        <f t="shared" si="63"/>
        <v>#REF!</v>
      </c>
      <c r="AD36" s="392" t="e">
        <f t="shared" si="63"/>
        <v>#REF!</v>
      </c>
      <c r="AE36" s="391" t="e">
        <f t="shared" si="63"/>
        <v>#REF!</v>
      </c>
      <c r="AF36" s="392" t="e">
        <f t="shared" si="63"/>
        <v>#REF!</v>
      </c>
      <c r="AG36" s="391" t="e">
        <f t="shared" si="63"/>
        <v>#REF!</v>
      </c>
      <c r="AH36" s="392" t="e">
        <f t="shared" si="63"/>
        <v>#REF!</v>
      </c>
      <c r="AI36" s="391" t="e">
        <f t="shared" si="63"/>
        <v>#REF!</v>
      </c>
      <c r="AJ36" s="392" t="e">
        <f t="shared" si="58"/>
        <v>#REF!</v>
      </c>
      <c r="AM36" s="353" t="e">
        <f t="shared" ref="AM36:AN65" si="64">B41</f>
        <v>#REF!</v>
      </c>
      <c r="AN36" s="354" t="e">
        <f t="shared" si="55"/>
        <v>#REF!</v>
      </c>
      <c r="AO36" s="391" t="e">
        <f t="shared" ref="AO36:AV37" si="65">SUMPRODUCT(($J$76:$J$740=$AM36&amp;"- "&amp;$AN36)*($K$76:$K$740=AO$1)*($O$76:$O$740))</f>
        <v>#REF!</v>
      </c>
      <c r="AP36" s="392" t="e">
        <f t="shared" si="65"/>
        <v>#REF!</v>
      </c>
      <c r="AQ36" s="391" t="e">
        <f t="shared" si="65"/>
        <v>#REF!</v>
      </c>
      <c r="AR36" s="392" t="e">
        <f t="shared" si="65"/>
        <v>#REF!</v>
      </c>
      <c r="AS36" s="391" t="e">
        <f t="shared" si="65"/>
        <v>#REF!</v>
      </c>
      <c r="AT36" s="392" t="e">
        <f t="shared" si="65"/>
        <v>#REF!</v>
      </c>
      <c r="AU36" s="391" t="e">
        <f t="shared" si="65"/>
        <v>#REF!</v>
      </c>
      <c r="AV36" s="392" t="e">
        <f t="shared" si="65"/>
        <v>#REF!</v>
      </c>
      <c r="AW36" s="391" t="e">
        <f t="shared" si="5"/>
        <v>#REF!</v>
      </c>
      <c r="AX36" s="297"/>
      <c r="AZ36" s="353" t="e">
        <f t="shared" si="6"/>
        <v>#REF!</v>
      </c>
      <c r="BA36" s="354" t="e">
        <f>C41</f>
        <v>#REF!</v>
      </c>
      <c r="BB36" s="391" t="e">
        <f t="shared" ref="BB36:BL37" si="66">SUMPRODUCT(($C$9:$C$70=$BA36)*($N$9:$N$70=BB$1)*($M$9:$M$70))</f>
        <v>#REF!</v>
      </c>
      <c r="BC36" s="392" t="e">
        <f t="shared" si="66"/>
        <v>#REF!</v>
      </c>
      <c r="BD36" s="391" t="e">
        <f t="shared" si="66"/>
        <v>#REF!</v>
      </c>
      <c r="BE36" s="392" t="e">
        <f t="shared" si="66"/>
        <v>#REF!</v>
      </c>
      <c r="BF36" s="391" t="e">
        <f t="shared" si="66"/>
        <v>#REF!</v>
      </c>
      <c r="BG36" s="392" t="e">
        <f t="shared" si="66"/>
        <v>#REF!</v>
      </c>
      <c r="BH36" s="391" t="e">
        <f t="shared" si="66"/>
        <v>#REF!</v>
      </c>
      <c r="BI36" s="392" t="e">
        <f t="shared" si="66"/>
        <v>#REF!</v>
      </c>
      <c r="BJ36" s="391" t="e">
        <f t="shared" si="66"/>
        <v>#REF!</v>
      </c>
      <c r="BK36" s="392" t="e">
        <f t="shared" si="66"/>
        <v>#REF!</v>
      </c>
      <c r="BL36" s="392" t="e">
        <f t="shared" si="66"/>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2"/>
        <v>#REF!</v>
      </c>
      <c r="Z37" s="283" t="e">
        <f t="shared" si="53"/>
        <v>#REF!</v>
      </c>
      <c r="AA37" s="284" t="e">
        <f t="shared" si="63"/>
        <v>#REF!</v>
      </c>
      <c r="AB37" s="285" t="e">
        <f t="shared" si="63"/>
        <v>#REF!</v>
      </c>
      <c r="AC37" s="284" t="e">
        <f t="shared" si="63"/>
        <v>#REF!</v>
      </c>
      <c r="AD37" s="285" t="e">
        <f t="shared" si="63"/>
        <v>#REF!</v>
      </c>
      <c r="AE37" s="284" t="e">
        <f t="shared" si="63"/>
        <v>#REF!</v>
      </c>
      <c r="AF37" s="285" t="e">
        <f t="shared" si="63"/>
        <v>#REF!</v>
      </c>
      <c r="AG37" s="284" t="e">
        <f t="shared" si="63"/>
        <v>#REF!</v>
      </c>
      <c r="AH37" s="285" t="e">
        <f t="shared" si="63"/>
        <v>#REF!</v>
      </c>
      <c r="AI37" s="284" t="e">
        <f t="shared" si="63"/>
        <v>#REF!</v>
      </c>
      <c r="AJ37" s="285" t="e">
        <f t="shared" si="58"/>
        <v>#REF!</v>
      </c>
      <c r="AM37" s="270" t="e">
        <f t="shared" si="64"/>
        <v>#REF!</v>
      </c>
      <c r="AN37" s="283" t="e">
        <f t="shared" si="55"/>
        <v>#REF!</v>
      </c>
      <c r="AO37" s="284" t="e">
        <f t="shared" si="65"/>
        <v>#REF!</v>
      </c>
      <c r="AP37" s="285" t="e">
        <f t="shared" si="65"/>
        <v>#REF!</v>
      </c>
      <c r="AQ37" s="284" t="e">
        <f t="shared" si="65"/>
        <v>#REF!</v>
      </c>
      <c r="AR37" s="285" t="e">
        <f t="shared" si="65"/>
        <v>#REF!</v>
      </c>
      <c r="AS37" s="284" t="e">
        <f t="shared" si="65"/>
        <v>#REF!</v>
      </c>
      <c r="AT37" s="285" t="e">
        <f t="shared" si="65"/>
        <v>#REF!</v>
      </c>
      <c r="AU37" s="284" t="e">
        <f t="shared" si="65"/>
        <v>#REF!</v>
      </c>
      <c r="AV37" s="285" t="e">
        <f t="shared" si="65"/>
        <v>#REF!</v>
      </c>
      <c r="AW37" s="284" t="e">
        <f t="shared" si="5"/>
        <v>#REF!</v>
      </c>
      <c r="AX37" s="285"/>
      <c r="AZ37" s="270" t="e">
        <f t="shared" ref="AZ37:AZ65" si="67">B42</f>
        <v>#REF!</v>
      </c>
      <c r="BA37" s="283" t="e">
        <f>C42</f>
        <v>#REF!</v>
      </c>
      <c r="BB37" s="284" t="e">
        <f t="shared" si="66"/>
        <v>#REF!</v>
      </c>
      <c r="BC37" s="285" t="e">
        <f t="shared" si="66"/>
        <v>#REF!</v>
      </c>
      <c r="BD37" s="284" t="e">
        <f t="shared" si="66"/>
        <v>#REF!</v>
      </c>
      <c r="BE37" s="285" t="e">
        <f t="shared" si="66"/>
        <v>#REF!</v>
      </c>
      <c r="BF37" s="284" t="e">
        <f t="shared" si="66"/>
        <v>#REF!</v>
      </c>
      <c r="BG37" s="285" t="e">
        <f t="shared" si="66"/>
        <v>#REF!</v>
      </c>
      <c r="BH37" s="284" t="e">
        <f t="shared" si="66"/>
        <v>#REF!</v>
      </c>
      <c r="BI37" s="285" t="e">
        <f t="shared" si="66"/>
        <v>#REF!</v>
      </c>
      <c r="BJ37" s="284" t="e">
        <f t="shared" si="66"/>
        <v>#REF!</v>
      </c>
      <c r="BK37" s="285" t="e">
        <f t="shared" si="66"/>
        <v>#REF!</v>
      </c>
      <c r="BL37" s="285" t="e">
        <f t="shared" si="66"/>
        <v>#REF!</v>
      </c>
    </row>
    <row r="38" spans="1:64">
      <c r="A38" s="270"/>
      <c r="B38" s="353" t="e">
        <f>#REF!</f>
        <v>#REF!</v>
      </c>
      <c r="C38" s="354" t="e">
        <f>#REF!</f>
        <v>#REF!</v>
      </c>
      <c r="E38" s="357"/>
      <c r="F38" s="357">
        <f>SUMIF($A$76:$A$741,B38&amp;"- "&amp;C38,$G$76:$G$741)</f>
        <v>0</v>
      </c>
      <c r="G38" s="357">
        <f>E38+F38</f>
        <v>0</v>
      </c>
      <c r="I38" s="357"/>
      <c r="J38" s="357">
        <f>SUMIF($J$76:$J$741,B38&amp;"- "&amp;C38,$O$76:$O$741)</f>
        <v>0</v>
      </c>
      <c r="K38" s="357">
        <f>I38+J38</f>
        <v>0</v>
      </c>
      <c r="M38" s="357">
        <f>G38-K38</f>
        <v>0</v>
      </c>
      <c r="N38" s="354"/>
      <c r="O38" s="288"/>
      <c r="P38" s="289"/>
      <c r="Y38" s="276" t="e">
        <f t="shared" si="62"/>
        <v>#REF!</v>
      </c>
      <c r="Z38" s="277"/>
      <c r="AA38" s="278" t="e">
        <f t="shared" ref="AA38:AJ38" si="68">SUM(AA39:AA44)</f>
        <v>#REF!</v>
      </c>
      <c r="AB38" s="279" t="e">
        <f t="shared" si="68"/>
        <v>#REF!</v>
      </c>
      <c r="AC38" s="278" t="e">
        <f t="shared" si="68"/>
        <v>#REF!</v>
      </c>
      <c r="AD38" s="279" t="e">
        <f t="shared" si="68"/>
        <v>#REF!</v>
      </c>
      <c r="AE38" s="278" t="e">
        <f t="shared" si="68"/>
        <v>#REF!</v>
      </c>
      <c r="AF38" s="279" t="e">
        <f t="shared" si="68"/>
        <v>#REF!</v>
      </c>
      <c r="AG38" s="278" t="e">
        <f t="shared" si="68"/>
        <v>#REF!</v>
      </c>
      <c r="AH38" s="279" t="e">
        <f t="shared" si="68"/>
        <v>#REF!</v>
      </c>
      <c r="AI38" s="278" t="e">
        <f t="shared" si="68"/>
        <v>#REF!</v>
      </c>
      <c r="AJ38" s="279" t="e">
        <f t="shared" si="68"/>
        <v>#REF!</v>
      </c>
      <c r="AM38" s="276" t="e">
        <f t="shared" si="64"/>
        <v>#REF!</v>
      </c>
      <c r="AN38" s="277"/>
      <c r="AO38" s="278" t="e">
        <f t="shared" ref="AO38:AV38" si="69">SUM(AO39:AO44)</f>
        <v>#REF!</v>
      </c>
      <c r="AP38" s="279" t="e">
        <f t="shared" si="69"/>
        <v>#REF!</v>
      </c>
      <c r="AQ38" s="278" t="e">
        <f t="shared" si="69"/>
        <v>#REF!</v>
      </c>
      <c r="AR38" s="279" t="e">
        <f t="shared" si="69"/>
        <v>#REF!</v>
      </c>
      <c r="AS38" s="278" t="e">
        <f t="shared" si="69"/>
        <v>#REF!</v>
      </c>
      <c r="AT38" s="279" t="e">
        <f t="shared" si="69"/>
        <v>#REF!</v>
      </c>
      <c r="AU38" s="278" t="e">
        <f t="shared" si="69"/>
        <v>#REF!</v>
      </c>
      <c r="AV38" s="279" t="e">
        <f t="shared" si="69"/>
        <v>#REF!</v>
      </c>
      <c r="AW38" s="278" t="e">
        <f t="shared" si="5"/>
        <v>#REF!</v>
      </c>
      <c r="AX38" s="331"/>
      <c r="AZ38" s="276" t="e">
        <f t="shared" si="67"/>
        <v>#REF!</v>
      </c>
      <c r="BA38" s="277"/>
      <c r="BB38" s="278" t="e">
        <f>SUM(BB39:BB44)</f>
        <v>#REF!</v>
      </c>
      <c r="BC38" s="279" t="e">
        <f t="shared" ref="BC38:BL38" si="70">SUM(BC39:BC44)</f>
        <v>#REF!</v>
      </c>
      <c r="BD38" s="278" t="e">
        <f t="shared" si="70"/>
        <v>#REF!</v>
      </c>
      <c r="BE38" s="279" t="e">
        <f t="shared" si="70"/>
        <v>#REF!</v>
      </c>
      <c r="BF38" s="278" t="e">
        <f t="shared" si="70"/>
        <v>#REF!</v>
      </c>
      <c r="BG38" s="279" t="e">
        <f t="shared" si="70"/>
        <v>#REF!</v>
      </c>
      <c r="BH38" s="278" t="e">
        <f t="shared" si="70"/>
        <v>#REF!</v>
      </c>
      <c r="BI38" s="279" t="e">
        <f t="shared" si="70"/>
        <v>#REF!</v>
      </c>
      <c r="BJ38" s="278" t="e">
        <f t="shared" si="70"/>
        <v>#REF!</v>
      </c>
      <c r="BK38" s="279" t="e">
        <f t="shared" si="70"/>
        <v>#REF!</v>
      </c>
      <c r="BL38" s="279" t="e">
        <f t="shared" si="70"/>
        <v>#REF!</v>
      </c>
    </row>
    <row r="39" spans="1:64">
      <c r="A39" s="270"/>
      <c r="B39" s="270" t="e">
        <f>#REF!</f>
        <v>#REF!</v>
      </c>
      <c r="C39" s="283" t="e">
        <f>#REF!</f>
        <v>#REF!</v>
      </c>
      <c r="E39" s="290"/>
      <c r="F39" s="290">
        <f>SUMIF($A$76:$A$741,B39&amp;"- "&amp;C39,$G$76:$G$741)</f>
        <v>0</v>
      </c>
      <c r="G39" s="290">
        <f>E39+F39</f>
        <v>0</v>
      </c>
      <c r="I39" s="290"/>
      <c r="J39" s="290">
        <f>SUMIF($J$76:$J$741,B39&amp;"- "&amp;C39,$O$76:$O$741)</f>
        <v>0</v>
      </c>
      <c r="K39" s="290">
        <f>I39+J39</f>
        <v>0</v>
      </c>
      <c r="M39" s="290">
        <f>G39-K39</f>
        <v>0</v>
      </c>
      <c r="N39" s="283"/>
      <c r="O39" s="288" t="str">
        <f t="shared" si="20"/>
        <v/>
      </c>
      <c r="P39" s="289" t="str">
        <f t="shared" ref="P39:P47" si="71">IF(O39="ERROR","Please insert comment","")</f>
        <v/>
      </c>
      <c r="Y39" s="353" t="e">
        <f t="shared" si="62"/>
        <v>#REF!</v>
      </c>
      <c r="Z39" s="354" t="e">
        <f t="shared" si="53"/>
        <v>#REF!</v>
      </c>
      <c r="AA39" s="391" t="e">
        <f t="shared" ref="AA39:AI44" si="72">SUMPRODUCT(($A$76:$A$741=$Y39&amp;"- "&amp;$Z39)*($C$76:$C$741=AA$1)*($G$76:$G$741))</f>
        <v>#REF!</v>
      </c>
      <c r="AB39" s="392" t="e">
        <f t="shared" si="72"/>
        <v>#REF!</v>
      </c>
      <c r="AC39" s="391" t="e">
        <f t="shared" si="72"/>
        <v>#REF!</v>
      </c>
      <c r="AD39" s="392" t="e">
        <f t="shared" si="72"/>
        <v>#REF!</v>
      </c>
      <c r="AE39" s="391" t="e">
        <f t="shared" si="72"/>
        <v>#REF!</v>
      </c>
      <c r="AF39" s="392" t="e">
        <f t="shared" si="72"/>
        <v>#REF!</v>
      </c>
      <c r="AG39" s="391" t="e">
        <f t="shared" si="72"/>
        <v>#REF!</v>
      </c>
      <c r="AH39" s="392" t="e">
        <f t="shared" si="72"/>
        <v>#REF!</v>
      </c>
      <c r="AI39" s="391" t="e">
        <f t="shared" si="72"/>
        <v>#REF!</v>
      </c>
      <c r="AJ39" s="392" t="e">
        <f t="shared" si="58"/>
        <v>#REF!</v>
      </c>
      <c r="AM39" s="353" t="e">
        <f t="shared" si="64"/>
        <v>#REF!</v>
      </c>
      <c r="AN39" s="354" t="e">
        <f t="shared" si="55"/>
        <v>#REF!</v>
      </c>
      <c r="AO39" s="391" t="e">
        <f t="shared" ref="AO39:AV44" si="73">SUMPRODUCT(($J$76:$J$740=$AM39&amp;"- "&amp;$AN39)*($K$76:$K$740=AO$1)*($O$76:$O$740))</f>
        <v>#REF!</v>
      </c>
      <c r="AP39" s="392" t="e">
        <f t="shared" si="73"/>
        <v>#REF!</v>
      </c>
      <c r="AQ39" s="391" t="e">
        <f t="shared" si="73"/>
        <v>#REF!</v>
      </c>
      <c r="AR39" s="392" t="e">
        <f t="shared" si="73"/>
        <v>#REF!</v>
      </c>
      <c r="AS39" s="391" t="e">
        <f t="shared" si="73"/>
        <v>#REF!</v>
      </c>
      <c r="AT39" s="392" t="e">
        <f t="shared" si="73"/>
        <v>#REF!</v>
      </c>
      <c r="AU39" s="391" t="e">
        <f t="shared" si="73"/>
        <v>#REF!</v>
      </c>
      <c r="AV39" s="392" t="e">
        <f t="shared" si="73"/>
        <v>#REF!</v>
      </c>
      <c r="AW39" s="391" t="e">
        <f t="shared" si="5"/>
        <v>#REF!</v>
      </c>
      <c r="AX39" s="297"/>
      <c r="AZ39" s="353" t="e">
        <f t="shared" si="67"/>
        <v>#REF!</v>
      </c>
      <c r="BA39" s="354" t="e">
        <f t="shared" ref="BA39:BA44" si="74">C44</f>
        <v>#REF!</v>
      </c>
      <c r="BB39" s="391" t="e">
        <f t="shared" ref="BB39:BL44" si="75">SUMPRODUCT(($C$9:$C$70=$BA39)*($N$9:$N$70=BB$1)*($M$9:$M$70))</f>
        <v>#REF!</v>
      </c>
      <c r="BC39" s="392" t="e">
        <f t="shared" si="75"/>
        <v>#REF!</v>
      </c>
      <c r="BD39" s="391" t="e">
        <f t="shared" si="75"/>
        <v>#REF!</v>
      </c>
      <c r="BE39" s="392" t="e">
        <f t="shared" si="75"/>
        <v>#REF!</v>
      </c>
      <c r="BF39" s="391" t="e">
        <f t="shared" si="75"/>
        <v>#REF!</v>
      </c>
      <c r="BG39" s="392" t="e">
        <f t="shared" si="75"/>
        <v>#REF!</v>
      </c>
      <c r="BH39" s="391" t="e">
        <f t="shared" si="75"/>
        <v>#REF!</v>
      </c>
      <c r="BI39" s="392" t="e">
        <f t="shared" si="75"/>
        <v>#REF!</v>
      </c>
      <c r="BJ39" s="391" t="e">
        <f t="shared" si="75"/>
        <v>#REF!</v>
      </c>
      <c r="BK39" s="392" t="e">
        <f t="shared" si="75"/>
        <v>#REF!</v>
      </c>
      <c r="BL39" s="392" t="e">
        <f t="shared" si="75"/>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71"/>
        <v/>
      </c>
      <c r="Y40" s="270" t="e">
        <f t="shared" si="62"/>
        <v>#REF!</v>
      </c>
      <c r="Z40" s="283" t="e">
        <f t="shared" si="53"/>
        <v>#REF!</v>
      </c>
      <c r="AA40" s="284" t="e">
        <f t="shared" si="72"/>
        <v>#REF!</v>
      </c>
      <c r="AB40" s="285" t="e">
        <f t="shared" si="72"/>
        <v>#REF!</v>
      </c>
      <c r="AC40" s="284" t="e">
        <f t="shared" si="72"/>
        <v>#REF!</v>
      </c>
      <c r="AD40" s="285" t="e">
        <f t="shared" si="72"/>
        <v>#REF!</v>
      </c>
      <c r="AE40" s="284" t="e">
        <f t="shared" si="72"/>
        <v>#REF!</v>
      </c>
      <c r="AF40" s="285" t="e">
        <f t="shared" si="72"/>
        <v>#REF!</v>
      </c>
      <c r="AG40" s="284" t="e">
        <f t="shared" si="72"/>
        <v>#REF!</v>
      </c>
      <c r="AH40" s="285" t="e">
        <f t="shared" si="72"/>
        <v>#REF!</v>
      </c>
      <c r="AI40" s="284" t="e">
        <f t="shared" si="72"/>
        <v>#REF!</v>
      </c>
      <c r="AJ40" s="285" t="e">
        <f t="shared" si="58"/>
        <v>#REF!</v>
      </c>
      <c r="AM40" s="270" t="e">
        <f t="shared" si="64"/>
        <v>#REF!</v>
      </c>
      <c r="AN40" s="283" t="e">
        <f t="shared" si="55"/>
        <v>#REF!</v>
      </c>
      <c r="AO40" s="284" t="e">
        <f t="shared" si="73"/>
        <v>#REF!</v>
      </c>
      <c r="AP40" s="285" t="e">
        <f t="shared" si="73"/>
        <v>#REF!</v>
      </c>
      <c r="AQ40" s="284" t="e">
        <f t="shared" si="73"/>
        <v>#REF!</v>
      </c>
      <c r="AR40" s="285" t="e">
        <f t="shared" si="73"/>
        <v>#REF!</v>
      </c>
      <c r="AS40" s="284" t="e">
        <f t="shared" si="73"/>
        <v>#REF!</v>
      </c>
      <c r="AT40" s="285" t="e">
        <f t="shared" si="73"/>
        <v>#REF!</v>
      </c>
      <c r="AU40" s="284" t="e">
        <f t="shared" si="73"/>
        <v>#REF!</v>
      </c>
      <c r="AV40" s="285" t="e">
        <f t="shared" si="73"/>
        <v>#REF!</v>
      </c>
      <c r="AW40" s="284" t="e">
        <f t="shared" si="5"/>
        <v>#REF!</v>
      </c>
      <c r="AX40" s="285"/>
      <c r="AZ40" s="270" t="e">
        <f t="shared" si="67"/>
        <v>#REF!</v>
      </c>
      <c r="BA40" s="283" t="e">
        <f t="shared" si="74"/>
        <v>#REF!</v>
      </c>
      <c r="BB40" s="284" t="e">
        <f t="shared" si="75"/>
        <v>#REF!</v>
      </c>
      <c r="BC40" s="285" t="e">
        <f t="shared" si="75"/>
        <v>#REF!</v>
      </c>
      <c r="BD40" s="284" t="e">
        <f t="shared" si="75"/>
        <v>#REF!</v>
      </c>
      <c r="BE40" s="285" t="e">
        <f t="shared" si="75"/>
        <v>#REF!</v>
      </c>
      <c r="BF40" s="284" t="e">
        <f t="shared" si="75"/>
        <v>#REF!</v>
      </c>
      <c r="BG40" s="285" t="e">
        <f t="shared" si="75"/>
        <v>#REF!</v>
      </c>
      <c r="BH40" s="284" t="e">
        <f t="shared" si="75"/>
        <v>#REF!</v>
      </c>
      <c r="BI40" s="285" t="e">
        <f t="shared" si="75"/>
        <v>#REF!</v>
      </c>
      <c r="BJ40" s="284" t="e">
        <f t="shared" si="75"/>
        <v>#REF!</v>
      </c>
      <c r="BK40" s="285" t="e">
        <f t="shared" si="75"/>
        <v>#REF!</v>
      </c>
      <c r="BL40" s="285" t="e">
        <f t="shared" si="75"/>
        <v>#REF!</v>
      </c>
    </row>
    <row r="41" spans="1:64" ht="12" customHeight="1">
      <c r="A41" s="270">
        <f>+A39+1</f>
        <v>1</v>
      </c>
      <c r="B41" s="353" t="e">
        <f>#REF!</f>
        <v>#REF!</v>
      </c>
      <c r="C41" s="354" t="e">
        <f>#REF!</f>
        <v>#REF!</v>
      </c>
      <c r="E41" s="357"/>
      <c r="F41" s="357">
        <f>SUMIF($A$76:$A$741,B41&amp;"- "&amp;C41,$G$76:$G$741)</f>
        <v>0</v>
      </c>
      <c r="G41" s="357">
        <f>E41+F41</f>
        <v>0</v>
      </c>
      <c r="I41" s="357"/>
      <c r="J41" s="357">
        <f>SUMIF($J$76:$J$741,B41&amp;"- "&amp;C41,$O$76:$O$741)</f>
        <v>0</v>
      </c>
      <c r="K41" s="357">
        <f>I41+J41</f>
        <v>0</v>
      </c>
      <c r="M41" s="357">
        <f>G41-K41</f>
        <v>0</v>
      </c>
      <c r="N41" s="354"/>
      <c r="O41" s="288" t="str">
        <f t="shared" si="20"/>
        <v/>
      </c>
      <c r="P41" s="289" t="str">
        <f t="shared" si="71"/>
        <v/>
      </c>
      <c r="Y41" s="353" t="e">
        <f t="shared" si="62"/>
        <v>#REF!</v>
      </c>
      <c r="Z41" s="354" t="e">
        <f t="shared" si="53"/>
        <v>#REF!</v>
      </c>
      <c r="AA41" s="391" t="e">
        <f t="shared" si="72"/>
        <v>#REF!</v>
      </c>
      <c r="AB41" s="392" t="e">
        <f t="shared" si="72"/>
        <v>#REF!</v>
      </c>
      <c r="AC41" s="391" t="e">
        <f t="shared" si="72"/>
        <v>#REF!</v>
      </c>
      <c r="AD41" s="392" t="e">
        <f t="shared" si="72"/>
        <v>#REF!</v>
      </c>
      <c r="AE41" s="391" t="e">
        <f t="shared" si="72"/>
        <v>#REF!</v>
      </c>
      <c r="AF41" s="392" t="e">
        <f t="shared" si="72"/>
        <v>#REF!</v>
      </c>
      <c r="AG41" s="391" t="e">
        <f t="shared" si="72"/>
        <v>#REF!</v>
      </c>
      <c r="AH41" s="392" t="e">
        <f t="shared" si="72"/>
        <v>#REF!</v>
      </c>
      <c r="AI41" s="391" t="e">
        <f t="shared" si="72"/>
        <v>#REF!</v>
      </c>
      <c r="AJ41" s="392" t="e">
        <f t="shared" si="58"/>
        <v>#REF!</v>
      </c>
      <c r="AM41" s="353" t="e">
        <f t="shared" si="64"/>
        <v>#REF!</v>
      </c>
      <c r="AN41" s="354" t="e">
        <f t="shared" si="55"/>
        <v>#REF!</v>
      </c>
      <c r="AO41" s="391" t="e">
        <f t="shared" si="73"/>
        <v>#REF!</v>
      </c>
      <c r="AP41" s="392" t="e">
        <f t="shared" si="73"/>
        <v>#REF!</v>
      </c>
      <c r="AQ41" s="391" t="e">
        <f t="shared" si="73"/>
        <v>#REF!</v>
      </c>
      <c r="AR41" s="392" t="e">
        <f t="shared" si="73"/>
        <v>#REF!</v>
      </c>
      <c r="AS41" s="391" t="e">
        <f t="shared" si="73"/>
        <v>#REF!</v>
      </c>
      <c r="AT41" s="392" t="e">
        <f t="shared" si="73"/>
        <v>#REF!</v>
      </c>
      <c r="AU41" s="391" t="e">
        <f t="shared" si="73"/>
        <v>#REF!</v>
      </c>
      <c r="AV41" s="392" t="e">
        <f t="shared" si="73"/>
        <v>#REF!</v>
      </c>
      <c r="AW41" s="391" t="e">
        <f t="shared" si="5"/>
        <v>#REF!</v>
      </c>
      <c r="AX41" s="297"/>
      <c r="AZ41" s="353" t="e">
        <f t="shared" si="67"/>
        <v>#REF!</v>
      </c>
      <c r="BA41" s="354" t="e">
        <f t="shared" si="74"/>
        <v>#REF!</v>
      </c>
      <c r="BB41" s="391" t="e">
        <f t="shared" si="75"/>
        <v>#REF!</v>
      </c>
      <c r="BC41" s="392" t="e">
        <f t="shared" si="75"/>
        <v>#REF!</v>
      </c>
      <c r="BD41" s="391" t="e">
        <f t="shared" si="75"/>
        <v>#REF!</v>
      </c>
      <c r="BE41" s="392" t="e">
        <f t="shared" si="75"/>
        <v>#REF!</v>
      </c>
      <c r="BF41" s="391" t="e">
        <f t="shared" si="75"/>
        <v>#REF!</v>
      </c>
      <c r="BG41" s="392" t="e">
        <f t="shared" si="75"/>
        <v>#REF!</v>
      </c>
      <c r="BH41" s="391" t="e">
        <f t="shared" si="75"/>
        <v>#REF!</v>
      </c>
      <c r="BI41" s="392" t="e">
        <f t="shared" si="75"/>
        <v>#REF!</v>
      </c>
      <c r="BJ41" s="391" t="e">
        <f t="shared" si="75"/>
        <v>#REF!</v>
      </c>
      <c r="BK41" s="392" t="e">
        <f t="shared" si="75"/>
        <v>#REF!</v>
      </c>
      <c r="BL41" s="392" t="e">
        <f t="shared" si="75"/>
        <v>#REF!</v>
      </c>
    </row>
    <row r="42" spans="1:64" ht="10.5" customHeight="1">
      <c r="A42" s="270"/>
      <c r="B42" s="270" t="e">
        <f>#REF!</f>
        <v>#REF!</v>
      </c>
      <c r="C42" s="283" t="e">
        <f>#REF!</f>
        <v>#REF!</v>
      </c>
      <c r="E42" s="290"/>
      <c r="F42" s="290">
        <f>SUMIF($A$76:$A$741,B42&amp;"- "&amp;C42,$G$76:$G$741)</f>
        <v>0</v>
      </c>
      <c r="G42" s="290">
        <f>E42+F42</f>
        <v>0</v>
      </c>
      <c r="I42" s="290"/>
      <c r="J42" s="290">
        <f>SUMIF($J$76:$J$741,B42&amp;"- "&amp;C42,$O$76:$O$741)</f>
        <v>0</v>
      </c>
      <c r="K42" s="290">
        <f>I42+J42</f>
        <v>0</v>
      </c>
      <c r="M42" s="290">
        <f>G42-K42</f>
        <v>0</v>
      </c>
      <c r="N42" s="283"/>
      <c r="O42" s="288" t="str">
        <f t="shared" si="20"/>
        <v/>
      </c>
      <c r="P42" s="289" t="str">
        <f t="shared" si="71"/>
        <v/>
      </c>
      <c r="Y42" s="270" t="e">
        <f t="shared" si="62"/>
        <v>#REF!</v>
      </c>
      <c r="Z42" s="283" t="e">
        <f t="shared" si="53"/>
        <v>#REF!</v>
      </c>
      <c r="AA42" s="284" t="e">
        <f t="shared" si="72"/>
        <v>#REF!</v>
      </c>
      <c r="AB42" s="285" t="e">
        <f t="shared" si="72"/>
        <v>#REF!</v>
      </c>
      <c r="AC42" s="284" t="e">
        <f t="shared" si="72"/>
        <v>#REF!</v>
      </c>
      <c r="AD42" s="285" t="e">
        <f t="shared" si="72"/>
        <v>#REF!</v>
      </c>
      <c r="AE42" s="284" t="e">
        <f t="shared" si="72"/>
        <v>#REF!</v>
      </c>
      <c r="AF42" s="285" t="e">
        <f t="shared" si="72"/>
        <v>#REF!</v>
      </c>
      <c r="AG42" s="284" t="e">
        <f t="shared" si="72"/>
        <v>#REF!</v>
      </c>
      <c r="AH42" s="285" t="e">
        <f t="shared" si="72"/>
        <v>#REF!</v>
      </c>
      <c r="AI42" s="284" t="e">
        <f t="shared" si="72"/>
        <v>#REF!</v>
      </c>
      <c r="AJ42" s="285" t="e">
        <f t="shared" si="58"/>
        <v>#REF!</v>
      </c>
      <c r="AM42" s="270" t="e">
        <f t="shared" si="64"/>
        <v>#REF!</v>
      </c>
      <c r="AN42" s="283" t="e">
        <f t="shared" si="55"/>
        <v>#REF!</v>
      </c>
      <c r="AO42" s="284" t="e">
        <f t="shared" si="73"/>
        <v>#REF!</v>
      </c>
      <c r="AP42" s="285" t="e">
        <f t="shared" si="73"/>
        <v>#REF!</v>
      </c>
      <c r="AQ42" s="284" t="e">
        <f t="shared" si="73"/>
        <v>#REF!</v>
      </c>
      <c r="AR42" s="285" t="e">
        <f t="shared" si="73"/>
        <v>#REF!</v>
      </c>
      <c r="AS42" s="284" t="e">
        <f t="shared" si="73"/>
        <v>#REF!</v>
      </c>
      <c r="AT42" s="285" t="e">
        <f t="shared" si="73"/>
        <v>#REF!</v>
      </c>
      <c r="AU42" s="284" t="e">
        <f t="shared" si="73"/>
        <v>#REF!</v>
      </c>
      <c r="AV42" s="285" t="e">
        <f t="shared" si="73"/>
        <v>#REF!</v>
      </c>
      <c r="AW42" s="284" t="e">
        <f t="shared" si="5"/>
        <v>#REF!</v>
      </c>
      <c r="AX42" s="285"/>
      <c r="AZ42" s="270" t="e">
        <f t="shared" si="67"/>
        <v>#REF!</v>
      </c>
      <c r="BA42" s="283" t="e">
        <f t="shared" si="74"/>
        <v>#REF!</v>
      </c>
      <c r="BB42" s="284" t="e">
        <f t="shared" si="75"/>
        <v>#REF!</v>
      </c>
      <c r="BC42" s="285" t="e">
        <f t="shared" si="75"/>
        <v>#REF!</v>
      </c>
      <c r="BD42" s="284" t="e">
        <f t="shared" si="75"/>
        <v>#REF!</v>
      </c>
      <c r="BE42" s="285" t="e">
        <f t="shared" si="75"/>
        <v>#REF!</v>
      </c>
      <c r="BF42" s="284" t="e">
        <f t="shared" si="75"/>
        <v>#REF!</v>
      </c>
      <c r="BG42" s="285" t="e">
        <f t="shared" si="75"/>
        <v>#REF!</v>
      </c>
      <c r="BH42" s="284" t="e">
        <f t="shared" si="75"/>
        <v>#REF!</v>
      </c>
      <c r="BI42" s="285" t="e">
        <f t="shared" si="75"/>
        <v>#REF!</v>
      </c>
      <c r="BJ42" s="284" t="e">
        <f t="shared" si="75"/>
        <v>#REF!</v>
      </c>
      <c r="BK42" s="285" t="e">
        <f t="shared" si="75"/>
        <v>#REF!</v>
      </c>
      <c r="BL42" s="285" t="e">
        <f t="shared" si="75"/>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1"/>
        <v/>
      </c>
      <c r="Y43" s="353" t="e">
        <f t="shared" si="62"/>
        <v>#REF!</v>
      </c>
      <c r="Z43" s="354" t="e">
        <f>C48</f>
        <v>#REF!</v>
      </c>
      <c r="AA43" s="391" t="e">
        <f t="shared" si="72"/>
        <v>#REF!</v>
      </c>
      <c r="AB43" s="392" t="e">
        <f t="shared" si="72"/>
        <v>#REF!</v>
      </c>
      <c r="AC43" s="391" t="e">
        <f t="shared" si="72"/>
        <v>#REF!</v>
      </c>
      <c r="AD43" s="392" t="e">
        <f t="shared" si="72"/>
        <v>#REF!</v>
      </c>
      <c r="AE43" s="391" t="e">
        <f t="shared" si="72"/>
        <v>#REF!</v>
      </c>
      <c r="AF43" s="392" t="e">
        <f t="shared" si="72"/>
        <v>#REF!</v>
      </c>
      <c r="AG43" s="391" t="e">
        <f t="shared" si="72"/>
        <v>#REF!</v>
      </c>
      <c r="AH43" s="392" t="e">
        <f t="shared" si="72"/>
        <v>#REF!</v>
      </c>
      <c r="AI43" s="391" t="e">
        <f t="shared" si="72"/>
        <v>#REF!</v>
      </c>
      <c r="AJ43" s="392" t="e">
        <f t="shared" ref="AJ43:AJ52" si="76">SUM(AA43:AI43)</f>
        <v>#REF!</v>
      </c>
      <c r="AM43" s="353" t="e">
        <f t="shared" si="64"/>
        <v>#REF!</v>
      </c>
      <c r="AN43" s="354" t="e">
        <f t="shared" si="55"/>
        <v>#REF!</v>
      </c>
      <c r="AO43" s="391" t="e">
        <f t="shared" si="73"/>
        <v>#REF!</v>
      </c>
      <c r="AP43" s="392" t="e">
        <f t="shared" si="73"/>
        <v>#REF!</v>
      </c>
      <c r="AQ43" s="391" t="e">
        <f t="shared" si="73"/>
        <v>#REF!</v>
      </c>
      <c r="AR43" s="392" t="e">
        <f t="shared" si="73"/>
        <v>#REF!</v>
      </c>
      <c r="AS43" s="391" t="e">
        <f t="shared" si="73"/>
        <v>#REF!</v>
      </c>
      <c r="AT43" s="392" t="e">
        <f t="shared" si="73"/>
        <v>#REF!</v>
      </c>
      <c r="AU43" s="391" t="e">
        <f t="shared" si="73"/>
        <v>#REF!</v>
      </c>
      <c r="AV43" s="392" t="e">
        <f t="shared" si="73"/>
        <v>#REF!</v>
      </c>
      <c r="AW43" s="391" t="e">
        <f t="shared" si="5"/>
        <v>#REF!</v>
      </c>
      <c r="AX43" s="297"/>
      <c r="AZ43" s="353" t="e">
        <f t="shared" si="67"/>
        <v>#REF!</v>
      </c>
      <c r="BA43" s="354" t="e">
        <f t="shared" si="74"/>
        <v>#REF!</v>
      </c>
      <c r="BB43" s="391" t="e">
        <f t="shared" si="75"/>
        <v>#REF!</v>
      </c>
      <c r="BC43" s="392" t="e">
        <f t="shared" si="75"/>
        <v>#REF!</v>
      </c>
      <c r="BD43" s="391" t="e">
        <f t="shared" si="75"/>
        <v>#REF!</v>
      </c>
      <c r="BE43" s="392" t="e">
        <f t="shared" si="75"/>
        <v>#REF!</v>
      </c>
      <c r="BF43" s="391" t="e">
        <f t="shared" si="75"/>
        <v>#REF!</v>
      </c>
      <c r="BG43" s="392" t="e">
        <f t="shared" si="75"/>
        <v>#REF!</v>
      </c>
      <c r="BH43" s="391" t="e">
        <f t="shared" si="75"/>
        <v>#REF!</v>
      </c>
      <c r="BI43" s="392" t="e">
        <f t="shared" si="75"/>
        <v>#REF!</v>
      </c>
      <c r="BJ43" s="391" t="e">
        <f t="shared" si="75"/>
        <v>#REF!</v>
      </c>
      <c r="BK43" s="392" t="e">
        <f t="shared" si="75"/>
        <v>#REF!</v>
      </c>
      <c r="BL43" s="392" t="e">
        <f t="shared" si="75"/>
        <v>#REF!</v>
      </c>
    </row>
    <row r="44" spans="1:64">
      <c r="A44" s="270"/>
      <c r="B44" s="353" t="e">
        <f>#REF!</f>
        <v>#REF!</v>
      </c>
      <c r="C44" s="354" t="e">
        <f>#REF!</f>
        <v>#REF!</v>
      </c>
      <c r="E44" s="357"/>
      <c r="F44" s="357">
        <f t="shared" ref="F44:F49" si="77">SUMIF($A$76:$A$741,B44&amp;"- "&amp;C44,$G$76:$G$741)</f>
        <v>0</v>
      </c>
      <c r="G44" s="357">
        <f t="shared" ref="G44:G49" si="78">E44+F44</f>
        <v>0</v>
      </c>
      <c r="I44" s="357"/>
      <c r="J44" s="357">
        <f t="shared" ref="J44:J49" si="79">SUMIF($J$76:$J$741,B44&amp;"- "&amp;C44,$O$76:$O$741)</f>
        <v>0</v>
      </c>
      <c r="K44" s="357">
        <f t="shared" ref="K44:K49" si="80">I44+J44</f>
        <v>0</v>
      </c>
      <c r="M44" s="357">
        <f t="shared" ref="M44:M49" si="81">G44-K44</f>
        <v>0</v>
      </c>
      <c r="N44" s="354"/>
      <c r="O44" s="288" t="str">
        <f t="shared" si="20"/>
        <v/>
      </c>
      <c r="P44" s="289" t="str">
        <f t="shared" si="71"/>
        <v/>
      </c>
      <c r="Y44" s="270" t="e">
        <f t="shared" si="62"/>
        <v>#REF!</v>
      </c>
      <c r="Z44" s="283" t="e">
        <f t="shared" si="53"/>
        <v>#REF!</v>
      </c>
      <c r="AA44" s="284" t="e">
        <f t="shared" si="72"/>
        <v>#REF!</v>
      </c>
      <c r="AB44" s="285" t="e">
        <f t="shared" si="72"/>
        <v>#REF!</v>
      </c>
      <c r="AC44" s="284" t="e">
        <f t="shared" si="72"/>
        <v>#REF!</v>
      </c>
      <c r="AD44" s="285" t="e">
        <f t="shared" si="72"/>
        <v>#REF!</v>
      </c>
      <c r="AE44" s="284" t="e">
        <f t="shared" si="72"/>
        <v>#REF!</v>
      </c>
      <c r="AF44" s="285" t="e">
        <f t="shared" si="72"/>
        <v>#REF!</v>
      </c>
      <c r="AG44" s="284" t="e">
        <f t="shared" si="72"/>
        <v>#REF!</v>
      </c>
      <c r="AH44" s="285" t="e">
        <f t="shared" si="72"/>
        <v>#REF!</v>
      </c>
      <c r="AI44" s="284" t="e">
        <f t="shared" si="72"/>
        <v>#REF!</v>
      </c>
      <c r="AJ44" s="285" t="e">
        <f t="shared" si="76"/>
        <v>#REF!</v>
      </c>
      <c r="AM44" s="270" t="e">
        <f t="shared" si="64"/>
        <v>#REF!</v>
      </c>
      <c r="AN44" s="283" t="e">
        <f t="shared" si="55"/>
        <v>#REF!</v>
      </c>
      <c r="AO44" s="284" t="e">
        <f t="shared" si="73"/>
        <v>#REF!</v>
      </c>
      <c r="AP44" s="285" t="e">
        <f t="shared" si="73"/>
        <v>#REF!</v>
      </c>
      <c r="AQ44" s="284" t="e">
        <f t="shared" si="73"/>
        <v>#REF!</v>
      </c>
      <c r="AR44" s="285" t="e">
        <f t="shared" si="73"/>
        <v>#REF!</v>
      </c>
      <c r="AS44" s="284" t="e">
        <f t="shared" si="73"/>
        <v>#REF!</v>
      </c>
      <c r="AT44" s="285" t="e">
        <f t="shared" si="73"/>
        <v>#REF!</v>
      </c>
      <c r="AU44" s="284" t="e">
        <f t="shared" si="73"/>
        <v>#REF!</v>
      </c>
      <c r="AV44" s="285" t="e">
        <f t="shared" si="73"/>
        <v>#REF!</v>
      </c>
      <c r="AW44" s="284" t="e">
        <f t="shared" si="5"/>
        <v>#REF!</v>
      </c>
      <c r="AX44" s="285"/>
      <c r="AZ44" s="270" t="e">
        <f t="shared" si="67"/>
        <v>#REF!</v>
      </c>
      <c r="BA44" s="283" t="e">
        <f t="shared" si="74"/>
        <v>#REF!</v>
      </c>
      <c r="BB44" s="284" t="e">
        <f t="shared" si="75"/>
        <v>#REF!</v>
      </c>
      <c r="BC44" s="285" t="e">
        <f t="shared" si="75"/>
        <v>#REF!</v>
      </c>
      <c r="BD44" s="284" t="e">
        <f t="shared" si="75"/>
        <v>#REF!</v>
      </c>
      <c r="BE44" s="285" t="e">
        <f t="shared" si="75"/>
        <v>#REF!</v>
      </c>
      <c r="BF44" s="284" t="e">
        <f t="shared" si="75"/>
        <v>#REF!</v>
      </c>
      <c r="BG44" s="285" t="e">
        <f t="shared" si="75"/>
        <v>#REF!</v>
      </c>
      <c r="BH44" s="284" t="e">
        <f t="shared" si="75"/>
        <v>#REF!</v>
      </c>
      <c r="BI44" s="285" t="e">
        <f t="shared" si="75"/>
        <v>#REF!</v>
      </c>
      <c r="BJ44" s="284" t="e">
        <f t="shared" si="75"/>
        <v>#REF!</v>
      </c>
      <c r="BK44" s="285" t="e">
        <f t="shared" si="75"/>
        <v>#REF!</v>
      </c>
      <c r="BL44" s="285" t="e">
        <f t="shared" si="75"/>
        <v>#REF!</v>
      </c>
    </row>
    <row r="45" spans="1:64">
      <c r="A45" s="270"/>
      <c r="B45" s="270" t="e">
        <f>#REF!</f>
        <v>#REF!</v>
      </c>
      <c r="C45" s="283" t="e">
        <f>#REF!</f>
        <v>#REF!</v>
      </c>
      <c r="E45" s="290"/>
      <c r="F45" s="290">
        <f t="shared" si="77"/>
        <v>0</v>
      </c>
      <c r="G45" s="290">
        <f t="shared" si="78"/>
        <v>0</v>
      </c>
      <c r="I45" s="290"/>
      <c r="J45" s="290">
        <f t="shared" si="79"/>
        <v>0</v>
      </c>
      <c r="K45" s="290">
        <f t="shared" si="80"/>
        <v>0</v>
      </c>
      <c r="M45" s="290">
        <f t="shared" si="81"/>
        <v>0</v>
      </c>
      <c r="N45" s="283"/>
      <c r="O45" s="288" t="str">
        <f t="shared" si="20"/>
        <v/>
      </c>
      <c r="P45" s="289" t="str">
        <f t="shared" si="71"/>
        <v/>
      </c>
      <c r="Y45" s="276" t="e">
        <f t="shared" si="62"/>
        <v>#REF!</v>
      </c>
      <c r="Z45" s="277"/>
      <c r="AA45" s="278" t="e">
        <f t="shared" ref="AA45:AJ45" si="82">+AA46</f>
        <v>#REF!</v>
      </c>
      <c r="AB45" s="279" t="e">
        <f t="shared" si="82"/>
        <v>#REF!</v>
      </c>
      <c r="AC45" s="278" t="e">
        <f t="shared" si="82"/>
        <v>#REF!</v>
      </c>
      <c r="AD45" s="279" t="e">
        <f t="shared" si="82"/>
        <v>#REF!</v>
      </c>
      <c r="AE45" s="278" t="e">
        <f t="shared" si="82"/>
        <v>#REF!</v>
      </c>
      <c r="AF45" s="279" t="e">
        <f t="shared" si="82"/>
        <v>#REF!</v>
      </c>
      <c r="AG45" s="278" t="e">
        <f t="shared" si="82"/>
        <v>#REF!</v>
      </c>
      <c r="AH45" s="279" t="e">
        <f t="shared" si="82"/>
        <v>#REF!</v>
      </c>
      <c r="AI45" s="278" t="e">
        <f t="shared" si="82"/>
        <v>#REF!</v>
      </c>
      <c r="AJ45" s="279" t="e">
        <f t="shared" si="82"/>
        <v>#REF!</v>
      </c>
      <c r="AM45" s="276" t="e">
        <f t="shared" si="64"/>
        <v>#REF!</v>
      </c>
      <c r="AN45" s="277"/>
      <c r="AO45" s="278" t="e">
        <f t="shared" ref="AO45:AV45" si="83">+AO46</f>
        <v>#REF!</v>
      </c>
      <c r="AP45" s="279" t="e">
        <f t="shared" si="83"/>
        <v>#REF!</v>
      </c>
      <c r="AQ45" s="278" t="e">
        <f t="shared" si="83"/>
        <v>#REF!</v>
      </c>
      <c r="AR45" s="279" t="e">
        <f t="shared" si="83"/>
        <v>#REF!</v>
      </c>
      <c r="AS45" s="278" t="e">
        <f t="shared" si="83"/>
        <v>#REF!</v>
      </c>
      <c r="AT45" s="279" t="e">
        <f t="shared" si="83"/>
        <v>#REF!</v>
      </c>
      <c r="AU45" s="278" t="e">
        <f t="shared" si="83"/>
        <v>#REF!</v>
      </c>
      <c r="AV45" s="279" t="e">
        <f t="shared" si="83"/>
        <v>#REF!</v>
      </c>
      <c r="AW45" s="278" t="e">
        <f t="shared" si="5"/>
        <v>#REF!</v>
      </c>
      <c r="AX45" s="331"/>
      <c r="AZ45" s="276" t="e">
        <f t="shared" si="67"/>
        <v>#REF!</v>
      </c>
      <c r="BA45" s="277"/>
      <c r="BB45" s="278" t="e">
        <f>+BB46</f>
        <v>#REF!</v>
      </c>
      <c r="BC45" s="279" t="e">
        <f t="shared" ref="BC45:BL45" si="84">+BC46</f>
        <v>#REF!</v>
      </c>
      <c r="BD45" s="278" t="e">
        <f t="shared" si="84"/>
        <v>#REF!</v>
      </c>
      <c r="BE45" s="279" t="e">
        <f t="shared" si="84"/>
        <v>#REF!</v>
      </c>
      <c r="BF45" s="278" t="e">
        <f t="shared" si="84"/>
        <v>#REF!</v>
      </c>
      <c r="BG45" s="279" t="e">
        <f t="shared" si="84"/>
        <v>#REF!</v>
      </c>
      <c r="BH45" s="278" t="e">
        <f t="shared" si="84"/>
        <v>#REF!</v>
      </c>
      <c r="BI45" s="279" t="e">
        <f t="shared" si="84"/>
        <v>#REF!</v>
      </c>
      <c r="BJ45" s="278" t="e">
        <f t="shared" si="84"/>
        <v>#REF!</v>
      </c>
      <c r="BK45" s="279" t="e">
        <f t="shared" si="84"/>
        <v>#REF!</v>
      </c>
      <c r="BL45" s="279" t="e">
        <f t="shared" si="84"/>
        <v>#REF!</v>
      </c>
    </row>
    <row r="46" spans="1:64">
      <c r="A46" s="270">
        <f>+A44+1</f>
        <v>1</v>
      </c>
      <c r="B46" s="353" t="e">
        <f>#REF!</f>
        <v>#REF!</v>
      </c>
      <c r="C46" s="354" t="e">
        <f>#REF!</f>
        <v>#REF!</v>
      </c>
      <c r="E46" s="357"/>
      <c r="F46" s="357">
        <f t="shared" si="77"/>
        <v>0</v>
      </c>
      <c r="G46" s="357">
        <f t="shared" si="78"/>
        <v>0</v>
      </c>
      <c r="I46" s="357"/>
      <c r="J46" s="357">
        <f t="shared" si="79"/>
        <v>0</v>
      </c>
      <c r="K46" s="357">
        <f t="shared" si="80"/>
        <v>0</v>
      </c>
      <c r="M46" s="357">
        <f t="shared" si="81"/>
        <v>0</v>
      </c>
      <c r="N46" s="354"/>
      <c r="O46" s="288" t="str">
        <f t="shared" si="20"/>
        <v/>
      </c>
      <c r="P46" s="289" t="str">
        <f t="shared" si="71"/>
        <v/>
      </c>
      <c r="Y46" s="353" t="e">
        <f t="shared" si="62"/>
        <v>#REF!</v>
      </c>
      <c r="Z46" s="354" t="e">
        <f>C51</f>
        <v>#REF!</v>
      </c>
      <c r="AA46" s="391" t="e">
        <f t="shared" ref="AA46:AI46" si="85">SUMPRODUCT(($A$76:$A$741=$Y46&amp;"- "&amp;$Z46)*($C$76:$C$741=AA$1)*($G$76:$G$741))</f>
        <v>#REF!</v>
      </c>
      <c r="AB46" s="392" t="e">
        <f t="shared" si="85"/>
        <v>#REF!</v>
      </c>
      <c r="AC46" s="391" t="e">
        <f t="shared" si="85"/>
        <v>#REF!</v>
      </c>
      <c r="AD46" s="392" t="e">
        <f t="shared" si="85"/>
        <v>#REF!</v>
      </c>
      <c r="AE46" s="391" t="e">
        <f t="shared" si="85"/>
        <v>#REF!</v>
      </c>
      <c r="AF46" s="392" t="e">
        <f t="shared" si="85"/>
        <v>#REF!</v>
      </c>
      <c r="AG46" s="391" t="e">
        <f t="shared" si="85"/>
        <v>#REF!</v>
      </c>
      <c r="AH46" s="392" t="e">
        <f t="shared" si="85"/>
        <v>#REF!</v>
      </c>
      <c r="AI46" s="391" t="e">
        <f t="shared" si="85"/>
        <v>#REF!</v>
      </c>
      <c r="AJ46" s="392" t="e">
        <f t="shared" si="76"/>
        <v>#REF!</v>
      </c>
      <c r="AM46" s="353" t="e">
        <f t="shared" si="64"/>
        <v>#REF!</v>
      </c>
      <c r="AN46" s="354" t="e">
        <f>C51</f>
        <v>#REF!</v>
      </c>
      <c r="AO46" s="391" t="e">
        <f t="shared" ref="AO46:AV46" si="86">SUMPRODUCT(($J$76:$J$740=$AM46&amp;"- "&amp;$AN46)*($K$76:$K$740=AO$1)*($O$76:$O$740))</f>
        <v>#REF!</v>
      </c>
      <c r="AP46" s="392" t="e">
        <f t="shared" si="86"/>
        <v>#REF!</v>
      </c>
      <c r="AQ46" s="391" t="e">
        <f t="shared" si="86"/>
        <v>#REF!</v>
      </c>
      <c r="AR46" s="392" t="e">
        <f t="shared" si="86"/>
        <v>#REF!</v>
      </c>
      <c r="AS46" s="391" t="e">
        <f t="shared" si="86"/>
        <v>#REF!</v>
      </c>
      <c r="AT46" s="392" t="e">
        <f t="shared" si="86"/>
        <v>#REF!</v>
      </c>
      <c r="AU46" s="391" t="e">
        <f t="shared" si="86"/>
        <v>#REF!</v>
      </c>
      <c r="AV46" s="392" t="e">
        <f t="shared" si="86"/>
        <v>#REF!</v>
      </c>
      <c r="AW46" s="391" t="e">
        <f t="shared" si="5"/>
        <v>#REF!</v>
      </c>
      <c r="AX46" s="297"/>
      <c r="AZ46" s="353" t="e">
        <f t="shared" si="67"/>
        <v>#REF!</v>
      </c>
      <c r="BA46" s="354" t="e">
        <f>C51</f>
        <v>#REF!</v>
      </c>
      <c r="BB46" s="391" t="e">
        <f t="shared" ref="BB46:BL46" si="87">SUMPRODUCT(($C$9:$C$70=$BA46)*($N$9:$N$70=BB$1)*($M$9:$M$70))</f>
        <v>#REF!</v>
      </c>
      <c r="BC46" s="392" t="e">
        <f t="shared" si="87"/>
        <v>#REF!</v>
      </c>
      <c r="BD46" s="391" t="e">
        <f t="shared" si="87"/>
        <v>#REF!</v>
      </c>
      <c r="BE46" s="392" t="e">
        <f t="shared" si="87"/>
        <v>#REF!</v>
      </c>
      <c r="BF46" s="391" t="e">
        <f t="shared" si="87"/>
        <v>#REF!</v>
      </c>
      <c r="BG46" s="392" t="e">
        <f t="shared" si="87"/>
        <v>#REF!</v>
      </c>
      <c r="BH46" s="391" t="e">
        <f t="shared" si="87"/>
        <v>#REF!</v>
      </c>
      <c r="BI46" s="392" t="e">
        <f t="shared" si="87"/>
        <v>#REF!</v>
      </c>
      <c r="BJ46" s="391" t="e">
        <f t="shared" si="87"/>
        <v>#REF!</v>
      </c>
      <c r="BK46" s="392" t="e">
        <f t="shared" si="87"/>
        <v>#REF!</v>
      </c>
      <c r="BL46" s="392" t="e">
        <f t="shared" si="87"/>
        <v>#REF!</v>
      </c>
    </row>
    <row r="47" spans="1:64">
      <c r="A47" s="270"/>
      <c r="B47" s="270" t="e">
        <f>#REF!</f>
        <v>#REF!</v>
      </c>
      <c r="C47" s="283" t="e">
        <f>#REF!</f>
        <v>#REF!</v>
      </c>
      <c r="E47" s="290"/>
      <c r="F47" s="290">
        <f t="shared" si="77"/>
        <v>0</v>
      </c>
      <c r="G47" s="290">
        <f t="shared" si="78"/>
        <v>0</v>
      </c>
      <c r="I47" s="290"/>
      <c r="J47" s="290">
        <f t="shared" si="79"/>
        <v>0</v>
      </c>
      <c r="K47" s="290">
        <f t="shared" si="80"/>
        <v>0</v>
      </c>
      <c r="M47" s="290">
        <f t="shared" si="81"/>
        <v>0</v>
      </c>
      <c r="N47" s="283"/>
      <c r="O47" s="288" t="str">
        <f t="shared" si="20"/>
        <v/>
      </c>
      <c r="P47" s="289" t="str">
        <f t="shared" si="71"/>
        <v/>
      </c>
      <c r="Y47" s="276" t="e">
        <f t="shared" si="62"/>
        <v>#REF!</v>
      </c>
      <c r="Z47" s="277"/>
      <c r="AA47" s="278" t="e">
        <f t="shared" ref="AA47:AJ47" si="88">+AA48</f>
        <v>#REF!</v>
      </c>
      <c r="AB47" s="279" t="e">
        <f t="shared" si="88"/>
        <v>#REF!</v>
      </c>
      <c r="AC47" s="278" t="e">
        <f t="shared" si="88"/>
        <v>#REF!</v>
      </c>
      <c r="AD47" s="279" t="e">
        <f t="shared" si="88"/>
        <v>#REF!</v>
      </c>
      <c r="AE47" s="278" t="e">
        <f t="shared" si="88"/>
        <v>#REF!</v>
      </c>
      <c r="AF47" s="279" t="e">
        <f t="shared" si="88"/>
        <v>#REF!</v>
      </c>
      <c r="AG47" s="278" t="e">
        <f t="shared" si="88"/>
        <v>#REF!</v>
      </c>
      <c r="AH47" s="279" t="e">
        <f t="shared" si="88"/>
        <v>#REF!</v>
      </c>
      <c r="AI47" s="278" t="e">
        <f t="shared" si="88"/>
        <v>#REF!</v>
      </c>
      <c r="AJ47" s="279" t="e">
        <f t="shared" si="88"/>
        <v>#REF!</v>
      </c>
      <c r="AM47" s="276" t="e">
        <f t="shared" si="64"/>
        <v>#REF!</v>
      </c>
      <c r="AN47" s="277"/>
      <c r="AO47" s="278" t="e">
        <f t="shared" ref="AO47:AV47" si="89">+AO48</f>
        <v>#REF!</v>
      </c>
      <c r="AP47" s="279" t="e">
        <f t="shared" si="89"/>
        <v>#REF!</v>
      </c>
      <c r="AQ47" s="278" t="e">
        <f t="shared" si="89"/>
        <v>#REF!</v>
      </c>
      <c r="AR47" s="279" t="e">
        <f t="shared" si="89"/>
        <v>#REF!</v>
      </c>
      <c r="AS47" s="278" t="e">
        <f t="shared" si="89"/>
        <v>#REF!</v>
      </c>
      <c r="AT47" s="279" t="e">
        <f t="shared" si="89"/>
        <v>#REF!</v>
      </c>
      <c r="AU47" s="278" t="e">
        <f t="shared" si="89"/>
        <v>#REF!</v>
      </c>
      <c r="AV47" s="279" t="e">
        <f t="shared" si="89"/>
        <v>#REF!</v>
      </c>
      <c r="AW47" s="278" t="e">
        <f t="shared" si="5"/>
        <v>#REF!</v>
      </c>
      <c r="AX47" s="331"/>
      <c r="AZ47" s="276" t="e">
        <f t="shared" si="67"/>
        <v>#REF!</v>
      </c>
      <c r="BA47" s="277"/>
      <c r="BB47" s="278" t="e">
        <f>+BB48</f>
        <v>#REF!</v>
      </c>
      <c r="BC47" s="279" t="e">
        <f t="shared" ref="BC47:BL47" si="90">+BC48</f>
        <v>#REF!</v>
      </c>
      <c r="BD47" s="278" t="e">
        <f t="shared" si="90"/>
        <v>#REF!</v>
      </c>
      <c r="BE47" s="279" t="e">
        <f t="shared" si="90"/>
        <v>#REF!</v>
      </c>
      <c r="BF47" s="278" t="e">
        <f t="shared" si="90"/>
        <v>#REF!</v>
      </c>
      <c r="BG47" s="279" t="e">
        <f t="shared" si="90"/>
        <v>#REF!</v>
      </c>
      <c r="BH47" s="278" t="e">
        <f t="shared" si="90"/>
        <v>#REF!</v>
      </c>
      <c r="BI47" s="279" t="e">
        <f t="shared" si="90"/>
        <v>#REF!</v>
      </c>
      <c r="BJ47" s="278" t="e">
        <f t="shared" si="90"/>
        <v>#REF!</v>
      </c>
      <c r="BK47" s="279" t="e">
        <f t="shared" si="90"/>
        <v>#REF!</v>
      </c>
      <c r="BL47" s="279" t="e">
        <f t="shared" si="90"/>
        <v>#REF!</v>
      </c>
    </row>
    <row r="48" spans="1:64">
      <c r="A48" s="270"/>
      <c r="B48" s="353" t="e">
        <f>#REF!</f>
        <v>#REF!</v>
      </c>
      <c r="C48" s="354" t="e">
        <f>#REF!</f>
        <v>#REF!</v>
      </c>
      <c r="E48" s="357"/>
      <c r="F48" s="357">
        <f t="shared" si="77"/>
        <v>0</v>
      </c>
      <c r="G48" s="357">
        <f t="shared" si="78"/>
        <v>0</v>
      </c>
      <c r="I48" s="357"/>
      <c r="J48" s="357">
        <f t="shared" si="79"/>
        <v>0</v>
      </c>
      <c r="K48" s="357">
        <f t="shared" si="80"/>
        <v>0</v>
      </c>
      <c r="M48" s="357">
        <f t="shared" si="81"/>
        <v>0</v>
      </c>
      <c r="N48" s="354"/>
      <c r="O48" s="288" t="str">
        <f>IF(M48=0,"",IF(N48=0,"ERROR",""))</f>
        <v/>
      </c>
      <c r="P48" s="289" t="str">
        <f>IF(O48="ERROR","Please insert comment","")</f>
        <v/>
      </c>
      <c r="Y48" s="353" t="e">
        <f t="shared" si="62"/>
        <v>#REF!</v>
      </c>
      <c r="Z48" s="354" t="e">
        <f>C53</f>
        <v>#REF!</v>
      </c>
      <c r="AA48" s="391" t="e">
        <f t="shared" ref="AA48:AI48" si="91">SUMPRODUCT(($A$76:$A$741=$Y48&amp;"- "&amp;$Z48)*($C$76:$C$741=AA$1)*($G$76:$G$741))</f>
        <v>#REF!</v>
      </c>
      <c r="AB48" s="392" t="e">
        <f t="shared" si="91"/>
        <v>#REF!</v>
      </c>
      <c r="AC48" s="391" t="e">
        <f t="shared" si="91"/>
        <v>#REF!</v>
      </c>
      <c r="AD48" s="392" t="e">
        <f t="shared" si="91"/>
        <v>#REF!</v>
      </c>
      <c r="AE48" s="391" t="e">
        <f t="shared" si="91"/>
        <v>#REF!</v>
      </c>
      <c r="AF48" s="392" t="e">
        <f t="shared" si="91"/>
        <v>#REF!</v>
      </c>
      <c r="AG48" s="391" t="e">
        <f t="shared" si="91"/>
        <v>#REF!</v>
      </c>
      <c r="AH48" s="392" t="e">
        <f t="shared" si="91"/>
        <v>#REF!</v>
      </c>
      <c r="AI48" s="391" t="e">
        <f t="shared" si="91"/>
        <v>#REF!</v>
      </c>
      <c r="AJ48" s="392" t="e">
        <f t="shared" si="76"/>
        <v>#REF!</v>
      </c>
      <c r="AM48" s="353" t="e">
        <f t="shared" si="64"/>
        <v>#REF!</v>
      </c>
      <c r="AN48" s="354" t="e">
        <f>C53</f>
        <v>#REF!</v>
      </c>
      <c r="AO48" s="391" t="e">
        <f t="shared" ref="AO48:AV48" si="92">SUMPRODUCT(($J$76:$J$740=$AM48&amp;"- "&amp;$AN48)*($K$76:$K$740=AO$1)*($O$76:$O$740))</f>
        <v>#REF!</v>
      </c>
      <c r="AP48" s="392" t="e">
        <f t="shared" si="92"/>
        <v>#REF!</v>
      </c>
      <c r="AQ48" s="391" t="e">
        <f t="shared" si="92"/>
        <v>#REF!</v>
      </c>
      <c r="AR48" s="392" t="e">
        <f t="shared" si="92"/>
        <v>#REF!</v>
      </c>
      <c r="AS48" s="391" t="e">
        <f t="shared" si="92"/>
        <v>#REF!</v>
      </c>
      <c r="AT48" s="392" t="e">
        <f t="shared" si="92"/>
        <v>#REF!</v>
      </c>
      <c r="AU48" s="391" t="e">
        <f t="shared" si="92"/>
        <v>#REF!</v>
      </c>
      <c r="AV48" s="392" t="e">
        <f t="shared" si="92"/>
        <v>#REF!</v>
      </c>
      <c r="AW48" s="391" t="e">
        <f t="shared" si="5"/>
        <v>#REF!</v>
      </c>
      <c r="AX48" s="297"/>
      <c r="AZ48" s="353" t="e">
        <f t="shared" si="67"/>
        <v>#REF!</v>
      </c>
      <c r="BA48" s="354" t="e">
        <f>C53</f>
        <v>#REF!</v>
      </c>
      <c r="BB48" s="391" t="e">
        <f t="shared" ref="BB48:BL48" si="93">SUMPRODUCT(($C$9:$C$70=$BA48)*($N$9:$N$70=BB$1)*($M$9:$M$70))</f>
        <v>#REF!</v>
      </c>
      <c r="BC48" s="392" t="e">
        <f t="shared" si="93"/>
        <v>#REF!</v>
      </c>
      <c r="BD48" s="391" t="e">
        <f t="shared" si="93"/>
        <v>#REF!</v>
      </c>
      <c r="BE48" s="392" t="e">
        <f t="shared" si="93"/>
        <v>#REF!</v>
      </c>
      <c r="BF48" s="391" t="e">
        <f t="shared" si="93"/>
        <v>#REF!</v>
      </c>
      <c r="BG48" s="392" t="e">
        <f t="shared" si="93"/>
        <v>#REF!</v>
      </c>
      <c r="BH48" s="391" t="e">
        <f t="shared" si="93"/>
        <v>#REF!</v>
      </c>
      <c r="BI48" s="392" t="e">
        <f t="shared" si="93"/>
        <v>#REF!</v>
      </c>
      <c r="BJ48" s="391" t="e">
        <f t="shared" si="93"/>
        <v>#REF!</v>
      </c>
      <c r="BK48" s="392" t="e">
        <f t="shared" si="93"/>
        <v>#REF!</v>
      </c>
      <c r="BL48" s="392" t="e">
        <f t="shared" si="93"/>
        <v>#REF!</v>
      </c>
    </row>
    <row r="49" spans="1:64">
      <c r="A49" s="270">
        <f>+A47+1</f>
        <v>1</v>
      </c>
      <c r="B49" s="270" t="e">
        <f>#REF!</f>
        <v>#REF!</v>
      </c>
      <c r="C49" s="283" t="e">
        <f>#REF!</f>
        <v>#REF!</v>
      </c>
      <c r="E49" s="290"/>
      <c r="F49" s="290">
        <f t="shared" si="77"/>
        <v>0</v>
      </c>
      <c r="G49" s="290">
        <f t="shared" si="78"/>
        <v>0</v>
      </c>
      <c r="I49" s="290"/>
      <c r="J49" s="290">
        <f t="shared" si="79"/>
        <v>0</v>
      </c>
      <c r="K49" s="290">
        <f t="shared" si="80"/>
        <v>0</v>
      </c>
      <c r="M49" s="290">
        <f t="shared" si="81"/>
        <v>0</v>
      </c>
      <c r="N49" s="283"/>
      <c r="O49" s="288" t="str">
        <f t="shared" si="20"/>
        <v/>
      </c>
      <c r="P49" s="289" t="str">
        <f>IF(O49="ERROR","Please insert comment","")</f>
        <v/>
      </c>
      <c r="Y49" s="276" t="e">
        <f t="shared" si="62"/>
        <v>#REF!</v>
      </c>
      <c r="Z49" s="277"/>
      <c r="AA49" s="278" t="e">
        <f t="shared" ref="AA49:AJ49" si="94">+AA50</f>
        <v>#REF!</v>
      </c>
      <c r="AB49" s="279" t="e">
        <f t="shared" si="94"/>
        <v>#REF!</v>
      </c>
      <c r="AC49" s="278" t="e">
        <f t="shared" si="94"/>
        <v>#REF!</v>
      </c>
      <c r="AD49" s="279" t="e">
        <f t="shared" si="94"/>
        <v>#REF!</v>
      </c>
      <c r="AE49" s="278" t="e">
        <f t="shared" si="94"/>
        <v>#REF!</v>
      </c>
      <c r="AF49" s="279" t="e">
        <f t="shared" si="94"/>
        <v>#REF!</v>
      </c>
      <c r="AG49" s="278" t="e">
        <f t="shared" si="94"/>
        <v>#REF!</v>
      </c>
      <c r="AH49" s="279" t="e">
        <f t="shared" si="94"/>
        <v>#REF!</v>
      </c>
      <c r="AI49" s="278" t="e">
        <f t="shared" si="94"/>
        <v>#REF!</v>
      </c>
      <c r="AJ49" s="279" t="e">
        <f t="shared" si="94"/>
        <v>#REF!</v>
      </c>
      <c r="AM49" s="276" t="e">
        <f t="shared" si="64"/>
        <v>#REF!</v>
      </c>
      <c r="AN49" s="277"/>
      <c r="AO49" s="278" t="e">
        <f t="shared" ref="AO49:AV49" si="95">+AO50</f>
        <v>#REF!</v>
      </c>
      <c r="AP49" s="279" t="e">
        <f t="shared" si="95"/>
        <v>#REF!</v>
      </c>
      <c r="AQ49" s="278" t="e">
        <f t="shared" si="95"/>
        <v>#REF!</v>
      </c>
      <c r="AR49" s="279" t="e">
        <f t="shared" si="95"/>
        <v>#REF!</v>
      </c>
      <c r="AS49" s="278" t="e">
        <f t="shared" si="95"/>
        <v>#REF!</v>
      </c>
      <c r="AT49" s="279" t="e">
        <f t="shared" si="95"/>
        <v>#REF!</v>
      </c>
      <c r="AU49" s="278" t="e">
        <f t="shared" si="95"/>
        <v>#REF!</v>
      </c>
      <c r="AV49" s="279" t="e">
        <f t="shared" si="95"/>
        <v>#REF!</v>
      </c>
      <c r="AW49" s="278" t="e">
        <f t="shared" si="5"/>
        <v>#REF!</v>
      </c>
      <c r="AX49" s="331"/>
      <c r="AZ49" s="276" t="e">
        <f t="shared" si="67"/>
        <v>#REF!</v>
      </c>
      <c r="BA49" s="277"/>
      <c r="BB49" s="278" t="e">
        <f>+BB50</f>
        <v>#REF!</v>
      </c>
      <c r="BC49" s="279" t="e">
        <f t="shared" ref="BC49:BL49" si="96">+BC50</f>
        <v>#REF!</v>
      </c>
      <c r="BD49" s="278" t="e">
        <f t="shared" si="96"/>
        <v>#REF!</v>
      </c>
      <c r="BE49" s="279" t="e">
        <f t="shared" si="96"/>
        <v>#REF!</v>
      </c>
      <c r="BF49" s="278" t="e">
        <f t="shared" si="96"/>
        <v>#REF!</v>
      </c>
      <c r="BG49" s="279" t="e">
        <f t="shared" si="96"/>
        <v>#REF!</v>
      </c>
      <c r="BH49" s="278" t="e">
        <f t="shared" si="96"/>
        <v>#REF!</v>
      </c>
      <c r="BI49" s="279" t="e">
        <f t="shared" si="96"/>
        <v>#REF!</v>
      </c>
      <c r="BJ49" s="278" t="e">
        <f t="shared" si="96"/>
        <v>#REF!</v>
      </c>
      <c r="BK49" s="279" t="e">
        <f t="shared" si="96"/>
        <v>#REF!</v>
      </c>
      <c r="BL49" s="279" t="e">
        <f t="shared" si="9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2"/>
        <v>#REF!</v>
      </c>
      <c r="Z50" s="354" t="e">
        <f>C55</f>
        <v>#REF!</v>
      </c>
      <c r="AA50" s="391" t="e">
        <f t="shared" ref="AA50:AI50" si="97">SUMPRODUCT(($A$76:$A$741=$Y50&amp;"- "&amp;$Z50)*($C$76:$C$741=AA$1)*($G$76:$G$741))</f>
        <v>#REF!</v>
      </c>
      <c r="AB50" s="392" t="e">
        <f t="shared" si="97"/>
        <v>#REF!</v>
      </c>
      <c r="AC50" s="391" t="e">
        <f t="shared" si="97"/>
        <v>#REF!</v>
      </c>
      <c r="AD50" s="392" t="e">
        <f t="shared" si="97"/>
        <v>#REF!</v>
      </c>
      <c r="AE50" s="391" t="e">
        <f t="shared" si="97"/>
        <v>#REF!</v>
      </c>
      <c r="AF50" s="392" t="e">
        <f t="shared" si="97"/>
        <v>#REF!</v>
      </c>
      <c r="AG50" s="391" t="e">
        <f t="shared" si="97"/>
        <v>#REF!</v>
      </c>
      <c r="AH50" s="392" t="e">
        <f t="shared" si="97"/>
        <v>#REF!</v>
      </c>
      <c r="AI50" s="391" t="e">
        <f t="shared" si="97"/>
        <v>#REF!</v>
      </c>
      <c r="AJ50" s="392" t="e">
        <f t="shared" si="76"/>
        <v>#REF!</v>
      </c>
      <c r="AM50" s="353" t="e">
        <f t="shared" si="64"/>
        <v>#REF!</v>
      </c>
      <c r="AN50" s="354" t="e">
        <f>C55</f>
        <v>#REF!</v>
      </c>
      <c r="AO50" s="391" t="e">
        <f t="shared" ref="AO50:AV50" si="98">SUMPRODUCT(($J$76:$J$740=$AM50&amp;"- "&amp;$AN50)*($K$76:$K$740=AO$1)*($O$76:$O$740))</f>
        <v>#REF!</v>
      </c>
      <c r="AP50" s="392" t="e">
        <f t="shared" si="98"/>
        <v>#REF!</v>
      </c>
      <c r="AQ50" s="391" t="e">
        <f t="shared" si="98"/>
        <v>#REF!</v>
      </c>
      <c r="AR50" s="392" t="e">
        <f t="shared" si="98"/>
        <v>#REF!</v>
      </c>
      <c r="AS50" s="391" t="e">
        <f t="shared" si="98"/>
        <v>#REF!</v>
      </c>
      <c r="AT50" s="392" t="e">
        <f t="shared" si="98"/>
        <v>#REF!</v>
      </c>
      <c r="AU50" s="391" t="e">
        <f t="shared" si="98"/>
        <v>#REF!</v>
      </c>
      <c r="AV50" s="392" t="e">
        <f t="shared" si="98"/>
        <v>#REF!</v>
      </c>
      <c r="AW50" s="391" t="e">
        <f t="shared" si="5"/>
        <v>#REF!</v>
      </c>
      <c r="AX50" s="297"/>
      <c r="AZ50" s="353" t="e">
        <f t="shared" si="67"/>
        <v>#REF!</v>
      </c>
      <c r="BA50" s="354" t="e">
        <f>C55</f>
        <v>#REF!</v>
      </c>
      <c r="BB50" s="391" t="e">
        <f t="shared" ref="BB50:BL50" si="99">SUMPRODUCT(($C$9:$C$70=$BA50)*($N$9:$N$70=BB$1)*($M$9:$M$70))</f>
        <v>#REF!</v>
      </c>
      <c r="BC50" s="392" t="e">
        <f t="shared" si="99"/>
        <v>#REF!</v>
      </c>
      <c r="BD50" s="391" t="e">
        <f t="shared" si="99"/>
        <v>#REF!</v>
      </c>
      <c r="BE50" s="392" t="e">
        <f t="shared" si="99"/>
        <v>#REF!</v>
      </c>
      <c r="BF50" s="391" t="e">
        <f t="shared" si="99"/>
        <v>#REF!</v>
      </c>
      <c r="BG50" s="392" t="e">
        <f t="shared" si="99"/>
        <v>#REF!</v>
      </c>
      <c r="BH50" s="391" t="e">
        <f t="shared" si="99"/>
        <v>#REF!</v>
      </c>
      <c r="BI50" s="392" t="e">
        <f t="shared" si="99"/>
        <v>#REF!</v>
      </c>
      <c r="BJ50" s="391" t="e">
        <f t="shared" si="99"/>
        <v>#REF!</v>
      </c>
      <c r="BK50" s="392" t="e">
        <f t="shared" si="99"/>
        <v>#REF!</v>
      </c>
      <c r="BL50" s="392" t="e">
        <f t="shared" si="99"/>
        <v>#REF!</v>
      </c>
    </row>
    <row r="51" spans="1:64">
      <c r="A51" s="270">
        <f>+A50+1</f>
        <v>3</v>
      </c>
      <c r="B51" s="353" t="e">
        <f>#REF!</f>
        <v>#REF!</v>
      </c>
      <c r="C51" s="354" t="e">
        <f>#REF!</f>
        <v>#REF!</v>
      </c>
      <c r="E51" s="357"/>
      <c r="F51" s="357">
        <f>SUMIF($A$76:$A$741,B51&amp;"- "&amp;C51,$G$76:$G$741)</f>
        <v>0</v>
      </c>
      <c r="G51" s="357">
        <f>E51+F51</f>
        <v>0</v>
      </c>
      <c r="I51" s="357"/>
      <c r="J51" s="357">
        <f>SUMIF($J$76:$J$741,B51&amp;"- "&amp;C51,$O$76:$O$741)</f>
        <v>0</v>
      </c>
      <c r="K51" s="357">
        <f>I51+J51</f>
        <v>0</v>
      </c>
      <c r="M51" s="357">
        <f>G51-K51</f>
        <v>0</v>
      </c>
      <c r="N51" s="354"/>
      <c r="O51" s="288"/>
      <c r="P51" s="289"/>
      <c r="Y51" s="276" t="e">
        <f t="shared" si="62"/>
        <v>#REF!</v>
      </c>
      <c r="Z51" s="277"/>
      <c r="AA51" s="278" t="e">
        <f t="shared" ref="AA51:AJ51" si="100">+AA52</f>
        <v>#REF!</v>
      </c>
      <c r="AB51" s="279" t="e">
        <f t="shared" si="100"/>
        <v>#REF!</v>
      </c>
      <c r="AC51" s="278" t="e">
        <f t="shared" si="100"/>
        <v>#REF!</v>
      </c>
      <c r="AD51" s="279" t="e">
        <f t="shared" si="100"/>
        <v>#REF!</v>
      </c>
      <c r="AE51" s="278" t="e">
        <f t="shared" si="100"/>
        <v>#REF!</v>
      </c>
      <c r="AF51" s="279" t="e">
        <f t="shared" si="100"/>
        <v>#REF!</v>
      </c>
      <c r="AG51" s="278" t="e">
        <f t="shared" si="100"/>
        <v>#REF!</v>
      </c>
      <c r="AH51" s="279" t="e">
        <f t="shared" si="100"/>
        <v>#REF!</v>
      </c>
      <c r="AI51" s="278" t="e">
        <f t="shared" si="100"/>
        <v>#REF!</v>
      </c>
      <c r="AJ51" s="279" t="e">
        <f t="shared" si="100"/>
        <v>#REF!</v>
      </c>
      <c r="AM51" s="276" t="e">
        <f t="shared" si="64"/>
        <v>#REF!</v>
      </c>
      <c r="AN51" s="277"/>
      <c r="AO51" s="278" t="e">
        <f t="shared" ref="AO51:AV51" si="101">+AO52</f>
        <v>#REF!</v>
      </c>
      <c r="AP51" s="279" t="e">
        <f t="shared" si="101"/>
        <v>#REF!</v>
      </c>
      <c r="AQ51" s="278" t="e">
        <f t="shared" si="101"/>
        <v>#REF!</v>
      </c>
      <c r="AR51" s="279" t="e">
        <f t="shared" si="101"/>
        <v>#REF!</v>
      </c>
      <c r="AS51" s="278" t="e">
        <f t="shared" si="101"/>
        <v>#REF!</v>
      </c>
      <c r="AT51" s="279" t="e">
        <f t="shared" si="101"/>
        <v>#REF!</v>
      </c>
      <c r="AU51" s="278" t="e">
        <f t="shared" si="101"/>
        <v>#REF!</v>
      </c>
      <c r="AV51" s="279" t="e">
        <f t="shared" si="101"/>
        <v>#REF!</v>
      </c>
      <c r="AW51" s="278" t="e">
        <f t="shared" si="5"/>
        <v>#REF!</v>
      </c>
      <c r="AX51" s="331"/>
      <c r="AZ51" s="276" t="e">
        <f t="shared" si="67"/>
        <v>#REF!</v>
      </c>
      <c r="BA51" s="277"/>
      <c r="BB51" s="278" t="e">
        <f>+BB52</f>
        <v>#REF!</v>
      </c>
      <c r="BC51" s="279" t="e">
        <f t="shared" ref="BC51:BL51" si="102">+BC52</f>
        <v>#REF!</v>
      </c>
      <c r="BD51" s="278" t="e">
        <f t="shared" si="102"/>
        <v>#REF!</v>
      </c>
      <c r="BE51" s="279" t="e">
        <f t="shared" si="102"/>
        <v>#REF!</v>
      </c>
      <c r="BF51" s="278" t="e">
        <f t="shared" si="102"/>
        <v>#REF!</v>
      </c>
      <c r="BG51" s="279" t="e">
        <f t="shared" si="102"/>
        <v>#REF!</v>
      </c>
      <c r="BH51" s="278" t="e">
        <f t="shared" si="102"/>
        <v>#REF!</v>
      </c>
      <c r="BI51" s="279" t="e">
        <f t="shared" si="102"/>
        <v>#REF!</v>
      </c>
      <c r="BJ51" s="278" t="e">
        <f t="shared" si="102"/>
        <v>#REF!</v>
      </c>
      <c r="BK51" s="279" t="e">
        <f t="shared" si="102"/>
        <v>#REF!</v>
      </c>
      <c r="BL51" s="279" t="e">
        <f t="shared" si="10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3">IF(O52="ERROR","Please insert comment","")</f>
        <v/>
      </c>
      <c r="Y52" s="353" t="e">
        <f t="shared" si="62"/>
        <v>#REF!</v>
      </c>
      <c r="Z52" s="354" t="e">
        <f>C57</f>
        <v>#REF!</v>
      </c>
      <c r="AA52" s="391" t="e">
        <f t="shared" ref="AA52:AI52" si="104">SUMPRODUCT(($A$76:$A$741=$Y52&amp;"- "&amp;$Z52)*($C$76:$C$741=AA$1)*($G$76:$G$741))</f>
        <v>#REF!</v>
      </c>
      <c r="AB52" s="392" t="e">
        <f t="shared" si="104"/>
        <v>#REF!</v>
      </c>
      <c r="AC52" s="391" t="e">
        <f t="shared" si="104"/>
        <v>#REF!</v>
      </c>
      <c r="AD52" s="392" t="e">
        <f t="shared" si="104"/>
        <v>#REF!</v>
      </c>
      <c r="AE52" s="391" t="e">
        <f t="shared" si="104"/>
        <v>#REF!</v>
      </c>
      <c r="AF52" s="392" t="e">
        <f t="shared" si="104"/>
        <v>#REF!</v>
      </c>
      <c r="AG52" s="391" t="e">
        <f t="shared" si="104"/>
        <v>#REF!</v>
      </c>
      <c r="AH52" s="392" t="e">
        <f t="shared" si="104"/>
        <v>#REF!</v>
      </c>
      <c r="AI52" s="391" t="e">
        <f t="shared" si="104"/>
        <v>#REF!</v>
      </c>
      <c r="AJ52" s="392" t="e">
        <f t="shared" si="76"/>
        <v>#REF!</v>
      </c>
      <c r="AM52" s="353" t="e">
        <f t="shared" si="64"/>
        <v>#REF!</v>
      </c>
      <c r="AN52" s="354" t="e">
        <f>C57</f>
        <v>#REF!</v>
      </c>
      <c r="AO52" s="391" t="e">
        <f t="shared" ref="AO52:AV53" si="105">SUMPRODUCT(($J$76:$J$740=$AM52&amp;"- "&amp;$AN52)*($K$76:$K$740=AO$1)*($O$76:$O$740))</f>
        <v>#REF!</v>
      </c>
      <c r="AP52" s="392" t="e">
        <f t="shared" si="105"/>
        <v>#REF!</v>
      </c>
      <c r="AQ52" s="391" t="e">
        <f t="shared" si="105"/>
        <v>#REF!</v>
      </c>
      <c r="AR52" s="392" t="e">
        <f t="shared" si="105"/>
        <v>#REF!</v>
      </c>
      <c r="AS52" s="391" t="e">
        <f t="shared" si="105"/>
        <v>#REF!</v>
      </c>
      <c r="AT52" s="392" t="e">
        <f t="shared" si="105"/>
        <v>#REF!</v>
      </c>
      <c r="AU52" s="391" t="e">
        <f t="shared" si="105"/>
        <v>#REF!</v>
      </c>
      <c r="AV52" s="392" t="e">
        <f t="shared" si="105"/>
        <v>#REF!</v>
      </c>
      <c r="AW52" s="391" t="e">
        <f t="shared" si="5"/>
        <v>#REF!</v>
      </c>
      <c r="AX52" s="297"/>
      <c r="AZ52" s="353" t="e">
        <f t="shared" si="67"/>
        <v>#REF!</v>
      </c>
      <c r="BA52" s="354" t="e">
        <f>C57</f>
        <v>#REF!</v>
      </c>
      <c r="BB52" s="391" t="e">
        <f t="shared" ref="BB52:BL52" si="106">SUMPRODUCT(($C$9:$C$70=$BA52)*($N$9:$N$70=BB$1)*($M$9:$M$70))</f>
        <v>#REF!</v>
      </c>
      <c r="BC52" s="392" t="e">
        <f t="shared" si="106"/>
        <v>#REF!</v>
      </c>
      <c r="BD52" s="391" t="e">
        <f t="shared" si="106"/>
        <v>#REF!</v>
      </c>
      <c r="BE52" s="392" t="e">
        <f t="shared" si="106"/>
        <v>#REF!</v>
      </c>
      <c r="BF52" s="391" t="e">
        <f t="shared" si="106"/>
        <v>#REF!</v>
      </c>
      <c r="BG52" s="392" t="e">
        <f t="shared" si="106"/>
        <v>#REF!</v>
      </c>
      <c r="BH52" s="391" t="e">
        <f t="shared" si="106"/>
        <v>#REF!</v>
      </c>
      <c r="BI52" s="392" t="e">
        <f t="shared" si="106"/>
        <v>#REF!</v>
      </c>
      <c r="BJ52" s="391" t="e">
        <f t="shared" si="106"/>
        <v>#REF!</v>
      </c>
      <c r="BK52" s="392" t="e">
        <f t="shared" si="106"/>
        <v>#REF!</v>
      </c>
      <c r="BL52" s="392" t="e">
        <f t="shared" si="106"/>
        <v>#REF!</v>
      </c>
    </row>
    <row r="53" spans="1:64">
      <c r="A53" s="270">
        <f>+A52+1</f>
        <v>5</v>
      </c>
      <c r="B53" s="270" t="e">
        <f>#REF!</f>
        <v>#REF!</v>
      </c>
      <c r="C53" s="296" t="e">
        <f>#REF!</f>
        <v>#REF!</v>
      </c>
      <c r="E53" s="290"/>
      <c r="F53" s="290">
        <f>SUMIF($A$76:$A$741,B53&amp;"- "&amp;C53,$G$76:$G$741)</f>
        <v>0</v>
      </c>
      <c r="G53" s="290">
        <f>E53+F53</f>
        <v>0</v>
      </c>
      <c r="I53" s="290"/>
      <c r="J53" s="290">
        <f>SUMIF($J$76:$J$741,B53&amp;"- "&amp;C53,$O$76:$O$741)</f>
        <v>0</v>
      </c>
      <c r="K53" s="290">
        <f>I53+J53</f>
        <v>0</v>
      </c>
      <c r="M53" s="290">
        <f>G53-K53</f>
        <v>0</v>
      </c>
      <c r="N53" s="296"/>
      <c r="O53" s="288" t="str">
        <f t="shared" si="20"/>
        <v/>
      </c>
      <c r="P53" s="289" t="str">
        <f t="shared" si="103"/>
        <v/>
      </c>
      <c r="Y53" s="327" t="e">
        <f t="shared" si="62"/>
        <v>#REF!</v>
      </c>
      <c r="Z53" s="327"/>
      <c r="AA53" s="328" t="e">
        <f t="shared" ref="AA53:AJ53" si="107">SUM(AA3,AA9,AA25,AA32,AA35,AA38,AA45,AA47,AA49,AA51)</f>
        <v>#REF!</v>
      </c>
      <c r="AB53" s="328" t="e">
        <f t="shared" si="107"/>
        <v>#REF!</v>
      </c>
      <c r="AC53" s="328" t="e">
        <f t="shared" si="107"/>
        <v>#REF!</v>
      </c>
      <c r="AD53" s="328" t="e">
        <f t="shared" si="107"/>
        <v>#REF!</v>
      </c>
      <c r="AE53" s="328" t="e">
        <f t="shared" si="107"/>
        <v>#REF!</v>
      </c>
      <c r="AF53" s="328" t="e">
        <f t="shared" si="107"/>
        <v>#REF!</v>
      </c>
      <c r="AG53" s="328" t="e">
        <f t="shared" si="107"/>
        <v>#REF!</v>
      </c>
      <c r="AH53" s="328" t="e">
        <f t="shared" si="107"/>
        <v>#REF!</v>
      </c>
      <c r="AI53" s="328" t="e">
        <f t="shared" si="107"/>
        <v>#REF!</v>
      </c>
      <c r="AJ53" s="328" t="e">
        <f t="shared" si="107"/>
        <v>#REF!</v>
      </c>
      <c r="AM53" s="327" t="e">
        <f t="shared" si="64"/>
        <v>#REF!</v>
      </c>
      <c r="AN53" s="327"/>
      <c r="AO53" s="328" t="e">
        <f t="shared" si="105"/>
        <v>#REF!</v>
      </c>
      <c r="AP53" s="328" t="e">
        <f t="shared" si="105"/>
        <v>#REF!</v>
      </c>
      <c r="AQ53" s="328" t="e">
        <f t="shared" si="105"/>
        <v>#REF!</v>
      </c>
      <c r="AR53" s="328" t="e">
        <f t="shared" si="105"/>
        <v>#REF!</v>
      </c>
      <c r="AS53" s="328" t="e">
        <f t="shared" si="105"/>
        <v>#REF!</v>
      </c>
      <c r="AT53" s="328" t="e">
        <f t="shared" si="105"/>
        <v>#REF!</v>
      </c>
      <c r="AU53" s="328" t="e">
        <f t="shared" si="105"/>
        <v>#REF!</v>
      </c>
      <c r="AV53" s="328" t="e">
        <f t="shared" si="105"/>
        <v>#REF!</v>
      </c>
      <c r="AW53" s="328" t="e">
        <f t="shared" si="5"/>
        <v>#REF!</v>
      </c>
      <c r="AX53" s="334"/>
      <c r="AZ53" s="327" t="e">
        <f t="shared" si="67"/>
        <v>#REF!</v>
      </c>
      <c r="BA53" s="327"/>
      <c r="BB53" s="328" t="e">
        <f>SUM(BB3,BB9,BB25,BB32,BB35,BB38,BB45,BB47,BB49,BB51)</f>
        <v>#REF!</v>
      </c>
      <c r="BC53" s="328" t="e">
        <f t="shared" ref="BC53:BL53" si="108">SUM(BC3,BC9,BC25,BC32,BC35,BC38,BC45,BC47,BC49,BC51)</f>
        <v>#REF!</v>
      </c>
      <c r="BD53" s="328" t="e">
        <f t="shared" si="108"/>
        <v>#REF!</v>
      </c>
      <c r="BE53" s="328" t="e">
        <f t="shared" si="108"/>
        <v>#REF!</v>
      </c>
      <c r="BF53" s="328" t="e">
        <f t="shared" si="108"/>
        <v>#REF!</v>
      </c>
      <c r="BG53" s="328" t="e">
        <f t="shared" si="108"/>
        <v>#REF!</v>
      </c>
      <c r="BH53" s="328" t="e">
        <f t="shared" si="108"/>
        <v>#REF!</v>
      </c>
      <c r="BI53" s="328" t="e">
        <f t="shared" si="108"/>
        <v>#REF!</v>
      </c>
      <c r="BJ53" s="328" t="e">
        <f t="shared" si="108"/>
        <v>#REF!</v>
      </c>
      <c r="BK53" s="328" t="e">
        <f t="shared" si="108"/>
        <v>#REF!</v>
      </c>
      <c r="BL53" s="328" t="e">
        <f t="shared" si="108"/>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3"/>
        <v/>
      </c>
      <c r="Y54" s="276" t="e">
        <f t="shared" si="62"/>
        <v>#REF!</v>
      </c>
      <c r="Z54" s="277"/>
      <c r="AA54" s="278" t="e">
        <f t="shared" ref="AA54:AJ54" si="109">+AA55+AA56</f>
        <v>#REF!</v>
      </c>
      <c r="AB54" s="279" t="e">
        <f t="shared" si="109"/>
        <v>#REF!</v>
      </c>
      <c r="AC54" s="278" t="e">
        <f t="shared" si="109"/>
        <v>#REF!</v>
      </c>
      <c r="AD54" s="279" t="e">
        <f t="shared" si="109"/>
        <v>#REF!</v>
      </c>
      <c r="AE54" s="278" t="e">
        <f t="shared" si="109"/>
        <v>#REF!</v>
      </c>
      <c r="AF54" s="279" t="e">
        <f t="shared" si="109"/>
        <v>#REF!</v>
      </c>
      <c r="AG54" s="278" t="e">
        <f t="shared" si="109"/>
        <v>#REF!</v>
      </c>
      <c r="AH54" s="279" t="e">
        <f t="shared" si="109"/>
        <v>#REF!</v>
      </c>
      <c r="AI54" s="278" t="e">
        <f t="shared" si="109"/>
        <v>#REF!</v>
      </c>
      <c r="AJ54" s="279" t="e">
        <f t="shared" si="109"/>
        <v>#REF!</v>
      </c>
      <c r="AM54" s="276" t="e">
        <f t="shared" si="64"/>
        <v>#REF!</v>
      </c>
      <c r="AN54" s="277"/>
      <c r="AO54" s="278" t="e">
        <f t="shared" ref="AO54:AV54" si="110">+AO55+AO56</f>
        <v>#REF!</v>
      </c>
      <c r="AP54" s="279" t="e">
        <f t="shared" si="110"/>
        <v>#REF!</v>
      </c>
      <c r="AQ54" s="278" t="e">
        <f t="shared" si="110"/>
        <v>#REF!</v>
      </c>
      <c r="AR54" s="279" t="e">
        <f t="shared" si="110"/>
        <v>#REF!</v>
      </c>
      <c r="AS54" s="278" t="e">
        <f t="shared" si="110"/>
        <v>#REF!</v>
      </c>
      <c r="AT54" s="279" t="e">
        <f t="shared" si="110"/>
        <v>#REF!</v>
      </c>
      <c r="AU54" s="278" t="e">
        <f t="shared" si="110"/>
        <v>#REF!</v>
      </c>
      <c r="AV54" s="279" t="e">
        <f t="shared" si="110"/>
        <v>#REF!</v>
      </c>
      <c r="AW54" s="278" t="e">
        <f t="shared" si="5"/>
        <v>#REF!</v>
      </c>
      <c r="AX54" s="331"/>
      <c r="AZ54" s="276" t="e">
        <f t="shared" si="67"/>
        <v>#REF!</v>
      </c>
      <c r="BA54" s="277"/>
      <c r="BB54" s="278" t="e">
        <f>+BB55+BB56</f>
        <v>#REF!</v>
      </c>
      <c r="BC54" s="279" t="e">
        <f t="shared" ref="BC54:BL54" si="111">+BC55+BC56</f>
        <v>#REF!</v>
      </c>
      <c r="BD54" s="278" t="e">
        <f t="shared" si="111"/>
        <v>#REF!</v>
      </c>
      <c r="BE54" s="279" t="e">
        <f t="shared" si="111"/>
        <v>#REF!</v>
      </c>
      <c r="BF54" s="278" t="e">
        <f t="shared" si="111"/>
        <v>#REF!</v>
      </c>
      <c r="BG54" s="279" t="e">
        <f t="shared" si="111"/>
        <v>#REF!</v>
      </c>
      <c r="BH54" s="278" t="e">
        <f t="shared" si="111"/>
        <v>#REF!</v>
      </c>
      <c r="BI54" s="279" t="e">
        <f t="shared" si="111"/>
        <v>#REF!</v>
      </c>
      <c r="BJ54" s="278" t="e">
        <f t="shared" si="111"/>
        <v>#REF!</v>
      </c>
      <c r="BK54" s="279" t="e">
        <f t="shared" si="111"/>
        <v>#REF!</v>
      </c>
      <c r="BL54" s="279" t="e">
        <f t="shared" si="111"/>
        <v>#REF!</v>
      </c>
    </row>
    <row r="55" spans="1:64">
      <c r="A55" s="270"/>
      <c r="B55" s="353" t="e">
        <f>#REF!</f>
        <v>#REF!</v>
      </c>
      <c r="C55" s="354" t="e">
        <f>#REF!</f>
        <v>#REF!</v>
      </c>
      <c r="E55" s="357"/>
      <c r="F55" s="357">
        <f>SUMIF($A$76:$A$741,B55&amp;"- "&amp;C55,$G$76:$G$741)</f>
        <v>0</v>
      </c>
      <c r="G55" s="357">
        <f>E55+F55</f>
        <v>0</v>
      </c>
      <c r="I55" s="357"/>
      <c r="J55" s="357">
        <f>SUMIF($J$76:$J$741,B55&amp;"- "&amp;C55,$O$76:$O$741)</f>
        <v>0</v>
      </c>
      <c r="K55" s="357">
        <f>I55+J55</f>
        <v>0</v>
      </c>
      <c r="M55" s="357">
        <f>G55-K55</f>
        <v>0</v>
      </c>
      <c r="N55" s="354"/>
      <c r="O55" s="288" t="str">
        <f t="shared" si="20"/>
        <v/>
      </c>
      <c r="P55" s="289" t="str">
        <f t="shared" si="103"/>
        <v/>
      </c>
      <c r="Y55" s="353" t="e">
        <f t="shared" si="62"/>
        <v>#REF!</v>
      </c>
      <c r="Z55" s="354" t="e">
        <f t="shared" si="62"/>
        <v>#REF!</v>
      </c>
      <c r="AA55" s="391" t="e">
        <f t="shared" ref="AA55:AI56" si="112">SUMPRODUCT(($A$76:$A$741=$Y55&amp;"- "&amp;$Z55)*($C$76:$C$741=AA$1)*($G$76:$G$741))</f>
        <v>#REF!</v>
      </c>
      <c r="AB55" s="392" t="e">
        <f t="shared" si="112"/>
        <v>#REF!</v>
      </c>
      <c r="AC55" s="391" t="e">
        <f t="shared" si="112"/>
        <v>#REF!</v>
      </c>
      <c r="AD55" s="392" t="e">
        <f t="shared" si="112"/>
        <v>#REF!</v>
      </c>
      <c r="AE55" s="391" t="e">
        <f t="shared" si="112"/>
        <v>#REF!</v>
      </c>
      <c r="AF55" s="392" t="e">
        <f t="shared" si="112"/>
        <v>#REF!</v>
      </c>
      <c r="AG55" s="391" t="e">
        <f t="shared" si="112"/>
        <v>#REF!</v>
      </c>
      <c r="AH55" s="392" t="e">
        <f t="shared" si="112"/>
        <v>#REF!</v>
      </c>
      <c r="AI55" s="391" t="e">
        <f t="shared" si="112"/>
        <v>#REF!</v>
      </c>
      <c r="AJ55" s="392" t="e">
        <f t="shared" ref="AJ55:AJ60" si="113">SUM(AA55:AI55)</f>
        <v>#REF!</v>
      </c>
      <c r="AM55" s="353" t="e">
        <f t="shared" si="64"/>
        <v>#REF!</v>
      </c>
      <c r="AN55" s="354" t="e">
        <f t="shared" si="64"/>
        <v>#REF!</v>
      </c>
      <c r="AO55" s="391" t="e">
        <f t="shared" ref="AO55:AV57" si="114">SUMPRODUCT(($J$76:$J$740=$AM55&amp;"- "&amp;$AN55)*($K$76:$K$740=AO$1)*($O$76:$O$740))</f>
        <v>#REF!</v>
      </c>
      <c r="AP55" s="392" t="e">
        <f t="shared" si="114"/>
        <v>#REF!</v>
      </c>
      <c r="AQ55" s="391" t="e">
        <f t="shared" si="114"/>
        <v>#REF!</v>
      </c>
      <c r="AR55" s="392" t="e">
        <f t="shared" si="114"/>
        <v>#REF!</v>
      </c>
      <c r="AS55" s="391" t="e">
        <f t="shared" si="114"/>
        <v>#REF!</v>
      </c>
      <c r="AT55" s="392" t="e">
        <f t="shared" si="114"/>
        <v>#REF!</v>
      </c>
      <c r="AU55" s="391" t="e">
        <f t="shared" si="114"/>
        <v>#REF!</v>
      </c>
      <c r="AV55" s="392" t="e">
        <f t="shared" si="114"/>
        <v>#REF!</v>
      </c>
      <c r="AW55" s="391" t="e">
        <f t="shared" si="5"/>
        <v>#REF!</v>
      </c>
      <c r="AX55" s="297"/>
      <c r="AZ55" s="353" t="e">
        <f t="shared" si="67"/>
        <v>#REF!</v>
      </c>
      <c r="BA55" s="354" t="e">
        <f>C60</f>
        <v>#REF!</v>
      </c>
      <c r="BB55" s="391" t="e">
        <f t="shared" ref="BB55:BL56" si="115">SUMPRODUCT(($C$9:$C$70=$BA55)*($N$9:$N$70=BB$1)*($M$9:$M$70))</f>
        <v>#REF!</v>
      </c>
      <c r="BC55" s="392" t="e">
        <f t="shared" si="115"/>
        <v>#REF!</v>
      </c>
      <c r="BD55" s="391" t="e">
        <f t="shared" si="115"/>
        <v>#REF!</v>
      </c>
      <c r="BE55" s="392" t="e">
        <f t="shared" si="115"/>
        <v>#REF!</v>
      </c>
      <c r="BF55" s="391" t="e">
        <f t="shared" si="115"/>
        <v>#REF!</v>
      </c>
      <c r="BG55" s="392" t="e">
        <f t="shared" si="115"/>
        <v>#REF!</v>
      </c>
      <c r="BH55" s="391" t="e">
        <f t="shared" si="115"/>
        <v>#REF!</v>
      </c>
      <c r="BI55" s="392" t="e">
        <f t="shared" si="115"/>
        <v>#REF!</v>
      </c>
      <c r="BJ55" s="391" t="e">
        <f t="shared" si="115"/>
        <v>#REF!</v>
      </c>
      <c r="BK55" s="392" t="e">
        <f t="shared" si="115"/>
        <v>#REF!</v>
      </c>
      <c r="BL55" s="392" t="e">
        <f t="shared" si="115"/>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3"/>
        <v/>
      </c>
      <c r="Y56" s="270" t="e">
        <f t="shared" si="62"/>
        <v>#REF!</v>
      </c>
      <c r="Z56" s="283" t="e">
        <f>C61</f>
        <v>#REF!</v>
      </c>
      <c r="AA56" s="284" t="e">
        <f t="shared" si="112"/>
        <v>#REF!</v>
      </c>
      <c r="AB56" s="285" t="e">
        <f t="shared" si="112"/>
        <v>#REF!</v>
      </c>
      <c r="AC56" s="284" t="e">
        <f t="shared" si="112"/>
        <v>#REF!</v>
      </c>
      <c r="AD56" s="285" t="e">
        <f t="shared" si="112"/>
        <v>#REF!</v>
      </c>
      <c r="AE56" s="284" t="e">
        <f t="shared" si="112"/>
        <v>#REF!</v>
      </c>
      <c r="AF56" s="285" t="e">
        <f t="shared" si="112"/>
        <v>#REF!</v>
      </c>
      <c r="AG56" s="284" t="e">
        <f t="shared" si="112"/>
        <v>#REF!</v>
      </c>
      <c r="AH56" s="285" t="e">
        <f t="shared" si="112"/>
        <v>#REF!</v>
      </c>
      <c r="AI56" s="284" t="e">
        <f t="shared" si="112"/>
        <v>#REF!</v>
      </c>
      <c r="AJ56" s="285" t="e">
        <f t="shared" si="113"/>
        <v>#REF!</v>
      </c>
      <c r="AM56" s="270" t="e">
        <f t="shared" si="64"/>
        <v>#REF!</v>
      </c>
      <c r="AN56" s="283" t="e">
        <f t="shared" si="64"/>
        <v>#REF!</v>
      </c>
      <c r="AO56" s="284" t="e">
        <f t="shared" si="114"/>
        <v>#REF!</v>
      </c>
      <c r="AP56" s="285" t="e">
        <f t="shared" si="114"/>
        <v>#REF!</v>
      </c>
      <c r="AQ56" s="284" t="e">
        <f t="shared" si="114"/>
        <v>#REF!</v>
      </c>
      <c r="AR56" s="285" t="e">
        <f t="shared" si="114"/>
        <v>#REF!</v>
      </c>
      <c r="AS56" s="284" t="e">
        <f t="shared" si="114"/>
        <v>#REF!</v>
      </c>
      <c r="AT56" s="285" t="e">
        <f t="shared" si="114"/>
        <v>#REF!</v>
      </c>
      <c r="AU56" s="284" t="e">
        <f t="shared" si="114"/>
        <v>#REF!</v>
      </c>
      <c r="AV56" s="285" t="e">
        <f t="shared" si="114"/>
        <v>#REF!</v>
      </c>
      <c r="AW56" s="284" t="e">
        <f t="shared" si="5"/>
        <v>#REF!</v>
      </c>
      <c r="AX56" s="285"/>
      <c r="AZ56" s="270" t="e">
        <f t="shared" si="67"/>
        <v>#REF!</v>
      </c>
      <c r="BA56" s="283" t="e">
        <f>C61</f>
        <v>#REF!</v>
      </c>
      <c r="BB56" s="284" t="e">
        <f t="shared" si="115"/>
        <v>#REF!</v>
      </c>
      <c r="BC56" s="285" t="e">
        <f t="shared" si="115"/>
        <v>#REF!</v>
      </c>
      <c r="BD56" s="284" t="e">
        <f t="shared" si="115"/>
        <v>#REF!</v>
      </c>
      <c r="BE56" s="285" t="e">
        <f t="shared" si="115"/>
        <v>#REF!</v>
      </c>
      <c r="BF56" s="284" t="e">
        <f t="shared" si="115"/>
        <v>#REF!</v>
      </c>
      <c r="BG56" s="285" t="e">
        <f t="shared" si="115"/>
        <v>#REF!</v>
      </c>
      <c r="BH56" s="284" t="e">
        <f t="shared" si="115"/>
        <v>#REF!</v>
      </c>
      <c r="BI56" s="285" t="e">
        <f t="shared" si="115"/>
        <v>#REF!</v>
      </c>
      <c r="BJ56" s="284" t="e">
        <f t="shared" si="115"/>
        <v>#REF!</v>
      </c>
      <c r="BK56" s="285" t="e">
        <f t="shared" si="115"/>
        <v>#REF!</v>
      </c>
      <c r="BL56" s="285" t="e">
        <f t="shared" si="115"/>
        <v>#REF!</v>
      </c>
    </row>
    <row r="57" spans="1:64" ht="13.5" customHeight="1">
      <c r="A57" s="270"/>
      <c r="B57" s="270" t="e">
        <f>#REF!</f>
        <v>#REF!</v>
      </c>
      <c r="C57" s="296" t="e">
        <f>#REF!</f>
        <v>#REF!</v>
      </c>
      <c r="D57" s="270"/>
      <c r="E57" s="290"/>
      <c r="F57" s="290">
        <f>SUMIF($A$76:$A$741,B57&amp;"- "&amp;C57,$G$76:$G$741)</f>
        <v>0</v>
      </c>
      <c r="G57" s="290">
        <f>E57+F57</f>
        <v>0</v>
      </c>
      <c r="H57" s="270"/>
      <c r="I57" s="290"/>
      <c r="J57" s="290">
        <f>SUMIF($J$76:$J$741,B57&amp;"- "&amp;C57,$O$76:$O$741)</f>
        <v>0</v>
      </c>
      <c r="K57" s="290">
        <f>I57+J57</f>
        <v>0</v>
      </c>
      <c r="L57" s="270"/>
      <c r="M57" s="290">
        <f>G57-K57</f>
        <v>0</v>
      </c>
      <c r="N57" s="296"/>
      <c r="O57" s="288" t="str">
        <f t="shared" si="20"/>
        <v/>
      </c>
      <c r="P57" s="289" t="str">
        <f t="shared" si="103"/>
        <v/>
      </c>
      <c r="Y57" s="327" t="e">
        <f t="shared" si="62"/>
        <v>#REF!</v>
      </c>
      <c r="Z57" s="327"/>
      <c r="AA57" s="328" t="e">
        <f t="shared" ref="AA57:AJ57" si="116">+AA54</f>
        <v>#REF!</v>
      </c>
      <c r="AB57" s="328" t="e">
        <f t="shared" si="116"/>
        <v>#REF!</v>
      </c>
      <c r="AC57" s="328" t="e">
        <f t="shared" si="116"/>
        <v>#REF!</v>
      </c>
      <c r="AD57" s="328" t="e">
        <f t="shared" si="116"/>
        <v>#REF!</v>
      </c>
      <c r="AE57" s="328" t="e">
        <f t="shared" si="116"/>
        <v>#REF!</v>
      </c>
      <c r="AF57" s="328" t="e">
        <f t="shared" si="116"/>
        <v>#REF!</v>
      </c>
      <c r="AG57" s="328" t="e">
        <f t="shared" si="116"/>
        <v>#REF!</v>
      </c>
      <c r="AH57" s="328" t="e">
        <f t="shared" si="116"/>
        <v>#REF!</v>
      </c>
      <c r="AI57" s="328" t="e">
        <f t="shared" si="116"/>
        <v>#REF!</v>
      </c>
      <c r="AJ57" s="328" t="e">
        <f t="shared" si="116"/>
        <v>#REF!</v>
      </c>
      <c r="AM57" s="327" t="e">
        <f t="shared" si="64"/>
        <v>#REF!</v>
      </c>
      <c r="AN57" s="327"/>
      <c r="AO57" s="328" t="e">
        <f t="shared" si="114"/>
        <v>#REF!</v>
      </c>
      <c r="AP57" s="328" t="e">
        <f t="shared" si="114"/>
        <v>#REF!</v>
      </c>
      <c r="AQ57" s="328" t="e">
        <f t="shared" si="114"/>
        <v>#REF!</v>
      </c>
      <c r="AR57" s="328" t="e">
        <f t="shared" si="114"/>
        <v>#REF!</v>
      </c>
      <c r="AS57" s="328" t="e">
        <f t="shared" si="114"/>
        <v>#REF!</v>
      </c>
      <c r="AT57" s="328" t="e">
        <f t="shared" si="114"/>
        <v>#REF!</v>
      </c>
      <c r="AU57" s="328" t="e">
        <f t="shared" si="114"/>
        <v>#REF!</v>
      </c>
      <c r="AV57" s="328" t="e">
        <f t="shared" si="114"/>
        <v>#REF!</v>
      </c>
      <c r="AW57" s="328" t="e">
        <f t="shared" si="5"/>
        <v>#REF!</v>
      </c>
      <c r="AX57" s="334"/>
      <c r="AZ57" s="327" t="e">
        <f t="shared" si="67"/>
        <v>#REF!</v>
      </c>
      <c r="BA57" s="327"/>
      <c r="BB57" s="328" t="e">
        <f>+BB54</f>
        <v>#REF!</v>
      </c>
      <c r="BC57" s="328" t="e">
        <f t="shared" ref="BC57:BL57" si="117">+BC54</f>
        <v>#REF!</v>
      </c>
      <c r="BD57" s="328" t="e">
        <f t="shared" si="117"/>
        <v>#REF!</v>
      </c>
      <c r="BE57" s="328" t="e">
        <f t="shared" si="117"/>
        <v>#REF!</v>
      </c>
      <c r="BF57" s="328" t="e">
        <f t="shared" si="117"/>
        <v>#REF!</v>
      </c>
      <c r="BG57" s="328" t="e">
        <f t="shared" si="117"/>
        <v>#REF!</v>
      </c>
      <c r="BH57" s="328" t="e">
        <f t="shared" si="117"/>
        <v>#REF!</v>
      </c>
      <c r="BI57" s="328" t="e">
        <f t="shared" si="117"/>
        <v>#REF!</v>
      </c>
      <c r="BJ57" s="328" t="e">
        <f t="shared" si="117"/>
        <v>#REF!</v>
      </c>
      <c r="BK57" s="328" t="e">
        <f t="shared" si="117"/>
        <v>#REF!</v>
      </c>
      <c r="BL57" s="328" t="e">
        <f t="shared" si="117"/>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2"/>
        <v>#REF!</v>
      </c>
      <c r="Z58" s="277"/>
      <c r="AA58" s="278" t="e">
        <f t="shared" ref="AA58:AJ58" si="118">+AA59+AA60+AA61</f>
        <v>#REF!</v>
      </c>
      <c r="AB58" s="279" t="e">
        <f t="shared" si="118"/>
        <v>#REF!</v>
      </c>
      <c r="AC58" s="278" t="e">
        <f t="shared" si="118"/>
        <v>#REF!</v>
      </c>
      <c r="AD58" s="279" t="e">
        <f t="shared" si="118"/>
        <v>#REF!</v>
      </c>
      <c r="AE58" s="278" t="e">
        <f t="shared" si="118"/>
        <v>#REF!</v>
      </c>
      <c r="AF58" s="279" t="e">
        <f t="shared" si="118"/>
        <v>#REF!</v>
      </c>
      <c r="AG58" s="278" t="e">
        <f t="shared" si="118"/>
        <v>#REF!</v>
      </c>
      <c r="AH58" s="279" t="e">
        <f t="shared" si="118"/>
        <v>#REF!</v>
      </c>
      <c r="AI58" s="278" t="e">
        <f t="shared" si="118"/>
        <v>#REF!</v>
      </c>
      <c r="AJ58" s="279" t="e">
        <f t="shared" si="118"/>
        <v>#REF!</v>
      </c>
      <c r="AM58" s="276" t="e">
        <f t="shared" si="64"/>
        <v>#REF!</v>
      </c>
      <c r="AN58" s="277"/>
      <c r="AO58" s="278" t="e">
        <f t="shared" ref="AO58:AV58" si="119">+AO59+AO60+AO61</f>
        <v>#REF!</v>
      </c>
      <c r="AP58" s="279" t="e">
        <f t="shared" si="119"/>
        <v>#REF!</v>
      </c>
      <c r="AQ58" s="278" t="e">
        <f t="shared" si="119"/>
        <v>#REF!</v>
      </c>
      <c r="AR58" s="279" t="e">
        <f t="shared" si="119"/>
        <v>#REF!</v>
      </c>
      <c r="AS58" s="278" t="e">
        <f t="shared" si="119"/>
        <v>#REF!</v>
      </c>
      <c r="AT58" s="279" t="e">
        <f t="shared" si="119"/>
        <v>#REF!</v>
      </c>
      <c r="AU58" s="278" t="e">
        <f t="shared" si="119"/>
        <v>#REF!</v>
      </c>
      <c r="AV58" s="279" t="e">
        <f t="shared" si="119"/>
        <v>#REF!</v>
      </c>
      <c r="AW58" s="278" t="e">
        <f t="shared" si="5"/>
        <v>#REF!</v>
      </c>
      <c r="AX58" s="331"/>
      <c r="AZ58" s="276" t="e">
        <f t="shared" si="67"/>
        <v>#REF!</v>
      </c>
      <c r="BA58" s="277"/>
      <c r="BB58" s="278" t="e">
        <f>+BB59+BB60+BB61</f>
        <v>#REF!</v>
      </c>
      <c r="BC58" s="279" t="e">
        <f t="shared" ref="BC58:BL58" si="120">+BC59+BC60+BC61</f>
        <v>#REF!</v>
      </c>
      <c r="BD58" s="278" t="e">
        <f t="shared" si="120"/>
        <v>#REF!</v>
      </c>
      <c r="BE58" s="279" t="e">
        <f t="shared" si="120"/>
        <v>#REF!</v>
      </c>
      <c r="BF58" s="278" t="e">
        <f t="shared" si="120"/>
        <v>#REF!</v>
      </c>
      <c r="BG58" s="279" t="e">
        <f t="shared" si="120"/>
        <v>#REF!</v>
      </c>
      <c r="BH58" s="278" t="e">
        <f t="shared" si="120"/>
        <v>#REF!</v>
      </c>
      <c r="BI58" s="279" t="e">
        <f t="shared" si="120"/>
        <v>#REF!</v>
      </c>
      <c r="BJ58" s="278" t="e">
        <f t="shared" si="120"/>
        <v>#REF!</v>
      </c>
      <c r="BK58" s="279" t="e">
        <f t="shared" si="120"/>
        <v>#REF!</v>
      </c>
      <c r="BL58" s="279" t="e">
        <f t="shared" si="120"/>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3"/>
        <v/>
      </c>
      <c r="Y59" s="353" t="e">
        <f t="shared" si="62"/>
        <v>#REF!</v>
      </c>
      <c r="Z59" s="354" t="e">
        <f>C64</f>
        <v>#REF!</v>
      </c>
      <c r="AA59" s="391" t="e">
        <f t="shared" ref="AA59:AI60" si="121">SUMPRODUCT(($A$76:$A$741=$Y59&amp;"- "&amp;$Z59)*($C$76:$C$741=AA$1)*($G$76:$G$741))</f>
        <v>#REF!</v>
      </c>
      <c r="AB59" s="392" t="e">
        <f t="shared" si="121"/>
        <v>#REF!</v>
      </c>
      <c r="AC59" s="391" t="e">
        <f t="shared" si="121"/>
        <v>#REF!</v>
      </c>
      <c r="AD59" s="392" t="e">
        <f t="shared" si="121"/>
        <v>#REF!</v>
      </c>
      <c r="AE59" s="391" t="e">
        <f t="shared" si="121"/>
        <v>#REF!</v>
      </c>
      <c r="AF59" s="392" t="e">
        <f t="shared" si="121"/>
        <v>#REF!</v>
      </c>
      <c r="AG59" s="391" t="e">
        <f t="shared" si="121"/>
        <v>#REF!</v>
      </c>
      <c r="AH59" s="392" t="e">
        <f t="shared" si="121"/>
        <v>#REF!</v>
      </c>
      <c r="AI59" s="391" t="e">
        <f t="shared" si="121"/>
        <v>#REF!</v>
      </c>
      <c r="AJ59" s="392" t="e">
        <f t="shared" si="113"/>
        <v>#REF!</v>
      </c>
      <c r="AM59" s="353" t="e">
        <f t="shared" si="64"/>
        <v>#REF!</v>
      </c>
      <c r="AN59" s="354" t="e">
        <f>C64</f>
        <v>#REF!</v>
      </c>
      <c r="AO59" s="391" t="e">
        <f t="shared" ref="AO59:AV61" si="122">SUMPRODUCT(($J$76:$J$740=$AM59&amp;"- "&amp;$AN59)*($K$76:$K$740=AO$1)*($O$76:$O$740))</f>
        <v>#REF!</v>
      </c>
      <c r="AP59" s="392" t="e">
        <f t="shared" si="122"/>
        <v>#REF!</v>
      </c>
      <c r="AQ59" s="391" t="e">
        <f t="shared" si="122"/>
        <v>#REF!</v>
      </c>
      <c r="AR59" s="392" t="e">
        <f t="shared" si="122"/>
        <v>#REF!</v>
      </c>
      <c r="AS59" s="391" t="e">
        <f t="shared" si="122"/>
        <v>#REF!</v>
      </c>
      <c r="AT59" s="392" t="e">
        <f t="shared" si="122"/>
        <v>#REF!</v>
      </c>
      <c r="AU59" s="391" t="e">
        <f t="shared" si="122"/>
        <v>#REF!</v>
      </c>
      <c r="AV59" s="392" t="e">
        <f t="shared" si="122"/>
        <v>#REF!</v>
      </c>
      <c r="AW59" s="391" t="e">
        <f t="shared" si="5"/>
        <v>#REF!</v>
      </c>
      <c r="AX59" s="297"/>
      <c r="AZ59" s="353" t="e">
        <f t="shared" si="67"/>
        <v>#REF!</v>
      </c>
      <c r="BA59" s="354" t="e">
        <f>C64</f>
        <v>#REF!</v>
      </c>
      <c r="BB59" s="391" t="e">
        <f t="shared" ref="BB59:BL61" si="123">SUMPRODUCT(($C$9:$C$70=$BA59)*($N$9:$N$70=BB$1)*($M$9:$M$70))</f>
        <v>#REF!</v>
      </c>
      <c r="BC59" s="392" t="e">
        <f t="shared" si="123"/>
        <v>#REF!</v>
      </c>
      <c r="BD59" s="391" t="e">
        <f t="shared" si="123"/>
        <v>#REF!</v>
      </c>
      <c r="BE59" s="392" t="e">
        <f t="shared" si="123"/>
        <v>#REF!</v>
      </c>
      <c r="BF59" s="391" t="e">
        <f t="shared" si="123"/>
        <v>#REF!</v>
      </c>
      <c r="BG59" s="392" t="e">
        <f t="shared" si="123"/>
        <v>#REF!</v>
      </c>
      <c r="BH59" s="391" t="e">
        <f t="shared" si="123"/>
        <v>#REF!</v>
      </c>
      <c r="BI59" s="392" t="e">
        <f t="shared" si="123"/>
        <v>#REF!</v>
      </c>
      <c r="BJ59" s="391" t="e">
        <f t="shared" si="123"/>
        <v>#REF!</v>
      </c>
      <c r="BK59" s="392" t="e">
        <f t="shared" si="123"/>
        <v>#REF!</v>
      </c>
      <c r="BL59" s="392" t="e">
        <f t="shared" si="123"/>
        <v>#REF!</v>
      </c>
    </row>
    <row r="60" spans="1:64">
      <c r="A60" s="270">
        <f>+A58+1</f>
        <v>9</v>
      </c>
      <c r="B60" s="353" t="e">
        <f>#REF!</f>
        <v>#REF!</v>
      </c>
      <c r="C60" s="354" t="e">
        <f>#REF!</f>
        <v>#REF!</v>
      </c>
      <c r="E60" s="357"/>
      <c r="F60" s="357">
        <f>SUMIF($A$76:$A$741,B60&amp;"- "&amp;C60,$G$76:$G$741)</f>
        <v>0</v>
      </c>
      <c r="G60" s="357">
        <f>E60+F60</f>
        <v>0</v>
      </c>
      <c r="I60" s="357"/>
      <c r="J60" s="357"/>
      <c r="K60" s="357"/>
      <c r="M60" s="357"/>
      <c r="N60" s="354"/>
      <c r="O60" s="288"/>
      <c r="P60" s="289"/>
      <c r="Y60" s="270" t="e">
        <f t="shared" si="62"/>
        <v>#REF!</v>
      </c>
      <c r="Z60" s="283" t="e">
        <f>C65</f>
        <v>#REF!</v>
      </c>
      <c r="AA60" s="284" t="e">
        <f t="shared" si="121"/>
        <v>#REF!</v>
      </c>
      <c r="AB60" s="285" t="e">
        <f t="shared" si="121"/>
        <v>#REF!</v>
      </c>
      <c r="AC60" s="284" t="e">
        <f t="shared" si="121"/>
        <v>#REF!</v>
      </c>
      <c r="AD60" s="285" t="e">
        <f t="shared" si="121"/>
        <v>#REF!</v>
      </c>
      <c r="AE60" s="284" t="e">
        <f t="shared" si="121"/>
        <v>#REF!</v>
      </c>
      <c r="AF60" s="285" t="e">
        <f t="shared" si="121"/>
        <v>#REF!</v>
      </c>
      <c r="AG60" s="284" t="e">
        <f t="shared" si="121"/>
        <v>#REF!</v>
      </c>
      <c r="AH60" s="285" t="e">
        <f t="shared" si="121"/>
        <v>#REF!</v>
      </c>
      <c r="AI60" s="284" t="e">
        <f t="shared" si="121"/>
        <v>#REF!</v>
      </c>
      <c r="AJ60" s="285" t="e">
        <f t="shared" si="113"/>
        <v>#REF!</v>
      </c>
      <c r="AM60" s="270" t="e">
        <f t="shared" si="64"/>
        <v>#REF!</v>
      </c>
      <c r="AN60" s="283" t="e">
        <f>C65</f>
        <v>#REF!</v>
      </c>
      <c r="AO60" s="284" t="e">
        <f t="shared" si="122"/>
        <v>#REF!</v>
      </c>
      <c r="AP60" s="285" t="e">
        <f t="shared" si="122"/>
        <v>#REF!</v>
      </c>
      <c r="AQ60" s="284" t="e">
        <f t="shared" si="122"/>
        <v>#REF!</v>
      </c>
      <c r="AR60" s="285" t="e">
        <f t="shared" si="122"/>
        <v>#REF!</v>
      </c>
      <c r="AS60" s="284" t="e">
        <f t="shared" si="122"/>
        <v>#REF!</v>
      </c>
      <c r="AT60" s="285" t="e">
        <f t="shared" si="122"/>
        <v>#REF!</v>
      </c>
      <c r="AU60" s="284" t="e">
        <f t="shared" si="122"/>
        <v>#REF!</v>
      </c>
      <c r="AV60" s="285" t="e">
        <f t="shared" si="122"/>
        <v>#REF!</v>
      </c>
      <c r="AW60" s="284" t="e">
        <f t="shared" si="5"/>
        <v>#REF!</v>
      </c>
      <c r="AX60" s="285"/>
      <c r="AZ60" s="270" t="e">
        <f t="shared" si="67"/>
        <v>#REF!</v>
      </c>
      <c r="BA60" s="283" t="e">
        <f>C65</f>
        <v>#REF!</v>
      </c>
      <c r="BB60" s="284" t="e">
        <f t="shared" si="123"/>
        <v>#REF!</v>
      </c>
      <c r="BC60" s="285" t="e">
        <f t="shared" si="123"/>
        <v>#REF!</v>
      </c>
      <c r="BD60" s="284" t="e">
        <f t="shared" si="123"/>
        <v>#REF!</v>
      </c>
      <c r="BE60" s="285" t="e">
        <f t="shared" si="123"/>
        <v>#REF!</v>
      </c>
      <c r="BF60" s="284" t="e">
        <f t="shared" si="123"/>
        <v>#REF!</v>
      </c>
      <c r="BG60" s="285" t="e">
        <f t="shared" si="123"/>
        <v>#REF!</v>
      </c>
      <c r="BH60" s="284" t="e">
        <f t="shared" si="123"/>
        <v>#REF!</v>
      </c>
      <c r="BI60" s="285" t="e">
        <f t="shared" si="123"/>
        <v>#REF!</v>
      </c>
      <c r="BJ60" s="284" t="e">
        <f t="shared" si="123"/>
        <v>#REF!</v>
      </c>
      <c r="BK60" s="285" t="e">
        <f t="shared" si="123"/>
        <v>#REF!</v>
      </c>
      <c r="BL60" s="285" t="e">
        <f t="shared" si="123"/>
        <v>#REF!</v>
      </c>
    </row>
    <row r="61" spans="1:64">
      <c r="A61" s="270"/>
      <c r="B61" s="270" t="e">
        <f>#REF!</f>
        <v>#REF!</v>
      </c>
      <c r="C61" s="269" t="e">
        <f>#REF!</f>
        <v>#REF!</v>
      </c>
      <c r="E61" s="290"/>
      <c r="F61" s="290">
        <f>SUMIF($A$76:$A$741,B61&amp;"- "&amp;C61,$G$76:$G$741)</f>
        <v>0</v>
      </c>
      <c r="G61" s="290">
        <f>+E61+F61</f>
        <v>0</v>
      </c>
      <c r="I61" s="299"/>
      <c r="J61" s="299"/>
      <c r="K61" s="299"/>
      <c r="M61" s="290"/>
      <c r="O61" s="288"/>
      <c r="P61" s="289"/>
      <c r="Y61" s="353" t="e">
        <f t="shared" si="62"/>
        <v>#REF!</v>
      </c>
      <c r="Z61" s="354" t="e">
        <f>C66</f>
        <v>#REF!</v>
      </c>
      <c r="AA61" s="391" t="e">
        <f t="shared" ref="AA61:AJ61" si="124">SUMPRODUCT(($C$9:$C$70=$BA61)*($N$9:$N$70=AA$1)*($M$9:$M$70))</f>
        <v>#REF!</v>
      </c>
      <c r="AB61" s="392" t="e">
        <f t="shared" si="124"/>
        <v>#REF!</v>
      </c>
      <c r="AC61" s="391" t="e">
        <f t="shared" si="124"/>
        <v>#REF!</v>
      </c>
      <c r="AD61" s="392" t="e">
        <f t="shared" si="124"/>
        <v>#REF!</v>
      </c>
      <c r="AE61" s="391" t="e">
        <f t="shared" si="124"/>
        <v>#REF!</v>
      </c>
      <c r="AF61" s="392" t="e">
        <f t="shared" si="124"/>
        <v>#REF!</v>
      </c>
      <c r="AG61" s="391" t="e">
        <f t="shared" si="124"/>
        <v>#REF!</v>
      </c>
      <c r="AH61" s="392" t="e">
        <f t="shared" si="124"/>
        <v>#REF!</v>
      </c>
      <c r="AI61" s="391" t="e">
        <f t="shared" si="124"/>
        <v>#REF!</v>
      </c>
      <c r="AJ61" s="392" t="e">
        <f t="shared" si="124"/>
        <v>#REF!</v>
      </c>
      <c r="AK61" s="269"/>
      <c r="AM61" s="353" t="e">
        <f t="shared" si="64"/>
        <v>#REF!</v>
      </c>
      <c r="AN61" s="354" t="e">
        <f>C66</f>
        <v>#REF!</v>
      </c>
      <c r="AO61" s="391" t="e">
        <f t="shared" si="122"/>
        <v>#REF!</v>
      </c>
      <c r="AP61" s="392" t="e">
        <f t="shared" si="122"/>
        <v>#REF!</v>
      </c>
      <c r="AQ61" s="391" t="e">
        <f t="shared" si="122"/>
        <v>#REF!</v>
      </c>
      <c r="AR61" s="392" t="e">
        <f t="shared" si="122"/>
        <v>#REF!</v>
      </c>
      <c r="AS61" s="391" t="e">
        <f t="shared" si="122"/>
        <v>#REF!</v>
      </c>
      <c r="AT61" s="392" t="e">
        <f t="shared" si="122"/>
        <v>#REF!</v>
      </c>
      <c r="AU61" s="391" t="e">
        <f t="shared" si="122"/>
        <v>#REF!</v>
      </c>
      <c r="AV61" s="392" t="e">
        <f t="shared" si="122"/>
        <v>#REF!</v>
      </c>
      <c r="AW61" s="391" t="e">
        <f t="shared" si="5"/>
        <v>#REF!</v>
      </c>
      <c r="AX61" s="297"/>
      <c r="AZ61" s="353" t="e">
        <f t="shared" si="67"/>
        <v>#REF!</v>
      </c>
      <c r="BA61" s="354" t="e">
        <f>C66</f>
        <v>#REF!</v>
      </c>
      <c r="BB61" s="391" t="e">
        <f t="shared" si="123"/>
        <v>#REF!</v>
      </c>
      <c r="BC61" s="392" t="e">
        <f t="shared" si="123"/>
        <v>#REF!</v>
      </c>
      <c r="BD61" s="391" t="e">
        <f t="shared" si="123"/>
        <v>#REF!</v>
      </c>
      <c r="BE61" s="392" t="e">
        <f t="shared" si="123"/>
        <v>#REF!</v>
      </c>
      <c r="BF61" s="391" t="e">
        <f t="shared" si="123"/>
        <v>#REF!</v>
      </c>
      <c r="BG61" s="392" t="e">
        <f t="shared" si="123"/>
        <v>#REF!</v>
      </c>
      <c r="BH61" s="391" t="e">
        <f t="shared" si="123"/>
        <v>#REF!</v>
      </c>
      <c r="BI61" s="392" t="e">
        <f t="shared" si="123"/>
        <v>#REF!</v>
      </c>
      <c r="BJ61" s="391" t="e">
        <f t="shared" si="123"/>
        <v>#REF!</v>
      </c>
      <c r="BK61" s="392" t="e">
        <f t="shared" si="123"/>
        <v>#REF!</v>
      </c>
      <c r="BL61" s="392" t="e">
        <f t="shared" si="123"/>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5">IF(M62=0,"",IF(N62=0,"ERROR",""))</f>
        <v/>
      </c>
      <c r="P62" s="289" t="str">
        <f t="shared" ref="P62:P67" si="126">IF(O62="ERROR","Please insert comment","")</f>
        <v/>
      </c>
      <c r="Y62" s="276" t="e">
        <f t="shared" si="62"/>
        <v>#REF!</v>
      </c>
      <c r="Z62" s="277"/>
      <c r="AA62" s="278" t="e">
        <f t="shared" ref="AA62:AJ62" si="127">+AA63+AA64+AA65</f>
        <v>#REF!</v>
      </c>
      <c r="AB62" s="279" t="e">
        <f t="shared" si="127"/>
        <v>#REF!</v>
      </c>
      <c r="AC62" s="278" t="e">
        <f t="shared" si="127"/>
        <v>#REF!</v>
      </c>
      <c r="AD62" s="279" t="e">
        <f t="shared" si="127"/>
        <v>#REF!</v>
      </c>
      <c r="AE62" s="278" t="e">
        <f t="shared" si="127"/>
        <v>#REF!</v>
      </c>
      <c r="AF62" s="279" t="e">
        <f t="shared" si="127"/>
        <v>#REF!</v>
      </c>
      <c r="AG62" s="278" t="e">
        <f t="shared" si="127"/>
        <v>#REF!</v>
      </c>
      <c r="AH62" s="279" t="e">
        <f t="shared" si="127"/>
        <v>#REF!</v>
      </c>
      <c r="AI62" s="278" t="e">
        <f t="shared" si="127"/>
        <v>#REF!</v>
      </c>
      <c r="AJ62" s="279" t="e">
        <f t="shared" si="127"/>
        <v>#REF!</v>
      </c>
      <c r="AM62" s="276" t="e">
        <f t="shared" si="64"/>
        <v>#REF!</v>
      </c>
      <c r="AN62" s="277"/>
      <c r="AO62" s="278" t="e">
        <f t="shared" ref="AO62:AV62" si="128">+AO63+AO64+AO65</f>
        <v>#REF!</v>
      </c>
      <c r="AP62" s="279" t="e">
        <f t="shared" si="128"/>
        <v>#REF!</v>
      </c>
      <c r="AQ62" s="278" t="e">
        <f t="shared" si="128"/>
        <v>#REF!</v>
      </c>
      <c r="AR62" s="279" t="e">
        <f t="shared" si="128"/>
        <v>#REF!</v>
      </c>
      <c r="AS62" s="278" t="e">
        <f t="shared" si="128"/>
        <v>#REF!</v>
      </c>
      <c r="AT62" s="279" t="e">
        <f t="shared" si="128"/>
        <v>#REF!</v>
      </c>
      <c r="AU62" s="278" t="e">
        <f t="shared" si="128"/>
        <v>#REF!</v>
      </c>
      <c r="AV62" s="279" t="e">
        <f t="shared" si="128"/>
        <v>#REF!</v>
      </c>
      <c r="AW62" s="278" t="e">
        <f t="shared" si="5"/>
        <v>#REF!</v>
      </c>
      <c r="AX62" s="331"/>
      <c r="AZ62" s="276" t="e">
        <f t="shared" si="67"/>
        <v>#REF!</v>
      </c>
      <c r="BA62" s="277"/>
      <c r="BB62" s="278" t="e">
        <f>+BB63+BB64+BB65</f>
        <v>#REF!</v>
      </c>
      <c r="BC62" s="279" t="e">
        <f t="shared" ref="BC62:BL62" si="129">+BC63+BC64+BC65</f>
        <v>#REF!</v>
      </c>
      <c r="BD62" s="278" t="e">
        <f t="shared" si="129"/>
        <v>#REF!</v>
      </c>
      <c r="BE62" s="279" t="e">
        <f t="shared" si="129"/>
        <v>#REF!</v>
      </c>
      <c r="BF62" s="278" t="e">
        <f t="shared" si="129"/>
        <v>#REF!</v>
      </c>
      <c r="BG62" s="279" t="e">
        <f t="shared" si="129"/>
        <v>#REF!</v>
      </c>
      <c r="BH62" s="278" t="e">
        <f t="shared" si="129"/>
        <v>#REF!</v>
      </c>
      <c r="BI62" s="279" t="e">
        <f t="shared" si="129"/>
        <v>#REF!</v>
      </c>
      <c r="BJ62" s="278" t="e">
        <f t="shared" si="129"/>
        <v>#REF!</v>
      </c>
      <c r="BK62" s="279" t="e">
        <f t="shared" si="129"/>
        <v>#REF!</v>
      </c>
      <c r="BL62" s="279" t="e">
        <f t="shared" si="129"/>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5"/>
        <v/>
      </c>
      <c r="P63" s="289" t="str">
        <f t="shared" si="126"/>
        <v/>
      </c>
      <c r="Y63" s="353" t="e">
        <f t="shared" si="62"/>
        <v>#REF!</v>
      </c>
      <c r="Z63" s="354" t="e">
        <f>C68</f>
        <v>#REF!</v>
      </c>
      <c r="AA63" s="391" t="e">
        <f t="shared" ref="AA63:AI65" si="130">SUMPRODUCT(($A$76:$A$741=$Y63&amp;"- "&amp;$Z63)*($C$76:$C$741=AA$1)*($G$76:$G$741))</f>
        <v>#REF!</v>
      </c>
      <c r="AB63" s="392" t="e">
        <f t="shared" si="130"/>
        <v>#REF!</v>
      </c>
      <c r="AC63" s="391" t="e">
        <f t="shared" si="130"/>
        <v>#REF!</v>
      </c>
      <c r="AD63" s="392" t="e">
        <f t="shared" si="130"/>
        <v>#REF!</v>
      </c>
      <c r="AE63" s="391" t="e">
        <f t="shared" si="130"/>
        <v>#REF!</v>
      </c>
      <c r="AF63" s="392" t="e">
        <f t="shared" si="130"/>
        <v>#REF!</v>
      </c>
      <c r="AG63" s="391" t="e">
        <f t="shared" si="130"/>
        <v>#REF!</v>
      </c>
      <c r="AH63" s="392" t="e">
        <f t="shared" si="130"/>
        <v>#REF!</v>
      </c>
      <c r="AI63" s="391" t="e">
        <f t="shared" si="130"/>
        <v>#REF!</v>
      </c>
      <c r="AJ63" s="392" t="e">
        <f>SUM(AA63:AI63)</f>
        <v>#REF!</v>
      </c>
      <c r="AM63" s="353" t="e">
        <f t="shared" si="64"/>
        <v>#REF!</v>
      </c>
      <c r="AN63" s="354" t="e">
        <f>C68</f>
        <v>#REF!</v>
      </c>
      <c r="AO63" s="391" t="e">
        <f t="shared" ref="AO63:AV65" si="131">SUMPRODUCT(($J$76:$J$740=$AM63&amp;"- "&amp;$AN63)*($K$76:$K$740=AO$1)*($O$76:$O$740))</f>
        <v>#REF!</v>
      </c>
      <c r="AP63" s="392" t="e">
        <f t="shared" si="131"/>
        <v>#REF!</v>
      </c>
      <c r="AQ63" s="391" t="e">
        <f t="shared" si="131"/>
        <v>#REF!</v>
      </c>
      <c r="AR63" s="392" t="e">
        <f t="shared" si="131"/>
        <v>#REF!</v>
      </c>
      <c r="AS63" s="391" t="e">
        <f t="shared" si="131"/>
        <v>#REF!</v>
      </c>
      <c r="AT63" s="392" t="e">
        <f t="shared" si="131"/>
        <v>#REF!</v>
      </c>
      <c r="AU63" s="391" t="e">
        <f t="shared" si="131"/>
        <v>#REF!</v>
      </c>
      <c r="AV63" s="392" t="e">
        <f t="shared" si="131"/>
        <v>#REF!</v>
      </c>
      <c r="AW63" s="391" t="e">
        <f t="shared" si="5"/>
        <v>#REF!</v>
      </c>
      <c r="AX63" s="297"/>
      <c r="AZ63" s="353" t="e">
        <f t="shared" si="67"/>
        <v>#REF!</v>
      </c>
      <c r="BA63" s="354" t="e">
        <f>C68</f>
        <v>#REF!</v>
      </c>
      <c r="BB63" s="391" t="e">
        <f t="shared" ref="BB63:BL65" si="132">SUMPRODUCT(($C$9:$C$70=$BA63)*($N$9:$N$70=BB$1)*($M$9:$M$70))</f>
        <v>#REF!</v>
      </c>
      <c r="BC63" s="392" t="e">
        <f t="shared" si="132"/>
        <v>#REF!</v>
      </c>
      <c r="BD63" s="391" t="e">
        <f t="shared" si="132"/>
        <v>#REF!</v>
      </c>
      <c r="BE63" s="392" t="e">
        <f t="shared" si="132"/>
        <v>#REF!</v>
      </c>
      <c r="BF63" s="391" t="e">
        <f t="shared" si="132"/>
        <v>#REF!</v>
      </c>
      <c r="BG63" s="392" t="e">
        <f t="shared" si="132"/>
        <v>#REF!</v>
      </c>
      <c r="BH63" s="391" t="e">
        <f t="shared" si="132"/>
        <v>#REF!</v>
      </c>
      <c r="BI63" s="392" t="e">
        <f t="shared" si="132"/>
        <v>#REF!</v>
      </c>
      <c r="BJ63" s="391" t="e">
        <f t="shared" si="132"/>
        <v>#REF!</v>
      </c>
      <c r="BK63" s="392" t="e">
        <f t="shared" si="132"/>
        <v>#REF!</v>
      </c>
      <c r="BL63" s="392" t="e">
        <f t="shared" si="132"/>
        <v>#REF!</v>
      </c>
    </row>
    <row r="64" spans="1:64" ht="12.75" customHeight="1">
      <c r="A64" s="270">
        <f>+A62+1</f>
        <v>11</v>
      </c>
      <c r="B64" s="353" t="e">
        <f>#REF!</f>
        <v>#REF!</v>
      </c>
      <c r="C64" s="367" t="e">
        <f>#REF!</f>
        <v>#REF!</v>
      </c>
      <c r="E64" s="368"/>
      <c r="F64" s="368"/>
      <c r="G64" s="368"/>
      <c r="I64" s="357"/>
      <c r="J64" s="357">
        <f>SUMIF($J$76:$J$741,B64&amp;"- "&amp;C64,$O$76:$O$741)</f>
        <v>0</v>
      </c>
      <c r="K64" s="357">
        <f>I64+J64</f>
        <v>0</v>
      </c>
      <c r="M64" s="357"/>
      <c r="N64" s="367"/>
      <c r="O64" s="288" t="str">
        <f t="shared" si="125"/>
        <v/>
      </c>
      <c r="P64" s="289" t="str">
        <f t="shared" si="126"/>
        <v/>
      </c>
      <c r="Y64" s="270" t="e">
        <f t="shared" si="62"/>
        <v>#REF!</v>
      </c>
      <c r="Z64" s="283" t="e">
        <f>C69</f>
        <v>#REF!</v>
      </c>
      <c r="AA64" s="284" t="e">
        <f t="shared" si="130"/>
        <v>#REF!</v>
      </c>
      <c r="AB64" s="285" t="e">
        <f t="shared" si="130"/>
        <v>#REF!</v>
      </c>
      <c r="AC64" s="284" t="e">
        <f t="shared" si="130"/>
        <v>#REF!</v>
      </c>
      <c r="AD64" s="285" t="e">
        <f t="shared" si="130"/>
        <v>#REF!</v>
      </c>
      <c r="AE64" s="284" t="e">
        <f t="shared" si="130"/>
        <v>#REF!</v>
      </c>
      <c r="AF64" s="285" t="e">
        <f t="shared" si="130"/>
        <v>#REF!</v>
      </c>
      <c r="AG64" s="284" t="e">
        <f t="shared" si="130"/>
        <v>#REF!</v>
      </c>
      <c r="AH64" s="285" t="e">
        <f t="shared" si="130"/>
        <v>#REF!</v>
      </c>
      <c r="AI64" s="284" t="e">
        <f t="shared" si="130"/>
        <v>#REF!</v>
      </c>
      <c r="AJ64" s="285" t="e">
        <f>SUM(AA64:AI64)</f>
        <v>#REF!</v>
      </c>
      <c r="AM64" s="270" t="e">
        <f t="shared" si="64"/>
        <v>#REF!</v>
      </c>
      <c r="AN64" s="283" t="e">
        <f>C69</f>
        <v>#REF!</v>
      </c>
      <c r="AO64" s="284" t="e">
        <f t="shared" si="131"/>
        <v>#REF!</v>
      </c>
      <c r="AP64" s="285" t="e">
        <f t="shared" si="131"/>
        <v>#REF!</v>
      </c>
      <c r="AQ64" s="284" t="e">
        <f t="shared" si="131"/>
        <v>#REF!</v>
      </c>
      <c r="AR64" s="285" t="e">
        <f t="shared" si="131"/>
        <v>#REF!</v>
      </c>
      <c r="AS64" s="284" t="e">
        <f t="shared" si="131"/>
        <v>#REF!</v>
      </c>
      <c r="AT64" s="285" t="e">
        <f t="shared" si="131"/>
        <v>#REF!</v>
      </c>
      <c r="AU64" s="284" t="e">
        <f t="shared" si="131"/>
        <v>#REF!</v>
      </c>
      <c r="AV64" s="285" t="e">
        <f t="shared" si="131"/>
        <v>#REF!</v>
      </c>
      <c r="AW64" s="284" t="e">
        <f t="shared" si="5"/>
        <v>#REF!</v>
      </c>
      <c r="AX64" s="285"/>
      <c r="AZ64" s="270" t="e">
        <f t="shared" si="67"/>
        <v>#REF!</v>
      </c>
      <c r="BA64" s="283" t="e">
        <f>C69</f>
        <v>#REF!</v>
      </c>
      <c r="BB64" s="284" t="e">
        <f t="shared" si="132"/>
        <v>#REF!</v>
      </c>
      <c r="BC64" s="285" t="e">
        <f t="shared" si="132"/>
        <v>#REF!</v>
      </c>
      <c r="BD64" s="284" t="e">
        <f t="shared" si="132"/>
        <v>#REF!</v>
      </c>
      <c r="BE64" s="285" t="e">
        <f t="shared" si="132"/>
        <v>#REF!</v>
      </c>
      <c r="BF64" s="284" t="e">
        <f t="shared" si="132"/>
        <v>#REF!</v>
      </c>
      <c r="BG64" s="285" t="e">
        <f t="shared" si="132"/>
        <v>#REF!</v>
      </c>
      <c r="BH64" s="284" t="e">
        <f t="shared" si="132"/>
        <v>#REF!</v>
      </c>
      <c r="BI64" s="285" t="e">
        <f t="shared" si="132"/>
        <v>#REF!</v>
      </c>
      <c r="BJ64" s="284" t="e">
        <f t="shared" si="132"/>
        <v>#REF!</v>
      </c>
      <c r="BK64" s="285" t="e">
        <f t="shared" si="132"/>
        <v>#REF!</v>
      </c>
      <c r="BL64" s="285" t="e">
        <f t="shared" si="132"/>
        <v>#REF!</v>
      </c>
    </row>
    <row r="65" spans="1:64" ht="12" customHeight="1">
      <c r="A65" s="270"/>
      <c r="B65" s="270" t="e">
        <f>#REF!</f>
        <v>#REF!</v>
      </c>
      <c r="C65" s="269" t="e">
        <f>#REF!</f>
        <v>#REF!</v>
      </c>
      <c r="E65" s="299"/>
      <c r="F65" s="299"/>
      <c r="G65" s="299"/>
      <c r="I65" s="290"/>
      <c r="J65" s="290">
        <f>SUMIF($J$76:$J$741,B65&amp;"- "&amp;C65,$O$76:$O$741)</f>
        <v>0</v>
      </c>
      <c r="K65" s="290">
        <f>I65+J65</f>
        <v>0</v>
      </c>
      <c r="M65" s="290"/>
      <c r="O65" s="288" t="str">
        <f t="shared" si="125"/>
        <v/>
      </c>
      <c r="P65" s="289" t="str">
        <f t="shared" si="126"/>
        <v/>
      </c>
      <c r="Y65" s="353" t="e">
        <f t="shared" si="62"/>
        <v>#REF!</v>
      </c>
      <c r="Z65" s="354" t="e">
        <f>C70</f>
        <v>#REF!</v>
      </c>
      <c r="AA65" s="391" t="e">
        <f t="shared" si="130"/>
        <v>#REF!</v>
      </c>
      <c r="AB65" s="392" t="e">
        <f t="shared" si="130"/>
        <v>#REF!</v>
      </c>
      <c r="AC65" s="391" t="e">
        <f t="shared" si="130"/>
        <v>#REF!</v>
      </c>
      <c r="AD65" s="392" t="e">
        <f t="shared" si="130"/>
        <v>#REF!</v>
      </c>
      <c r="AE65" s="391" t="e">
        <f t="shared" si="130"/>
        <v>#REF!</v>
      </c>
      <c r="AF65" s="392" t="e">
        <f t="shared" si="130"/>
        <v>#REF!</v>
      </c>
      <c r="AG65" s="391" t="e">
        <f t="shared" si="130"/>
        <v>#REF!</v>
      </c>
      <c r="AH65" s="392" t="e">
        <f t="shared" si="130"/>
        <v>#REF!</v>
      </c>
      <c r="AI65" s="391" t="e">
        <f t="shared" si="130"/>
        <v>#REF!</v>
      </c>
      <c r="AJ65" s="392" t="e">
        <f>SUM(AA65:AI65)</f>
        <v>#REF!</v>
      </c>
      <c r="AM65" s="353" t="e">
        <f t="shared" si="64"/>
        <v>#REF!</v>
      </c>
      <c r="AN65" s="354" t="e">
        <f>C70</f>
        <v>#REF!</v>
      </c>
      <c r="AO65" s="391" t="e">
        <f t="shared" si="131"/>
        <v>#REF!</v>
      </c>
      <c r="AP65" s="392" t="e">
        <f t="shared" si="131"/>
        <v>#REF!</v>
      </c>
      <c r="AQ65" s="391" t="e">
        <f t="shared" si="131"/>
        <v>#REF!</v>
      </c>
      <c r="AR65" s="392" t="e">
        <f t="shared" si="131"/>
        <v>#REF!</v>
      </c>
      <c r="AS65" s="391" t="e">
        <f t="shared" si="131"/>
        <v>#REF!</v>
      </c>
      <c r="AT65" s="392" t="e">
        <f t="shared" si="131"/>
        <v>#REF!</v>
      </c>
      <c r="AU65" s="391" t="e">
        <f t="shared" si="131"/>
        <v>#REF!</v>
      </c>
      <c r="AV65" s="392" t="e">
        <f t="shared" si="131"/>
        <v>#REF!</v>
      </c>
      <c r="AW65" s="391" t="e">
        <f t="shared" si="5"/>
        <v>#REF!</v>
      </c>
      <c r="AX65" s="297"/>
      <c r="AZ65" s="353" t="e">
        <f t="shared" si="67"/>
        <v>#REF!</v>
      </c>
      <c r="BA65" s="354" t="e">
        <f>C70</f>
        <v>#REF!</v>
      </c>
      <c r="BB65" s="391" t="e">
        <f t="shared" si="132"/>
        <v>#REF!</v>
      </c>
      <c r="BC65" s="392" t="e">
        <f t="shared" si="132"/>
        <v>#REF!</v>
      </c>
      <c r="BD65" s="391" t="e">
        <f t="shared" si="132"/>
        <v>#REF!</v>
      </c>
      <c r="BE65" s="392" t="e">
        <f t="shared" si="132"/>
        <v>#REF!</v>
      </c>
      <c r="BF65" s="391" t="e">
        <f t="shared" si="132"/>
        <v>#REF!</v>
      </c>
      <c r="BG65" s="392" t="e">
        <f t="shared" si="132"/>
        <v>#REF!</v>
      </c>
      <c r="BH65" s="391" t="e">
        <f t="shared" si="132"/>
        <v>#REF!</v>
      </c>
      <c r="BI65" s="392" t="e">
        <f t="shared" si="132"/>
        <v>#REF!</v>
      </c>
      <c r="BJ65" s="391" t="e">
        <f t="shared" si="132"/>
        <v>#REF!</v>
      </c>
      <c r="BK65" s="392" t="e">
        <f t="shared" si="132"/>
        <v>#REF!</v>
      </c>
      <c r="BL65" s="392" t="e">
        <f t="shared" si="132"/>
        <v>#REF!</v>
      </c>
    </row>
    <row r="66" spans="1:64">
      <c r="A66" s="270"/>
      <c r="B66" s="353" t="e">
        <f>#REF!</f>
        <v>#REF!</v>
      </c>
      <c r="C66" s="367" t="e">
        <f>#REF!</f>
        <v>#REF!</v>
      </c>
      <c r="E66" s="368"/>
      <c r="F66" s="368"/>
      <c r="G66" s="368"/>
      <c r="I66" s="357"/>
      <c r="J66" s="357">
        <f>SUMIF($J$76:$J$741,B66&amp;"- "&amp;C66,$O$76:$O$741)</f>
        <v>0</v>
      </c>
      <c r="K66" s="357">
        <f>I66+J66</f>
        <v>0</v>
      </c>
      <c r="M66" s="357"/>
      <c r="N66" s="367"/>
      <c r="O66" s="288" t="str">
        <f t="shared" si="125"/>
        <v/>
      </c>
      <c r="P66" s="289" t="str">
        <f t="shared" si="126"/>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5"/>
        <v/>
      </c>
      <c r="P67" s="289" t="str">
        <f t="shared" si="126"/>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SUMIF($A$76:$A$741,B68&amp;"- "&amp;C68,$G$76:$G$741)</f>
        <v>0</v>
      </c>
      <c r="G68" s="290">
        <f>E68+F68</f>
        <v>0</v>
      </c>
      <c r="I68" s="290"/>
      <c r="J68" s="290">
        <f>SUMIF($J$76:$J$741,B68&amp;"- "&amp;C68,$O$76:$O$741)</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SUMIF($A$76:$A$741,B69&amp;"- "&amp;C69,$G$76:$G$741)</f>
        <v>0</v>
      </c>
      <c r="G69" s="357">
        <f>E69+F69</f>
        <v>0</v>
      </c>
      <c r="I69" s="357"/>
      <c r="J69" s="357">
        <f>SUMIF($J$76:$J$741,B69&amp;"- "&amp;C69,$O$76:$O$741)</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SUMIF($A$76:$A$741,B70&amp;"- "&amp;C70,$G$76:$G$741)</f>
        <v>0</v>
      </c>
      <c r="G70" s="290">
        <f>E70+F70</f>
        <v>0</v>
      </c>
      <c r="I70" s="290"/>
      <c r="J70" s="290">
        <f>SUMIF($J$76:$J$741,B70&amp;"- "&amp;C70,$O$76:$O$741)</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IF(F71=G743,"","ERROR")</f>
        <v/>
      </c>
      <c r="J72" s="293" t="str">
        <f>IF(J71=O743,"","ERROR")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C743" s="271" t="s">
        <v>1</v>
      </c>
      <c r="E743" s="270"/>
      <c r="F743" s="308"/>
      <c r="G743" s="300">
        <f>SUM(G76:G742)</f>
        <v>0</v>
      </c>
      <c r="O743" s="270">
        <f>SUM(O76:O742)</f>
        <v>0</v>
      </c>
      <c r="P743" s="308"/>
      <c r="Q743" s="300"/>
    </row>
    <row r="744" spans="3:17">
      <c r="P744" s="271"/>
    </row>
    <row r="745" spans="3:17" ht="13.8">
      <c r="C745" s="269"/>
      <c r="E745" s="324"/>
      <c r="F745" s="325"/>
      <c r="G745" s="326"/>
      <c r="O745" s="326"/>
      <c r="P745" s="271"/>
    </row>
    <row r="746" spans="3:17">
      <c r="P746" s="271"/>
    </row>
  </sheetData>
  <customSheetViews>
    <customSheetView guid="{DF7C460C-2A36-4F14-A227-8E6777F6FB1D}" topLeftCell="A69">
      <selection activeCell="I87" sqref="I8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13" priority="4" operator="containsText" text="ERROR">
      <formula>NOT(ISERROR(SEARCH("ERROR",F72)))</formula>
    </cfRule>
  </conditionalFormatting>
  <conditionalFormatting sqref="J72">
    <cfRule type="containsText" dxfId="112" priority="3" operator="containsText" text="ERROR">
      <formula>NOT(ISERROR(SEARCH("ERROR",J72)))</formula>
    </cfRule>
  </conditionalFormatting>
  <conditionalFormatting sqref="T14">
    <cfRule type="containsText" dxfId="111" priority="2" operator="containsText" text="ERROR">
      <formula>NOT(ISERROR(SEARCH("ERROR",T14)))</formula>
    </cfRule>
  </conditionalFormatting>
  <conditionalFormatting sqref="T26">
    <cfRule type="containsText" dxfId="110" priority="1" operator="containsText" text="ERROR">
      <formula>NOT(ISERROR(SEARCH("ERROR",T26)))</formula>
    </cfRule>
  </conditionalFormatting>
  <dataValidations count="5">
    <dataValidation type="list" allowBlank="1" showInputMessage="1" showErrorMessage="1" sqref="K742:M2734 J76:J2734" xr:uid="{00000000-0002-0000-1700-000000000000}">
      <formula1>Taxes</formula1>
    </dataValidation>
    <dataValidation type="list" allowBlank="1" showInputMessage="1" showErrorMessage="1" sqref="C743 N741:N2734 K76:K740" xr:uid="{00000000-0002-0000-1700-000001000000}">
      <formula1>Govadjust</formula1>
    </dataValidation>
    <dataValidation type="list" allowBlank="1" showInputMessage="1" showErrorMessage="1" sqref="N9:N15 N67:N70 N61 N17:N33 N51 N53:N58 N63:N65 N35:N49" xr:uid="{00000000-0002-0000-1700-000002000000}">
      <formula1>FinalDiff</formula1>
    </dataValidation>
    <dataValidation type="list" allowBlank="1" showInputMessage="1" showErrorMessage="1" sqref="C76:C741" xr:uid="{00000000-0002-0000-1700-000003000000}">
      <formula1>Compadjust</formula1>
    </dataValidation>
    <dataValidation type="list" allowBlank="1" showErrorMessage="1" errorTitle="Taxes" error="Non valid entry. Please check the tax list" promptTitle="Taxes" prompt="Please select the tax subject to adjustment" sqref="A76:A741" xr:uid="{00000000-0002-0000-1700-000004000000}">
      <formula1>Taxes</formula1>
    </dataValidation>
  </dataValidations>
  <pageMargins left="0.7" right="0.7" top="0.75" bottom="0.75" header="0.3" footer="0.3"/>
  <pageSetup paperSize="9" orientation="landscape" r:id="rId2"/>
  <ignoredErrors>
    <ignoredError sqref="F14:G14 F32:G32 J67:K67 F40:G59 F39:G39 J39:K39 F35:G38 F33:G34 J33:K34 I14:K14 I32:K32 I40:K40 I37:K37 M39 M33:M34 M14 M32 M40:M59 M35:M38 J35:K36 J38:K38 I43:K43 J41:K42 I50:K50 J44:K49 I52:K52 J51:K51 I54:K54 J53:K53 I56:K56 J55:K55 I58:K59 J57:K57"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17">
    <tabColor rgb="FF00B0F0"/>
  </sheetPr>
  <dimension ref="A1:BL746"/>
  <sheetViews>
    <sheetView showGridLines="0" zoomScaleNormal="100" workbookViewId="0">
      <pane xSplit="4" ySplit="6" topLeftCell="E66" activePane="bottomRight" state="frozen"/>
      <selection activeCell="E71" sqref="E71"/>
      <selection pane="topRight" activeCell="E71" sqref="E71"/>
      <selection pane="bottomLeft" activeCell="E71" sqref="E71"/>
      <selection pane="bottomRight" activeCell="I66" sqref="I6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IF(F71+F62=G745,"","ERROR")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69"/>
      <c r="F76" s="308"/>
      <c r="G76" s="300"/>
      <c r="K76" s="269"/>
      <c r="M76" s="308"/>
      <c r="N76" s="428"/>
      <c r="O76" s="310"/>
      <c r="P76" s="308"/>
      <c r="Q76" s="300"/>
    </row>
    <row r="77" spans="1:64">
      <c r="E77" s="269"/>
      <c r="F77" s="308"/>
      <c r="G77" s="300"/>
      <c r="K77" s="269"/>
      <c r="M77" s="308"/>
      <c r="N77" s="427"/>
      <c r="O77" s="310"/>
      <c r="P77" s="308"/>
      <c r="Q77" s="300"/>
    </row>
    <row r="78" spans="1:64">
      <c r="E78" s="269"/>
      <c r="F78" s="308"/>
      <c r="G78" s="300"/>
      <c r="I78" s="300"/>
      <c r="K78" s="269"/>
      <c r="M78" s="308"/>
      <c r="N78" s="427"/>
      <c r="O78" s="310"/>
      <c r="P78" s="308"/>
      <c r="Q78" s="300"/>
    </row>
    <row r="79" spans="1:64">
      <c r="E79" s="269"/>
      <c r="F79" s="308"/>
      <c r="G79" s="300"/>
      <c r="K79" s="269"/>
      <c r="M79" s="308"/>
      <c r="N79" s="427"/>
      <c r="O79" s="310"/>
      <c r="P79" s="308"/>
      <c r="Q79" s="300"/>
    </row>
    <row r="80" spans="1:64">
      <c r="E80" s="270"/>
      <c r="F80" s="307"/>
      <c r="G80" s="300"/>
      <c r="I80" s="300"/>
      <c r="K80" s="269"/>
      <c r="M80" s="308"/>
      <c r="N80" s="427"/>
      <c r="O80" s="310"/>
      <c r="P80" s="308"/>
      <c r="Q80" s="300"/>
    </row>
    <row r="81" spans="5:17">
      <c r="E81" s="270"/>
      <c r="F81" s="307"/>
      <c r="G81" s="300"/>
      <c r="K81" s="269"/>
      <c r="M81" s="308"/>
      <c r="N81" s="427"/>
      <c r="O81" s="311"/>
      <c r="P81" s="308"/>
      <c r="Q81" s="300"/>
    </row>
    <row r="82" spans="5:17">
      <c r="E82" s="270"/>
      <c r="F82" s="307"/>
      <c r="G82" s="300"/>
      <c r="I82" s="300"/>
      <c r="K82" s="269"/>
      <c r="M82" s="308"/>
      <c r="N82" s="427"/>
      <c r="O82" s="311"/>
      <c r="P82" s="308"/>
      <c r="Q82" s="300"/>
    </row>
    <row r="83" spans="5:17">
      <c r="E83" s="270"/>
      <c r="F83" s="307"/>
      <c r="G83" s="300"/>
      <c r="K83" s="269"/>
      <c r="M83" s="308"/>
      <c r="N83" s="427"/>
      <c r="O83" s="311"/>
      <c r="P83" s="308"/>
      <c r="Q83" s="300"/>
    </row>
    <row r="84" spans="5:17">
      <c r="E84" s="270"/>
      <c r="F84" s="307"/>
      <c r="G84" s="300"/>
      <c r="K84" s="269"/>
      <c r="M84" s="308"/>
      <c r="N84" s="427"/>
      <c r="O84" s="311"/>
      <c r="P84" s="308"/>
      <c r="Q84" s="300"/>
    </row>
    <row r="85" spans="5:17">
      <c r="E85" s="270"/>
      <c r="F85" s="307"/>
      <c r="G85" s="300"/>
      <c r="K85" s="269"/>
      <c r="M85" s="308"/>
      <c r="N85" s="427"/>
      <c r="O85" s="311"/>
      <c r="P85" s="308"/>
      <c r="Q85" s="300"/>
    </row>
    <row r="86" spans="5:17">
      <c r="E86" s="270"/>
      <c r="F86" s="307"/>
      <c r="G86" s="300"/>
      <c r="K86" s="269"/>
      <c r="M86" s="308"/>
      <c r="N86" s="427"/>
      <c r="O86" s="311"/>
      <c r="P86" s="308"/>
      <c r="Q86" s="300"/>
    </row>
    <row r="87" spans="5:17">
      <c r="E87" s="270"/>
      <c r="F87" s="307"/>
      <c r="G87" s="300"/>
      <c r="K87" s="269"/>
      <c r="M87" s="308"/>
      <c r="N87" s="427"/>
      <c r="O87" s="311"/>
      <c r="P87" s="308"/>
      <c r="Q87" s="300"/>
    </row>
    <row r="88" spans="5:17">
      <c r="E88" s="270"/>
      <c r="F88" s="307"/>
      <c r="G88" s="300"/>
      <c r="K88" s="269"/>
      <c r="M88" s="308"/>
      <c r="N88" s="308"/>
      <c r="O88" s="311"/>
      <c r="P88" s="308"/>
      <c r="Q88" s="300"/>
    </row>
    <row r="89" spans="5:17">
      <c r="E89" s="270"/>
      <c r="F89" s="307"/>
      <c r="G89" s="300"/>
      <c r="K89" s="269"/>
      <c r="M89" s="308"/>
      <c r="N89" s="308"/>
      <c r="O89" s="311"/>
      <c r="P89" s="308"/>
      <c r="Q89" s="300"/>
    </row>
    <row r="90" spans="5:17">
      <c r="E90" s="270"/>
      <c r="F90" s="307"/>
      <c r="G90" s="300"/>
      <c r="J90" s="269"/>
      <c r="K90" s="269"/>
      <c r="M90" s="269"/>
      <c r="N90" s="308"/>
      <c r="O90" s="300"/>
      <c r="P90" s="308"/>
      <c r="Q90" s="300"/>
    </row>
    <row r="91" spans="5:17">
      <c r="E91" s="270"/>
      <c r="F91" s="307"/>
      <c r="G91" s="300"/>
      <c r="J91" s="269"/>
      <c r="K91" s="269"/>
      <c r="M91" s="269"/>
      <c r="N91" s="308"/>
      <c r="O91" s="300"/>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70">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09" priority="4" operator="containsText" text="ERROR">
      <formula>NOT(ISERROR(SEARCH("ERROR",F72)))</formula>
    </cfRule>
  </conditionalFormatting>
  <conditionalFormatting sqref="J72">
    <cfRule type="containsText" dxfId="108" priority="3" operator="containsText" text="ERROR">
      <formula>NOT(ISERROR(SEARCH("ERROR",J72)))</formula>
    </cfRule>
  </conditionalFormatting>
  <conditionalFormatting sqref="T14">
    <cfRule type="containsText" dxfId="107" priority="2" operator="containsText" text="ERROR">
      <formula>NOT(ISERROR(SEARCH("ERROR",T14)))</formula>
    </cfRule>
  </conditionalFormatting>
  <conditionalFormatting sqref="T26">
    <cfRule type="containsText" dxfId="106"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81:A743 J76:J91 A76:A79" xr:uid="{00000000-0002-0000-1800-000000000000}">
      <formula1>Taxes</formula1>
    </dataValidation>
    <dataValidation type="list" allowBlank="1" showInputMessage="1" showErrorMessage="1" sqref="C76:C743" xr:uid="{00000000-0002-0000-1800-000001000000}">
      <formula1>Compadjust</formula1>
    </dataValidation>
    <dataValidation type="list" allowBlank="1" showInputMessage="1" showErrorMessage="1" sqref="A80 J92:J742" xr:uid="{00000000-0002-0000-1800-000002000000}">
      <formula1>Taxes</formula1>
    </dataValidation>
    <dataValidation type="list" allowBlank="1" showInputMessage="1" showErrorMessage="1" sqref="N743 K76:K742" xr:uid="{00000000-0002-0000-1800-000003000000}">
      <formula1>Govadjust</formula1>
    </dataValidation>
    <dataValidation type="list" allowBlank="1" showInputMessage="1" showErrorMessage="1" sqref="N9:N15 N67:N70 N61 N51 N53:N58 N63:N65 N17:N49" xr:uid="{00000000-0002-0000-1800-000004000000}">
      <formula1>FinalDiff</formula1>
    </dataValidation>
  </dataValidations>
  <pageMargins left="0.7" right="0.7" top="0.75" bottom="0.75" header="0.3" footer="0.3"/>
  <pageSetup paperSize="9" orientation="landscape" r:id="rId2"/>
  <ignoredErrors>
    <ignoredError sqref="F14:G14 F32:G32 J67:K67 F35:G40 F33:G34 J33:K34 F42:G54 F41:G41 J41:K41 F56:G64 F55:G55 J55:K55 I14:K14 I32:K32 I37:K37 I43:K43 I56:K56 M33:M34 M41 M55 M14 M32 M35:M40 M42:M54 M56:M64 J35:K36 I40:K40 J38:K39 J42:K42 I50:K50 J44:K49 I52:K52 J51:K51 I54:K54 J53:K53 I58:K59 J57:K57 I62:K63 J60:K61 J64:K64" 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18">
    <tabColor rgb="FF00B0F0"/>
  </sheetPr>
  <dimension ref="A1:BL746"/>
  <sheetViews>
    <sheetView showGridLines="0" zoomScaleNormal="100" workbookViewId="0">
      <pane xSplit="4" ySplit="6" topLeftCell="E7" activePane="bottomRight" state="frozen"/>
      <selection activeCell="E71" sqref="E71"/>
      <selection pane="topRight" activeCell="E71" sqref="E71"/>
      <selection pane="bottomLeft" activeCell="E71" sqref="E71"/>
      <selection pane="bottomRight" activeCell="A76" sqref="A76:C77"/>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6.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9">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05" priority="4" operator="containsText" text="ERROR">
      <formula>NOT(ISERROR(SEARCH("ERROR",F72)))</formula>
    </cfRule>
  </conditionalFormatting>
  <conditionalFormatting sqref="J72">
    <cfRule type="containsText" dxfId="104" priority="3" operator="containsText" text="ERROR">
      <formula>NOT(ISERROR(SEARCH("ERROR",J72)))</formula>
    </cfRule>
  </conditionalFormatting>
  <conditionalFormatting sqref="T14">
    <cfRule type="containsText" dxfId="103" priority="2" operator="containsText" text="ERROR">
      <formula>NOT(ISERROR(SEARCH("ERROR",T14)))</formula>
    </cfRule>
  </conditionalFormatting>
  <conditionalFormatting sqref="T26">
    <cfRule type="containsText" dxfId="102" priority="1" operator="containsText" text="ERROR">
      <formula>NOT(ISERROR(SEARCH("ERROR",T26)))</formula>
    </cfRule>
  </conditionalFormatting>
  <dataValidations count="5">
    <dataValidation type="list" allowBlank="1" showInputMessage="1" showErrorMessage="1" sqref="N9:N15 N67:N70 N61 N51 N53:N58 N63:N65 N17:N49" xr:uid="{00000000-0002-0000-1900-000000000000}">
      <formula1>FinalDiff</formula1>
    </dataValidation>
    <dataValidation type="list" allowBlank="1" showInputMessage="1" showErrorMessage="1" sqref="N743 K76:K742" xr:uid="{00000000-0002-0000-1900-000001000000}">
      <formula1>Govadjust</formula1>
    </dataValidation>
    <dataValidation type="list" allowBlank="1" showInputMessage="1" showErrorMessage="1" sqref="J76:J742" xr:uid="{00000000-0002-0000-1900-000002000000}">
      <formula1>Taxes</formula1>
    </dataValidation>
    <dataValidation type="list" allowBlank="1" showInputMessage="1" showErrorMessage="1" sqref="C76:C743" xr:uid="{00000000-0002-0000-1900-000003000000}">
      <formula1>Compadjust</formula1>
    </dataValidation>
    <dataValidation type="list" allowBlank="1" showErrorMessage="1" errorTitle="Taxes" error="Non valid entry. Please check the tax list" promptTitle="Taxes" prompt="Please select the tax subject to adjustment" sqref="A76:A743" xr:uid="{00000000-0002-0000-1900-000004000000}">
      <formula1>Taxes</formula1>
    </dataValidation>
  </dataValidations>
  <pageMargins left="0.7" right="0.7" top="0.75" bottom="0.75" header="0.3" footer="0.3"/>
  <pageSetup paperSize="9" orientation="landscape" r:id="rId2"/>
  <ignoredErrors>
    <ignoredError sqref="F14:G14 J67:K67 F32:G32 F17:G29 J17:K29 F35:G57 F33:G34 J33:K34 F15:G16 J15:K16 F30:G31 J30:K31 I14:K14 I32:K32 I37:K37 M17:M29 M33:M34 M15:M16 M30:M31 M14 M32 M35:M57 J35:K36 I40:K40 J38:K39 I43:K43 J41:K42 I50:K50 J44:K49 I52:K52 J51:K51 I54:K54 J53:K53 I56:K56 J55:K55 J57:K57" 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19">
    <tabColor rgb="FF00B0F0"/>
  </sheetPr>
  <dimension ref="A1:BL746"/>
  <sheetViews>
    <sheetView showGridLines="0" zoomScaleNormal="100" workbookViewId="0">
      <pane xSplit="4" ySplit="6" topLeftCell="E7" activePane="bottomRight" state="frozen"/>
      <selection activeCell="E71" sqref="E71"/>
      <selection pane="topRight" activeCell="E71" sqref="E71"/>
      <selection pane="bottomLeft" activeCell="E71" sqref="E71"/>
      <selection pane="bottomRight" activeCell="N12" sqref="N12"/>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4.5546875" style="271" customWidth="1"/>
    <col min="6" max="6" width="5.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24.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N15" s="283"/>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N21" s="283"/>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v>0</v>
      </c>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c r="P63" s="289"/>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v>0</v>
      </c>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c r="P65" s="289"/>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v>0</v>
      </c>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80">
      <selection activeCell="I102" sqref="I102"/>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101" priority="4" operator="containsText" text="ERROR">
      <formula>NOT(ISERROR(SEARCH("ERROR",F72)))</formula>
    </cfRule>
  </conditionalFormatting>
  <conditionalFormatting sqref="J72">
    <cfRule type="containsText" dxfId="100" priority="3" operator="containsText" text="ERROR">
      <formula>NOT(ISERROR(SEARCH("ERROR",J72)))</formula>
    </cfRule>
  </conditionalFormatting>
  <conditionalFormatting sqref="T14">
    <cfRule type="containsText" dxfId="99" priority="2" operator="containsText" text="ERROR">
      <formula>NOT(ISERROR(SEARCH("ERROR",T14)))</formula>
    </cfRule>
  </conditionalFormatting>
  <conditionalFormatting sqref="T26">
    <cfRule type="containsText" dxfId="98" priority="1" operator="containsText" text="ERROR">
      <formula>NOT(ISERROR(SEARCH("ERROR",T26)))</formula>
    </cfRule>
  </conditionalFormatting>
  <dataValidations count="5">
    <dataValidation type="list" allowBlank="1" showInputMessage="1" showErrorMessage="1" sqref="N9:N15 N67:N70 N27:N36 N17:N25 N61 N48 N51 N53:N58 N63:N65 N38:N40 N42 N45:N46" xr:uid="{00000000-0002-0000-1A00-000000000000}">
      <formula1>FinalDiff</formula1>
    </dataValidation>
    <dataValidation type="list" allowBlank="1" showInputMessage="1" showErrorMessage="1" sqref="K76:K742 N743" xr:uid="{00000000-0002-0000-1A00-000001000000}">
      <formula1>Govadjust</formula1>
    </dataValidation>
    <dataValidation type="list" allowBlank="1" showInputMessage="1" showErrorMessage="1" sqref="J76:J742" xr:uid="{00000000-0002-0000-1A00-000002000000}">
      <formula1>Taxes</formula1>
    </dataValidation>
    <dataValidation type="list" allowBlank="1" showInputMessage="1" showErrorMessage="1" sqref="C76:C743" xr:uid="{00000000-0002-0000-1A00-000003000000}">
      <formula1>Compadjust</formula1>
    </dataValidation>
    <dataValidation type="list" allowBlank="1" showErrorMessage="1" errorTitle="Taxes" error="Non valid entry. Please check the tax list" promptTitle="Taxes" prompt="Please select the tax subject to adjustment" sqref="A76:A743" xr:uid="{00000000-0002-0000-1A00-000004000000}">
      <formula1>Taxes</formula1>
    </dataValidation>
  </dataValidations>
  <pageMargins left="0.7" right="0.7" top="0.75" bottom="0.75" header="0.3" footer="0.3"/>
  <pageSetup paperSize="9" orientation="landscape" r:id="rId2"/>
  <ignoredErrors>
    <ignoredError sqref="F14:G14 F32:G32 M32:M59 J66:K67 F15:G15 J15:K15 F35:G37 F33:G34 J33:K34 F52:G52 F51:G51 J51:K51 F54:G54 F53:G53 J53:K53 F56:G63 F55:G55 J55:K55 F39:G50 F38:G38 J38:K38 I14:K14 I32:K32 I37:K37 I52:K52 I54:K54 I56:K56 I40:K40 M15 M14 J35:K36 J39:K39 I43:K43 J41:K42 I50:K50 J44:K49 I58:K59 J57:K57 I62:K63 J60:K61"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0">
    <tabColor rgb="FF00B0F0"/>
  </sheetPr>
  <dimension ref="A1:BL746"/>
  <sheetViews>
    <sheetView showGridLines="0" topLeftCell="A64" zoomScaleNormal="100" workbookViewId="0">
      <selection activeCell="G82" sqref="G82"/>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6.554687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335"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19"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ref="AO20:AV26" si="33">SUMPRODUCT(($J$76:$J$742=$AM20&amp;"- "&amp;$AN20)*($K$76:$K$742=AO$1)*($O$76:$O$742))</f>
        <v>#REF!</v>
      </c>
      <c r="AP20" s="392" t="e">
        <f t="shared" si="33"/>
        <v>#REF!</v>
      </c>
      <c r="AQ20" s="391" t="e">
        <f t="shared" si="33"/>
        <v>#REF!</v>
      </c>
      <c r="AR20" s="392" t="e">
        <f t="shared" si="33"/>
        <v>#REF!</v>
      </c>
      <c r="AS20" s="391" t="e">
        <f t="shared" si="33"/>
        <v>#REF!</v>
      </c>
      <c r="AT20" s="392" t="e">
        <f t="shared" si="33"/>
        <v>#REF!</v>
      </c>
      <c r="AU20" s="391" t="e">
        <f t="shared" si="33"/>
        <v>#REF!</v>
      </c>
      <c r="AV20" s="392" t="e">
        <f t="shared" si="33"/>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33"/>
        <v>#REF!</v>
      </c>
      <c r="AP21" s="285" t="e">
        <f t="shared" si="33"/>
        <v>#REF!</v>
      </c>
      <c r="AQ21" s="284" t="e">
        <f t="shared" si="33"/>
        <v>#REF!</v>
      </c>
      <c r="AR21" s="285" t="e">
        <f t="shared" si="33"/>
        <v>#REF!</v>
      </c>
      <c r="AS21" s="284" t="e">
        <f t="shared" si="33"/>
        <v>#REF!</v>
      </c>
      <c r="AT21" s="285" t="e">
        <f t="shared" si="33"/>
        <v>#REF!</v>
      </c>
      <c r="AU21" s="284" t="e">
        <f t="shared" si="33"/>
        <v>#REF!</v>
      </c>
      <c r="AV21" s="285" t="e">
        <f t="shared" si="33"/>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33"/>
        <v>#REF!</v>
      </c>
      <c r="AP22" s="392" t="e">
        <f t="shared" si="33"/>
        <v>#REF!</v>
      </c>
      <c r="AQ22" s="391" t="e">
        <f t="shared" si="33"/>
        <v>#REF!</v>
      </c>
      <c r="AR22" s="392" t="e">
        <f t="shared" si="33"/>
        <v>#REF!</v>
      </c>
      <c r="AS22" s="391" t="e">
        <f t="shared" si="33"/>
        <v>#REF!</v>
      </c>
      <c r="AT22" s="392" t="e">
        <f t="shared" si="33"/>
        <v>#REF!</v>
      </c>
      <c r="AU22" s="391" t="e">
        <f t="shared" si="33"/>
        <v>#REF!</v>
      </c>
      <c r="AV22" s="392" t="e">
        <f t="shared" si="33"/>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33"/>
        <v>#REF!</v>
      </c>
      <c r="AP23" s="285" t="e">
        <f t="shared" si="33"/>
        <v>#REF!</v>
      </c>
      <c r="AQ23" s="284" t="e">
        <f t="shared" si="33"/>
        <v>#REF!</v>
      </c>
      <c r="AR23" s="285" t="e">
        <f t="shared" si="33"/>
        <v>#REF!</v>
      </c>
      <c r="AS23" s="284" t="e">
        <f t="shared" si="33"/>
        <v>#REF!</v>
      </c>
      <c r="AT23" s="285" t="e">
        <f t="shared" si="33"/>
        <v>#REF!</v>
      </c>
      <c r="AU23" s="284" t="e">
        <f t="shared" si="33"/>
        <v>#REF!</v>
      </c>
      <c r="AV23" s="285" t="e">
        <f t="shared" si="33"/>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33"/>
        <v>#REF!</v>
      </c>
      <c r="AP24" s="392" t="e">
        <f t="shared" si="33"/>
        <v>#REF!</v>
      </c>
      <c r="AQ24" s="391" t="e">
        <f t="shared" si="33"/>
        <v>#REF!</v>
      </c>
      <c r="AR24" s="392" t="e">
        <f t="shared" si="33"/>
        <v>#REF!</v>
      </c>
      <c r="AS24" s="391" t="e">
        <f t="shared" si="33"/>
        <v>#REF!</v>
      </c>
      <c r="AT24" s="392" t="e">
        <f t="shared" si="33"/>
        <v>#REF!</v>
      </c>
      <c r="AU24" s="391" t="e">
        <f t="shared" si="33"/>
        <v>#REF!</v>
      </c>
      <c r="AV24" s="392" t="e">
        <f t="shared" si="33"/>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4">IF(O25="ERROR","Please insert comment","")</f>
        <v/>
      </c>
      <c r="R25" s="271" t="e">
        <f>#REF!</f>
        <v>#REF!</v>
      </c>
      <c r="S25" s="294">
        <f t="shared" si="32"/>
        <v>0</v>
      </c>
      <c r="Y25" s="270" t="e">
        <f t="shared" ref="Y25:Y31" si="35">B30</f>
        <v>#REF!</v>
      </c>
      <c r="Z25" s="283" t="e">
        <f t="shared" ref="Z25:Z31" si="36">C30</f>
        <v>#REF!</v>
      </c>
      <c r="AA25" s="284" t="e">
        <f t="shared" ref="AA25:AI31" si="37">SUMPRODUCT(($A$76:$A$743=$Y25&amp;"- "&amp;$Z25)*($C$76:$C$743=AA$1)*($G$76:$G$743))</f>
        <v>#REF!</v>
      </c>
      <c r="AB25" s="285" t="e">
        <f t="shared" si="37"/>
        <v>#REF!</v>
      </c>
      <c r="AC25" s="284" t="e">
        <f t="shared" si="37"/>
        <v>#REF!</v>
      </c>
      <c r="AD25" s="285" t="e">
        <f t="shared" si="37"/>
        <v>#REF!</v>
      </c>
      <c r="AE25" s="284" t="e">
        <f t="shared" si="37"/>
        <v>#REF!</v>
      </c>
      <c r="AF25" s="285" t="e">
        <f t="shared" si="37"/>
        <v>#REF!</v>
      </c>
      <c r="AG25" s="284" t="e">
        <f t="shared" si="37"/>
        <v>#REF!</v>
      </c>
      <c r="AH25" s="285" t="e">
        <f t="shared" si="37"/>
        <v>#REF!</v>
      </c>
      <c r="AI25" s="284" t="e">
        <f t="shared" si="37"/>
        <v>#REF!</v>
      </c>
      <c r="AJ25" s="285" t="e">
        <f t="shared" ref="AJ25:AJ31" si="38">SUM(AA25:AI25)</f>
        <v>#REF!</v>
      </c>
      <c r="AM25" s="270" t="e">
        <f t="shared" ref="AM25:AM31" si="39">B30</f>
        <v>#REF!</v>
      </c>
      <c r="AN25" s="283" t="e">
        <f t="shared" ref="AN25:AN31" si="40">C30</f>
        <v>#REF!</v>
      </c>
      <c r="AO25" s="284" t="e">
        <f t="shared" si="33"/>
        <v>#REF!</v>
      </c>
      <c r="AP25" s="285" t="e">
        <f t="shared" si="33"/>
        <v>#REF!</v>
      </c>
      <c r="AQ25" s="284" t="e">
        <f t="shared" si="33"/>
        <v>#REF!</v>
      </c>
      <c r="AR25" s="285" t="e">
        <f t="shared" si="33"/>
        <v>#REF!</v>
      </c>
      <c r="AS25" s="284" t="e">
        <f t="shared" si="33"/>
        <v>#REF!</v>
      </c>
      <c r="AT25" s="285" t="e">
        <f t="shared" si="33"/>
        <v>#REF!</v>
      </c>
      <c r="AU25" s="284" t="e">
        <f t="shared" si="33"/>
        <v>#REF!</v>
      </c>
      <c r="AV25" s="285" t="e">
        <f t="shared" si="33"/>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4"/>
        <v/>
      </c>
      <c r="R26" s="291" t="s">
        <v>17</v>
      </c>
      <c r="S26" s="295">
        <f>SUM(S18:S25)</f>
        <v>0</v>
      </c>
      <c r="T26" s="293" t="str">
        <f>IF(J71=S26,"","ERROR")</f>
        <v/>
      </c>
      <c r="Y26" s="353" t="e">
        <f t="shared" si="35"/>
        <v>#REF!</v>
      </c>
      <c r="Z26" s="354" t="e">
        <f t="shared" si="36"/>
        <v>#REF!</v>
      </c>
      <c r="AA26" s="391" t="e">
        <f t="shared" si="37"/>
        <v>#REF!</v>
      </c>
      <c r="AB26" s="392" t="e">
        <f t="shared" si="37"/>
        <v>#REF!</v>
      </c>
      <c r="AC26" s="391" t="e">
        <f t="shared" si="37"/>
        <v>#REF!</v>
      </c>
      <c r="AD26" s="392" t="e">
        <f t="shared" si="37"/>
        <v>#REF!</v>
      </c>
      <c r="AE26" s="391" t="e">
        <f t="shared" si="37"/>
        <v>#REF!</v>
      </c>
      <c r="AF26" s="392" t="e">
        <f t="shared" si="37"/>
        <v>#REF!</v>
      </c>
      <c r="AG26" s="391" t="e">
        <f t="shared" si="37"/>
        <v>#REF!</v>
      </c>
      <c r="AH26" s="392" t="e">
        <f t="shared" si="37"/>
        <v>#REF!</v>
      </c>
      <c r="AI26" s="391" t="e">
        <f t="shared" si="37"/>
        <v>#REF!</v>
      </c>
      <c r="AJ26" s="392" t="e">
        <f t="shared" si="38"/>
        <v>#REF!</v>
      </c>
      <c r="AM26" s="353" t="e">
        <f t="shared" si="39"/>
        <v>#REF!</v>
      </c>
      <c r="AN26" s="354" t="e">
        <f t="shared" si="40"/>
        <v>#REF!</v>
      </c>
      <c r="AO26" s="391" t="e">
        <f t="shared" si="33"/>
        <v>#REF!</v>
      </c>
      <c r="AP26" s="392" t="e">
        <f t="shared" si="33"/>
        <v>#REF!</v>
      </c>
      <c r="AQ26" s="391" t="e">
        <f t="shared" si="33"/>
        <v>#REF!</v>
      </c>
      <c r="AR26" s="392" t="e">
        <f t="shared" si="33"/>
        <v>#REF!</v>
      </c>
      <c r="AS26" s="391" t="e">
        <f t="shared" si="33"/>
        <v>#REF!</v>
      </c>
      <c r="AT26" s="392" t="e">
        <f t="shared" si="33"/>
        <v>#REF!</v>
      </c>
      <c r="AU26" s="391" t="e">
        <f t="shared" si="33"/>
        <v>#REF!</v>
      </c>
      <c r="AV26" s="392" t="e">
        <f t="shared" si="33"/>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4"/>
        <v/>
      </c>
      <c r="Y27" s="276" t="e">
        <f t="shared" si="35"/>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9"/>
        <v>#REF!</v>
      </c>
      <c r="AN27" s="277">
        <f t="shared" si="40"/>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4"/>
        <v/>
      </c>
      <c r="Y28" s="270" t="e">
        <f t="shared" si="35"/>
        <v>#REF!</v>
      </c>
      <c r="Z28" s="283" t="e">
        <f t="shared" si="36"/>
        <v>#REF!</v>
      </c>
      <c r="AA28" s="284" t="e">
        <f t="shared" si="37"/>
        <v>#REF!</v>
      </c>
      <c r="AB28" s="285" t="e">
        <f t="shared" si="37"/>
        <v>#REF!</v>
      </c>
      <c r="AC28" s="284" t="e">
        <f t="shared" si="37"/>
        <v>#REF!</v>
      </c>
      <c r="AD28" s="285" t="e">
        <f t="shared" si="37"/>
        <v>#REF!</v>
      </c>
      <c r="AE28" s="284" t="e">
        <f t="shared" si="37"/>
        <v>#REF!</v>
      </c>
      <c r="AF28" s="285" t="e">
        <f t="shared" si="37"/>
        <v>#REF!</v>
      </c>
      <c r="AG28" s="284" t="e">
        <f t="shared" si="37"/>
        <v>#REF!</v>
      </c>
      <c r="AH28" s="285" t="e">
        <f t="shared" si="37"/>
        <v>#REF!</v>
      </c>
      <c r="AI28" s="284" t="e">
        <f t="shared" si="37"/>
        <v>#REF!</v>
      </c>
      <c r="AJ28" s="285" t="e">
        <f t="shared" si="38"/>
        <v>#REF!</v>
      </c>
      <c r="AM28" s="270" t="e">
        <f t="shared" si="39"/>
        <v>#REF!</v>
      </c>
      <c r="AN28" s="283" t="e">
        <f t="shared" si="40"/>
        <v>#REF!</v>
      </c>
      <c r="AO28" s="284" t="e">
        <f t="shared" ref="AO28:AV31" si="48">SUMPRODUCT(($J$76:$J$742=$AM28&amp;"- "&amp;$AN28)*($K$76:$K$742=AO$1)*($O$76:$O$742))</f>
        <v>#REF!</v>
      </c>
      <c r="AP28" s="285" t="e">
        <f t="shared" si="48"/>
        <v>#REF!</v>
      </c>
      <c r="AQ28" s="284" t="e">
        <f t="shared" si="48"/>
        <v>#REF!</v>
      </c>
      <c r="AR28" s="285" t="e">
        <f t="shared" si="48"/>
        <v>#REF!</v>
      </c>
      <c r="AS28" s="284" t="e">
        <f t="shared" si="48"/>
        <v>#REF!</v>
      </c>
      <c r="AT28" s="285" t="e">
        <f t="shared" si="48"/>
        <v>#REF!</v>
      </c>
      <c r="AU28" s="284" t="e">
        <f t="shared" si="48"/>
        <v>#REF!</v>
      </c>
      <c r="AV28" s="285" t="e">
        <f t="shared" si="48"/>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4"/>
        <v/>
      </c>
      <c r="Y29" s="353" t="e">
        <f t="shared" si="35"/>
        <v>#REF!</v>
      </c>
      <c r="Z29" s="354" t="e">
        <f t="shared" si="36"/>
        <v>#REF!</v>
      </c>
      <c r="AA29" s="391" t="e">
        <f t="shared" si="37"/>
        <v>#REF!</v>
      </c>
      <c r="AB29" s="392" t="e">
        <f t="shared" si="37"/>
        <v>#REF!</v>
      </c>
      <c r="AC29" s="391" t="e">
        <f t="shared" si="37"/>
        <v>#REF!</v>
      </c>
      <c r="AD29" s="392" t="e">
        <f t="shared" si="37"/>
        <v>#REF!</v>
      </c>
      <c r="AE29" s="391" t="e">
        <f t="shared" si="37"/>
        <v>#REF!</v>
      </c>
      <c r="AF29" s="392" t="e">
        <f t="shared" si="37"/>
        <v>#REF!</v>
      </c>
      <c r="AG29" s="391" t="e">
        <f t="shared" si="37"/>
        <v>#REF!</v>
      </c>
      <c r="AH29" s="392" t="e">
        <f t="shared" si="37"/>
        <v>#REF!</v>
      </c>
      <c r="AI29" s="391" t="e">
        <f t="shared" si="37"/>
        <v>#REF!</v>
      </c>
      <c r="AJ29" s="392" t="e">
        <f t="shared" si="38"/>
        <v>#REF!</v>
      </c>
      <c r="AM29" s="353" t="e">
        <f t="shared" si="39"/>
        <v>#REF!</v>
      </c>
      <c r="AN29" s="354" t="e">
        <f t="shared" si="40"/>
        <v>#REF!</v>
      </c>
      <c r="AO29" s="391" t="e">
        <f t="shared" si="48"/>
        <v>#REF!</v>
      </c>
      <c r="AP29" s="392" t="e">
        <f t="shared" si="48"/>
        <v>#REF!</v>
      </c>
      <c r="AQ29" s="391" t="e">
        <f t="shared" si="48"/>
        <v>#REF!</v>
      </c>
      <c r="AR29" s="392" t="e">
        <f t="shared" si="48"/>
        <v>#REF!</v>
      </c>
      <c r="AS29" s="391" t="e">
        <f t="shared" si="48"/>
        <v>#REF!</v>
      </c>
      <c r="AT29" s="392" t="e">
        <f t="shared" si="48"/>
        <v>#REF!</v>
      </c>
      <c r="AU29" s="391" t="e">
        <f t="shared" si="48"/>
        <v>#REF!</v>
      </c>
      <c r="AV29" s="392" t="e">
        <f t="shared" si="48"/>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5"/>
        <v>#REF!</v>
      </c>
      <c r="Z30" s="283" t="e">
        <f t="shared" si="36"/>
        <v>#REF!</v>
      </c>
      <c r="AA30" s="284" t="e">
        <f t="shared" si="37"/>
        <v>#REF!</v>
      </c>
      <c r="AB30" s="285" t="e">
        <f t="shared" si="37"/>
        <v>#REF!</v>
      </c>
      <c r="AC30" s="284" t="e">
        <f t="shared" si="37"/>
        <v>#REF!</v>
      </c>
      <c r="AD30" s="285" t="e">
        <f t="shared" si="37"/>
        <v>#REF!</v>
      </c>
      <c r="AE30" s="284" t="e">
        <f t="shared" si="37"/>
        <v>#REF!</v>
      </c>
      <c r="AF30" s="285" t="e">
        <f t="shared" si="37"/>
        <v>#REF!</v>
      </c>
      <c r="AG30" s="284" t="e">
        <f t="shared" si="37"/>
        <v>#REF!</v>
      </c>
      <c r="AH30" s="285" t="e">
        <f t="shared" si="37"/>
        <v>#REF!</v>
      </c>
      <c r="AI30" s="284" t="e">
        <f t="shared" si="37"/>
        <v>#REF!</v>
      </c>
      <c r="AJ30" s="285" t="e">
        <f t="shared" si="38"/>
        <v>#REF!</v>
      </c>
      <c r="AM30" s="270" t="e">
        <f t="shared" si="39"/>
        <v>#REF!</v>
      </c>
      <c r="AN30" s="283" t="e">
        <f t="shared" si="40"/>
        <v>#REF!</v>
      </c>
      <c r="AO30" s="284" t="e">
        <f t="shared" si="48"/>
        <v>#REF!</v>
      </c>
      <c r="AP30" s="285" t="e">
        <f t="shared" si="48"/>
        <v>#REF!</v>
      </c>
      <c r="AQ30" s="284" t="e">
        <f t="shared" si="48"/>
        <v>#REF!</v>
      </c>
      <c r="AR30" s="285" t="e">
        <f t="shared" si="48"/>
        <v>#REF!</v>
      </c>
      <c r="AS30" s="284" t="e">
        <f t="shared" si="48"/>
        <v>#REF!</v>
      </c>
      <c r="AT30" s="285" t="e">
        <f t="shared" si="48"/>
        <v>#REF!</v>
      </c>
      <c r="AU30" s="284" t="e">
        <f t="shared" si="48"/>
        <v>#REF!</v>
      </c>
      <c r="AV30" s="285" t="e">
        <f t="shared" si="48"/>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5"/>
        <v>#REF!</v>
      </c>
      <c r="Z31" s="354" t="e">
        <f t="shared" si="36"/>
        <v>#REF!</v>
      </c>
      <c r="AA31" s="391" t="e">
        <f t="shared" si="37"/>
        <v>#REF!</v>
      </c>
      <c r="AB31" s="392" t="e">
        <f t="shared" si="37"/>
        <v>#REF!</v>
      </c>
      <c r="AC31" s="391" t="e">
        <f t="shared" si="37"/>
        <v>#REF!</v>
      </c>
      <c r="AD31" s="392" t="e">
        <f t="shared" si="37"/>
        <v>#REF!</v>
      </c>
      <c r="AE31" s="391" t="e">
        <f t="shared" si="37"/>
        <v>#REF!</v>
      </c>
      <c r="AF31" s="392" t="e">
        <f t="shared" si="37"/>
        <v>#REF!</v>
      </c>
      <c r="AG31" s="391" t="e">
        <f t="shared" si="37"/>
        <v>#REF!</v>
      </c>
      <c r="AH31" s="392" t="e">
        <f t="shared" si="37"/>
        <v>#REF!</v>
      </c>
      <c r="AI31" s="391" t="e">
        <f t="shared" si="37"/>
        <v>#REF!</v>
      </c>
      <c r="AJ31" s="392" t="e">
        <f t="shared" si="38"/>
        <v>#REF!</v>
      </c>
      <c r="AM31" s="353" t="e">
        <f t="shared" si="39"/>
        <v>#REF!</v>
      </c>
      <c r="AN31" s="354" t="e">
        <f t="shared" si="40"/>
        <v>#REF!</v>
      </c>
      <c r="AO31" s="391" t="e">
        <f t="shared" si="48"/>
        <v>#REF!</v>
      </c>
      <c r="AP31" s="392" t="e">
        <f t="shared" si="48"/>
        <v>#REF!</v>
      </c>
      <c r="AQ31" s="391" t="e">
        <f t="shared" si="48"/>
        <v>#REF!</v>
      </c>
      <c r="AR31" s="392" t="e">
        <f t="shared" si="48"/>
        <v>#REF!</v>
      </c>
      <c r="AS31" s="391" t="e">
        <f t="shared" si="48"/>
        <v>#REF!</v>
      </c>
      <c r="AT31" s="392" t="e">
        <f t="shared" si="48"/>
        <v>#REF!</v>
      </c>
      <c r="AU31" s="391" t="e">
        <f t="shared" si="48"/>
        <v>#REF!</v>
      </c>
      <c r="AV31" s="392" t="e">
        <f t="shared" si="48"/>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9">SUM(AA33:AA34)</f>
        <v>#REF!</v>
      </c>
      <c r="AB32" s="279" t="e">
        <f t="shared" si="49"/>
        <v>#REF!</v>
      </c>
      <c r="AC32" s="278" t="e">
        <f t="shared" si="49"/>
        <v>#REF!</v>
      </c>
      <c r="AD32" s="279" t="e">
        <f t="shared" si="49"/>
        <v>#REF!</v>
      </c>
      <c r="AE32" s="278" t="e">
        <f t="shared" si="49"/>
        <v>#REF!</v>
      </c>
      <c r="AF32" s="279" t="e">
        <f t="shared" si="49"/>
        <v>#REF!</v>
      </c>
      <c r="AG32" s="278" t="e">
        <f t="shared" si="49"/>
        <v>#REF!</v>
      </c>
      <c r="AH32" s="279" t="e">
        <f t="shared" si="49"/>
        <v>#REF!</v>
      </c>
      <c r="AI32" s="278" t="e">
        <f t="shared" si="49"/>
        <v>#REF!</v>
      </c>
      <c r="AJ32" s="279" t="e">
        <f t="shared" si="49"/>
        <v>#REF!</v>
      </c>
      <c r="AM32" s="276" t="e">
        <f>B37</f>
        <v>#REF!</v>
      </c>
      <c r="AN32" s="277"/>
      <c r="AO32" s="278" t="e">
        <f t="shared" ref="AO32:AV32" si="50">SUM(AO33:AO34)</f>
        <v>#REF!</v>
      </c>
      <c r="AP32" s="279" t="e">
        <f t="shared" si="50"/>
        <v>#REF!</v>
      </c>
      <c r="AQ32" s="278" t="e">
        <f t="shared" si="50"/>
        <v>#REF!</v>
      </c>
      <c r="AR32" s="279" t="e">
        <f t="shared" si="50"/>
        <v>#REF!</v>
      </c>
      <c r="AS32" s="278" t="e">
        <f t="shared" si="50"/>
        <v>#REF!</v>
      </c>
      <c r="AT32" s="279" t="e">
        <f t="shared" si="50"/>
        <v>#REF!</v>
      </c>
      <c r="AU32" s="278" t="e">
        <f t="shared" si="50"/>
        <v>#REF!</v>
      </c>
      <c r="AV32" s="279" t="e">
        <f t="shared" si="50"/>
        <v>#REF!</v>
      </c>
      <c r="AW32" s="278" t="e">
        <f t="shared" si="5"/>
        <v>#REF!</v>
      </c>
      <c r="AX32" s="331"/>
      <c r="AZ32" s="276" t="e">
        <f t="shared" si="6"/>
        <v>#REF!</v>
      </c>
      <c r="BA32" s="277"/>
      <c r="BB32" s="278" t="e">
        <f>SUM(BB33:BB34)</f>
        <v>#REF!</v>
      </c>
      <c r="BC32" s="279" t="e">
        <f t="shared" ref="BC32:BL32" si="51">SUM(BC33:BC34)</f>
        <v>#REF!</v>
      </c>
      <c r="BD32" s="278" t="e">
        <f t="shared" si="51"/>
        <v>#REF!</v>
      </c>
      <c r="BE32" s="279" t="e">
        <f t="shared" si="51"/>
        <v>#REF!</v>
      </c>
      <c r="BF32" s="278" t="e">
        <f t="shared" si="51"/>
        <v>#REF!</v>
      </c>
      <c r="BG32" s="279" t="e">
        <f t="shared" si="51"/>
        <v>#REF!</v>
      </c>
      <c r="BH32" s="278" t="e">
        <f t="shared" si="51"/>
        <v>#REF!</v>
      </c>
      <c r="BI32" s="279" t="e">
        <f t="shared" si="51"/>
        <v>#REF!</v>
      </c>
      <c r="BJ32" s="278" t="e">
        <f t="shared" si="51"/>
        <v>#REF!</v>
      </c>
      <c r="BK32" s="279" t="e">
        <f t="shared" si="51"/>
        <v>#REF!</v>
      </c>
      <c r="BL32" s="279" t="e">
        <f t="shared" si="51"/>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4"/>
        <v/>
      </c>
      <c r="Y33" s="353" t="e">
        <f>B38</f>
        <v>#REF!</v>
      </c>
      <c r="Z33" s="354" t="e">
        <f t="shared" ref="Z33:Z44" si="52">C38</f>
        <v>#REF!</v>
      </c>
      <c r="AA33" s="391" t="e">
        <f t="shared" ref="AA33:AI34" si="53">SUMPRODUCT(($A$76:$A$743=$Y33&amp;"- "&amp;$Z33)*($C$76:$C$743=AA$1)*($G$76:$G$743))</f>
        <v>#REF!</v>
      </c>
      <c r="AB33" s="392" t="e">
        <f t="shared" si="53"/>
        <v>#REF!</v>
      </c>
      <c r="AC33" s="391" t="e">
        <f t="shared" si="53"/>
        <v>#REF!</v>
      </c>
      <c r="AD33" s="392" t="e">
        <f t="shared" si="53"/>
        <v>#REF!</v>
      </c>
      <c r="AE33" s="391" t="e">
        <f t="shared" si="53"/>
        <v>#REF!</v>
      </c>
      <c r="AF33" s="392" t="e">
        <f t="shared" si="53"/>
        <v>#REF!</v>
      </c>
      <c r="AG33" s="391" t="e">
        <f t="shared" si="53"/>
        <v>#REF!</v>
      </c>
      <c r="AH33" s="392" t="e">
        <f t="shared" si="53"/>
        <v>#REF!</v>
      </c>
      <c r="AI33" s="391" t="e">
        <f t="shared" si="53"/>
        <v>#REF!</v>
      </c>
      <c r="AJ33" s="392" t="e">
        <f>SUM(AA33:AI33)</f>
        <v>#REF!</v>
      </c>
      <c r="AM33" s="353" t="e">
        <f>B38</f>
        <v>#REF!</v>
      </c>
      <c r="AN33" s="354" t="e">
        <f t="shared" ref="AN33:AN44" si="54">C38</f>
        <v>#REF!</v>
      </c>
      <c r="AO33" s="391" t="e">
        <f t="shared" ref="AO33:AV34" si="55">SUMPRODUCT(($J$76:$J$742=$AM33&amp;"- "&amp;$AN33)*($K$76:$K$742=AO$1)*($O$76:$O$742))</f>
        <v>#REF!</v>
      </c>
      <c r="AP33" s="392" t="e">
        <f t="shared" si="55"/>
        <v>#REF!</v>
      </c>
      <c r="AQ33" s="391" t="e">
        <f t="shared" si="55"/>
        <v>#REF!</v>
      </c>
      <c r="AR33" s="392" t="e">
        <f t="shared" si="55"/>
        <v>#REF!</v>
      </c>
      <c r="AS33" s="391" t="e">
        <f t="shared" si="55"/>
        <v>#REF!</v>
      </c>
      <c r="AT33" s="392" t="e">
        <f t="shared" si="55"/>
        <v>#REF!</v>
      </c>
      <c r="AU33" s="391" t="e">
        <f t="shared" si="55"/>
        <v>#REF!</v>
      </c>
      <c r="AV33" s="392" t="e">
        <f t="shared" si="55"/>
        <v>#REF!</v>
      </c>
      <c r="AW33" s="391" t="e">
        <f t="shared" si="5"/>
        <v>#REF!</v>
      </c>
      <c r="AX33" s="297"/>
      <c r="AZ33" s="353" t="e">
        <f t="shared" si="6"/>
        <v>#REF!</v>
      </c>
      <c r="BA33" s="354" t="e">
        <f>C38</f>
        <v>#REF!</v>
      </c>
      <c r="BB33" s="391" t="e">
        <f t="shared" ref="BB33:BL34" si="56">SUMPRODUCT(($C$9:$C$70=$BA33)*($N$9:$N$70=BB$1)*($M$9:$M$70))</f>
        <v>#REF!</v>
      </c>
      <c r="BC33" s="392" t="e">
        <f t="shared" si="56"/>
        <v>#REF!</v>
      </c>
      <c r="BD33" s="391" t="e">
        <f t="shared" si="56"/>
        <v>#REF!</v>
      </c>
      <c r="BE33" s="392" t="e">
        <f t="shared" si="56"/>
        <v>#REF!</v>
      </c>
      <c r="BF33" s="391" t="e">
        <f t="shared" si="56"/>
        <v>#REF!</v>
      </c>
      <c r="BG33" s="392" t="e">
        <f t="shared" si="56"/>
        <v>#REF!</v>
      </c>
      <c r="BH33" s="391" t="e">
        <f t="shared" si="56"/>
        <v>#REF!</v>
      </c>
      <c r="BI33" s="392" t="e">
        <f t="shared" si="56"/>
        <v>#REF!</v>
      </c>
      <c r="BJ33" s="391" t="e">
        <f t="shared" si="56"/>
        <v>#REF!</v>
      </c>
      <c r="BK33" s="392" t="e">
        <f t="shared" si="56"/>
        <v>#REF!</v>
      </c>
      <c r="BL33" s="392" t="e">
        <f t="shared" si="56"/>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4"/>
        <v/>
      </c>
      <c r="Y34" s="270" t="e">
        <f>B39</f>
        <v>#REF!</v>
      </c>
      <c r="Z34" s="283" t="e">
        <f t="shared" si="52"/>
        <v>#REF!</v>
      </c>
      <c r="AA34" s="284" t="e">
        <f t="shared" si="53"/>
        <v>#REF!</v>
      </c>
      <c r="AB34" s="285" t="e">
        <f t="shared" si="53"/>
        <v>#REF!</v>
      </c>
      <c r="AC34" s="284" t="e">
        <f t="shared" si="53"/>
        <v>#REF!</v>
      </c>
      <c r="AD34" s="285" t="e">
        <f t="shared" si="53"/>
        <v>#REF!</v>
      </c>
      <c r="AE34" s="284" t="e">
        <f t="shared" si="53"/>
        <v>#REF!</v>
      </c>
      <c r="AF34" s="285" t="e">
        <f t="shared" si="53"/>
        <v>#REF!</v>
      </c>
      <c r="AG34" s="284" t="e">
        <f t="shared" si="53"/>
        <v>#REF!</v>
      </c>
      <c r="AH34" s="285" t="e">
        <f t="shared" si="53"/>
        <v>#REF!</v>
      </c>
      <c r="AI34" s="284" t="e">
        <f t="shared" si="53"/>
        <v>#REF!</v>
      </c>
      <c r="AJ34" s="285" t="e">
        <f t="shared" ref="AJ34:AJ42" si="57">SUM(AA34:AI34)</f>
        <v>#REF!</v>
      </c>
      <c r="AM34" s="270" t="e">
        <f>B39</f>
        <v>#REF!</v>
      </c>
      <c r="AN34" s="283" t="e">
        <f t="shared" si="54"/>
        <v>#REF!</v>
      </c>
      <c r="AO34" s="284" t="e">
        <f t="shared" si="55"/>
        <v>#REF!</v>
      </c>
      <c r="AP34" s="285" t="e">
        <f t="shared" si="55"/>
        <v>#REF!</v>
      </c>
      <c r="AQ34" s="284" t="e">
        <f t="shared" si="55"/>
        <v>#REF!</v>
      </c>
      <c r="AR34" s="285" t="e">
        <f t="shared" si="55"/>
        <v>#REF!</v>
      </c>
      <c r="AS34" s="284" t="e">
        <f t="shared" si="55"/>
        <v>#REF!</v>
      </c>
      <c r="AT34" s="285" t="e">
        <f t="shared" si="55"/>
        <v>#REF!</v>
      </c>
      <c r="AU34" s="284" t="e">
        <f t="shared" si="55"/>
        <v>#REF!</v>
      </c>
      <c r="AV34" s="285" t="e">
        <f t="shared" si="55"/>
        <v>#REF!</v>
      </c>
      <c r="AW34" s="284" t="e">
        <f t="shared" si="5"/>
        <v>#REF!</v>
      </c>
      <c r="AX34" s="285"/>
      <c r="AZ34" s="270" t="e">
        <f t="shared" si="6"/>
        <v>#REF!</v>
      </c>
      <c r="BA34" s="283" t="e">
        <f>C39</f>
        <v>#REF!</v>
      </c>
      <c r="BB34" s="284" t="e">
        <f t="shared" si="56"/>
        <v>#REF!</v>
      </c>
      <c r="BC34" s="285" t="e">
        <f t="shared" si="56"/>
        <v>#REF!</v>
      </c>
      <c r="BD34" s="284" t="e">
        <f t="shared" si="56"/>
        <v>#REF!</v>
      </c>
      <c r="BE34" s="285" t="e">
        <f t="shared" si="56"/>
        <v>#REF!</v>
      </c>
      <c r="BF34" s="284" t="e">
        <f t="shared" si="56"/>
        <v>#REF!</v>
      </c>
      <c r="BG34" s="285" t="e">
        <f t="shared" si="56"/>
        <v>#REF!</v>
      </c>
      <c r="BH34" s="284" t="e">
        <f t="shared" si="56"/>
        <v>#REF!</v>
      </c>
      <c r="BI34" s="285" t="e">
        <f t="shared" si="56"/>
        <v>#REF!</v>
      </c>
      <c r="BJ34" s="284" t="e">
        <f t="shared" si="56"/>
        <v>#REF!</v>
      </c>
      <c r="BK34" s="285" t="e">
        <f t="shared" si="56"/>
        <v>#REF!</v>
      </c>
      <c r="BL34" s="285" t="e">
        <f t="shared" si="56"/>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4"/>
        <v/>
      </c>
      <c r="Y35" s="276" t="e">
        <f>B40</f>
        <v>#REF!</v>
      </c>
      <c r="Z35" s="277"/>
      <c r="AA35" s="278" t="e">
        <f t="shared" ref="AA35:AJ35" si="58">SUM(AA36:AA37)</f>
        <v>#REF!</v>
      </c>
      <c r="AB35" s="279" t="e">
        <f t="shared" si="58"/>
        <v>#REF!</v>
      </c>
      <c r="AC35" s="278" t="e">
        <f t="shared" si="58"/>
        <v>#REF!</v>
      </c>
      <c r="AD35" s="279" t="e">
        <f t="shared" si="58"/>
        <v>#REF!</v>
      </c>
      <c r="AE35" s="278" t="e">
        <f t="shared" si="58"/>
        <v>#REF!</v>
      </c>
      <c r="AF35" s="279" t="e">
        <f t="shared" si="58"/>
        <v>#REF!</v>
      </c>
      <c r="AG35" s="278" t="e">
        <f t="shared" si="58"/>
        <v>#REF!</v>
      </c>
      <c r="AH35" s="279" t="e">
        <f t="shared" si="58"/>
        <v>#REF!</v>
      </c>
      <c r="AI35" s="278" t="e">
        <f t="shared" si="58"/>
        <v>#REF!</v>
      </c>
      <c r="AJ35" s="279" t="e">
        <f t="shared" si="58"/>
        <v>#REF!</v>
      </c>
      <c r="AM35" s="276" t="e">
        <f>B40</f>
        <v>#REF!</v>
      </c>
      <c r="AN35" s="277"/>
      <c r="AO35" s="278" t="e">
        <f t="shared" ref="AO35:AV35" si="59">SUM(AO36:AO37)</f>
        <v>#REF!</v>
      </c>
      <c r="AP35" s="279" t="e">
        <f t="shared" si="59"/>
        <v>#REF!</v>
      </c>
      <c r="AQ35" s="278" t="e">
        <f t="shared" si="59"/>
        <v>#REF!</v>
      </c>
      <c r="AR35" s="279" t="e">
        <f t="shared" si="59"/>
        <v>#REF!</v>
      </c>
      <c r="AS35" s="278" t="e">
        <f t="shared" si="59"/>
        <v>#REF!</v>
      </c>
      <c r="AT35" s="279" t="e">
        <f t="shared" si="59"/>
        <v>#REF!</v>
      </c>
      <c r="AU35" s="278" t="e">
        <f t="shared" si="59"/>
        <v>#REF!</v>
      </c>
      <c r="AV35" s="279" t="e">
        <f t="shared" si="59"/>
        <v>#REF!</v>
      </c>
      <c r="AW35" s="278" t="e">
        <f t="shared" si="5"/>
        <v>#REF!</v>
      </c>
      <c r="AX35" s="331"/>
      <c r="AZ35" s="276" t="e">
        <f t="shared" si="6"/>
        <v>#REF!</v>
      </c>
      <c r="BA35" s="277"/>
      <c r="BB35" s="278" t="e">
        <f>SUM(BB36:BB37)</f>
        <v>#REF!</v>
      </c>
      <c r="BC35" s="279" t="e">
        <f t="shared" ref="BC35:BL35" si="60">SUM(BC36:BC37)</f>
        <v>#REF!</v>
      </c>
      <c r="BD35" s="278" t="e">
        <f t="shared" si="60"/>
        <v>#REF!</v>
      </c>
      <c r="BE35" s="279" t="e">
        <f t="shared" si="60"/>
        <v>#REF!</v>
      </c>
      <c r="BF35" s="278" t="e">
        <f t="shared" si="60"/>
        <v>#REF!</v>
      </c>
      <c r="BG35" s="279" t="e">
        <f t="shared" si="60"/>
        <v>#REF!</v>
      </c>
      <c r="BH35" s="278" t="e">
        <f t="shared" si="60"/>
        <v>#REF!</v>
      </c>
      <c r="BI35" s="279" t="e">
        <f t="shared" si="60"/>
        <v>#REF!</v>
      </c>
      <c r="BJ35" s="278" t="e">
        <f t="shared" si="60"/>
        <v>#REF!</v>
      </c>
      <c r="BK35" s="279" t="e">
        <f t="shared" si="60"/>
        <v>#REF!</v>
      </c>
      <c r="BL35" s="279" t="e">
        <f t="shared" si="60"/>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4"/>
        <v/>
      </c>
      <c r="Y36" s="353" t="e">
        <f t="shared" ref="Y36:Z65" si="61">B41</f>
        <v>#REF!</v>
      </c>
      <c r="Z36" s="354" t="e">
        <f t="shared" si="52"/>
        <v>#REF!</v>
      </c>
      <c r="AA36" s="391" t="e">
        <f t="shared" ref="AA36:AI37" si="62">SUMPRODUCT(($A$76:$A$743=$Y36&amp;"- "&amp;$Z36)*($C$76:$C$743=AA$1)*($G$76:$G$743))</f>
        <v>#REF!</v>
      </c>
      <c r="AB36" s="392" t="e">
        <f t="shared" si="62"/>
        <v>#REF!</v>
      </c>
      <c r="AC36" s="391" t="e">
        <f t="shared" si="62"/>
        <v>#REF!</v>
      </c>
      <c r="AD36" s="392" t="e">
        <f t="shared" si="62"/>
        <v>#REF!</v>
      </c>
      <c r="AE36" s="391" t="e">
        <f t="shared" si="62"/>
        <v>#REF!</v>
      </c>
      <c r="AF36" s="392" t="e">
        <f t="shared" si="62"/>
        <v>#REF!</v>
      </c>
      <c r="AG36" s="391" t="e">
        <f t="shared" si="62"/>
        <v>#REF!</v>
      </c>
      <c r="AH36" s="392" t="e">
        <f t="shared" si="62"/>
        <v>#REF!</v>
      </c>
      <c r="AI36" s="391" t="e">
        <f t="shared" si="62"/>
        <v>#REF!</v>
      </c>
      <c r="AJ36" s="392" t="e">
        <f t="shared" si="57"/>
        <v>#REF!</v>
      </c>
      <c r="AM36" s="353" t="e">
        <f t="shared" ref="AM36:AN65" si="63">B41</f>
        <v>#REF!</v>
      </c>
      <c r="AN36" s="354" t="e">
        <f t="shared" si="54"/>
        <v>#REF!</v>
      </c>
      <c r="AO36" s="391" t="e">
        <f t="shared" ref="AO36:AV37" si="64">SUMPRODUCT(($J$76:$J$742=$AM36&amp;"- "&amp;$AN36)*($K$76:$K$742=AO$1)*($O$76:$O$742))</f>
        <v>#REF!</v>
      </c>
      <c r="AP36" s="392" t="e">
        <f t="shared" si="64"/>
        <v>#REF!</v>
      </c>
      <c r="AQ36" s="391" t="e">
        <f t="shared" si="64"/>
        <v>#REF!</v>
      </c>
      <c r="AR36" s="392" t="e">
        <f t="shared" si="64"/>
        <v>#REF!</v>
      </c>
      <c r="AS36" s="391" t="e">
        <f t="shared" si="64"/>
        <v>#REF!</v>
      </c>
      <c r="AT36" s="392" t="e">
        <f t="shared" si="64"/>
        <v>#REF!</v>
      </c>
      <c r="AU36" s="391" t="e">
        <f t="shared" si="64"/>
        <v>#REF!</v>
      </c>
      <c r="AV36" s="392" t="e">
        <f t="shared" si="64"/>
        <v>#REF!</v>
      </c>
      <c r="AW36" s="391" t="e">
        <f t="shared" si="5"/>
        <v>#REF!</v>
      </c>
      <c r="AX36" s="297"/>
      <c r="AZ36" s="353" t="e">
        <f t="shared" si="6"/>
        <v>#REF!</v>
      </c>
      <c r="BA36" s="354" t="e">
        <f>C41</f>
        <v>#REF!</v>
      </c>
      <c r="BB36" s="391" t="e">
        <f t="shared" ref="BB36:BL37" si="65">SUMPRODUCT(($C$9:$C$70=$BA36)*($N$9:$N$70=BB$1)*($M$9:$M$70))</f>
        <v>#REF!</v>
      </c>
      <c r="BC36" s="392" t="e">
        <f t="shared" si="65"/>
        <v>#REF!</v>
      </c>
      <c r="BD36" s="391" t="e">
        <f t="shared" si="65"/>
        <v>#REF!</v>
      </c>
      <c r="BE36" s="392" t="e">
        <f t="shared" si="65"/>
        <v>#REF!</v>
      </c>
      <c r="BF36" s="391" t="e">
        <f t="shared" si="65"/>
        <v>#REF!</v>
      </c>
      <c r="BG36" s="392" t="e">
        <f t="shared" si="65"/>
        <v>#REF!</v>
      </c>
      <c r="BH36" s="391" t="e">
        <f t="shared" si="65"/>
        <v>#REF!</v>
      </c>
      <c r="BI36" s="392" t="e">
        <f t="shared" si="65"/>
        <v>#REF!</v>
      </c>
      <c r="BJ36" s="391" t="e">
        <f t="shared" si="65"/>
        <v>#REF!</v>
      </c>
      <c r="BK36" s="392" t="e">
        <f t="shared" si="65"/>
        <v>#REF!</v>
      </c>
      <c r="BL36" s="392" t="e">
        <f t="shared" si="65"/>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1"/>
        <v>#REF!</v>
      </c>
      <c r="Z37" s="283" t="e">
        <f t="shared" si="52"/>
        <v>#REF!</v>
      </c>
      <c r="AA37" s="284" t="e">
        <f t="shared" si="62"/>
        <v>#REF!</v>
      </c>
      <c r="AB37" s="285" t="e">
        <f t="shared" si="62"/>
        <v>#REF!</v>
      </c>
      <c r="AC37" s="284" t="e">
        <f t="shared" si="62"/>
        <v>#REF!</v>
      </c>
      <c r="AD37" s="285" t="e">
        <f t="shared" si="62"/>
        <v>#REF!</v>
      </c>
      <c r="AE37" s="284" t="e">
        <f t="shared" si="62"/>
        <v>#REF!</v>
      </c>
      <c r="AF37" s="285" t="e">
        <f t="shared" si="62"/>
        <v>#REF!</v>
      </c>
      <c r="AG37" s="284" t="e">
        <f t="shared" si="62"/>
        <v>#REF!</v>
      </c>
      <c r="AH37" s="285" t="e">
        <f t="shared" si="62"/>
        <v>#REF!</v>
      </c>
      <c r="AI37" s="284" t="e">
        <f t="shared" si="62"/>
        <v>#REF!</v>
      </c>
      <c r="AJ37" s="285" t="e">
        <f t="shared" si="57"/>
        <v>#REF!</v>
      </c>
      <c r="AM37" s="270" t="e">
        <f t="shared" si="63"/>
        <v>#REF!</v>
      </c>
      <c r="AN37" s="283" t="e">
        <f t="shared" si="54"/>
        <v>#REF!</v>
      </c>
      <c r="AO37" s="284" t="e">
        <f t="shared" si="64"/>
        <v>#REF!</v>
      </c>
      <c r="AP37" s="285" t="e">
        <f t="shared" si="64"/>
        <v>#REF!</v>
      </c>
      <c r="AQ37" s="284" t="e">
        <f t="shared" si="64"/>
        <v>#REF!</v>
      </c>
      <c r="AR37" s="285" t="e">
        <f t="shared" si="64"/>
        <v>#REF!</v>
      </c>
      <c r="AS37" s="284" t="e">
        <f t="shared" si="64"/>
        <v>#REF!</v>
      </c>
      <c r="AT37" s="285" t="e">
        <f t="shared" si="64"/>
        <v>#REF!</v>
      </c>
      <c r="AU37" s="284" t="e">
        <f t="shared" si="64"/>
        <v>#REF!</v>
      </c>
      <c r="AV37" s="285" t="e">
        <f t="shared" si="64"/>
        <v>#REF!</v>
      </c>
      <c r="AW37" s="284" t="e">
        <f t="shared" si="5"/>
        <v>#REF!</v>
      </c>
      <c r="AX37" s="285"/>
      <c r="AZ37" s="270" t="e">
        <f t="shared" ref="AZ37:AZ65" si="66">B42</f>
        <v>#REF!</v>
      </c>
      <c r="BA37" s="283" t="e">
        <f>C42</f>
        <v>#REF!</v>
      </c>
      <c r="BB37" s="284" t="e">
        <f t="shared" si="65"/>
        <v>#REF!</v>
      </c>
      <c r="BC37" s="285" t="e">
        <f t="shared" si="65"/>
        <v>#REF!</v>
      </c>
      <c r="BD37" s="284" t="e">
        <f t="shared" si="65"/>
        <v>#REF!</v>
      </c>
      <c r="BE37" s="285" t="e">
        <f t="shared" si="65"/>
        <v>#REF!</v>
      </c>
      <c r="BF37" s="284" t="e">
        <f t="shared" si="65"/>
        <v>#REF!</v>
      </c>
      <c r="BG37" s="285" t="e">
        <f t="shared" si="65"/>
        <v>#REF!</v>
      </c>
      <c r="BH37" s="284" t="e">
        <f t="shared" si="65"/>
        <v>#REF!</v>
      </c>
      <c r="BI37" s="285" t="e">
        <f t="shared" si="65"/>
        <v>#REF!</v>
      </c>
      <c r="BJ37" s="284" t="e">
        <f t="shared" si="65"/>
        <v>#REF!</v>
      </c>
      <c r="BK37" s="285" t="e">
        <f t="shared" si="65"/>
        <v>#REF!</v>
      </c>
      <c r="BL37" s="285" t="e">
        <f t="shared" si="65"/>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1"/>
        <v>#REF!</v>
      </c>
      <c r="Z38" s="277"/>
      <c r="AA38" s="278" t="e">
        <f t="shared" ref="AA38:AJ38" si="67">SUM(AA39:AA44)</f>
        <v>#REF!</v>
      </c>
      <c r="AB38" s="279" t="e">
        <f t="shared" si="67"/>
        <v>#REF!</v>
      </c>
      <c r="AC38" s="278" t="e">
        <f t="shared" si="67"/>
        <v>#REF!</v>
      </c>
      <c r="AD38" s="279" t="e">
        <f t="shared" si="67"/>
        <v>#REF!</v>
      </c>
      <c r="AE38" s="278" t="e">
        <f t="shared" si="67"/>
        <v>#REF!</v>
      </c>
      <c r="AF38" s="279" t="e">
        <f t="shared" si="67"/>
        <v>#REF!</v>
      </c>
      <c r="AG38" s="278" t="e">
        <f t="shared" si="67"/>
        <v>#REF!</v>
      </c>
      <c r="AH38" s="279" t="e">
        <f t="shared" si="67"/>
        <v>#REF!</v>
      </c>
      <c r="AI38" s="278" t="e">
        <f t="shared" si="67"/>
        <v>#REF!</v>
      </c>
      <c r="AJ38" s="279" t="e">
        <f t="shared" si="67"/>
        <v>#REF!</v>
      </c>
      <c r="AM38" s="276" t="e">
        <f t="shared" si="63"/>
        <v>#REF!</v>
      </c>
      <c r="AN38" s="277"/>
      <c r="AO38" s="278" t="e">
        <f t="shared" ref="AO38:AV38" si="68">SUM(AO39:AO44)</f>
        <v>#REF!</v>
      </c>
      <c r="AP38" s="279" t="e">
        <f t="shared" si="68"/>
        <v>#REF!</v>
      </c>
      <c r="AQ38" s="278" t="e">
        <f t="shared" si="68"/>
        <v>#REF!</v>
      </c>
      <c r="AR38" s="279" t="e">
        <f t="shared" si="68"/>
        <v>#REF!</v>
      </c>
      <c r="AS38" s="278" t="e">
        <f t="shared" si="68"/>
        <v>#REF!</v>
      </c>
      <c r="AT38" s="279" t="e">
        <f t="shared" si="68"/>
        <v>#REF!</v>
      </c>
      <c r="AU38" s="278" t="e">
        <f t="shared" si="68"/>
        <v>#REF!</v>
      </c>
      <c r="AV38" s="279" t="e">
        <f t="shared" si="68"/>
        <v>#REF!</v>
      </c>
      <c r="AW38" s="278" t="e">
        <f t="shared" si="5"/>
        <v>#REF!</v>
      </c>
      <c r="AX38" s="331"/>
      <c r="AZ38" s="276" t="e">
        <f t="shared" si="66"/>
        <v>#REF!</v>
      </c>
      <c r="BA38" s="277"/>
      <c r="BB38" s="278" t="e">
        <f>SUM(BB39:BB44)</f>
        <v>#REF!</v>
      </c>
      <c r="BC38" s="279" t="e">
        <f t="shared" ref="BC38:BL38" si="69">SUM(BC39:BC44)</f>
        <v>#REF!</v>
      </c>
      <c r="BD38" s="278" t="e">
        <f t="shared" si="69"/>
        <v>#REF!</v>
      </c>
      <c r="BE38" s="279" t="e">
        <f t="shared" si="69"/>
        <v>#REF!</v>
      </c>
      <c r="BF38" s="278" t="e">
        <f t="shared" si="69"/>
        <v>#REF!</v>
      </c>
      <c r="BG38" s="279" t="e">
        <f t="shared" si="69"/>
        <v>#REF!</v>
      </c>
      <c r="BH38" s="278" t="e">
        <f t="shared" si="69"/>
        <v>#REF!</v>
      </c>
      <c r="BI38" s="279" t="e">
        <f t="shared" si="69"/>
        <v>#REF!</v>
      </c>
      <c r="BJ38" s="278" t="e">
        <f t="shared" si="69"/>
        <v>#REF!</v>
      </c>
      <c r="BK38" s="279" t="e">
        <f t="shared" si="69"/>
        <v>#REF!</v>
      </c>
      <c r="BL38" s="279" t="e">
        <f t="shared" si="69"/>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70">IF(O39="ERROR","Please insert comment","")</f>
        <v/>
      </c>
      <c r="Y39" s="353" t="e">
        <f t="shared" si="61"/>
        <v>#REF!</v>
      </c>
      <c r="Z39" s="354" t="e">
        <f t="shared" si="52"/>
        <v>#REF!</v>
      </c>
      <c r="AA39" s="391" t="e">
        <f t="shared" ref="AA39:AI44" si="71">SUMPRODUCT(($A$76:$A$743=$Y39&amp;"- "&amp;$Z39)*($C$76:$C$743=AA$1)*($G$76:$G$743))</f>
        <v>#REF!</v>
      </c>
      <c r="AB39" s="392" t="e">
        <f t="shared" si="71"/>
        <v>#REF!</v>
      </c>
      <c r="AC39" s="391" t="e">
        <f t="shared" si="71"/>
        <v>#REF!</v>
      </c>
      <c r="AD39" s="392" t="e">
        <f t="shared" si="71"/>
        <v>#REF!</v>
      </c>
      <c r="AE39" s="391" t="e">
        <f t="shared" si="71"/>
        <v>#REF!</v>
      </c>
      <c r="AF39" s="392" t="e">
        <f t="shared" si="71"/>
        <v>#REF!</v>
      </c>
      <c r="AG39" s="391" t="e">
        <f t="shared" si="71"/>
        <v>#REF!</v>
      </c>
      <c r="AH39" s="392" t="e">
        <f t="shared" si="71"/>
        <v>#REF!</v>
      </c>
      <c r="AI39" s="391" t="e">
        <f t="shared" si="71"/>
        <v>#REF!</v>
      </c>
      <c r="AJ39" s="392" t="e">
        <f t="shared" si="57"/>
        <v>#REF!</v>
      </c>
      <c r="AM39" s="353" t="e">
        <f t="shared" si="63"/>
        <v>#REF!</v>
      </c>
      <c r="AN39" s="354" t="e">
        <f t="shared" si="54"/>
        <v>#REF!</v>
      </c>
      <c r="AO39" s="391" t="e">
        <f t="shared" ref="AO39:AV44" si="72">SUMPRODUCT(($J$76:$J$742=$AM39&amp;"- "&amp;$AN39)*($K$76:$K$742=AO$1)*($O$76:$O$742))</f>
        <v>#REF!</v>
      </c>
      <c r="AP39" s="392" t="e">
        <f t="shared" si="72"/>
        <v>#REF!</v>
      </c>
      <c r="AQ39" s="391" t="e">
        <f t="shared" si="72"/>
        <v>#REF!</v>
      </c>
      <c r="AR39" s="392" t="e">
        <f t="shared" si="72"/>
        <v>#REF!</v>
      </c>
      <c r="AS39" s="391" t="e">
        <f t="shared" si="72"/>
        <v>#REF!</v>
      </c>
      <c r="AT39" s="392" t="e">
        <f t="shared" si="72"/>
        <v>#REF!</v>
      </c>
      <c r="AU39" s="391" t="e">
        <f t="shared" si="72"/>
        <v>#REF!</v>
      </c>
      <c r="AV39" s="392" t="e">
        <f t="shared" si="72"/>
        <v>#REF!</v>
      </c>
      <c r="AW39" s="391" t="e">
        <f t="shared" si="5"/>
        <v>#REF!</v>
      </c>
      <c r="AX39" s="297"/>
      <c r="AZ39" s="353" t="e">
        <f t="shared" si="66"/>
        <v>#REF!</v>
      </c>
      <c r="BA39" s="354" t="e">
        <f t="shared" ref="BA39:BA44" si="73">C44</f>
        <v>#REF!</v>
      </c>
      <c r="BB39" s="391" t="e">
        <f t="shared" ref="BB39:BL44" si="74">SUMPRODUCT(($C$9:$C$70=$BA39)*($N$9:$N$70=BB$1)*($M$9:$M$70))</f>
        <v>#REF!</v>
      </c>
      <c r="BC39" s="392" t="e">
        <f t="shared" si="74"/>
        <v>#REF!</v>
      </c>
      <c r="BD39" s="391" t="e">
        <f t="shared" si="74"/>
        <v>#REF!</v>
      </c>
      <c r="BE39" s="392" t="e">
        <f t="shared" si="74"/>
        <v>#REF!</v>
      </c>
      <c r="BF39" s="391" t="e">
        <f t="shared" si="74"/>
        <v>#REF!</v>
      </c>
      <c r="BG39" s="392" t="e">
        <f t="shared" si="74"/>
        <v>#REF!</v>
      </c>
      <c r="BH39" s="391" t="e">
        <f t="shared" si="74"/>
        <v>#REF!</v>
      </c>
      <c r="BI39" s="392" t="e">
        <f t="shared" si="74"/>
        <v>#REF!</v>
      </c>
      <c r="BJ39" s="391" t="e">
        <f t="shared" si="74"/>
        <v>#REF!</v>
      </c>
      <c r="BK39" s="392" t="e">
        <f t="shared" si="74"/>
        <v>#REF!</v>
      </c>
      <c r="BL39" s="392" t="e">
        <f t="shared" si="74"/>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70"/>
        <v/>
      </c>
      <c r="Y40" s="270" t="e">
        <f t="shared" si="61"/>
        <v>#REF!</v>
      </c>
      <c r="Z40" s="283" t="e">
        <f t="shared" si="52"/>
        <v>#REF!</v>
      </c>
      <c r="AA40" s="284" t="e">
        <f t="shared" si="71"/>
        <v>#REF!</v>
      </c>
      <c r="AB40" s="285" t="e">
        <f t="shared" si="71"/>
        <v>#REF!</v>
      </c>
      <c r="AC40" s="284" t="e">
        <f t="shared" si="71"/>
        <v>#REF!</v>
      </c>
      <c r="AD40" s="285" t="e">
        <f t="shared" si="71"/>
        <v>#REF!</v>
      </c>
      <c r="AE40" s="284" t="e">
        <f t="shared" si="71"/>
        <v>#REF!</v>
      </c>
      <c r="AF40" s="285" t="e">
        <f t="shared" si="71"/>
        <v>#REF!</v>
      </c>
      <c r="AG40" s="284" t="e">
        <f t="shared" si="71"/>
        <v>#REF!</v>
      </c>
      <c r="AH40" s="285" t="e">
        <f t="shared" si="71"/>
        <v>#REF!</v>
      </c>
      <c r="AI40" s="284" t="e">
        <f t="shared" si="71"/>
        <v>#REF!</v>
      </c>
      <c r="AJ40" s="285" t="e">
        <f t="shared" si="57"/>
        <v>#REF!</v>
      </c>
      <c r="AM40" s="270" t="e">
        <f t="shared" si="63"/>
        <v>#REF!</v>
      </c>
      <c r="AN40" s="283" t="e">
        <f t="shared" si="54"/>
        <v>#REF!</v>
      </c>
      <c r="AO40" s="284" t="e">
        <f t="shared" si="72"/>
        <v>#REF!</v>
      </c>
      <c r="AP40" s="285" t="e">
        <f t="shared" si="72"/>
        <v>#REF!</v>
      </c>
      <c r="AQ40" s="284" t="e">
        <f t="shared" si="72"/>
        <v>#REF!</v>
      </c>
      <c r="AR40" s="285" t="e">
        <f t="shared" si="72"/>
        <v>#REF!</v>
      </c>
      <c r="AS40" s="284" t="e">
        <f t="shared" si="72"/>
        <v>#REF!</v>
      </c>
      <c r="AT40" s="285" t="e">
        <f t="shared" si="72"/>
        <v>#REF!</v>
      </c>
      <c r="AU40" s="284" t="e">
        <f t="shared" si="72"/>
        <v>#REF!</v>
      </c>
      <c r="AV40" s="285" t="e">
        <f t="shared" si="72"/>
        <v>#REF!</v>
      </c>
      <c r="AW40" s="284" t="e">
        <f t="shared" si="5"/>
        <v>#REF!</v>
      </c>
      <c r="AX40" s="285"/>
      <c r="AZ40" s="270" t="e">
        <f t="shared" si="66"/>
        <v>#REF!</v>
      </c>
      <c r="BA40" s="283" t="e">
        <f t="shared" si="73"/>
        <v>#REF!</v>
      </c>
      <c r="BB40" s="284" t="e">
        <f t="shared" si="74"/>
        <v>#REF!</v>
      </c>
      <c r="BC40" s="285" t="e">
        <f t="shared" si="74"/>
        <v>#REF!</v>
      </c>
      <c r="BD40" s="284" t="e">
        <f t="shared" si="74"/>
        <v>#REF!</v>
      </c>
      <c r="BE40" s="285" t="e">
        <f t="shared" si="74"/>
        <v>#REF!</v>
      </c>
      <c r="BF40" s="284" t="e">
        <f t="shared" si="74"/>
        <v>#REF!</v>
      </c>
      <c r="BG40" s="285" t="e">
        <f t="shared" si="74"/>
        <v>#REF!</v>
      </c>
      <c r="BH40" s="284" t="e">
        <f t="shared" si="74"/>
        <v>#REF!</v>
      </c>
      <c r="BI40" s="285" t="e">
        <f t="shared" si="74"/>
        <v>#REF!</v>
      </c>
      <c r="BJ40" s="284" t="e">
        <f t="shared" si="74"/>
        <v>#REF!</v>
      </c>
      <c r="BK40" s="285" t="e">
        <f t="shared" si="74"/>
        <v>#REF!</v>
      </c>
      <c r="BL40" s="285" t="e">
        <f t="shared" si="74"/>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70"/>
        <v/>
      </c>
      <c r="Y41" s="353" t="e">
        <f t="shared" si="61"/>
        <v>#REF!</v>
      </c>
      <c r="Z41" s="354" t="e">
        <f t="shared" si="52"/>
        <v>#REF!</v>
      </c>
      <c r="AA41" s="391" t="e">
        <f t="shared" si="71"/>
        <v>#REF!</v>
      </c>
      <c r="AB41" s="392" t="e">
        <f t="shared" si="71"/>
        <v>#REF!</v>
      </c>
      <c r="AC41" s="391" t="e">
        <f t="shared" si="71"/>
        <v>#REF!</v>
      </c>
      <c r="AD41" s="392" t="e">
        <f t="shared" si="71"/>
        <v>#REF!</v>
      </c>
      <c r="AE41" s="391" t="e">
        <f t="shared" si="71"/>
        <v>#REF!</v>
      </c>
      <c r="AF41" s="392" t="e">
        <f t="shared" si="71"/>
        <v>#REF!</v>
      </c>
      <c r="AG41" s="391" t="e">
        <f t="shared" si="71"/>
        <v>#REF!</v>
      </c>
      <c r="AH41" s="392" t="e">
        <f t="shared" si="71"/>
        <v>#REF!</v>
      </c>
      <c r="AI41" s="391" t="e">
        <f t="shared" si="71"/>
        <v>#REF!</v>
      </c>
      <c r="AJ41" s="392" t="e">
        <f t="shared" si="57"/>
        <v>#REF!</v>
      </c>
      <c r="AM41" s="353" t="e">
        <f t="shared" si="63"/>
        <v>#REF!</v>
      </c>
      <c r="AN41" s="354" t="e">
        <f t="shared" si="54"/>
        <v>#REF!</v>
      </c>
      <c r="AO41" s="391" t="e">
        <f t="shared" si="72"/>
        <v>#REF!</v>
      </c>
      <c r="AP41" s="392" t="e">
        <f t="shared" si="72"/>
        <v>#REF!</v>
      </c>
      <c r="AQ41" s="391" t="e">
        <f t="shared" si="72"/>
        <v>#REF!</v>
      </c>
      <c r="AR41" s="392" t="e">
        <f t="shared" si="72"/>
        <v>#REF!</v>
      </c>
      <c r="AS41" s="391" t="e">
        <f t="shared" si="72"/>
        <v>#REF!</v>
      </c>
      <c r="AT41" s="392" t="e">
        <f t="shared" si="72"/>
        <v>#REF!</v>
      </c>
      <c r="AU41" s="391" t="e">
        <f t="shared" si="72"/>
        <v>#REF!</v>
      </c>
      <c r="AV41" s="392" t="e">
        <f t="shared" si="72"/>
        <v>#REF!</v>
      </c>
      <c r="AW41" s="391" t="e">
        <f t="shared" si="5"/>
        <v>#REF!</v>
      </c>
      <c r="AX41" s="297"/>
      <c r="AZ41" s="353" t="e">
        <f t="shared" si="66"/>
        <v>#REF!</v>
      </c>
      <c r="BA41" s="354" t="e">
        <f t="shared" si="73"/>
        <v>#REF!</v>
      </c>
      <c r="BB41" s="391" t="e">
        <f t="shared" si="74"/>
        <v>#REF!</v>
      </c>
      <c r="BC41" s="392" t="e">
        <f t="shared" si="74"/>
        <v>#REF!</v>
      </c>
      <c r="BD41" s="391" t="e">
        <f t="shared" si="74"/>
        <v>#REF!</v>
      </c>
      <c r="BE41" s="392" t="e">
        <f t="shared" si="74"/>
        <v>#REF!</v>
      </c>
      <c r="BF41" s="391" t="e">
        <f t="shared" si="74"/>
        <v>#REF!</v>
      </c>
      <c r="BG41" s="392" t="e">
        <f t="shared" si="74"/>
        <v>#REF!</v>
      </c>
      <c r="BH41" s="391" t="e">
        <f t="shared" si="74"/>
        <v>#REF!</v>
      </c>
      <c r="BI41" s="392" t="e">
        <f t="shared" si="74"/>
        <v>#REF!</v>
      </c>
      <c r="BJ41" s="391" t="e">
        <f t="shared" si="74"/>
        <v>#REF!</v>
      </c>
      <c r="BK41" s="392" t="e">
        <f t="shared" si="74"/>
        <v>#REF!</v>
      </c>
      <c r="BL41" s="392" t="e">
        <f t="shared" si="74"/>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70"/>
        <v/>
      </c>
      <c r="Y42" s="270" t="e">
        <f t="shared" si="61"/>
        <v>#REF!</v>
      </c>
      <c r="Z42" s="283" t="e">
        <f t="shared" si="52"/>
        <v>#REF!</v>
      </c>
      <c r="AA42" s="284" t="e">
        <f t="shared" si="71"/>
        <v>#REF!</v>
      </c>
      <c r="AB42" s="285" t="e">
        <f t="shared" si="71"/>
        <v>#REF!</v>
      </c>
      <c r="AC42" s="284" t="e">
        <f t="shared" si="71"/>
        <v>#REF!</v>
      </c>
      <c r="AD42" s="285" t="e">
        <f t="shared" si="71"/>
        <v>#REF!</v>
      </c>
      <c r="AE42" s="284" t="e">
        <f t="shared" si="71"/>
        <v>#REF!</v>
      </c>
      <c r="AF42" s="285" t="e">
        <f t="shared" si="71"/>
        <v>#REF!</v>
      </c>
      <c r="AG42" s="284" t="e">
        <f t="shared" si="71"/>
        <v>#REF!</v>
      </c>
      <c r="AH42" s="285" t="e">
        <f t="shared" si="71"/>
        <v>#REF!</v>
      </c>
      <c r="AI42" s="284" t="e">
        <f t="shared" si="71"/>
        <v>#REF!</v>
      </c>
      <c r="AJ42" s="285" t="e">
        <f t="shared" si="57"/>
        <v>#REF!</v>
      </c>
      <c r="AM42" s="270" t="e">
        <f t="shared" si="63"/>
        <v>#REF!</v>
      </c>
      <c r="AN42" s="283" t="e">
        <f t="shared" si="54"/>
        <v>#REF!</v>
      </c>
      <c r="AO42" s="284" t="e">
        <f t="shared" si="72"/>
        <v>#REF!</v>
      </c>
      <c r="AP42" s="285" t="e">
        <f t="shared" si="72"/>
        <v>#REF!</v>
      </c>
      <c r="AQ42" s="284" t="e">
        <f t="shared" si="72"/>
        <v>#REF!</v>
      </c>
      <c r="AR42" s="285" t="e">
        <f t="shared" si="72"/>
        <v>#REF!</v>
      </c>
      <c r="AS42" s="284" t="e">
        <f t="shared" si="72"/>
        <v>#REF!</v>
      </c>
      <c r="AT42" s="285" t="e">
        <f t="shared" si="72"/>
        <v>#REF!</v>
      </c>
      <c r="AU42" s="284" t="e">
        <f t="shared" si="72"/>
        <v>#REF!</v>
      </c>
      <c r="AV42" s="285" t="e">
        <f t="shared" si="72"/>
        <v>#REF!</v>
      </c>
      <c r="AW42" s="284" t="e">
        <f t="shared" si="5"/>
        <v>#REF!</v>
      </c>
      <c r="AX42" s="285"/>
      <c r="AZ42" s="270" t="e">
        <f t="shared" si="66"/>
        <v>#REF!</v>
      </c>
      <c r="BA42" s="283" t="e">
        <f t="shared" si="73"/>
        <v>#REF!</v>
      </c>
      <c r="BB42" s="284" t="e">
        <f t="shared" si="74"/>
        <v>#REF!</v>
      </c>
      <c r="BC42" s="285" t="e">
        <f t="shared" si="74"/>
        <v>#REF!</v>
      </c>
      <c r="BD42" s="284" t="e">
        <f t="shared" si="74"/>
        <v>#REF!</v>
      </c>
      <c r="BE42" s="285" t="e">
        <f t="shared" si="74"/>
        <v>#REF!</v>
      </c>
      <c r="BF42" s="284" t="e">
        <f t="shared" si="74"/>
        <v>#REF!</v>
      </c>
      <c r="BG42" s="285" t="e">
        <f t="shared" si="74"/>
        <v>#REF!</v>
      </c>
      <c r="BH42" s="284" t="e">
        <f t="shared" si="74"/>
        <v>#REF!</v>
      </c>
      <c r="BI42" s="285" t="e">
        <f t="shared" si="74"/>
        <v>#REF!</v>
      </c>
      <c r="BJ42" s="284" t="e">
        <f t="shared" si="74"/>
        <v>#REF!</v>
      </c>
      <c r="BK42" s="285" t="e">
        <f t="shared" si="74"/>
        <v>#REF!</v>
      </c>
      <c r="BL42" s="285" t="e">
        <f t="shared" si="74"/>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0"/>
        <v/>
      </c>
      <c r="Y43" s="353" t="e">
        <f t="shared" si="61"/>
        <v>#REF!</v>
      </c>
      <c r="Z43" s="354" t="e">
        <f>C48</f>
        <v>#REF!</v>
      </c>
      <c r="AA43" s="391" t="e">
        <f t="shared" si="71"/>
        <v>#REF!</v>
      </c>
      <c r="AB43" s="392" t="e">
        <f t="shared" si="71"/>
        <v>#REF!</v>
      </c>
      <c r="AC43" s="391" t="e">
        <f t="shared" si="71"/>
        <v>#REF!</v>
      </c>
      <c r="AD43" s="392" t="e">
        <f t="shared" si="71"/>
        <v>#REF!</v>
      </c>
      <c r="AE43" s="391" t="e">
        <f t="shared" si="71"/>
        <v>#REF!</v>
      </c>
      <c r="AF43" s="392" t="e">
        <f t="shared" si="71"/>
        <v>#REF!</v>
      </c>
      <c r="AG43" s="391" t="e">
        <f t="shared" si="71"/>
        <v>#REF!</v>
      </c>
      <c r="AH43" s="392" t="e">
        <f t="shared" si="71"/>
        <v>#REF!</v>
      </c>
      <c r="AI43" s="391" t="e">
        <f t="shared" si="71"/>
        <v>#REF!</v>
      </c>
      <c r="AJ43" s="392" t="e">
        <f t="shared" ref="AJ43:AJ52" si="75">SUM(AA43:AI43)</f>
        <v>#REF!</v>
      </c>
      <c r="AM43" s="353" t="e">
        <f t="shared" si="63"/>
        <v>#REF!</v>
      </c>
      <c r="AN43" s="354" t="e">
        <f t="shared" si="54"/>
        <v>#REF!</v>
      </c>
      <c r="AO43" s="391" t="e">
        <f t="shared" si="72"/>
        <v>#REF!</v>
      </c>
      <c r="AP43" s="392" t="e">
        <f t="shared" si="72"/>
        <v>#REF!</v>
      </c>
      <c r="AQ43" s="391" t="e">
        <f t="shared" si="72"/>
        <v>#REF!</v>
      </c>
      <c r="AR43" s="392" t="e">
        <f t="shared" si="72"/>
        <v>#REF!</v>
      </c>
      <c r="AS43" s="391" t="e">
        <f t="shared" si="72"/>
        <v>#REF!</v>
      </c>
      <c r="AT43" s="392" t="e">
        <f t="shared" si="72"/>
        <v>#REF!</v>
      </c>
      <c r="AU43" s="391" t="e">
        <f t="shared" si="72"/>
        <v>#REF!</v>
      </c>
      <c r="AV43" s="392" t="e">
        <f t="shared" si="72"/>
        <v>#REF!</v>
      </c>
      <c r="AW43" s="391" t="e">
        <f t="shared" si="5"/>
        <v>#REF!</v>
      </c>
      <c r="AX43" s="297"/>
      <c r="AZ43" s="353" t="e">
        <f t="shared" si="66"/>
        <v>#REF!</v>
      </c>
      <c r="BA43" s="354" t="e">
        <f t="shared" si="73"/>
        <v>#REF!</v>
      </c>
      <c r="BB43" s="391" t="e">
        <f t="shared" si="74"/>
        <v>#REF!</v>
      </c>
      <c r="BC43" s="392" t="e">
        <f t="shared" si="74"/>
        <v>#REF!</v>
      </c>
      <c r="BD43" s="391" t="e">
        <f t="shared" si="74"/>
        <v>#REF!</v>
      </c>
      <c r="BE43" s="392" t="e">
        <f t="shared" si="74"/>
        <v>#REF!</v>
      </c>
      <c r="BF43" s="391" t="e">
        <f t="shared" si="74"/>
        <v>#REF!</v>
      </c>
      <c r="BG43" s="392" t="e">
        <f t="shared" si="74"/>
        <v>#REF!</v>
      </c>
      <c r="BH43" s="391" t="e">
        <f t="shared" si="74"/>
        <v>#REF!</v>
      </c>
      <c r="BI43" s="392" t="e">
        <f t="shared" si="74"/>
        <v>#REF!</v>
      </c>
      <c r="BJ43" s="391" t="e">
        <f t="shared" si="74"/>
        <v>#REF!</v>
      </c>
      <c r="BK43" s="392" t="e">
        <f t="shared" si="74"/>
        <v>#REF!</v>
      </c>
      <c r="BL43" s="392" t="e">
        <f t="shared" si="74"/>
        <v>#REF!</v>
      </c>
    </row>
    <row r="44" spans="1:64">
      <c r="A44" s="270"/>
      <c r="B44" s="353" t="e">
        <f>#REF!</f>
        <v>#REF!</v>
      </c>
      <c r="C44" s="354" t="e">
        <f>#REF!</f>
        <v>#REF!</v>
      </c>
      <c r="E44" s="357"/>
      <c r="F44" s="357">
        <f t="shared" ref="F44:F49" si="76">SUMIF($A$76:$A$743,B44&amp;"- "&amp;C44,$G$76:$G$743)</f>
        <v>0</v>
      </c>
      <c r="G44" s="357">
        <f t="shared" ref="G44:G49" si="77">E44+F44</f>
        <v>0</v>
      </c>
      <c r="I44" s="357"/>
      <c r="J44" s="357">
        <f t="shared" ref="J44:J49" si="78">SUMIF($J$76:$J$743,B44&amp;"- "&amp;C44,$O$76:$O$743)</f>
        <v>0</v>
      </c>
      <c r="K44" s="357">
        <f t="shared" ref="K44:K49" si="79">I44+J44</f>
        <v>0</v>
      </c>
      <c r="M44" s="357">
        <f t="shared" ref="M44:M49" si="80">G44-K44</f>
        <v>0</v>
      </c>
      <c r="N44" s="354"/>
      <c r="O44" s="288" t="str">
        <f t="shared" si="20"/>
        <v/>
      </c>
      <c r="P44" s="289" t="str">
        <f t="shared" si="70"/>
        <v/>
      </c>
      <c r="Y44" s="270" t="e">
        <f t="shared" si="61"/>
        <v>#REF!</v>
      </c>
      <c r="Z44" s="283" t="e">
        <f t="shared" si="52"/>
        <v>#REF!</v>
      </c>
      <c r="AA44" s="284" t="e">
        <f t="shared" si="71"/>
        <v>#REF!</v>
      </c>
      <c r="AB44" s="285" t="e">
        <f t="shared" si="71"/>
        <v>#REF!</v>
      </c>
      <c r="AC44" s="284" t="e">
        <f t="shared" si="71"/>
        <v>#REF!</v>
      </c>
      <c r="AD44" s="285" t="e">
        <f t="shared" si="71"/>
        <v>#REF!</v>
      </c>
      <c r="AE44" s="284" t="e">
        <f t="shared" si="71"/>
        <v>#REF!</v>
      </c>
      <c r="AF44" s="285" t="e">
        <f t="shared" si="71"/>
        <v>#REF!</v>
      </c>
      <c r="AG44" s="284" t="e">
        <f t="shared" si="71"/>
        <v>#REF!</v>
      </c>
      <c r="AH44" s="285" t="e">
        <f t="shared" si="71"/>
        <v>#REF!</v>
      </c>
      <c r="AI44" s="284" t="e">
        <f t="shared" si="71"/>
        <v>#REF!</v>
      </c>
      <c r="AJ44" s="285" t="e">
        <f t="shared" si="75"/>
        <v>#REF!</v>
      </c>
      <c r="AM44" s="270" t="e">
        <f t="shared" si="63"/>
        <v>#REF!</v>
      </c>
      <c r="AN44" s="283" t="e">
        <f t="shared" si="54"/>
        <v>#REF!</v>
      </c>
      <c r="AO44" s="284" t="e">
        <f t="shared" si="72"/>
        <v>#REF!</v>
      </c>
      <c r="AP44" s="285" t="e">
        <f t="shared" si="72"/>
        <v>#REF!</v>
      </c>
      <c r="AQ44" s="284" t="e">
        <f t="shared" si="72"/>
        <v>#REF!</v>
      </c>
      <c r="AR44" s="285" t="e">
        <f t="shared" si="72"/>
        <v>#REF!</v>
      </c>
      <c r="AS44" s="284" t="e">
        <f t="shared" si="72"/>
        <v>#REF!</v>
      </c>
      <c r="AT44" s="285" t="e">
        <f t="shared" si="72"/>
        <v>#REF!</v>
      </c>
      <c r="AU44" s="284" t="e">
        <f t="shared" si="72"/>
        <v>#REF!</v>
      </c>
      <c r="AV44" s="285" t="e">
        <f t="shared" si="72"/>
        <v>#REF!</v>
      </c>
      <c r="AW44" s="284" t="e">
        <f t="shared" si="5"/>
        <v>#REF!</v>
      </c>
      <c r="AX44" s="285"/>
      <c r="AZ44" s="270" t="e">
        <f t="shared" si="66"/>
        <v>#REF!</v>
      </c>
      <c r="BA44" s="283" t="e">
        <f t="shared" si="73"/>
        <v>#REF!</v>
      </c>
      <c r="BB44" s="284" t="e">
        <f t="shared" si="74"/>
        <v>#REF!</v>
      </c>
      <c r="BC44" s="285" t="e">
        <f t="shared" si="74"/>
        <v>#REF!</v>
      </c>
      <c r="BD44" s="284" t="e">
        <f t="shared" si="74"/>
        <v>#REF!</v>
      </c>
      <c r="BE44" s="285" t="e">
        <f t="shared" si="74"/>
        <v>#REF!</v>
      </c>
      <c r="BF44" s="284" t="e">
        <f t="shared" si="74"/>
        <v>#REF!</v>
      </c>
      <c r="BG44" s="285" t="e">
        <f t="shared" si="74"/>
        <v>#REF!</v>
      </c>
      <c r="BH44" s="284" t="e">
        <f t="shared" si="74"/>
        <v>#REF!</v>
      </c>
      <c r="BI44" s="285" t="e">
        <f t="shared" si="74"/>
        <v>#REF!</v>
      </c>
      <c r="BJ44" s="284" t="e">
        <f t="shared" si="74"/>
        <v>#REF!</v>
      </c>
      <c r="BK44" s="285" t="e">
        <f t="shared" si="74"/>
        <v>#REF!</v>
      </c>
      <c r="BL44" s="285" t="e">
        <f t="shared" si="74"/>
        <v>#REF!</v>
      </c>
    </row>
    <row r="45" spans="1:64">
      <c r="A45" s="270"/>
      <c r="B45" s="270" t="e">
        <f>#REF!</f>
        <v>#REF!</v>
      </c>
      <c r="C45" s="283" t="e">
        <f>#REF!</f>
        <v>#REF!</v>
      </c>
      <c r="E45" s="290"/>
      <c r="F45" s="290">
        <f>SUMIF($A$76:$A$743,B45&amp;"- "&amp;C45,$G$76:$G$743)</f>
        <v>0</v>
      </c>
      <c r="G45" s="290">
        <f t="shared" si="77"/>
        <v>0</v>
      </c>
      <c r="I45" s="290"/>
      <c r="J45" s="290">
        <f t="shared" si="78"/>
        <v>0</v>
      </c>
      <c r="K45" s="290">
        <f t="shared" si="79"/>
        <v>0</v>
      </c>
      <c r="M45" s="290">
        <f t="shared" si="80"/>
        <v>0</v>
      </c>
      <c r="N45" s="283"/>
      <c r="O45" s="288" t="str">
        <f t="shared" si="20"/>
        <v/>
      </c>
      <c r="P45" s="289" t="str">
        <f t="shared" si="70"/>
        <v/>
      </c>
      <c r="Y45" s="276" t="e">
        <f t="shared" si="61"/>
        <v>#REF!</v>
      </c>
      <c r="Z45" s="277"/>
      <c r="AA45" s="278" t="e">
        <f t="shared" ref="AA45:AJ45" si="81">+AA46</f>
        <v>#REF!</v>
      </c>
      <c r="AB45" s="279" t="e">
        <f t="shared" si="81"/>
        <v>#REF!</v>
      </c>
      <c r="AC45" s="278" t="e">
        <f t="shared" si="81"/>
        <v>#REF!</v>
      </c>
      <c r="AD45" s="279" t="e">
        <f t="shared" si="81"/>
        <v>#REF!</v>
      </c>
      <c r="AE45" s="278" t="e">
        <f t="shared" si="81"/>
        <v>#REF!</v>
      </c>
      <c r="AF45" s="279" t="e">
        <f t="shared" si="81"/>
        <v>#REF!</v>
      </c>
      <c r="AG45" s="278" t="e">
        <f t="shared" si="81"/>
        <v>#REF!</v>
      </c>
      <c r="AH45" s="279" t="e">
        <f t="shared" si="81"/>
        <v>#REF!</v>
      </c>
      <c r="AI45" s="278" t="e">
        <f t="shared" si="81"/>
        <v>#REF!</v>
      </c>
      <c r="AJ45" s="279" t="e">
        <f t="shared" si="81"/>
        <v>#REF!</v>
      </c>
      <c r="AM45" s="276" t="e">
        <f t="shared" si="63"/>
        <v>#REF!</v>
      </c>
      <c r="AN45" s="277"/>
      <c r="AO45" s="278" t="e">
        <f t="shared" ref="AO45:AV45" si="82">+AO46</f>
        <v>#REF!</v>
      </c>
      <c r="AP45" s="279" t="e">
        <f t="shared" si="82"/>
        <v>#REF!</v>
      </c>
      <c r="AQ45" s="278" t="e">
        <f t="shared" si="82"/>
        <v>#REF!</v>
      </c>
      <c r="AR45" s="279" t="e">
        <f t="shared" si="82"/>
        <v>#REF!</v>
      </c>
      <c r="AS45" s="278" t="e">
        <f t="shared" si="82"/>
        <v>#REF!</v>
      </c>
      <c r="AT45" s="279" t="e">
        <f t="shared" si="82"/>
        <v>#REF!</v>
      </c>
      <c r="AU45" s="278" t="e">
        <f t="shared" si="82"/>
        <v>#REF!</v>
      </c>
      <c r="AV45" s="279" t="e">
        <f t="shared" si="82"/>
        <v>#REF!</v>
      </c>
      <c r="AW45" s="278" t="e">
        <f t="shared" si="5"/>
        <v>#REF!</v>
      </c>
      <c r="AX45" s="331"/>
      <c r="AZ45" s="276" t="e">
        <f t="shared" si="66"/>
        <v>#REF!</v>
      </c>
      <c r="BA45" s="277"/>
      <c r="BB45" s="278" t="e">
        <f>+BB46</f>
        <v>#REF!</v>
      </c>
      <c r="BC45" s="279" t="e">
        <f t="shared" ref="BC45:BL45" si="83">+BC46</f>
        <v>#REF!</v>
      </c>
      <c r="BD45" s="278" t="e">
        <f t="shared" si="83"/>
        <v>#REF!</v>
      </c>
      <c r="BE45" s="279" t="e">
        <f t="shared" si="83"/>
        <v>#REF!</v>
      </c>
      <c r="BF45" s="278" t="e">
        <f t="shared" si="83"/>
        <v>#REF!</v>
      </c>
      <c r="BG45" s="279" t="e">
        <f t="shared" si="83"/>
        <v>#REF!</v>
      </c>
      <c r="BH45" s="278" t="e">
        <f t="shared" si="83"/>
        <v>#REF!</v>
      </c>
      <c r="BI45" s="279" t="e">
        <f t="shared" si="83"/>
        <v>#REF!</v>
      </c>
      <c r="BJ45" s="278" t="e">
        <f t="shared" si="83"/>
        <v>#REF!</v>
      </c>
      <c r="BK45" s="279" t="e">
        <f t="shared" si="83"/>
        <v>#REF!</v>
      </c>
      <c r="BL45" s="279" t="e">
        <f t="shared" si="83"/>
        <v>#REF!</v>
      </c>
    </row>
    <row r="46" spans="1:64">
      <c r="A46" s="270">
        <f>+A44+1</f>
        <v>1</v>
      </c>
      <c r="B46" s="353" t="e">
        <f>#REF!</f>
        <v>#REF!</v>
      </c>
      <c r="C46" s="354" t="e">
        <f>#REF!</f>
        <v>#REF!</v>
      </c>
      <c r="E46" s="357"/>
      <c r="F46" s="357">
        <f t="shared" si="76"/>
        <v>0</v>
      </c>
      <c r="G46" s="357">
        <f t="shared" si="77"/>
        <v>0</v>
      </c>
      <c r="I46" s="357"/>
      <c r="J46" s="357">
        <f t="shared" si="78"/>
        <v>0</v>
      </c>
      <c r="K46" s="357">
        <f t="shared" si="79"/>
        <v>0</v>
      </c>
      <c r="M46" s="357">
        <f t="shared" si="80"/>
        <v>0</v>
      </c>
      <c r="N46" s="354"/>
      <c r="O46" s="288" t="str">
        <f t="shared" si="20"/>
        <v/>
      </c>
      <c r="P46" s="289" t="str">
        <f t="shared" si="70"/>
        <v/>
      </c>
      <c r="Y46" s="353" t="e">
        <f t="shared" si="61"/>
        <v>#REF!</v>
      </c>
      <c r="Z46" s="354" t="e">
        <f>C51</f>
        <v>#REF!</v>
      </c>
      <c r="AA46" s="391" t="e">
        <f t="shared" ref="AA46:AI46" si="84">SUMPRODUCT(($A$76:$A$743=$Y46&amp;"- "&amp;$Z46)*($C$76:$C$743=AA$1)*($G$76:$G$743))</f>
        <v>#REF!</v>
      </c>
      <c r="AB46" s="392" t="e">
        <f t="shared" si="84"/>
        <v>#REF!</v>
      </c>
      <c r="AC46" s="391" t="e">
        <f t="shared" si="84"/>
        <v>#REF!</v>
      </c>
      <c r="AD46" s="392" t="e">
        <f t="shared" si="84"/>
        <v>#REF!</v>
      </c>
      <c r="AE46" s="391" t="e">
        <f t="shared" si="84"/>
        <v>#REF!</v>
      </c>
      <c r="AF46" s="392" t="e">
        <f t="shared" si="84"/>
        <v>#REF!</v>
      </c>
      <c r="AG46" s="391" t="e">
        <f t="shared" si="84"/>
        <v>#REF!</v>
      </c>
      <c r="AH46" s="392" t="e">
        <f t="shared" si="84"/>
        <v>#REF!</v>
      </c>
      <c r="AI46" s="391" t="e">
        <f t="shared" si="84"/>
        <v>#REF!</v>
      </c>
      <c r="AJ46" s="392" t="e">
        <f t="shared" si="75"/>
        <v>#REF!</v>
      </c>
      <c r="AM46" s="353" t="e">
        <f t="shared" si="63"/>
        <v>#REF!</v>
      </c>
      <c r="AN46" s="354" t="e">
        <f>C51</f>
        <v>#REF!</v>
      </c>
      <c r="AO46" s="391" t="e">
        <f t="shared" ref="AO46:AV46" si="85">SUMPRODUCT(($J$76:$J$742=$AM46&amp;"- "&amp;$AN46)*($K$76:$K$742=AO$1)*($O$76:$O$742))</f>
        <v>#REF!</v>
      </c>
      <c r="AP46" s="392" t="e">
        <f t="shared" si="85"/>
        <v>#REF!</v>
      </c>
      <c r="AQ46" s="391" t="e">
        <f t="shared" si="85"/>
        <v>#REF!</v>
      </c>
      <c r="AR46" s="392" t="e">
        <f t="shared" si="85"/>
        <v>#REF!</v>
      </c>
      <c r="AS46" s="391" t="e">
        <f t="shared" si="85"/>
        <v>#REF!</v>
      </c>
      <c r="AT46" s="392" t="e">
        <f t="shared" si="85"/>
        <v>#REF!</v>
      </c>
      <c r="AU46" s="391" t="e">
        <f t="shared" si="85"/>
        <v>#REF!</v>
      </c>
      <c r="AV46" s="392" t="e">
        <f t="shared" si="85"/>
        <v>#REF!</v>
      </c>
      <c r="AW46" s="391" t="e">
        <f t="shared" si="5"/>
        <v>#REF!</v>
      </c>
      <c r="AX46" s="297"/>
      <c r="AZ46" s="353" t="e">
        <f t="shared" si="66"/>
        <v>#REF!</v>
      </c>
      <c r="BA46" s="354" t="e">
        <f>C51</f>
        <v>#REF!</v>
      </c>
      <c r="BB46" s="391" t="e">
        <f t="shared" ref="BB46:BL46" si="86">SUMPRODUCT(($C$9:$C$70=$BA46)*($N$9:$N$70=BB$1)*($M$9:$M$70))</f>
        <v>#REF!</v>
      </c>
      <c r="BC46" s="392" t="e">
        <f t="shared" si="86"/>
        <v>#REF!</v>
      </c>
      <c r="BD46" s="391" t="e">
        <f t="shared" si="86"/>
        <v>#REF!</v>
      </c>
      <c r="BE46" s="392" t="e">
        <f t="shared" si="86"/>
        <v>#REF!</v>
      </c>
      <c r="BF46" s="391" t="e">
        <f t="shared" si="86"/>
        <v>#REF!</v>
      </c>
      <c r="BG46" s="392" t="e">
        <f t="shared" si="86"/>
        <v>#REF!</v>
      </c>
      <c r="BH46" s="391" t="e">
        <f t="shared" si="86"/>
        <v>#REF!</v>
      </c>
      <c r="BI46" s="392" t="e">
        <f t="shared" si="86"/>
        <v>#REF!</v>
      </c>
      <c r="BJ46" s="391" t="e">
        <f t="shared" si="86"/>
        <v>#REF!</v>
      </c>
      <c r="BK46" s="392" t="e">
        <f t="shared" si="86"/>
        <v>#REF!</v>
      </c>
      <c r="BL46" s="392" t="e">
        <f t="shared" si="86"/>
        <v>#REF!</v>
      </c>
    </row>
    <row r="47" spans="1:64">
      <c r="A47" s="270"/>
      <c r="B47" s="270" t="e">
        <f>#REF!</f>
        <v>#REF!</v>
      </c>
      <c r="C47" s="283" t="e">
        <f>#REF!</f>
        <v>#REF!</v>
      </c>
      <c r="E47" s="290"/>
      <c r="F47" s="290">
        <f t="shared" si="76"/>
        <v>0</v>
      </c>
      <c r="G47" s="290">
        <f t="shared" si="77"/>
        <v>0</v>
      </c>
      <c r="I47" s="290"/>
      <c r="J47" s="290">
        <f t="shared" si="78"/>
        <v>0</v>
      </c>
      <c r="K47" s="290">
        <f t="shared" si="79"/>
        <v>0</v>
      </c>
      <c r="M47" s="290">
        <f t="shared" si="80"/>
        <v>0</v>
      </c>
      <c r="N47" s="283"/>
      <c r="O47" s="288" t="str">
        <f t="shared" si="20"/>
        <v/>
      </c>
      <c r="P47" s="289" t="str">
        <f t="shared" si="70"/>
        <v/>
      </c>
      <c r="Y47" s="276" t="e">
        <f t="shared" si="61"/>
        <v>#REF!</v>
      </c>
      <c r="Z47" s="277"/>
      <c r="AA47" s="278" t="e">
        <f t="shared" ref="AA47:AJ47" si="87">+AA48</f>
        <v>#REF!</v>
      </c>
      <c r="AB47" s="279" t="e">
        <f t="shared" si="87"/>
        <v>#REF!</v>
      </c>
      <c r="AC47" s="278" t="e">
        <f t="shared" si="87"/>
        <v>#REF!</v>
      </c>
      <c r="AD47" s="279" t="e">
        <f t="shared" si="87"/>
        <v>#REF!</v>
      </c>
      <c r="AE47" s="278" t="e">
        <f t="shared" si="87"/>
        <v>#REF!</v>
      </c>
      <c r="AF47" s="279" t="e">
        <f t="shared" si="87"/>
        <v>#REF!</v>
      </c>
      <c r="AG47" s="278" t="e">
        <f t="shared" si="87"/>
        <v>#REF!</v>
      </c>
      <c r="AH47" s="279" t="e">
        <f t="shared" si="87"/>
        <v>#REF!</v>
      </c>
      <c r="AI47" s="278" t="e">
        <f t="shared" si="87"/>
        <v>#REF!</v>
      </c>
      <c r="AJ47" s="279" t="e">
        <f t="shared" si="87"/>
        <v>#REF!</v>
      </c>
      <c r="AM47" s="276" t="e">
        <f t="shared" si="63"/>
        <v>#REF!</v>
      </c>
      <c r="AN47" s="277"/>
      <c r="AO47" s="278" t="e">
        <f t="shared" ref="AO47:AV47" si="88">+AO48</f>
        <v>#REF!</v>
      </c>
      <c r="AP47" s="279" t="e">
        <f t="shared" si="88"/>
        <v>#REF!</v>
      </c>
      <c r="AQ47" s="278" t="e">
        <f t="shared" si="88"/>
        <v>#REF!</v>
      </c>
      <c r="AR47" s="279" t="e">
        <f t="shared" si="88"/>
        <v>#REF!</v>
      </c>
      <c r="AS47" s="278" t="e">
        <f t="shared" si="88"/>
        <v>#REF!</v>
      </c>
      <c r="AT47" s="279" t="e">
        <f t="shared" si="88"/>
        <v>#REF!</v>
      </c>
      <c r="AU47" s="278" t="e">
        <f t="shared" si="88"/>
        <v>#REF!</v>
      </c>
      <c r="AV47" s="279" t="e">
        <f t="shared" si="88"/>
        <v>#REF!</v>
      </c>
      <c r="AW47" s="278" t="e">
        <f t="shared" si="5"/>
        <v>#REF!</v>
      </c>
      <c r="AX47" s="331"/>
      <c r="AZ47" s="276" t="e">
        <f t="shared" si="66"/>
        <v>#REF!</v>
      </c>
      <c r="BA47" s="277"/>
      <c r="BB47" s="278" t="e">
        <f>+BB48</f>
        <v>#REF!</v>
      </c>
      <c r="BC47" s="279" t="e">
        <f t="shared" ref="BC47:BL47" si="89">+BC48</f>
        <v>#REF!</v>
      </c>
      <c r="BD47" s="278" t="e">
        <f t="shared" si="89"/>
        <v>#REF!</v>
      </c>
      <c r="BE47" s="279" t="e">
        <f t="shared" si="89"/>
        <v>#REF!</v>
      </c>
      <c r="BF47" s="278" t="e">
        <f t="shared" si="89"/>
        <v>#REF!</v>
      </c>
      <c r="BG47" s="279" t="e">
        <f t="shared" si="89"/>
        <v>#REF!</v>
      </c>
      <c r="BH47" s="278" t="e">
        <f t="shared" si="89"/>
        <v>#REF!</v>
      </c>
      <c r="BI47" s="279" t="e">
        <f t="shared" si="89"/>
        <v>#REF!</v>
      </c>
      <c r="BJ47" s="278" t="e">
        <f t="shared" si="89"/>
        <v>#REF!</v>
      </c>
      <c r="BK47" s="279" t="e">
        <f t="shared" si="89"/>
        <v>#REF!</v>
      </c>
      <c r="BL47" s="279" t="e">
        <f t="shared" si="89"/>
        <v>#REF!</v>
      </c>
    </row>
    <row r="48" spans="1:64">
      <c r="A48" s="270"/>
      <c r="B48" s="353" t="e">
        <f>#REF!</f>
        <v>#REF!</v>
      </c>
      <c r="C48" s="354" t="e">
        <f>#REF!</f>
        <v>#REF!</v>
      </c>
      <c r="E48" s="357"/>
      <c r="F48" s="357">
        <f t="shared" si="76"/>
        <v>0</v>
      </c>
      <c r="G48" s="357">
        <f t="shared" si="77"/>
        <v>0</v>
      </c>
      <c r="I48" s="357"/>
      <c r="J48" s="357">
        <f t="shared" si="78"/>
        <v>0</v>
      </c>
      <c r="K48" s="357">
        <f t="shared" si="79"/>
        <v>0</v>
      </c>
      <c r="M48" s="357">
        <f t="shared" si="80"/>
        <v>0</v>
      </c>
      <c r="N48" s="354"/>
      <c r="O48" s="288" t="str">
        <f>IF(M48=0,"",IF(N48=0,"ERROR",""))</f>
        <v/>
      </c>
      <c r="P48" s="289" t="str">
        <f>IF(O48="ERROR","Please insert comment","")</f>
        <v/>
      </c>
      <c r="Y48" s="353" t="e">
        <f t="shared" si="61"/>
        <v>#REF!</v>
      </c>
      <c r="Z48" s="354" t="e">
        <f>C53</f>
        <v>#REF!</v>
      </c>
      <c r="AA48" s="391" t="e">
        <f t="shared" ref="AA48:AI48" si="90">SUMPRODUCT(($A$76:$A$743=$Y48&amp;"- "&amp;$Z48)*($C$76:$C$743=AA$1)*($G$76:$G$743))</f>
        <v>#REF!</v>
      </c>
      <c r="AB48" s="392" t="e">
        <f t="shared" si="90"/>
        <v>#REF!</v>
      </c>
      <c r="AC48" s="391" t="e">
        <f t="shared" si="90"/>
        <v>#REF!</v>
      </c>
      <c r="AD48" s="392" t="e">
        <f t="shared" si="90"/>
        <v>#REF!</v>
      </c>
      <c r="AE48" s="391" t="e">
        <f t="shared" si="90"/>
        <v>#REF!</v>
      </c>
      <c r="AF48" s="392" t="e">
        <f t="shared" si="90"/>
        <v>#REF!</v>
      </c>
      <c r="AG48" s="391" t="e">
        <f t="shared" si="90"/>
        <v>#REF!</v>
      </c>
      <c r="AH48" s="392" t="e">
        <f t="shared" si="90"/>
        <v>#REF!</v>
      </c>
      <c r="AI48" s="391" t="e">
        <f t="shared" si="90"/>
        <v>#REF!</v>
      </c>
      <c r="AJ48" s="392" t="e">
        <f t="shared" si="75"/>
        <v>#REF!</v>
      </c>
      <c r="AM48" s="353" t="e">
        <f t="shared" si="63"/>
        <v>#REF!</v>
      </c>
      <c r="AN48" s="354" t="e">
        <f>C53</f>
        <v>#REF!</v>
      </c>
      <c r="AO48" s="391" t="e">
        <f t="shared" ref="AO48:AV48" si="91">SUMPRODUCT(($J$76:$J$742=$AM48&amp;"- "&amp;$AN48)*($K$76:$K$742=AO$1)*($O$76:$O$742))</f>
        <v>#REF!</v>
      </c>
      <c r="AP48" s="392" t="e">
        <f t="shared" si="91"/>
        <v>#REF!</v>
      </c>
      <c r="AQ48" s="391" t="e">
        <f t="shared" si="91"/>
        <v>#REF!</v>
      </c>
      <c r="AR48" s="392" t="e">
        <f t="shared" si="91"/>
        <v>#REF!</v>
      </c>
      <c r="AS48" s="391" t="e">
        <f t="shared" si="91"/>
        <v>#REF!</v>
      </c>
      <c r="AT48" s="392" t="e">
        <f t="shared" si="91"/>
        <v>#REF!</v>
      </c>
      <c r="AU48" s="391" t="e">
        <f t="shared" si="91"/>
        <v>#REF!</v>
      </c>
      <c r="AV48" s="392" t="e">
        <f t="shared" si="91"/>
        <v>#REF!</v>
      </c>
      <c r="AW48" s="391" t="e">
        <f t="shared" si="5"/>
        <v>#REF!</v>
      </c>
      <c r="AX48" s="297"/>
      <c r="AZ48" s="353" t="e">
        <f t="shared" si="66"/>
        <v>#REF!</v>
      </c>
      <c r="BA48" s="354" t="e">
        <f>C53</f>
        <v>#REF!</v>
      </c>
      <c r="BB48" s="391" t="e">
        <f t="shared" ref="BB48:BL48" si="92">SUMPRODUCT(($C$9:$C$70=$BA48)*($N$9:$N$70=BB$1)*($M$9:$M$70))</f>
        <v>#REF!</v>
      </c>
      <c r="BC48" s="392" t="e">
        <f t="shared" si="92"/>
        <v>#REF!</v>
      </c>
      <c r="BD48" s="391" t="e">
        <f t="shared" si="92"/>
        <v>#REF!</v>
      </c>
      <c r="BE48" s="392" t="e">
        <f t="shared" si="92"/>
        <v>#REF!</v>
      </c>
      <c r="BF48" s="391" t="e">
        <f t="shared" si="92"/>
        <v>#REF!</v>
      </c>
      <c r="BG48" s="392" t="e">
        <f t="shared" si="92"/>
        <v>#REF!</v>
      </c>
      <c r="BH48" s="391" t="e">
        <f t="shared" si="92"/>
        <v>#REF!</v>
      </c>
      <c r="BI48" s="392" t="e">
        <f t="shared" si="92"/>
        <v>#REF!</v>
      </c>
      <c r="BJ48" s="391" t="e">
        <f t="shared" si="92"/>
        <v>#REF!</v>
      </c>
      <c r="BK48" s="392" t="e">
        <f t="shared" si="92"/>
        <v>#REF!</v>
      </c>
      <c r="BL48" s="392" t="e">
        <f t="shared" si="92"/>
        <v>#REF!</v>
      </c>
    </row>
    <row r="49" spans="1:64">
      <c r="A49" s="270">
        <f>+A47+1</f>
        <v>1</v>
      </c>
      <c r="B49" s="270" t="e">
        <f>#REF!</f>
        <v>#REF!</v>
      </c>
      <c r="C49" s="283" t="e">
        <f>#REF!</f>
        <v>#REF!</v>
      </c>
      <c r="E49" s="290"/>
      <c r="F49" s="290">
        <f t="shared" si="76"/>
        <v>0</v>
      </c>
      <c r="G49" s="290">
        <f t="shared" si="77"/>
        <v>0</v>
      </c>
      <c r="I49" s="290"/>
      <c r="J49" s="290">
        <f t="shared" si="78"/>
        <v>0</v>
      </c>
      <c r="K49" s="290">
        <f t="shared" si="79"/>
        <v>0</v>
      </c>
      <c r="M49" s="290">
        <f t="shared" si="80"/>
        <v>0</v>
      </c>
      <c r="N49" s="283"/>
      <c r="O49" s="288" t="str">
        <f t="shared" si="20"/>
        <v/>
      </c>
      <c r="P49" s="289" t="str">
        <f>IF(O49="ERROR","Please insert comment","")</f>
        <v/>
      </c>
      <c r="Y49" s="276" t="e">
        <f t="shared" si="61"/>
        <v>#REF!</v>
      </c>
      <c r="Z49" s="277"/>
      <c r="AA49" s="278" t="e">
        <f t="shared" ref="AA49:AJ49" si="93">+AA50</f>
        <v>#REF!</v>
      </c>
      <c r="AB49" s="279" t="e">
        <f t="shared" si="93"/>
        <v>#REF!</v>
      </c>
      <c r="AC49" s="278" t="e">
        <f t="shared" si="93"/>
        <v>#REF!</v>
      </c>
      <c r="AD49" s="279" t="e">
        <f t="shared" si="93"/>
        <v>#REF!</v>
      </c>
      <c r="AE49" s="278" t="e">
        <f t="shared" si="93"/>
        <v>#REF!</v>
      </c>
      <c r="AF49" s="279" t="e">
        <f t="shared" si="93"/>
        <v>#REF!</v>
      </c>
      <c r="AG49" s="278" t="e">
        <f t="shared" si="93"/>
        <v>#REF!</v>
      </c>
      <c r="AH49" s="279" t="e">
        <f t="shared" si="93"/>
        <v>#REF!</v>
      </c>
      <c r="AI49" s="278" t="e">
        <f t="shared" si="93"/>
        <v>#REF!</v>
      </c>
      <c r="AJ49" s="279" t="e">
        <f t="shared" si="93"/>
        <v>#REF!</v>
      </c>
      <c r="AM49" s="276" t="e">
        <f t="shared" si="63"/>
        <v>#REF!</v>
      </c>
      <c r="AN49" s="277"/>
      <c r="AO49" s="278" t="e">
        <f t="shared" ref="AO49:AV49" si="94">+AO50</f>
        <v>#REF!</v>
      </c>
      <c r="AP49" s="279" t="e">
        <f t="shared" si="94"/>
        <v>#REF!</v>
      </c>
      <c r="AQ49" s="278" t="e">
        <f t="shared" si="94"/>
        <v>#REF!</v>
      </c>
      <c r="AR49" s="279" t="e">
        <f t="shared" si="94"/>
        <v>#REF!</v>
      </c>
      <c r="AS49" s="278" t="e">
        <f t="shared" si="94"/>
        <v>#REF!</v>
      </c>
      <c r="AT49" s="279" t="e">
        <f t="shared" si="94"/>
        <v>#REF!</v>
      </c>
      <c r="AU49" s="278" t="e">
        <f t="shared" si="94"/>
        <v>#REF!</v>
      </c>
      <c r="AV49" s="279" t="e">
        <f t="shared" si="94"/>
        <v>#REF!</v>
      </c>
      <c r="AW49" s="278" t="e">
        <f t="shared" si="5"/>
        <v>#REF!</v>
      </c>
      <c r="AX49" s="331"/>
      <c r="AZ49" s="276" t="e">
        <f t="shared" si="66"/>
        <v>#REF!</v>
      </c>
      <c r="BA49" s="277"/>
      <c r="BB49" s="278" t="e">
        <f>+BB50</f>
        <v>#REF!</v>
      </c>
      <c r="BC49" s="279" t="e">
        <f t="shared" ref="BC49:BL49" si="95">+BC50</f>
        <v>#REF!</v>
      </c>
      <c r="BD49" s="278" t="e">
        <f t="shared" si="95"/>
        <v>#REF!</v>
      </c>
      <c r="BE49" s="279" t="e">
        <f t="shared" si="95"/>
        <v>#REF!</v>
      </c>
      <c r="BF49" s="278" t="e">
        <f t="shared" si="95"/>
        <v>#REF!</v>
      </c>
      <c r="BG49" s="279" t="e">
        <f t="shared" si="95"/>
        <v>#REF!</v>
      </c>
      <c r="BH49" s="278" t="e">
        <f t="shared" si="95"/>
        <v>#REF!</v>
      </c>
      <c r="BI49" s="279" t="e">
        <f t="shared" si="95"/>
        <v>#REF!</v>
      </c>
      <c r="BJ49" s="278" t="e">
        <f t="shared" si="95"/>
        <v>#REF!</v>
      </c>
      <c r="BK49" s="279" t="e">
        <f t="shared" si="95"/>
        <v>#REF!</v>
      </c>
      <c r="BL49" s="279" t="e">
        <f t="shared" si="95"/>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1"/>
        <v>#REF!</v>
      </c>
      <c r="Z50" s="354" t="e">
        <f>C55</f>
        <v>#REF!</v>
      </c>
      <c r="AA50" s="391" t="e">
        <f t="shared" ref="AA50:AI50" si="96">SUMPRODUCT(($A$76:$A$743=$Y50&amp;"- "&amp;$Z50)*($C$76:$C$743=AA$1)*($G$76:$G$743))</f>
        <v>#REF!</v>
      </c>
      <c r="AB50" s="392" t="e">
        <f t="shared" si="96"/>
        <v>#REF!</v>
      </c>
      <c r="AC50" s="391" t="e">
        <f t="shared" si="96"/>
        <v>#REF!</v>
      </c>
      <c r="AD50" s="392" t="e">
        <f t="shared" si="96"/>
        <v>#REF!</v>
      </c>
      <c r="AE50" s="391" t="e">
        <f t="shared" si="96"/>
        <v>#REF!</v>
      </c>
      <c r="AF50" s="392" t="e">
        <f t="shared" si="96"/>
        <v>#REF!</v>
      </c>
      <c r="AG50" s="391" t="e">
        <f t="shared" si="96"/>
        <v>#REF!</v>
      </c>
      <c r="AH50" s="392" t="e">
        <f t="shared" si="96"/>
        <v>#REF!</v>
      </c>
      <c r="AI50" s="391" t="e">
        <f t="shared" si="96"/>
        <v>#REF!</v>
      </c>
      <c r="AJ50" s="392" t="e">
        <f t="shared" si="75"/>
        <v>#REF!</v>
      </c>
      <c r="AM50" s="353" t="e">
        <f t="shared" si="63"/>
        <v>#REF!</v>
      </c>
      <c r="AN50" s="354" t="e">
        <f>C55</f>
        <v>#REF!</v>
      </c>
      <c r="AO50" s="391" t="e">
        <f t="shared" ref="AO50:AV50" si="97">SUMPRODUCT(($J$76:$J$742=$AM50&amp;"- "&amp;$AN50)*($K$76:$K$742=AO$1)*($O$76:$O$742))</f>
        <v>#REF!</v>
      </c>
      <c r="AP50" s="392" t="e">
        <f t="shared" si="97"/>
        <v>#REF!</v>
      </c>
      <c r="AQ50" s="391" t="e">
        <f t="shared" si="97"/>
        <v>#REF!</v>
      </c>
      <c r="AR50" s="392" t="e">
        <f t="shared" si="97"/>
        <v>#REF!</v>
      </c>
      <c r="AS50" s="391" t="e">
        <f t="shared" si="97"/>
        <v>#REF!</v>
      </c>
      <c r="AT50" s="392" t="e">
        <f t="shared" si="97"/>
        <v>#REF!</v>
      </c>
      <c r="AU50" s="391" t="e">
        <f t="shared" si="97"/>
        <v>#REF!</v>
      </c>
      <c r="AV50" s="392" t="e">
        <f t="shared" si="97"/>
        <v>#REF!</v>
      </c>
      <c r="AW50" s="391" t="e">
        <f t="shared" si="5"/>
        <v>#REF!</v>
      </c>
      <c r="AX50" s="297"/>
      <c r="AZ50" s="353" t="e">
        <f t="shared" si="66"/>
        <v>#REF!</v>
      </c>
      <c r="BA50" s="354" t="e">
        <f>C55</f>
        <v>#REF!</v>
      </c>
      <c r="BB50" s="391" t="e">
        <f t="shared" ref="BB50:BL50" si="98">SUMPRODUCT(($C$9:$C$70=$BA50)*($N$9:$N$70=BB$1)*($M$9:$M$70))</f>
        <v>#REF!</v>
      </c>
      <c r="BC50" s="392" t="e">
        <f t="shared" si="98"/>
        <v>#REF!</v>
      </c>
      <c r="BD50" s="391" t="e">
        <f t="shared" si="98"/>
        <v>#REF!</v>
      </c>
      <c r="BE50" s="392" t="e">
        <f t="shared" si="98"/>
        <v>#REF!</v>
      </c>
      <c r="BF50" s="391" t="e">
        <f t="shared" si="98"/>
        <v>#REF!</v>
      </c>
      <c r="BG50" s="392" t="e">
        <f t="shared" si="98"/>
        <v>#REF!</v>
      </c>
      <c r="BH50" s="391" t="e">
        <f t="shared" si="98"/>
        <v>#REF!</v>
      </c>
      <c r="BI50" s="392" t="e">
        <f t="shared" si="98"/>
        <v>#REF!</v>
      </c>
      <c r="BJ50" s="391" t="e">
        <f t="shared" si="98"/>
        <v>#REF!</v>
      </c>
      <c r="BK50" s="392" t="e">
        <f t="shared" si="98"/>
        <v>#REF!</v>
      </c>
      <c r="BL50" s="392" t="e">
        <f t="shared" si="98"/>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1"/>
        <v>#REF!</v>
      </c>
      <c r="Z51" s="277"/>
      <c r="AA51" s="278" t="e">
        <f t="shared" ref="AA51:AJ51" si="99">+AA52</f>
        <v>#REF!</v>
      </c>
      <c r="AB51" s="279" t="e">
        <f t="shared" si="99"/>
        <v>#REF!</v>
      </c>
      <c r="AC51" s="278" t="e">
        <f t="shared" si="99"/>
        <v>#REF!</v>
      </c>
      <c r="AD51" s="279" t="e">
        <f t="shared" si="99"/>
        <v>#REF!</v>
      </c>
      <c r="AE51" s="278" t="e">
        <f t="shared" si="99"/>
        <v>#REF!</v>
      </c>
      <c r="AF51" s="279" t="e">
        <f t="shared" si="99"/>
        <v>#REF!</v>
      </c>
      <c r="AG51" s="278" t="e">
        <f t="shared" si="99"/>
        <v>#REF!</v>
      </c>
      <c r="AH51" s="279" t="e">
        <f t="shared" si="99"/>
        <v>#REF!</v>
      </c>
      <c r="AI51" s="278" t="e">
        <f t="shared" si="99"/>
        <v>#REF!</v>
      </c>
      <c r="AJ51" s="279" t="e">
        <f t="shared" si="99"/>
        <v>#REF!</v>
      </c>
      <c r="AM51" s="276" t="e">
        <f t="shared" si="63"/>
        <v>#REF!</v>
      </c>
      <c r="AN51" s="277"/>
      <c r="AO51" s="278" t="e">
        <f t="shared" ref="AO51:AV51" si="100">+AO52</f>
        <v>#REF!</v>
      </c>
      <c r="AP51" s="279" t="e">
        <f t="shared" si="100"/>
        <v>#REF!</v>
      </c>
      <c r="AQ51" s="278" t="e">
        <f t="shared" si="100"/>
        <v>#REF!</v>
      </c>
      <c r="AR51" s="279" t="e">
        <f t="shared" si="100"/>
        <v>#REF!</v>
      </c>
      <c r="AS51" s="278" t="e">
        <f t="shared" si="100"/>
        <v>#REF!</v>
      </c>
      <c r="AT51" s="279" t="e">
        <f t="shared" si="100"/>
        <v>#REF!</v>
      </c>
      <c r="AU51" s="278" t="e">
        <f t="shared" si="100"/>
        <v>#REF!</v>
      </c>
      <c r="AV51" s="279" t="e">
        <f t="shared" si="100"/>
        <v>#REF!</v>
      </c>
      <c r="AW51" s="278" t="e">
        <f t="shared" si="5"/>
        <v>#REF!</v>
      </c>
      <c r="AX51" s="331"/>
      <c r="AZ51" s="276" t="e">
        <f t="shared" si="66"/>
        <v>#REF!</v>
      </c>
      <c r="BA51" s="277"/>
      <c r="BB51" s="278" t="e">
        <f>+BB52</f>
        <v>#REF!</v>
      </c>
      <c r="BC51" s="279" t="e">
        <f t="shared" ref="BC51:BL51" si="101">+BC52</f>
        <v>#REF!</v>
      </c>
      <c r="BD51" s="278" t="e">
        <f t="shared" si="101"/>
        <v>#REF!</v>
      </c>
      <c r="BE51" s="279" t="e">
        <f t="shared" si="101"/>
        <v>#REF!</v>
      </c>
      <c r="BF51" s="278" t="e">
        <f t="shared" si="101"/>
        <v>#REF!</v>
      </c>
      <c r="BG51" s="279" t="e">
        <f t="shared" si="101"/>
        <v>#REF!</v>
      </c>
      <c r="BH51" s="278" t="e">
        <f t="shared" si="101"/>
        <v>#REF!</v>
      </c>
      <c r="BI51" s="279" t="e">
        <f t="shared" si="101"/>
        <v>#REF!</v>
      </c>
      <c r="BJ51" s="278" t="e">
        <f t="shared" si="101"/>
        <v>#REF!</v>
      </c>
      <c r="BK51" s="279" t="e">
        <f t="shared" si="101"/>
        <v>#REF!</v>
      </c>
      <c r="BL51" s="279" t="e">
        <f t="shared" si="101"/>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1"/>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5"/>
        <v>#REF!</v>
      </c>
      <c r="AM52" s="353" t="e">
        <f t="shared" si="63"/>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6"/>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5">IF(O53="ERROR","Please insert comment","")</f>
        <v/>
      </c>
      <c r="Y53" s="327" t="e">
        <f t="shared" si="61"/>
        <v>#REF!</v>
      </c>
      <c r="Z53" s="327"/>
      <c r="AA53" s="328" t="e">
        <f t="shared" ref="AA53:AJ53" si="106">SUM(AA3,AA9,AA25,AA32,AA35,AA38,AA45,AA47,AA49,AA51)</f>
        <v>#REF!</v>
      </c>
      <c r="AB53" s="328" t="e">
        <f t="shared" si="106"/>
        <v>#REF!</v>
      </c>
      <c r="AC53" s="328" t="e">
        <f t="shared" si="106"/>
        <v>#REF!</v>
      </c>
      <c r="AD53" s="328" t="e">
        <f t="shared" si="106"/>
        <v>#REF!</v>
      </c>
      <c r="AE53" s="328" t="e">
        <f t="shared" si="106"/>
        <v>#REF!</v>
      </c>
      <c r="AF53" s="328" t="e">
        <f t="shared" si="106"/>
        <v>#REF!</v>
      </c>
      <c r="AG53" s="328" t="e">
        <f t="shared" si="106"/>
        <v>#REF!</v>
      </c>
      <c r="AH53" s="328" t="e">
        <f t="shared" si="106"/>
        <v>#REF!</v>
      </c>
      <c r="AI53" s="328" t="e">
        <f t="shared" si="106"/>
        <v>#REF!</v>
      </c>
      <c r="AJ53" s="328" t="e">
        <f t="shared" si="106"/>
        <v>#REF!</v>
      </c>
      <c r="AM53" s="327" t="e">
        <f t="shared" si="63"/>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6"/>
        <v>#REF!</v>
      </c>
      <c r="BA53" s="327"/>
      <c r="BB53" s="328" t="e">
        <f>SUM(BB3,BB9,BB25,BB32,BB35,BB38,BB45,BB47,BB49,BB51)</f>
        <v>#REF!</v>
      </c>
      <c r="BC53" s="328" t="e">
        <f t="shared" ref="BC53:BL53" si="107">SUM(BC3,BC9,BC25,BC32,BC35,BC38,BC45,BC47,BC49,BC51)</f>
        <v>#REF!</v>
      </c>
      <c r="BD53" s="328" t="e">
        <f t="shared" si="107"/>
        <v>#REF!</v>
      </c>
      <c r="BE53" s="328" t="e">
        <f t="shared" si="107"/>
        <v>#REF!</v>
      </c>
      <c r="BF53" s="328" t="e">
        <f t="shared" si="107"/>
        <v>#REF!</v>
      </c>
      <c r="BG53" s="328" t="e">
        <f t="shared" si="107"/>
        <v>#REF!</v>
      </c>
      <c r="BH53" s="328" t="e">
        <f t="shared" si="107"/>
        <v>#REF!</v>
      </c>
      <c r="BI53" s="328" t="e">
        <f t="shared" si="107"/>
        <v>#REF!</v>
      </c>
      <c r="BJ53" s="328" t="e">
        <f t="shared" si="107"/>
        <v>#REF!</v>
      </c>
      <c r="BK53" s="328" t="e">
        <f t="shared" si="107"/>
        <v>#REF!</v>
      </c>
      <c r="BL53" s="328" t="e">
        <f t="shared" si="107"/>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5"/>
        <v/>
      </c>
      <c r="Y54" s="276" t="e">
        <f t="shared" si="61"/>
        <v>#REF!</v>
      </c>
      <c r="Z54" s="277"/>
      <c r="AA54" s="278" t="e">
        <f t="shared" ref="AA54:AJ54" si="108">+AA55+AA56</f>
        <v>#REF!</v>
      </c>
      <c r="AB54" s="279" t="e">
        <f t="shared" si="108"/>
        <v>#REF!</v>
      </c>
      <c r="AC54" s="278" t="e">
        <f t="shared" si="108"/>
        <v>#REF!</v>
      </c>
      <c r="AD54" s="279" t="e">
        <f t="shared" si="108"/>
        <v>#REF!</v>
      </c>
      <c r="AE54" s="278" t="e">
        <f t="shared" si="108"/>
        <v>#REF!</v>
      </c>
      <c r="AF54" s="279" t="e">
        <f t="shared" si="108"/>
        <v>#REF!</v>
      </c>
      <c r="AG54" s="278" t="e">
        <f t="shared" si="108"/>
        <v>#REF!</v>
      </c>
      <c r="AH54" s="279" t="e">
        <f t="shared" si="108"/>
        <v>#REF!</v>
      </c>
      <c r="AI54" s="278" t="e">
        <f t="shared" si="108"/>
        <v>#REF!</v>
      </c>
      <c r="AJ54" s="279" t="e">
        <f t="shared" si="108"/>
        <v>#REF!</v>
      </c>
      <c r="AM54" s="276" t="e">
        <f t="shared" si="63"/>
        <v>#REF!</v>
      </c>
      <c r="AN54" s="277"/>
      <c r="AO54" s="278" t="e">
        <f t="shared" ref="AO54:AV54" si="109">+AO55+AO56</f>
        <v>#REF!</v>
      </c>
      <c r="AP54" s="279" t="e">
        <f t="shared" si="109"/>
        <v>#REF!</v>
      </c>
      <c r="AQ54" s="278" t="e">
        <f t="shared" si="109"/>
        <v>#REF!</v>
      </c>
      <c r="AR54" s="279" t="e">
        <f t="shared" si="109"/>
        <v>#REF!</v>
      </c>
      <c r="AS54" s="278" t="e">
        <f t="shared" si="109"/>
        <v>#REF!</v>
      </c>
      <c r="AT54" s="279" t="e">
        <f t="shared" si="109"/>
        <v>#REF!</v>
      </c>
      <c r="AU54" s="278" t="e">
        <f t="shared" si="109"/>
        <v>#REF!</v>
      </c>
      <c r="AV54" s="279" t="e">
        <f t="shared" si="109"/>
        <v>#REF!</v>
      </c>
      <c r="AW54" s="278" t="e">
        <f t="shared" si="5"/>
        <v>#REF!</v>
      </c>
      <c r="AX54" s="331"/>
      <c r="AZ54" s="276" t="e">
        <f t="shared" si="66"/>
        <v>#REF!</v>
      </c>
      <c r="BA54" s="277"/>
      <c r="BB54" s="278" t="e">
        <f>+BB55+BB56</f>
        <v>#REF!</v>
      </c>
      <c r="BC54" s="279" t="e">
        <f t="shared" ref="BC54:BL54" si="110">+BC55+BC56</f>
        <v>#REF!</v>
      </c>
      <c r="BD54" s="278" t="e">
        <f t="shared" si="110"/>
        <v>#REF!</v>
      </c>
      <c r="BE54" s="279" t="e">
        <f t="shared" si="110"/>
        <v>#REF!</v>
      </c>
      <c r="BF54" s="278" t="e">
        <f t="shared" si="110"/>
        <v>#REF!</v>
      </c>
      <c r="BG54" s="279" t="e">
        <f t="shared" si="110"/>
        <v>#REF!</v>
      </c>
      <c r="BH54" s="278" t="e">
        <f t="shared" si="110"/>
        <v>#REF!</v>
      </c>
      <c r="BI54" s="279" t="e">
        <f t="shared" si="110"/>
        <v>#REF!</v>
      </c>
      <c r="BJ54" s="278" t="e">
        <f t="shared" si="110"/>
        <v>#REF!</v>
      </c>
      <c r="BK54" s="279" t="e">
        <f t="shared" si="110"/>
        <v>#REF!</v>
      </c>
      <c r="BL54" s="279" t="e">
        <f t="shared" si="110"/>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5"/>
        <v/>
      </c>
      <c r="Y55" s="353" t="e">
        <f t="shared" si="61"/>
        <v>#REF!</v>
      </c>
      <c r="Z55" s="354" t="e">
        <f t="shared" si="61"/>
        <v>#REF!</v>
      </c>
      <c r="AA55" s="391" t="e">
        <f t="shared" ref="AA55:AI56" si="111">SUMPRODUCT(($A$76:$A$743=$Y55&amp;"- "&amp;$Z55)*($C$76:$C$743=AA$1)*($G$76:$G$743))</f>
        <v>#REF!</v>
      </c>
      <c r="AB55" s="392" t="e">
        <f t="shared" si="111"/>
        <v>#REF!</v>
      </c>
      <c r="AC55" s="391" t="e">
        <f t="shared" si="111"/>
        <v>#REF!</v>
      </c>
      <c r="AD55" s="392" t="e">
        <f t="shared" si="111"/>
        <v>#REF!</v>
      </c>
      <c r="AE55" s="391" t="e">
        <f t="shared" si="111"/>
        <v>#REF!</v>
      </c>
      <c r="AF55" s="392" t="e">
        <f t="shared" si="111"/>
        <v>#REF!</v>
      </c>
      <c r="AG55" s="391" t="e">
        <f t="shared" si="111"/>
        <v>#REF!</v>
      </c>
      <c r="AH55" s="392" t="e">
        <f t="shared" si="111"/>
        <v>#REF!</v>
      </c>
      <c r="AI55" s="391" t="e">
        <f t="shared" si="111"/>
        <v>#REF!</v>
      </c>
      <c r="AJ55" s="392" t="e">
        <f t="shared" ref="AJ55:AJ60" si="112">SUM(AA55:AI55)</f>
        <v>#REF!</v>
      </c>
      <c r="AM55" s="353" t="e">
        <f t="shared" si="63"/>
        <v>#REF!</v>
      </c>
      <c r="AN55" s="354" t="e">
        <f t="shared" si="63"/>
        <v>#REF!</v>
      </c>
      <c r="AO55" s="391" t="e">
        <f t="shared" ref="AO55:AV57" si="113">SUMPRODUCT(($J$76:$J$742=$AM55&amp;"- "&amp;$AN55)*($K$76:$K$742=AO$1)*($O$76:$O$742))</f>
        <v>#REF!</v>
      </c>
      <c r="AP55" s="392" t="e">
        <f t="shared" si="113"/>
        <v>#REF!</v>
      </c>
      <c r="AQ55" s="391" t="e">
        <f t="shared" si="113"/>
        <v>#REF!</v>
      </c>
      <c r="AR55" s="392" t="e">
        <f t="shared" si="113"/>
        <v>#REF!</v>
      </c>
      <c r="AS55" s="391" t="e">
        <f t="shared" si="113"/>
        <v>#REF!</v>
      </c>
      <c r="AT55" s="392" t="e">
        <f t="shared" si="113"/>
        <v>#REF!</v>
      </c>
      <c r="AU55" s="391" t="e">
        <f t="shared" si="113"/>
        <v>#REF!</v>
      </c>
      <c r="AV55" s="392" t="e">
        <f t="shared" si="113"/>
        <v>#REF!</v>
      </c>
      <c r="AW55" s="391" t="e">
        <f t="shared" si="5"/>
        <v>#REF!</v>
      </c>
      <c r="AX55" s="297"/>
      <c r="AZ55" s="353" t="e">
        <f t="shared" si="66"/>
        <v>#REF!</v>
      </c>
      <c r="BA55" s="354" t="e">
        <f>C60</f>
        <v>#REF!</v>
      </c>
      <c r="BB55" s="391" t="e">
        <f t="shared" ref="BB55:BL56" si="114">SUMPRODUCT(($C$9:$C$70=$BA55)*($N$9:$N$70=BB$1)*($M$9:$M$70))</f>
        <v>#REF!</v>
      </c>
      <c r="BC55" s="392" t="e">
        <f t="shared" si="114"/>
        <v>#REF!</v>
      </c>
      <c r="BD55" s="391" t="e">
        <f t="shared" si="114"/>
        <v>#REF!</v>
      </c>
      <c r="BE55" s="392" t="e">
        <f t="shared" si="114"/>
        <v>#REF!</v>
      </c>
      <c r="BF55" s="391" t="e">
        <f t="shared" si="114"/>
        <v>#REF!</v>
      </c>
      <c r="BG55" s="392" t="e">
        <f t="shared" si="114"/>
        <v>#REF!</v>
      </c>
      <c r="BH55" s="391" t="e">
        <f t="shared" si="114"/>
        <v>#REF!</v>
      </c>
      <c r="BI55" s="392" t="e">
        <f t="shared" si="114"/>
        <v>#REF!</v>
      </c>
      <c r="BJ55" s="391" t="e">
        <f t="shared" si="114"/>
        <v>#REF!</v>
      </c>
      <c r="BK55" s="392" t="e">
        <f t="shared" si="114"/>
        <v>#REF!</v>
      </c>
      <c r="BL55" s="392" t="e">
        <f t="shared" si="114"/>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5"/>
        <v/>
      </c>
      <c r="Y56" s="270" t="e">
        <f t="shared" si="61"/>
        <v>#REF!</v>
      </c>
      <c r="Z56" s="283" t="e">
        <f>C61</f>
        <v>#REF!</v>
      </c>
      <c r="AA56" s="284" t="e">
        <f t="shared" si="111"/>
        <v>#REF!</v>
      </c>
      <c r="AB56" s="285" t="e">
        <f t="shared" si="111"/>
        <v>#REF!</v>
      </c>
      <c r="AC56" s="284" t="e">
        <f t="shared" si="111"/>
        <v>#REF!</v>
      </c>
      <c r="AD56" s="285" t="e">
        <f t="shared" si="111"/>
        <v>#REF!</v>
      </c>
      <c r="AE56" s="284" t="e">
        <f t="shared" si="111"/>
        <v>#REF!</v>
      </c>
      <c r="AF56" s="285" t="e">
        <f t="shared" si="111"/>
        <v>#REF!</v>
      </c>
      <c r="AG56" s="284" t="e">
        <f t="shared" si="111"/>
        <v>#REF!</v>
      </c>
      <c r="AH56" s="285" t="e">
        <f t="shared" si="111"/>
        <v>#REF!</v>
      </c>
      <c r="AI56" s="284" t="e">
        <f t="shared" si="111"/>
        <v>#REF!</v>
      </c>
      <c r="AJ56" s="285" t="e">
        <f t="shared" si="112"/>
        <v>#REF!</v>
      </c>
      <c r="AM56" s="270" t="e">
        <f t="shared" si="63"/>
        <v>#REF!</v>
      </c>
      <c r="AN56" s="283" t="e">
        <f t="shared" si="63"/>
        <v>#REF!</v>
      </c>
      <c r="AO56" s="284" t="e">
        <f t="shared" si="113"/>
        <v>#REF!</v>
      </c>
      <c r="AP56" s="285" t="e">
        <f t="shared" si="113"/>
        <v>#REF!</v>
      </c>
      <c r="AQ56" s="284" t="e">
        <f t="shared" si="113"/>
        <v>#REF!</v>
      </c>
      <c r="AR56" s="285" t="e">
        <f t="shared" si="113"/>
        <v>#REF!</v>
      </c>
      <c r="AS56" s="284" t="e">
        <f t="shared" si="113"/>
        <v>#REF!</v>
      </c>
      <c r="AT56" s="285" t="e">
        <f t="shared" si="113"/>
        <v>#REF!</v>
      </c>
      <c r="AU56" s="284" t="e">
        <f t="shared" si="113"/>
        <v>#REF!</v>
      </c>
      <c r="AV56" s="285" t="e">
        <f t="shared" si="113"/>
        <v>#REF!</v>
      </c>
      <c r="AW56" s="284" t="e">
        <f t="shared" si="5"/>
        <v>#REF!</v>
      </c>
      <c r="AX56" s="285"/>
      <c r="AZ56" s="270" t="e">
        <f t="shared" si="66"/>
        <v>#REF!</v>
      </c>
      <c r="BA56" s="283" t="e">
        <f>C61</f>
        <v>#REF!</v>
      </c>
      <c r="BB56" s="284" t="e">
        <f t="shared" si="114"/>
        <v>#REF!</v>
      </c>
      <c r="BC56" s="285" t="e">
        <f t="shared" si="114"/>
        <v>#REF!</v>
      </c>
      <c r="BD56" s="284" t="e">
        <f t="shared" si="114"/>
        <v>#REF!</v>
      </c>
      <c r="BE56" s="285" t="e">
        <f t="shared" si="114"/>
        <v>#REF!</v>
      </c>
      <c r="BF56" s="284" t="e">
        <f t="shared" si="114"/>
        <v>#REF!</v>
      </c>
      <c r="BG56" s="285" t="e">
        <f t="shared" si="114"/>
        <v>#REF!</v>
      </c>
      <c r="BH56" s="284" t="e">
        <f t="shared" si="114"/>
        <v>#REF!</v>
      </c>
      <c r="BI56" s="285" t="e">
        <f t="shared" si="114"/>
        <v>#REF!</v>
      </c>
      <c r="BJ56" s="284" t="e">
        <f t="shared" si="114"/>
        <v>#REF!</v>
      </c>
      <c r="BK56" s="285" t="e">
        <f t="shared" si="114"/>
        <v>#REF!</v>
      </c>
      <c r="BL56" s="285" t="e">
        <f t="shared" si="114"/>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5"/>
        <v/>
      </c>
      <c r="Y57" s="327" t="e">
        <f t="shared" si="61"/>
        <v>#REF!</v>
      </c>
      <c r="Z57" s="327"/>
      <c r="AA57" s="328" t="e">
        <f t="shared" ref="AA57:AJ57" si="115">+AA54</f>
        <v>#REF!</v>
      </c>
      <c r="AB57" s="328" t="e">
        <f t="shared" si="115"/>
        <v>#REF!</v>
      </c>
      <c r="AC57" s="328" t="e">
        <f t="shared" si="115"/>
        <v>#REF!</v>
      </c>
      <c r="AD57" s="328" t="e">
        <f t="shared" si="115"/>
        <v>#REF!</v>
      </c>
      <c r="AE57" s="328" t="e">
        <f t="shared" si="115"/>
        <v>#REF!</v>
      </c>
      <c r="AF57" s="328" t="e">
        <f t="shared" si="115"/>
        <v>#REF!</v>
      </c>
      <c r="AG57" s="328" t="e">
        <f t="shared" si="115"/>
        <v>#REF!</v>
      </c>
      <c r="AH57" s="328" t="e">
        <f t="shared" si="115"/>
        <v>#REF!</v>
      </c>
      <c r="AI57" s="328" t="e">
        <f t="shared" si="115"/>
        <v>#REF!</v>
      </c>
      <c r="AJ57" s="328" t="e">
        <f t="shared" si="115"/>
        <v>#REF!</v>
      </c>
      <c r="AM57" s="327" t="e">
        <f t="shared" si="63"/>
        <v>#REF!</v>
      </c>
      <c r="AN57" s="327"/>
      <c r="AO57" s="328" t="e">
        <f t="shared" si="113"/>
        <v>#REF!</v>
      </c>
      <c r="AP57" s="328" t="e">
        <f t="shared" si="113"/>
        <v>#REF!</v>
      </c>
      <c r="AQ57" s="328" t="e">
        <f t="shared" si="113"/>
        <v>#REF!</v>
      </c>
      <c r="AR57" s="328" t="e">
        <f t="shared" si="113"/>
        <v>#REF!</v>
      </c>
      <c r="AS57" s="328" t="e">
        <f t="shared" si="113"/>
        <v>#REF!</v>
      </c>
      <c r="AT57" s="328" t="e">
        <f t="shared" si="113"/>
        <v>#REF!</v>
      </c>
      <c r="AU57" s="328" t="e">
        <f t="shared" si="113"/>
        <v>#REF!</v>
      </c>
      <c r="AV57" s="328" t="e">
        <f t="shared" si="113"/>
        <v>#REF!</v>
      </c>
      <c r="AW57" s="328" t="e">
        <f t="shared" si="5"/>
        <v>#REF!</v>
      </c>
      <c r="AX57" s="334"/>
      <c r="AZ57" s="327" t="e">
        <f t="shared" si="66"/>
        <v>#REF!</v>
      </c>
      <c r="BA57" s="327"/>
      <c r="BB57" s="328" t="e">
        <f>+BB54</f>
        <v>#REF!</v>
      </c>
      <c r="BC57" s="328" t="e">
        <f t="shared" ref="BC57:BL57" si="116">+BC54</f>
        <v>#REF!</v>
      </c>
      <c r="BD57" s="328" t="e">
        <f t="shared" si="116"/>
        <v>#REF!</v>
      </c>
      <c r="BE57" s="328" t="e">
        <f t="shared" si="116"/>
        <v>#REF!</v>
      </c>
      <c r="BF57" s="328" t="e">
        <f t="shared" si="116"/>
        <v>#REF!</v>
      </c>
      <c r="BG57" s="328" t="e">
        <f t="shared" si="116"/>
        <v>#REF!</v>
      </c>
      <c r="BH57" s="328" t="e">
        <f t="shared" si="116"/>
        <v>#REF!</v>
      </c>
      <c r="BI57" s="328" t="e">
        <f t="shared" si="116"/>
        <v>#REF!</v>
      </c>
      <c r="BJ57" s="328" t="e">
        <f t="shared" si="116"/>
        <v>#REF!</v>
      </c>
      <c r="BK57" s="328" t="e">
        <f t="shared" si="116"/>
        <v>#REF!</v>
      </c>
      <c r="BL57" s="328" t="e">
        <f t="shared" si="116"/>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1"/>
        <v>#REF!</v>
      </c>
      <c r="Z58" s="277"/>
      <c r="AA58" s="278" t="e">
        <f t="shared" ref="AA58:AJ58" si="117">+AA59+AA60+AA61</f>
        <v>#REF!</v>
      </c>
      <c r="AB58" s="279" t="e">
        <f t="shared" si="117"/>
        <v>#REF!</v>
      </c>
      <c r="AC58" s="278" t="e">
        <f t="shared" si="117"/>
        <v>#REF!</v>
      </c>
      <c r="AD58" s="279" t="e">
        <f t="shared" si="117"/>
        <v>#REF!</v>
      </c>
      <c r="AE58" s="278" t="e">
        <f t="shared" si="117"/>
        <v>#REF!</v>
      </c>
      <c r="AF58" s="279" t="e">
        <f t="shared" si="117"/>
        <v>#REF!</v>
      </c>
      <c r="AG58" s="278" t="e">
        <f t="shared" si="117"/>
        <v>#REF!</v>
      </c>
      <c r="AH58" s="279" t="e">
        <f t="shared" si="117"/>
        <v>#REF!</v>
      </c>
      <c r="AI58" s="278" t="e">
        <f t="shared" si="117"/>
        <v>#REF!</v>
      </c>
      <c r="AJ58" s="279" t="e">
        <f t="shared" si="117"/>
        <v>#REF!</v>
      </c>
      <c r="AM58" s="276" t="e">
        <f t="shared" si="63"/>
        <v>#REF!</v>
      </c>
      <c r="AN58" s="277"/>
      <c r="AO58" s="278" t="e">
        <f t="shared" ref="AO58:AV58" si="118">+AO59+AO60+AO61</f>
        <v>#REF!</v>
      </c>
      <c r="AP58" s="279" t="e">
        <f t="shared" si="118"/>
        <v>#REF!</v>
      </c>
      <c r="AQ58" s="278" t="e">
        <f t="shared" si="118"/>
        <v>#REF!</v>
      </c>
      <c r="AR58" s="279" t="e">
        <f t="shared" si="118"/>
        <v>#REF!</v>
      </c>
      <c r="AS58" s="278" t="e">
        <f t="shared" si="118"/>
        <v>#REF!</v>
      </c>
      <c r="AT58" s="279" t="e">
        <f t="shared" si="118"/>
        <v>#REF!</v>
      </c>
      <c r="AU58" s="278" t="e">
        <f t="shared" si="118"/>
        <v>#REF!</v>
      </c>
      <c r="AV58" s="279" t="e">
        <f t="shared" si="118"/>
        <v>#REF!</v>
      </c>
      <c r="AW58" s="278" t="e">
        <f t="shared" si="5"/>
        <v>#REF!</v>
      </c>
      <c r="AX58" s="331"/>
      <c r="AZ58" s="276" t="e">
        <f t="shared" si="66"/>
        <v>#REF!</v>
      </c>
      <c r="BA58" s="277"/>
      <c r="BB58" s="278" t="e">
        <f>+BB59+BB60+BB61</f>
        <v>#REF!</v>
      </c>
      <c r="BC58" s="279" t="e">
        <f t="shared" ref="BC58:BL58" si="119">+BC59+BC60+BC61</f>
        <v>#REF!</v>
      </c>
      <c r="BD58" s="278" t="e">
        <f t="shared" si="119"/>
        <v>#REF!</v>
      </c>
      <c r="BE58" s="279" t="e">
        <f t="shared" si="119"/>
        <v>#REF!</v>
      </c>
      <c r="BF58" s="278" t="e">
        <f t="shared" si="119"/>
        <v>#REF!</v>
      </c>
      <c r="BG58" s="279" t="e">
        <f t="shared" si="119"/>
        <v>#REF!</v>
      </c>
      <c r="BH58" s="278" t="e">
        <f t="shared" si="119"/>
        <v>#REF!</v>
      </c>
      <c r="BI58" s="279" t="e">
        <f t="shared" si="119"/>
        <v>#REF!</v>
      </c>
      <c r="BJ58" s="278" t="e">
        <f t="shared" si="119"/>
        <v>#REF!</v>
      </c>
      <c r="BK58" s="279" t="e">
        <f t="shared" si="119"/>
        <v>#REF!</v>
      </c>
      <c r="BL58" s="279" t="e">
        <f t="shared" si="119"/>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5"/>
        <v/>
      </c>
      <c r="Y59" s="353" t="e">
        <f t="shared" si="61"/>
        <v>#REF!</v>
      </c>
      <c r="Z59" s="354" t="e">
        <f>C64</f>
        <v>#REF!</v>
      </c>
      <c r="AA59" s="391" t="e">
        <f t="shared" ref="AA59:AI60" si="120">SUMPRODUCT(($A$76:$A$743=$Y59&amp;"- "&amp;$Z59)*($C$76:$C$743=AA$1)*($G$76:$G$743))</f>
        <v>#REF!</v>
      </c>
      <c r="AB59" s="392" t="e">
        <f t="shared" si="120"/>
        <v>#REF!</v>
      </c>
      <c r="AC59" s="391" t="e">
        <f t="shared" si="120"/>
        <v>#REF!</v>
      </c>
      <c r="AD59" s="392" t="e">
        <f t="shared" si="120"/>
        <v>#REF!</v>
      </c>
      <c r="AE59" s="391" t="e">
        <f t="shared" si="120"/>
        <v>#REF!</v>
      </c>
      <c r="AF59" s="392" t="e">
        <f t="shared" si="120"/>
        <v>#REF!</v>
      </c>
      <c r="AG59" s="391" t="e">
        <f t="shared" si="120"/>
        <v>#REF!</v>
      </c>
      <c r="AH59" s="392" t="e">
        <f t="shared" si="120"/>
        <v>#REF!</v>
      </c>
      <c r="AI59" s="391" t="e">
        <f t="shared" si="120"/>
        <v>#REF!</v>
      </c>
      <c r="AJ59" s="392" t="e">
        <f t="shared" si="112"/>
        <v>#REF!</v>
      </c>
      <c r="AM59" s="353" t="e">
        <f t="shared" si="63"/>
        <v>#REF!</v>
      </c>
      <c r="AN59" s="354" t="e">
        <f>C64</f>
        <v>#REF!</v>
      </c>
      <c r="AO59" s="391" t="e">
        <f t="shared" ref="AO59:AV61" si="121">SUMPRODUCT(($J$76:$J$742=$AM59&amp;"- "&amp;$AN59)*($K$76:$K$742=AO$1)*($O$76:$O$742))</f>
        <v>#REF!</v>
      </c>
      <c r="AP59" s="392" t="e">
        <f t="shared" si="121"/>
        <v>#REF!</v>
      </c>
      <c r="AQ59" s="391" t="e">
        <f t="shared" si="121"/>
        <v>#REF!</v>
      </c>
      <c r="AR59" s="392" t="e">
        <f t="shared" si="121"/>
        <v>#REF!</v>
      </c>
      <c r="AS59" s="391" t="e">
        <f t="shared" si="121"/>
        <v>#REF!</v>
      </c>
      <c r="AT59" s="392" t="e">
        <f t="shared" si="121"/>
        <v>#REF!</v>
      </c>
      <c r="AU59" s="391" t="e">
        <f t="shared" si="121"/>
        <v>#REF!</v>
      </c>
      <c r="AV59" s="392" t="e">
        <f t="shared" si="121"/>
        <v>#REF!</v>
      </c>
      <c r="AW59" s="391" t="e">
        <f t="shared" si="5"/>
        <v>#REF!</v>
      </c>
      <c r="AX59" s="297"/>
      <c r="AZ59" s="353" t="e">
        <f t="shared" si="66"/>
        <v>#REF!</v>
      </c>
      <c r="BA59" s="354" t="e">
        <f>C64</f>
        <v>#REF!</v>
      </c>
      <c r="BB59" s="391" t="e">
        <f t="shared" ref="BB59:BL61" si="122">SUMPRODUCT(($C$9:$C$70=$BA59)*($N$9:$N$70=BB$1)*($M$9:$M$70))</f>
        <v>#REF!</v>
      </c>
      <c r="BC59" s="392" t="e">
        <f t="shared" si="122"/>
        <v>#REF!</v>
      </c>
      <c r="BD59" s="391" t="e">
        <f t="shared" si="122"/>
        <v>#REF!</v>
      </c>
      <c r="BE59" s="392" t="e">
        <f t="shared" si="122"/>
        <v>#REF!</v>
      </c>
      <c r="BF59" s="391" t="e">
        <f t="shared" si="122"/>
        <v>#REF!</v>
      </c>
      <c r="BG59" s="392" t="e">
        <f t="shared" si="122"/>
        <v>#REF!</v>
      </c>
      <c r="BH59" s="391" t="e">
        <f t="shared" si="122"/>
        <v>#REF!</v>
      </c>
      <c r="BI59" s="392" t="e">
        <f t="shared" si="122"/>
        <v>#REF!</v>
      </c>
      <c r="BJ59" s="391" t="e">
        <f t="shared" si="122"/>
        <v>#REF!</v>
      </c>
      <c r="BK59" s="392" t="e">
        <f t="shared" si="122"/>
        <v>#REF!</v>
      </c>
      <c r="BL59" s="392" t="e">
        <f t="shared" si="122"/>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1"/>
        <v>#REF!</v>
      </c>
      <c r="Z60" s="283" t="e">
        <f>C65</f>
        <v>#REF!</v>
      </c>
      <c r="AA60" s="284" t="e">
        <f t="shared" si="120"/>
        <v>#REF!</v>
      </c>
      <c r="AB60" s="285" t="e">
        <f t="shared" si="120"/>
        <v>#REF!</v>
      </c>
      <c r="AC60" s="284" t="e">
        <f t="shared" si="120"/>
        <v>#REF!</v>
      </c>
      <c r="AD60" s="285" t="e">
        <f t="shared" si="120"/>
        <v>#REF!</v>
      </c>
      <c r="AE60" s="284" t="e">
        <f t="shared" si="120"/>
        <v>#REF!</v>
      </c>
      <c r="AF60" s="285" t="e">
        <f t="shared" si="120"/>
        <v>#REF!</v>
      </c>
      <c r="AG60" s="284" t="e">
        <f t="shared" si="120"/>
        <v>#REF!</v>
      </c>
      <c r="AH60" s="285" t="e">
        <f t="shared" si="120"/>
        <v>#REF!</v>
      </c>
      <c r="AI60" s="284" t="e">
        <f t="shared" si="120"/>
        <v>#REF!</v>
      </c>
      <c r="AJ60" s="285" t="e">
        <f t="shared" si="112"/>
        <v>#REF!</v>
      </c>
      <c r="AM60" s="270" t="e">
        <f t="shared" si="63"/>
        <v>#REF!</v>
      </c>
      <c r="AN60" s="283" t="e">
        <f>C65</f>
        <v>#REF!</v>
      </c>
      <c r="AO60" s="284" t="e">
        <f t="shared" si="121"/>
        <v>#REF!</v>
      </c>
      <c r="AP60" s="285" t="e">
        <f t="shared" si="121"/>
        <v>#REF!</v>
      </c>
      <c r="AQ60" s="284" t="e">
        <f t="shared" si="121"/>
        <v>#REF!</v>
      </c>
      <c r="AR60" s="285" t="e">
        <f t="shared" si="121"/>
        <v>#REF!</v>
      </c>
      <c r="AS60" s="284" t="e">
        <f t="shared" si="121"/>
        <v>#REF!</v>
      </c>
      <c r="AT60" s="285" t="e">
        <f t="shared" si="121"/>
        <v>#REF!</v>
      </c>
      <c r="AU60" s="284" t="e">
        <f t="shared" si="121"/>
        <v>#REF!</v>
      </c>
      <c r="AV60" s="285" t="e">
        <f t="shared" si="121"/>
        <v>#REF!</v>
      </c>
      <c r="AW60" s="284" t="e">
        <f t="shared" si="5"/>
        <v>#REF!</v>
      </c>
      <c r="AX60" s="285"/>
      <c r="AZ60" s="270" t="e">
        <f t="shared" si="66"/>
        <v>#REF!</v>
      </c>
      <c r="BA60" s="283" t="e">
        <f>C65</f>
        <v>#REF!</v>
      </c>
      <c r="BB60" s="284" t="e">
        <f t="shared" si="122"/>
        <v>#REF!</v>
      </c>
      <c r="BC60" s="285" t="e">
        <f t="shared" si="122"/>
        <v>#REF!</v>
      </c>
      <c r="BD60" s="284" t="e">
        <f t="shared" si="122"/>
        <v>#REF!</v>
      </c>
      <c r="BE60" s="285" t="e">
        <f t="shared" si="122"/>
        <v>#REF!</v>
      </c>
      <c r="BF60" s="284" t="e">
        <f t="shared" si="122"/>
        <v>#REF!</v>
      </c>
      <c r="BG60" s="285" t="e">
        <f t="shared" si="122"/>
        <v>#REF!</v>
      </c>
      <c r="BH60" s="284" t="e">
        <f t="shared" si="122"/>
        <v>#REF!</v>
      </c>
      <c r="BI60" s="285" t="e">
        <f t="shared" si="122"/>
        <v>#REF!</v>
      </c>
      <c r="BJ60" s="284" t="e">
        <f t="shared" si="122"/>
        <v>#REF!</v>
      </c>
      <c r="BK60" s="285" t="e">
        <f t="shared" si="122"/>
        <v>#REF!</v>
      </c>
      <c r="BL60" s="285" t="e">
        <f t="shared" si="122"/>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1"/>
        <v>#REF!</v>
      </c>
      <c r="Z61" s="354" t="e">
        <f>C66</f>
        <v>#REF!</v>
      </c>
      <c r="AA61" s="391" t="e">
        <f t="shared" ref="AA61:AJ61" si="123">SUMPRODUCT(($C$9:$C$70=$BA61)*($N$9:$N$70=AA$1)*($M$9:$M$70))</f>
        <v>#REF!</v>
      </c>
      <c r="AB61" s="392" t="e">
        <f t="shared" si="123"/>
        <v>#REF!</v>
      </c>
      <c r="AC61" s="391" t="e">
        <f t="shared" si="123"/>
        <v>#REF!</v>
      </c>
      <c r="AD61" s="392" t="e">
        <f t="shared" si="123"/>
        <v>#REF!</v>
      </c>
      <c r="AE61" s="391" t="e">
        <f t="shared" si="123"/>
        <v>#REF!</v>
      </c>
      <c r="AF61" s="392" t="e">
        <f t="shared" si="123"/>
        <v>#REF!</v>
      </c>
      <c r="AG61" s="391" t="e">
        <f t="shared" si="123"/>
        <v>#REF!</v>
      </c>
      <c r="AH61" s="392" t="e">
        <f t="shared" si="123"/>
        <v>#REF!</v>
      </c>
      <c r="AI61" s="391" t="e">
        <f t="shared" si="123"/>
        <v>#REF!</v>
      </c>
      <c r="AJ61" s="392" t="e">
        <f t="shared" si="123"/>
        <v>#REF!</v>
      </c>
      <c r="AK61" s="269"/>
      <c r="AM61" s="353" t="e">
        <f t="shared" si="63"/>
        <v>#REF!</v>
      </c>
      <c r="AN61" s="354" t="e">
        <f>C66</f>
        <v>#REF!</v>
      </c>
      <c r="AO61" s="391" t="e">
        <f t="shared" si="121"/>
        <v>#REF!</v>
      </c>
      <c r="AP61" s="392" t="e">
        <f t="shared" si="121"/>
        <v>#REF!</v>
      </c>
      <c r="AQ61" s="391" t="e">
        <f t="shared" si="121"/>
        <v>#REF!</v>
      </c>
      <c r="AR61" s="392" t="e">
        <f t="shared" si="121"/>
        <v>#REF!</v>
      </c>
      <c r="AS61" s="391" t="e">
        <f t="shared" si="121"/>
        <v>#REF!</v>
      </c>
      <c r="AT61" s="392" t="e">
        <f t="shared" si="121"/>
        <v>#REF!</v>
      </c>
      <c r="AU61" s="391" t="e">
        <f t="shared" si="121"/>
        <v>#REF!</v>
      </c>
      <c r="AV61" s="392" t="e">
        <f t="shared" si="121"/>
        <v>#REF!</v>
      </c>
      <c r="AW61" s="391" t="e">
        <f t="shared" si="5"/>
        <v>#REF!</v>
      </c>
      <c r="AX61" s="297"/>
      <c r="AZ61" s="353" t="e">
        <f t="shared" si="66"/>
        <v>#REF!</v>
      </c>
      <c r="BA61" s="354" t="e">
        <f>C66</f>
        <v>#REF!</v>
      </c>
      <c r="BB61" s="391" t="e">
        <f t="shared" si="122"/>
        <v>#REF!</v>
      </c>
      <c r="BC61" s="392" t="e">
        <f t="shared" si="122"/>
        <v>#REF!</v>
      </c>
      <c r="BD61" s="391" t="e">
        <f t="shared" si="122"/>
        <v>#REF!</v>
      </c>
      <c r="BE61" s="392" t="e">
        <f t="shared" si="122"/>
        <v>#REF!</v>
      </c>
      <c r="BF61" s="391" t="e">
        <f t="shared" si="122"/>
        <v>#REF!</v>
      </c>
      <c r="BG61" s="392" t="e">
        <f t="shared" si="122"/>
        <v>#REF!</v>
      </c>
      <c r="BH61" s="391" t="e">
        <f t="shared" si="122"/>
        <v>#REF!</v>
      </c>
      <c r="BI61" s="392" t="e">
        <f t="shared" si="122"/>
        <v>#REF!</v>
      </c>
      <c r="BJ61" s="391" t="e">
        <f t="shared" si="122"/>
        <v>#REF!</v>
      </c>
      <c r="BK61" s="392" t="e">
        <f t="shared" si="122"/>
        <v>#REF!</v>
      </c>
      <c r="BL61" s="392" t="e">
        <f t="shared" si="122"/>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4">IF(M62=0,"",IF(N62=0,"ERROR",""))</f>
        <v/>
      </c>
      <c r="P62" s="289" t="str">
        <f t="shared" ref="P62:P67" si="125">IF(O62="ERROR","Please insert comment","")</f>
        <v/>
      </c>
      <c r="Y62" s="276" t="e">
        <f t="shared" si="61"/>
        <v>#REF!</v>
      </c>
      <c r="Z62" s="277"/>
      <c r="AA62" s="278" t="e">
        <f t="shared" ref="AA62:AJ62" si="126">+AA63+AA64+AA65</f>
        <v>#REF!</v>
      </c>
      <c r="AB62" s="279" t="e">
        <f t="shared" si="126"/>
        <v>#REF!</v>
      </c>
      <c r="AC62" s="278" t="e">
        <f t="shared" si="126"/>
        <v>#REF!</v>
      </c>
      <c r="AD62" s="279" t="e">
        <f t="shared" si="126"/>
        <v>#REF!</v>
      </c>
      <c r="AE62" s="278" t="e">
        <f t="shared" si="126"/>
        <v>#REF!</v>
      </c>
      <c r="AF62" s="279" t="e">
        <f t="shared" si="126"/>
        <v>#REF!</v>
      </c>
      <c r="AG62" s="278" t="e">
        <f t="shared" si="126"/>
        <v>#REF!</v>
      </c>
      <c r="AH62" s="279" t="e">
        <f t="shared" si="126"/>
        <v>#REF!</v>
      </c>
      <c r="AI62" s="278" t="e">
        <f t="shared" si="126"/>
        <v>#REF!</v>
      </c>
      <c r="AJ62" s="279" t="e">
        <f t="shared" si="126"/>
        <v>#REF!</v>
      </c>
      <c r="AM62" s="276" t="e">
        <f t="shared" si="63"/>
        <v>#REF!</v>
      </c>
      <c r="AN62" s="277"/>
      <c r="AO62" s="278" t="e">
        <f t="shared" ref="AO62:AV62" si="127">+AO63+AO64+AO65</f>
        <v>#REF!</v>
      </c>
      <c r="AP62" s="279" t="e">
        <f t="shared" si="127"/>
        <v>#REF!</v>
      </c>
      <c r="AQ62" s="278" t="e">
        <f t="shared" si="127"/>
        <v>#REF!</v>
      </c>
      <c r="AR62" s="279" t="e">
        <f t="shared" si="127"/>
        <v>#REF!</v>
      </c>
      <c r="AS62" s="278" t="e">
        <f t="shared" si="127"/>
        <v>#REF!</v>
      </c>
      <c r="AT62" s="279" t="e">
        <f t="shared" si="127"/>
        <v>#REF!</v>
      </c>
      <c r="AU62" s="278" t="e">
        <f t="shared" si="127"/>
        <v>#REF!</v>
      </c>
      <c r="AV62" s="279" t="e">
        <f t="shared" si="127"/>
        <v>#REF!</v>
      </c>
      <c r="AW62" s="278" t="e">
        <f t="shared" si="5"/>
        <v>#REF!</v>
      </c>
      <c r="AX62" s="331"/>
      <c r="AZ62" s="276" t="e">
        <f t="shared" si="66"/>
        <v>#REF!</v>
      </c>
      <c r="BA62" s="277"/>
      <c r="BB62" s="278" t="e">
        <f>+BB63+BB64+BB65</f>
        <v>#REF!</v>
      </c>
      <c r="BC62" s="279" t="e">
        <f t="shared" ref="BC62:BL62" si="128">+BC63+BC64+BC65</f>
        <v>#REF!</v>
      </c>
      <c r="BD62" s="278" t="e">
        <f t="shared" si="128"/>
        <v>#REF!</v>
      </c>
      <c r="BE62" s="279" t="e">
        <f t="shared" si="128"/>
        <v>#REF!</v>
      </c>
      <c r="BF62" s="278" t="e">
        <f t="shared" si="128"/>
        <v>#REF!</v>
      </c>
      <c r="BG62" s="279" t="e">
        <f t="shared" si="128"/>
        <v>#REF!</v>
      </c>
      <c r="BH62" s="278" t="e">
        <f t="shared" si="128"/>
        <v>#REF!</v>
      </c>
      <c r="BI62" s="279" t="e">
        <f t="shared" si="128"/>
        <v>#REF!</v>
      </c>
      <c r="BJ62" s="278" t="e">
        <f t="shared" si="128"/>
        <v>#REF!</v>
      </c>
      <c r="BK62" s="279" t="e">
        <f t="shared" si="128"/>
        <v>#REF!</v>
      </c>
      <c r="BL62" s="279" t="e">
        <f t="shared" si="128"/>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4"/>
        <v/>
      </c>
      <c r="P63" s="289" t="str">
        <f t="shared" si="125"/>
        <v/>
      </c>
      <c r="Y63" s="353" t="e">
        <f t="shared" si="61"/>
        <v>#REF!</v>
      </c>
      <c r="Z63" s="354" t="e">
        <f>C68</f>
        <v>#REF!</v>
      </c>
      <c r="AA63" s="391" t="e">
        <f t="shared" ref="AA63:AI65" si="129">SUMPRODUCT(($A$76:$A$743=$Y63&amp;"- "&amp;$Z63)*($C$76:$C$743=AA$1)*($G$76:$G$743))</f>
        <v>#REF!</v>
      </c>
      <c r="AB63" s="392" t="e">
        <f t="shared" si="129"/>
        <v>#REF!</v>
      </c>
      <c r="AC63" s="391" t="e">
        <f t="shared" si="129"/>
        <v>#REF!</v>
      </c>
      <c r="AD63" s="392" t="e">
        <f t="shared" si="129"/>
        <v>#REF!</v>
      </c>
      <c r="AE63" s="391" t="e">
        <f t="shared" si="129"/>
        <v>#REF!</v>
      </c>
      <c r="AF63" s="392" t="e">
        <f t="shared" si="129"/>
        <v>#REF!</v>
      </c>
      <c r="AG63" s="391" t="e">
        <f t="shared" si="129"/>
        <v>#REF!</v>
      </c>
      <c r="AH63" s="392" t="e">
        <f t="shared" si="129"/>
        <v>#REF!</v>
      </c>
      <c r="AI63" s="391" t="e">
        <f t="shared" si="129"/>
        <v>#REF!</v>
      </c>
      <c r="AJ63" s="392" t="e">
        <f>SUM(AA63:AI63)</f>
        <v>#REF!</v>
      </c>
      <c r="AM63" s="353" t="e">
        <f t="shared" si="63"/>
        <v>#REF!</v>
      </c>
      <c r="AN63" s="354" t="e">
        <f>C68</f>
        <v>#REF!</v>
      </c>
      <c r="AO63" s="391" t="e">
        <f t="shared" ref="AO63:AV65" si="130">SUMPRODUCT(($J$76:$J$742=$AM63&amp;"- "&amp;$AN63)*($K$76:$K$742=AO$1)*($O$76:$O$742))</f>
        <v>#REF!</v>
      </c>
      <c r="AP63" s="392" t="e">
        <f t="shared" si="130"/>
        <v>#REF!</v>
      </c>
      <c r="AQ63" s="391" t="e">
        <f t="shared" si="130"/>
        <v>#REF!</v>
      </c>
      <c r="AR63" s="392" t="e">
        <f t="shared" si="130"/>
        <v>#REF!</v>
      </c>
      <c r="AS63" s="391" t="e">
        <f t="shared" si="130"/>
        <v>#REF!</v>
      </c>
      <c r="AT63" s="392" t="e">
        <f t="shared" si="130"/>
        <v>#REF!</v>
      </c>
      <c r="AU63" s="391" t="e">
        <f t="shared" si="130"/>
        <v>#REF!</v>
      </c>
      <c r="AV63" s="392" t="e">
        <f t="shared" si="130"/>
        <v>#REF!</v>
      </c>
      <c r="AW63" s="391" t="e">
        <f t="shared" si="5"/>
        <v>#REF!</v>
      </c>
      <c r="AX63" s="297"/>
      <c r="AZ63" s="353" t="e">
        <f t="shared" si="66"/>
        <v>#REF!</v>
      </c>
      <c r="BA63" s="354" t="e">
        <f>C68</f>
        <v>#REF!</v>
      </c>
      <c r="BB63" s="391" t="e">
        <f t="shared" ref="BB63:BL65" si="131">SUMPRODUCT(($C$9:$C$70=$BA63)*($N$9:$N$70=BB$1)*($M$9:$M$70))</f>
        <v>#REF!</v>
      </c>
      <c r="BC63" s="392" t="e">
        <f t="shared" si="131"/>
        <v>#REF!</v>
      </c>
      <c r="BD63" s="391" t="e">
        <f t="shared" si="131"/>
        <v>#REF!</v>
      </c>
      <c r="BE63" s="392" t="e">
        <f t="shared" si="131"/>
        <v>#REF!</v>
      </c>
      <c r="BF63" s="391" t="e">
        <f t="shared" si="131"/>
        <v>#REF!</v>
      </c>
      <c r="BG63" s="392" t="e">
        <f t="shared" si="131"/>
        <v>#REF!</v>
      </c>
      <c r="BH63" s="391" t="e">
        <f t="shared" si="131"/>
        <v>#REF!</v>
      </c>
      <c r="BI63" s="392" t="e">
        <f t="shared" si="131"/>
        <v>#REF!</v>
      </c>
      <c r="BJ63" s="391" t="e">
        <f t="shared" si="131"/>
        <v>#REF!</v>
      </c>
      <c r="BK63" s="392" t="e">
        <f t="shared" si="131"/>
        <v>#REF!</v>
      </c>
      <c r="BL63" s="392" t="e">
        <f t="shared" si="131"/>
        <v>#REF!</v>
      </c>
    </row>
    <row r="64" spans="1:64" ht="12.75" customHeight="1">
      <c r="A64" s="270">
        <f>+A62+1</f>
        <v>11</v>
      </c>
      <c r="B64" s="353" t="e">
        <f>#REF!</f>
        <v>#REF!</v>
      </c>
      <c r="C64" s="367" t="e">
        <f>#REF!</f>
        <v>#REF!</v>
      </c>
      <c r="E64" s="368"/>
      <c r="F64" s="368"/>
      <c r="G64" s="368"/>
      <c r="I64" s="357"/>
      <c r="J64" s="357">
        <f>SUMIF($J$76:$J$743,B64&amp;"- "&amp;C64,$O$76:$O$743)</f>
        <v>0</v>
      </c>
      <c r="K64" s="357">
        <f>I64+J64</f>
        <v>0</v>
      </c>
      <c r="M64" s="357"/>
      <c r="N64" s="367"/>
      <c r="O64" s="288" t="str">
        <f t="shared" si="124"/>
        <v/>
      </c>
      <c r="P64" s="289" t="str">
        <f t="shared" si="125"/>
        <v/>
      </c>
      <c r="Y64" s="270" t="e">
        <f t="shared" si="61"/>
        <v>#REF!</v>
      </c>
      <c r="Z64" s="283" t="e">
        <f>C69</f>
        <v>#REF!</v>
      </c>
      <c r="AA64" s="284" t="e">
        <f t="shared" si="129"/>
        <v>#REF!</v>
      </c>
      <c r="AB64" s="285" t="e">
        <f t="shared" si="129"/>
        <v>#REF!</v>
      </c>
      <c r="AC64" s="284" t="e">
        <f t="shared" si="129"/>
        <v>#REF!</v>
      </c>
      <c r="AD64" s="285" t="e">
        <f t="shared" si="129"/>
        <v>#REF!</v>
      </c>
      <c r="AE64" s="284" t="e">
        <f t="shared" si="129"/>
        <v>#REF!</v>
      </c>
      <c r="AF64" s="285" t="e">
        <f t="shared" si="129"/>
        <v>#REF!</v>
      </c>
      <c r="AG64" s="284" t="e">
        <f t="shared" si="129"/>
        <v>#REF!</v>
      </c>
      <c r="AH64" s="285" t="e">
        <f t="shared" si="129"/>
        <v>#REF!</v>
      </c>
      <c r="AI64" s="284" t="e">
        <f t="shared" si="129"/>
        <v>#REF!</v>
      </c>
      <c r="AJ64" s="285" t="e">
        <f>SUM(AA64:AI64)</f>
        <v>#REF!</v>
      </c>
      <c r="AM64" s="270" t="e">
        <f t="shared" si="63"/>
        <v>#REF!</v>
      </c>
      <c r="AN64" s="283" t="e">
        <f>C69</f>
        <v>#REF!</v>
      </c>
      <c r="AO64" s="284" t="e">
        <f t="shared" si="130"/>
        <v>#REF!</v>
      </c>
      <c r="AP64" s="285" t="e">
        <f t="shared" si="130"/>
        <v>#REF!</v>
      </c>
      <c r="AQ64" s="284" t="e">
        <f t="shared" si="130"/>
        <v>#REF!</v>
      </c>
      <c r="AR64" s="285" t="e">
        <f t="shared" si="130"/>
        <v>#REF!</v>
      </c>
      <c r="AS64" s="284" t="e">
        <f t="shared" si="130"/>
        <v>#REF!</v>
      </c>
      <c r="AT64" s="285" t="e">
        <f t="shared" si="130"/>
        <v>#REF!</v>
      </c>
      <c r="AU64" s="284" t="e">
        <f t="shared" si="130"/>
        <v>#REF!</v>
      </c>
      <c r="AV64" s="285" t="e">
        <f t="shared" si="130"/>
        <v>#REF!</v>
      </c>
      <c r="AW64" s="284" t="e">
        <f t="shared" si="5"/>
        <v>#REF!</v>
      </c>
      <c r="AX64" s="285"/>
      <c r="AZ64" s="270" t="e">
        <f t="shared" si="66"/>
        <v>#REF!</v>
      </c>
      <c r="BA64" s="283" t="e">
        <f>C69</f>
        <v>#REF!</v>
      </c>
      <c r="BB64" s="284" t="e">
        <f t="shared" si="131"/>
        <v>#REF!</v>
      </c>
      <c r="BC64" s="285" t="e">
        <f t="shared" si="131"/>
        <v>#REF!</v>
      </c>
      <c r="BD64" s="284" t="e">
        <f t="shared" si="131"/>
        <v>#REF!</v>
      </c>
      <c r="BE64" s="285" t="e">
        <f t="shared" si="131"/>
        <v>#REF!</v>
      </c>
      <c r="BF64" s="284" t="e">
        <f t="shared" si="131"/>
        <v>#REF!</v>
      </c>
      <c r="BG64" s="285" t="e">
        <f t="shared" si="131"/>
        <v>#REF!</v>
      </c>
      <c r="BH64" s="284" t="e">
        <f t="shared" si="131"/>
        <v>#REF!</v>
      </c>
      <c r="BI64" s="285" t="e">
        <f t="shared" si="131"/>
        <v>#REF!</v>
      </c>
      <c r="BJ64" s="284" t="e">
        <f t="shared" si="131"/>
        <v>#REF!</v>
      </c>
      <c r="BK64" s="285" t="e">
        <f t="shared" si="131"/>
        <v>#REF!</v>
      </c>
      <c r="BL64" s="285" t="e">
        <f t="shared" si="131"/>
        <v>#REF!</v>
      </c>
    </row>
    <row r="65" spans="1:64" ht="12" customHeight="1">
      <c r="A65" s="270"/>
      <c r="B65" s="270" t="e">
        <f>#REF!</f>
        <v>#REF!</v>
      </c>
      <c r="C65" s="269" t="e">
        <f>#REF!</f>
        <v>#REF!</v>
      </c>
      <c r="E65" s="299"/>
      <c r="F65" s="299"/>
      <c r="G65" s="299"/>
      <c r="I65" s="290"/>
      <c r="J65" s="290">
        <f>SUMIF($J$76:$J$743,B65&amp;"- "&amp;C65,$O$76:$O$743)</f>
        <v>0</v>
      </c>
      <c r="K65" s="290">
        <f>I65+J65</f>
        <v>0</v>
      </c>
      <c r="M65" s="290"/>
      <c r="O65" s="288" t="str">
        <f t="shared" si="124"/>
        <v/>
      </c>
      <c r="P65" s="289" t="str">
        <f t="shared" si="125"/>
        <v/>
      </c>
      <c r="Y65" s="353" t="e">
        <f t="shared" si="61"/>
        <v>#REF!</v>
      </c>
      <c r="Z65" s="354" t="e">
        <f>C70</f>
        <v>#REF!</v>
      </c>
      <c r="AA65" s="391" t="e">
        <f t="shared" si="129"/>
        <v>#REF!</v>
      </c>
      <c r="AB65" s="392" t="e">
        <f t="shared" si="129"/>
        <v>#REF!</v>
      </c>
      <c r="AC65" s="391" t="e">
        <f t="shared" si="129"/>
        <v>#REF!</v>
      </c>
      <c r="AD65" s="392" t="e">
        <f t="shared" si="129"/>
        <v>#REF!</v>
      </c>
      <c r="AE65" s="391" t="e">
        <f t="shared" si="129"/>
        <v>#REF!</v>
      </c>
      <c r="AF65" s="392" t="e">
        <f t="shared" si="129"/>
        <v>#REF!</v>
      </c>
      <c r="AG65" s="391" t="e">
        <f t="shared" si="129"/>
        <v>#REF!</v>
      </c>
      <c r="AH65" s="392" t="e">
        <f t="shared" si="129"/>
        <v>#REF!</v>
      </c>
      <c r="AI65" s="391" t="e">
        <f t="shared" si="129"/>
        <v>#REF!</v>
      </c>
      <c r="AJ65" s="392" t="e">
        <f>SUM(AA65:AI65)</f>
        <v>#REF!</v>
      </c>
      <c r="AM65" s="353" t="e">
        <f t="shared" si="63"/>
        <v>#REF!</v>
      </c>
      <c r="AN65" s="354" t="e">
        <f>C70</f>
        <v>#REF!</v>
      </c>
      <c r="AO65" s="391" t="e">
        <f t="shared" si="130"/>
        <v>#REF!</v>
      </c>
      <c r="AP65" s="392" t="e">
        <f t="shared" si="130"/>
        <v>#REF!</v>
      </c>
      <c r="AQ65" s="391" t="e">
        <f t="shared" si="130"/>
        <v>#REF!</v>
      </c>
      <c r="AR65" s="392" t="e">
        <f t="shared" si="130"/>
        <v>#REF!</v>
      </c>
      <c r="AS65" s="391" t="e">
        <f t="shared" si="130"/>
        <v>#REF!</v>
      </c>
      <c r="AT65" s="392" t="e">
        <f t="shared" si="130"/>
        <v>#REF!</v>
      </c>
      <c r="AU65" s="391" t="e">
        <f t="shared" si="130"/>
        <v>#REF!</v>
      </c>
      <c r="AV65" s="392" t="e">
        <f t="shared" si="130"/>
        <v>#REF!</v>
      </c>
      <c r="AW65" s="391" t="e">
        <f t="shared" si="5"/>
        <v>#REF!</v>
      </c>
      <c r="AX65" s="297"/>
      <c r="AZ65" s="353" t="e">
        <f t="shared" si="66"/>
        <v>#REF!</v>
      </c>
      <c r="BA65" s="354" t="e">
        <f>C70</f>
        <v>#REF!</v>
      </c>
      <c r="BB65" s="391" t="e">
        <f t="shared" si="131"/>
        <v>#REF!</v>
      </c>
      <c r="BC65" s="392" t="e">
        <f t="shared" si="131"/>
        <v>#REF!</v>
      </c>
      <c r="BD65" s="391" t="e">
        <f t="shared" si="131"/>
        <v>#REF!</v>
      </c>
      <c r="BE65" s="392" t="e">
        <f t="shared" si="131"/>
        <v>#REF!</v>
      </c>
      <c r="BF65" s="391" t="e">
        <f t="shared" si="131"/>
        <v>#REF!</v>
      </c>
      <c r="BG65" s="392" t="e">
        <f t="shared" si="131"/>
        <v>#REF!</v>
      </c>
      <c r="BH65" s="391" t="e">
        <f t="shared" si="131"/>
        <v>#REF!</v>
      </c>
      <c r="BI65" s="392" t="e">
        <f t="shared" si="131"/>
        <v>#REF!</v>
      </c>
      <c r="BJ65" s="391" t="e">
        <f t="shared" si="131"/>
        <v>#REF!</v>
      </c>
      <c r="BK65" s="392" t="e">
        <f t="shared" si="131"/>
        <v>#REF!</v>
      </c>
      <c r="BL65" s="392" t="e">
        <f t="shared" si="131"/>
        <v>#REF!</v>
      </c>
    </row>
    <row r="66" spans="1:64">
      <c r="A66" s="270"/>
      <c r="B66" s="353" t="e">
        <f>#REF!</f>
        <v>#REF!</v>
      </c>
      <c r="C66" s="367" t="e">
        <f>#REF!</f>
        <v>#REF!</v>
      </c>
      <c r="E66" s="368"/>
      <c r="F66" s="368"/>
      <c r="G66" s="368"/>
      <c r="I66" s="357"/>
      <c r="J66" s="357">
        <f>SUMIF($J$76:$J$743,B66&amp;"- "&amp;C66,$O$76:$O$743)</f>
        <v>0</v>
      </c>
      <c r="K66" s="357">
        <f>I66+J66</f>
        <v>0</v>
      </c>
      <c r="M66" s="357"/>
      <c r="N66" s="367"/>
      <c r="O66" s="288" t="str">
        <f t="shared" si="124"/>
        <v/>
      </c>
      <c r="P66" s="289" t="str">
        <f t="shared" si="125"/>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4"/>
        <v/>
      </c>
      <c r="P67" s="289" t="str">
        <f t="shared" si="125"/>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SUMIF($J$76:$J$743,B68&amp;"- "&amp;C68,$O$76:$O$743)</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SUMIF($J$76:$J$743,B69&amp;"- "&amp;C69,$O$76:$O$743)</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SUMIF($J$76:$J$743,B70&amp;"- "&amp;C70,$O$76:$O$743)</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A76" s="269" t="s">
        <v>407</v>
      </c>
      <c r="C76" s="271" t="s">
        <v>167</v>
      </c>
      <c r="E76" s="270"/>
      <c r="F76" s="307"/>
      <c r="G76" s="310"/>
      <c r="K76" s="269"/>
      <c r="M76" s="308"/>
      <c r="N76" s="309"/>
      <c r="O76" s="310"/>
      <c r="P76" s="308"/>
      <c r="Q76" s="300"/>
    </row>
    <row r="77" spans="1:64">
      <c r="A77" s="269" t="s">
        <v>408</v>
      </c>
      <c r="C77" s="271" t="s">
        <v>167</v>
      </c>
      <c r="E77" s="270"/>
      <c r="F77" s="307"/>
      <c r="G77" s="310"/>
      <c r="K77" s="269"/>
      <c r="M77" s="308"/>
      <c r="N77" s="308"/>
      <c r="O77" s="311"/>
      <c r="P77" s="308"/>
      <c r="Q77" s="300"/>
    </row>
    <row r="78" spans="1:64">
      <c r="A78" s="269" t="s">
        <v>409</v>
      </c>
      <c r="C78" s="271" t="s">
        <v>167</v>
      </c>
      <c r="E78" s="270"/>
      <c r="F78" s="307"/>
      <c r="G78" s="310"/>
      <c r="I78" s="300"/>
      <c r="K78" s="269"/>
      <c r="M78" s="308"/>
      <c r="N78" s="308"/>
      <c r="O78" s="311"/>
      <c r="P78" s="308"/>
      <c r="Q78" s="300"/>
    </row>
    <row r="79" spans="1:64">
      <c r="E79" s="270"/>
      <c r="F79" s="307"/>
      <c r="G79" s="300"/>
      <c r="K79" s="269"/>
      <c r="M79" s="308"/>
      <c r="N79" s="308"/>
      <c r="O79" s="311"/>
      <c r="P79" s="308"/>
      <c r="Q79" s="300"/>
    </row>
    <row r="80" spans="1:64">
      <c r="E80" s="270"/>
      <c r="F80" s="307"/>
      <c r="G80" s="300"/>
      <c r="I80" s="300"/>
      <c r="K80" s="269"/>
      <c r="M80" s="308"/>
      <c r="N80" s="309"/>
      <c r="O80" s="310"/>
      <c r="P80" s="308"/>
      <c r="Q80" s="300"/>
    </row>
    <row r="81" spans="5:17">
      <c r="E81" s="270"/>
      <c r="F81" s="307"/>
      <c r="G81" s="300"/>
      <c r="K81" s="269"/>
      <c r="M81" s="308"/>
      <c r="N81" s="308"/>
      <c r="O81" s="311"/>
      <c r="P81" s="308"/>
      <c r="Q81" s="300"/>
    </row>
    <row r="82" spans="5:17">
      <c r="E82" s="270"/>
      <c r="F82" s="307"/>
      <c r="G82" s="300"/>
      <c r="I82" s="300"/>
      <c r="K82" s="269"/>
      <c r="M82" s="308"/>
      <c r="N82" s="308"/>
      <c r="O82" s="311"/>
      <c r="P82" s="308"/>
      <c r="Q82" s="300"/>
    </row>
    <row r="83" spans="5:17">
      <c r="E83" s="270"/>
      <c r="F83" s="307"/>
      <c r="G83" s="300"/>
      <c r="K83" s="269"/>
      <c r="M83" s="308"/>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70">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97" priority="4" operator="containsText" text="ERROR">
      <formula>NOT(ISERROR(SEARCH("ERROR",F72)))</formula>
    </cfRule>
  </conditionalFormatting>
  <conditionalFormatting sqref="J72">
    <cfRule type="containsText" dxfId="96" priority="3" operator="containsText" text="ERROR">
      <formula>NOT(ISERROR(SEARCH("ERROR",J72)))</formula>
    </cfRule>
  </conditionalFormatting>
  <conditionalFormatting sqref="T14">
    <cfRule type="containsText" dxfId="95" priority="2" operator="containsText" text="ERROR">
      <formula>NOT(ISERROR(SEARCH("ERROR",T14)))</formula>
    </cfRule>
  </conditionalFormatting>
  <conditionalFormatting sqref="T26">
    <cfRule type="containsText" dxfId="94"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B00-000000000000}">
      <formula1>Taxes</formula1>
    </dataValidation>
    <dataValidation type="list" allowBlank="1" showInputMessage="1" showErrorMessage="1" sqref="C76:C743" xr:uid="{00000000-0002-0000-1B00-000001000000}">
      <formula1>Compadjust</formula1>
    </dataValidation>
    <dataValidation type="list" allowBlank="1" showInputMessage="1" showErrorMessage="1" sqref="J76:J742" xr:uid="{00000000-0002-0000-1B00-000002000000}">
      <formula1>Taxes</formula1>
    </dataValidation>
    <dataValidation type="list" allowBlank="1" showInputMessage="1" showErrorMessage="1" sqref="N743 K76:K742" xr:uid="{00000000-0002-0000-1B00-000003000000}">
      <formula1>Govadjust</formula1>
    </dataValidation>
    <dataValidation type="list" allowBlank="1" showInputMessage="1" showErrorMessage="1" sqref="N61 N67:N70 N51 N53:N58 N63:N65 N9:N49" xr:uid="{00000000-0002-0000-1B00-000004000000}">
      <formula1>FinalDiff</formula1>
    </dataValidation>
  </dataValidations>
  <pageMargins left="0.7" right="0.7" top="0.75" bottom="0.75" header="0.3" footer="0.3"/>
  <pageSetup paperSize="9" orientation="landscape" r:id="rId2"/>
  <ignoredErrors>
    <ignoredError sqref="F14:G14 F32:G32 J67:K67 F35:G61 F33:G34 J33:K34 I14:K14 I32:K32 I37:K37 M33:M34 M14 M32 M35:M61 J35:K36 I40:K40 J38:K39 I43:K43 J41:K42 I50:K50 J44:K49 I52:K52 J51:K51 I54:K54 J53:K53 I56:K56 J55:K55 I58:K59 J57:K57 J60:K61"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1">
    <tabColor rgb="FF00B0F0"/>
  </sheetPr>
  <dimension ref="A1:BL746"/>
  <sheetViews>
    <sheetView showGridLines="0" topLeftCell="A2" zoomScaleNormal="100" workbookViewId="0">
      <pane xSplit="4" ySplit="5" topLeftCell="E60" activePane="bottomRight" state="frozen"/>
      <selection activeCell="A2" sqref="A2"/>
      <selection pane="topRight" activeCell="E2" sqref="E2"/>
      <selection pane="bottomLeft" activeCell="A7" sqref="A7"/>
      <selection pane="bottomRight" activeCell="N76" sqref="N7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5.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24.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1">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93" priority="4" operator="containsText" text="ERROR">
      <formula>NOT(ISERROR(SEARCH("ERROR",F72)))</formula>
    </cfRule>
  </conditionalFormatting>
  <conditionalFormatting sqref="J72">
    <cfRule type="containsText" dxfId="92" priority="3" operator="containsText" text="ERROR">
      <formula>NOT(ISERROR(SEARCH("ERROR",J72)))</formula>
    </cfRule>
  </conditionalFormatting>
  <conditionalFormatting sqref="T14">
    <cfRule type="containsText" dxfId="91" priority="2" operator="containsText" text="ERROR">
      <formula>NOT(ISERROR(SEARCH("ERROR",T14)))</formula>
    </cfRule>
  </conditionalFormatting>
  <conditionalFormatting sqref="T26">
    <cfRule type="containsText" dxfId="90"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C00-000000000000}">
      <formula1>Taxes</formula1>
    </dataValidation>
    <dataValidation type="list" allowBlank="1" showInputMessage="1" showErrorMessage="1" sqref="C76:C743" xr:uid="{00000000-0002-0000-1C00-000001000000}">
      <formula1>Compadjust</formula1>
    </dataValidation>
    <dataValidation type="list" allowBlank="1" showInputMessage="1" showErrorMessage="1" sqref="J76:J742" xr:uid="{00000000-0002-0000-1C00-000002000000}">
      <formula1>Taxes</formula1>
    </dataValidation>
    <dataValidation type="list" allowBlank="1" showInputMessage="1" showErrorMessage="1" sqref="K76:K742 N743" xr:uid="{00000000-0002-0000-1C00-000003000000}">
      <formula1>Govadjust</formula1>
    </dataValidation>
    <dataValidation type="list" allowBlank="1" showInputMessage="1" showErrorMessage="1" sqref="N9:N15 N61 N67:N70 N51 N53:N58 N63:N65 N17:N49" xr:uid="{00000000-0002-0000-1C00-000004000000}">
      <formula1>FinalDiff</formula1>
    </dataValidation>
  </dataValidations>
  <pageMargins left="0.7" right="0.7" top="0.75" bottom="0.75" header="0.3" footer="0.3"/>
  <pageSetup paperSize="9" orientation="landscape" r:id="rId2"/>
  <ignoredErrors>
    <ignoredError sqref="F14:G14 F32:G32 J67:K67 F34:G52 F33:G33 J33:K33 F54:G63 F53:G53 J53:K53 I14:K14 I32:K32 I37:K37 I54:K54 M33 M53 M14 M32 M34:M52 M54:M63 J34:K36 I40:K40 J38:K39 I43:K43 J41:K42 I50:K50 J44:K49 I52:K52 J51:K51 I56:K56 J55:K55 I58:K59 J57:K57 I62:K63 J60:K6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3:C61"/>
  <sheetViews>
    <sheetView workbookViewId="0">
      <selection activeCell="D6" sqref="D6"/>
    </sheetView>
  </sheetViews>
  <sheetFormatPr defaultColWidth="10.88671875" defaultRowHeight="13.2"/>
  <cols>
    <col min="1" max="1" width="13.6640625" bestFit="1" customWidth="1"/>
    <col min="2" max="2" width="68.109375" bestFit="1" customWidth="1"/>
    <col min="3" max="3" width="14.6640625" bestFit="1" customWidth="1"/>
  </cols>
  <sheetData>
    <row r="3" spans="1:3" ht="13.8" thickBot="1">
      <c r="A3" s="88" t="s">
        <v>73</v>
      </c>
      <c r="B3" s="88" t="s">
        <v>326</v>
      </c>
      <c r="C3" s="88" t="s">
        <v>327</v>
      </c>
    </row>
    <row r="4" spans="1:3" ht="13.8" thickTop="1">
      <c r="A4" s="404">
        <v>1000034173</v>
      </c>
      <c r="B4" s="6" t="s">
        <v>328</v>
      </c>
      <c r="C4" s="410">
        <v>223083616</v>
      </c>
    </row>
    <row r="5" spans="1:3">
      <c r="A5" s="406">
        <v>1000034245</v>
      </c>
      <c r="B5" s="340" t="s">
        <v>329</v>
      </c>
      <c r="C5" s="411">
        <v>24375</v>
      </c>
    </row>
    <row r="6" spans="1:3">
      <c r="A6" s="404">
        <v>1000041130</v>
      </c>
      <c r="B6" s="6" t="s">
        <v>330</v>
      </c>
      <c r="C6" s="410">
        <v>340064</v>
      </c>
    </row>
    <row r="7" spans="1:3">
      <c r="A7" s="406">
        <v>1000042354</v>
      </c>
      <c r="B7" s="340" t="s">
        <v>331</v>
      </c>
      <c r="C7" s="411">
        <v>984999</v>
      </c>
    </row>
    <row r="8" spans="1:3">
      <c r="A8" s="404">
        <v>1000044415</v>
      </c>
      <c r="B8" s="6" t="s">
        <v>332</v>
      </c>
      <c r="C8" s="410">
        <v>612745</v>
      </c>
    </row>
    <row r="9" spans="1:3">
      <c r="A9" s="406">
        <v>1000048033</v>
      </c>
      <c r="B9" s="340" t="s">
        <v>333</v>
      </c>
      <c r="C9" s="411">
        <v>425135</v>
      </c>
    </row>
    <row r="10" spans="1:3">
      <c r="A10" s="404">
        <v>1000049401</v>
      </c>
      <c r="B10" s="6" t="s">
        <v>334</v>
      </c>
      <c r="C10" s="410">
        <v>1839631</v>
      </c>
    </row>
    <row r="11" spans="1:3">
      <c r="A11" s="406">
        <v>1000085005</v>
      </c>
      <c r="B11" s="340" t="s">
        <v>335</v>
      </c>
      <c r="C11" s="411">
        <v>785511</v>
      </c>
    </row>
    <row r="12" spans="1:3">
      <c r="A12" s="404">
        <v>1000108450</v>
      </c>
      <c r="B12" s="6" t="s">
        <v>336</v>
      </c>
      <c r="C12" s="410">
        <v>400000</v>
      </c>
    </row>
    <row r="13" spans="1:3">
      <c r="A13" s="406">
        <v>1000137736</v>
      </c>
      <c r="B13" s="340" t="s">
        <v>337</v>
      </c>
      <c r="C13" s="411">
        <v>677000</v>
      </c>
    </row>
    <row r="14" spans="1:3">
      <c r="A14" s="404">
        <v>1000142578</v>
      </c>
      <c r="B14" s="6" t="s">
        <v>338</v>
      </c>
      <c r="C14" s="410">
        <v>11696767</v>
      </c>
    </row>
    <row r="15" spans="1:3">
      <c r="A15" s="406">
        <v>1000143811</v>
      </c>
      <c r="B15" s="340" t="s">
        <v>339</v>
      </c>
      <c r="C15" s="411">
        <v>44546</v>
      </c>
    </row>
    <row r="16" spans="1:3">
      <c r="A16" s="404">
        <v>1000149211</v>
      </c>
      <c r="B16" s="6" t="s">
        <v>340</v>
      </c>
      <c r="C16" s="410">
        <v>106425</v>
      </c>
    </row>
    <row r="17" spans="1:3">
      <c r="A17" s="406">
        <v>1000152154</v>
      </c>
      <c r="B17" s="340" t="s">
        <v>341</v>
      </c>
      <c r="C17" s="411">
        <v>995643</v>
      </c>
    </row>
    <row r="18" spans="1:3">
      <c r="A18" s="404">
        <v>1000159336</v>
      </c>
      <c r="B18" s="6" t="s">
        <v>342</v>
      </c>
      <c r="C18" s="410">
        <v>755317</v>
      </c>
    </row>
    <row r="19" spans="1:3">
      <c r="A19" s="406">
        <v>1000160731</v>
      </c>
      <c r="B19" s="340" t="s">
        <v>343</v>
      </c>
      <c r="C19" s="411">
        <v>30000</v>
      </c>
    </row>
    <row r="20" spans="1:3">
      <c r="A20" s="404">
        <v>1000161352</v>
      </c>
      <c r="B20" s="6" t="s">
        <v>344</v>
      </c>
      <c r="C20" s="410">
        <v>959287749</v>
      </c>
    </row>
    <row r="21" spans="1:3">
      <c r="A21" s="406">
        <v>1000164826</v>
      </c>
      <c r="B21" s="340" t="s">
        <v>345</v>
      </c>
      <c r="C21" s="411">
        <v>557654</v>
      </c>
    </row>
    <row r="22" spans="1:3">
      <c r="A22" s="404">
        <v>1000165699</v>
      </c>
      <c r="B22" s="6" t="s">
        <v>346</v>
      </c>
      <c r="C22" s="410">
        <v>502635</v>
      </c>
    </row>
    <row r="23" spans="1:3">
      <c r="A23" s="406">
        <v>1000166023</v>
      </c>
      <c r="B23" s="340" t="s">
        <v>347</v>
      </c>
      <c r="C23" s="411">
        <v>45028890</v>
      </c>
    </row>
    <row r="24" spans="1:3">
      <c r="A24" s="404">
        <v>1000166455</v>
      </c>
      <c r="B24" s="6" t="s">
        <v>348</v>
      </c>
      <c r="C24" s="410">
        <v>17263085910</v>
      </c>
    </row>
    <row r="25" spans="1:3">
      <c r="A25" s="406">
        <v>1000166617</v>
      </c>
      <c r="B25" s="340" t="s">
        <v>349</v>
      </c>
      <c r="C25" s="411">
        <v>82223009</v>
      </c>
    </row>
    <row r="26" spans="1:3">
      <c r="A26" s="404">
        <v>1000167310</v>
      </c>
      <c r="B26" s="6" t="s">
        <v>350</v>
      </c>
      <c r="C26" s="410">
        <v>6000</v>
      </c>
    </row>
    <row r="27" spans="1:3">
      <c r="A27" s="406">
        <v>1000168777</v>
      </c>
      <c r="B27" s="340" t="s">
        <v>351</v>
      </c>
      <c r="C27" s="411">
        <v>315558</v>
      </c>
    </row>
    <row r="28" spans="1:3">
      <c r="A28" s="404">
        <v>1000175086</v>
      </c>
      <c r="B28" s="6" t="s">
        <v>352</v>
      </c>
      <c r="C28" s="410">
        <v>6705755</v>
      </c>
    </row>
    <row r="29" spans="1:3">
      <c r="A29" s="406">
        <v>1000175671</v>
      </c>
      <c r="B29" s="340" t="s">
        <v>353</v>
      </c>
      <c r="C29" s="411">
        <v>23623646</v>
      </c>
    </row>
    <row r="30" spans="1:3">
      <c r="A30" s="404">
        <v>1000211141</v>
      </c>
      <c r="B30" s="6" t="s">
        <v>354</v>
      </c>
      <c r="C30" s="410">
        <v>1602970500</v>
      </c>
    </row>
    <row r="31" spans="1:3">
      <c r="A31" s="406">
        <v>1000268529</v>
      </c>
      <c r="B31" s="340" t="s">
        <v>355</v>
      </c>
      <c r="C31" s="411">
        <v>6979485</v>
      </c>
    </row>
    <row r="32" spans="1:3">
      <c r="A32" s="404">
        <v>1000289592</v>
      </c>
      <c r="B32" s="6" t="s">
        <v>356</v>
      </c>
      <c r="C32" s="410">
        <v>50000</v>
      </c>
    </row>
    <row r="33" spans="1:3">
      <c r="A33" s="406">
        <v>1000308894</v>
      </c>
      <c r="B33" s="340" t="s">
        <v>357</v>
      </c>
      <c r="C33" s="411">
        <v>94100</v>
      </c>
    </row>
    <row r="34" spans="1:3">
      <c r="A34" s="404">
        <v>1000382532</v>
      </c>
      <c r="B34" s="6" t="s">
        <v>358</v>
      </c>
      <c r="C34" s="410">
        <v>4500</v>
      </c>
    </row>
    <row r="35" spans="1:3">
      <c r="A35" s="406">
        <v>1000386317</v>
      </c>
      <c r="B35" s="340" t="s">
        <v>359</v>
      </c>
      <c r="C35" s="411">
        <v>328560</v>
      </c>
    </row>
    <row r="36" spans="1:3">
      <c r="A36" s="404">
        <v>1000417333</v>
      </c>
      <c r="B36" s="6" t="s">
        <v>360</v>
      </c>
      <c r="C36" s="410">
        <v>3408087</v>
      </c>
    </row>
    <row r="37" spans="1:3">
      <c r="A37" s="406">
        <v>1000450697</v>
      </c>
      <c r="B37" s="340" t="s">
        <v>361</v>
      </c>
      <c r="C37" s="411">
        <v>175414</v>
      </c>
    </row>
    <row r="38" spans="1:3">
      <c r="A38" s="404">
        <v>1000530232</v>
      </c>
      <c r="B38" s="6" t="s">
        <v>362</v>
      </c>
      <c r="C38" s="410">
        <v>3168322</v>
      </c>
    </row>
    <row r="39" spans="1:3">
      <c r="A39" s="406">
        <v>1000532021</v>
      </c>
      <c r="B39" s="340" t="s">
        <v>363</v>
      </c>
      <c r="C39" s="411">
        <v>3557782</v>
      </c>
    </row>
    <row r="40" spans="1:3">
      <c r="A40" s="404">
        <v>1000561159</v>
      </c>
      <c r="B40" s="6" t="s">
        <v>364</v>
      </c>
      <c r="C40" s="410">
        <v>271131</v>
      </c>
    </row>
    <row r="41" spans="1:3">
      <c r="A41" s="406">
        <v>1000572751</v>
      </c>
      <c r="B41" s="340" t="s">
        <v>365</v>
      </c>
      <c r="C41" s="411">
        <v>583457</v>
      </c>
    </row>
    <row r="42" spans="1:3">
      <c r="A42" s="404">
        <v>1000595685</v>
      </c>
      <c r="B42" s="6" t="s">
        <v>366</v>
      </c>
      <c r="C42" s="410">
        <v>687750</v>
      </c>
    </row>
    <row r="43" spans="1:3">
      <c r="A43" s="406">
        <v>1000615142</v>
      </c>
      <c r="B43" s="340" t="s">
        <v>367</v>
      </c>
      <c r="C43" s="411">
        <v>1008976</v>
      </c>
    </row>
    <row r="44" spans="1:3">
      <c r="A44" s="404">
        <v>1000619508</v>
      </c>
      <c r="B44" s="6" t="s">
        <v>368</v>
      </c>
      <c r="C44" s="410">
        <v>2285520</v>
      </c>
    </row>
    <row r="45" spans="1:3">
      <c r="A45" s="406">
        <v>1000745817</v>
      </c>
      <c r="B45" s="340" t="s">
        <v>369</v>
      </c>
      <c r="C45" s="411">
        <v>25000</v>
      </c>
    </row>
    <row r="46" spans="1:3">
      <c r="A46" s="404">
        <v>1000825177</v>
      </c>
      <c r="B46" s="6" t="s">
        <v>370</v>
      </c>
      <c r="C46" s="410">
        <v>62327</v>
      </c>
    </row>
    <row r="47" spans="1:3">
      <c r="A47" s="406">
        <v>1000831405</v>
      </c>
      <c r="B47" s="340" t="s">
        <v>371</v>
      </c>
      <c r="C47" s="411">
        <v>185000</v>
      </c>
    </row>
    <row r="48" spans="1:3">
      <c r="A48" s="404">
        <v>1000838881</v>
      </c>
      <c r="B48" s="6" t="s">
        <v>372</v>
      </c>
      <c r="C48" s="410">
        <v>8000</v>
      </c>
    </row>
    <row r="49" spans="1:3">
      <c r="A49" s="406">
        <v>1000898066</v>
      </c>
      <c r="B49" s="340" t="s">
        <v>373</v>
      </c>
      <c r="C49" s="411">
        <v>1749000</v>
      </c>
    </row>
    <row r="50" spans="1:3">
      <c r="A50" s="404">
        <v>1000942932</v>
      </c>
      <c r="B50" s="6" t="s">
        <v>374</v>
      </c>
      <c r="C50" s="410">
        <v>19000</v>
      </c>
    </row>
    <row r="51" spans="1:3">
      <c r="A51" s="406">
        <v>1001080545</v>
      </c>
      <c r="B51" s="340" t="s">
        <v>375</v>
      </c>
      <c r="C51" s="411">
        <v>73200</v>
      </c>
    </row>
    <row r="52" spans="1:3">
      <c r="A52" s="404">
        <v>1001083654</v>
      </c>
      <c r="B52" s="6" t="s">
        <v>376</v>
      </c>
      <c r="C52" s="410">
        <v>84000</v>
      </c>
    </row>
    <row r="53" spans="1:3">
      <c r="A53" s="406">
        <v>1001128442</v>
      </c>
      <c r="B53" s="340" t="s">
        <v>377</v>
      </c>
      <c r="C53" s="411">
        <v>50000</v>
      </c>
    </row>
    <row r="54" spans="1:3">
      <c r="A54" s="404">
        <v>1001132786</v>
      </c>
      <c r="B54" s="6" t="s">
        <v>378</v>
      </c>
      <c r="C54" s="410">
        <v>360323</v>
      </c>
    </row>
    <row r="55" spans="1:3">
      <c r="A55" s="406">
        <v>1001187238</v>
      </c>
      <c r="B55" s="340" t="s">
        <v>379</v>
      </c>
      <c r="C55" s="411">
        <v>129750</v>
      </c>
    </row>
    <row r="56" spans="1:3">
      <c r="A56" s="404">
        <v>1001358077</v>
      </c>
      <c r="B56" s="6" t="s">
        <v>380</v>
      </c>
      <c r="C56" s="410">
        <v>15100</v>
      </c>
    </row>
    <row r="57" spans="1:3">
      <c r="A57" s="406">
        <v>1001654421</v>
      </c>
      <c r="B57" s="340" t="s">
        <v>381</v>
      </c>
      <c r="C57" s="411">
        <v>5067610</v>
      </c>
    </row>
    <row r="58" spans="1:3">
      <c r="A58" s="404">
        <v>1001678497</v>
      </c>
      <c r="B58" s="6" t="s">
        <v>382</v>
      </c>
      <c r="C58" s="410">
        <v>210000</v>
      </c>
    </row>
    <row r="59" spans="1:3">
      <c r="A59" s="406">
        <v>1001713635</v>
      </c>
      <c r="B59" s="340" t="s">
        <v>383</v>
      </c>
      <c r="C59" s="411">
        <v>41500</v>
      </c>
    </row>
    <row r="60" spans="1:3" ht="13.8" thickBot="1">
      <c r="A60" s="404" t="s">
        <v>275</v>
      </c>
      <c r="B60" s="6" t="s">
        <v>384</v>
      </c>
      <c r="C60" s="410">
        <v>30000</v>
      </c>
    </row>
    <row r="61" spans="1:3" ht="13.8" thickTop="1">
      <c r="A61" s="487" t="s">
        <v>327</v>
      </c>
      <c r="B61" s="487"/>
      <c r="C61" s="381">
        <v>20257821974</v>
      </c>
    </row>
  </sheetData>
  <mergeCells count="1">
    <mergeCell ref="A61:B6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22">
    <tabColor rgb="FF00B0F0"/>
  </sheetPr>
  <dimension ref="A1:BL746"/>
  <sheetViews>
    <sheetView showGridLines="0" zoomScaleNormal="100" workbookViewId="0">
      <pane xSplit="4" ySplit="6" topLeftCell="E65" activePane="bottomRight" state="frozen"/>
      <selection pane="topRight" activeCell="E1" sqref="E1"/>
      <selection pane="bottomLeft" activeCell="A7" sqref="A7"/>
      <selection pane="bottomRight" activeCell="K76" sqref="K7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1.88671875" style="271" bestFit="1" customWidth="1"/>
    <col min="6" max="6" width="12.44140625" style="270"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v>0</v>
      </c>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N15" s="283"/>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v>0</v>
      </c>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N21" s="283"/>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c r="P56" s="289"/>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SUMIF($J$76:$J$743,B65&amp;"- "&amp;C65,$O$76:$O$743)</f>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SUMIF($J$76:$J$743,B66&amp;"- "&amp;C66,$O$76:$O$743)</f>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SUMIF($J$76:$J$743,B68&amp;"- "&amp;C68,$O$76:$O$743)</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SUMIF($J$76:$J$743,B69&amp;"- "&amp;C69,$O$76:$O$743)</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SUMIF($J$76:$J$743,B70&amp;"- "&amp;C70,$O$76:$O$743)</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429"/>
      <c r="G76" s="300"/>
      <c r="K76" s="269"/>
      <c r="M76" s="308"/>
      <c r="N76" s="309"/>
      <c r="O76" s="310"/>
      <c r="P76" s="308"/>
      <c r="Q76" s="300"/>
    </row>
    <row r="77" spans="1:64">
      <c r="E77" s="270"/>
      <c r="F77" s="429"/>
      <c r="G77" s="300"/>
      <c r="K77" s="269"/>
      <c r="M77" s="308"/>
      <c r="N77" s="309"/>
      <c r="O77" s="310"/>
      <c r="P77" s="308"/>
      <c r="Q77" s="300"/>
    </row>
    <row r="78" spans="1:64">
      <c r="E78" s="270"/>
      <c r="F78" s="429"/>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c r="E96" s="313"/>
      <c r="F96" s="307"/>
      <c r="G96" s="300"/>
      <c r="K96" s="269"/>
      <c r="M96" s="312"/>
      <c r="N96" s="308"/>
      <c r="O96" s="311"/>
      <c r="P96" s="308"/>
      <c r="Q96" s="300"/>
    </row>
    <row r="97" spans="5:17">
      <c r="E97" s="313"/>
      <c r="F97" s="307"/>
      <c r="G97" s="300"/>
      <c r="K97" s="269"/>
      <c r="M97" s="312"/>
      <c r="N97" s="314"/>
      <c r="O97" s="311"/>
      <c r="P97" s="308"/>
      <c r="Q97" s="300"/>
    </row>
    <row r="98" spans="5:17">
      <c r="E98" s="313"/>
      <c r="F98" s="307"/>
      <c r="G98" s="300"/>
      <c r="K98" s="269"/>
      <c r="M98" s="312"/>
      <c r="N98" s="314"/>
      <c r="O98" s="311"/>
      <c r="P98" s="308"/>
      <c r="Q98" s="300"/>
    </row>
    <row r="99" spans="5:17">
      <c r="E99" s="313"/>
      <c r="F99" s="307"/>
      <c r="G99" s="300"/>
      <c r="K99" s="269"/>
      <c r="L99" s="315"/>
      <c r="M99" s="316"/>
      <c r="N99" s="317"/>
      <c r="O99" s="318"/>
      <c r="P99" s="308"/>
      <c r="Q99" s="300"/>
    </row>
    <row r="100" spans="5:17">
      <c r="E100" s="313"/>
      <c r="F100" s="307"/>
      <c r="G100" s="300"/>
      <c r="K100" s="269"/>
      <c r="L100" s="315"/>
      <c r="M100" s="316"/>
      <c r="N100" s="317"/>
      <c r="O100" s="318"/>
      <c r="P100" s="308"/>
      <c r="Q100" s="300"/>
    </row>
    <row r="101" spans="5:17">
      <c r="E101" s="313"/>
      <c r="F101" s="307"/>
      <c r="G101" s="300"/>
      <c r="K101" s="269"/>
      <c r="L101" s="315"/>
      <c r="M101" s="316"/>
      <c r="N101" s="317"/>
      <c r="O101" s="318"/>
      <c r="P101" s="308"/>
      <c r="Q101" s="300"/>
    </row>
    <row r="102" spans="5:17">
      <c r="E102" s="313"/>
      <c r="F102" s="307"/>
      <c r="G102" s="300"/>
      <c r="K102" s="269"/>
      <c r="L102" s="315"/>
      <c r="M102" s="316"/>
      <c r="N102" s="317"/>
      <c r="O102" s="318"/>
      <c r="P102" s="308"/>
      <c r="Q102" s="300"/>
    </row>
    <row r="103" spans="5:17">
      <c r="E103" s="313"/>
      <c r="F103" s="307"/>
      <c r="G103" s="300"/>
      <c r="K103" s="269"/>
      <c r="L103" s="315"/>
      <c r="M103" s="316"/>
      <c r="N103" s="317"/>
      <c r="O103" s="318"/>
      <c r="P103" s="308"/>
      <c r="Q103" s="300"/>
    </row>
    <row r="104" spans="5:17">
      <c r="E104" s="313"/>
      <c r="F104" s="307"/>
      <c r="G104" s="300"/>
      <c r="K104" s="269"/>
      <c r="L104" s="315"/>
      <c r="M104" s="316"/>
      <c r="N104" s="317"/>
      <c r="O104" s="318"/>
      <c r="P104" s="308"/>
      <c r="Q104" s="300"/>
    </row>
    <row r="105" spans="5:17">
      <c r="E105" s="313"/>
      <c r="F105" s="307"/>
      <c r="G105" s="300"/>
      <c r="K105" s="269"/>
      <c r="L105" s="315"/>
      <c r="M105" s="316"/>
      <c r="N105" s="317"/>
      <c r="O105" s="318"/>
      <c r="P105" s="308"/>
      <c r="Q105" s="300"/>
    </row>
    <row r="106" spans="5:17">
      <c r="E106" s="313"/>
      <c r="F106" s="307"/>
      <c r="G106" s="300"/>
      <c r="K106" s="269"/>
      <c r="N106" s="308"/>
      <c r="O106" s="307"/>
      <c r="P106" s="308"/>
      <c r="Q106" s="300"/>
    </row>
    <row r="107" spans="5:17">
      <c r="E107" s="313"/>
      <c r="F107" s="307"/>
      <c r="G107" s="300"/>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7">
      <selection activeCell="G94" sqref="G94"/>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89" priority="4" operator="containsText" text="ERROR">
      <formula>NOT(ISERROR(SEARCH("ERROR",F72)))</formula>
    </cfRule>
  </conditionalFormatting>
  <conditionalFormatting sqref="J72">
    <cfRule type="containsText" dxfId="88" priority="3" operator="containsText" text="ERROR">
      <formula>NOT(ISERROR(SEARCH("ERROR",J72)))</formula>
    </cfRule>
  </conditionalFormatting>
  <conditionalFormatting sqref="T14">
    <cfRule type="containsText" dxfId="87" priority="2" operator="containsText" text="ERROR">
      <formula>NOT(ISERROR(SEARCH("ERROR",T14)))</formula>
    </cfRule>
  </conditionalFormatting>
  <conditionalFormatting sqref="T26">
    <cfRule type="containsText" dxfId="86" priority="1" operator="containsText" text="ERROR">
      <formula>NOT(ISERROR(SEARCH("ERROR",T26)))</formula>
    </cfRule>
  </conditionalFormatting>
  <dataValidations count="5">
    <dataValidation type="list" allowBlank="1" showInputMessage="1" showErrorMessage="1" sqref="N67:N70 N61 N51 N53:N58 N63:N65 N9:N49" xr:uid="{00000000-0002-0000-1D00-000000000000}">
      <formula1>FinalDiff</formula1>
    </dataValidation>
    <dataValidation type="list" allowBlank="1" showInputMessage="1" showErrorMessage="1" sqref="N743 K76:K742" xr:uid="{00000000-0002-0000-1D00-000001000000}">
      <formula1>Govadjust</formula1>
    </dataValidation>
    <dataValidation type="list" allowBlank="1" showInputMessage="1" showErrorMessage="1" sqref="J76:J742" xr:uid="{00000000-0002-0000-1D00-000002000000}">
      <formula1>Taxes</formula1>
    </dataValidation>
    <dataValidation type="list" allowBlank="1" showInputMessage="1" showErrorMessage="1" sqref="C76:C743" xr:uid="{00000000-0002-0000-1D00-000003000000}">
      <formula1>Compadjust</formula1>
    </dataValidation>
    <dataValidation type="list" allowBlank="1" showErrorMessage="1" errorTitle="Taxes" error="Non valid entry. Please check the tax list" promptTitle="Taxes" prompt="Please select the tax subject to adjustment" sqref="A76:A743" xr:uid="{00000000-0002-0000-1D00-000004000000}">
      <formula1>Taxes</formula1>
    </dataValidation>
  </dataValidations>
  <pageMargins left="0.7" right="0.7" top="0.75" bottom="0.75" header="0.3" footer="0.3"/>
  <pageSetup paperSize="9" orientation="landscape" r:id="rId2"/>
  <ignoredErrors>
    <ignoredError sqref="F14:G14 F32:G32 J67:K68 F34:G52 F33:G33 J33:K33 F54:G60 F53:G53 J53:K53 I14:K14 I32:K32 I37:K37 I54:K54 M33 M53 M14 M32 M34:M52 M54:M60 J34:K36 I40:K40 J38:K39 I43:K43 J41:K42 I50:K50 J44:K49 I52:K52 J51:K51 I56:K56 J55:K55 I58:K59 J57:K57 J60:K60" 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23">
    <tabColor rgb="FF00B0F0"/>
  </sheetPr>
  <dimension ref="A1:BL746"/>
  <sheetViews>
    <sheetView showGridLines="0" zoomScaleNormal="100" workbookViewId="0">
      <pane xSplit="4" ySplit="6" topLeftCell="J70" activePane="bottomRight" state="frozen"/>
      <selection pane="topRight" activeCell="E1" sqref="E1"/>
      <selection pane="bottomLeft" activeCell="A7" sqref="A7"/>
      <selection pane="bottomRight" activeCell="K70" sqref="K7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t="str">
        <f t="shared" si="20"/>
        <v/>
      </c>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v>0</v>
      </c>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v>0</v>
      </c>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t="str">
        <f t="shared" si="101"/>
        <v/>
      </c>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v>0</v>
      </c>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v>0</v>
      </c>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v>0</v>
      </c>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2">
      <selection activeCell="E72" sqref="E72"/>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85" priority="4" operator="containsText" text="ERROR">
      <formula>NOT(ISERROR(SEARCH("ERROR",F72)))</formula>
    </cfRule>
  </conditionalFormatting>
  <conditionalFormatting sqref="J72">
    <cfRule type="containsText" dxfId="84" priority="3" operator="containsText" text="ERROR">
      <formula>NOT(ISERROR(SEARCH("ERROR",J72)))</formula>
    </cfRule>
  </conditionalFormatting>
  <conditionalFormatting sqref="T14">
    <cfRule type="containsText" dxfId="83" priority="2" operator="containsText" text="ERROR">
      <formula>NOT(ISERROR(SEARCH("ERROR",T14)))</formula>
    </cfRule>
  </conditionalFormatting>
  <conditionalFormatting sqref="T26">
    <cfRule type="containsText" dxfId="82"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1E00-000000000000}">
      <formula1>Taxes</formula1>
    </dataValidation>
    <dataValidation type="list" allowBlank="1" showInputMessage="1" showErrorMessage="1" sqref="C76:C743" xr:uid="{00000000-0002-0000-1E00-000001000000}">
      <formula1>Compadjust</formula1>
    </dataValidation>
    <dataValidation type="list" allowBlank="1" showInputMessage="1" showErrorMessage="1" sqref="J76:J742" xr:uid="{00000000-0002-0000-1E00-000002000000}">
      <formula1>Taxes</formula1>
    </dataValidation>
    <dataValidation type="list" allowBlank="1" showInputMessage="1" showErrorMessage="1" sqref="N743 K76:K742" xr:uid="{00000000-0002-0000-1E00-000003000000}">
      <formula1>Govadjust</formula1>
    </dataValidation>
    <dataValidation type="list" allowBlank="1" showInputMessage="1" showErrorMessage="1" sqref="N9:N15 N67:N70 N61 N17:N33 N51 N53:N58 N63:N65 N35:N49" xr:uid="{00000000-0002-0000-1E00-000004000000}">
      <formula1>FinalDiff</formula1>
    </dataValidation>
  </dataValidations>
  <pageMargins left="0.7" right="0.7" top="0.75" bottom="0.75" header="0.3" footer="0.3"/>
  <pageSetup paperSize="9" orientation="landscape" r:id="rId2"/>
  <ignoredErrors>
    <ignoredError sqref="F14:G14 F32:G32 J67:K67 F54:G65 F53:G53 J53:K53 F34:G52 F33:G33 J33:K33 I14:K14 I32:K32 I54:K54 I37:K37 M53 M33 M14 M32 M54:M65 M34:M52 J34:K36 I40:K40 J38:K39 I43:K43 J41:K42 I50:K50 J44:K49 I52:K52 J51:K51 I56:K56 J55:K55 I58:K59 J57:K57 I62:K63 J60:K61 J64:K65" 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24">
    <tabColor rgb="FF00B0F0"/>
  </sheetPr>
  <dimension ref="A1:BL746"/>
  <sheetViews>
    <sheetView showGridLines="0" zoomScaleNormal="100" workbookViewId="0">
      <pane xSplit="4" ySplit="7" topLeftCell="E8" activePane="bottomRight" state="frozen"/>
      <selection pane="topRight" activeCell="E1" sqref="E1"/>
      <selection pane="bottomLeft" activeCell="A8" sqref="A8"/>
      <selection pane="bottomRight" activeCell="A17" sqref="A17"/>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335"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IF(M21=0,"",IF(N21=0,"ERROR",""))</f>
        <v/>
      </c>
      <c r="P21" s="289" t="str">
        <f>IF(O21="ERROR","Please insert comment","")</f>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4"/>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7">
      <selection activeCell="J97" sqref="J97:M9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81" priority="4" operator="containsText" text="ERROR">
      <formula>NOT(ISERROR(SEARCH("ERROR",F72)))</formula>
    </cfRule>
  </conditionalFormatting>
  <conditionalFormatting sqref="J72">
    <cfRule type="containsText" dxfId="80" priority="3" operator="containsText" text="ERROR">
      <formula>NOT(ISERROR(SEARCH("ERROR",J72)))</formula>
    </cfRule>
  </conditionalFormatting>
  <conditionalFormatting sqref="T14">
    <cfRule type="containsText" dxfId="79" priority="2" operator="containsText" text="ERROR">
      <formula>NOT(ISERROR(SEARCH("ERROR",T14)))</formula>
    </cfRule>
  </conditionalFormatting>
  <conditionalFormatting sqref="T26">
    <cfRule type="containsText" dxfId="78" priority="1" operator="containsText" text="ERROR">
      <formula>NOT(ISERROR(SEARCH("ERROR",T26)))</formula>
    </cfRule>
  </conditionalFormatting>
  <dataValidations count="5">
    <dataValidation type="list" allowBlank="1" showInputMessage="1" showErrorMessage="1" sqref="N67:N70 N61 N9:N33 N51 N53:N58 N63:N65 N35:N49" xr:uid="{00000000-0002-0000-1F00-000000000000}">
      <formula1>FinalDiff</formula1>
    </dataValidation>
    <dataValidation type="list" allowBlank="1" showInputMessage="1" showErrorMessage="1" sqref="K76:K742 N743" xr:uid="{00000000-0002-0000-1F00-000001000000}">
      <formula1>Govadjust</formula1>
    </dataValidation>
    <dataValidation type="list" allowBlank="1" showInputMessage="1" showErrorMessage="1" sqref="J76:J742" xr:uid="{00000000-0002-0000-1F00-000002000000}">
      <formula1>Taxes</formula1>
    </dataValidation>
    <dataValidation type="list" allowBlank="1" showInputMessage="1" showErrorMessage="1" sqref="C76:C743" xr:uid="{00000000-0002-0000-1F00-000003000000}">
      <formula1>Compadjust</formula1>
    </dataValidation>
    <dataValidation type="list" allowBlank="1" showErrorMessage="1" errorTitle="Taxes" error="Non valid entry. Please check the tax list" promptTitle="Taxes" prompt="Please select the tax subject to adjustment" sqref="A76:A743" xr:uid="{00000000-0002-0000-1F00-000004000000}">
      <formula1>Taxes</formula1>
    </dataValidation>
  </dataValidations>
  <pageMargins left="0.7" right="0.7" top="0.75" bottom="0.75" header="0.3" footer="0.3"/>
  <pageSetup paperSize="9" orientation="landscape" r:id="rId2"/>
  <ignoredErrors>
    <ignoredError sqref="F14:G14 F32:G32 F35:G52 F33:G34 J33:K34 F54:G54 F53:G53 J53:K53 F56:G64 F55:G55 J55:K55 F66:G68 F65:G65 J65:K65 I14:K14 I32:K32 I37:K37 I54:K54 I56:K56 I67:K67 M33:M34 M53 M55 M65 M14 M32 M35:M52 M54 M56:M64 M66:M68 J35:K36 I40:K40 J38:K39 I43:K43 J41:K42 I50:K50 J44:K49 I52:K52 J51:K51 I58:K59 J57:K57 I62:K63 J60:K61 J66:K66 J64:K64 J68:K68" 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25">
    <tabColor rgb="FF00B0F0"/>
  </sheetPr>
  <dimension ref="A1:BL746"/>
  <sheetViews>
    <sheetView showGridLines="0" zoomScaleNormal="100" workbookViewId="0">
      <pane xSplit="4" ySplit="7" topLeftCell="J64" activePane="bottomRight" state="frozen"/>
      <selection pane="topRight" activeCell="E1" sqref="E1"/>
      <selection pane="bottomLeft" activeCell="A8" sqref="A8"/>
      <selection pane="bottomRight" activeCell="N78" sqref="N78"/>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19"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ref="AA20:AI26" si="33">SUMPRODUCT(($A$76:$A$743=$Y20&amp;"- "&amp;$Z20)*($C$76:$C$743=AA$1)*($G$76:$G$743))</f>
        <v>#REF!</v>
      </c>
      <c r="AB20" s="392" t="e">
        <f t="shared" si="33"/>
        <v>#REF!</v>
      </c>
      <c r="AC20" s="391" t="e">
        <f t="shared" si="33"/>
        <v>#REF!</v>
      </c>
      <c r="AD20" s="392" t="e">
        <f t="shared" si="33"/>
        <v>#REF!</v>
      </c>
      <c r="AE20" s="391" t="e">
        <f t="shared" si="33"/>
        <v>#REF!</v>
      </c>
      <c r="AF20" s="392" t="e">
        <f t="shared" si="33"/>
        <v>#REF!</v>
      </c>
      <c r="AG20" s="391" t="e">
        <f t="shared" si="33"/>
        <v>#REF!</v>
      </c>
      <c r="AH20" s="392" t="e">
        <f t="shared" si="33"/>
        <v>#REF!</v>
      </c>
      <c r="AI20" s="391" t="e">
        <f t="shared" si="33"/>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33"/>
        <v>#REF!</v>
      </c>
      <c r="AB21" s="285" t="e">
        <f t="shared" si="33"/>
        <v>#REF!</v>
      </c>
      <c r="AC21" s="284" t="e">
        <f t="shared" si="33"/>
        <v>#REF!</v>
      </c>
      <c r="AD21" s="285" t="e">
        <f t="shared" si="33"/>
        <v>#REF!</v>
      </c>
      <c r="AE21" s="284" t="e">
        <f t="shared" si="33"/>
        <v>#REF!</v>
      </c>
      <c r="AF21" s="285" t="e">
        <f t="shared" si="33"/>
        <v>#REF!</v>
      </c>
      <c r="AG21" s="284" t="e">
        <f t="shared" si="33"/>
        <v>#REF!</v>
      </c>
      <c r="AH21" s="285" t="e">
        <f t="shared" si="33"/>
        <v>#REF!</v>
      </c>
      <c r="AI21" s="284" t="e">
        <f t="shared" si="33"/>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33"/>
        <v>#REF!</v>
      </c>
      <c r="AB22" s="392" t="e">
        <f t="shared" si="33"/>
        <v>#REF!</v>
      </c>
      <c r="AC22" s="391" t="e">
        <f t="shared" si="33"/>
        <v>#REF!</v>
      </c>
      <c r="AD22" s="392" t="e">
        <f t="shared" si="33"/>
        <v>#REF!</v>
      </c>
      <c r="AE22" s="391" t="e">
        <f t="shared" si="33"/>
        <v>#REF!</v>
      </c>
      <c r="AF22" s="392" t="e">
        <f t="shared" si="33"/>
        <v>#REF!</v>
      </c>
      <c r="AG22" s="391" t="e">
        <f t="shared" si="33"/>
        <v>#REF!</v>
      </c>
      <c r="AH22" s="392" t="e">
        <f t="shared" si="33"/>
        <v>#REF!</v>
      </c>
      <c r="AI22" s="391" t="e">
        <f t="shared" si="33"/>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33"/>
        <v>#REF!</v>
      </c>
      <c r="AB23" s="285" t="e">
        <f t="shared" si="33"/>
        <v>#REF!</v>
      </c>
      <c r="AC23" s="284" t="e">
        <f t="shared" si="33"/>
        <v>#REF!</v>
      </c>
      <c r="AD23" s="285" t="e">
        <f t="shared" si="33"/>
        <v>#REF!</v>
      </c>
      <c r="AE23" s="284" t="e">
        <f t="shared" si="33"/>
        <v>#REF!</v>
      </c>
      <c r="AF23" s="285" t="e">
        <f t="shared" si="33"/>
        <v>#REF!</v>
      </c>
      <c r="AG23" s="284" t="e">
        <f t="shared" si="33"/>
        <v>#REF!</v>
      </c>
      <c r="AH23" s="285" t="e">
        <f t="shared" si="33"/>
        <v>#REF!</v>
      </c>
      <c r="AI23" s="284" t="e">
        <f t="shared" si="33"/>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33"/>
        <v>#REF!</v>
      </c>
      <c r="AB24" s="392" t="e">
        <f t="shared" si="33"/>
        <v>#REF!</v>
      </c>
      <c r="AC24" s="391" t="e">
        <f t="shared" si="33"/>
        <v>#REF!</v>
      </c>
      <c r="AD24" s="392" t="e">
        <f t="shared" si="33"/>
        <v>#REF!</v>
      </c>
      <c r="AE24" s="391" t="e">
        <f t="shared" si="33"/>
        <v>#REF!</v>
      </c>
      <c r="AF24" s="392" t="e">
        <f t="shared" si="33"/>
        <v>#REF!</v>
      </c>
      <c r="AG24" s="391" t="e">
        <f t="shared" si="33"/>
        <v>#REF!</v>
      </c>
      <c r="AH24" s="392" t="e">
        <f t="shared" si="33"/>
        <v>#REF!</v>
      </c>
      <c r="AI24" s="391" t="e">
        <f t="shared" si="33"/>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4">IF(O25="ERROR","Please insert comment","")</f>
        <v/>
      </c>
      <c r="R25" s="271" t="e">
        <f>#REF!</f>
        <v>#REF!</v>
      </c>
      <c r="S25" s="294">
        <f t="shared" si="32"/>
        <v>0</v>
      </c>
      <c r="Y25" s="270" t="e">
        <f t="shared" ref="Y25:Y31" si="35">B30</f>
        <v>#REF!</v>
      </c>
      <c r="Z25" s="283" t="e">
        <f t="shared" ref="Z25:Z31" si="36">C30</f>
        <v>#REF!</v>
      </c>
      <c r="AA25" s="284" t="e">
        <f t="shared" si="33"/>
        <v>#REF!</v>
      </c>
      <c r="AB25" s="285" t="e">
        <f t="shared" si="33"/>
        <v>#REF!</v>
      </c>
      <c r="AC25" s="284" t="e">
        <f t="shared" si="33"/>
        <v>#REF!</v>
      </c>
      <c r="AD25" s="285" t="e">
        <f t="shared" si="33"/>
        <v>#REF!</v>
      </c>
      <c r="AE25" s="284" t="e">
        <f t="shared" si="33"/>
        <v>#REF!</v>
      </c>
      <c r="AF25" s="285" t="e">
        <f t="shared" si="33"/>
        <v>#REF!</v>
      </c>
      <c r="AG25" s="284" t="e">
        <f t="shared" si="33"/>
        <v>#REF!</v>
      </c>
      <c r="AH25" s="285" t="e">
        <f t="shared" si="33"/>
        <v>#REF!</v>
      </c>
      <c r="AI25" s="284" t="e">
        <f t="shared" si="33"/>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4"/>
        <v/>
      </c>
      <c r="R26" s="291" t="s">
        <v>17</v>
      </c>
      <c r="S26" s="295">
        <f>SUM(S18:S25)</f>
        <v>0</v>
      </c>
      <c r="T26" s="293" t="str">
        <f>IF(J71=S26,"","ERROR")</f>
        <v/>
      </c>
      <c r="Y26" s="353" t="e">
        <f t="shared" si="35"/>
        <v>#REF!</v>
      </c>
      <c r="Z26" s="354" t="e">
        <f t="shared" si="36"/>
        <v>#REF!</v>
      </c>
      <c r="AA26" s="391" t="e">
        <f t="shared" si="33"/>
        <v>#REF!</v>
      </c>
      <c r="AB26" s="392" t="e">
        <f t="shared" si="33"/>
        <v>#REF!</v>
      </c>
      <c r="AC26" s="391" t="e">
        <f t="shared" si="33"/>
        <v>#REF!</v>
      </c>
      <c r="AD26" s="392" t="e">
        <f t="shared" si="33"/>
        <v>#REF!</v>
      </c>
      <c r="AE26" s="391" t="e">
        <f t="shared" si="33"/>
        <v>#REF!</v>
      </c>
      <c r="AF26" s="392" t="e">
        <f t="shared" si="33"/>
        <v>#REF!</v>
      </c>
      <c r="AG26" s="391" t="e">
        <f t="shared" si="33"/>
        <v>#REF!</v>
      </c>
      <c r="AH26" s="392" t="e">
        <f t="shared" si="33"/>
        <v>#REF!</v>
      </c>
      <c r="AI26" s="391" t="e">
        <f t="shared" si="33"/>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4"/>
        <v/>
      </c>
      <c r="Y27" s="276" t="e">
        <f t="shared" si="35"/>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4"/>
        <v/>
      </c>
      <c r="Y28" s="270" t="e">
        <f t="shared" si="35"/>
        <v>#REF!</v>
      </c>
      <c r="Z28" s="283" t="e">
        <f t="shared" si="36"/>
        <v>#REF!</v>
      </c>
      <c r="AA28" s="284" t="e">
        <f t="shared" ref="AA28:AI31" si="48">SUMPRODUCT(($A$76:$A$743=$Y28&amp;"- "&amp;$Z28)*($C$76:$C$743=AA$1)*($G$76:$G$743))</f>
        <v>#REF!</v>
      </c>
      <c r="AB28" s="285" t="e">
        <f t="shared" si="48"/>
        <v>#REF!</v>
      </c>
      <c r="AC28" s="284" t="e">
        <f t="shared" si="48"/>
        <v>#REF!</v>
      </c>
      <c r="AD28" s="285" t="e">
        <f t="shared" si="48"/>
        <v>#REF!</v>
      </c>
      <c r="AE28" s="284" t="e">
        <f t="shared" si="48"/>
        <v>#REF!</v>
      </c>
      <c r="AF28" s="285" t="e">
        <f t="shared" si="48"/>
        <v>#REF!</v>
      </c>
      <c r="AG28" s="284" t="e">
        <f t="shared" si="48"/>
        <v>#REF!</v>
      </c>
      <c r="AH28" s="285" t="e">
        <f t="shared" si="48"/>
        <v>#REF!</v>
      </c>
      <c r="AI28" s="284" t="e">
        <f t="shared" si="48"/>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4"/>
        <v/>
      </c>
      <c r="Y29" s="353" t="e">
        <f t="shared" si="35"/>
        <v>#REF!</v>
      </c>
      <c r="Z29" s="354" t="e">
        <f t="shared" si="36"/>
        <v>#REF!</v>
      </c>
      <c r="AA29" s="391" t="e">
        <f t="shared" si="48"/>
        <v>#REF!</v>
      </c>
      <c r="AB29" s="392" t="e">
        <f t="shared" si="48"/>
        <v>#REF!</v>
      </c>
      <c r="AC29" s="391" t="e">
        <f t="shared" si="48"/>
        <v>#REF!</v>
      </c>
      <c r="AD29" s="392" t="e">
        <f t="shared" si="48"/>
        <v>#REF!</v>
      </c>
      <c r="AE29" s="391" t="e">
        <f t="shared" si="48"/>
        <v>#REF!</v>
      </c>
      <c r="AF29" s="392" t="e">
        <f t="shared" si="48"/>
        <v>#REF!</v>
      </c>
      <c r="AG29" s="391" t="e">
        <f t="shared" si="48"/>
        <v>#REF!</v>
      </c>
      <c r="AH29" s="392" t="e">
        <f t="shared" si="48"/>
        <v>#REF!</v>
      </c>
      <c r="AI29" s="391" t="e">
        <f t="shared" si="48"/>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5"/>
        <v>#REF!</v>
      </c>
      <c r="Z30" s="283" t="e">
        <f t="shared" si="36"/>
        <v>#REF!</v>
      </c>
      <c r="AA30" s="284" t="e">
        <f t="shared" si="48"/>
        <v>#REF!</v>
      </c>
      <c r="AB30" s="285" t="e">
        <f t="shared" si="48"/>
        <v>#REF!</v>
      </c>
      <c r="AC30" s="284" t="e">
        <f t="shared" si="48"/>
        <v>#REF!</v>
      </c>
      <c r="AD30" s="285" t="e">
        <f t="shared" si="48"/>
        <v>#REF!</v>
      </c>
      <c r="AE30" s="284" t="e">
        <f t="shared" si="48"/>
        <v>#REF!</v>
      </c>
      <c r="AF30" s="285" t="e">
        <f t="shared" si="48"/>
        <v>#REF!</v>
      </c>
      <c r="AG30" s="284" t="e">
        <f t="shared" si="48"/>
        <v>#REF!</v>
      </c>
      <c r="AH30" s="285" t="e">
        <f t="shared" si="48"/>
        <v>#REF!</v>
      </c>
      <c r="AI30" s="284" t="e">
        <f t="shared" si="48"/>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5"/>
        <v>#REF!</v>
      </c>
      <c r="Z31" s="354" t="e">
        <f t="shared" si="36"/>
        <v>#REF!</v>
      </c>
      <c r="AA31" s="391" t="e">
        <f t="shared" si="48"/>
        <v>#REF!</v>
      </c>
      <c r="AB31" s="392" t="e">
        <f t="shared" si="48"/>
        <v>#REF!</v>
      </c>
      <c r="AC31" s="391" t="e">
        <f t="shared" si="48"/>
        <v>#REF!</v>
      </c>
      <c r="AD31" s="392" t="e">
        <f t="shared" si="48"/>
        <v>#REF!</v>
      </c>
      <c r="AE31" s="391" t="e">
        <f t="shared" si="48"/>
        <v>#REF!</v>
      </c>
      <c r="AF31" s="392" t="e">
        <f t="shared" si="48"/>
        <v>#REF!</v>
      </c>
      <c r="AG31" s="391" t="e">
        <f t="shared" si="48"/>
        <v>#REF!</v>
      </c>
      <c r="AH31" s="392" t="e">
        <f t="shared" si="48"/>
        <v>#REF!</v>
      </c>
      <c r="AI31" s="391" t="e">
        <f t="shared" si="48"/>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9">SUM(AA33:AA34)</f>
        <v>#REF!</v>
      </c>
      <c r="AB32" s="279" t="e">
        <f t="shared" si="49"/>
        <v>#REF!</v>
      </c>
      <c r="AC32" s="278" t="e">
        <f t="shared" si="49"/>
        <v>#REF!</v>
      </c>
      <c r="AD32" s="279" t="e">
        <f t="shared" si="49"/>
        <v>#REF!</v>
      </c>
      <c r="AE32" s="278" t="e">
        <f t="shared" si="49"/>
        <v>#REF!</v>
      </c>
      <c r="AF32" s="279" t="e">
        <f t="shared" si="49"/>
        <v>#REF!</v>
      </c>
      <c r="AG32" s="278" t="e">
        <f t="shared" si="49"/>
        <v>#REF!</v>
      </c>
      <c r="AH32" s="279" t="e">
        <f t="shared" si="49"/>
        <v>#REF!</v>
      </c>
      <c r="AI32" s="278" t="e">
        <f t="shared" si="49"/>
        <v>#REF!</v>
      </c>
      <c r="AJ32" s="279" t="e">
        <f t="shared" si="49"/>
        <v>#REF!</v>
      </c>
      <c r="AM32" s="276" t="e">
        <f>B37</f>
        <v>#REF!</v>
      </c>
      <c r="AN32" s="277"/>
      <c r="AO32" s="278" t="e">
        <f t="shared" ref="AO32:AV32" si="50">SUM(AO33:AO34)</f>
        <v>#REF!</v>
      </c>
      <c r="AP32" s="279" t="e">
        <f t="shared" si="50"/>
        <v>#REF!</v>
      </c>
      <c r="AQ32" s="278" t="e">
        <f t="shared" si="50"/>
        <v>#REF!</v>
      </c>
      <c r="AR32" s="279" t="e">
        <f t="shared" si="50"/>
        <v>#REF!</v>
      </c>
      <c r="AS32" s="278" t="e">
        <f t="shared" si="50"/>
        <v>#REF!</v>
      </c>
      <c r="AT32" s="279" t="e">
        <f t="shared" si="50"/>
        <v>#REF!</v>
      </c>
      <c r="AU32" s="278" t="e">
        <f t="shared" si="50"/>
        <v>#REF!</v>
      </c>
      <c r="AV32" s="279" t="e">
        <f t="shared" si="50"/>
        <v>#REF!</v>
      </c>
      <c r="AW32" s="278" t="e">
        <f t="shared" si="5"/>
        <v>#REF!</v>
      </c>
      <c r="AX32" s="331"/>
      <c r="AZ32" s="276" t="e">
        <f t="shared" si="6"/>
        <v>#REF!</v>
      </c>
      <c r="BA32" s="277"/>
      <c r="BB32" s="278" t="e">
        <f>SUM(BB33:BB34)</f>
        <v>#REF!</v>
      </c>
      <c r="BC32" s="279" t="e">
        <f t="shared" ref="BC32:BL32" si="51">SUM(BC33:BC34)</f>
        <v>#REF!</v>
      </c>
      <c r="BD32" s="278" t="e">
        <f t="shared" si="51"/>
        <v>#REF!</v>
      </c>
      <c r="BE32" s="279" t="e">
        <f t="shared" si="51"/>
        <v>#REF!</v>
      </c>
      <c r="BF32" s="278" t="e">
        <f t="shared" si="51"/>
        <v>#REF!</v>
      </c>
      <c r="BG32" s="279" t="e">
        <f t="shared" si="51"/>
        <v>#REF!</v>
      </c>
      <c r="BH32" s="278" t="e">
        <f t="shared" si="51"/>
        <v>#REF!</v>
      </c>
      <c r="BI32" s="279" t="e">
        <f t="shared" si="51"/>
        <v>#REF!</v>
      </c>
      <c r="BJ32" s="278" t="e">
        <f t="shared" si="51"/>
        <v>#REF!</v>
      </c>
      <c r="BK32" s="279" t="e">
        <f t="shared" si="51"/>
        <v>#REF!</v>
      </c>
      <c r="BL32" s="279" t="e">
        <f t="shared" si="51"/>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4"/>
        <v/>
      </c>
      <c r="Y33" s="353" t="e">
        <f>B38</f>
        <v>#REF!</v>
      </c>
      <c r="Z33" s="354" t="e">
        <f t="shared" ref="Z33:Z44" si="52">C38</f>
        <v>#REF!</v>
      </c>
      <c r="AA33" s="391" t="e">
        <f t="shared" ref="AA33:AI34" si="53">SUMPRODUCT(($A$76:$A$743=$Y33&amp;"- "&amp;$Z33)*($C$76:$C$743=AA$1)*($G$76:$G$743))</f>
        <v>#REF!</v>
      </c>
      <c r="AB33" s="392" t="e">
        <f t="shared" si="53"/>
        <v>#REF!</v>
      </c>
      <c r="AC33" s="391" t="e">
        <f t="shared" si="53"/>
        <v>#REF!</v>
      </c>
      <c r="AD33" s="392" t="e">
        <f t="shared" si="53"/>
        <v>#REF!</v>
      </c>
      <c r="AE33" s="391" t="e">
        <f t="shared" si="53"/>
        <v>#REF!</v>
      </c>
      <c r="AF33" s="392" t="e">
        <f t="shared" si="53"/>
        <v>#REF!</v>
      </c>
      <c r="AG33" s="391" t="e">
        <f t="shared" si="53"/>
        <v>#REF!</v>
      </c>
      <c r="AH33" s="392" t="e">
        <f t="shared" si="53"/>
        <v>#REF!</v>
      </c>
      <c r="AI33" s="391" t="e">
        <f t="shared" si="53"/>
        <v>#REF!</v>
      </c>
      <c r="AJ33" s="392" t="e">
        <f>SUM(AA33:AI33)</f>
        <v>#REF!</v>
      </c>
      <c r="AM33" s="353" t="e">
        <f>B38</f>
        <v>#REF!</v>
      </c>
      <c r="AN33" s="354" t="e">
        <f t="shared" ref="AN33:AN44" si="54">C38</f>
        <v>#REF!</v>
      </c>
      <c r="AO33" s="391" t="e">
        <f t="shared" ref="AO33:AV34" si="55">SUMPRODUCT(($J$76:$J$742=$AM33&amp;"- "&amp;$AN33)*($K$76:$K$742=AO$1)*($O$76:$O$742))</f>
        <v>#REF!</v>
      </c>
      <c r="AP33" s="392" t="e">
        <f t="shared" si="55"/>
        <v>#REF!</v>
      </c>
      <c r="AQ33" s="391" t="e">
        <f t="shared" si="55"/>
        <v>#REF!</v>
      </c>
      <c r="AR33" s="392" t="e">
        <f t="shared" si="55"/>
        <v>#REF!</v>
      </c>
      <c r="AS33" s="391" t="e">
        <f t="shared" si="55"/>
        <v>#REF!</v>
      </c>
      <c r="AT33" s="392" t="e">
        <f t="shared" si="55"/>
        <v>#REF!</v>
      </c>
      <c r="AU33" s="391" t="e">
        <f t="shared" si="55"/>
        <v>#REF!</v>
      </c>
      <c r="AV33" s="392" t="e">
        <f t="shared" si="55"/>
        <v>#REF!</v>
      </c>
      <c r="AW33" s="391" t="e">
        <f t="shared" si="5"/>
        <v>#REF!</v>
      </c>
      <c r="AX33" s="297"/>
      <c r="AZ33" s="353" t="e">
        <f t="shared" si="6"/>
        <v>#REF!</v>
      </c>
      <c r="BA33" s="354" t="e">
        <f>C38</f>
        <v>#REF!</v>
      </c>
      <c r="BB33" s="391" t="e">
        <f t="shared" ref="BB33:BL34" si="56">SUMPRODUCT(($C$9:$C$70=$BA33)*($N$9:$N$70=BB$1)*($M$9:$M$70))</f>
        <v>#REF!</v>
      </c>
      <c r="BC33" s="392" t="e">
        <f t="shared" si="56"/>
        <v>#REF!</v>
      </c>
      <c r="BD33" s="391" t="e">
        <f t="shared" si="56"/>
        <v>#REF!</v>
      </c>
      <c r="BE33" s="392" t="e">
        <f t="shared" si="56"/>
        <v>#REF!</v>
      </c>
      <c r="BF33" s="391" t="e">
        <f t="shared" si="56"/>
        <v>#REF!</v>
      </c>
      <c r="BG33" s="392" t="e">
        <f t="shared" si="56"/>
        <v>#REF!</v>
      </c>
      <c r="BH33" s="391" t="e">
        <f t="shared" si="56"/>
        <v>#REF!</v>
      </c>
      <c r="BI33" s="392" t="e">
        <f t="shared" si="56"/>
        <v>#REF!</v>
      </c>
      <c r="BJ33" s="391" t="e">
        <f t="shared" si="56"/>
        <v>#REF!</v>
      </c>
      <c r="BK33" s="392" t="e">
        <f t="shared" si="56"/>
        <v>#REF!</v>
      </c>
      <c r="BL33" s="392" t="e">
        <f t="shared" si="56"/>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4"/>
        <v/>
      </c>
      <c r="Y34" s="270" t="e">
        <f>B39</f>
        <v>#REF!</v>
      </c>
      <c r="Z34" s="283" t="e">
        <f t="shared" si="52"/>
        <v>#REF!</v>
      </c>
      <c r="AA34" s="284" t="e">
        <f t="shared" si="53"/>
        <v>#REF!</v>
      </c>
      <c r="AB34" s="285" t="e">
        <f t="shared" si="53"/>
        <v>#REF!</v>
      </c>
      <c r="AC34" s="284" t="e">
        <f t="shared" si="53"/>
        <v>#REF!</v>
      </c>
      <c r="AD34" s="285" t="e">
        <f t="shared" si="53"/>
        <v>#REF!</v>
      </c>
      <c r="AE34" s="284" t="e">
        <f t="shared" si="53"/>
        <v>#REF!</v>
      </c>
      <c r="AF34" s="285" t="e">
        <f t="shared" si="53"/>
        <v>#REF!</v>
      </c>
      <c r="AG34" s="284" t="e">
        <f t="shared" si="53"/>
        <v>#REF!</v>
      </c>
      <c r="AH34" s="285" t="e">
        <f t="shared" si="53"/>
        <v>#REF!</v>
      </c>
      <c r="AI34" s="284" t="e">
        <f t="shared" si="53"/>
        <v>#REF!</v>
      </c>
      <c r="AJ34" s="285" t="e">
        <f t="shared" ref="AJ34:AJ42" si="57">SUM(AA34:AI34)</f>
        <v>#REF!</v>
      </c>
      <c r="AM34" s="270" t="e">
        <f>B39</f>
        <v>#REF!</v>
      </c>
      <c r="AN34" s="283" t="e">
        <f t="shared" si="54"/>
        <v>#REF!</v>
      </c>
      <c r="AO34" s="284" t="e">
        <f t="shared" si="55"/>
        <v>#REF!</v>
      </c>
      <c r="AP34" s="285" t="e">
        <f t="shared" si="55"/>
        <v>#REF!</v>
      </c>
      <c r="AQ34" s="284" t="e">
        <f t="shared" si="55"/>
        <v>#REF!</v>
      </c>
      <c r="AR34" s="285" t="e">
        <f t="shared" si="55"/>
        <v>#REF!</v>
      </c>
      <c r="AS34" s="284" t="e">
        <f t="shared" si="55"/>
        <v>#REF!</v>
      </c>
      <c r="AT34" s="285" t="e">
        <f t="shared" si="55"/>
        <v>#REF!</v>
      </c>
      <c r="AU34" s="284" t="e">
        <f t="shared" si="55"/>
        <v>#REF!</v>
      </c>
      <c r="AV34" s="285" t="e">
        <f t="shared" si="55"/>
        <v>#REF!</v>
      </c>
      <c r="AW34" s="284" t="e">
        <f t="shared" si="5"/>
        <v>#REF!</v>
      </c>
      <c r="AX34" s="285"/>
      <c r="AZ34" s="270" t="e">
        <f t="shared" si="6"/>
        <v>#REF!</v>
      </c>
      <c r="BA34" s="283" t="e">
        <f>C39</f>
        <v>#REF!</v>
      </c>
      <c r="BB34" s="284" t="e">
        <f t="shared" si="56"/>
        <v>#REF!</v>
      </c>
      <c r="BC34" s="285" t="e">
        <f t="shared" si="56"/>
        <v>#REF!</v>
      </c>
      <c r="BD34" s="284" t="e">
        <f t="shared" si="56"/>
        <v>#REF!</v>
      </c>
      <c r="BE34" s="285" t="e">
        <f t="shared" si="56"/>
        <v>#REF!</v>
      </c>
      <c r="BF34" s="284" t="e">
        <f t="shared" si="56"/>
        <v>#REF!</v>
      </c>
      <c r="BG34" s="285" t="e">
        <f t="shared" si="56"/>
        <v>#REF!</v>
      </c>
      <c r="BH34" s="284" t="e">
        <f t="shared" si="56"/>
        <v>#REF!</v>
      </c>
      <c r="BI34" s="285" t="e">
        <f t="shared" si="56"/>
        <v>#REF!</v>
      </c>
      <c r="BJ34" s="284" t="e">
        <f t="shared" si="56"/>
        <v>#REF!</v>
      </c>
      <c r="BK34" s="285" t="e">
        <f t="shared" si="56"/>
        <v>#REF!</v>
      </c>
      <c r="BL34" s="285" t="e">
        <f t="shared" si="56"/>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4"/>
        <v/>
      </c>
      <c r="Y35" s="276" t="e">
        <f>B40</f>
        <v>#REF!</v>
      </c>
      <c r="Z35" s="277"/>
      <c r="AA35" s="278" t="e">
        <f t="shared" ref="AA35:AJ35" si="58">SUM(AA36:AA37)</f>
        <v>#REF!</v>
      </c>
      <c r="AB35" s="279" t="e">
        <f t="shared" si="58"/>
        <v>#REF!</v>
      </c>
      <c r="AC35" s="278" t="e">
        <f t="shared" si="58"/>
        <v>#REF!</v>
      </c>
      <c r="AD35" s="279" t="e">
        <f t="shared" si="58"/>
        <v>#REF!</v>
      </c>
      <c r="AE35" s="278" t="e">
        <f t="shared" si="58"/>
        <v>#REF!</v>
      </c>
      <c r="AF35" s="279" t="e">
        <f t="shared" si="58"/>
        <v>#REF!</v>
      </c>
      <c r="AG35" s="278" t="e">
        <f t="shared" si="58"/>
        <v>#REF!</v>
      </c>
      <c r="AH35" s="279" t="e">
        <f t="shared" si="58"/>
        <v>#REF!</v>
      </c>
      <c r="AI35" s="278" t="e">
        <f t="shared" si="58"/>
        <v>#REF!</v>
      </c>
      <c r="AJ35" s="279" t="e">
        <f t="shared" si="58"/>
        <v>#REF!</v>
      </c>
      <c r="AM35" s="276" t="e">
        <f>B40</f>
        <v>#REF!</v>
      </c>
      <c r="AN35" s="277"/>
      <c r="AO35" s="278" t="e">
        <f t="shared" ref="AO35:AV35" si="59">SUM(AO36:AO37)</f>
        <v>#REF!</v>
      </c>
      <c r="AP35" s="279" t="e">
        <f t="shared" si="59"/>
        <v>#REF!</v>
      </c>
      <c r="AQ35" s="278" t="e">
        <f t="shared" si="59"/>
        <v>#REF!</v>
      </c>
      <c r="AR35" s="279" t="e">
        <f t="shared" si="59"/>
        <v>#REF!</v>
      </c>
      <c r="AS35" s="278" t="e">
        <f t="shared" si="59"/>
        <v>#REF!</v>
      </c>
      <c r="AT35" s="279" t="e">
        <f t="shared" si="59"/>
        <v>#REF!</v>
      </c>
      <c r="AU35" s="278" t="e">
        <f t="shared" si="59"/>
        <v>#REF!</v>
      </c>
      <c r="AV35" s="279" t="e">
        <f t="shared" si="59"/>
        <v>#REF!</v>
      </c>
      <c r="AW35" s="278" t="e">
        <f t="shared" si="5"/>
        <v>#REF!</v>
      </c>
      <c r="AX35" s="331"/>
      <c r="AZ35" s="276" t="e">
        <f t="shared" si="6"/>
        <v>#REF!</v>
      </c>
      <c r="BA35" s="277"/>
      <c r="BB35" s="278" t="e">
        <f>SUM(BB36:BB37)</f>
        <v>#REF!</v>
      </c>
      <c r="BC35" s="279" t="e">
        <f t="shared" ref="BC35:BL35" si="60">SUM(BC36:BC37)</f>
        <v>#REF!</v>
      </c>
      <c r="BD35" s="278" t="e">
        <f t="shared" si="60"/>
        <v>#REF!</v>
      </c>
      <c r="BE35" s="279" t="e">
        <f t="shared" si="60"/>
        <v>#REF!</v>
      </c>
      <c r="BF35" s="278" t="e">
        <f t="shared" si="60"/>
        <v>#REF!</v>
      </c>
      <c r="BG35" s="279" t="e">
        <f t="shared" si="60"/>
        <v>#REF!</v>
      </c>
      <c r="BH35" s="278" t="e">
        <f t="shared" si="60"/>
        <v>#REF!</v>
      </c>
      <c r="BI35" s="279" t="e">
        <f t="shared" si="60"/>
        <v>#REF!</v>
      </c>
      <c r="BJ35" s="278" t="e">
        <f t="shared" si="60"/>
        <v>#REF!</v>
      </c>
      <c r="BK35" s="279" t="e">
        <f t="shared" si="60"/>
        <v>#REF!</v>
      </c>
      <c r="BL35" s="279" t="e">
        <f t="shared" si="60"/>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4"/>
        <v/>
      </c>
      <c r="Y36" s="353" t="e">
        <f t="shared" ref="Y36:Z65" si="61">B41</f>
        <v>#REF!</v>
      </c>
      <c r="Z36" s="354" t="e">
        <f t="shared" si="52"/>
        <v>#REF!</v>
      </c>
      <c r="AA36" s="391" t="e">
        <f t="shared" ref="AA36:AI37" si="62">SUMPRODUCT(($A$76:$A$743=$Y36&amp;"- "&amp;$Z36)*($C$76:$C$743=AA$1)*($G$76:$G$743))</f>
        <v>#REF!</v>
      </c>
      <c r="AB36" s="392" t="e">
        <f t="shared" si="62"/>
        <v>#REF!</v>
      </c>
      <c r="AC36" s="391" t="e">
        <f t="shared" si="62"/>
        <v>#REF!</v>
      </c>
      <c r="AD36" s="392" t="e">
        <f t="shared" si="62"/>
        <v>#REF!</v>
      </c>
      <c r="AE36" s="391" t="e">
        <f t="shared" si="62"/>
        <v>#REF!</v>
      </c>
      <c r="AF36" s="392" t="e">
        <f t="shared" si="62"/>
        <v>#REF!</v>
      </c>
      <c r="AG36" s="391" t="e">
        <f t="shared" si="62"/>
        <v>#REF!</v>
      </c>
      <c r="AH36" s="392" t="e">
        <f t="shared" si="62"/>
        <v>#REF!</v>
      </c>
      <c r="AI36" s="391" t="e">
        <f t="shared" si="62"/>
        <v>#REF!</v>
      </c>
      <c r="AJ36" s="392" t="e">
        <f t="shared" si="57"/>
        <v>#REF!</v>
      </c>
      <c r="AM36" s="353" t="e">
        <f t="shared" ref="AM36:AN65" si="63">B41</f>
        <v>#REF!</v>
      </c>
      <c r="AN36" s="354" t="e">
        <f t="shared" si="54"/>
        <v>#REF!</v>
      </c>
      <c r="AO36" s="391" t="e">
        <f t="shared" ref="AO36:AV37" si="64">SUMPRODUCT(($J$76:$J$742=$AM36&amp;"- "&amp;$AN36)*($K$76:$K$742=AO$1)*($O$76:$O$742))</f>
        <v>#REF!</v>
      </c>
      <c r="AP36" s="392" t="e">
        <f t="shared" si="64"/>
        <v>#REF!</v>
      </c>
      <c r="AQ36" s="391" t="e">
        <f t="shared" si="64"/>
        <v>#REF!</v>
      </c>
      <c r="AR36" s="392" t="e">
        <f t="shared" si="64"/>
        <v>#REF!</v>
      </c>
      <c r="AS36" s="391" t="e">
        <f t="shared" si="64"/>
        <v>#REF!</v>
      </c>
      <c r="AT36" s="392" t="e">
        <f t="shared" si="64"/>
        <v>#REF!</v>
      </c>
      <c r="AU36" s="391" t="e">
        <f t="shared" si="64"/>
        <v>#REF!</v>
      </c>
      <c r="AV36" s="392" t="e">
        <f t="shared" si="64"/>
        <v>#REF!</v>
      </c>
      <c r="AW36" s="391" t="e">
        <f t="shared" si="5"/>
        <v>#REF!</v>
      </c>
      <c r="AX36" s="297"/>
      <c r="AZ36" s="353" t="e">
        <f t="shared" si="6"/>
        <v>#REF!</v>
      </c>
      <c r="BA36" s="354" t="e">
        <f>C41</f>
        <v>#REF!</v>
      </c>
      <c r="BB36" s="391" t="e">
        <f t="shared" ref="BB36:BL37" si="65">SUMPRODUCT(($C$9:$C$70=$BA36)*($N$9:$N$70=BB$1)*($M$9:$M$70))</f>
        <v>#REF!</v>
      </c>
      <c r="BC36" s="392" t="e">
        <f t="shared" si="65"/>
        <v>#REF!</v>
      </c>
      <c r="BD36" s="391" t="e">
        <f t="shared" si="65"/>
        <v>#REF!</v>
      </c>
      <c r="BE36" s="392" t="e">
        <f t="shared" si="65"/>
        <v>#REF!</v>
      </c>
      <c r="BF36" s="391" t="e">
        <f t="shared" si="65"/>
        <v>#REF!</v>
      </c>
      <c r="BG36" s="392" t="e">
        <f t="shared" si="65"/>
        <v>#REF!</v>
      </c>
      <c r="BH36" s="391" t="e">
        <f t="shared" si="65"/>
        <v>#REF!</v>
      </c>
      <c r="BI36" s="392" t="e">
        <f t="shared" si="65"/>
        <v>#REF!</v>
      </c>
      <c r="BJ36" s="391" t="e">
        <f t="shared" si="65"/>
        <v>#REF!</v>
      </c>
      <c r="BK36" s="392" t="e">
        <f t="shared" si="65"/>
        <v>#REF!</v>
      </c>
      <c r="BL36" s="392" t="e">
        <f t="shared" si="65"/>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1"/>
        <v>#REF!</v>
      </c>
      <c r="Z37" s="283" t="e">
        <f t="shared" si="52"/>
        <v>#REF!</v>
      </c>
      <c r="AA37" s="284" t="e">
        <f t="shared" si="62"/>
        <v>#REF!</v>
      </c>
      <c r="AB37" s="285" t="e">
        <f t="shared" si="62"/>
        <v>#REF!</v>
      </c>
      <c r="AC37" s="284" t="e">
        <f t="shared" si="62"/>
        <v>#REF!</v>
      </c>
      <c r="AD37" s="285" t="e">
        <f t="shared" si="62"/>
        <v>#REF!</v>
      </c>
      <c r="AE37" s="284" t="e">
        <f t="shared" si="62"/>
        <v>#REF!</v>
      </c>
      <c r="AF37" s="285" t="e">
        <f t="shared" si="62"/>
        <v>#REF!</v>
      </c>
      <c r="AG37" s="284" t="e">
        <f t="shared" si="62"/>
        <v>#REF!</v>
      </c>
      <c r="AH37" s="285" t="e">
        <f t="shared" si="62"/>
        <v>#REF!</v>
      </c>
      <c r="AI37" s="284" t="e">
        <f t="shared" si="62"/>
        <v>#REF!</v>
      </c>
      <c r="AJ37" s="285" t="e">
        <f t="shared" si="57"/>
        <v>#REF!</v>
      </c>
      <c r="AM37" s="270" t="e">
        <f t="shared" si="63"/>
        <v>#REF!</v>
      </c>
      <c r="AN37" s="283" t="e">
        <f t="shared" si="54"/>
        <v>#REF!</v>
      </c>
      <c r="AO37" s="284" t="e">
        <f t="shared" si="64"/>
        <v>#REF!</v>
      </c>
      <c r="AP37" s="285" t="e">
        <f t="shared" si="64"/>
        <v>#REF!</v>
      </c>
      <c r="AQ37" s="284" t="e">
        <f t="shared" si="64"/>
        <v>#REF!</v>
      </c>
      <c r="AR37" s="285" t="e">
        <f t="shared" si="64"/>
        <v>#REF!</v>
      </c>
      <c r="AS37" s="284" t="e">
        <f t="shared" si="64"/>
        <v>#REF!</v>
      </c>
      <c r="AT37" s="285" t="e">
        <f t="shared" si="64"/>
        <v>#REF!</v>
      </c>
      <c r="AU37" s="284" t="e">
        <f t="shared" si="64"/>
        <v>#REF!</v>
      </c>
      <c r="AV37" s="285" t="e">
        <f t="shared" si="64"/>
        <v>#REF!</v>
      </c>
      <c r="AW37" s="284" t="e">
        <f t="shared" si="5"/>
        <v>#REF!</v>
      </c>
      <c r="AX37" s="285"/>
      <c r="AZ37" s="270" t="e">
        <f t="shared" ref="AZ37:AZ65" si="66">B42</f>
        <v>#REF!</v>
      </c>
      <c r="BA37" s="283" t="e">
        <f>C42</f>
        <v>#REF!</v>
      </c>
      <c r="BB37" s="284" t="e">
        <f t="shared" si="65"/>
        <v>#REF!</v>
      </c>
      <c r="BC37" s="285" t="e">
        <f t="shared" si="65"/>
        <v>#REF!</v>
      </c>
      <c r="BD37" s="284" t="e">
        <f t="shared" si="65"/>
        <v>#REF!</v>
      </c>
      <c r="BE37" s="285" t="e">
        <f t="shared" si="65"/>
        <v>#REF!</v>
      </c>
      <c r="BF37" s="284" t="e">
        <f t="shared" si="65"/>
        <v>#REF!</v>
      </c>
      <c r="BG37" s="285" t="e">
        <f t="shared" si="65"/>
        <v>#REF!</v>
      </c>
      <c r="BH37" s="284" t="e">
        <f t="shared" si="65"/>
        <v>#REF!</v>
      </c>
      <c r="BI37" s="285" t="e">
        <f t="shared" si="65"/>
        <v>#REF!</v>
      </c>
      <c r="BJ37" s="284" t="e">
        <f t="shared" si="65"/>
        <v>#REF!</v>
      </c>
      <c r="BK37" s="285" t="e">
        <f t="shared" si="65"/>
        <v>#REF!</v>
      </c>
      <c r="BL37" s="285" t="e">
        <f t="shared" si="65"/>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1"/>
        <v>#REF!</v>
      </c>
      <c r="Z38" s="277"/>
      <c r="AA38" s="278" t="e">
        <f t="shared" ref="AA38:AJ38" si="67">SUM(AA39:AA44)</f>
        <v>#REF!</v>
      </c>
      <c r="AB38" s="279" t="e">
        <f t="shared" si="67"/>
        <v>#REF!</v>
      </c>
      <c r="AC38" s="278" t="e">
        <f t="shared" si="67"/>
        <v>#REF!</v>
      </c>
      <c r="AD38" s="279" t="e">
        <f t="shared" si="67"/>
        <v>#REF!</v>
      </c>
      <c r="AE38" s="278" t="e">
        <f t="shared" si="67"/>
        <v>#REF!</v>
      </c>
      <c r="AF38" s="279" t="e">
        <f t="shared" si="67"/>
        <v>#REF!</v>
      </c>
      <c r="AG38" s="278" t="e">
        <f t="shared" si="67"/>
        <v>#REF!</v>
      </c>
      <c r="AH38" s="279" t="e">
        <f t="shared" si="67"/>
        <v>#REF!</v>
      </c>
      <c r="AI38" s="278" t="e">
        <f t="shared" si="67"/>
        <v>#REF!</v>
      </c>
      <c r="AJ38" s="279" t="e">
        <f t="shared" si="67"/>
        <v>#REF!</v>
      </c>
      <c r="AM38" s="276" t="e">
        <f t="shared" si="63"/>
        <v>#REF!</v>
      </c>
      <c r="AN38" s="277"/>
      <c r="AO38" s="278" t="e">
        <f t="shared" ref="AO38:AV38" si="68">SUM(AO39:AO44)</f>
        <v>#REF!</v>
      </c>
      <c r="AP38" s="279" t="e">
        <f t="shared" si="68"/>
        <v>#REF!</v>
      </c>
      <c r="AQ38" s="278" t="e">
        <f t="shared" si="68"/>
        <v>#REF!</v>
      </c>
      <c r="AR38" s="279" t="e">
        <f t="shared" si="68"/>
        <v>#REF!</v>
      </c>
      <c r="AS38" s="278" t="e">
        <f t="shared" si="68"/>
        <v>#REF!</v>
      </c>
      <c r="AT38" s="279" t="e">
        <f t="shared" si="68"/>
        <v>#REF!</v>
      </c>
      <c r="AU38" s="278" t="e">
        <f t="shared" si="68"/>
        <v>#REF!</v>
      </c>
      <c r="AV38" s="279" t="e">
        <f t="shared" si="68"/>
        <v>#REF!</v>
      </c>
      <c r="AW38" s="278" t="e">
        <f t="shared" si="5"/>
        <v>#REF!</v>
      </c>
      <c r="AX38" s="331"/>
      <c r="AZ38" s="276" t="e">
        <f t="shared" si="66"/>
        <v>#REF!</v>
      </c>
      <c r="BA38" s="277"/>
      <c r="BB38" s="278" t="e">
        <f>SUM(BB39:BB44)</f>
        <v>#REF!</v>
      </c>
      <c r="BC38" s="279" t="e">
        <f t="shared" ref="BC38:BL38" si="69">SUM(BC39:BC44)</f>
        <v>#REF!</v>
      </c>
      <c r="BD38" s="278" t="e">
        <f t="shared" si="69"/>
        <v>#REF!</v>
      </c>
      <c r="BE38" s="279" t="e">
        <f t="shared" si="69"/>
        <v>#REF!</v>
      </c>
      <c r="BF38" s="278" t="e">
        <f t="shared" si="69"/>
        <v>#REF!</v>
      </c>
      <c r="BG38" s="279" t="e">
        <f t="shared" si="69"/>
        <v>#REF!</v>
      </c>
      <c r="BH38" s="278" t="e">
        <f t="shared" si="69"/>
        <v>#REF!</v>
      </c>
      <c r="BI38" s="279" t="e">
        <f t="shared" si="69"/>
        <v>#REF!</v>
      </c>
      <c r="BJ38" s="278" t="e">
        <f t="shared" si="69"/>
        <v>#REF!</v>
      </c>
      <c r="BK38" s="279" t="e">
        <f t="shared" si="69"/>
        <v>#REF!</v>
      </c>
      <c r="BL38" s="279" t="e">
        <f t="shared" si="69"/>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70">IF(O39="ERROR","Please insert comment","")</f>
        <v/>
      </c>
      <c r="Y39" s="353" t="e">
        <f t="shared" si="61"/>
        <v>#REF!</v>
      </c>
      <c r="Z39" s="354" t="e">
        <f t="shared" si="52"/>
        <v>#REF!</v>
      </c>
      <c r="AA39" s="391" t="e">
        <f t="shared" ref="AA39:AI44" si="71">SUMPRODUCT(($A$76:$A$743=$Y39&amp;"- "&amp;$Z39)*($C$76:$C$743=AA$1)*($G$76:$G$743))</f>
        <v>#REF!</v>
      </c>
      <c r="AB39" s="392" t="e">
        <f t="shared" si="71"/>
        <v>#REF!</v>
      </c>
      <c r="AC39" s="391" t="e">
        <f t="shared" si="71"/>
        <v>#REF!</v>
      </c>
      <c r="AD39" s="392" t="e">
        <f t="shared" si="71"/>
        <v>#REF!</v>
      </c>
      <c r="AE39" s="391" t="e">
        <f t="shared" si="71"/>
        <v>#REF!</v>
      </c>
      <c r="AF39" s="392" t="e">
        <f t="shared" si="71"/>
        <v>#REF!</v>
      </c>
      <c r="AG39" s="391" t="e">
        <f t="shared" si="71"/>
        <v>#REF!</v>
      </c>
      <c r="AH39" s="392" t="e">
        <f t="shared" si="71"/>
        <v>#REF!</v>
      </c>
      <c r="AI39" s="391" t="e">
        <f t="shared" si="71"/>
        <v>#REF!</v>
      </c>
      <c r="AJ39" s="392" t="e">
        <f t="shared" si="57"/>
        <v>#REF!</v>
      </c>
      <c r="AM39" s="353" t="e">
        <f t="shared" si="63"/>
        <v>#REF!</v>
      </c>
      <c r="AN39" s="354" t="e">
        <f t="shared" si="54"/>
        <v>#REF!</v>
      </c>
      <c r="AO39" s="391" t="e">
        <f t="shared" ref="AO39:AV44" si="72">SUMPRODUCT(($J$76:$J$742=$AM39&amp;"- "&amp;$AN39)*($K$76:$K$742=AO$1)*($O$76:$O$742))</f>
        <v>#REF!</v>
      </c>
      <c r="AP39" s="392" t="e">
        <f t="shared" si="72"/>
        <v>#REF!</v>
      </c>
      <c r="AQ39" s="391" t="e">
        <f t="shared" si="72"/>
        <v>#REF!</v>
      </c>
      <c r="AR39" s="392" t="e">
        <f t="shared" si="72"/>
        <v>#REF!</v>
      </c>
      <c r="AS39" s="391" t="e">
        <f t="shared" si="72"/>
        <v>#REF!</v>
      </c>
      <c r="AT39" s="392" t="e">
        <f t="shared" si="72"/>
        <v>#REF!</v>
      </c>
      <c r="AU39" s="391" t="e">
        <f t="shared" si="72"/>
        <v>#REF!</v>
      </c>
      <c r="AV39" s="392" t="e">
        <f t="shared" si="72"/>
        <v>#REF!</v>
      </c>
      <c r="AW39" s="391" t="e">
        <f t="shared" si="5"/>
        <v>#REF!</v>
      </c>
      <c r="AX39" s="297"/>
      <c r="AZ39" s="353" t="e">
        <f t="shared" si="66"/>
        <v>#REF!</v>
      </c>
      <c r="BA39" s="354" t="e">
        <f t="shared" ref="BA39:BA44" si="73">C44</f>
        <v>#REF!</v>
      </c>
      <c r="BB39" s="391" t="e">
        <f t="shared" ref="BB39:BL44" si="74">SUMPRODUCT(($C$9:$C$70=$BA39)*($N$9:$N$70=BB$1)*($M$9:$M$70))</f>
        <v>#REF!</v>
      </c>
      <c r="BC39" s="392" t="e">
        <f t="shared" si="74"/>
        <v>#REF!</v>
      </c>
      <c r="BD39" s="391" t="e">
        <f t="shared" si="74"/>
        <v>#REF!</v>
      </c>
      <c r="BE39" s="392" t="e">
        <f t="shared" si="74"/>
        <v>#REF!</v>
      </c>
      <c r="BF39" s="391" t="e">
        <f t="shared" si="74"/>
        <v>#REF!</v>
      </c>
      <c r="BG39" s="392" t="e">
        <f t="shared" si="74"/>
        <v>#REF!</v>
      </c>
      <c r="BH39" s="391" t="e">
        <f t="shared" si="74"/>
        <v>#REF!</v>
      </c>
      <c r="BI39" s="392" t="e">
        <f t="shared" si="74"/>
        <v>#REF!</v>
      </c>
      <c r="BJ39" s="391" t="e">
        <f t="shared" si="74"/>
        <v>#REF!</v>
      </c>
      <c r="BK39" s="392" t="e">
        <f t="shared" si="74"/>
        <v>#REF!</v>
      </c>
      <c r="BL39" s="392" t="e">
        <f t="shared" si="74"/>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t="str">
        <f t="shared" si="70"/>
        <v/>
      </c>
      <c r="Y40" s="270" t="e">
        <f t="shared" si="61"/>
        <v>#REF!</v>
      </c>
      <c r="Z40" s="283" t="e">
        <f t="shared" si="52"/>
        <v>#REF!</v>
      </c>
      <c r="AA40" s="284" t="e">
        <f t="shared" si="71"/>
        <v>#REF!</v>
      </c>
      <c r="AB40" s="285" t="e">
        <f t="shared" si="71"/>
        <v>#REF!</v>
      </c>
      <c r="AC40" s="284" t="e">
        <f t="shared" si="71"/>
        <v>#REF!</v>
      </c>
      <c r="AD40" s="285" t="e">
        <f t="shared" si="71"/>
        <v>#REF!</v>
      </c>
      <c r="AE40" s="284" t="e">
        <f t="shared" si="71"/>
        <v>#REF!</v>
      </c>
      <c r="AF40" s="285" t="e">
        <f t="shared" si="71"/>
        <v>#REF!</v>
      </c>
      <c r="AG40" s="284" t="e">
        <f t="shared" si="71"/>
        <v>#REF!</v>
      </c>
      <c r="AH40" s="285" t="e">
        <f t="shared" si="71"/>
        <v>#REF!</v>
      </c>
      <c r="AI40" s="284" t="e">
        <f t="shared" si="71"/>
        <v>#REF!</v>
      </c>
      <c r="AJ40" s="285" t="e">
        <f t="shared" si="57"/>
        <v>#REF!</v>
      </c>
      <c r="AM40" s="270" t="e">
        <f t="shared" si="63"/>
        <v>#REF!</v>
      </c>
      <c r="AN40" s="283" t="e">
        <f t="shared" si="54"/>
        <v>#REF!</v>
      </c>
      <c r="AO40" s="284" t="e">
        <f t="shared" si="72"/>
        <v>#REF!</v>
      </c>
      <c r="AP40" s="285" t="e">
        <f t="shared" si="72"/>
        <v>#REF!</v>
      </c>
      <c r="AQ40" s="284" t="e">
        <f t="shared" si="72"/>
        <v>#REF!</v>
      </c>
      <c r="AR40" s="285" t="e">
        <f t="shared" si="72"/>
        <v>#REF!</v>
      </c>
      <c r="AS40" s="284" t="e">
        <f t="shared" si="72"/>
        <v>#REF!</v>
      </c>
      <c r="AT40" s="285" t="e">
        <f t="shared" si="72"/>
        <v>#REF!</v>
      </c>
      <c r="AU40" s="284" t="e">
        <f t="shared" si="72"/>
        <v>#REF!</v>
      </c>
      <c r="AV40" s="285" t="e">
        <f t="shared" si="72"/>
        <v>#REF!</v>
      </c>
      <c r="AW40" s="284" t="e">
        <f t="shared" si="5"/>
        <v>#REF!</v>
      </c>
      <c r="AX40" s="285"/>
      <c r="AZ40" s="270" t="e">
        <f t="shared" si="66"/>
        <v>#REF!</v>
      </c>
      <c r="BA40" s="283" t="e">
        <f t="shared" si="73"/>
        <v>#REF!</v>
      </c>
      <c r="BB40" s="284" t="e">
        <f t="shared" si="74"/>
        <v>#REF!</v>
      </c>
      <c r="BC40" s="285" t="e">
        <f t="shared" si="74"/>
        <v>#REF!</v>
      </c>
      <c r="BD40" s="284" t="e">
        <f t="shared" si="74"/>
        <v>#REF!</v>
      </c>
      <c r="BE40" s="285" t="e">
        <f t="shared" si="74"/>
        <v>#REF!</v>
      </c>
      <c r="BF40" s="284" t="e">
        <f t="shared" si="74"/>
        <v>#REF!</v>
      </c>
      <c r="BG40" s="285" t="e">
        <f t="shared" si="74"/>
        <v>#REF!</v>
      </c>
      <c r="BH40" s="284" t="e">
        <f t="shared" si="74"/>
        <v>#REF!</v>
      </c>
      <c r="BI40" s="285" t="e">
        <f t="shared" si="74"/>
        <v>#REF!</v>
      </c>
      <c r="BJ40" s="284" t="e">
        <f t="shared" si="74"/>
        <v>#REF!</v>
      </c>
      <c r="BK40" s="285" t="e">
        <f t="shared" si="74"/>
        <v>#REF!</v>
      </c>
      <c r="BL40" s="285" t="e">
        <f t="shared" si="74"/>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70"/>
        <v/>
      </c>
      <c r="Y41" s="353" t="e">
        <f t="shared" si="61"/>
        <v>#REF!</v>
      </c>
      <c r="Z41" s="354" t="e">
        <f t="shared" si="52"/>
        <v>#REF!</v>
      </c>
      <c r="AA41" s="391" t="e">
        <f t="shared" si="71"/>
        <v>#REF!</v>
      </c>
      <c r="AB41" s="392" t="e">
        <f t="shared" si="71"/>
        <v>#REF!</v>
      </c>
      <c r="AC41" s="391" t="e">
        <f t="shared" si="71"/>
        <v>#REF!</v>
      </c>
      <c r="AD41" s="392" t="e">
        <f t="shared" si="71"/>
        <v>#REF!</v>
      </c>
      <c r="AE41" s="391" t="e">
        <f t="shared" si="71"/>
        <v>#REF!</v>
      </c>
      <c r="AF41" s="392" t="e">
        <f t="shared" si="71"/>
        <v>#REF!</v>
      </c>
      <c r="AG41" s="391" t="e">
        <f t="shared" si="71"/>
        <v>#REF!</v>
      </c>
      <c r="AH41" s="392" t="e">
        <f t="shared" si="71"/>
        <v>#REF!</v>
      </c>
      <c r="AI41" s="391" t="e">
        <f t="shared" si="71"/>
        <v>#REF!</v>
      </c>
      <c r="AJ41" s="392" t="e">
        <f t="shared" si="57"/>
        <v>#REF!</v>
      </c>
      <c r="AM41" s="353" t="e">
        <f t="shared" si="63"/>
        <v>#REF!</v>
      </c>
      <c r="AN41" s="354" t="e">
        <f t="shared" si="54"/>
        <v>#REF!</v>
      </c>
      <c r="AO41" s="391" t="e">
        <f t="shared" si="72"/>
        <v>#REF!</v>
      </c>
      <c r="AP41" s="392" t="e">
        <f t="shared" si="72"/>
        <v>#REF!</v>
      </c>
      <c r="AQ41" s="391" t="e">
        <f t="shared" si="72"/>
        <v>#REF!</v>
      </c>
      <c r="AR41" s="392" t="e">
        <f t="shared" si="72"/>
        <v>#REF!</v>
      </c>
      <c r="AS41" s="391" t="e">
        <f t="shared" si="72"/>
        <v>#REF!</v>
      </c>
      <c r="AT41" s="392" t="e">
        <f t="shared" si="72"/>
        <v>#REF!</v>
      </c>
      <c r="AU41" s="391" t="e">
        <f t="shared" si="72"/>
        <v>#REF!</v>
      </c>
      <c r="AV41" s="392" t="e">
        <f t="shared" si="72"/>
        <v>#REF!</v>
      </c>
      <c r="AW41" s="391" t="e">
        <f t="shared" si="5"/>
        <v>#REF!</v>
      </c>
      <c r="AX41" s="297"/>
      <c r="AZ41" s="353" t="e">
        <f t="shared" si="66"/>
        <v>#REF!</v>
      </c>
      <c r="BA41" s="354" t="e">
        <f t="shared" si="73"/>
        <v>#REF!</v>
      </c>
      <c r="BB41" s="391" t="e">
        <f t="shared" si="74"/>
        <v>#REF!</v>
      </c>
      <c r="BC41" s="392" t="e">
        <f t="shared" si="74"/>
        <v>#REF!</v>
      </c>
      <c r="BD41" s="391" t="e">
        <f t="shared" si="74"/>
        <v>#REF!</v>
      </c>
      <c r="BE41" s="392" t="e">
        <f t="shared" si="74"/>
        <v>#REF!</v>
      </c>
      <c r="BF41" s="391" t="e">
        <f t="shared" si="74"/>
        <v>#REF!</v>
      </c>
      <c r="BG41" s="392" t="e">
        <f t="shared" si="74"/>
        <v>#REF!</v>
      </c>
      <c r="BH41" s="391" t="e">
        <f t="shared" si="74"/>
        <v>#REF!</v>
      </c>
      <c r="BI41" s="392" t="e">
        <f t="shared" si="74"/>
        <v>#REF!</v>
      </c>
      <c r="BJ41" s="391" t="e">
        <f t="shared" si="74"/>
        <v>#REF!</v>
      </c>
      <c r="BK41" s="392" t="e">
        <f t="shared" si="74"/>
        <v>#REF!</v>
      </c>
      <c r="BL41" s="392" t="e">
        <f t="shared" si="74"/>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70"/>
        <v/>
      </c>
      <c r="Y42" s="270" t="e">
        <f t="shared" si="61"/>
        <v>#REF!</v>
      </c>
      <c r="Z42" s="283" t="e">
        <f t="shared" si="52"/>
        <v>#REF!</v>
      </c>
      <c r="AA42" s="284" t="e">
        <f t="shared" si="71"/>
        <v>#REF!</v>
      </c>
      <c r="AB42" s="285" t="e">
        <f t="shared" si="71"/>
        <v>#REF!</v>
      </c>
      <c r="AC42" s="284" t="e">
        <f t="shared" si="71"/>
        <v>#REF!</v>
      </c>
      <c r="AD42" s="285" t="e">
        <f t="shared" si="71"/>
        <v>#REF!</v>
      </c>
      <c r="AE42" s="284" t="e">
        <f t="shared" si="71"/>
        <v>#REF!</v>
      </c>
      <c r="AF42" s="285" t="e">
        <f t="shared" si="71"/>
        <v>#REF!</v>
      </c>
      <c r="AG42" s="284" t="e">
        <f t="shared" si="71"/>
        <v>#REF!</v>
      </c>
      <c r="AH42" s="285" t="e">
        <f t="shared" si="71"/>
        <v>#REF!</v>
      </c>
      <c r="AI42" s="284" t="e">
        <f t="shared" si="71"/>
        <v>#REF!</v>
      </c>
      <c r="AJ42" s="285" t="e">
        <f t="shared" si="57"/>
        <v>#REF!</v>
      </c>
      <c r="AM42" s="270" t="e">
        <f t="shared" si="63"/>
        <v>#REF!</v>
      </c>
      <c r="AN42" s="283" t="e">
        <f t="shared" si="54"/>
        <v>#REF!</v>
      </c>
      <c r="AO42" s="284" t="e">
        <f t="shared" si="72"/>
        <v>#REF!</v>
      </c>
      <c r="AP42" s="285" t="e">
        <f t="shared" si="72"/>
        <v>#REF!</v>
      </c>
      <c r="AQ42" s="284" t="e">
        <f t="shared" si="72"/>
        <v>#REF!</v>
      </c>
      <c r="AR42" s="285" t="e">
        <f t="shared" si="72"/>
        <v>#REF!</v>
      </c>
      <c r="AS42" s="284" t="e">
        <f t="shared" si="72"/>
        <v>#REF!</v>
      </c>
      <c r="AT42" s="285" t="e">
        <f t="shared" si="72"/>
        <v>#REF!</v>
      </c>
      <c r="AU42" s="284" t="e">
        <f t="shared" si="72"/>
        <v>#REF!</v>
      </c>
      <c r="AV42" s="285" t="e">
        <f t="shared" si="72"/>
        <v>#REF!</v>
      </c>
      <c r="AW42" s="284" t="e">
        <f t="shared" si="5"/>
        <v>#REF!</v>
      </c>
      <c r="AX42" s="285"/>
      <c r="AZ42" s="270" t="e">
        <f t="shared" si="66"/>
        <v>#REF!</v>
      </c>
      <c r="BA42" s="283" t="e">
        <f t="shared" si="73"/>
        <v>#REF!</v>
      </c>
      <c r="BB42" s="284" t="e">
        <f t="shared" si="74"/>
        <v>#REF!</v>
      </c>
      <c r="BC42" s="285" t="e">
        <f t="shared" si="74"/>
        <v>#REF!</v>
      </c>
      <c r="BD42" s="284" t="e">
        <f t="shared" si="74"/>
        <v>#REF!</v>
      </c>
      <c r="BE42" s="285" t="e">
        <f t="shared" si="74"/>
        <v>#REF!</v>
      </c>
      <c r="BF42" s="284" t="e">
        <f t="shared" si="74"/>
        <v>#REF!</v>
      </c>
      <c r="BG42" s="285" t="e">
        <f t="shared" si="74"/>
        <v>#REF!</v>
      </c>
      <c r="BH42" s="284" t="e">
        <f t="shared" si="74"/>
        <v>#REF!</v>
      </c>
      <c r="BI42" s="285" t="e">
        <f t="shared" si="74"/>
        <v>#REF!</v>
      </c>
      <c r="BJ42" s="284" t="e">
        <f t="shared" si="74"/>
        <v>#REF!</v>
      </c>
      <c r="BK42" s="285" t="e">
        <f t="shared" si="74"/>
        <v>#REF!</v>
      </c>
      <c r="BL42" s="285" t="e">
        <f t="shared" si="74"/>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70"/>
        <v/>
      </c>
      <c r="Y43" s="353" t="e">
        <f t="shared" si="61"/>
        <v>#REF!</v>
      </c>
      <c r="Z43" s="354" t="e">
        <f>C48</f>
        <v>#REF!</v>
      </c>
      <c r="AA43" s="391" t="e">
        <f t="shared" si="71"/>
        <v>#REF!</v>
      </c>
      <c r="AB43" s="392" t="e">
        <f t="shared" si="71"/>
        <v>#REF!</v>
      </c>
      <c r="AC43" s="391" t="e">
        <f t="shared" si="71"/>
        <v>#REF!</v>
      </c>
      <c r="AD43" s="392" t="e">
        <f t="shared" si="71"/>
        <v>#REF!</v>
      </c>
      <c r="AE43" s="391" t="e">
        <f t="shared" si="71"/>
        <v>#REF!</v>
      </c>
      <c r="AF43" s="392" t="e">
        <f t="shared" si="71"/>
        <v>#REF!</v>
      </c>
      <c r="AG43" s="391" t="e">
        <f t="shared" si="71"/>
        <v>#REF!</v>
      </c>
      <c r="AH43" s="392" t="e">
        <f t="shared" si="71"/>
        <v>#REF!</v>
      </c>
      <c r="AI43" s="391" t="e">
        <f t="shared" si="71"/>
        <v>#REF!</v>
      </c>
      <c r="AJ43" s="392" t="e">
        <f t="shared" ref="AJ43:AJ52" si="75">SUM(AA43:AI43)</f>
        <v>#REF!</v>
      </c>
      <c r="AM43" s="353" t="e">
        <f t="shared" si="63"/>
        <v>#REF!</v>
      </c>
      <c r="AN43" s="354" t="e">
        <f t="shared" si="54"/>
        <v>#REF!</v>
      </c>
      <c r="AO43" s="391" t="e">
        <f t="shared" si="72"/>
        <v>#REF!</v>
      </c>
      <c r="AP43" s="392" t="e">
        <f t="shared" si="72"/>
        <v>#REF!</v>
      </c>
      <c r="AQ43" s="391" t="e">
        <f t="shared" si="72"/>
        <v>#REF!</v>
      </c>
      <c r="AR43" s="392" t="e">
        <f t="shared" si="72"/>
        <v>#REF!</v>
      </c>
      <c r="AS43" s="391" t="e">
        <f t="shared" si="72"/>
        <v>#REF!</v>
      </c>
      <c r="AT43" s="392" t="e">
        <f t="shared" si="72"/>
        <v>#REF!</v>
      </c>
      <c r="AU43" s="391" t="e">
        <f t="shared" si="72"/>
        <v>#REF!</v>
      </c>
      <c r="AV43" s="392" t="e">
        <f t="shared" si="72"/>
        <v>#REF!</v>
      </c>
      <c r="AW43" s="391" t="e">
        <f t="shared" si="5"/>
        <v>#REF!</v>
      </c>
      <c r="AX43" s="297"/>
      <c r="AZ43" s="353" t="e">
        <f t="shared" si="66"/>
        <v>#REF!</v>
      </c>
      <c r="BA43" s="354" t="e">
        <f t="shared" si="73"/>
        <v>#REF!</v>
      </c>
      <c r="BB43" s="391" t="e">
        <f t="shared" si="74"/>
        <v>#REF!</v>
      </c>
      <c r="BC43" s="392" t="e">
        <f t="shared" si="74"/>
        <v>#REF!</v>
      </c>
      <c r="BD43" s="391" t="e">
        <f t="shared" si="74"/>
        <v>#REF!</v>
      </c>
      <c r="BE43" s="392" t="e">
        <f t="shared" si="74"/>
        <v>#REF!</v>
      </c>
      <c r="BF43" s="391" t="e">
        <f t="shared" si="74"/>
        <v>#REF!</v>
      </c>
      <c r="BG43" s="392" t="e">
        <f t="shared" si="74"/>
        <v>#REF!</v>
      </c>
      <c r="BH43" s="391" t="e">
        <f t="shared" si="74"/>
        <v>#REF!</v>
      </c>
      <c r="BI43" s="392" t="e">
        <f t="shared" si="74"/>
        <v>#REF!</v>
      </c>
      <c r="BJ43" s="391" t="e">
        <f t="shared" si="74"/>
        <v>#REF!</v>
      </c>
      <c r="BK43" s="392" t="e">
        <f t="shared" si="74"/>
        <v>#REF!</v>
      </c>
      <c r="BL43" s="392" t="e">
        <f t="shared" si="74"/>
        <v>#REF!</v>
      </c>
    </row>
    <row r="44" spans="1:64">
      <c r="A44" s="270"/>
      <c r="B44" s="353" t="e">
        <f>#REF!</f>
        <v>#REF!</v>
      </c>
      <c r="C44" s="354" t="e">
        <f>#REF!</f>
        <v>#REF!</v>
      </c>
      <c r="E44" s="357"/>
      <c r="F44" s="357">
        <f t="shared" ref="F44:F49" si="76">SUMIF($A$76:$A$743,B44&amp;"- "&amp;C44,$G$76:$G$743)</f>
        <v>0</v>
      </c>
      <c r="G44" s="357">
        <f t="shared" ref="G44:G49" si="77">E44+F44</f>
        <v>0</v>
      </c>
      <c r="I44" s="357"/>
      <c r="J44" s="357">
        <f t="shared" ref="J44:J49" si="78">SUMIF($J$76:$J$743,B44&amp;"- "&amp;C44,$O$76:$O$743)</f>
        <v>0</v>
      </c>
      <c r="K44" s="357">
        <f t="shared" ref="K44:K49" si="79">I44+J44</f>
        <v>0</v>
      </c>
      <c r="M44" s="357">
        <f t="shared" ref="M44:M49" si="80">G44-K44</f>
        <v>0</v>
      </c>
      <c r="N44" s="354"/>
      <c r="O44" s="288" t="str">
        <f t="shared" si="20"/>
        <v/>
      </c>
      <c r="P44" s="289" t="str">
        <f t="shared" si="70"/>
        <v/>
      </c>
      <c r="Y44" s="270" t="e">
        <f t="shared" si="61"/>
        <v>#REF!</v>
      </c>
      <c r="Z44" s="283" t="e">
        <f t="shared" si="52"/>
        <v>#REF!</v>
      </c>
      <c r="AA44" s="284" t="e">
        <f t="shared" si="71"/>
        <v>#REF!</v>
      </c>
      <c r="AB44" s="285" t="e">
        <f t="shared" si="71"/>
        <v>#REF!</v>
      </c>
      <c r="AC44" s="284" t="e">
        <f t="shared" si="71"/>
        <v>#REF!</v>
      </c>
      <c r="AD44" s="285" t="e">
        <f t="shared" si="71"/>
        <v>#REF!</v>
      </c>
      <c r="AE44" s="284" t="e">
        <f t="shared" si="71"/>
        <v>#REF!</v>
      </c>
      <c r="AF44" s="285" t="e">
        <f t="shared" si="71"/>
        <v>#REF!</v>
      </c>
      <c r="AG44" s="284" t="e">
        <f t="shared" si="71"/>
        <v>#REF!</v>
      </c>
      <c r="AH44" s="285" t="e">
        <f t="shared" si="71"/>
        <v>#REF!</v>
      </c>
      <c r="AI44" s="284" t="e">
        <f t="shared" si="71"/>
        <v>#REF!</v>
      </c>
      <c r="AJ44" s="285" t="e">
        <f t="shared" si="75"/>
        <v>#REF!</v>
      </c>
      <c r="AM44" s="270" t="e">
        <f t="shared" si="63"/>
        <v>#REF!</v>
      </c>
      <c r="AN44" s="283" t="e">
        <f t="shared" si="54"/>
        <v>#REF!</v>
      </c>
      <c r="AO44" s="284" t="e">
        <f t="shared" si="72"/>
        <v>#REF!</v>
      </c>
      <c r="AP44" s="285" t="e">
        <f t="shared" si="72"/>
        <v>#REF!</v>
      </c>
      <c r="AQ44" s="284" t="e">
        <f t="shared" si="72"/>
        <v>#REF!</v>
      </c>
      <c r="AR44" s="285" t="e">
        <f t="shared" si="72"/>
        <v>#REF!</v>
      </c>
      <c r="AS44" s="284" t="e">
        <f t="shared" si="72"/>
        <v>#REF!</v>
      </c>
      <c r="AT44" s="285" t="e">
        <f t="shared" si="72"/>
        <v>#REF!</v>
      </c>
      <c r="AU44" s="284" t="e">
        <f t="shared" si="72"/>
        <v>#REF!</v>
      </c>
      <c r="AV44" s="285" t="e">
        <f t="shared" si="72"/>
        <v>#REF!</v>
      </c>
      <c r="AW44" s="284" t="e">
        <f t="shared" si="5"/>
        <v>#REF!</v>
      </c>
      <c r="AX44" s="285"/>
      <c r="AZ44" s="270" t="e">
        <f t="shared" si="66"/>
        <v>#REF!</v>
      </c>
      <c r="BA44" s="283" t="e">
        <f t="shared" si="73"/>
        <v>#REF!</v>
      </c>
      <c r="BB44" s="284" t="e">
        <f t="shared" si="74"/>
        <v>#REF!</v>
      </c>
      <c r="BC44" s="285" t="e">
        <f t="shared" si="74"/>
        <v>#REF!</v>
      </c>
      <c r="BD44" s="284" t="e">
        <f t="shared" si="74"/>
        <v>#REF!</v>
      </c>
      <c r="BE44" s="285" t="e">
        <f t="shared" si="74"/>
        <v>#REF!</v>
      </c>
      <c r="BF44" s="284" t="e">
        <f t="shared" si="74"/>
        <v>#REF!</v>
      </c>
      <c r="BG44" s="285" t="e">
        <f t="shared" si="74"/>
        <v>#REF!</v>
      </c>
      <c r="BH44" s="284" t="e">
        <f t="shared" si="74"/>
        <v>#REF!</v>
      </c>
      <c r="BI44" s="285" t="e">
        <f t="shared" si="74"/>
        <v>#REF!</v>
      </c>
      <c r="BJ44" s="284" t="e">
        <f t="shared" si="74"/>
        <v>#REF!</v>
      </c>
      <c r="BK44" s="285" t="e">
        <f t="shared" si="74"/>
        <v>#REF!</v>
      </c>
      <c r="BL44" s="285" t="e">
        <f t="shared" si="74"/>
        <v>#REF!</v>
      </c>
    </row>
    <row r="45" spans="1:64">
      <c r="A45" s="270"/>
      <c r="B45" s="270" t="e">
        <f>#REF!</f>
        <v>#REF!</v>
      </c>
      <c r="C45" s="283" t="e">
        <f>#REF!</f>
        <v>#REF!</v>
      </c>
      <c r="E45" s="290"/>
      <c r="F45" s="290">
        <f t="shared" si="76"/>
        <v>0</v>
      </c>
      <c r="G45" s="290">
        <f t="shared" si="77"/>
        <v>0</v>
      </c>
      <c r="I45" s="290"/>
      <c r="J45" s="290">
        <f t="shared" si="78"/>
        <v>0</v>
      </c>
      <c r="K45" s="290">
        <f t="shared" si="79"/>
        <v>0</v>
      </c>
      <c r="M45" s="290">
        <f t="shared" si="80"/>
        <v>0</v>
      </c>
      <c r="N45" s="283"/>
      <c r="O45" s="288" t="str">
        <f t="shared" si="20"/>
        <v/>
      </c>
      <c r="P45" s="289" t="str">
        <f t="shared" si="70"/>
        <v/>
      </c>
      <c r="Y45" s="276" t="e">
        <f t="shared" si="61"/>
        <v>#REF!</v>
      </c>
      <c r="Z45" s="277"/>
      <c r="AA45" s="278" t="e">
        <f t="shared" ref="AA45:AJ45" si="81">+AA46</f>
        <v>#REF!</v>
      </c>
      <c r="AB45" s="279" t="e">
        <f t="shared" si="81"/>
        <v>#REF!</v>
      </c>
      <c r="AC45" s="278" t="e">
        <f t="shared" si="81"/>
        <v>#REF!</v>
      </c>
      <c r="AD45" s="279" t="e">
        <f t="shared" si="81"/>
        <v>#REF!</v>
      </c>
      <c r="AE45" s="278" t="e">
        <f t="shared" si="81"/>
        <v>#REF!</v>
      </c>
      <c r="AF45" s="279" t="e">
        <f t="shared" si="81"/>
        <v>#REF!</v>
      </c>
      <c r="AG45" s="278" t="e">
        <f t="shared" si="81"/>
        <v>#REF!</v>
      </c>
      <c r="AH45" s="279" t="e">
        <f t="shared" si="81"/>
        <v>#REF!</v>
      </c>
      <c r="AI45" s="278" t="e">
        <f t="shared" si="81"/>
        <v>#REF!</v>
      </c>
      <c r="AJ45" s="279" t="e">
        <f t="shared" si="81"/>
        <v>#REF!</v>
      </c>
      <c r="AM45" s="276" t="e">
        <f t="shared" si="63"/>
        <v>#REF!</v>
      </c>
      <c r="AN45" s="277"/>
      <c r="AO45" s="278" t="e">
        <f t="shared" ref="AO45:AV45" si="82">+AO46</f>
        <v>#REF!</v>
      </c>
      <c r="AP45" s="279" t="e">
        <f t="shared" si="82"/>
        <v>#REF!</v>
      </c>
      <c r="AQ45" s="278" t="e">
        <f t="shared" si="82"/>
        <v>#REF!</v>
      </c>
      <c r="AR45" s="279" t="e">
        <f t="shared" si="82"/>
        <v>#REF!</v>
      </c>
      <c r="AS45" s="278" t="e">
        <f t="shared" si="82"/>
        <v>#REF!</v>
      </c>
      <c r="AT45" s="279" t="e">
        <f t="shared" si="82"/>
        <v>#REF!</v>
      </c>
      <c r="AU45" s="278" t="e">
        <f t="shared" si="82"/>
        <v>#REF!</v>
      </c>
      <c r="AV45" s="279" t="e">
        <f t="shared" si="82"/>
        <v>#REF!</v>
      </c>
      <c r="AW45" s="278" t="e">
        <f t="shared" si="5"/>
        <v>#REF!</v>
      </c>
      <c r="AX45" s="331"/>
      <c r="AZ45" s="276" t="e">
        <f t="shared" si="66"/>
        <v>#REF!</v>
      </c>
      <c r="BA45" s="277"/>
      <c r="BB45" s="278" t="e">
        <f>+BB46</f>
        <v>#REF!</v>
      </c>
      <c r="BC45" s="279" t="e">
        <f t="shared" ref="BC45:BL45" si="83">+BC46</f>
        <v>#REF!</v>
      </c>
      <c r="BD45" s="278" t="e">
        <f t="shared" si="83"/>
        <v>#REF!</v>
      </c>
      <c r="BE45" s="279" t="e">
        <f t="shared" si="83"/>
        <v>#REF!</v>
      </c>
      <c r="BF45" s="278" t="e">
        <f t="shared" si="83"/>
        <v>#REF!</v>
      </c>
      <c r="BG45" s="279" t="e">
        <f t="shared" si="83"/>
        <v>#REF!</v>
      </c>
      <c r="BH45" s="278" t="e">
        <f t="shared" si="83"/>
        <v>#REF!</v>
      </c>
      <c r="BI45" s="279" t="e">
        <f t="shared" si="83"/>
        <v>#REF!</v>
      </c>
      <c r="BJ45" s="278" t="e">
        <f t="shared" si="83"/>
        <v>#REF!</v>
      </c>
      <c r="BK45" s="279" t="e">
        <f t="shared" si="83"/>
        <v>#REF!</v>
      </c>
      <c r="BL45" s="279" t="e">
        <f t="shared" si="83"/>
        <v>#REF!</v>
      </c>
    </row>
    <row r="46" spans="1:64">
      <c r="A46" s="270">
        <f>+A44+1</f>
        <v>1</v>
      </c>
      <c r="B46" s="353" t="e">
        <f>#REF!</f>
        <v>#REF!</v>
      </c>
      <c r="C46" s="354" t="e">
        <f>#REF!</f>
        <v>#REF!</v>
      </c>
      <c r="E46" s="357"/>
      <c r="F46" s="357">
        <f t="shared" si="76"/>
        <v>0</v>
      </c>
      <c r="G46" s="357">
        <f t="shared" si="77"/>
        <v>0</v>
      </c>
      <c r="I46" s="357"/>
      <c r="J46" s="357">
        <f t="shared" si="78"/>
        <v>0</v>
      </c>
      <c r="K46" s="357">
        <f t="shared" si="79"/>
        <v>0</v>
      </c>
      <c r="M46" s="357">
        <f t="shared" si="80"/>
        <v>0</v>
      </c>
      <c r="N46" s="354"/>
      <c r="O46" s="288" t="str">
        <f t="shared" si="20"/>
        <v/>
      </c>
      <c r="P46" s="289" t="str">
        <f t="shared" si="70"/>
        <v/>
      </c>
      <c r="Y46" s="353" t="e">
        <f t="shared" si="61"/>
        <v>#REF!</v>
      </c>
      <c r="Z46" s="354" t="e">
        <f>C51</f>
        <v>#REF!</v>
      </c>
      <c r="AA46" s="391" t="e">
        <f t="shared" ref="AA46:AI46" si="84">SUMPRODUCT(($A$76:$A$743=$Y46&amp;"- "&amp;$Z46)*($C$76:$C$743=AA$1)*($G$76:$G$743))</f>
        <v>#REF!</v>
      </c>
      <c r="AB46" s="392" t="e">
        <f t="shared" si="84"/>
        <v>#REF!</v>
      </c>
      <c r="AC46" s="391" t="e">
        <f t="shared" si="84"/>
        <v>#REF!</v>
      </c>
      <c r="AD46" s="392" t="e">
        <f t="shared" si="84"/>
        <v>#REF!</v>
      </c>
      <c r="AE46" s="391" t="e">
        <f t="shared" si="84"/>
        <v>#REF!</v>
      </c>
      <c r="AF46" s="392" t="e">
        <f t="shared" si="84"/>
        <v>#REF!</v>
      </c>
      <c r="AG46" s="391" t="e">
        <f t="shared" si="84"/>
        <v>#REF!</v>
      </c>
      <c r="AH46" s="392" t="e">
        <f t="shared" si="84"/>
        <v>#REF!</v>
      </c>
      <c r="AI46" s="391" t="e">
        <f t="shared" si="84"/>
        <v>#REF!</v>
      </c>
      <c r="AJ46" s="392" t="e">
        <f t="shared" si="75"/>
        <v>#REF!</v>
      </c>
      <c r="AM46" s="353" t="e">
        <f t="shared" si="63"/>
        <v>#REF!</v>
      </c>
      <c r="AN46" s="354" t="e">
        <f>C51</f>
        <v>#REF!</v>
      </c>
      <c r="AO46" s="391" t="e">
        <f>SUMPRODUCT(($J$76:$J$742=$AM46&amp;"- "&amp;$AN46)*($K$76:$K$742=AO$1)*($O$76:$O$742))</f>
        <v>#REF!</v>
      </c>
      <c r="AP46" s="392" t="e">
        <f t="shared" ref="AP46:AV46" si="85">SUMPRODUCT(($J$76:$J$742=$AM46&amp;"- "&amp;$AN46)*($K$76:$K$742=AP$1)*($O$76:$O$742))</f>
        <v>#REF!</v>
      </c>
      <c r="AQ46" s="391" t="e">
        <f t="shared" si="85"/>
        <v>#REF!</v>
      </c>
      <c r="AR46" s="392" t="e">
        <f t="shared" si="85"/>
        <v>#REF!</v>
      </c>
      <c r="AS46" s="391" t="e">
        <f t="shared" si="85"/>
        <v>#REF!</v>
      </c>
      <c r="AT46" s="392" t="e">
        <f t="shared" si="85"/>
        <v>#REF!</v>
      </c>
      <c r="AU46" s="391" t="e">
        <f t="shared" si="85"/>
        <v>#REF!</v>
      </c>
      <c r="AV46" s="392" t="e">
        <f t="shared" si="85"/>
        <v>#REF!</v>
      </c>
      <c r="AW46" s="391" t="e">
        <f t="shared" si="5"/>
        <v>#REF!</v>
      </c>
      <c r="AX46" s="297"/>
      <c r="AZ46" s="353" t="e">
        <f t="shared" si="66"/>
        <v>#REF!</v>
      </c>
      <c r="BA46" s="354" t="e">
        <f>C51</f>
        <v>#REF!</v>
      </c>
      <c r="BB46" s="391" t="e">
        <f t="shared" ref="BB46:BL46" si="86">SUMPRODUCT(($C$9:$C$70=$BA46)*($N$9:$N$70=BB$1)*($M$9:$M$70))</f>
        <v>#REF!</v>
      </c>
      <c r="BC46" s="392" t="e">
        <f t="shared" si="86"/>
        <v>#REF!</v>
      </c>
      <c r="BD46" s="391" t="e">
        <f t="shared" si="86"/>
        <v>#REF!</v>
      </c>
      <c r="BE46" s="392" t="e">
        <f t="shared" si="86"/>
        <v>#REF!</v>
      </c>
      <c r="BF46" s="391" t="e">
        <f t="shared" si="86"/>
        <v>#REF!</v>
      </c>
      <c r="BG46" s="392" t="e">
        <f t="shared" si="86"/>
        <v>#REF!</v>
      </c>
      <c r="BH46" s="391" t="e">
        <f t="shared" si="86"/>
        <v>#REF!</v>
      </c>
      <c r="BI46" s="392" t="e">
        <f t="shared" si="86"/>
        <v>#REF!</v>
      </c>
      <c r="BJ46" s="391" t="e">
        <f t="shared" si="86"/>
        <v>#REF!</v>
      </c>
      <c r="BK46" s="392" t="e">
        <f t="shared" si="86"/>
        <v>#REF!</v>
      </c>
      <c r="BL46" s="392" t="e">
        <f t="shared" si="86"/>
        <v>#REF!</v>
      </c>
    </row>
    <row r="47" spans="1:64">
      <c r="A47" s="270"/>
      <c r="B47" s="270" t="e">
        <f>#REF!</f>
        <v>#REF!</v>
      </c>
      <c r="C47" s="283" t="e">
        <f>#REF!</f>
        <v>#REF!</v>
      </c>
      <c r="E47" s="290"/>
      <c r="F47" s="290">
        <f t="shared" si="76"/>
        <v>0</v>
      </c>
      <c r="G47" s="290">
        <f t="shared" si="77"/>
        <v>0</v>
      </c>
      <c r="I47" s="290"/>
      <c r="J47" s="290">
        <f t="shared" si="78"/>
        <v>0</v>
      </c>
      <c r="K47" s="290">
        <f t="shared" si="79"/>
        <v>0</v>
      </c>
      <c r="M47" s="290">
        <f t="shared" si="80"/>
        <v>0</v>
      </c>
      <c r="N47" s="283"/>
      <c r="O47" s="288" t="str">
        <f t="shared" si="20"/>
        <v/>
      </c>
      <c r="P47" s="289" t="str">
        <f t="shared" si="70"/>
        <v/>
      </c>
      <c r="Y47" s="276" t="e">
        <f t="shared" si="61"/>
        <v>#REF!</v>
      </c>
      <c r="Z47" s="277"/>
      <c r="AA47" s="278" t="e">
        <f t="shared" ref="AA47:AJ47" si="87">+AA48</f>
        <v>#REF!</v>
      </c>
      <c r="AB47" s="279" t="e">
        <f t="shared" si="87"/>
        <v>#REF!</v>
      </c>
      <c r="AC47" s="278" t="e">
        <f t="shared" si="87"/>
        <v>#REF!</v>
      </c>
      <c r="AD47" s="279" t="e">
        <f t="shared" si="87"/>
        <v>#REF!</v>
      </c>
      <c r="AE47" s="278" t="e">
        <f t="shared" si="87"/>
        <v>#REF!</v>
      </c>
      <c r="AF47" s="279" t="e">
        <f t="shared" si="87"/>
        <v>#REF!</v>
      </c>
      <c r="AG47" s="278" t="e">
        <f t="shared" si="87"/>
        <v>#REF!</v>
      </c>
      <c r="AH47" s="279" t="e">
        <f t="shared" si="87"/>
        <v>#REF!</v>
      </c>
      <c r="AI47" s="278" t="e">
        <f t="shared" si="87"/>
        <v>#REF!</v>
      </c>
      <c r="AJ47" s="279" t="e">
        <f t="shared" si="87"/>
        <v>#REF!</v>
      </c>
      <c r="AM47" s="276" t="e">
        <f t="shared" si="63"/>
        <v>#REF!</v>
      </c>
      <c r="AN47" s="277"/>
      <c r="AO47" s="278" t="e">
        <f t="shared" ref="AO47:AV47" si="88">+AO48</f>
        <v>#REF!</v>
      </c>
      <c r="AP47" s="279" t="e">
        <f t="shared" si="88"/>
        <v>#REF!</v>
      </c>
      <c r="AQ47" s="278" t="e">
        <f t="shared" si="88"/>
        <v>#REF!</v>
      </c>
      <c r="AR47" s="279" t="e">
        <f t="shared" si="88"/>
        <v>#REF!</v>
      </c>
      <c r="AS47" s="278" t="e">
        <f t="shared" si="88"/>
        <v>#REF!</v>
      </c>
      <c r="AT47" s="279" t="e">
        <f t="shared" si="88"/>
        <v>#REF!</v>
      </c>
      <c r="AU47" s="278" t="e">
        <f t="shared" si="88"/>
        <v>#REF!</v>
      </c>
      <c r="AV47" s="279" t="e">
        <f t="shared" si="88"/>
        <v>#REF!</v>
      </c>
      <c r="AW47" s="278" t="e">
        <f t="shared" si="5"/>
        <v>#REF!</v>
      </c>
      <c r="AX47" s="331"/>
      <c r="AZ47" s="276" t="e">
        <f t="shared" si="66"/>
        <v>#REF!</v>
      </c>
      <c r="BA47" s="277"/>
      <c r="BB47" s="278" t="e">
        <f>+BB48</f>
        <v>#REF!</v>
      </c>
      <c r="BC47" s="279" t="e">
        <f t="shared" ref="BC47:BL47" si="89">+BC48</f>
        <v>#REF!</v>
      </c>
      <c r="BD47" s="278" t="e">
        <f t="shared" si="89"/>
        <v>#REF!</v>
      </c>
      <c r="BE47" s="279" t="e">
        <f t="shared" si="89"/>
        <v>#REF!</v>
      </c>
      <c r="BF47" s="278" t="e">
        <f t="shared" si="89"/>
        <v>#REF!</v>
      </c>
      <c r="BG47" s="279" t="e">
        <f t="shared" si="89"/>
        <v>#REF!</v>
      </c>
      <c r="BH47" s="278" t="e">
        <f t="shared" si="89"/>
        <v>#REF!</v>
      </c>
      <c r="BI47" s="279" t="e">
        <f t="shared" si="89"/>
        <v>#REF!</v>
      </c>
      <c r="BJ47" s="278" t="e">
        <f t="shared" si="89"/>
        <v>#REF!</v>
      </c>
      <c r="BK47" s="279" t="e">
        <f t="shared" si="89"/>
        <v>#REF!</v>
      </c>
      <c r="BL47" s="279" t="e">
        <f t="shared" si="89"/>
        <v>#REF!</v>
      </c>
    </row>
    <row r="48" spans="1:64">
      <c r="A48" s="270"/>
      <c r="B48" s="353" t="e">
        <f>#REF!</f>
        <v>#REF!</v>
      </c>
      <c r="C48" s="354" t="e">
        <f>#REF!</f>
        <v>#REF!</v>
      </c>
      <c r="E48" s="357"/>
      <c r="F48" s="357">
        <f t="shared" si="76"/>
        <v>0</v>
      </c>
      <c r="G48" s="357">
        <f t="shared" si="77"/>
        <v>0</v>
      </c>
      <c r="I48" s="357"/>
      <c r="J48" s="357">
        <f t="shared" si="78"/>
        <v>0</v>
      </c>
      <c r="K48" s="357">
        <f t="shared" si="79"/>
        <v>0</v>
      </c>
      <c r="M48" s="357">
        <f t="shared" si="80"/>
        <v>0</v>
      </c>
      <c r="N48" s="354"/>
      <c r="O48" s="288" t="str">
        <f>IF(M48=0,"",IF(N48=0,"ERROR",""))</f>
        <v/>
      </c>
      <c r="P48" s="289" t="str">
        <f>IF(O48="ERROR","Please insert comment","")</f>
        <v/>
      </c>
      <c r="Y48" s="353" t="e">
        <f t="shared" si="61"/>
        <v>#REF!</v>
      </c>
      <c r="Z48" s="354" t="e">
        <f>C53</f>
        <v>#REF!</v>
      </c>
      <c r="AA48" s="391" t="e">
        <f t="shared" ref="AA48:AI48" si="90">SUMPRODUCT(($A$76:$A$743=$Y48&amp;"- "&amp;$Z48)*($C$76:$C$743=AA$1)*($G$76:$G$743))</f>
        <v>#REF!</v>
      </c>
      <c r="AB48" s="392" t="e">
        <f t="shared" si="90"/>
        <v>#REF!</v>
      </c>
      <c r="AC48" s="391" t="e">
        <f t="shared" si="90"/>
        <v>#REF!</v>
      </c>
      <c r="AD48" s="392" t="e">
        <f t="shared" si="90"/>
        <v>#REF!</v>
      </c>
      <c r="AE48" s="391" t="e">
        <f t="shared" si="90"/>
        <v>#REF!</v>
      </c>
      <c r="AF48" s="392" t="e">
        <f t="shared" si="90"/>
        <v>#REF!</v>
      </c>
      <c r="AG48" s="391" t="e">
        <f t="shared" si="90"/>
        <v>#REF!</v>
      </c>
      <c r="AH48" s="392" t="e">
        <f t="shared" si="90"/>
        <v>#REF!</v>
      </c>
      <c r="AI48" s="391" t="e">
        <f t="shared" si="90"/>
        <v>#REF!</v>
      </c>
      <c r="AJ48" s="392" t="e">
        <f t="shared" si="75"/>
        <v>#REF!</v>
      </c>
      <c r="AM48" s="353" t="e">
        <f t="shared" si="63"/>
        <v>#REF!</v>
      </c>
      <c r="AN48" s="354" t="e">
        <f>C53</f>
        <v>#REF!</v>
      </c>
      <c r="AO48" s="391" t="e">
        <f>SUMPRODUCT(($J$76:$J$742=$AM48&amp;"- "&amp;$AN48)*($K$76:$K$742=AO$1)*($O$76:$O$742))</f>
        <v>#REF!</v>
      </c>
      <c r="AP48" s="392" t="e">
        <f t="shared" ref="AP48:AV48" si="91">SUMPRODUCT(($J$76:$J$742=$AM48&amp;"- "&amp;$AN48)*($K$76:$K$742=AP$1)*($O$76:$O$742))</f>
        <v>#REF!</v>
      </c>
      <c r="AQ48" s="391" t="e">
        <f t="shared" si="91"/>
        <v>#REF!</v>
      </c>
      <c r="AR48" s="392" t="e">
        <f t="shared" si="91"/>
        <v>#REF!</v>
      </c>
      <c r="AS48" s="391" t="e">
        <f t="shared" si="91"/>
        <v>#REF!</v>
      </c>
      <c r="AT48" s="392" t="e">
        <f t="shared" si="91"/>
        <v>#REF!</v>
      </c>
      <c r="AU48" s="391" t="e">
        <f t="shared" si="91"/>
        <v>#REF!</v>
      </c>
      <c r="AV48" s="392" t="e">
        <f t="shared" si="91"/>
        <v>#REF!</v>
      </c>
      <c r="AW48" s="391" t="e">
        <f t="shared" si="5"/>
        <v>#REF!</v>
      </c>
      <c r="AX48" s="297"/>
      <c r="AZ48" s="353" t="e">
        <f t="shared" si="66"/>
        <v>#REF!</v>
      </c>
      <c r="BA48" s="354" t="e">
        <f>C53</f>
        <v>#REF!</v>
      </c>
      <c r="BB48" s="391" t="e">
        <f t="shared" ref="BB48:BL48" si="92">SUMPRODUCT(($C$9:$C$70=$BA48)*($N$9:$N$70=BB$1)*($M$9:$M$70))</f>
        <v>#REF!</v>
      </c>
      <c r="BC48" s="392" t="e">
        <f t="shared" si="92"/>
        <v>#REF!</v>
      </c>
      <c r="BD48" s="391" t="e">
        <f t="shared" si="92"/>
        <v>#REF!</v>
      </c>
      <c r="BE48" s="392" t="e">
        <f t="shared" si="92"/>
        <v>#REF!</v>
      </c>
      <c r="BF48" s="391" t="e">
        <f t="shared" si="92"/>
        <v>#REF!</v>
      </c>
      <c r="BG48" s="392" t="e">
        <f t="shared" si="92"/>
        <v>#REF!</v>
      </c>
      <c r="BH48" s="391" t="e">
        <f t="shared" si="92"/>
        <v>#REF!</v>
      </c>
      <c r="BI48" s="392" t="e">
        <f t="shared" si="92"/>
        <v>#REF!</v>
      </c>
      <c r="BJ48" s="391" t="e">
        <f t="shared" si="92"/>
        <v>#REF!</v>
      </c>
      <c r="BK48" s="392" t="e">
        <f t="shared" si="92"/>
        <v>#REF!</v>
      </c>
      <c r="BL48" s="392" t="e">
        <f t="shared" si="92"/>
        <v>#REF!</v>
      </c>
    </row>
    <row r="49" spans="1:64">
      <c r="A49" s="270">
        <f>+A47+1</f>
        <v>1</v>
      </c>
      <c r="B49" s="270" t="e">
        <f>#REF!</f>
        <v>#REF!</v>
      </c>
      <c r="C49" s="283" t="e">
        <f>#REF!</f>
        <v>#REF!</v>
      </c>
      <c r="E49" s="290"/>
      <c r="F49" s="290">
        <f t="shared" si="76"/>
        <v>0</v>
      </c>
      <c r="G49" s="290">
        <f t="shared" si="77"/>
        <v>0</v>
      </c>
      <c r="I49" s="290"/>
      <c r="J49" s="290">
        <f t="shared" si="78"/>
        <v>0</v>
      </c>
      <c r="K49" s="290">
        <f t="shared" si="79"/>
        <v>0</v>
      </c>
      <c r="M49" s="290">
        <f t="shared" si="80"/>
        <v>0</v>
      </c>
      <c r="N49" s="283"/>
      <c r="O49" s="288" t="str">
        <f t="shared" si="20"/>
        <v/>
      </c>
      <c r="P49" s="289" t="str">
        <f>IF(O49="ERROR","Please insert comment","")</f>
        <v/>
      </c>
      <c r="Y49" s="276" t="e">
        <f t="shared" si="61"/>
        <v>#REF!</v>
      </c>
      <c r="Z49" s="277"/>
      <c r="AA49" s="278" t="e">
        <f t="shared" ref="AA49:AJ49" si="93">+AA50</f>
        <v>#REF!</v>
      </c>
      <c r="AB49" s="279" t="e">
        <f t="shared" si="93"/>
        <v>#REF!</v>
      </c>
      <c r="AC49" s="278" t="e">
        <f t="shared" si="93"/>
        <v>#REF!</v>
      </c>
      <c r="AD49" s="279" t="e">
        <f t="shared" si="93"/>
        <v>#REF!</v>
      </c>
      <c r="AE49" s="278" t="e">
        <f t="shared" si="93"/>
        <v>#REF!</v>
      </c>
      <c r="AF49" s="279" t="e">
        <f t="shared" si="93"/>
        <v>#REF!</v>
      </c>
      <c r="AG49" s="278" t="e">
        <f t="shared" si="93"/>
        <v>#REF!</v>
      </c>
      <c r="AH49" s="279" t="e">
        <f t="shared" si="93"/>
        <v>#REF!</v>
      </c>
      <c r="AI49" s="278" t="e">
        <f t="shared" si="93"/>
        <v>#REF!</v>
      </c>
      <c r="AJ49" s="279" t="e">
        <f t="shared" si="93"/>
        <v>#REF!</v>
      </c>
      <c r="AM49" s="276" t="e">
        <f t="shared" si="63"/>
        <v>#REF!</v>
      </c>
      <c r="AN49" s="277"/>
      <c r="AO49" s="278" t="e">
        <f t="shared" ref="AO49:AV49" si="94">+AO50</f>
        <v>#REF!</v>
      </c>
      <c r="AP49" s="279" t="e">
        <f t="shared" si="94"/>
        <v>#REF!</v>
      </c>
      <c r="AQ49" s="278" t="e">
        <f t="shared" si="94"/>
        <v>#REF!</v>
      </c>
      <c r="AR49" s="279" t="e">
        <f t="shared" si="94"/>
        <v>#REF!</v>
      </c>
      <c r="AS49" s="278" t="e">
        <f t="shared" si="94"/>
        <v>#REF!</v>
      </c>
      <c r="AT49" s="279" t="e">
        <f t="shared" si="94"/>
        <v>#REF!</v>
      </c>
      <c r="AU49" s="278" t="e">
        <f t="shared" si="94"/>
        <v>#REF!</v>
      </c>
      <c r="AV49" s="279" t="e">
        <f t="shared" si="94"/>
        <v>#REF!</v>
      </c>
      <c r="AW49" s="278" t="e">
        <f t="shared" si="5"/>
        <v>#REF!</v>
      </c>
      <c r="AX49" s="331"/>
      <c r="AZ49" s="276" t="e">
        <f t="shared" si="66"/>
        <v>#REF!</v>
      </c>
      <c r="BA49" s="277"/>
      <c r="BB49" s="278" t="e">
        <f>+BB50</f>
        <v>#REF!</v>
      </c>
      <c r="BC49" s="279" t="e">
        <f t="shared" ref="BC49:BL49" si="95">+BC50</f>
        <v>#REF!</v>
      </c>
      <c r="BD49" s="278" t="e">
        <f t="shared" si="95"/>
        <v>#REF!</v>
      </c>
      <c r="BE49" s="279" t="e">
        <f t="shared" si="95"/>
        <v>#REF!</v>
      </c>
      <c r="BF49" s="278" t="e">
        <f t="shared" si="95"/>
        <v>#REF!</v>
      </c>
      <c r="BG49" s="279" t="e">
        <f t="shared" si="95"/>
        <v>#REF!</v>
      </c>
      <c r="BH49" s="278" t="e">
        <f t="shared" si="95"/>
        <v>#REF!</v>
      </c>
      <c r="BI49" s="279" t="e">
        <f t="shared" si="95"/>
        <v>#REF!</v>
      </c>
      <c r="BJ49" s="278" t="e">
        <f t="shared" si="95"/>
        <v>#REF!</v>
      </c>
      <c r="BK49" s="279" t="e">
        <f t="shared" si="95"/>
        <v>#REF!</v>
      </c>
      <c r="BL49" s="279" t="e">
        <f t="shared" si="95"/>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1"/>
        <v>#REF!</v>
      </c>
      <c r="Z50" s="354" t="e">
        <f>C55</f>
        <v>#REF!</v>
      </c>
      <c r="AA50" s="391" t="e">
        <f t="shared" ref="AA50:AI50" si="96">SUMPRODUCT(($A$76:$A$743=$Y50&amp;"- "&amp;$Z50)*($C$76:$C$743=AA$1)*($G$76:$G$743))</f>
        <v>#REF!</v>
      </c>
      <c r="AB50" s="392" t="e">
        <f t="shared" si="96"/>
        <v>#REF!</v>
      </c>
      <c r="AC50" s="391" t="e">
        <f t="shared" si="96"/>
        <v>#REF!</v>
      </c>
      <c r="AD50" s="392" t="e">
        <f t="shared" si="96"/>
        <v>#REF!</v>
      </c>
      <c r="AE50" s="391" t="e">
        <f t="shared" si="96"/>
        <v>#REF!</v>
      </c>
      <c r="AF50" s="392" t="e">
        <f t="shared" si="96"/>
        <v>#REF!</v>
      </c>
      <c r="AG50" s="391" t="e">
        <f t="shared" si="96"/>
        <v>#REF!</v>
      </c>
      <c r="AH50" s="392" t="e">
        <f t="shared" si="96"/>
        <v>#REF!</v>
      </c>
      <c r="AI50" s="391" t="e">
        <f t="shared" si="96"/>
        <v>#REF!</v>
      </c>
      <c r="AJ50" s="392" t="e">
        <f t="shared" si="75"/>
        <v>#REF!</v>
      </c>
      <c r="AM50" s="353" t="e">
        <f t="shared" si="63"/>
        <v>#REF!</v>
      </c>
      <c r="AN50" s="354" t="e">
        <f>C55</f>
        <v>#REF!</v>
      </c>
      <c r="AO50" s="391" t="e">
        <f>SUMPRODUCT(($J$76:$J$742=$AM50&amp;"- "&amp;$AN50)*($K$76:$K$742=AO$1)*($O$76:$O$742))</f>
        <v>#REF!</v>
      </c>
      <c r="AP50" s="392" t="e">
        <f t="shared" ref="AP50:AV50" si="97">SUMPRODUCT(($J$76:$J$742=$AM50&amp;"- "&amp;$AN50)*($K$76:$K$742=AP$1)*($O$76:$O$742))</f>
        <v>#REF!</v>
      </c>
      <c r="AQ50" s="391" t="e">
        <f t="shared" si="97"/>
        <v>#REF!</v>
      </c>
      <c r="AR50" s="392" t="e">
        <f t="shared" si="97"/>
        <v>#REF!</v>
      </c>
      <c r="AS50" s="391" t="e">
        <f t="shared" si="97"/>
        <v>#REF!</v>
      </c>
      <c r="AT50" s="392" t="e">
        <f t="shared" si="97"/>
        <v>#REF!</v>
      </c>
      <c r="AU50" s="391" t="e">
        <f t="shared" si="97"/>
        <v>#REF!</v>
      </c>
      <c r="AV50" s="392" t="e">
        <f t="shared" si="97"/>
        <v>#REF!</v>
      </c>
      <c r="AW50" s="391" t="e">
        <f t="shared" si="5"/>
        <v>#REF!</v>
      </c>
      <c r="AX50" s="297"/>
      <c r="AZ50" s="353" t="e">
        <f t="shared" si="66"/>
        <v>#REF!</v>
      </c>
      <c r="BA50" s="354" t="e">
        <f>C55</f>
        <v>#REF!</v>
      </c>
      <c r="BB50" s="391" t="e">
        <f t="shared" ref="BB50:BL50" si="98">SUMPRODUCT(($C$9:$C$70=$BA50)*($N$9:$N$70=BB$1)*($M$9:$M$70))</f>
        <v>#REF!</v>
      </c>
      <c r="BC50" s="392" t="e">
        <f t="shared" si="98"/>
        <v>#REF!</v>
      </c>
      <c r="BD50" s="391" t="e">
        <f t="shared" si="98"/>
        <v>#REF!</v>
      </c>
      <c r="BE50" s="392" t="e">
        <f t="shared" si="98"/>
        <v>#REF!</v>
      </c>
      <c r="BF50" s="391" t="e">
        <f t="shared" si="98"/>
        <v>#REF!</v>
      </c>
      <c r="BG50" s="392" t="e">
        <f t="shared" si="98"/>
        <v>#REF!</v>
      </c>
      <c r="BH50" s="391" t="e">
        <f t="shared" si="98"/>
        <v>#REF!</v>
      </c>
      <c r="BI50" s="392" t="e">
        <f t="shared" si="98"/>
        <v>#REF!</v>
      </c>
      <c r="BJ50" s="391" t="e">
        <f t="shared" si="98"/>
        <v>#REF!</v>
      </c>
      <c r="BK50" s="392" t="e">
        <f t="shared" si="98"/>
        <v>#REF!</v>
      </c>
      <c r="BL50" s="392" t="e">
        <f t="shared" si="98"/>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1"/>
        <v>#REF!</v>
      </c>
      <c r="Z51" s="277"/>
      <c r="AA51" s="278" t="e">
        <f t="shared" ref="AA51:AJ51" si="99">+AA52</f>
        <v>#REF!</v>
      </c>
      <c r="AB51" s="279" t="e">
        <f t="shared" si="99"/>
        <v>#REF!</v>
      </c>
      <c r="AC51" s="278" t="e">
        <f t="shared" si="99"/>
        <v>#REF!</v>
      </c>
      <c r="AD51" s="279" t="e">
        <f t="shared" si="99"/>
        <v>#REF!</v>
      </c>
      <c r="AE51" s="278" t="e">
        <f t="shared" si="99"/>
        <v>#REF!</v>
      </c>
      <c r="AF51" s="279" t="e">
        <f t="shared" si="99"/>
        <v>#REF!</v>
      </c>
      <c r="AG51" s="278" t="e">
        <f t="shared" si="99"/>
        <v>#REF!</v>
      </c>
      <c r="AH51" s="279" t="e">
        <f t="shared" si="99"/>
        <v>#REF!</v>
      </c>
      <c r="AI51" s="278" t="e">
        <f t="shared" si="99"/>
        <v>#REF!</v>
      </c>
      <c r="AJ51" s="279" t="e">
        <f t="shared" si="99"/>
        <v>#REF!</v>
      </c>
      <c r="AM51" s="276" t="e">
        <f t="shared" si="63"/>
        <v>#REF!</v>
      </c>
      <c r="AN51" s="277"/>
      <c r="AO51" s="278" t="e">
        <f t="shared" ref="AO51:AV51" si="100">+AO52</f>
        <v>#REF!</v>
      </c>
      <c r="AP51" s="279" t="e">
        <f t="shared" si="100"/>
        <v>#REF!</v>
      </c>
      <c r="AQ51" s="278" t="e">
        <f t="shared" si="100"/>
        <v>#REF!</v>
      </c>
      <c r="AR51" s="279" t="e">
        <f t="shared" si="100"/>
        <v>#REF!</v>
      </c>
      <c r="AS51" s="278" t="e">
        <f t="shared" si="100"/>
        <v>#REF!</v>
      </c>
      <c r="AT51" s="279" t="e">
        <f t="shared" si="100"/>
        <v>#REF!</v>
      </c>
      <c r="AU51" s="278" t="e">
        <f t="shared" si="100"/>
        <v>#REF!</v>
      </c>
      <c r="AV51" s="279" t="e">
        <f t="shared" si="100"/>
        <v>#REF!</v>
      </c>
      <c r="AW51" s="278" t="e">
        <f t="shared" si="5"/>
        <v>#REF!</v>
      </c>
      <c r="AX51" s="331"/>
      <c r="AZ51" s="276" t="e">
        <f t="shared" si="66"/>
        <v>#REF!</v>
      </c>
      <c r="BA51" s="277"/>
      <c r="BB51" s="278" t="e">
        <f>+BB52</f>
        <v>#REF!</v>
      </c>
      <c r="BC51" s="279" t="e">
        <f t="shared" ref="BC51:BL51" si="101">+BC52</f>
        <v>#REF!</v>
      </c>
      <c r="BD51" s="278" t="e">
        <f t="shared" si="101"/>
        <v>#REF!</v>
      </c>
      <c r="BE51" s="279" t="e">
        <f t="shared" si="101"/>
        <v>#REF!</v>
      </c>
      <c r="BF51" s="278" t="e">
        <f t="shared" si="101"/>
        <v>#REF!</v>
      </c>
      <c r="BG51" s="279" t="e">
        <f t="shared" si="101"/>
        <v>#REF!</v>
      </c>
      <c r="BH51" s="278" t="e">
        <f t="shared" si="101"/>
        <v>#REF!</v>
      </c>
      <c r="BI51" s="279" t="e">
        <f t="shared" si="101"/>
        <v>#REF!</v>
      </c>
      <c r="BJ51" s="278" t="e">
        <f t="shared" si="101"/>
        <v>#REF!</v>
      </c>
      <c r="BK51" s="279" t="e">
        <f t="shared" si="101"/>
        <v>#REF!</v>
      </c>
      <c r="BL51" s="279" t="e">
        <f t="shared" si="101"/>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2">IF(O52="ERROR","Please insert comment","")</f>
        <v/>
      </c>
      <c r="Y52" s="353" t="e">
        <f t="shared" si="61"/>
        <v>#REF!</v>
      </c>
      <c r="Z52" s="354" t="e">
        <f>C57</f>
        <v>#REF!</v>
      </c>
      <c r="AA52" s="391" t="e">
        <f t="shared" ref="AA52:AI52" si="103">SUMPRODUCT(($A$76:$A$743=$Y52&amp;"- "&amp;$Z52)*($C$76:$C$743=AA$1)*($G$76:$G$743))</f>
        <v>#REF!</v>
      </c>
      <c r="AB52" s="392" t="e">
        <f t="shared" si="103"/>
        <v>#REF!</v>
      </c>
      <c r="AC52" s="391" t="e">
        <f t="shared" si="103"/>
        <v>#REF!</v>
      </c>
      <c r="AD52" s="392" t="e">
        <f t="shared" si="103"/>
        <v>#REF!</v>
      </c>
      <c r="AE52" s="391" t="e">
        <f t="shared" si="103"/>
        <v>#REF!</v>
      </c>
      <c r="AF52" s="392" t="e">
        <f t="shared" si="103"/>
        <v>#REF!</v>
      </c>
      <c r="AG52" s="391" t="e">
        <f t="shared" si="103"/>
        <v>#REF!</v>
      </c>
      <c r="AH52" s="392" t="e">
        <f t="shared" si="103"/>
        <v>#REF!</v>
      </c>
      <c r="AI52" s="391" t="e">
        <f t="shared" si="103"/>
        <v>#REF!</v>
      </c>
      <c r="AJ52" s="392" t="e">
        <f t="shared" si="75"/>
        <v>#REF!</v>
      </c>
      <c r="AM52" s="353" t="e">
        <f t="shared" si="63"/>
        <v>#REF!</v>
      </c>
      <c r="AN52" s="354" t="e">
        <f>C57</f>
        <v>#REF!</v>
      </c>
      <c r="AO52" s="391" t="e">
        <f t="shared" ref="AO52:AV53" si="104">SUMPRODUCT(($J$76:$J$742=$AM52&amp;"- "&amp;$AN52)*($K$76:$K$742=AO$1)*($O$76:$O$742))</f>
        <v>#REF!</v>
      </c>
      <c r="AP52" s="392" t="e">
        <f t="shared" si="104"/>
        <v>#REF!</v>
      </c>
      <c r="AQ52" s="391" t="e">
        <f t="shared" si="104"/>
        <v>#REF!</v>
      </c>
      <c r="AR52" s="392" t="e">
        <f t="shared" si="104"/>
        <v>#REF!</v>
      </c>
      <c r="AS52" s="391" t="e">
        <f t="shared" si="104"/>
        <v>#REF!</v>
      </c>
      <c r="AT52" s="392" t="e">
        <f t="shared" si="104"/>
        <v>#REF!</v>
      </c>
      <c r="AU52" s="391" t="e">
        <f t="shared" si="104"/>
        <v>#REF!</v>
      </c>
      <c r="AV52" s="392" t="e">
        <f t="shared" si="104"/>
        <v>#REF!</v>
      </c>
      <c r="AW52" s="391" t="e">
        <f t="shared" si="5"/>
        <v>#REF!</v>
      </c>
      <c r="AX52" s="297"/>
      <c r="AZ52" s="353" t="e">
        <f t="shared" si="66"/>
        <v>#REF!</v>
      </c>
      <c r="BA52" s="354" t="e">
        <f>C57</f>
        <v>#REF!</v>
      </c>
      <c r="BB52" s="391" t="e">
        <f t="shared" ref="BB52:BL52" si="105">SUMPRODUCT(($C$9:$C$70=$BA52)*($N$9:$N$70=BB$1)*($M$9:$M$70))</f>
        <v>#REF!</v>
      </c>
      <c r="BC52" s="392" t="e">
        <f t="shared" si="105"/>
        <v>#REF!</v>
      </c>
      <c r="BD52" s="391" t="e">
        <f t="shared" si="105"/>
        <v>#REF!</v>
      </c>
      <c r="BE52" s="392" t="e">
        <f t="shared" si="105"/>
        <v>#REF!</v>
      </c>
      <c r="BF52" s="391" t="e">
        <f t="shared" si="105"/>
        <v>#REF!</v>
      </c>
      <c r="BG52" s="392" t="e">
        <f t="shared" si="105"/>
        <v>#REF!</v>
      </c>
      <c r="BH52" s="391" t="e">
        <f t="shared" si="105"/>
        <v>#REF!</v>
      </c>
      <c r="BI52" s="392" t="e">
        <f t="shared" si="105"/>
        <v>#REF!</v>
      </c>
      <c r="BJ52" s="391" t="e">
        <f t="shared" si="105"/>
        <v>#REF!</v>
      </c>
      <c r="BK52" s="392" t="e">
        <f t="shared" si="105"/>
        <v>#REF!</v>
      </c>
      <c r="BL52" s="392" t="e">
        <f t="shared" si="105"/>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2"/>
        <v/>
      </c>
      <c r="Y53" s="327" t="e">
        <f t="shared" si="61"/>
        <v>#REF!</v>
      </c>
      <c r="Z53" s="327"/>
      <c r="AA53" s="328" t="e">
        <f t="shared" ref="AA53:AJ53" si="106">SUM(AA3,AA9,AA25,AA32,AA35,AA38,AA45,AA47,AA49,AA51)</f>
        <v>#REF!</v>
      </c>
      <c r="AB53" s="328" t="e">
        <f t="shared" si="106"/>
        <v>#REF!</v>
      </c>
      <c r="AC53" s="328" t="e">
        <f t="shared" si="106"/>
        <v>#REF!</v>
      </c>
      <c r="AD53" s="328" t="e">
        <f t="shared" si="106"/>
        <v>#REF!</v>
      </c>
      <c r="AE53" s="328" t="e">
        <f t="shared" si="106"/>
        <v>#REF!</v>
      </c>
      <c r="AF53" s="328" t="e">
        <f t="shared" si="106"/>
        <v>#REF!</v>
      </c>
      <c r="AG53" s="328" t="e">
        <f t="shared" si="106"/>
        <v>#REF!</v>
      </c>
      <c r="AH53" s="328" t="e">
        <f t="shared" si="106"/>
        <v>#REF!</v>
      </c>
      <c r="AI53" s="328" t="e">
        <f t="shared" si="106"/>
        <v>#REF!</v>
      </c>
      <c r="AJ53" s="328" t="e">
        <f t="shared" si="106"/>
        <v>#REF!</v>
      </c>
      <c r="AM53" s="327" t="e">
        <f t="shared" si="63"/>
        <v>#REF!</v>
      </c>
      <c r="AN53" s="327"/>
      <c r="AO53" s="328" t="e">
        <f t="shared" si="104"/>
        <v>#REF!</v>
      </c>
      <c r="AP53" s="328" t="e">
        <f t="shared" si="104"/>
        <v>#REF!</v>
      </c>
      <c r="AQ53" s="328" t="e">
        <f t="shared" si="104"/>
        <v>#REF!</v>
      </c>
      <c r="AR53" s="328" t="e">
        <f t="shared" si="104"/>
        <v>#REF!</v>
      </c>
      <c r="AS53" s="328" t="e">
        <f t="shared" si="104"/>
        <v>#REF!</v>
      </c>
      <c r="AT53" s="328" t="e">
        <f t="shared" si="104"/>
        <v>#REF!</v>
      </c>
      <c r="AU53" s="328" t="e">
        <f t="shared" si="104"/>
        <v>#REF!</v>
      </c>
      <c r="AV53" s="328" t="e">
        <f t="shared" si="104"/>
        <v>#REF!</v>
      </c>
      <c r="AW53" s="328" t="e">
        <f t="shared" si="5"/>
        <v>#REF!</v>
      </c>
      <c r="AX53" s="334"/>
      <c r="AZ53" s="327" t="e">
        <f t="shared" si="66"/>
        <v>#REF!</v>
      </c>
      <c r="BA53" s="327"/>
      <c r="BB53" s="328" t="e">
        <f>SUM(BB3,BB9,BB25,BB32,BB35,BB38,BB45,BB47,BB49,BB51)</f>
        <v>#REF!</v>
      </c>
      <c r="BC53" s="328" t="e">
        <f t="shared" ref="BC53:BL53" si="107">SUM(BC3,BC9,BC25,BC32,BC35,BC38,BC45,BC47,BC49,BC51)</f>
        <v>#REF!</v>
      </c>
      <c r="BD53" s="328" t="e">
        <f t="shared" si="107"/>
        <v>#REF!</v>
      </c>
      <c r="BE53" s="328" t="e">
        <f t="shared" si="107"/>
        <v>#REF!</v>
      </c>
      <c r="BF53" s="328" t="e">
        <f t="shared" si="107"/>
        <v>#REF!</v>
      </c>
      <c r="BG53" s="328" t="e">
        <f t="shared" si="107"/>
        <v>#REF!</v>
      </c>
      <c r="BH53" s="328" t="e">
        <f t="shared" si="107"/>
        <v>#REF!</v>
      </c>
      <c r="BI53" s="328" t="e">
        <f t="shared" si="107"/>
        <v>#REF!</v>
      </c>
      <c r="BJ53" s="328" t="e">
        <f t="shared" si="107"/>
        <v>#REF!</v>
      </c>
      <c r="BK53" s="328" t="e">
        <f t="shared" si="107"/>
        <v>#REF!</v>
      </c>
      <c r="BL53" s="328" t="e">
        <f t="shared" si="107"/>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2"/>
        <v/>
      </c>
      <c r="Y54" s="276" t="e">
        <f t="shared" si="61"/>
        <v>#REF!</v>
      </c>
      <c r="Z54" s="277"/>
      <c r="AA54" s="278" t="e">
        <f t="shared" ref="AA54:AJ54" si="108">+AA55+AA56</f>
        <v>#REF!</v>
      </c>
      <c r="AB54" s="279" t="e">
        <f t="shared" si="108"/>
        <v>#REF!</v>
      </c>
      <c r="AC54" s="278" t="e">
        <f t="shared" si="108"/>
        <v>#REF!</v>
      </c>
      <c r="AD54" s="279" t="e">
        <f t="shared" si="108"/>
        <v>#REF!</v>
      </c>
      <c r="AE54" s="278" t="e">
        <f t="shared" si="108"/>
        <v>#REF!</v>
      </c>
      <c r="AF54" s="279" t="e">
        <f t="shared" si="108"/>
        <v>#REF!</v>
      </c>
      <c r="AG54" s="278" t="e">
        <f t="shared" si="108"/>
        <v>#REF!</v>
      </c>
      <c r="AH54" s="279" t="e">
        <f t="shared" si="108"/>
        <v>#REF!</v>
      </c>
      <c r="AI54" s="278" t="e">
        <f t="shared" si="108"/>
        <v>#REF!</v>
      </c>
      <c r="AJ54" s="279" t="e">
        <f t="shared" si="108"/>
        <v>#REF!</v>
      </c>
      <c r="AM54" s="276" t="e">
        <f t="shared" si="63"/>
        <v>#REF!</v>
      </c>
      <c r="AN54" s="277"/>
      <c r="AO54" s="278" t="e">
        <f t="shared" ref="AO54:AV54" si="109">+AO55+AO56</f>
        <v>#REF!</v>
      </c>
      <c r="AP54" s="279" t="e">
        <f t="shared" si="109"/>
        <v>#REF!</v>
      </c>
      <c r="AQ54" s="278" t="e">
        <f t="shared" si="109"/>
        <v>#REF!</v>
      </c>
      <c r="AR54" s="279" t="e">
        <f t="shared" si="109"/>
        <v>#REF!</v>
      </c>
      <c r="AS54" s="278" t="e">
        <f t="shared" si="109"/>
        <v>#REF!</v>
      </c>
      <c r="AT54" s="279" t="e">
        <f t="shared" si="109"/>
        <v>#REF!</v>
      </c>
      <c r="AU54" s="278" t="e">
        <f t="shared" si="109"/>
        <v>#REF!</v>
      </c>
      <c r="AV54" s="279" t="e">
        <f t="shared" si="109"/>
        <v>#REF!</v>
      </c>
      <c r="AW54" s="278" t="e">
        <f t="shared" si="5"/>
        <v>#REF!</v>
      </c>
      <c r="AX54" s="331"/>
      <c r="AZ54" s="276" t="e">
        <f t="shared" si="66"/>
        <v>#REF!</v>
      </c>
      <c r="BA54" s="277"/>
      <c r="BB54" s="278" t="e">
        <f>+BB55+BB56</f>
        <v>#REF!</v>
      </c>
      <c r="BC54" s="279" t="e">
        <f t="shared" ref="BC54:BL54" si="110">+BC55+BC56</f>
        <v>#REF!</v>
      </c>
      <c r="BD54" s="278" t="e">
        <f t="shared" si="110"/>
        <v>#REF!</v>
      </c>
      <c r="BE54" s="279" t="e">
        <f t="shared" si="110"/>
        <v>#REF!</v>
      </c>
      <c r="BF54" s="278" t="e">
        <f t="shared" si="110"/>
        <v>#REF!</v>
      </c>
      <c r="BG54" s="279" t="e">
        <f t="shared" si="110"/>
        <v>#REF!</v>
      </c>
      <c r="BH54" s="278" t="e">
        <f t="shared" si="110"/>
        <v>#REF!</v>
      </c>
      <c r="BI54" s="279" t="e">
        <f t="shared" si="110"/>
        <v>#REF!</v>
      </c>
      <c r="BJ54" s="278" t="e">
        <f t="shared" si="110"/>
        <v>#REF!</v>
      </c>
      <c r="BK54" s="279" t="e">
        <f t="shared" si="110"/>
        <v>#REF!</v>
      </c>
      <c r="BL54" s="279" t="e">
        <f t="shared" si="110"/>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2"/>
        <v/>
      </c>
      <c r="Y55" s="353" t="e">
        <f t="shared" si="61"/>
        <v>#REF!</v>
      </c>
      <c r="Z55" s="354" t="e">
        <f t="shared" si="61"/>
        <v>#REF!</v>
      </c>
      <c r="AA55" s="391" t="e">
        <f t="shared" ref="AA55:AI56" si="111">SUMPRODUCT(($A$76:$A$743=$Y55&amp;"- "&amp;$Z55)*($C$76:$C$743=AA$1)*($G$76:$G$743))</f>
        <v>#REF!</v>
      </c>
      <c r="AB55" s="392" t="e">
        <f t="shared" si="111"/>
        <v>#REF!</v>
      </c>
      <c r="AC55" s="391" t="e">
        <f t="shared" si="111"/>
        <v>#REF!</v>
      </c>
      <c r="AD55" s="392" t="e">
        <f t="shared" si="111"/>
        <v>#REF!</v>
      </c>
      <c r="AE55" s="391" t="e">
        <f t="shared" si="111"/>
        <v>#REF!</v>
      </c>
      <c r="AF55" s="392" t="e">
        <f t="shared" si="111"/>
        <v>#REF!</v>
      </c>
      <c r="AG55" s="391" t="e">
        <f t="shared" si="111"/>
        <v>#REF!</v>
      </c>
      <c r="AH55" s="392" t="e">
        <f t="shared" si="111"/>
        <v>#REF!</v>
      </c>
      <c r="AI55" s="391" t="e">
        <f t="shared" si="111"/>
        <v>#REF!</v>
      </c>
      <c r="AJ55" s="392" t="e">
        <f t="shared" ref="AJ55:AJ60" si="112">SUM(AA55:AI55)</f>
        <v>#REF!</v>
      </c>
      <c r="AM55" s="353" t="e">
        <f t="shared" si="63"/>
        <v>#REF!</v>
      </c>
      <c r="AN55" s="354" t="e">
        <f t="shared" si="63"/>
        <v>#REF!</v>
      </c>
      <c r="AO55" s="391" t="e">
        <f t="shared" ref="AO55:AV57" si="113">SUMPRODUCT(($J$76:$J$742=$AM55&amp;"- "&amp;$AN55)*($K$76:$K$742=AO$1)*($O$76:$O$742))</f>
        <v>#REF!</v>
      </c>
      <c r="AP55" s="392" t="e">
        <f t="shared" si="113"/>
        <v>#REF!</v>
      </c>
      <c r="AQ55" s="391" t="e">
        <f t="shared" si="113"/>
        <v>#REF!</v>
      </c>
      <c r="AR55" s="392" t="e">
        <f t="shared" si="113"/>
        <v>#REF!</v>
      </c>
      <c r="AS55" s="391" t="e">
        <f t="shared" si="113"/>
        <v>#REF!</v>
      </c>
      <c r="AT55" s="392" t="e">
        <f t="shared" si="113"/>
        <v>#REF!</v>
      </c>
      <c r="AU55" s="391" t="e">
        <f t="shared" si="113"/>
        <v>#REF!</v>
      </c>
      <c r="AV55" s="392" t="e">
        <f t="shared" si="113"/>
        <v>#REF!</v>
      </c>
      <c r="AW55" s="391" t="e">
        <f t="shared" si="5"/>
        <v>#REF!</v>
      </c>
      <c r="AX55" s="297"/>
      <c r="AZ55" s="353" t="e">
        <f t="shared" si="66"/>
        <v>#REF!</v>
      </c>
      <c r="BA55" s="354" t="e">
        <f>C60</f>
        <v>#REF!</v>
      </c>
      <c r="BB55" s="391" t="e">
        <f t="shared" ref="BB55:BL56" si="114">SUMPRODUCT(($C$9:$C$70=$BA55)*($N$9:$N$70=BB$1)*($M$9:$M$70))</f>
        <v>#REF!</v>
      </c>
      <c r="BC55" s="392" t="e">
        <f t="shared" si="114"/>
        <v>#REF!</v>
      </c>
      <c r="BD55" s="391" t="e">
        <f t="shared" si="114"/>
        <v>#REF!</v>
      </c>
      <c r="BE55" s="392" t="e">
        <f t="shared" si="114"/>
        <v>#REF!</v>
      </c>
      <c r="BF55" s="391" t="e">
        <f t="shared" si="114"/>
        <v>#REF!</v>
      </c>
      <c r="BG55" s="392" t="e">
        <f t="shared" si="114"/>
        <v>#REF!</v>
      </c>
      <c r="BH55" s="391" t="e">
        <f t="shared" si="114"/>
        <v>#REF!</v>
      </c>
      <c r="BI55" s="392" t="e">
        <f t="shared" si="114"/>
        <v>#REF!</v>
      </c>
      <c r="BJ55" s="391" t="e">
        <f t="shared" si="114"/>
        <v>#REF!</v>
      </c>
      <c r="BK55" s="392" t="e">
        <f t="shared" si="114"/>
        <v>#REF!</v>
      </c>
      <c r="BL55" s="392" t="e">
        <f t="shared" si="114"/>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2"/>
        <v/>
      </c>
      <c r="Y56" s="270" t="e">
        <f t="shared" si="61"/>
        <v>#REF!</v>
      </c>
      <c r="Z56" s="283" t="e">
        <f>C61</f>
        <v>#REF!</v>
      </c>
      <c r="AA56" s="284" t="e">
        <f t="shared" si="111"/>
        <v>#REF!</v>
      </c>
      <c r="AB56" s="285" t="e">
        <f t="shared" si="111"/>
        <v>#REF!</v>
      </c>
      <c r="AC56" s="284" t="e">
        <f t="shared" si="111"/>
        <v>#REF!</v>
      </c>
      <c r="AD56" s="285" t="e">
        <f t="shared" si="111"/>
        <v>#REF!</v>
      </c>
      <c r="AE56" s="284" t="e">
        <f t="shared" si="111"/>
        <v>#REF!</v>
      </c>
      <c r="AF56" s="285" t="e">
        <f t="shared" si="111"/>
        <v>#REF!</v>
      </c>
      <c r="AG56" s="284" t="e">
        <f t="shared" si="111"/>
        <v>#REF!</v>
      </c>
      <c r="AH56" s="285" t="e">
        <f t="shared" si="111"/>
        <v>#REF!</v>
      </c>
      <c r="AI56" s="284" t="e">
        <f t="shared" si="111"/>
        <v>#REF!</v>
      </c>
      <c r="AJ56" s="285" t="e">
        <f t="shared" si="112"/>
        <v>#REF!</v>
      </c>
      <c r="AM56" s="270" t="e">
        <f t="shared" si="63"/>
        <v>#REF!</v>
      </c>
      <c r="AN56" s="283" t="e">
        <f t="shared" si="63"/>
        <v>#REF!</v>
      </c>
      <c r="AO56" s="284" t="e">
        <f t="shared" si="113"/>
        <v>#REF!</v>
      </c>
      <c r="AP56" s="285" t="e">
        <f t="shared" si="113"/>
        <v>#REF!</v>
      </c>
      <c r="AQ56" s="284" t="e">
        <f t="shared" si="113"/>
        <v>#REF!</v>
      </c>
      <c r="AR56" s="285" t="e">
        <f t="shared" si="113"/>
        <v>#REF!</v>
      </c>
      <c r="AS56" s="284" t="e">
        <f t="shared" si="113"/>
        <v>#REF!</v>
      </c>
      <c r="AT56" s="285" t="e">
        <f t="shared" si="113"/>
        <v>#REF!</v>
      </c>
      <c r="AU56" s="284" t="e">
        <f t="shared" si="113"/>
        <v>#REF!</v>
      </c>
      <c r="AV56" s="285" t="e">
        <f t="shared" si="113"/>
        <v>#REF!</v>
      </c>
      <c r="AW56" s="284" t="e">
        <f t="shared" si="5"/>
        <v>#REF!</v>
      </c>
      <c r="AX56" s="285"/>
      <c r="AZ56" s="270" t="e">
        <f t="shared" si="66"/>
        <v>#REF!</v>
      </c>
      <c r="BA56" s="283" t="e">
        <f>C61</f>
        <v>#REF!</v>
      </c>
      <c r="BB56" s="284" t="e">
        <f t="shared" si="114"/>
        <v>#REF!</v>
      </c>
      <c r="BC56" s="285" t="e">
        <f t="shared" si="114"/>
        <v>#REF!</v>
      </c>
      <c r="BD56" s="284" t="e">
        <f t="shared" si="114"/>
        <v>#REF!</v>
      </c>
      <c r="BE56" s="285" t="e">
        <f t="shared" si="114"/>
        <v>#REF!</v>
      </c>
      <c r="BF56" s="284" t="e">
        <f t="shared" si="114"/>
        <v>#REF!</v>
      </c>
      <c r="BG56" s="285" t="e">
        <f t="shared" si="114"/>
        <v>#REF!</v>
      </c>
      <c r="BH56" s="284" t="e">
        <f t="shared" si="114"/>
        <v>#REF!</v>
      </c>
      <c r="BI56" s="285" t="e">
        <f t="shared" si="114"/>
        <v>#REF!</v>
      </c>
      <c r="BJ56" s="284" t="e">
        <f t="shared" si="114"/>
        <v>#REF!</v>
      </c>
      <c r="BK56" s="285" t="e">
        <f t="shared" si="114"/>
        <v>#REF!</v>
      </c>
      <c r="BL56" s="285" t="e">
        <f t="shared" si="114"/>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2"/>
        <v/>
      </c>
      <c r="Y57" s="327" t="e">
        <f t="shared" si="61"/>
        <v>#REF!</v>
      </c>
      <c r="Z57" s="327"/>
      <c r="AA57" s="328" t="e">
        <f t="shared" ref="AA57:AJ57" si="115">+AA54</f>
        <v>#REF!</v>
      </c>
      <c r="AB57" s="328" t="e">
        <f t="shared" si="115"/>
        <v>#REF!</v>
      </c>
      <c r="AC57" s="328" t="e">
        <f t="shared" si="115"/>
        <v>#REF!</v>
      </c>
      <c r="AD57" s="328" t="e">
        <f t="shared" si="115"/>
        <v>#REF!</v>
      </c>
      <c r="AE57" s="328" t="e">
        <f t="shared" si="115"/>
        <v>#REF!</v>
      </c>
      <c r="AF57" s="328" t="e">
        <f t="shared" si="115"/>
        <v>#REF!</v>
      </c>
      <c r="AG57" s="328" t="e">
        <f t="shared" si="115"/>
        <v>#REF!</v>
      </c>
      <c r="AH57" s="328" t="e">
        <f t="shared" si="115"/>
        <v>#REF!</v>
      </c>
      <c r="AI57" s="328" t="e">
        <f t="shared" si="115"/>
        <v>#REF!</v>
      </c>
      <c r="AJ57" s="328" t="e">
        <f t="shared" si="115"/>
        <v>#REF!</v>
      </c>
      <c r="AM57" s="327" t="e">
        <f t="shared" si="63"/>
        <v>#REF!</v>
      </c>
      <c r="AN57" s="327"/>
      <c r="AO57" s="328" t="e">
        <f t="shared" si="113"/>
        <v>#REF!</v>
      </c>
      <c r="AP57" s="328" t="e">
        <f t="shared" si="113"/>
        <v>#REF!</v>
      </c>
      <c r="AQ57" s="328" t="e">
        <f t="shared" si="113"/>
        <v>#REF!</v>
      </c>
      <c r="AR57" s="328" t="e">
        <f t="shared" si="113"/>
        <v>#REF!</v>
      </c>
      <c r="AS57" s="328" t="e">
        <f t="shared" si="113"/>
        <v>#REF!</v>
      </c>
      <c r="AT57" s="328" t="e">
        <f t="shared" si="113"/>
        <v>#REF!</v>
      </c>
      <c r="AU57" s="328" t="e">
        <f t="shared" si="113"/>
        <v>#REF!</v>
      </c>
      <c r="AV57" s="328" t="e">
        <f t="shared" si="113"/>
        <v>#REF!</v>
      </c>
      <c r="AW57" s="328" t="e">
        <f t="shared" si="5"/>
        <v>#REF!</v>
      </c>
      <c r="AX57" s="334"/>
      <c r="AZ57" s="327" t="e">
        <f t="shared" si="66"/>
        <v>#REF!</v>
      </c>
      <c r="BA57" s="327"/>
      <c r="BB57" s="328" t="e">
        <f>+BB54</f>
        <v>#REF!</v>
      </c>
      <c r="BC57" s="328" t="e">
        <f t="shared" ref="BC57:BL57" si="116">+BC54</f>
        <v>#REF!</v>
      </c>
      <c r="BD57" s="328" t="e">
        <f t="shared" si="116"/>
        <v>#REF!</v>
      </c>
      <c r="BE57" s="328" t="e">
        <f t="shared" si="116"/>
        <v>#REF!</v>
      </c>
      <c r="BF57" s="328" t="e">
        <f t="shared" si="116"/>
        <v>#REF!</v>
      </c>
      <c r="BG57" s="328" t="e">
        <f t="shared" si="116"/>
        <v>#REF!</v>
      </c>
      <c r="BH57" s="328" t="e">
        <f t="shared" si="116"/>
        <v>#REF!</v>
      </c>
      <c r="BI57" s="328" t="e">
        <f t="shared" si="116"/>
        <v>#REF!</v>
      </c>
      <c r="BJ57" s="328" t="e">
        <f t="shared" si="116"/>
        <v>#REF!</v>
      </c>
      <c r="BK57" s="328" t="e">
        <f t="shared" si="116"/>
        <v>#REF!</v>
      </c>
      <c r="BL57" s="328" t="e">
        <f t="shared" si="116"/>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t="str">
        <f t="shared" si="102"/>
        <v/>
      </c>
      <c r="Y58" s="276" t="e">
        <f t="shared" si="61"/>
        <v>#REF!</v>
      </c>
      <c r="Z58" s="277"/>
      <c r="AA58" s="278" t="e">
        <f t="shared" ref="AA58:AJ58" si="117">+AA59+AA60+AA61</f>
        <v>#REF!</v>
      </c>
      <c r="AB58" s="279" t="e">
        <f t="shared" si="117"/>
        <v>#REF!</v>
      </c>
      <c r="AC58" s="278" t="e">
        <f t="shared" si="117"/>
        <v>#REF!</v>
      </c>
      <c r="AD58" s="279" t="e">
        <f t="shared" si="117"/>
        <v>#REF!</v>
      </c>
      <c r="AE58" s="278" t="e">
        <f t="shared" si="117"/>
        <v>#REF!</v>
      </c>
      <c r="AF58" s="279" t="e">
        <f t="shared" si="117"/>
        <v>#REF!</v>
      </c>
      <c r="AG58" s="278" t="e">
        <f t="shared" si="117"/>
        <v>#REF!</v>
      </c>
      <c r="AH58" s="279" t="e">
        <f t="shared" si="117"/>
        <v>#REF!</v>
      </c>
      <c r="AI58" s="278" t="e">
        <f t="shared" si="117"/>
        <v>#REF!</v>
      </c>
      <c r="AJ58" s="279" t="e">
        <f t="shared" si="117"/>
        <v>#REF!</v>
      </c>
      <c r="AM58" s="276" t="e">
        <f t="shared" si="63"/>
        <v>#REF!</v>
      </c>
      <c r="AN58" s="277"/>
      <c r="AO58" s="278" t="e">
        <f t="shared" ref="AO58:AV58" si="118">+AO59+AO60+AO61</f>
        <v>#REF!</v>
      </c>
      <c r="AP58" s="279" t="e">
        <f t="shared" si="118"/>
        <v>#REF!</v>
      </c>
      <c r="AQ58" s="278" t="e">
        <f t="shared" si="118"/>
        <v>#REF!</v>
      </c>
      <c r="AR58" s="279" t="e">
        <f t="shared" si="118"/>
        <v>#REF!</v>
      </c>
      <c r="AS58" s="278" t="e">
        <f t="shared" si="118"/>
        <v>#REF!</v>
      </c>
      <c r="AT58" s="279" t="e">
        <f t="shared" si="118"/>
        <v>#REF!</v>
      </c>
      <c r="AU58" s="278" t="e">
        <f t="shared" si="118"/>
        <v>#REF!</v>
      </c>
      <c r="AV58" s="279" t="e">
        <f t="shared" si="118"/>
        <v>#REF!</v>
      </c>
      <c r="AW58" s="278" t="e">
        <f t="shared" si="5"/>
        <v>#REF!</v>
      </c>
      <c r="AX58" s="331"/>
      <c r="AZ58" s="276" t="e">
        <f t="shared" si="66"/>
        <v>#REF!</v>
      </c>
      <c r="BA58" s="277"/>
      <c r="BB58" s="278" t="e">
        <f>+BB59+BB60+BB61</f>
        <v>#REF!</v>
      </c>
      <c r="BC58" s="279" t="e">
        <f t="shared" ref="BC58:BL58" si="119">+BC59+BC60+BC61</f>
        <v>#REF!</v>
      </c>
      <c r="BD58" s="278" t="e">
        <f t="shared" si="119"/>
        <v>#REF!</v>
      </c>
      <c r="BE58" s="279" t="e">
        <f t="shared" si="119"/>
        <v>#REF!</v>
      </c>
      <c r="BF58" s="278" t="e">
        <f t="shared" si="119"/>
        <v>#REF!</v>
      </c>
      <c r="BG58" s="279" t="e">
        <f t="shared" si="119"/>
        <v>#REF!</v>
      </c>
      <c r="BH58" s="278" t="e">
        <f t="shared" si="119"/>
        <v>#REF!</v>
      </c>
      <c r="BI58" s="279" t="e">
        <f t="shared" si="119"/>
        <v>#REF!</v>
      </c>
      <c r="BJ58" s="278" t="e">
        <f t="shared" si="119"/>
        <v>#REF!</v>
      </c>
      <c r="BK58" s="279" t="e">
        <f t="shared" si="119"/>
        <v>#REF!</v>
      </c>
      <c r="BL58" s="279" t="e">
        <f t="shared" si="119"/>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2"/>
        <v/>
      </c>
      <c r="Y59" s="353" t="e">
        <f t="shared" si="61"/>
        <v>#REF!</v>
      </c>
      <c r="Z59" s="354" t="e">
        <f>C64</f>
        <v>#REF!</v>
      </c>
      <c r="AA59" s="391" t="e">
        <f t="shared" ref="AA59:AI60" si="120">SUMPRODUCT(($A$76:$A$743=$Y59&amp;"- "&amp;$Z59)*($C$76:$C$743=AA$1)*($G$76:$G$743))</f>
        <v>#REF!</v>
      </c>
      <c r="AB59" s="392" t="e">
        <f t="shared" si="120"/>
        <v>#REF!</v>
      </c>
      <c r="AC59" s="391" t="e">
        <f t="shared" si="120"/>
        <v>#REF!</v>
      </c>
      <c r="AD59" s="392" t="e">
        <f t="shared" si="120"/>
        <v>#REF!</v>
      </c>
      <c r="AE59" s="391" t="e">
        <f t="shared" si="120"/>
        <v>#REF!</v>
      </c>
      <c r="AF59" s="392" t="e">
        <f t="shared" si="120"/>
        <v>#REF!</v>
      </c>
      <c r="AG59" s="391" t="e">
        <f t="shared" si="120"/>
        <v>#REF!</v>
      </c>
      <c r="AH59" s="392" t="e">
        <f t="shared" si="120"/>
        <v>#REF!</v>
      </c>
      <c r="AI59" s="391" t="e">
        <f t="shared" si="120"/>
        <v>#REF!</v>
      </c>
      <c r="AJ59" s="392" t="e">
        <f t="shared" si="112"/>
        <v>#REF!</v>
      </c>
      <c r="AM59" s="353" t="e">
        <f t="shared" si="63"/>
        <v>#REF!</v>
      </c>
      <c r="AN59" s="354" t="e">
        <f>C64</f>
        <v>#REF!</v>
      </c>
      <c r="AO59" s="391" t="e">
        <f t="shared" ref="AO59:AV61" si="121">SUMPRODUCT(($J$76:$J$742=$AM59&amp;"- "&amp;$AN59)*($K$76:$K$742=AO$1)*($O$76:$O$742))</f>
        <v>#REF!</v>
      </c>
      <c r="AP59" s="392" t="e">
        <f t="shared" si="121"/>
        <v>#REF!</v>
      </c>
      <c r="AQ59" s="391" t="e">
        <f t="shared" si="121"/>
        <v>#REF!</v>
      </c>
      <c r="AR59" s="392" t="e">
        <f t="shared" si="121"/>
        <v>#REF!</v>
      </c>
      <c r="AS59" s="391" t="e">
        <f t="shared" si="121"/>
        <v>#REF!</v>
      </c>
      <c r="AT59" s="392" t="e">
        <f t="shared" si="121"/>
        <v>#REF!</v>
      </c>
      <c r="AU59" s="391" t="e">
        <f t="shared" si="121"/>
        <v>#REF!</v>
      </c>
      <c r="AV59" s="392" t="e">
        <f t="shared" si="121"/>
        <v>#REF!</v>
      </c>
      <c r="AW59" s="391" t="e">
        <f t="shared" si="5"/>
        <v>#REF!</v>
      </c>
      <c r="AX59" s="297"/>
      <c r="AZ59" s="353" t="e">
        <f t="shared" si="66"/>
        <v>#REF!</v>
      </c>
      <c r="BA59" s="354" t="e">
        <f>C64</f>
        <v>#REF!</v>
      </c>
      <c r="BB59" s="391" t="e">
        <f t="shared" ref="BB59:BL61" si="122">SUMPRODUCT(($C$9:$C$70=$BA59)*($N$9:$N$70=BB$1)*($M$9:$M$70))</f>
        <v>#REF!</v>
      </c>
      <c r="BC59" s="392" t="e">
        <f t="shared" si="122"/>
        <v>#REF!</v>
      </c>
      <c r="BD59" s="391" t="e">
        <f t="shared" si="122"/>
        <v>#REF!</v>
      </c>
      <c r="BE59" s="392" t="e">
        <f t="shared" si="122"/>
        <v>#REF!</v>
      </c>
      <c r="BF59" s="391" t="e">
        <f t="shared" si="122"/>
        <v>#REF!</v>
      </c>
      <c r="BG59" s="392" t="e">
        <f t="shared" si="122"/>
        <v>#REF!</v>
      </c>
      <c r="BH59" s="391" t="e">
        <f t="shared" si="122"/>
        <v>#REF!</v>
      </c>
      <c r="BI59" s="392" t="e">
        <f t="shared" si="122"/>
        <v>#REF!</v>
      </c>
      <c r="BJ59" s="391" t="e">
        <f t="shared" si="122"/>
        <v>#REF!</v>
      </c>
      <c r="BK59" s="392" t="e">
        <f t="shared" si="122"/>
        <v>#REF!</v>
      </c>
      <c r="BL59" s="392" t="e">
        <f t="shared" si="122"/>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1"/>
        <v>#REF!</v>
      </c>
      <c r="Z60" s="283" t="e">
        <f>C65</f>
        <v>#REF!</v>
      </c>
      <c r="AA60" s="284" t="e">
        <f t="shared" si="120"/>
        <v>#REF!</v>
      </c>
      <c r="AB60" s="285" t="e">
        <f t="shared" si="120"/>
        <v>#REF!</v>
      </c>
      <c r="AC60" s="284" t="e">
        <f t="shared" si="120"/>
        <v>#REF!</v>
      </c>
      <c r="AD60" s="285" t="e">
        <f t="shared" si="120"/>
        <v>#REF!</v>
      </c>
      <c r="AE60" s="284" t="e">
        <f t="shared" si="120"/>
        <v>#REF!</v>
      </c>
      <c r="AF60" s="285" t="e">
        <f t="shared" si="120"/>
        <v>#REF!</v>
      </c>
      <c r="AG60" s="284" t="e">
        <f t="shared" si="120"/>
        <v>#REF!</v>
      </c>
      <c r="AH60" s="285" t="e">
        <f t="shared" si="120"/>
        <v>#REF!</v>
      </c>
      <c r="AI60" s="284" t="e">
        <f t="shared" si="120"/>
        <v>#REF!</v>
      </c>
      <c r="AJ60" s="285" t="e">
        <f t="shared" si="112"/>
        <v>#REF!</v>
      </c>
      <c r="AM60" s="270" t="e">
        <f t="shared" si="63"/>
        <v>#REF!</v>
      </c>
      <c r="AN60" s="283" t="e">
        <f>C65</f>
        <v>#REF!</v>
      </c>
      <c r="AO60" s="284" t="e">
        <f t="shared" si="121"/>
        <v>#REF!</v>
      </c>
      <c r="AP60" s="285" t="e">
        <f t="shared" si="121"/>
        <v>#REF!</v>
      </c>
      <c r="AQ60" s="284" t="e">
        <f t="shared" si="121"/>
        <v>#REF!</v>
      </c>
      <c r="AR60" s="285" t="e">
        <f t="shared" si="121"/>
        <v>#REF!</v>
      </c>
      <c r="AS60" s="284" t="e">
        <f t="shared" si="121"/>
        <v>#REF!</v>
      </c>
      <c r="AT60" s="285" t="e">
        <f t="shared" si="121"/>
        <v>#REF!</v>
      </c>
      <c r="AU60" s="284" t="e">
        <f t="shared" si="121"/>
        <v>#REF!</v>
      </c>
      <c r="AV60" s="285" t="e">
        <f t="shared" si="121"/>
        <v>#REF!</v>
      </c>
      <c r="AW60" s="284" t="e">
        <f t="shared" si="5"/>
        <v>#REF!</v>
      </c>
      <c r="AX60" s="285"/>
      <c r="AZ60" s="270" t="e">
        <f t="shared" si="66"/>
        <v>#REF!</v>
      </c>
      <c r="BA60" s="283" t="e">
        <f>C65</f>
        <v>#REF!</v>
      </c>
      <c r="BB60" s="284" t="e">
        <f t="shared" si="122"/>
        <v>#REF!</v>
      </c>
      <c r="BC60" s="285" t="e">
        <f t="shared" si="122"/>
        <v>#REF!</v>
      </c>
      <c r="BD60" s="284" t="e">
        <f t="shared" si="122"/>
        <v>#REF!</v>
      </c>
      <c r="BE60" s="285" t="e">
        <f t="shared" si="122"/>
        <v>#REF!</v>
      </c>
      <c r="BF60" s="284" t="e">
        <f t="shared" si="122"/>
        <v>#REF!</v>
      </c>
      <c r="BG60" s="285" t="e">
        <f t="shared" si="122"/>
        <v>#REF!</v>
      </c>
      <c r="BH60" s="284" t="e">
        <f t="shared" si="122"/>
        <v>#REF!</v>
      </c>
      <c r="BI60" s="285" t="e">
        <f t="shared" si="122"/>
        <v>#REF!</v>
      </c>
      <c r="BJ60" s="284" t="e">
        <f t="shared" si="122"/>
        <v>#REF!</v>
      </c>
      <c r="BK60" s="285" t="e">
        <f t="shared" si="122"/>
        <v>#REF!</v>
      </c>
      <c r="BL60" s="285" t="e">
        <f t="shared" si="122"/>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1"/>
        <v>#REF!</v>
      </c>
      <c r="Z61" s="354" t="e">
        <f>C66</f>
        <v>#REF!</v>
      </c>
      <c r="AA61" s="391" t="e">
        <f t="shared" ref="AA61:AJ61" si="123">SUMPRODUCT(($C$9:$C$70=$BA61)*($N$9:$N$70=AA$1)*($M$9:$M$70))</f>
        <v>#REF!</v>
      </c>
      <c r="AB61" s="392" t="e">
        <f t="shared" si="123"/>
        <v>#REF!</v>
      </c>
      <c r="AC61" s="391" t="e">
        <f t="shared" si="123"/>
        <v>#REF!</v>
      </c>
      <c r="AD61" s="392" t="e">
        <f t="shared" si="123"/>
        <v>#REF!</v>
      </c>
      <c r="AE61" s="391" t="e">
        <f t="shared" si="123"/>
        <v>#REF!</v>
      </c>
      <c r="AF61" s="392" t="e">
        <f t="shared" si="123"/>
        <v>#REF!</v>
      </c>
      <c r="AG61" s="391" t="e">
        <f t="shared" si="123"/>
        <v>#REF!</v>
      </c>
      <c r="AH61" s="392" t="e">
        <f t="shared" si="123"/>
        <v>#REF!</v>
      </c>
      <c r="AI61" s="391" t="e">
        <f t="shared" si="123"/>
        <v>#REF!</v>
      </c>
      <c r="AJ61" s="392" t="e">
        <f t="shared" si="123"/>
        <v>#REF!</v>
      </c>
      <c r="AK61" s="269"/>
      <c r="AM61" s="353" t="e">
        <f t="shared" si="63"/>
        <v>#REF!</v>
      </c>
      <c r="AN61" s="354" t="e">
        <f>C66</f>
        <v>#REF!</v>
      </c>
      <c r="AO61" s="391" t="e">
        <f t="shared" si="121"/>
        <v>#REF!</v>
      </c>
      <c r="AP61" s="392" t="e">
        <f t="shared" si="121"/>
        <v>#REF!</v>
      </c>
      <c r="AQ61" s="391" t="e">
        <f t="shared" si="121"/>
        <v>#REF!</v>
      </c>
      <c r="AR61" s="392" t="e">
        <f t="shared" si="121"/>
        <v>#REF!</v>
      </c>
      <c r="AS61" s="391" t="e">
        <f t="shared" si="121"/>
        <v>#REF!</v>
      </c>
      <c r="AT61" s="392" t="e">
        <f t="shared" si="121"/>
        <v>#REF!</v>
      </c>
      <c r="AU61" s="391" t="e">
        <f t="shared" si="121"/>
        <v>#REF!</v>
      </c>
      <c r="AV61" s="392" t="e">
        <f t="shared" si="121"/>
        <v>#REF!</v>
      </c>
      <c r="AW61" s="391" t="e">
        <f t="shared" si="5"/>
        <v>#REF!</v>
      </c>
      <c r="AX61" s="297"/>
      <c r="AZ61" s="353" t="e">
        <f t="shared" si="66"/>
        <v>#REF!</v>
      </c>
      <c r="BA61" s="354" t="e">
        <f>C66</f>
        <v>#REF!</v>
      </c>
      <c r="BB61" s="391" t="e">
        <f t="shared" si="122"/>
        <v>#REF!</v>
      </c>
      <c r="BC61" s="392" t="e">
        <f t="shared" si="122"/>
        <v>#REF!</v>
      </c>
      <c r="BD61" s="391" t="e">
        <f t="shared" si="122"/>
        <v>#REF!</v>
      </c>
      <c r="BE61" s="392" t="e">
        <f t="shared" si="122"/>
        <v>#REF!</v>
      </c>
      <c r="BF61" s="391" t="e">
        <f t="shared" si="122"/>
        <v>#REF!</v>
      </c>
      <c r="BG61" s="392" t="e">
        <f t="shared" si="122"/>
        <v>#REF!</v>
      </c>
      <c r="BH61" s="391" t="e">
        <f t="shared" si="122"/>
        <v>#REF!</v>
      </c>
      <c r="BI61" s="392" t="e">
        <f t="shared" si="122"/>
        <v>#REF!</v>
      </c>
      <c r="BJ61" s="391" t="e">
        <f t="shared" si="122"/>
        <v>#REF!</v>
      </c>
      <c r="BK61" s="392" t="e">
        <f t="shared" si="122"/>
        <v>#REF!</v>
      </c>
      <c r="BL61" s="392" t="e">
        <f t="shared" si="122"/>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4">IF(M62=0,"",IF(N62=0,"ERROR",""))</f>
        <v/>
      </c>
      <c r="P62" s="289" t="str">
        <f t="shared" ref="P62:P67" si="125">IF(O62="ERROR","Please insert comment","")</f>
        <v/>
      </c>
      <c r="Y62" s="276" t="e">
        <f t="shared" si="61"/>
        <v>#REF!</v>
      </c>
      <c r="Z62" s="277"/>
      <c r="AA62" s="278" t="e">
        <f t="shared" ref="AA62:AJ62" si="126">+AA63+AA64+AA65</f>
        <v>#REF!</v>
      </c>
      <c r="AB62" s="279" t="e">
        <f t="shared" si="126"/>
        <v>#REF!</v>
      </c>
      <c r="AC62" s="278" t="e">
        <f t="shared" si="126"/>
        <v>#REF!</v>
      </c>
      <c r="AD62" s="279" t="e">
        <f t="shared" si="126"/>
        <v>#REF!</v>
      </c>
      <c r="AE62" s="278" t="e">
        <f t="shared" si="126"/>
        <v>#REF!</v>
      </c>
      <c r="AF62" s="279" t="e">
        <f t="shared" si="126"/>
        <v>#REF!</v>
      </c>
      <c r="AG62" s="278" t="e">
        <f t="shared" si="126"/>
        <v>#REF!</v>
      </c>
      <c r="AH62" s="279" t="e">
        <f t="shared" si="126"/>
        <v>#REF!</v>
      </c>
      <c r="AI62" s="278" t="e">
        <f t="shared" si="126"/>
        <v>#REF!</v>
      </c>
      <c r="AJ62" s="279" t="e">
        <f t="shared" si="126"/>
        <v>#REF!</v>
      </c>
      <c r="AM62" s="276" t="e">
        <f t="shared" si="63"/>
        <v>#REF!</v>
      </c>
      <c r="AN62" s="277"/>
      <c r="AO62" s="278" t="e">
        <f t="shared" ref="AO62:AV62" si="127">+AO63+AO64+AO65</f>
        <v>#REF!</v>
      </c>
      <c r="AP62" s="279" t="e">
        <f t="shared" si="127"/>
        <v>#REF!</v>
      </c>
      <c r="AQ62" s="278" t="e">
        <f t="shared" si="127"/>
        <v>#REF!</v>
      </c>
      <c r="AR62" s="279" t="e">
        <f t="shared" si="127"/>
        <v>#REF!</v>
      </c>
      <c r="AS62" s="278" t="e">
        <f t="shared" si="127"/>
        <v>#REF!</v>
      </c>
      <c r="AT62" s="279" t="e">
        <f t="shared" si="127"/>
        <v>#REF!</v>
      </c>
      <c r="AU62" s="278" t="e">
        <f t="shared" si="127"/>
        <v>#REF!</v>
      </c>
      <c r="AV62" s="279" t="e">
        <f t="shared" si="127"/>
        <v>#REF!</v>
      </c>
      <c r="AW62" s="278" t="e">
        <f t="shared" si="5"/>
        <v>#REF!</v>
      </c>
      <c r="AX62" s="331"/>
      <c r="AZ62" s="276" t="e">
        <f t="shared" si="66"/>
        <v>#REF!</v>
      </c>
      <c r="BA62" s="277"/>
      <c r="BB62" s="278" t="e">
        <f>+BB63+BB64+BB65</f>
        <v>#REF!</v>
      </c>
      <c r="BC62" s="279" t="e">
        <f t="shared" ref="BC62:BL62" si="128">+BC63+BC64+BC65</f>
        <v>#REF!</v>
      </c>
      <c r="BD62" s="278" t="e">
        <f t="shared" si="128"/>
        <v>#REF!</v>
      </c>
      <c r="BE62" s="279" t="e">
        <f t="shared" si="128"/>
        <v>#REF!</v>
      </c>
      <c r="BF62" s="278" t="e">
        <f t="shared" si="128"/>
        <v>#REF!</v>
      </c>
      <c r="BG62" s="279" t="e">
        <f t="shared" si="128"/>
        <v>#REF!</v>
      </c>
      <c r="BH62" s="278" t="e">
        <f t="shared" si="128"/>
        <v>#REF!</v>
      </c>
      <c r="BI62" s="279" t="e">
        <f t="shared" si="128"/>
        <v>#REF!</v>
      </c>
      <c r="BJ62" s="278" t="e">
        <f t="shared" si="128"/>
        <v>#REF!</v>
      </c>
      <c r="BK62" s="279" t="e">
        <f t="shared" si="128"/>
        <v>#REF!</v>
      </c>
      <c r="BL62" s="279" t="e">
        <f t="shared" si="128"/>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4"/>
        <v/>
      </c>
      <c r="P63" s="289" t="str">
        <f t="shared" si="125"/>
        <v/>
      </c>
      <c r="Y63" s="353" t="e">
        <f t="shared" si="61"/>
        <v>#REF!</v>
      </c>
      <c r="Z63" s="354" t="e">
        <f>C68</f>
        <v>#REF!</v>
      </c>
      <c r="AA63" s="391" t="e">
        <f t="shared" ref="AA63:AI65" si="129">SUMPRODUCT(($A$76:$A$743=$Y63&amp;"- "&amp;$Z63)*($C$76:$C$743=AA$1)*($G$76:$G$743))</f>
        <v>#REF!</v>
      </c>
      <c r="AB63" s="392" t="e">
        <f t="shared" si="129"/>
        <v>#REF!</v>
      </c>
      <c r="AC63" s="391" t="e">
        <f t="shared" si="129"/>
        <v>#REF!</v>
      </c>
      <c r="AD63" s="392" t="e">
        <f t="shared" si="129"/>
        <v>#REF!</v>
      </c>
      <c r="AE63" s="391" t="e">
        <f t="shared" si="129"/>
        <v>#REF!</v>
      </c>
      <c r="AF63" s="392" t="e">
        <f t="shared" si="129"/>
        <v>#REF!</v>
      </c>
      <c r="AG63" s="391" t="e">
        <f t="shared" si="129"/>
        <v>#REF!</v>
      </c>
      <c r="AH63" s="392" t="e">
        <f t="shared" si="129"/>
        <v>#REF!</v>
      </c>
      <c r="AI63" s="391" t="e">
        <f t="shared" si="129"/>
        <v>#REF!</v>
      </c>
      <c r="AJ63" s="392" t="e">
        <f>SUM(AA63:AI63)</f>
        <v>#REF!</v>
      </c>
      <c r="AM63" s="353" t="e">
        <f t="shared" si="63"/>
        <v>#REF!</v>
      </c>
      <c r="AN63" s="354" t="e">
        <f>C68</f>
        <v>#REF!</v>
      </c>
      <c r="AO63" s="391" t="e">
        <f>SUMPRODUCT(($J$76:$J$742=$AM63&amp;"- "&amp;$AN63)*($K$76:$K$742=AO$1)*($O$76:$O$742))</f>
        <v>#REF!</v>
      </c>
      <c r="AP63" s="392" t="e">
        <f t="shared" ref="AP63:AV65" si="130">SUMPRODUCT(($J$76:$J$742=$AM63&amp;"- "&amp;$AN63)*($K$76:$K$742=AP$1)*($O$76:$O$742))</f>
        <v>#REF!</v>
      </c>
      <c r="AQ63" s="391" t="e">
        <f t="shared" si="130"/>
        <v>#REF!</v>
      </c>
      <c r="AR63" s="392" t="e">
        <f t="shared" si="130"/>
        <v>#REF!</v>
      </c>
      <c r="AS63" s="391" t="e">
        <f t="shared" si="130"/>
        <v>#REF!</v>
      </c>
      <c r="AT63" s="392" t="e">
        <f t="shared" si="130"/>
        <v>#REF!</v>
      </c>
      <c r="AU63" s="391" t="e">
        <f t="shared" si="130"/>
        <v>#REF!</v>
      </c>
      <c r="AV63" s="392" t="e">
        <f t="shared" si="130"/>
        <v>#REF!</v>
      </c>
      <c r="AW63" s="391" t="e">
        <f t="shared" si="5"/>
        <v>#REF!</v>
      </c>
      <c r="AX63" s="297"/>
      <c r="AZ63" s="353" t="e">
        <f t="shared" si="66"/>
        <v>#REF!</v>
      </c>
      <c r="BA63" s="354" t="e">
        <f>C68</f>
        <v>#REF!</v>
      </c>
      <c r="BB63" s="391" t="e">
        <f t="shared" ref="BB63:BL65" si="131">SUMPRODUCT(($C$9:$C$70=$BA63)*($N$9:$N$70=BB$1)*($M$9:$M$70))</f>
        <v>#REF!</v>
      </c>
      <c r="BC63" s="392" t="e">
        <f t="shared" si="131"/>
        <v>#REF!</v>
      </c>
      <c r="BD63" s="391" t="e">
        <f t="shared" si="131"/>
        <v>#REF!</v>
      </c>
      <c r="BE63" s="392" t="e">
        <f t="shared" si="131"/>
        <v>#REF!</v>
      </c>
      <c r="BF63" s="391" t="e">
        <f t="shared" si="131"/>
        <v>#REF!</v>
      </c>
      <c r="BG63" s="392" t="e">
        <f t="shared" si="131"/>
        <v>#REF!</v>
      </c>
      <c r="BH63" s="391" t="e">
        <f t="shared" si="131"/>
        <v>#REF!</v>
      </c>
      <c r="BI63" s="392" t="e">
        <f t="shared" si="131"/>
        <v>#REF!</v>
      </c>
      <c r="BJ63" s="391" t="e">
        <f t="shared" si="131"/>
        <v>#REF!</v>
      </c>
      <c r="BK63" s="392" t="e">
        <f t="shared" si="131"/>
        <v>#REF!</v>
      </c>
      <c r="BL63" s="392" t="e">
        <f t="shared" si="131"/>
        <v>#REF!</v>
      </c>
    </row>
    <row r="64" spans="1:64" ht="12.75" customHeight="1">
      <c r="A64" s="270">
        <f>+A62+1</f>
        <v>11</v>
      </c>
      <c r="B64" s="353" t="e">
        <f>#REF!</f>
        <v>#REF!</v>
      </c>
      <c r="C64" s="367" t="e">
        <f>#REF!</f>
        <v>#REF!</v>
      </c>
      <c r="E64" s="368"/>
      <c r="F64" s="368"/>
      <c r="G64" s="368"/>
      <c r="I64" s="357"/>
      <c r="J64" s="357">
        <f t="shared" ref="J64:J70" si="132">SUMIF($J$76:$J$743,B64&amp;"- "&amp;C64,$O$76:$O$743)</f>
        <v>0</v>
      </c>
      <c r="K64" s="357">
        <f>I64+J64</f>
        <v>0</v>
      </c>
      <c r="M64" s="357"/>
      <c r="N64" s="367"/>
      <c r="O64" s="288" t="str">
        <f t="shared" si="124"/>
        <v/>
      </c>
      <c r="P64" s="289" t="str">
        <f t="shared" si="125"/>
        <v/>
      </c>
      <c r="Y64" s="270" t="e">
        <f t="shared" si="61"/>
        <v>#REF!</v>
      </c>
      <c r="Z64" s="283" t="e">
        <f>C69</f>
        <v>#REF!</v>
      </c>
      <c r="AA64" s="284" t="e">
        <f t="shared" si="129"/>
        <v>#REF!</v>
      </c>
      <c r="AB64" s="285" t="e">
        <f t="shared" si="129"/>
        <v>#REF!</v>
      </c>
      <c r="AC64" s="284" t="e">
        <f t="shared" si="129"/>
        <v>#REF!</v>
      </c>
      <c r="AD64" s="285" t="e">
        <f t="shared" si="129"/>
        <v>#REF!</v>
      </c>
      <c r="AE64" s="284" t="e">
        <f t="shared" si="129"/>
        <v>#REF!</v>
      </c>
      <c r="AF64" s="285" t="e">
        <f t="shared" si="129"/>
        <v>#REF!</v>
      </c>
      <c r="AG64" s="284" t="e">
        <f t="shared" si="129"/>
        <v>#REF!</v>
      </c>
      <c r="AH64" s="285" t="e">
        <f t="shared" si="129"/>
        <v>#REF!</v>
      </c>
      <c r="AI64" s="284" t="e">
        <f t="shared" si="129"/>
        <v>#REF!</v>
      </c>
      <c r="AJ64" s="285" t="e">
        <f>SUM(AA64:AI64)</f>
        <v>#REF!</v>
      </c>
      <c r="AM64" s="270" t="e">
        <f t="shared" si="63"/>
        <v>#REF!</v>
      </c>
      <c r="AN64" s="283" t="e">
        <f>C69</f>
        <v>#REF!</v>
      </c>
      <c r="AO64" s="284" t="e">
        <f>SUMPRODUCT(($J$76:$J$742=$AM64&amp;"- "&amp;$AN64)*($K$76:$K$742=AO$1)*($O$76:$O$742))</f>
        <v>#REF!</v>
      </c>
      <c r="AP64" s="285" t="e">
        <f t="shared" si="130"/>
        <v>#REF!</v>
      </c>
      <c r="AQ64" s="284" t="e">
        <f t="shared" si="130"/>
        <v>#REF!</v>
      </c>
      <c r="AR64" s="285" t="e">
        <f t="shared" si="130"/>
        <v>#REF!</v>
      </c>
      <c r="AS64" s="284" t="e">
        <f t="shared" si="130"/>
        <v>#REF!</v>
      </c>
      <c r="AT64" s="285" t="e">
        <f t="shared" si="130"/>
        <v>#REF!</v>
      </c>
      <c r="AU64" s="284" t="e">
        <f t="shared" si="130"/>
        <v>#REF!</v>
      </c>
      <c r="AV64" s="285" t="e">
        <f t="shared" si="130"/>
        <v>#REF!</v>
      </c>
      <c r="AW64" s="284" t="e">
        <f t="shared" si="5"/>
        <v>#REF!</v>
      </c>
      <c r="AX64" s="285"/>
      <c r="AZ64" s="270" t="e">
        <f t="shared" si="66"/>
        <v>#REF!</v>
      </c>
      <c r="BA64" s="283" t="e">
        <f>C69</f>
        <v>#REF!</v>
      </c>
      <c r="BB64" s="284" t="e">
        <f t="shared" si="131"/>
        <v>#REF!</v>
      </c>
      <c r="BC64" s="285" t="e">
        <f t="shared" si="131"/>
        <v>#REF!</v>
      </c>
      <c r="BD64" s="284" t="e">
        <f t="shared" si="131"/>
        <v>#REF!</v>
      </c>
      <c r="BE64" s="285" t="e">
        <f t="shared" si="131"/>
        <v>#REF!</v>
      </c>
      <c r="BF64" s="284" t="e">
        <f t="shared" si="131"/>
        <v>#REF!</v>
      </c>
      <c r="BG64" s="285" t="e">
        <f t="shared" si="131"/>
        <v>#REF!</v>
      </c>
      <c r="BH64" s="284" t="e">
        <f t="shared" si="131"/>
        <v>#REF!</v>
      </c>
      <c r="BI64" s="285" t="e">
        <f t="shared" si="131"/>
        <v>#REF!</v>
      </c>
      <c r="BJ64" s="284" t="e">
        <f t="shared" si="131"/>
        <v>#REF!</v>
      </c>
      <c r="BK64" s="285" t="e">
        <f t="shared" si="131"/>
        <v>#REF!</v>
      </c>
      <c r="BL64" s="285" t="e">
        <f t="shared" si="131"/>
        <v>#REF!</v>
      </c>
    </row>
    <row r="65" spans="1:64" ht="12" customHeight="1">
      <c r="A65" s="270"/>
      <c r="B65" s="270" t="e">
        <f>#REF!</f>
        <v>#REF!</v>
      </c>
      <c r="C65" s="269" t="e">
        <f>#REF!</f>
        <v>#REF!</v>
      </c>
      <c r="E65" s="299"/>
      <c r="F65" s="299"/>
      <c r="G65" s="299"/>
      <c r="I65" s="290"/>
      <c r="J65" s="290">
        <f t="shared" si="132"/>
        <v>0</v>
      </c>
      <c r="K65" s="290">
        <f>I65+J65</f>
        <v>0</v>
      </c>
      <c r="M65" s="290"/>
      <c r="O65" s="288" t="str">
        <f t="shared" si="124"/>
        <v/>
      </c>
      <c r="P65" s="289" t="str">
        <f t="shared" si="125"/>
        <v/>
      </c>
      <c r="Y65" s="353" t="e">
        <f t="shared" si="61"/>
        <v>#REF!</v>
      </c>
      <c r="Z65" s="354" t="e">
        <f>C70</f>
        <v>#REF!</v>
      </c>
      <c r="AA65" s="391" t="e">
        <f t="shared" si="129"/>
        <v>#REF!</v>
      </c>
      <c r="AB65" s="392" t="e">
        <f t="shared" si="129"/>
        <v>#REF!</v>
      </c>
      <c r="AC65" s="391" t="e">
        <f t="shared" si="129"/>
        <v>#REF!</v>
      </c>
      <c r="AD65" s="392" t="e">
        <f t="shared" si="129"/>
        <v>#REF!</v>
      </c>
      <c r="AE65" s="391" t="e">
        <f t="shared" si="129"/>
        <v>#REF!</v>
      </c>
      <c r="AF65" s="392" t="e">
        <f t="shared" si="129"/>
        <v>#REF!</v>
      </c>
      <c r="AG65" s="391" t="e">
        <f t="shared" si="129"/>
        <v>#REF!</v>
      </c>
      <c r="AH65" s="392" t="e">
        <f t="shared" si="129"/>
        <v>#REF!</v>
      </c>
      <c r="AI65" s="391" t="e">
        <f t="shared" si="129"/>
        <v>#REF!</v>
      </c>
      <c r="AJ65" s="392" t="e">
        <f>SUM(AA65:AI65)</f>
        <v>#REF!</v>
      </c>
      <c r="AM65" s="353" t="e">
        <f t="shared" si="63"/>
        <v>#REF!</v>
      </c>
      <c r="AN65" s="354" t="e">
        <f>C70</f>
        <v>#REF!</v>
      </c>
      <c r="AO65" s="391" t="e">
        <f>SUMPRODUCT(($J$76:$J$742=$AM65&amp;"- "&amp;$AN65)*($K$76:$K$742=AO$1)*($O$76:$O$742))</f>
        <v>#REF!</v>
      </c>
      <c r="AP65" s="392" t="e">
        <f t="shared" si="130"/>
        <v>#REF!</v>
      </c>
      <c r="AQ65" s="391" t="e">
        <f t="shared" si="130"/>
        <v>#REF!</v>
      </c>
      <c r="AR65" s="392" t="e">
        <f t="shared" si="130"/>
        <v>#REF!</v>
      </c>
      <c r="AS65" s="391" t="e">
        <f t="shared" si="130"/>
        <v>#REF!</v>
      </c>
      <c r="AT65" s="392" t="e">
        <f t="shared" si="130"/>
        <v>#REF!</v>
      </c>
      <c r="AU65" s="391" t="e">
        <f t="shared" si="130"/>
        <v>#REF!</v>
      </c>
      <c r="AV65" s="392" t="e">
        <f t="shared" si="130"/>
        <v>#REF!</v>
      </c>
      <c r="AW65" s="391" t="e">
        <f t="shared" si="5"/>
        <v>#REF!</v>
      </c>
      <c r="AX65" s="297"/>
      <c r="AZ65" s="353" t="e">
        <f t="shared" si="66"/>
        <v>#REF!</v>
      </c>
      <c r="BA65" s="354" t="e">
        <f>C70</f>
        <v>#REF!</v>
      </c>
      <c r="BB65" s="391" t="e">
        <f t="shared" si="131"/>
        <v>#REF!</v>
      </c>
      <c r="BC65" s="392" t="e">
        <f t="shared" si="131"/>
        <v>#REF!</v>
      </c>
      <c r="BD65" s="391" t="e">
        <f t="shared" si="131"/>
        <v>#REF!</v>
      </c>
      <c r="BE65" s="392" t="e">
        <f t="shared" si="131"/>
        <v>#REF!</v>
      </c>
      <c r="BF65" s="391" t="e">
        <f t="shared" si="131"/>
        <v>#REF!</v>
      </c>
      <c r="BG65" s="392" t="e">
        <f t="shared" si="131"/>
        <v>#REF!</v>
      </c>
      <c r="BH65" s="391" t="e">
        <f t="shared" si="131"/>
        <v>#REF!</v>
      </c>
      <c r="BI65" s="392" t="e">
        <f t="shared" si="131"/>
        <v>#REF!</v>
      </c>
      <c r="BJ65" s="391" t="e">
        <f t="shared" si="131"/>
        <v>#REF!</v>
      </c>
      <c r="BK65" s="392" t="e">
        <f t="shared" si="131"/>
        <v>#REF!</v>
      </c>
      <c r="BL65" s="392" t="e">
        <f t="shared" si="131"/>
        <v>#REF!</v>
      </c>
    </row>
    <row r="66" spans="1:64">
      <c r="A66" s="270"/>
      <c r="B66" s="353" t="e">
        <f>#REF!</f>
        <v>#REF!</v>
      </c>
      <c r="C66" s="367" t="e">
        <f>#REF!</f>
        <v>#REF!</v>
      </c>
      <c r="E66" s="368"/>
      <c r="F66" s="368"/>
      <c r="G66" s="368"/>
      <c r="I66" s="357"/>
      <c r="J66" s="357">
        <f t="shared" si="132"/>
        <v>0</v>
      </c>
      <c r="K66" s="357">
        <f>I66+J66</f>
        <v>0</v>
      </c>
      <c r="M66" s="357"/>
      <c r="N66" s="367"/>
      <c r="O66" s="288" t="str">
        <f t="shared" si="124"/>
        <v/>
      </c>
      <c r="P66" s="289" t="str">
        <f t="shared" si="125"/>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4"/>
        <v/>
      </c>
      <c r="P67" s="289" t="str">
        <f t="shared" si="125"/>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2"/>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2"/>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2"/>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80">
      <selection activeCell="G80" sqref="G80"/>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77" priority="4" operator="containsText" text="ERROR">
      <formula>NOT(ISERROR(SEARCH("ERROR",F72)))</formula>
    </cfRule>
  </conditionalFormatting>
  <conditionalFormatting sqref="J72">
    <cfRule type="containsText" dxfId="76" priority="3" operator="containsText" text="ERROR">
      <formula>NOT(ISERROR(SEARCH("ERROR",J72)))</formula>
    </cfRule>
  </conditionalFormatting>
  <conditionalFormatting sqref="T14">
    <cfRule type="containsText" dxfId="75" priority="2" operator="containsText" text="ERROR">
      <formula>NOT(ISERROR(SEARCH("ERROR",T14)))</formula>
    </cfRule>
  </conditionalFormatting>
  <conditionalFormatting sqref="T26">
    <cfRule type="containsText" dxfId="74" priority="1" operator="containsText" text="ERROR">
      <formula>NOT(ISERROR(SEARCH("ERROR",T26)))</formula>
    </cfRule>
  </conditionalFormatting>
  <dataValidations count="5">
    <dataValidation type="list" allowBlank="1" showInputMessage="1" showErrorMessage="1" sqref="N67:N70 N61 N51 N53:N58 N63:N65 N9:N49" xr:uid="{00000000-0002-0000-2000-000000000000}">
      <formula1>FinalDiff</formula1>
    </dataValidation>
    <dataValidation type="list" allowBlank="1" showInputMessage="1" showErrorMessage="1" sqref="N743 K76 C82:C85 K81:K742" xr:uid="{00000000-0002-0000-2000-000001000000}">
      <formula1>Govadjust</formula1>
    </dataValidation>
    <dataValidation type="list" allowBlank="1" showInputMessage="1" showErrorMessage="1" sqref="C76:C743" xr:uid="{00000000-0002-0000-2000-000002000000}">
      <formula1>Compadjust</formula1>
    </dataValidation>
    <dataValidation type="list" allowBlank="1" showErrorMessage="1" errorTitle="Taxes" error="Non valid entry. Please check the tax list" promptTitle="Taxes" prompt="Please select the tax subject to adjustment" sqref="A76:A743" xr:uid="{00000000-0002-0000-2000-000003000000}">
      <formula1>Taxes</formula1>
    </dataValidation>
    <dataValidation type="list" allowBlank="1" showInputMessage="1" showErrorMessage="1" sqref="J81:J742 J76 A82:A85" xr:uid="{00000000-0002-0000-2000-000004000000}">
      <formula1>Taxes</formula1>
    </dataValidation>
  </dataValidations>
  <pageMargins left="0.7" right="0.7" top="0.75" bottom="0.75" header="0.3" footer="0.3"/>
  <pageSetup paperSize="9" orientation="landscape" r:id="rId2"/>
  <ignoredErrors>
    <ignoredError sqref="F14:G14 J67:K67 F32:G32 F17:G27 J17:K27 F35:G52 F33:G34 J33:K34 F54:G62 F53:G53 J53:K53 F15:G16 J15:K16 F28:G31 J28:K31 I14:K14 I32:K32 I37:K37 I54:K54 M17:M27 M33:M34 M53 M15:M16 M28:M31 M14 M32 M35:M52 M54:M62 J35:K36 I40:K40 J38:K39 I43:K43 J41:K42 I50:K50 J44:K49 I52:K52 J51:K51 I56:K56 J55:K55 I58:K59 J57:K57 I62:K62 J60:K61" formula="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26">
    <tabColor rgb="FF00B0F0"/>
  </sheetPr>
  <dimension ref="A1:BL746"/>
  <sheetViews>
    <sheetView showGridLines="0" zoomScaleNormal="100" workbookViewId="0">
      <pane xSplit="4" ySplit="6" topLeftCell="J7" activePane="bottomRight" state="frozen"/>
      <selection activeCell="E7" sqref="E7"/>
      <selection pane="topRight" activeCell="E7" sqref="E7"/>
      <selection pane="bottomLeft" activeCell="E7" sqref="E7"/>
      <selection pane="bottomRight" activeCell="N5" sqref="N5:N6"/>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v>0</v>
      </c>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v>0</v>
      </c>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v>0</v>
      </c>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v>0</v>
      </c>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v>0</v>
      </c>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2">
      <selection activeCell="E7" sqref="E7:E69"/>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73" priority="4" operator="containsText" text="ERROR">
      <formula>NOT(ISERROR(SEARCH("ERROR",F72)))</formula>
    </cfRule>
  </conditionalFormatting>
  <conditionalFormatting sqref="J72">
    <cfRule type="containsText" dxfId="72" priority="3" operator="containsText" text="ERROR">
      <formula>NOT(ISERROR(SEARCH("ERROR",J72)))</formula>
    </cfRule>
  </conditionalFormatting>
  <conditionalFormatting sqref="T14">
    <cfRule type="containsText" dxfId="71" priority="2" operator="containsText" text="ERROR">
      <formula>NOT(ISERROR(SEARCH("ERROR",T14)))</formula>
    </cfRule>
  </conditionalFormatting>
  <conditionalFormatting sqref="T26">
    <cfRule type="containsText" dxfId="70"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100-000000000000}">
      <formula1>Taxes</formula1>
    </dataValidation>
    <dataValidation type="list" allowBlank="1" showInputMessage="1" showErrorMessage="1" sqref="C76:C743" xr:uid="{00000000-0002-0000-2100-000001000000}">
      <formula1>Compadjust</formula1>
    </dataValidation>
    <dataValidation type="list" allowBlank="1" showInputMessage="1" showErrorMessage="1" sqref="J76:J742" xr:uid="{00000000-0002-0000-2100-000002000000}">
      <formula1>Taxes</formula1>
    </dataValidation>
    <dataValidation type="list" allowBlank="1" showInputMessage="1" showErrorMessage="1" sqref="K76:K742 N743" xr:uid="{00000000-0002-0000-2100-000003000000}">
      <formula1>Govadjust</formula1>
    </dataValidation>
    <dataValidation type="list" allowBlank="1" showInputMessage="1" showErrorMessage="1" sqref="N67:N70 N61 N35:N49 N51 N53:N58 N63:N65 N9:N33" xr:uid="{00000000-0002-0000-2100-000004000000}">
      <formula1>FinalDiff</formula1>
    </dataValidation>
  </dataValidations>
  <pageMargins left="0.7" right="0.7" top="0.75" bottom="0.75" header="0.3" footer="0.3"/>
  <pageSetup paperSize="9" orientation="landscape" r:id="rId2"/>
  <ignoredErrors>
    <ignoredError sqref="F14:G14 F32:G32 J67:K68 F15:G15 J15:K15 F35:G52 F33:G34 J33:K34 F54:G62 F53:G53 J53:K53 I14:K14 I32:K32 I37:K37 I54:K54 M15 M33:M34 M53 M14 M32 M35:M52 M54:M62 J35:K36 I40:K40 J38:K39 I43:K43 J41:K42 I50:K50 J44:K49 I52:K52 J51:K51 I56:K56 J55:K55 I58:K59 J57:K57 I62:K62 J60:K61" formula="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27">
    <tabColor rgb="FF00B0F0"/>
  </sheetPr>
  <dimension ref="A1:BL746"/>
  <sheetViews>
    <sheetView showGridLines="0" zoomScaleNormal="100" workbookViewId="0">
      <pane xSplit="4" ySplit="7" topLeftCell="E9" activePane="bottomRight" state="frozen"/>
      <selection activeCell="E7" sqref="E7"/>
      <selection pane="topRight" activeCell="E7" sqref="E7"/>
      <selection pane="bottomLeft" activeCell="E7" sqref="E7"/>
      <selection pane="bottomRight" activeCell="I25" sqref="I25"/>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7"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t="str">
        <f t="shared" si="20"/>
        <v/>
      </c>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ht="2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t="s">
        <v>246</v>
      </c>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ht="2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96" t="s">
        <v>246</v>
      </c>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96" t="s">
        <v>246</v>
      </c>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IF(O53="ERROR","Please insert comment","")</f>
        <v/>
      </c>
      <c r="Y53" s="327" t="e">
        <f t="shared" si="60"/>
        <v>#REF!</v>
      </c>
      <c r="Z53" s="327"/>
      <c r="AA53" s="328" t="e">
        <f t="shared" ref="AA53:AJ53" si="104">SUM(AA3,AA9,AA25,AA32,AA35,AA38,AA45,AA47,AA49,AA51)</f>
        <v>#REF!</v>
      </c>
      <c r="AB53" s="328" t="e">
        <f t="shared" si="104"/>
        <v>#REF!</v>
      </c>
      <c r="AC53" s="328" t="e">
        <f t="shared" si="104"/>
        <v>#REF!</v>
      </c>
      <c r="AD53" s="328" t="e">
        <f t="shared" si="104"/>
        <v>#REF!</v>
      </c>
      <c r="AE53" s="328" t="e">
        <f t="shared" si="104"/>
        <v>#REF!</v>
      </c>
      <c r="AF53" s="328" t="e">
        <f t="shared" si="104"/>
        <v>#REF!</v>
      </c>
      <c r="AG53" s="328" t="e">
        <f t="shared" si="104"/>
        <v>#REF!</v>
      </c>
      <c r="AH53" s="328" t="e">
        <f t="shared" si="104"/>
        <v>#REF!</v>
      </c>
      <c r="AI53" s="328" t="e">
        <f t="shared" si="104"/>
        <v>#REF!</v>
      </c>
      <c r="AJ53" s="328" t="e">
        <f t="shared" si="104"/>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5">SUM(BC3,BC9,BC25,BC32,BC35,BC38,BC45,BC47,BC49,BC51)</f>
        <v>#REF!</v>
      </c>
      <c r="BD53" s="328" t="e">
        <f t="shared" si="105"/>
        <v>#REF!</v>
      </c>
      <c r="BE53" s="328" t="e">
        <f t="shared" si="105"/>
        <v>#REF!</v>
      </c>
      <c r="BF53" s="328" t="e">
        <f t="shared" si="105"/>
        <v>#REF!</v>
      </c>
      <c r="BG53" s="328" t="e">
        <f t="shared" si="105"/>
        <v>#REF!</v>
      </c>
      <c r="BH53" s="328" t="e">
        <f t="shared" si="105"/>
        <v>#REF!</v>
      </c>
      <c r="BI53" s="328" t="e">
        <f t="shared" si="105"/>
        <v>#REF!</v>
      </c>
      <c r="BJ53" s="328" t="e">
        <f t="shared" si="105"/>
        <v>#REF!</v>
      </c>
      <c r="BK53" s="328" t="e">
        <f t="shared" si="105"/>
        <v>#REF!</v>
      </c>
      <c r="BL53" s="328" t="e">
        <f t="shared" si="105"/>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6">+AA55+AA56</f>
        <v>#REF!</v>
      </c>
      <c r="AB54" s="279" t="e">
        <f t="shared" si="106"/>
        <v>#REF!</v>
      </c>
      <c r="AC54" s="278" t="e">
        <f t="shared" si="106"/>
        <v>#REF!</v>
      </c>
      <c r="AD54" s="279" t="e">
        <f t="shared" si="106"/>
        <v>#REF!</v>
      </c>
      <c r="AE54" s="278" t="e">
        <f t="shared" si="106"/>
        <v>#REF!</v>
      </c>
      <c r="AF54" s="279" t="e">
        <f t="shared" si="106"/>
        <v>#REF!</v>
      </c>
      <c r="AG54" s="278" t="e">
        <f t="shared" si="106"/>
        <v>#REF!</v>
      </c>
      <c r="AH54" s="279" t="e">
        <f t="shared" si="106"/>
        <v>#REF!</v>
      </c>
      <c r="AI54" s="278" t="e">
        <f t="shared" si="106"/>
        <v>#REF!</v>
      </c>
      <c r="AJ54" s="279" t="e">
        <f t="shared" si="106"/>
        <v>#REF!</v>
      </c>
      <c r="AM54" s="276" t="e">
        <f t="shared" si="62"/>
        <v>#REF!</v>
      </c>
      <c r="AN54" s="277"/>
      <c r="AO54" s="278" t="e">
        <f t="shared" ref="AO54:AV54" si="107">+AO55+AO56</f>
        <v>#REF!</v>
      </c>
      <c r="AP54" s="279" t="e">
        <f t="shared" si="107"/>
        <v>#REF!</v>
      </c>
      <c r="AQ54" s="278" t="e">
        <f t="shared" si="107"/>
        <v>#REF!</v>
      </c>
      <c r="AR54" s="279" t="e">
        <f t="shared" si="107"/>
        <v>#REF!</v>
      </c>
      <c r="AS54" s="278" t="e">
        <f t="shared" si="107"/>
        <v>#REF!</v>
      </c>
      <c r="AT54" s="279" t="e">
        <f t="shared" si="107"/>
        <v>#REF!</v>
      </c>
      <c r="AU54" s="278" t="e">
        <f t="shared" si="107"/>
        <v>#REF!</v>
      </c>
      <c r="AV54" s="279" t="e">
        <f t="shared" si="107"/>
        <v>#REF!</v>
      </c>
      <c r="AW54" s="278" t="e">
        <f t="shared" si="5"/>
        <v>#REF!</v>
      </c>
      <c r="AX54" s="331"/>
      <c r="AZ54" s="276" t="e">
        <f t="shared" si="65"/>
        <v>#REF!</v>
      </c>
      <c r="BA54" s="277"/>
      <c r="BB54" s="278" t="e">
        <f>+BB55+BB56</f>
        <v>#REF!</v>
      </c>
      <c r="BC54" s="279" t="e">
        <f t="shared" ref="BC54:BL54" si="108">+BC55+BC56</f>
        <v>#REF!</v>
      </c>
      <c r="BD54" s="278" t="e">
        <f t="shared" si="108"/>
        <v>#REF!</v>
      </c>
      <c r="BE54" s="279" t="e">
        <f t="shared" si="108"/>
        <v>#REF!</v>
      </c>
      <c r="BF54" s="278" t="e">
        <f t="shared" si="108"/>
        <v>#REF!</v>
      </c>
      <c r="BG54" s="279" t="e">
        <f t="shared" si="108"/>
        <v>#REF!</v>
      </c>
      <c r="BH54" s="278" t="e">
        <f t="shared" si="108"/>
        <v>#REF!</v>
      </c>
      <c r="BI54" s="279" t="e">
        <f t="shared" si="108"/>
        <v>#REF!</v>
      </c>
      <c r="BJ54" s="278" t="e">
        <f t="shared" si="108"/>
        <v>#REF!</v>
      </c>
      <c r="BK54" s="279" t="e">
        <f t="shared" si="108"/>
        <v>#REF!</v>
      </c>
      <c r="BL54" s="279" t="e">
        <f t="shared" si="108"/>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IF(O55="ERROR","Please insert comment","")</f>
        <v/>
      </c>
      <c r="Y55" s="353" t="e">
        <f t="shared" si="60"/>
        <v>#REF!</v>
      </c>
      <c r="Z55" s="354" t="e">
        <f t="shared" si="60"/>
        <v>#REF!</v>
      </c>
      <c r="AA55" s="391" t="e">
        <f t="shared" ref="AA55:AI56" si="109">SUMPRODUCT(($A$76:$A$743=$Y55&amp;"- "&amp;$Z55)*($C$76:$C$743=AA$1)*($G$76:$G$743))</f>
        <v>#REF!</v>
      </c>
      <c r="AB55" s="392" t="e">
        <f t="shared" si="109"/>
        <v>#REF!</v>
      </c>
      <c r="AC55" s="391" t="e">
        <f t="shared" si="109"/>
        <v>#REF!</v>
      </c>
      <c r="AD55" s="392" t="e">
        <f t="shared" si="109"/>
        <v>#REF!</v>
      </c>
      <c r="AE55" s="391" t="e">
        <f t="shared" si="109"/>
        <v>#REF!</v>
      </c>
      <c r="AF55" s="392" t="e">
        <f t="shared" si="109"/>
        <v>#REF!</v>
      </c>
      <c r="AG55" s="391" t="e">
        <f t="shared" si="109"/>
        <v>#REF!</v>
      </c>
      <c r="AH55" s="392" t="e">
        <f t="shared" si="109"/>
        <v>#REF!</v>
      </c>
      <c r="AI55" s="391" t="e">
        <f t="shared" si="109"/>
        <v>#REF!</v>
      </c>
      <c r="AJ55" s="392" t="e">
        <f t="shared" ref="AJ55:AJ60" si="110">SUM(AA55:AI55)</f>
        <v>#REF!</v>
      </c>
      <c r="AM55" s="353" t="e">
        <f t="shared" si="62"/>
        <v>#REF!</v>
      </c>
      <c r="AN55" s="354" t="e">
        <f t="shared" si="62"/>
        <v>#REF!</v>
      </c>
      <c r="AO55" s="391" t="e">
        <f t="shared" ref="AO55:AV57" si="111">SUMPRODUCT(($J$76:$J$742=$AM55&amp;"- "&amp;$AN55)*($K$76:$K$742=AO$1)*($O$76:$O$742))</f>
        <v>#REF!</v>
      </c>
      <c r="AP55" s="392" t="e">
        <f t="shared" si="111"/>
        <v>#REF!</v>
      </c>
      <c r="AQ55" s="391" t="e">
        <f t="shared" si="111"/>
        <v>#REF!</v>
      </c>
      <c r="AR55" s="392" t="e">
        <f t="shared" si="111"/>
        <v>#REF!</v>
      </c>
      <c r="AS55" s="391" t="e">
        <f t="shared" si="111"/>
        <v>#REF!</v>
      </c>
      <c r="AT55" s="392" t="e">
        <f t="shared" si="111"/>
        <v>#REF!</v>
      </c>
      <c r="AU55" s="391" t="e">
        <f t="shared" si="111"/>
        <v>#REF!</v>
      </c>
      <c r="AV55" s="392" t="e">
        <f t="shared" si="111"/>
        <v>#REF!</v>
      </c>
      <c r="AW55" s="391" t="e">
        <f t="shared" si="5"/>
        <v>#REF!</v>
      </c>
      <c r="AX55" s="297"/>
      <c r="AZ55" s="353" t="e">
        <f t="shared" si="65"/>
        <v>#REF!</v>
      </c>
      <c r="BA55" s="354" t="e">
        <f>C60</f>
        <v>#REF!</v>
      </c>
      <c r="BB55" s="391" t="e">
        <f t="shared" ref="BB55:BL56" si="112">SUMPRODUCT(($C$9:$C$70=$BA55)*($N$9:$N$70=BB$1)*($M$9:$M$70))</f>
        <v>#REF!</v>
      </c>
      <c r="BC55" s="392" t="e">
        <f t="shared" si="112"/>
        <v>#REF!</v>
      </c>
      <c r="BD55" s="391" t="e">
        <f t="shared" si="112"/>
        <v>#REF!</v>
      </c>
      <c r="BE55" s="392" t="e">
        <f t="shared" si="112"/>
        <v>#REF!</v>
      </c>
      <c r="BF55" s="391" t="e">
        <f t="shared" si="112"/>
        <v>#REF!</v>
      </c>
      <c r="BG55" s="392" t="e">
        <f t="shared" si="112"/>
        <v>#REF!</v>
      </c>
      <c r="BH55" s="391" t="e">
        <f t="shared" si="112"/>
        <v>#REF!</v>
      </c>
      <c r="BI55" s="392" t="e">
        <f t="shared" si="112"/>
        <v>#REF!</v>
      </c>
      <c r="BJ55" s="391" t="e">
        <f t="shared" si="112"/>
        <v>#REF!</v>
      </c>
      <c r="BK55" s="392" t="e">
        <f t="shared" si="112"/>
        <v>#REF!</v>
      </c>
      <c r="BL55" s="392" t="e">
        <f t="shared" si="112"/>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IF(O56="ERROR","Please insert comment","")</f>
        <v/>
      </c>
      <c r="Y56" s="270" t="e">
        <f t="shared" si="60"/>
        <v>#REF!</v>
      </c>
      <c r="Z56" s="283" t="e">
        <f>C61</f>
        <v>#REF!</v>
      </c>
      <c r="AA56" s="284" t="e">
        <f t="shared" si="109"/>
        <v>#REF!</v>
      </c>
      <c r="AB56" s="285" t="e">
        <f t="shared" si="109"/>
        <v>#REF!</v>
      </c>
      <c r="AC56" s="284" t="e">
        <f t="shared" si="109"/>
        <v>#REF!</v>
      </c>
      <c r="AD56" s="285" t="e">
        <f t="shared" si="109"/>
        <v>#REF!</v>
      </c>
      <c r="AE56" s="284" t="e">
        <f t="shared" si="109"/>
        <v>#REF!</v>
      </c>
      <c r="AF56" s="285" t="e">
        <f t="shared" si="109"/>
        <v>#REF!</v>
      </c>
      <c r="AG56" s="284" t="e">
        <f t="shared" si="109"/>
        <v>#REF!</v>
      </c>
      <c r="AH56" s="285" t="e">
        <f t="shared" si="109"/>
        <v>#REF!</v>
      </c>
      <c r="AI56" s="284" t="e">
        <f t="shared" si="109"/>
        <v>#REF!</v>
      </c>
      <c r="AJ56" s="285" t="e">
        <f t="shared" si="110"/>
        <v>#REF!</v>
      </c>
      <c r="AM56" s="270" t="e">
        <f t="shared" si="62"/>
        <v>#REF!</v>
      </c>
      <c r="AN56" s="283" t="e">
        <f t="shared" si="62"/>
        <v>#REF!</v>
      </c>
      <c r="AO56" s="284" t="e">
        <f t="shared" si="111"/>
        <v>#REF!</v>
      </c>
      <c r="AP56" s="285" t="e">
        <f t="shared" si="111"/>
        <v>#REF!</v>
      </c>
      <c r="AQ56" s="284" t="e">
        <f t="shared" si="111"/>
        <v>#REF!</v>
      </c>
      <c r="AR56" s="285" t="e">
        <f t="shared" si="111"/>
        <v>#REF!</v>
      </c>
      <c r="AS56" s="284" t="e">
        <f t="shared" si="111"/>
        <v>#REF!</v>
      </c>
      <c r="AT56" s="285" t="e">
        <f t="shared" si="111"/>
        <v>#REF!</v>
      </c>
      <c r="AU56" s="284" t="e">
        <f t="shared" si="111"/>
        <v>#REF!</v>
      </c>
      <c r="AV56" s="285" t="e">
        <f t="shared" si="111"/>
        <v>#REF!</v>
      </c>
      <c r="AW56" s="284" t="e">
        <f t="shared" si="5"/>
        <v>#REF!</v>
      </c>
      <c r="AX56" s="285"/>
      <c r="AZ56" s="270" t="e">
        <f t="shared" si="65"/>
        <v>#REF!</v>
      </c>
      <c r="BA56" s="283" t="e">
        <f>C61</f>
        <v>#REF!</v>
      </c>
      <c r="BB56" s="284" t="e">
        <f t="shared" si="112"/>
        <v>#REF!</v>
      </c>
      <c r="BC56" s="285" t="e">
        <f t="shared" si="112"/>
        <v>#REF!</v>
      </c>
      <c r="BD56" s="284" t="e">
        <f t="shared" si="112"/>
        <v>#REF!</v>
      </c>
      <c r="BE56" s="285" t="e">
        <f t="shared" si="112"/>
        <v>#REF!</v>
      </c>
      <c r="BF56" s="284" t="e">
        <f t="shared" si="112"/>
        <v>#REF!</v>
      </c>
      <c r="BG56" s="285" t="e">
        <f t="shared" si="112"/>
        <v>#REF!</v>
      </c>
      <c r="BH56" s="284" t="e">
        <f t="shared" si="112"/>
        <v>#REF!</v>
      </c>
      <c r="BI56" s="285" t="e">
        <f t="shared" si="112"/>
        <v>#REF!</v>
      </c>
      <c r="BJ56" s="284" t="e">
        <f t="shared" si="112"/>
        <v>#REF!</v>
      </c>
      <c r="BK56" s="285" t="e">
        <f t="shared" si="112"/>
        <v>#REF!</v>
      </c>
      <c r="BL56" s="285" t="e">
        <f t="shared" si="112"/>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IF(O57="ERROR","Please insert comment","")</f>
        <v/>
      </c>
      <c r="Y57" s="327" t="e">
        <f t="shared" si="60"/>
        <v>#REF!</v>
      </c>
      <c r="Z57" s="327"/>
      <c r="AA57" s="328" t="e">
        <f t="shared" ref="AA57:AJ57" si="113">+AA54</f>
        <v>#REF!</v>
      </c>
      <c r="AB57" s="328" t="e">
        <f t="shared" si="113"/>
        <v>#REF!</v>
      </c>
      <c r="AC57" s="328" t="e">
        <f t="shared" si="113"/>
        <v>#REF!</v>
      </c>
      <c r="AD57" s="328" t="e">
        <f t="shared" si="113"/>
        <v>#REF!</v>
      </c>
      <c r="AE57" s="328" t="e">
        <f t="shared" si="113"/>
        <v>#REF!</v>
      </c>
      <c r="AF57" s="328" t="e">
        <f t="shared" si="113"/>
        <v>#REF!</v>
      </c>
      <c r="AG57" s="328" t="e">
        <f t="shared" si="113"/>
        <v>#REF!</v>
      </c>
      <c r="AH57" s="328" t="e">
        <f t="shared" si="113"/>
        <v>#REF!</v>
      </c>
      <c r="AI57" s="328" t="e">
        <f t="shared" si="113"/>
        <v>#REF!</v>
      </c>
      <c r="AJ57" s="328" t="e">
        <f t="shared" si="113"/>
        <v>#REF!</v>
      </c>
      <c r="AM57" s="327" t="e">
        <f t="shared" si="62"/>
        <v>#REF!</v>
      </c>
      <c r="AN57" s="327"/>
      <c r="AO57" s="328" t="e">
        <f t="shared" si="111"/>
        <v>#REF!</v>
      </c>
      <c r="AP57" s="328" t="e">
        <f t="shared" si="111"/>
        <v>#REF!</v>
      </c>
      <c r="AQ57" s="328" t="e">
        <f t="shared" si="111"/>
        <v>#REF!</v>
      </c>
      <c r="AR57" s="328" t="e">
        <f t="shared" si="111"/>
        <v>#REF!</v>
      </c>
      <c r="AS57" s="328" t="e">
        <f t="shared" si="111"/>
        <v>#REF!</v>
      </c>
      <c r="AT57" s="328" t="e">
        <f t="shared" si="111"/>
        <v>#REF!</v>
      </c>
      <c r="AU57" s="328" t="e">
        <f t="shared" si="111"/>
        <v>#REF!</v>
      </c>
      <c r="AV57" s="328" t="e">
        <f t="shared" si="111"/>
        <v>#REF!</v>
      </c>
      <c r="AW57" s="328" t="e">
        <f t="shared" si="5"/>
        <v>#REF!</v>
      </c>
      <c r="AX57" s="334"/>
      <c r="AZ57" s="327" t="e">
        <f t="shared" si="65"/>
        <v>#REF!</v>
      </c>
      <c r="BA57" s="327"/>
      <c r="BB57" s="328" t="e">
        <f>+BB54</f>
        <v>#REF!</v>
      </c>
      <c r="BC57" s="328" t="e">
        <f t="shared" ref="BC57:BL57" si="114">+BC54</f>
        <v>#REF!</v>
      </c>
      <c r="BD57" s="328" t="e">
        <f t="shared" si="114"/>
        <v>#REF!</v>
      </c>
      <c r="BE57" s="328" t="e">
        <f t="shared" si="114"/>
        <v>#REF!</v>
      </c>
      <c r="BF57" s="328" t="e">
        <f t="shared" si="114"/>
        <v>#REF!</v>
      </c>
      <c r="BG57" s="328" t="e">
        <f t="shared" si="114"/>
        <v>#REF!</v>
      </c>
      <c r="BH57" s="328" t="e">
        <f t="shared" si="114"/>
        <v>#REF!</v>
      </c>
      <c r="BI57" s="328" t="e">
        <f t="shared" si="114"/>
        <v>#REF!</v>
      </c>
      <c r="BJ57" s="328" t="e">
        <f t="shared" si="114"/>
        <v>#REF!</v>
      </c>
      <c r="BK57" s="328" t="e">
        <f t="shared" si="114"/>
        <v>#REF!</v>
      </c>
      <c r="BL57" s="328" t="e">
        <f t="shared" si="114"/>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5">+AA59+AA60+AA61</f>
        <v>#REF!</v>
      </c>
      <c r="AB58" s="279" t="e">
        <f t="shared" si="115"/>
        <v>#REF!</v>
      </c>
      <c r="AC58" s="278" t="e">
        <f t="shared" si="115"/>
        <v>#REF!</v>
      </c>
      <c r="AD58" s="279" t="e">
        <f t="shared" si="115"/>
        <v>#REF!</v>
      </c>
      <c r="AE58" s="278" t="e">
        <f t="shared" si="115"/>
        <v>#REF!</v>
      </c>
      <c r="AF58" s="279" t="e">
        <f t="shared" si="115"/>
        <v>#REF!</v>
      </c>
      <c r="AG58" s="278" t="e">
        <f t="shared" si="115"/>
        <v>#REF!</v>
      </c>
      <c r="AH58" s="279" t="e">
        <f t="shared" si="115"/>
        <v>#REF!</v>
      </c>
      <c r="AI58" s="278" t="e">
        <f t="shared" si="115"/>
        <v>#REF!</v>
      </c>
      <c r="AJ58" s="279" t="e">
        <f t="shared" si="115"/>
        <v>#REF!</v>
      </c>
      <c r="AM58" s="276" t="e">
        <f t="shared" si="62"/>
        <v>#REF!</v>
      </c>
      <c r="AN58" s="277"/>
      <c r="AO58" s="278" t="e">
        <f t="shared" ref="AO58:AV58" si="116">+AO59+AO60+AO61</f>
        <v>#REF!</v>
      </c>
      <c r="AP58" s="279" t="e">
        <f t="shared" si="116"/>
        <v>#REF!</v>
      </c>
      <c r="AQ58" s="278" t="e">
        <f t="shared" si="116"/>
        <v>#REF!</v>
      </c>
      <c r="AR58" s="279" t="e">
        <f t="shared" si="116"/>
        <v>#REF!</v>
      </c>
      <c r="AS58" s="278" t="e">
        <f t="shared" si="116"/>
        <v>#REF!</v>
      </c>
      <c r="AT58" s="279" t="e">
        <f t="shared" si="116"/>
        <v>#REF!</v>
      </c>
      <c r="AU58" s="278" t="e">
        <f t="shared" si="116"/>
        <v>#REF!</v>
      </c>
      <c r="AV58" s="279" t="e">
        <f t="shared" si="116"/>
        <v>#REF!</v>
      </c>
      <c r="AW58" s="278" t="e">
        <f t="shared" si="5"/>
        <v>#REF!</v>
      </c>
      <c r="AX58" s="331"/>
      <c r="AZ58" s="276" t="e">
        <f t="shared" si="65"/>
        <v>#REF!</v>
      </c>
      <c r="BA58" s="277"/>
      <c r="BB58" s="278" t="e">
        <f>+BB59+BB60+BB61</f>
        <v>#REF!</v>
      </c>
      <c r="BC58" s="279" t="e">
        <f t="shared" ref="BC58:BL58" si="117">+BC59+BC60+BC61</f>
        <v>#REF!</v>
      </c>
      <c r="BD58" s="278" t="e">
        <f t="shared" si="117"/>
        <v>#REF!</v>
      </c>
      <c r="BE58" s="279" t="e">
        <f t="shared" si="117"/>
        <v>#REF!</v>
      </c>
      <c r="BF58" s="278" t="e">
        <f t="shared" si="117"/>
        <v>#REF!</v>
      </c>
      <c r="BG58" s="279" t="e">
        <f t="shared" si="117"/>
        <v>#REF!</v>
      </c>
      <c r="BH58" s="278" t="e">
        <f t="shared" si="117"/>
        <v>#REF!</v>
      </c>
      <c r="BI58" s="279" t="e">
        <f t="shared" si="117"/>
        <v>#REF!</v>
      </c>
      <c r="BJ58" s="278" t="e">
        <f t="shared" si="117"/>
        <v>#REF!</v>
      </c>
      <c r="BK58" s="279" t="e">
        <f t="shared" si="117"/>
        <v>#REF!</v>
      </c>
      <c r="BL58" s="279" t="e">
        <f t="shared" si="117"/>
        <v>#REF!</v>
      </c>
    </row>
    <row r="59" spans="1:64">
      <c r="A59" s="270"/>
      <c r="B59" s="276" t="e">
        <f>#REF!</f>
        <v>#REF!</v>
      </c>
      <c r="C59" s="277"/>
      <c r="E59" s="286">
        <f>SUM(E60:E61)</f>
        <v>0</v>
      </c>
      <c r="F59" s="286">
        <f>SUM(F60:F61)</f>
        <v>0</v>
      </c>
      <c r="G59" s="286">
        <f>SUM(G60:G61)</f>
        <v>0</v>
      </c>
      <c r="I59" s="286"/>
      <c r="J59" s="286"/>
      <c r="K59" s="286"/>
      <c r="M59" s="286"/>
      <c r="N59" s="277"/>
      <c r="O59" s="288"/>
      <c r="P59" s="289"/>
      <c r="Y59" s="353" t="e">
        <f t="shared" si="60"/>
        <v>#REF!</v>
      </c>
      <c r="Z59" s="354" t="e">
        <f>C64</f>
        <v>#REF!</v>
      </c>
      <c r="AA59" s="391" t="e">
        <f t="shared" ref="AA59:AI60" si="118">SUMPRODUCT(($A$76:$A$743=$Y59&amp;"- "&amp;$Z59)*($C$76:$C$743=AA$1)*($G$76:$G$743))</f>
        <v>#REF!</v>
      </c>
      <c r="AB59" s="392" t="e">
        <f t="shared" si="118"/>
        <v>#REF!</v>
      </c>
      <c r="AC59" s="391" t="e">
        <f t="shared" si="118"/>
        <v>#REF!</v>
      </c>
      <c r="AD59" s="392" t="e">
        <f t="shared" si="118"/>
        <v>#REF!</v>
      </c>
      <c r="AE59" s="391" t="e">
        <f t="shared" si="118"/>
        <v>#REF!</v>
      </c>
      <c r="AF59" s="392" t="e">
        <f t="shared" si="118"/>
        <v>#REF!</v>
      </c>
      <c r="AG59" s="391" t="e">
        <f t="shared" si="118"/>
        <v>#REF!</v>
      </c>
      <c r="AH59" s="392" t="e">
        <f t="shared" si="118"/>
        <v>#REF!</v>
      </c>
      <c r="AI59" s="391" t="e">
        <f t="shared" si="118"/>
        <v>#REF!</v>
      </c>
      <c r="AJ59" s="392" t="e">
        <f t="shared" si="110"/>
        <v>#REF!</v>
      </c>
      <c r="AM59" s="353" t="e">
        <f t="shared" si="62"/>
        <v>#REF!</v>
      </c>
      <c r="AN59" s="354" t="e">
        <f>C64</f>
        <v>#REF!</v>
      </c>
      <c r="AO59" s="391" t="e">
        <f t="shared" ref="AO59:AV61" si="119">SUMPRODUCT(($J$76:$J$742=$AM59&amp;"- "&amp;$AN59)*($K$76:$K$742=AO$1)*($O$76:$O$742))</f>
        <v>#REF!</v>
      </c>
      <c r="AP59" s="392" t="e">
        <f t="shared" si="119"/>
        <v>#REF!</v>
      </c>
      <c r="AQ59" s="391" t="e">
        <f t="shared" si="119"/>
        <v>#REF!</v>
      </c>
      <c r="AR59" s="392" t="e">
        <f t="shared" si="119"/>
        <v>#REF!</v>
      </c>
      <c r="AS59" s="391" t="e">
        <f t="shared" si="119"/>
        <v>#REF!</v>
      </c>
      <c r="AT59" s="392" t="e">
        <f t="shared" si="119"/>
        <v>#REF!</v>
      </c>
      <c r="AU59" s="391" t="e">
        <f t="shared" si="119"/>
        <v>#REF!</v>
      </c>
      <c r="AV59" s="392" t="e">
        <f t="shared" si="119"/>
        <v>#REF!</v>
      </c>
      <c r="AW59" s="391" t="e">
        <f t="shared" si="5"/>
        <v>#REF!</v>
      </c>
      <c r="AX59" s="297"/>
      <c r="AZ59" s="353" t="e">
        <f t="shared" si="65"/>
        <v>#REF!</v>
      </c>
      <c r="BA59" s="354" t="e">
        <f>C64</f>
        <v>#REF!</v>
      </c>
      <c r="BB59" s="391" t="e">
        <f t="shared" ref="BB59:BL61" si="120">SUMPRODUCT(($C$9:$C$70=$BA59)*($N$9:$N$70=BB$1)*($M$9:$M$70))</f>
        <v>#REF!</v>
      </c>
      <c r="BC59" s="392" t="e">
        <f t="shared" si="120"/>
        <v>#REF!</v>
      </c>
      <c r="BD59" s="391" t="e">
        <f t="shared" si="120"/>
        <v>#REF!</v>
      </c>
      <c r="BE59" s="392" t="e">
        <f t="shared" si="120"/>
        <v>#REF!</v>
      </c>
      <c r="BF59" s="391" t="e">
        <f t="shared" si="120"/>
        <v>#REF!</v>
      </c>
      <c r="BG59" s="392" t="e">
        <f t="shared" si="120"/>
        <v>#REF!</v>
      </c>
      <c r="BH59" s="391" t="e">
        <f t="shared" si="120"/>
        <v>#REF!</v>
      </c>
      <c r="BI59" s="392" t="e">
        <f t="shared" si="120"/>
        <v>#REF!</v>
      </c>
      <c r="BJ59" s="391" t="e">
        <f t="shared" si="120"/>
        <v>#REF!</v>
      </c>
      <c r="BK59" s="392" t="e">
        <f t="shared" si="120"/>
        <v>#REF!</v>
      </c>
      <c r="BL59" s="392" t="e">
        <f t="shared" si="120"/>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8"/>
        <v>#REF!</v>
      </c>
      <c r="AB60" s="285" t="e">
        <f t="shared" si="118"/>
        <v>#REF!</v>
      </c>
      <c r="AC60" s="284" t="e">
        <f t="shared" si="118"/>
        <v>#REF!</v>
      </c>
      <c r="AD60" s="285" t="e">
        <f t="shared" si="118"/>
        <v>#REF!</v>
      </c>
      <c r="AE60" s="284" t="e">
        <f t="shared" si="118"/>
        <v>#REF!</v>
      </c>
      <c r="AF60" s="285" t="e">
        <f t="shared" si="118"/>
        <v>#REF!</v>
      </c>
      <c r="AG60" s="284" t="e">
        <f t="shared" si="118"/>
        <v>#REF!</v>
      </c>
      <c r="AH60" s="285" t="e">
        <f t="shared" si="118"/>
        <v>#REF!</v>
      </c>
      <c r="AI60" s="284" t="e">
        <f t="shared" si="118"/>
        <v>#REF!</v>
      </c>
      <c r="AJ60" s="285" t="e">
        <f t="shared" si="110"/>
        <v>#REF!</v>
      </c>
      <c r="AM60" s="270" t="e">
        <f t="shared" si="62"/>
        <v>#REF!</v>
      </c>
      <c r="AN60" s="283" t="e">
        <f>C65</f>
        <v>#REF!</v>
      </c>
      <c r="AO60" s="284" t="e">
        <f t="shared" si="119"/>
        <v>#REF!</v>
      </c>
      <c r="AP60" s="285" t="e">
        <f t="shared" si="119"/>
        <v>#REF!</v>
      </c>
      <c r="AQ60" s="284" t="e">
        <f t="shared" si="119"/>
        <v>#REF!</v>
      </c>
      <c r="AR60" s="285" t="e">
        <f t="shared" si="119"/>
        <v>#REF!</v>
      </c>
      <c r="AS60" s="284" t="e">
        <f t="shared" si="119"/>
        <v>#REF!</v>
      </c>
      <c r="AT60" s="285" t="e">
        <f t="shared" si="119"/>
        <v>#REF!</v>
      </c>
      <c r="AU60" s="284" t="e">
        <f t="shared" si="119"/>
        <v>#REF!</v>
      </c>
      <c r="AV60" s="285" t="e">
        <f t="shared" si="119"/>
        <v>#REF!</v>
      </c>
      <c r="AW60" s="284" t="e">
        <f t="shared" si="5"/>
        <v>#REF!</v>
      </c>
      <c r="AX60" s="285"/>
      <c r="AZ60" s="270" t="e">
        <f t="shared" si="65"/>
        <v>#REF!</v>
      </c>
      <c r="BA60" s="283" t="e">
        <f>C65</f>
        <v>#REF!</v>
      </c>
      <c r="BB60" s="284" t="e">
        <f t="shared" si="120"/>
        <v>#REF!</v>
      </c>
      <c r="BC60" s="285" t="e">
        <f t="shared" si="120"/>
        <v>#REF!</v>
      </c>
      <c r="BD60" s="284" t="e">
        <f t="shared" si="120"/>
        <v>#REF!</v>
      </c>
      <c r="BE60" s="285" t="e">
        <f t="shared" si="120"/>
        <v>#REF!</v>
      </c>
      <c r="BF60" s="284" t="e">
        <f t="shared" si="120"/>
        <v>#REF!</v>
      </c>
      <c r="BG60" s="285" t="e">
        <f t="shared" si="120"/>
        <v>#REF!</v>
      </c>
      <c r="BH60" s="284" t="e">
        <f t="shared" si="120"/>
        <v>#REF!</v>
      </c>
      <c r="BI60" s="285" t="e">
        <f t="shared" si="120"/>
        <v>#REF!</v>
      </c>
      <c r="BJ60" s="284" t="e">
        <f t="shared" si="120"/>
        <v>#REF!</v>
      </c>
      <c r="BK60" s="285" t="e">
        <f t="shared" si="120"/>
        <v>#REF!</v>
      </c>
      <c r="BL60" s="285" t="e">
        <f t="shared" si="120"/>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1">SUMPRODUCT(($C$9:$C$70=$BA61)*($N$9:$N$70=AA$1)*($M$9:$M$70))</f>
        <v>#REF!</v>
      </c>
      <c r="AB61" s="392" t="e">
        <f t="shared" si="121"/>
        <v>#REF!</v>
      </c>
      <c r="AC61" s="391" t="e">
        <f t="shared" si="121"/>
        <v>#REF!</v>
      </c>
      <c r="AD61" s="392" t="e">
        <f t="shared" si="121"/>
        <v>#REF!</v>
      </c>
      <c r="AE61" s="391" t="e">
        <f t="shared" si="121"/>
        <v>#REF!</v>
      </c>
      <c r="AF61" s="392" t="e">
        <f t="shared" si="121"/>
        <v>#REF!</v>
      </c>
      <c r="AG61" s="391" t="e">
        <f t="shared" si="121"/>
        <v>#REF!</v>
      </c>
      <c r="AH61" s="392" t="e">
        <f t="shared" si="121"/>
        <v>#REF!</v>
      </c>
      <c r="AI61" s="391" t="e">
        <f t="shared" si="121"/>
        <v>#REF!</v>
      </c>
      <c r="AJ61" s="392" t="e">
        <f t="shared" si="121"/>
        <v>#REF!</v>
      </c>
      <c r="AK61" s="269"/>
      <c r="AM61" s="353" t="e">
        <f t="shared" si="62"/>
        <v>#REF!</v>
      </c>
      <c r="AN61" s="354" t="e">
        <f>C66</f>
        <v>#REF!</v>
      </c>
      <c r="AO61" s="391" t="e">
        <f t="shared" si="119"/>
        <v>#REF!</v>
      </c>
      <c r="AP61" s="392" t="e">
        <f t="shared" si="119"/>
        <v>#REF!</v>
      </c>
      <c r="AQ61" s="391" t="e">
        <f t="shared" si="119"/>
        <v>#REF!</v>
      </c>
      <c r="AR61" s="392" t="e">
        <f t="shared" si="119"/>
        <v>#REF!</v>
      </c>
      <c r="AS61" s="391" t="e">
        <f t="shared" si="119"/>
        <v>#REF!</v>
      </c>
      <c r="AT61" s="392" t="e">
        <f t="shared" si="119"/>
        <v>#REF!</v>
      </c>
      <c r="AU61" s="391" t="e">
        <f t="shared" si="119"/>
        <v>#REF!</v>
      </c>
      <c r="AV61" s="392" t="e">
        <f t="shared" si="119"/>
        <v>#REF!</v>
      </c>
      <c r="AW61" s="391" t="e">
        <f t="shared" si="5"/>
        <v>#REF!</v>
      </c>
      <c r="AX61" s="297"/>
      <c r="AZ61" s="353" t="e">
        <f t="shared" si="65"/>
        <v>#REF!</v>
      </c>
      <c r="BA61" s="354" t="e">
        <f>C66</f>
        <v>#REF!</v>
      </c>
      <c r="BB61" s="391" t="e">
        <f t="shared" si="120"/>
        <v>#REF!</v>
      </c>
      <c r="BC61" s="392" t="e">
        <f t="shared" si="120"/>
        <v>#REF!</v>
      </c>
      <c r="BD61" s="391" t="e">
        <f t="shared" si="120"/>
        <v>#REF!</v>
      </c>
      <c r="BE61" s="392" t="e">
        <f t="shared" si="120"/>
        <v>#REF!</v>
      </c>
      <c r="BF61" s="391" t="e">
        <f t="shared" si="120"/>
        <v>#REF!</v>
      </c>
      <c r="BG61" s="392" t="e">
        <f t="shared" si="120"/>
        <v>#REF!</v>
      </c>
      <c r="BH61" s="391" t="e">
        <f t="shared" si="120"/>
        <v>#REF!</v>
      </c>
      <c r="BI61" s="392" t="e">
        <f t="shared" si="120"/>
        <v>#REF!</v>
      </c>
      <c r="BJ61" s="391" t="e">
        <f t="shared" si="120"/>
        <v>#REF!</v>
      </c>
      <c r="BK61" s="392" t="e">
        <f t="shared" si="120"/>
        <v>#REF!</v>
      </c>
      <c r="BL61" s="392" t="e">
        <f t="shared" si="120"/>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c r="P62" s="289"/>
      <c r="Y62" s="276" t="e">
        <f t="shared" si="60"/>
        <v>#REF!</v>
      </c>
      <c r="Z62" s="277"/>
      <c r="AA62" s="278" t="e">
        <f t="shared" ref="AA62:AJ62" si="122">+AA63+AA64+AA65</f>
        <v>#REF!</v>
      </c>
      <c r="AB62" s="279" t="e">
        <f t="shared" si="122"/>
        <v>#REF!</v>
      </c>
      <c r="AC62" s="278" t="e">
        <f t="shared" si="122"/>
        <v>#REF!</v>
      </c>
      <c r="AD62" s="279" t="e">
        <f t="shared" si="122"/>
        <v>#REF!</v>
      </c>
      <c r="AE62" s="278" t="e">
        <f t="shared" si="122"/>
        <v>#REF!</v>
      </c>
      <c r="AF62" s="279" t="e">
        <f t="shared" si="122"/>
        <v>#REF!</v>
      </c>
      <c r="AG62" s="278" t="e">
        <f t="shared" si="122"/>
        <v>#REF!</v>
      </c>
      <c r="AH62" s="279" t="e">
        <f t="shared" si="122"/>
        <v>#REF!</v>
      </c>
      <c r="AI62" s="278" t="e">
        <f t="shared" si="122"/>
        <v>#REF!</v>
      </c>
      <c r="AJ62" s="279" t="e">
        <f t="shared" si="122"/>
        <v>#REF!</v>
      </c>
      <c r="AM62" s="276" t="e">
        <f t="shared" si="62"/>
        <v>#REF!</v>
      </c>
      <c r="AN62" s="277"/>
      <c r="AO62" s="278" t="e">
        <f t="shared" ref="AO62:AV62" si="123">+AO63+AO64+AO65</f>
        <v>#REF!</v>
      </c>
      <c r="AP62" s="279" t="e">
        <f t="shared" si="123"/>
        <v>#REF!</v>
      </c>
      <c r="AQ62" s="278" t="e">
        <f t="shared" si="123"/>
        <v>#REF!</v>
      </c>
      <c r="AR62" s="279" t="e">
        <f t="shared" si="123"/>
        <v>#REF!</v>
      </c>
      <c r="AS62" s="278" t="e">
        <f t="shared" si="123"/>
        <v>#REF!</v>
      </c>
      <c r="AT62" s="279" t="e">
        <f t="shared" si="123"/>
        <v>#REF!</v>
      </c>
      <c r="AU62" s="278" t="e">
        <f t="shared" si="123"/>
        <v>#REF!</v>
      </c>
      <c r="AV62" s="279" t="e">
        <f t="shared" si="123"/>
        <v>#REF!</v>
      </c>
      <c r="AW62" s="278" t="e">
        <f t="shared" si="5"/>
        <v>#REF!</v>
      </c>
      <c r="AX62" s="331"/>
      <c r="AZ62" s="276" t="e">
        <f t="shared" si="65"/>
        <v>#REF!</v>
      </c>
      <c r="BA62" s="277"/>
      <c r="BB62" s="278" t="e">
        <f>+BB63+BB64+BB65</f>
        <v>#REF!</v>
      </c>
      <c r="BC62" s="279" t="e">
        <f t="shared" ref="BC62:BL62" si="124">+BC63+BC64+BC65</f>
        <v>#REF!</v>
      </c>
      <c r="BD62" s="278" t="e">
        <f t="shared" si="124"/>
        <v>#REF!</v>
      </c>
      <c r="BE62" s="279" t="e">
        <f t="shared" si="124"/>
        <v>#REF!</v>
      </c>
      <c r="BF62" s="278" t="e">
        <f t="shared" si="124"/>
        <v>#REF!</v>
      </c>
      <c r="BG62" s="279" t="e">
        <f t="shared" si="124"/>
        <v>#REF!</v>
      </c>
      <c r="BH62" s="278" t="e">
        <f t="shared" si="124"/>
        <v>#REF!</v>
      </c>
      <c r="BI62" s="279" t="e">
        <f t="shared" si="124"/>
        <v>#REF!</v>
      </c>
      <c r="BJ62" s="278" t="e">
        <f t="shared" si="124"/>
        <v>#REF!</v>
      </c>
      <c r="BK62" s="279" t="e">
        <f t="shared" si="124"/>
        <v>#REF!</v>
      </c>
      <c r="BL62" s="279" t="e">
        <f t="shared" si="124"/>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ref="O63:O70" si="125">IF(M63=0,"",IF(N63=0,"ERROR",""))</f>
        <v/>
      </c>
      <c r="P63" s="289" t="str">
        <f t="shared" ref="P63:P70" si="126">IF(O63="ERROR","Please insert comment","")</f>
        <v/>
      </c>
      <c r="Y63" s="353" t="e">
        <f t="shared" si="60"/>
        <v>#REF!</v>
      </c>
      <c r="Z63" s="354" t="e">
        <f>C68</f>
        <v>#REF!</v>
      </c>
      <c r="AA63" s="391" t="e">
        <f t="shared" ref="AA63:AI65" si="127">SUMPRODUCT(($A$76:$A$743=$Y63&amp;"- "&amp;$Z63)*($C$76:$C$743=AA$1)*($G$76:$G$743))</f>
        <v>#REF!</v>
      </c>
      <c r="AB63" s="392" t="e">
        <f t="shared" si="127"/>
        <v>#REF!</v>
      </c>
      <c r="AC63" s="391" t="e">
        <f t="shared" si="127"/>
        <v>#REF!</v>
      </c>
      <c r="AD63" s="392" t="e">
        <f t="shared" si="127"/>
        <v>#REF!</v>
      </c>
      <c r="AE63" s="391" t="e">
        <f t="shared" si="127"/>
        <v>#REF!</v>
      </c>
      <c r="AF63" s="392" t="e">
        <f t="shared" si="127"/>
        <v>#REF!</v>
      </c>
      <c r="AG63" s="391" t="e">
        <f t="shared" si="127"/>
        <v>#REF!</v>
      </c>
      <c r="AH63" s="392" t="e">
        <f t="shared" si="127"/>
        <v>#REF!</v>
      </c>
      <c r="AI63" s="391" t="e">
        <f t="shared" si="127"/>
        <v>#REF!</v>
      </c>
      <c r="AJ63" s="392" t="e">
        <f>SUM(AA63:AI63)</f>
        <v>#REF!</v>
      </c>
      <c r="AM63" s="353" t="e">
        <f t="shared" si="62"/>
        <v>#REF!</v>
      </c>
      <c r="AN63" s="354" t="e">
        <f>C68</f>
        <v>#REF!</v>
      </c>
      <c r="AO63" s="391" t="e">
        <f>SUMPRODUCT(($J$76:$J$742=$AM63&amp;"- "&amp;$AN63)*($K$76:$K$742=AO$1)*($O$76:$O$742))</f>
        <v>#REF!</v>
      </c>
      <c r="AP63" s="392" t="e">
        <f t="shared" ref="AP63:AV65" si="128">SUMPRODUCT(($J$76:$J$742=$AM63&amp;"- "&amp;$AN63)*($K$76:$K$742=AP$1)*($O$76:$O$742))</f>
        <v>#REF!</v>
      </c>
      <c r="AQ63" s="391" t="e">
        <f t="shared" si="128"/>
        <v>#REF!</v>
      </c>
      <c r="AR63" s="392" t="e">
        <f t="shared" si="128"/>
        <v>#REF!</v>
      </c>
      <c r="AS63" s="391" t="e">
        <f t="shared" si="128"/>
        <v>#REF!</v>
      </c>
      <c r="AT63" s="392" t="e">
        <f t="shared" si="128"/>
        <v>#REF!</v>
      </c>
      <c r="AU63" s="391" t="e">
        <f t="shared" si="128"/>
        <v>#REF!</v>
      </c>
      <c r="AV63" s="392" t="e">
        <f t="shared" si="128"/>
        <v>#REF!</v>
      </c>
      <c r="AW63" s="391" t="e">
        <f t="shared" si="5"/>
        <v>#REF!</v>
      </c>
      <c r="AX63" s="297"/>
      <c r="AZ63" s="353" t="e">
        <f t="shared" si="65"/>
        <v>#REF!</v>
      </c>
      <c r="BA63" s="354" t="e">
        <f>C68</f>
        <v>#REF!</v>
      </c>
      <c r="BB63" s="391" t="e">
        <f t="shared" ref="BB63:BL65" si="129">SUMPRODUCT(($C$9:$C$70=$BA63)*($N$9:$N$70=BB$1)*($M$9:$M$70))</f>
        <v>#REF!</v>
      </c>
      <c r="BC63" s="392" t="e">
        <f t="shared" si="129"/>
        <v>#REF!</v>
      </c>
      <c r="BD63" s="391" t="e">
        <f t="shared" si="129"/>
        <v>#REF!</v>
      </c>
      <c r="BE63" s="392" t="e">
        <f t="shared" si="129"/>
        <v>#REF!</v>
      </c>
      <c r="BF63" s="391" t="e">
        <f t="shared" si="129"/>
        <v>#REF!</v>
      </c>
      <c r="BG63" s="392" t="e">
        <f t="shared" si="129"/>
        <v>#REF!</v>
      </c>
      <c r="BH63" s="391" t="e">
        <f t="shared" si="129"/>
        <v>#REF!</v>
      </c>
      <c r="BI63" s="392" t="e">
        <f t="shared" si="129"/>
        <v>#REF!</v>
      </c>
      <c r="BJ63" s="391" t="e">
        <f t="shared" si="129"/>
        <v>#REF!</v>
      </c>
      <c r="BK63" s="392" t="e">
        <f t="shared" si="129"/>
        <v>#REF!</v>
      </c>
      <c r="BL63" s="392" t="e">
        <f t="shared" si="129"/>
        <v>#REF!</v>
      </c>
    </row>
    <row r="64" spans="1:64" ht="12.75" customHeight="1">
      <c r="A64" s="270">
        <f>+A62+1</f>
        <v>11</v>
      </c>
      <c r="B64" s="353" t="e">
        <f>#REF!</f>
        <v>#REF!</v>
      </c>
      <c r="C64" s="367" t="e">
        <f>#REF!</f>
        <v>#REF!</v>
      </c>
      <c r="E64" s="368"/>
      <c r="F64" s="368"/>
      <c r="G64" s="368"/>
      <c r="I64" s="357"/>
      <c r="J64" s="357">
        <f t="shared" ref="J64:J70" si="130">SUMIF($J$76:$J$743,B64&amp;"- "&amp;C64,$O$76:$O$743)</f>
        <v>0</v>
      </c>
      <c r="K64" s="357">
        <f>I64+J64</f>
        <v>0</v>
      </c>
      <c r="M64" s="357"/>
      <c r="N64" s="367"/>
      <c r="O64" s="288" t="str">
        <f t="shared" si="125"/>
        <v/>
      </c>
      <c r="P64" s="289" t="str">
        <f t="shared" si="126"/>
        <v/>
      </c>
      <c r="Y64" s="270" t="e">
        <f t="shared" si="60"/>
        <v>#REF!</v>
      </c>
      <c r="Z64" s="283" t="e">
        <f>C69</f>
        <v>#REF!</v>
      </c>
      <c r="AA64" s="284" t="e">
        <f t="shared" si="127"/>
        <v>#REF!</v>
      </c>
      <c r="AB64" s="285" t="e">
        <f t="shared" si="127"/>
        <v>#REF!</v>
      </c>
      <c r="AC64" s="284" t="e">
        <f t="shared" si="127"/>
        <v>#REF!</v>
      </c>
      <c r="AD64" s="285" t="e">
        <f t="shared" si="127"/>
        <v>#REF!</v>
      </c>
      <c r="AE64" s="284" t="e">
        <f t="shared" si="127"/>
        <v>#REF!</v>
      </c>
      <c r="AF64" s="285" t="e">
        <f t="shared" si="127"/>
        <v>#REF!</v>
      </c>
      <c r="AG64" s="284" t="e">
        <f t="shared" si="127"/>
        <v>#REF!</v>
      </c>
      <c r="AH64" s="285" t="e">
        <f t="shared" si="127"/>
        <v>#REF!</v>
      </c>
      <c r="AI64" s="284" t="e">
        <f t="shared" si="127"/>
        <v>#REF!</v>
      </c>
      <c r="AJ64" s="285" t="e">
        <f>SUM(AA64:AI64)</f>
        <v>#REF!</v>
      </c>
      <c r="AM64" s="270" t="e">
        <f t="shared" si="62"/>
        <v>#REF!</v>
      </c>
      <c r="AN64" s="283" t="e">
        <f>C69</f>
        <v>#REF!</v>
      </c>
      <c r="AO64" s="284" t="e">
        <f>SUMPRODUCT(($J$76:$J$742=$AM64&amp;"- "&amp;$AN64)*($K$76:$K$742=AO$1)*($O$76:$O$742))</f>
        <v>#REF!</v>
      </c>
      <c r="AP64" s="285" t="e">
        <f t="shared" si="128"/>
        <v>#REF!</v>
      </c>
      <c r="AQ64" s="284" t="e">
        <f t="shared" si="128"/>
        <v>#REF!</v>
      </c>
      <c r="AR64" s="285" t="e">
        <f t="shared" si="128"/>
        <v>#REF!</v>
      </c>
      <c r="AS64" s="284" t="e">
        <f t="shared" si="128"/>
        <v>#REF!</v>
      </c>
      <c r="AT64" s="285" t="e">
        <f t="shared" si="128"/>
        <v>#REF!</v>
      </c>
      <c r="AU64" s="284" t="e">
        <f t="shared" si="128"/>
        <v>#REF!</v>
      </c>
      <c r="AV64" s="285" t="e">
        <f t="shared" si="128"/>
        <v>#REF!</v>
      </c>
      <c r="AW64" s="284" t="e">
        <f t="shared" si="5"/>
        <v>#REF!</v>
      </c>
      <c r="AX64" s="285"/>
      <c r="AZ64" s="270" t="e">
        <f t="shared" si="65"/>
        <v>#REF!</v>
      </c>
      <c r="BA64" s="283" t="e">
        <f>C69</f>
        <v>#REF!</v>
      </c>
      <c r="BB64" s="284" t="e">
        <f t="shared" si="129"/>
        <v>#REF!</v>
      </c>
      <c r="BC64" s="285" t="e">
        <f t="shared" si="129"/>
        <v>#REF!</v>
      </c>
      <c r="BD64" s="284" t="e">
        <f t="shared" si="129"/>
        <v>#REF!</v>
      </c>
      <c r="BE64" s="285" t="e">
        <f t="shared" si="129"/>
        <v>#REF!</v>
      </c>
      <c r="BF64" s="284" t="e">
        <f t="shared" si="129"/>
        <v>#REF!</v>
      </c>
      <c r="BG64" s="285" t="e">
        <f t="shared" si="129"/>
        <v>#REF!</v>
      </c>
      <c r="BH64" s="284" t="e">
        <f t="shared" si="129"/>
        <v>#REF!</v>
      </c>
      <c r="BI64" s="285" t="e">
        <f t="shared" si="129"/>
        <v>#REF!</v>
      </c>
      <c r="BJ64" s="284" t="e">
        <f t="shared" si="129"/>
        <v>#REF!</v>
      </c>
      <c r="BK64" s="285" t="e">
        <f t="shared" si="129"/>
        <v>#REF!</v>
      </c>
      <c r="BL64" s="285" t="e">
        <f t="shared" si="129"/>
        <v>#REF!</v>
      </c>
    </row>
    <row r="65" spans="1:64" ht="12" customHeight="1">
      <c r="A65" s="270"/>
      <c r="B65" s="270" t="e">
        <f>#REF!</f>
        <v>#REF!</v>
      </c>
      <c r="C65" s="269" t="e">
        <f>#REF!</f>
        <v>#REF!</v>
      </c>
      <c r="E65" s="299"/>
      <c r="F65" s="299"/>
      <c r="G65" s="299"/>
      <c r="I65" s="290"/>
      <c r="J65" s="290">
        <f t="shared" si="130"/>
        <v>0</v>
      </c>
      <c r="K65" s="290">
        <f>I65+J65</f>
        <v>0</v>
      </c>
      <c r="M65" s="290"/>
      <c r="O65" s="288" t="str">
        <f t="shared" si="125"/>
        <v/>
      </c>
      <c r="P65" s="289" t="str">
        <f t="shared" si="126"/>
        <v/>
      </c>
      <c r="Y65" s="353" t="e">
        <f t="shared" si="60"/>
        <v>#REF!</v>
      </c>
      <c r="Z65" s="354" t="e">
        <f>C70</f>
        <v>#REF!</v>
      </c>
      <c r="AA65" s="391" t="e">
        <f t="shared" si="127"/>
        <v>#REF!</v>
      </c>
      <c r="AB65" s="392" t="e">
        <f t="shared" si="127"/>
        <v>#REF!</v>
      </c>
      <c r="AC65" s="391" t="e">
        <f t="shared" si="127"/>
        <v>#REF!</v>
      </c>
      <c r="AD65" s="392" t="e">
        <f t="shared" si="127"/>
        <v>#REF!</v>
      </c>
      <c r="AE65" s="391" t="e">
        <f t="shared" si="127"/>
        <v>#REF!</v>
      </c>
      <c r="AF65" s="392" t="e">
        <f t="shared" si="127"/>
        <v>#REF!</v>
      </c>
      <c r="AG65" s="391" t="e">
        <f t="shared" si="127"/>
        <v>#REF!</v>
      </c>
      <c r="AH65" s="392" t="e">
        <f t="shared" si="127"/>
        <v>#REF!</v>
      </c>
      <c r="AI65" s="391" t="e">
        <f t="shared" si="127"/>
        <v>#REF!</v>
      </c>
      <c r="AJ65" s="392" t="e">
        <f>SUM(AA65:AI65)</f>
        <v>#REF!</v>
      </c>
      <c r="AM65" s="353" t="e">
        <f t="shared" si="62"/>
        <v>#REF!</v>
      </c>
      <c r="AN65" s="354" t="e">
        <f>C70</f>
        <v>#REF!</v>
      </c>
      <c r="AO65" s="391" t="e">
        <f>SUMPRODUCT(($J$76:$J$742=$AM65&amp;"- "&amp;$AN65)*($K$76:$K$742=AO$1)*($O$76:$O$742))</f>
        <v>#REF!</v>
      </c>
      <c r="AP65" s="392" t="e">
        <f t="shared" si="128"/>
        <v>#REF!</v>
      </c>
      <c r="AQ65" s="391" t="e">
        <f t="shared" si="128"/>
        <v>#REF!</v>
      </c>
      <c r="AR65" s="392" t="e">
        <f t="shared" si="128"/>
        <v>#REF!</v>
      </c>
      <c r="AS65" s="391" t="e">
        <f t="shared" si="128"/>
        <v>#REF!</v>
      </c>
      <c r="AT65" s="392" t="e">
        <f t="shared" si="128"/>
        <v>#REF!</v>
      </c>
      <c r="AU65" s="391" t="e">
        <f t="shared" si="128"/>
        <v>#REF!</v>
      </c>
      <c r="AV65" s="392" t="e">
        <f t="shared" si="128"/>
        <v>#REF!</v>
      </c>
      <c r="AW65" s="391" t="e">
        <f t="shared" si="5"/>
        <v>#REF!</v>
      </c>
      <c r="AX65" s="297"/>
      <c r="AZ65" s="353" t="e">
        <f t="shared" si="65"/>
        <v>#REF!</v>
      </c>
      <c r="BA65" s="354" t="e">
        <f>C70</f>
        <v>#REF!</v>
      </c>
      <c r="BB65" s="391" t="e">
        <f t="shared" si="129"/>
        <v>#REF!</v>
      </c>
      <c r="BC65" s="392" t="e">
        <f t="shared" si="129"/>
        <v>#REF!</v>
      </c>
      <c r="BD65" s="391" t="e">
        <f t="shared" si="129"/>
        <v>#REF!</v>
      </c>
      <c r="BE65" s="392" t="e">
        <f t="shared" si="129"/>
        <v>#REF!</v>
      </c>
      <c r="BF65" s="391" t="e">
        <f t="shared" si="129"/>
        <v>#REF!</v>
      </c>
      <c r="BG65" s="392" t="e">
        <f t="shared" si="129"/>
        <v>#REF!</v>
      </c>
      <c r="BH65" s="391" t="e">
        <f t="shared" si="129"/>
        <v>#REF!</v>
      </c>
      <c r="BI65" s="392" t="e">
        <f t="shared" si="129"/>
        <v>#REF!</v>
      </c>
      <c r="BJ65" s="391" t="e">
        <f t="shared" si="129"/>
        <v>#REF!</v>
      </c>
      <c r="BK65" s="392" t="e">
        <f t="shared" si="129"/>
        <v>#REF!</v>
      </c>
      <c r="BL65" s="392" t="e">
        <f t="shared" si="129"/>
        <v>#REF!</v>
      </c>
    </row>
    <row r="66" spans="1:64">
      <c r="A66" s="270"/>
      <c r="B66" s="353" t="e">
        <f>#REF!</f>
        <v>#REF!</v>
      </c>
      <c r="C66" s="367" t="e">
        <f>#REF!</f>
        <v>#REF!</v>
      </c>
      <c r="E66" s="368"/>
      <c r="F66" s="368"/>
      <c r="G66" s="368"/>
      <c r="I66" s="357"/>
      <c r="J66" s="357">
        <f t="shared" si="130"/>
        <v>0</v>
      </c>
      <c r="K66" s="357">
        <f>I66+J66</f>
        <v>0</v>
      </c>
      <c r="M66" s="357"/>
      <c r="N66" s="367"/>
      <c r="O66" s="288" t="str">
        <f t="shared" si="125"/>
        <v/>
      </c>
      <c r="P66" s="289" t="str">
        <f t="shared" si="126"/>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5"/>
        <v/>
      </c>
      <c r="P67" s="289" t="str">
        <f t="shared" si="126"/>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0"/>
        <v>0</v>
      </c>
      <c r="K68" s="290">
        <f>I68+J68</f>
        <v>0</v>
      </c>
      <c r="M68" s="290"/>
      <c r="N68" s="283"/>
      <c r="O68" s="288" t="str">
        <f t="shared" si="125"/>
        <v/>
      </c>
      <c r="P68" s="289" t="str">
        <f t="shared" si="126"/>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0"/>
        <v>0</v>
      </c>
      <c r="K69" s="357">
        <f>I69+J69</f>
        <v>0</v>
      </c>
      <c r="M69" s="357"/>
      <c r="N69" s="354"/>
      <c r="O69" s="288" t="str">
        <f t="shared" si="125"/>
        <v/>
      </c>
      <c r="P69" s="289" t="str">
        <f t="shared" si="126"/>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0"/>
        <v>0</v>
      </c>
      <c r="K70" s="290">
        <f>I70+J70</f>
        <v>0</v>
      </c>
      <c r="M70" s="290"/>
      <c r="N70" s="283"/>
      <c r="O70" s="288" t="str">
        <f t="shared" si="125"/>
        <v/>
      </c>
      <c r="P70" s="289" t="str">
        <f t="shared" si="126"/>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429"/>
      <c r="G76" s="300"/>
      <c r="K76" s="269"/>
      <c r="M76" s="308"/>
      <c r="N76" s="309"/>
      <c r="O76" s="310"/>
      <c r="P76" s="308"/>
      <c r="Q76" s="300"/>
    </row>
    <row r="77" spans="1:64">
      <c r="E77" s="270"/>
      <c r="F77" s="429"/>
      <c r="G77" s="300"/>
      <c r="K77" s="269"/>
      <c r="M77" s="308"/>
      <c r="N77" s="309"/>
      <c r="O77" s="310"/>
      <c r="P77" s="308"/>
      <c r="Q77" s="300"/>
    </row>
    <row r="78" spans="1:64">
      <c r="E78" s="270"/>
      <c r="F78" s="429"/>
      <c r="G78" s="300"/>
      <c r="I78" s="300"/>
      <c r="K78" s="269"/>
      <c r="M78" s="308"/>
      <c r="N78" s="309"/>
      <c r="O78" s="310"/>
      <c r="P78" s="308"/>
      <c r="Q78" s="300"/>
    </row>
    <row r="79" spans="1:64">
      <c r="E79" s="270"/>
      <c r="F79" s="429"/>
      <c r="G79" s="300"/>
      <c r="K79" s="269"/>
      <c r="M79" s="308"/>
      <c r="N79" s="309"/>
      <c r="O79" s="310"/>
      <c r="P79" s="308"/>
      <c r="Q79" s="300"/>
    </row>
    <row r="80" spans="1:64">
      <c r="E80" s="270"/>
      <c r="F80" s="429"/>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3">
      <selection activeCell="E93" sqref="E93"/>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69" priority="4" operator="containsText" text="ERROR">
      <formula>NOT(ISERROR(SEARCH("ERROR",F72)))</formula>
    </cfRule>
  </conditionalFormatting>
  <conditionalFormatting sqref="J72">
    <cfRule type="containsText" dxfId="68" priority="3" operator="containsText" text="ERROR">
      <formula>NOT(ISERROR(SEARCH("ERROR",J72)))</formula>
    </cfRule>
  </conditionalFormatting>
  <conditionalFormatting sqref="T14">
    <cfRule type="containsText" dxfId="67" priority="2" operator="containsText" text="ERROR">
      <formula>NOT(ISERROR(SEARCH("ERROR",T14)))</formula>
    </cfRule>
  </conditionalFormatting>
  <conditionalFormatting sqref="T26">
    <cfRule type="containsText" dxfId="66" priority="1" operator="containsText" text="ERROR">
      <formula>NOT(ISERROR(SEARCH("ERROR",T26)))</formula>
    </cfRule>
  </conditionalFormatting>
  <dataValidations count="5">
    <dataValidation type="list" allowBlank="1" showInputMessage="1" showErrorMessage="1" sqref="N9:N15 N17:N34 N61 N67:N70 N51 N53:N58 N63:N65 N36:N49" xr:uid="{00000000-0002-0000-2200-000000000000}">
      <formula1>FinalDiff</formula1>
    </dataValidation>
    <dataValidation type="list" allowBlank="1" showInputMessage="1" showErrorMessage="1" sqref="N743 K76:K742" xr:uid="{00000000-0002-0000-2200-000001000000}">
      <formula1>Govadjust</formula1>
    </dataValidation>
    <dataValidation type="list" allowBlank="1" showInputMessage="1" showErrorMessage="1" sqref="J76:J742" xr:uid="{00000000-0002-0000-2200-000002000000}">
      <formula1>Taxes</formula1>
    </dataValidation>
    <dataValidation type="list" allowBlank="1" showInputMessage="1" showErrorMessage="1" sqref="C76:C743" xr:uid="{00000000-0002-0000-2200-000003000000}">
      <formula1>Compadjust</formula1>
    </dataValidation>
    <dataValidation type="list" allowBlank="1" showErrorMessage="1" errorTitle="Taxes" error="Non valid entry. Please check the tax list" promptTitle="Taxes" prompt="Please select the tax subject to adjustment" sqref="A76:A743" xr:uid="{00000000-0002-0000-2200-000004000000}">
      <formula1>Taxes</formula1>
    </dataValidation>
  </dataValidations>
  <pageMargins left="0.7" right="0.7" top="0.75" bottom="0.75" header="0.3" footer="0.3"/>
  <pageSetup paperSize="9" orientation="landscape" r:id="rId2"/>
  <ignoredErrors>
    <ignoredError sqref="F14:G14 F32:G32 J67:K67 F54:G61 F53:G53 J53:K53 F35:G52 F33:G34 J33:K34 I14:K14 I32:K32 I54:K54 I37:K37 M53 M33:M34 M14 M32 M54:M61 M35:M52 J35:K36 I40:K40 J38:K39 I43:K43 J41:K42 I50:K50 J44:K49 I52:K52 J51:K51 I56:K56 J55:K55 I58:K59 J57:K57 J60:K61" formula="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28">
    <tabColor rgb="FF00B0F0"/>
  </sheetPr>
  <dimension ref="A1:BL746"/>
  <sheetViews>
    <sheetView showGridLines="0" topLeftCell="A65" zoomScaleNormal="100" workbookViewId="0">
      <selection activeCell="F88" sqref="F88"/>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4"/>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22">
      <selection activeCell="E34" sqref="E34"/>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65" priority="4" operator="containsText" text="ERROR">
      <formula>NOT(ISERROR(SEARCH("ERROR",F72)))</formula>
    </cfRule>
  </conditionalFormatting>
  <conditionalFormatting sqref="J72">
    <cfRule type="containsText" dxfId="64" priority="3" operator="containsText" text="ERROR">
      <formula>NOT(ISERROR(SEARCH("ERROR",J72)))</formula>
    </cfRule>
  </conditionalFormatting>
  <conditionalFormatting sqref="T14">
    <cfRule type="containsText" dxfId="63" priority="2" operator="containsText" text="ERROR">
      <formula>NOT(ISERROR(SEARCH("ERROR",T14)))</formula>
    </cfRule>
  </conditionalFormatting>
  <conditionalFormatting sqref="T26">
    <cfRule type="containsText" dxfId="62"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300-000000000000}">
      <formula1>Taxes</formula1>
    </dataValidation>
    <dataValidation type="list" allowBlank="1" showInputMessage="1" showErrorMessage="1" sqref="C76:C743" xr:uid="{00000000-0002-0000-2300-000001000000}">
      <formula1>Compadjust</formula1>
    </dataValidation>
    <dataValidation type="list" allowBlank="1" showInputMessage="1" showErrorMessage="1" sqref="J76:J742" xr:uid="{00000000-0002-0000-2300-000002000000}">
      <formula1>Taxes</formula1>
    </dataValidation>
    <dataValidation type="list" allowBlank="1" showInputMessage="1" showErrorMessage="1" sqref="N743 K76:K742" xr:uid="{00000000-0002-0000-2300-000003000000}">
      <formula1>Govadjust</formula1>
    </dataValidation>
    <dataValidation type="list" allowBlank="1" showInputMessage="1" showErrorMessage="1" sqref="N67:N70 N61 N51 N53:N58 N63:N65 N9:N49" xr:uid="{00000000-0002-0000-2300-000004000000}">
      <formula1>FinalDiff</formula1>
    </dataValidation>
  </dataValidations>
  <pageMargins left="0.7" right="0.7" top="0.75" bottom="0.75" header="0.3" footer="0.3"/>
  <pageSetup paperSize="9" orientation="landscape" r:id="rId2"/>
  <ignoredErrors>
    <ignoredError sqref="F14:G14 A32:G32 A62:G63 A61:D61 F61:G61 H81:I94 H76:I80 F15:G15 J15:K15 A37:G37 A33:D33 J33:K33 O33:Q33 A50:G50 A45:D45 J45:K45 A67:G67 A65:D65 J65:K65 F33:G33 A54:G54 A53:D53 F53:G53 A56:G56 A55:D55 F55:G55 A60:D60 F60:G60 A72:Q75 A71 D71:G71 I14:K14 I32:K32 I62:K63 J61:K61 I37:K37 I50:K50 I67:K67 I54:K54 J53:K53 I56:K56 J55:K55 J60:K60 I71:K71 M15 M33 M45 M65:Q65 M14 M32 M62:Q64 M61:Q61 M34:M44 M46:M52 M66:Q70 M54 M53 M58:Q59 M55 M60:Q60 M71:Q71 A34:D36 F34:G36 A40:G40 A38:D39 F38:G39 A43:G43 A41:D42 F41:G42 A46:D49 F46:G49 F45:G45 A44:D44 F44:G44 A52:G52 A51:D51 F51:G51 A58:G59 A57:D57 F57:G57 A64:D64 F64:G64 A66:D66 F66:G66 F65:G65 A68:D70 F68:G70 J34:K36 I40:K40 J38:K39 I43:K43 J41:K42 J46:K49 J44:K44 I52:K52 J51:K51 I58:K59 J57:K57 J64:K64 J66:K66 J68:K70 O45:Q45 O32:Q32 O34:Q44 O46:Q52 P54:Q54 O53:Q53 M56:M57 O56:Q57 O55:Q55" formula="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29">
    <tabColor rgb="FF00B0F0"/>
  </sheetPr>
  <dimension ref="A1:BL746"/>
  <sheetViews>
    <sheetView showGridLines="0" zoomScaleNormal="100" workbookViewId="0">
      <pane xSplit="4" ySplit="6" topLeftCell="G7" activePane="bottomRight" state="frozen"/>
      <selection pane="topRight" activeCell="E1" sqref="E1"/>
      <selection pane="bottomLeft" activeCell="A7" sqref="A7"/>
      <selection pane="bottomRight" activeCell="N5" sqref="N5:N6"/>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v>0</v>
      </c>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v>0</v>
      </c>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v>0</v>
      </c>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61" priority="4" operator="containsText" text="ERROR">
      <formula>NOT(ISERROR(SEARCH("ERROR",F72)))</formula>
    </cfRule>
  </conditionalFormatting>
  <conditionalFormatting sqref="J72">
    <cfRule type="containsText" dxfId="60" priority="3" operator="containsText" text="ERROR">
      <formula>NOT(ISERROR(SEARCH("ERROR",J72)))</formula>
    </cfRule>
  </conditionalFormatting>
  <conditionalFormatting sqref="T14">
    <cfRule type="containsText" dxfId="59" priority="2" operator="containsText" text="ERROR">
      <formula>NOT(ISERROR(SEARCH("ERROR",T14)))</formula>
    </cfRule>
  </conditionalFormatting>
  <conditionalFormatting sqref="T26">
    <cfRule type="containsText" dxfId="58"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400-000000000000}">
      <formula1>Taxes</formula1>
    </dataValidation>
    <dataValidation type="list" allowBlank="1" showInputMessage="1" showErrorMessage="1" sqref="C76:C743" xr:uid="{00000000-0002-0000-2400-000001000000}">
      <formula1>Compadjust</formula1>
    </dataValidation>
    <dataValidation type="list" allowBlank="1" showInputMessage="1" showErrorMessage="1" sqref="J76:J742" xr:uid="{00000000-0002-0000-2400-000002000000}">
      <formula1>Taxes</formula1>
    </dataValidation>
    <dataValidation type="list" allowBlank="1" showInputMessage="1" showErrorMessage="1" sqref="N743 K76:K742" xr:uid="{00000000-0002-0000-2400-000003000000}">
      <formula1>Govadjust</formula1>
    </dataValidation>
    <dataValidation type="list" allowBlank="1" showInputMessage="1" showErrorMessage="1" sqref="N67:N70 N61 N51 N53:N58 N63:N65 N9:N49" xr:uid="{00000000-0002-0000-2400-000004000000}">
      <formula1>FinalDiff</formula1>
    </dataValidation>
  </dataValidations>
  <pageMargins left="0.7" right="0.7" top="0.75" bottom="0.75" header="0.3" footer="0.3"/>
  <pageSetup paperSize="9" orientation="landscape" r:id="rId2"/>
  <ignoredErrors>
    <ignoredError sqref="F14:G14 F40:G52 F32:G39 F15:G31 J15:K31 F54:G69 F53:G53 J53:K53 I14:K14 I40:K40 I32:K32 I54:K54 M15:M31 M53 M14 M40:M52 M32:M39 M54:M69 I37:K37 J33:K36 J38:K39 I43:K43 J41:K42 I50:K50 J44:K49 I52:K52 J51:K51 I56:K56 J55:K55 I58:K59 J57:K57 I62:K63 J60:K61 I67:K67 J64:K66 J68:K69" formula="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0">
    <tabColor rgb="FF00B0F0"/>
  </sheetPr>
  <dimension ref="A1:BL746"/>
  <sheetViews>
    <sheetView showGridLines="0" zoomScaleNormal="100" workbookViewId="0">
      <pane xSplit="4" ySplit="6" topLeftCell="E66" activePane="bottomRight" state="frozen"/>
      <selection pane="topRight" activeCell="E1" sqref="E1"/>
      <selection pane="bottomLeft" activeCell="A7" sqref="A7"/>
      <selection pane="bottomRight" activeCell="N53" sqref="N53"/>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v>0</v>
      </c>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v>0</v>
      </c>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v>0</v>
      </c>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v>0</v>
      </c>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v>0</v>
      </c>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v>0</v>
      </c>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20"/>
        <v/>
      </c>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v>0</v>
      </c>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F58+F62</f>
        <v>0</v>
      </c>
      <c r="G71" s="381">
        <f>G58</f>
        <v>0</v>
      </c>
      <c r="I71" s="381">
        <f>I58</f>
        <v>0</v>
      </c>
      <c r="J71" s="381">
        <f>J58+J62</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75">
      <selection activeCell="I91" sqref="I91"/>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57" priority="4" operator="containsText" text="ERROR">
      <formula>NOT(ISERROR(SEARCH("ERROR",F72)))</formula>
    </cfRule>
  </conditionalFormatting>
  <conditionalFormatting sqref="J72">
    <cfRule type="containsText" dxfId="56" priority="3" operator="containsText" text="ERROR">
      <formula>NOT(ISERROR(SEARCH("ERROR",J72)))</formula>
    </cfRule>
  </conditionalFormatting>
  <conditionalFormatting sqref="T14">
    <cfRule type="containsText" dxfId="55" priority="2" operator="containsText" text="ERROR">
      <formula>NOT(ISERROR(SEARCH("ERROR",T14)))</formula>
    </cfRule>
  </conditionalFormatting>
  <conditionalFormatting sqref="T26">
    <cfRule type="containsText" dxfId="54" priority="1" operator="containsText" text="ERROR">
      <formula>NOT(ISERROR(SEARCH("ERROR",T26)))</formula>
    </cfRule>
  </conditionalFormatting>
  <dataValidations count="5">
    <dataValidation type="list" allowBlank="1" showInputMessage="1" showErrorMessage="1" sqref="N9:N15 N67:N70 N51 N53:N61 N63:N65 N17:N49" xr:uid="{00000000-0002-0000-2500-000000000000}">
      <formula1>FinalDiff</formula1>
    </dataValidation>
    <dataValidation type="list" allowBlank="1" showInputMessage="1" showErrorMessage="1" sqref="N743 K76:K742" xr:uid="{00000000-0002-0000-2500-000001000000}">
      <formula1>Govadjust</formula1>
    </dataValidation>
    <dataValidation type="list" allowBlank="1" showInputMessage="1" showErrorMessage="1" sqref="J76:J742" xr:uid="{00000000-0002-0000-2500-000002000000}">
      <formula1>Taxes</formula1>
    </dataValidation>
    <dataValidation type="list" allowBlank="1" showInputMessage="1" showErrorMessage="1" sqref="C76:C743" xr:uid="{00000000-0002-0000-2500-000003000000}">
      <formula1>Compadjust</formula1>
    </dataValidation>
    <dataValidation type="list" allowBlank="1" showErrorMessage="1" errorTitle="Taxes" error="Non valid entry. Please check the tax list" promptTitle="Taxes" prompt="Please select the tax subject to adjustment" sqref="A76:A743" xr:uid="{00000000-0002-0000-2500-000004000000}">
      <formula1>Taxes</formula1>
    </dataValidation>
  </dataValidations>
  <pageMargins left="0.7" right="0.7" top="0.75" bottom="0.75" header="0.3" footer="0.3"/>
  <pageSetup paperSize="9" orientation="landscape" r:id="rId2"/>
  <ignoredErrors>
    <ignoredError sqref="F14:G14 F32:G32 F67:G71 F35:G57 F33:G34 J33:K34 I14:K14 I32:K32 I67:K67 I37:K37 M33:M34 M14 M32 M35:M57 J35:K36 I40:K40 J38:K39 I43:K43 J41:K42 I50:K50 J44:K49 I52:K52 J51:K51 I54:K54 J53:K53 I56:K56 J55:K55 J57:K57 I71:K71 J68:K70" formula="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2">
    <tabColor rgb="FF00B0F0"/>
  </sheetPr>
  <dimension ref="A1:BL746"/>
  <sheetViews>
    <sheetView showGridLines="0" zoomScaleNormal="100" workbookViewId="0">
      <pane xSplit="4" ySplit="6" topLeftCell="E66" activePane="bottomRight" state="frozen"/>
      <selection pane="topRight" activeCell="E1" sqref="E1"/>
      <selection pane="bottomLeft" activeCell="A7" sqref="A7"/>
      <selection pane="bottomRight" activeCell="N78" sqref="N78"/>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4" style="271" bestFit="1" customWidth="1"/>
    <col min="6" max="6" width="12.44140625" style="270" customWidth="1"/>
    <col min="7" max="7" width="12.5546875"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t="str">
        <f t="shared" si="16"/>
        <v/>
      </c>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v>0</v>
      </c>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v>0</v>
      </c>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t="str">
        <f t="shared" si="20"/>
        <v/>
      </c>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t="str">
        <f t="shared" si="20"/>
        <v/>
      </c>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t="str">
        <f t="shared" ref="P52:P59" si="101">IF(O52="ERROR","Please insert comment","")</f>
        <v/>
      </c>
      <c r="Y52" s="353" t="e">
        <f t="shared" si="60"/>
        <v>#REF!</v>
      </c>
      <c r="Z52" s="354" t="e">
        <f>C57</f>
        <v>#REF!</v>
      </c>
      <c r="AA52" s="391" t="e">
        <f t="shared" ref="AA52:AI52" si="102">SUMPRODUCT(($A$76:$A$743=$Y52&amp;"- "&amp;$Z52)*($C$76:$C$743=AA$1)*($G$76:$G$743))</f>
        <v>#REF!</v>
      </c>
      <c r="AB52" s="392" t="e">
        <f t="shared" si="102"/>
        <v>#REF!</v>
      </c>
      <c r="AC52" s="391" t="e">
        <f t="shared" si="102"/>
        <v>#REF!</v>
      </c>
      <c r="AD52" s="392" t="e">
        <f t="shared" si="102"/>
        <v>#REF!</v>
      </c>
      <c r="AE52" s="391" t="e">
        <f t="shared" si="102"/>
        <v>#REF!</v>
      </c>
      <c r="AF52" s="392" t="e">
        <f t="shared" si="102"/>
        <v>#REF!</v>
      </c>
      <c r="AG52" s="391" t="e">
        <f t="shared" si="102"/>
        <v>#REF!</v>
      </c>
      <c r="AH52" s="392" t="e">
        <f t="shared" si="102"/>
        <v>#REF!</v>
      </c>
      <c r="AI52" s="391" t="e">
        <f t="shared" si="102"/>
        <v>#REF!</v>
      </c>
      <c r="AJ52" s="392" t="e">
        <f t="shared" si="74"/>
        <v>#REF!</v>
      </c>
      <c r="AM52" s="353" t="e">
        <f t="shared" si="62"/>
        <v>#REF!</v>
      </c>
      <c r="AN52" s="354" t="e">
        <f>C57</f>
        <v>#REF!</v>
      </c>
      <c r="AO52" s="391" t="e">
        <f t="shared" ref="AO52:AV53" si="103">SUMPRODUCT(($J$76:$J$742=$AM52&amp;"- "&amp;$AN52)*($K$76:$K$742=AO$1)*($O$76:$O$742))</f>
        <v>#REF!</v>
      </c>
      <c r="AP52" s="392" t="e">
        <f t="shared" si="103"/>
        <v>#REF!</v>
      </c>
      <c r="AQ52" s="391" t="e">
        <f t="shared" si="103"/>
        <v>#REF!</v>
      </c>
      <c r="AR52" s="392" t="e">
        <f t="shared" si="103"/>
        <v>#REF!</v>
      </c>
      <c r="AS52" s="391" t="e">
        <f t="shared" si="103"/>
        <v>#REF!</v>
      </c>
      <c r="AT52" s="392" t="e">
        <f t="shared" si="103"/>
        <v>#REF!</v>
      </c>
      <c r="AU52" s="391" t="e">
        <f t="shared" si="103"/>
        <v>#REF!</v>
      </c>
      <c r="AV52" s="392" t="e">
        <f t="shared" si="103"/>
        <v>#REF!</v>
      </c>
      <c r="AW52" s="391" t="e">
        <f t="shared" si="5"/>
        <v>#REF!</v>
      </c>
      <c r="AX52" s="297"/>
      <c r="AZ52" s="353" t="e">
        <f t="shared" si="65"/>
        <v>#REF!</v>
      </c>
      <c r="BA52" s="354" t="e">
        <f>C57</f>
        <v>#REF!</v>
      </c>
      <c r="BB52" s="391" t="e">
        <f t="shared" ref="BB52:BL52" si="104">SUMPRODUCT(($C$9:$C$70=$BA52)*($N$9:$N$70=BB$1)*($M$9:$M$70))</f>
        <v>#REF!</v>
      </c>
      <c r="BC52" s="392" t="e">
        <f t="shared" si="104"/>
        <v>#REF!</v>
      </c>
      <c r="BD52" s="391" t="e">
        <f t="shared" si="104"/>
        <v>#REF!</v>
      </c>
      <c r="BE52" s="392" t="e">
        <f t="shared" si="104"/>
        <v>#REF!</v>
      </c>
      <c r="BF52" s="391" t="e">
        <f t="shared" si="104"/>
        <v>#REF!</v>
      </c>
      <c r="BG52" s="392" t="e">
        <f t="shared" si="104"/>
        <v>#REF!</v>
      </c>
      <c r="BH52" s="391" t="e">
        <f t="shared" si="104"/>
        <v>#REF!</v>
      </c>
      <c r="BI52" s="392" t="e">
        <f t="shared" si="104"/>
        <v>#REF!</v>
      </c>
      <c r="BJ52" s="391" t="e">
        <f t="shared" si="104"/>
        <v>#REF!</v>
      </c>
      <c r="BK52" s="392" t="e">
        <f t="shared" si="104"/>
        <v>#REF!</v>
      </c>
      <c r="BL52" s="392" t="e">
        <f t="shared" si="104"/>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si="101"/>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3"/>
        <v>#REF!</v>
      </c>
      <c r="AP53" s="328" t="e">
        <f t="shared" si="103"/>
        <v>#REF!</v>
      </c>
      <c r="AQ53" s="328" t="e">
        <f t="shared" si="103"/>
        <v>#REF!</v>
      </c>
      <c r="AR53" s="328" t="e">
        <f t="shared" si="103"/>
        <v>#REF!</v>
      </c>
      <c r="AS53" s="328" t="e">
        <f t="shared" si="103"/>
        <v>#REF!</v>
      </c>
      <c r="AT53" s="328" t="e">
        <f t="shared" si="103"/>
        <v>#REF!</v>
      </c>
      <c r="AU53" s="328" t="e">
        <f t="shared" si="103"/>
        <v>#REF!</v>
      </c>
      <c r="AV53" s="328" t="e">
        <f t="shared" si="103"/>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1"/>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SUMIF($A$76:$A$743,B55&amp;"- "&amp;C55,$G$76:$G$743)</f>
        <v>0</v>
      </c>
      <c r="G55" s="357">
        <f>E55+F55</f>
        <v>0</v>
      </c>
      <c r="I55" s="357"/>
      <c r="J55" s="357">
        <f>SUMIF($J$76:$J$743,B55&amp;"- "&amp;C55,$O$76:$O$743)</f>
        <v>0</v>
      </c>
      <c r="K55" s="357">
        <f>I55+J55</f>
        <v>0</v>
      </c>
      <c r="M55" s="357">
        <f>G55-K55</f>
        <v>0</v>
      </c>
      <c r="N55" s="354"/>
      <c r="O55" s="288" t="str">
        <f t="shared" si="20"/>
        <v/>
      </c>
      <c r="P55" s="289" t="str">
        <f t="shared" si="101"/>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1"/>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1"/>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t="str">
        <f t="shared" si="101"/>
        <v/>
      </c>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1"/>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ht="12.6" thickBot="1">
      <c r="A75" s="304" t="s">
        <v>2</v>
      </c>
      <c r="C75" s="304" t="s">
        <v>13</v>
      </c>
      <c r="E75" s="305" t="s">
        <v>4</v>
      </c>
      <c r="F75" s="305" t="s">
        <v>0</v>
      </c>
      <c r="G75" s="305" t="s">
        <v>3</v>
      </c>
      <c r="J75" s="306" t="s">
        <v>2</v>
      </c>
      <c r="K75" s="304" t="s">
        <v>14</v>
      </c>
      <c r="L75" s="306"/>
      <c r="M75" s="305" t="s">
        <v>0</v>
      </c>
      <c r="N75" s="305" t="s">
        <v>4</v>
      </c>
      <c r="O75" s="305" t="s">
        <v>3</v>
      </c>
      <c r="P75" s="305"/>
      <c r="Q75" s="305"/>
    </row>
    <row r="76" spans="1:64" ht="12.6" thickBot="1">
      <c r="E76" s="431"/>
      <c r="F76" s="433"/>
      <c r="G76" s="432"/>
      <c r="K76" s="269"/>
      <c r="M76" s="308"/>
      <c r="N76" s="309"/>
      <c r="O76" s="310"/>
      <c r="P76" s="308"/>
      <c r="Q76" s="300"/>
    </row>
    <row r="77" spans="1:64" ht="12.6" thickBot="1">
      <c r="E77" s="431"/>
      <c r="F77" s="433"/>
      <c r="G77" s="432"/>
      <c r="K77" s="269"/>
      <c r="M77" s="308"/>
      <c r="N77" s="309"/>
      <c r="O77" s="310"/>
      <c r="P77" s="308"/>
      <c r="Q77" s="300"/>
    </row>
    <row r="78" spans="1:64" ht="12.6" thickBot="1">
      <c r="E78" s="431"/>
      <c r="F78" s="433"/>
      <c r="G78" s="432"/>
      <c r="I78" s="300"/>
      <c r="K78" s="269"/>
      <c r="M78" s="308"/>
      <c r="N78" s="309"/>
      <c r="O78" s="310"/>
      <c r="P78" s="308"/>
      <c r="Q78" s="300"/>
    </row>
    <row r="79" spans="1:64" ht="12.6" thickBot="1">
      <c r="E79" s="431"/>
      <c r="F79" s="433"/>
      <c r="G79" s="432"/>
      <c r="K79" s="269"/>
      <c r="M79" s="308"/>
      <c r="N79" s="309"/>
      <c r="O79" s="310"/>
      <c r="P79" s="308"/>
      <c r="Q79" s="300"/>
    </row>
    <row r="80" spans="1:64" ht="12.6" thickBot="1">
      <c r="E80" s="431"/>
      <c r="F80" s="433"/>
      <c r="G80" s="432"/>
      <c r="I80" s="300"/>
      <c r="K80" s="269"/>
      <c r="N80" s="309"/>
      <c r="O80" s="310"/>
      <c r="P80" s="308"/>
      <c r="Q80" s="300"/>
    </row>
    <row r="81" spans="5:17" ht="12.6" thickBot="1">
      <c r="E81" s="431"/>
      <c r="F81" s="433"/>
      <c r="G81" s="432"/>
      <c r="K81" s="269"/>
      <c r="N81" s="308"/>
      <c r="O81" s="311"/>
      <c r="P81" s="308"/>
      <c r="Q81" s="300"/>
    </row>
    <row r="82" spans="5:17" ht="12.6" thickBot="1">
      <c r="E82" s="431"/>
      <c r="F82" s="433"/>
      <c r="G82" s="432"/>
      <c r="I82" s="300"/>
      <c r="K82" s="269"/>
      <c r="N82" s="308"/>
      <c r="O82" s="311"/>
      <c r="P82" s="308"/>
      <c r="Q82" s="300"/>
    </row>
    <row r="83" spans="5:17" ht="12.6" thickBot="1">
      <c r="E83" s="431"/>
      <c r="F83" s="433"/>
      <c r="G83" s="432"/>
      <c r="K83" s="269"/>
      <c r="N83" s="308"/>
      <c r="O83" s="311"/>
      <c r="P83" s="308"/>
      <c r="Q83" s="300"/>
    </row>
    <row r="84" spans="5:17" ht="12.6" thickBot="1">
      <c r="E84" s="434"/>
      <c r="F84" s="435"/>
      <c r="G84" s="432"/>
      <c r="K84" s="269"/>
      <c r="N84" s="308"/>
      <c r="O84" s="311"/>
      <c r="P84" s="308"/>
      <c r="Q84" s="300"/>
    </row>
    <row r="85" spans="5:17" ht="12.6" thickBot="1">
      <c r="E85" s="436"/>
      <c r="F85" s="437"/>
      <c r="G85" s="432"/>
      <c r="K85" s="269"/>
      <c r="N85" s="308"/>
      <c r="O85" s="311"/>
      <c r="P85" s="308"/>
      <c r="Q85" s="300"/>
    </row>
    <row r="86" spans="5:17" ht="12.6" thickBot="1">
      <c r="E86" s="436"/>
      <c r="F86" s="437"/>
      <c r="G86" s="432"/>
      <c r="K86" s="269"/>
      <c r="N86" s="308"/>
      <c r="O86" s="311"/>
      <c r="P86" s="308"/>
      <c r="Q86" s="300"/>
    </row>
    <row r="87" spans="5:17" ht="12.6" thickBot="1">
      <c r="E87" s="436"/>
      <c r="F87" s="437"/>
      <c r="G87" s="432"/>
      <c r="K87" s="269"/>
      <c r="N87" s="308"/>
      <c r="O87" s="311"/>
      <c r="P87" s="308"/>
      <c r="Q87" s="300"/>
    </row>
    <row r="88" spans="5:17" ht="12.6" thickBot="1">
      <c r="E88" s="436"/>
      <c r="F88" s="437"/>
      <c r="G88" s="432"/>
      <c r="K88" s="269"/>
      <c r="N88" s="308"/>
      <c r="O88" s="311"/>
      <c r="P88" s="308"/>
      <c r="Q88" s="300"/>
    </row>
    <row r="89" spans="5:17" ht="12.6" thickBot="1">
      <c r="E89" s="436"/>
      <c r="F89" s="437"/>
      <c r="G89" s="432"/>
      <c r="K89" s="269"/>
      <c r="N89" s="308"/>
      <c r="O89" s="311"/>
      <c r="P89" s="308"/>
      <c r="Q89" s="300"/>
    </row>
    <row r="90" spans="5:17" ht="12.6" thickBot="1">
      <c r="E90" s="436"/>
      <c r="F90" s="437"/>
      <c r="G90" s="432"/>
      <c r="K90" s="269"/>
      <c r="N90" s="308"/>
      <c r="O90" s="311"/>
      <c r="P90" s="308"/>
      <c r="Q90" s="300"/>
    </row>
    <row r="91" spans="5:17" ht="12.6" thickBot="1">
      <c r="E91" s="436"/>
      <c r="F91" s="437"/>
      <c r="G91" s="432"/>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selection activeCell="A20" sqref="A20"/>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53" priority="4" operator="containsText" text="ERROR">
      <formula>NOT(ISERROR(SEARCH("ERROR",F72)))</formula>
    </cfRule>
  </conditionalFormatting>
  <conditionalFormatting sqref="J72">
    <cfRule type="containsText" dxfId="52" priority="3" operator="containsText" text="ERROR">
      <formula>NOT(ISERROR(SEARCH("ERROR",J72)))</formula>
    </cfRule>
  </conditionalFormatting>
  <conditionalFormatting sqref="T14">
    <cfRule type="containsText" dxfId="51" priority="2" operator="containsText" text="ERROR">
      <formula>NOT(ISERROR(SEARCH("ERROR",T14)))</formula>
    </cfRule>
  </conditionalFormatting>
  <conditionalFormatting sqref="T26">
    <cfRule type="containsText" dxfId="50" priority="1" operator="containsText" text="ERROR">
      <formula>NOT(ISERROR(SEARCH("ERROR",T26)))</formula>
    </cfRule>
  </conditionalFormatting>
  <dataValidations count="5">
    <dataValidation type="list" allowBlank="1" showInputMessage="1" showErrorMessage="1" sqref="N9:N15 N67:N70 N61 N51 N53:N58 N63:N65 N17:N49" xr:uid="{00000000-0002-0000-2600-000000000000}">
      <formula1>FinalDiff</formula1>
    </dataValidation>
    <dataValidation type="list" allowBlank="1" showInputMessage="1" showErrorMessage="1" sqref="N743 K76:K744" xr:uid="{00000000-0002-0000-2600-000001000000}">
      <formula1>Govadjust</formula1>
    </dataValidation>
    <dataValidation type="list" allowBlank="1" showInputMessage="1" showErrorMessage="1" sqref="J76:J82 J86:J742" xr:uid="{00000000-0002-0000-2600-000002000000}">
      <formula1>Taxes</formula1>
    </dataValidation>
    <dataValidation type="list" allowBlank="1" showInputMessage="1" showErrorMessage="1" sqref="C76:C743" xr:uid="{00000000-0002-0000-2600-000003000000}">
      <formula1>Compadjust</formula1>
    </dataValidation>
    <dataValidation type="list" allowBlank="1" showErrorMessage="1" errorTitle="Taxes" error="Non valid entry. Please check the tax list" promptTitle="Taxes" prompt="Please select the tax subject to adjustment" sqref="J83:J85 A76:A743" xr:uid="{00000000-0002-0000-2600-000004000000}">
      <formula1>Taxes</formula1>
    </dataValidation>
  </dataValidations>
  <pageMargins left="0.7" right="0.7" top="0.75" bottom="0.75" header="0.3" footer="0.3"/>
  <pageSetup paperSize="9" orientation="landscape" r:id="rId2"/>
  <ignoredErrors>
    <ignoredError sqref="M17:M29 M33:M34 M65:N65 M15:M16 M30:M31 M14 M32 M35:M52 M58:N64 M55 M54 M53 M66:N68 M56:M5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2:G68"/>
  <sheetViews>
    <sheetView workbookViewId="0">
      <selection activeCell="D6" sqref="D6"/>
    </sheetView>
  </sheetViews>
  <sheetFormatPr defaultColWidth="10.88671875" defaultRowHeight="13.2"/>
  <cols>
    <col min="1" max="1" width="3.6640625" customWidth="1"/>
    <col min="2" max="2" width="52.33203125" bestFit="1" customWidth="1"/>
    <col min="3" max="3" width="13.6640625" bestFit="1" customWidth="1"/>
    <col min="4" max="4" width="8.44140625" customWidth="1"/>
    <col min="5" max="5" width="59.5546875" bestFit="1" customWidth="1"/>
    <col min="6" max="6" width="13.6640625" bestFit="1" customWidth="1"/>
    <col min="7" max="7" width="12.33203125" bestFit="1" customWidth="1"/>
  </cols>
  <sheetData>
    <row r="2" spans="1:7" ht="24.6" thickBot="1">
      <c r="A2" s="399" t="s">
        <v>7</v>
      </c>
      <c r="B2" s="421" t="s">
        <v>18</v>
      </c>
      <c r="C2" s="398" t="s">
        <v>173</v>
      </c>
    </row>
    <row r="3" spans="1:7" ht="13.8" thickTop="1">
      <c r="A3" s="401" t="s">
        <v>65</v>
      </c>
      <c r="B3" s="401"/>
      <c r="C3" s="402">
        <f>SUM(C4,C10,C28,C33,C36,C39,C46,C48,C50,C52)</f>
        <v>20257821974</v>
      </c>
      <c r="D3" s="426">
        <f>+C3-'Unilatérale par sté'!C61</f>
        <v>0</v>
      </c>
    </row>
    <row r="4" spans="1:7">
      <c r="A4" s="276" t="s">
        <v>29</v>
      </c>
      <c r="B4" s="277"/>
      <c r="C4" s="338">
        <f>SUM(C5:C9)</f>
        <v>0</v>
      </c>
    </row>
    <row r="5" spans="1:7">
      <c r="A5" s="353" t="s">
        <v>98</v>
      </c>
      <c r="B5" s="422" t="s">
        <v>50</v>
      </c>
      <c r="C5" s="400"/>
    </row>
    <row r="6" spans="1:7">
      <c r="A6" s="270" t="s">
        <v>99</v>
      </c>
      <c r="B6" s="423" t="s">
        <v>51</v>
      </c>
      <c r="C6" s="300"/>
      <c r="F6" s="425"/>
    </row>
    <row r="7" spans="1:7">
      <c r="A7" s="353" t="s">
        <v>100</v>
      </c>
      <c r="B7" s="422" t="s">
        <v>52</v>
      </c>
      <c r="C7" s="400"/>
      <c r="F7" s="425"/>
    </row>
    <row r="8" spans="1:7">
      <c r="A8" s="270" t="s">
        <v>101</v>
      </c>
      <c r="B8" s="423" t="s">
        <v>53</v>
      </c>
      <c r="C8" s="300"/>
      <c r="F8" s="425"/>
      <c r="G8" s="425">
        <f>+F8+F9</f>
        <v>0</v>
      </c>
    </row>
    <row r="9" spans="1:7">
      <c r="A9" s="353" t="s">
        <v>102</v>
      </c>
      <c r="B9" s="422" t="s">
        <v>84</v>
      </c>
      <c r="C9" s="400"/>
      <c r="F9" s="425"/>
    </row>
    <row r="10" spans="1:7">
      <c r="A10" s="276" t="s">
        <v>27</v>
      </c>
      <c r="B10" s="277"/>
      <c r="C10" s="338">
        <f>SUM(C11:C27)</f>
        <v>10818051066</v>
      </c>
    </row>
    <row r="11" spans="1:7">
      <c r="A11" s="353" t="s">
        <v>103</v>
      </c>
      <c r="B11" s="422" t="s">
        <v>32</v>
      </c>
      <c r="C11" s="400">
        <v>2143290376</v>
      </c>
      <c r="F11" s="425"/>
    </row>
    <row r="12" spans="1:7">
      <c r="A12" s="270" t="s">
        <v>104</v>
      </c>
      <c r="B12" s="423" t="s">
        <v>33</v>
      </c>
      <c r="C12" s="300">
        <v>1242508952</v>
      </c>
      <c r="F12" s="425"/>
      <c r="G12" s="425"/>
    </row>
    <row r="13" spans="1:7">
      <c r="A13" s="353" t="s">
        <v>105</v>
      </c>
      <c r="B13" s="422" t="s">
        <v>31</v>
      </c>
      <c r="C13" s="400">
        <f>10058542+10808912</f>
        <v>20867454</v>
      </c>
      <c r="F13" s="425"/>
    </row>
    <row r="14" spans="1:7">
      <c r="A14" s="270" t="s">
        <v>106</v>
      </c>
      <c r="B14" s="423" t="s">
        <v>34</v>
      </c>
      <c r="C14" s="300">
        <f>706528081+1298765+36469554</f>
        <v>744296400</v>
      </c>
      <c r="F14" s="425"/>
    </row>
    <row r="15" spans="1:7">
      <c r="A15" s="353" t="s">
        <v>107</v>
      </c>
      <c r="B15" s="422" t="s">
        <v>35</v>
      </c>
      <c r="C15" s="400">
        <f>39848516+426000</f>
        <v>40274516</v>
      </c>
    </row>
    <row r="16" spans="1:7">
      <c r="A16" s="270" t="s">
        <v>108</v>
      </c>
      <c r="B16" s="423" t="s">
        <v>36</v>
      </c>
      <c r="C16" s="300">
        <f>833477804+873545+3719</f>
        <v>834355068</v>
      </c>
    </row>
    <row r="17" spans="1:7">
      <c r="A17" s="353" t="s">
        <v>109</v>
      </c>
      <c r="B17" s="422" t="s">
        <v>37</v>
      </c>
      <c r="C17" s="400">
        <v>535485</v>
      </c>
    </row>
    <row r="18" spans="1:7">
      <c r="A18" s="270" t="s">
        <v>110</v>
      </c>
      <c r="B18" s="423" t="s">
        <v>38</v>
      </c>
      <c r="C18" s="300">
        <f>98504+583895</f>
        <v>682399</v>
      </c>
      <c r="F18" s="425"/>
    </row>
    <row r="19" spans="1:7">
      <c r="A19" s="353" t="s">
        <v>111</v>
      </c>
      <c r="B19" s="422" t="s">
        <v>39</v>
      </c>
      <c r="C19" s="400">
        <v>4828896594</v>
      </c>
    </row>
    <row r="20" spans="1:7">
      <c r="A20" s="270" t="s">
        <v>96</v>
      </c>
      <c r="B20" s="423" t="s">
        <v>41</v>
      </c>
      <c r="C20" s="300">
        <f>42502904+802512501</f>
        <v>845015405</v>
      </c>
    </row>
    <row r="21" spans="1:7">
      <c r="A21" s="353" t="s">
        <v>112</v>
      </c>
      <c r="B21" s="422" t="s">
        <v>42</v>
      </c>
      <c r="C21" s="400">
        <v>76219749</v>
      </c>
      <c r="F21" s="425"/>
    </row>
    <row r="22" spans="1:7">
      <c r="A22" s="270" t="s">
        <v>113</v>
      </c>
      <c r="B22" s="423" t="s">
        <v>85</v>
      </c>
      <c r="C22" s="300"/>
    </row>
    <row r="23" spans="1:7">
      <c r="A23" s="353" t="s">
        <v>114</v>
      </c>
      <c r="B23" s="422" t="s">
        <v>40</v>
      </c>
      <c r="C23" s="400">
        <v>123629</v>
      </c>
    </row>
    <row r="24" spans="1:7">
      <c r="A24" s="270" t="s">
        <v>115</v>
      </c>
      <c r="B24" s="423" t="s">
        <v>43</v>
      </c>
      <c r="C24" s="300"/>
      <c r="F24" s="425"/>
    </row>
    <row r="25" spans="1:7">
      <c r="A25" s="353" t="s">
        <v>116</v>
      </c>
      <c r="B25" s="422" t="s">
        <v>44</v>
      </c>
      <c r="C25" s="400">
        <v>6745049</v>
      </c>
    </row>
    <row r="26" spans="1:7">
      <c r="A26" s="270" t="s">
        <v>168</v>
      </c>
      <c r="B26" s="423" t="s">
        <v>170</v>
      </c>
      <c r="C26" s="300">
        <f>8241563+20733427</f>
        <v>28974990</v>
      </c>
      <c r="D26" s="425"/>
      <c r="F26" s="425"/>
    </row>
    <row r="27" spans="1:7">
      <c r="A27" s="353" t="s">
        <v>169</v>
      </c>
      <c r="B27" s="422" t="s">
        <v>250</v>
      </c>
      <c r="C27" s="400">
        <v>5265000</v>
      </c>
      <c r="F27" s="425"/>
    </row>
    <row r="28" spans="1:7">
      <c r="A28" s="276" t="s">
        <v>86</v>
      </c>
      <c r="B28" s="277"/>
      <c r="C28" s="338">
        <f>SUM(C29:C32)</f>
        <v>9439365908</v>
      </c>
      <c r="F28" s="425"/>
      <c r="G28" s="425"/>
    </row>
    <row r="29" spans="1:7">
      <c r="A29" s="353" t="s">
        <v>117</v>
      </c>
      <c r="B29" s="422" t="s">
        <v>45</v>
      </c>
      <c r="C29" s="400">
        <v>3685708121.0000005</v>
      </c>
      <c r="F29" s="425"/>
    </row>
    <row r="30" spans="1:7">
      <c r="A30" s="270" t="s">
        <v>118</v>
      </c>
      <c r="B30" s="423" t="s">
        <v>46</v>
      </c>
      <c r="C30" s="300">
        <v>5561055476</v>
      </c>
    </row>
    <row r="31" spans="1:7">
      <c r="A31" s="353" t="s">
        <v>119</v>
      </c>
      <c r="B31" s="422" t="s">
        <v>47</v>
      </c>
      <c r="C31" s="400"/>
    </row>
    <row r="32" spans="1:7">
      <c r="A32" s="270" t="s">
        <v>120</v>
      </c>
      <c r="B32" s="423" t="s">
        <v>288</v>
      </c>
      <c r="C32" s="300">
        <v>192602311</v>
      </c>
    </row>
    <row r="33" spans="1:7">
      <c r="A33" s="276" t="s">
        <v>28</v>
      </c>
      <c r="B33" s="277"/>
      <c r="C33" s="338">
        <f>SUM(C34:C35)</f>
        <v>0</v>
      </c>
      <c r="F33" s="425"/>
      <c r="G33" s="425"/>
    </row>
    <row r="34" spans="1:7">
      <c r="A34" s="353" t="s">
        <v>121</v>
      </c>
      <c r="B34" s="422" t="s">
        <v>48</v>
      </c>
      <c r="C34" s="400"/>
      <c r="F34" s="425"/>
    </row>
    <row r="35" spans="1:7">
      <c r="A35" s="270" t="s">
        <v>122</v>
      </c>
      <c r="B35" s="423" t="s">
        <v>49</v>
      </c>
      <c r="C35" s="300"/>
      <c r="F35" s="425"/>
    </row>
    <row r="36" spans="1:7">
      <c r="A36" s="276" t="s">
        <v>30</v>
      </c>
      <c r="B36" s="277"/>
      <c r="C36" s="338">
        <f>SUM(C37:C38)</f>
        <v>295000</v>
      </c>
      <c r="F36" s="425"/>
    </row>
    <row r="37" spans="1:7">
      <c r="A37" s="353" t="s">
        <v>123</v>
      </c>
      <c r="B37" s="422" t="s">
        <v>54</v>
      </c>
      <c r="C37" s="400">
        <v>295000</v>
      </c>
    </row>
    <row r="38" spans="1:7">
      <c r="A38" s="270" t="s">
        <v>124</v>
      </c>
      <c r="B38" s="423" t="s">
        <v>55</v>
      </c>
      <c r="C38" s="300"/>
    </row>
    <row r="39" spans="1:7">
      <c r="A39" s="276" t="s">
        <v>87</v>
      </c>
      <c r="B39" s="277"/>
      <c r="C39" s="338">
        <f>SUM(C40:C45)</f>
        <v>110000</v>
      </c>
    </row>
    <row r="40" spans="1:7">
      <c r="A40" s="353" t="s">
        <v>125</v>
      </c>
      <c r="B40" s="422" t="s">
        <v>56</v>
      </c>
      <c r="C40" s="400"/>
    </row>
    <row r="41" spans="1:7">
      <c r="A41" s="270" t="s">
        <v>126</v>
      </c>
      <c r="B41" s="423" t="s">
        <v>57</v>
      </c>
      <c r="C41" s="300">
        <v>110000</v>
      </c>
    </row>
    <row r="42" spans="1:7">
      <c r="A42" s="353" t="s">
        <v>127</v>
      </c>
      <c r="B42" s="422" t="s">
        <v>58</v>
      </c>
      <c r="C42" s="400"/>
    </row>
    <row r="43" spans="1:7">
      <c r="A43" s="270" t="s">
        <v>128</v>
      </c>
      <c r="B43" s="423" t="s">
        <v>59</v>
      </c>
      <c r="C43" s="300"/>
    </row>
    <row r="44" spans="1:7">
      <c r="A44" s="353" t="s">
        <v>129</v>
      </c>
      <c r="B44" s="422" t="s">
        <v>60</v>
      </c>
      <c r="C44" s="400"/>
    </row>
    <row r="45" spans="1:7">
      <c r="A45" s="270" t="s">
        <v>130</v>
      </c>
      <c r="B45" s="423" t="s">
        <v>61</v>
      </c>
      <c r="C45" s="300"/>
    </row>
    <row r="46" spans="1:7">
      <c r="A46" s="276" t="s">
        <v>88</v>
      </c>
      <c r="B46" s="277"/>
      <c r="C46" s="338">
        <f>+C47</f>
        <v>0</v>
      </c>
    </row>
    <row r="47" spans="1:7">
      <c r="A47" s="353" t="s">
        <v>131</v>
      </c>
      <c r="B47" s="367" t="s">
        <v>62</v>
      </c>
      <c r="C47" s="400"/>
    </row>
    <row r="48" spans="1:7">
      <c r="A48" s="276" t="s">
        <v>89</v>
      </c>
      <c r="B48" s="277"/>
      <c r="C48" s="338">
        <f>+C49</f>
        <v>0</v>
      </c>
    </row>
    <row r="49" spans="1:3">
      <c r="A49" s="353" t="s">
        <v>132</v>
      </c>
      <c r="B49" s="422" t="s">
        <v>63</v>
      </c>
      <c r="C49" s="400"/>
    </row>
    <row r="50" spans="1:3">
      <c r="A50" s="276" t="s">
        <v>90</v>
      </c>
      <c r="B50" s="277"/>
      <c r="C50" s="338">
        <f>+C51</f>
        <v>0</v>
      </c>
    </row>
    <row r="51" spans="1:3">
      <c r="A51" s="353" t="s">
        <v>133</v>
      </c>
      <c r="B51" s="422" t="s">
        <v>64</v>
      </c>
      <c r="C51" s="400"/>
    </row>
    <row r="52" spans="1:3">
      <c r="A52" s="276" t="s">
        <v>91</v>
      </c>
      <c r="B52" s="277"/>
      <c r="C52" s="338">
        <f>+C53</f>
        <v>0</v>
      </c>
    </row>
    <row r="53" spans="1:3">
      <c r="A53" s="353" t="s">
        <v>134</v>
      </c>
      <c r="B53" s="422" t="s">
        <v>251</v>
      </c>
      <c r="C53" s="400"/>
    </row>
    <row r="54" spans="1:3">
      <c r="A54" s="350" t="s">
        <v>92</v>
      </c>
      <c r="B54" s="350"/>
      <c r="C54" s="403">
        <f>+C52+C50+C48+C46+C39+C36+C33+C28+C10+C4</f>
        <v>20257821974</v>
      </c>
    </row>
    <row r="55" spans="1:3">
      <c r="A55" s="276" t="s">
        <v>385</v>
      </c>
      <c r="B55" s="277"/>
      <c r="C55" s="338">
        <f>SUM(C56:C57)</f>
        <v>0</v>
      </c>
    </row>
    <row r="56" spans="1:3">
      <c r="A56" s="353" t="s">
        <v>135</v>
      </c>
      <c r="B56" s="367" t="s">
        <v>67</v>
      </c>
      <c r="C56" s="400"/>
    </row>
    <row r="57" spans="1:3">
      <c r="A57" s="270" t="s">
        <v>136</v>
      </c>
      <c r="B57" s="269" t="s">
        <v>68</v>
      </c>
      <c r="C57" s="300"/>
    </row>
    <row r="58" spans="1:3">
      <c r="A58" s="350" t="s">
        <v>93</v>
      </c>
      <c r="B58" s="350"/>
      <c r="C58" s="403">
        <f>+C55</f>
        <v>0</v>
      </c>
    </row>
    <row r="59" spans="1:3">
      <c r="A59" s="276" t="s">
        <v>386</v>
      </c>
      <c r="B59" s="277"/>
      <c r="C59" s="338">
        <f>SUM(C60:C62)</f>
        <v>0</v>
      </c>
    </row>
    <row r="60" spans="1:3">
      <c r="A60" s="353" t="s">
        <v>137</v>
      </c>
      <c r="B60" s="367" t="s">
        <v>69</v>
      </c>
      <c r="C60" s="400"/>
    </row>
    <row r="61" spans="1:3">
      <c r="A61" s="353" t="s">
        <v>138</v>
      </c>
      <c r="B61" s="367" t="s">
        <v>70</v>
      </c>
      <c r="C61" s="400"/>
    </row>
    <row r="62" spans="1:3">
      <c r="A62" s="353" t="s">
        <v>139</v>
      </c>
      <c r="B62" s="367" t="s">
        <v>71</v>
      </c>
      <c r="C62" s="400"/>
    </row>
    <row r="63" spans="1:3">
      <c r="A63" s="276" t="s">
        <v>66</v>
      </c>
      <c r="B63" s="277"/>
      <c r="C63" s="338">
        <f>SUM(C64:C66)</f>
        <v>0</v>
      </c>
    </row>
    <row r="64" spans="1:3">
      <c r="A64" s="353" t="s">
        <v>140</v>
      </c>
      <c r="B64" s="422" t="s">
        <v>72</v>
      </c>
      <c r="C64" s="400"/>
    </row>
    <row r="65" spans="1:3">
      <c r="A65" s="353" t="s">
        <v>141</v>
      </c>
      <c r="B65" s="422" t="s">
        <v>248</v>
      </c>
      <c r="C65" s="400"/>
    </row>
    <row r="66" spans="1:3" ht="13.8" thickBot="1">
      <c r="A66" s="353" t="s">
        <v>142</v>
      </c>
      <c r="B66" s="422" t="s">
        <v>249</v>
      </c>
      <c r="C66" s="400"/>
    </row>
    <row r="67" spans="1:3" ht="13.8" thickTop="1">
      <c r="A67" s="337"/>
      <c r="B67" s="424" t="s">
        <v>1</v>
      </c>
      <c r="C67" s="336">
        <f>+C58+C54</f>
        <v>20257821974</v>
      </c>
    </row>
    <row r="68" spans="1:3">
      <c r="C68" s="426">
        <f>+C67-'Unilatérale par sté'!C61</f>
        <v>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33">
    <tabColor rgb="FF00B0F0"/>
  </sheetPr>
  <dimension ref="A1:BL746"/>
  <sheetViews>
    <sheetView showGridLines="0" zoomScaleNormal="100" workbookViewId="0">
      <pane xSplit="4" ySplit="6" topLeftCell="J60" activePane="bottomRight" state="frozen"/>
      <selection activeCell="E7" sqref="E7"/>
      <selection pane="topRight" activeCell="E7" sqref="E7"/>
      <selection pane="bottomLeft" activeCell="E7" sqref="E7"/>
      <selection pane="bottomRight" activeCell="N66" sqref="N6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9.8867187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SUMIF($A$76:$A$743,B10&amp;"- "&amp;C10,$G$76:$G$743)</f>
        <v>0</v>
      </c>
      <c r="G10" s="290">
        <f>E10+F10</f>
        <v>0</v>
      </c>
      <c r="I10" s="290"/>
      <c r="J10" s="290">
        <f>SUMIF($J$76:$J$743,B10&amp;"- "&amp;C10,$O$76:$O$743)</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SUMIF($A$76:$A$743,B11&amp;"- "&amp;C11,$G$76:$G$743)</f>
        <v>0</v>
      </c>
      <c r="G11" s="357">
        <f>E11+F11</f>
        <v>0</v>
      </c>
      <c r="I11" s="357"/>
      <c r="J11" s="357">
        <f>SUMIF($J$76:$J$743,B11&amp;"- "&amp;C11,$O$76:$O$743)</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SUMIF($A$76:$A$743,B12&amp;"- "&amp;C12,$G$76:$G$743)</f>
        <v>0</v>
      </c>
      <c r="G12" s="290">
        <f>E12+F12</f>
        <v>0</v>
      </c>
      <c r="I12" s="290"/>
      <c r="J12" s="290">
        <f>SUMIF($J$76:$J$743,B12&amp;"- "&amp;C12,$O$76:$O$743)</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SUMIF($A$76:$A$743,B13&amp;"- "&amp;C13,$G$76:$G$743)</f>
        <v>0</v>
      </c>
      <c r="G13" s="357">
        <f>E13+F13</f>
        <v>0</v>
      </c>
      <c r="I13" s="357"/>
      <c r="J13" s="357">
        <f>SUMIF($J$76:$J$743,B13&amp;"- "&amp;C13,$O$76:$O$743)</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SUMIF($A$76:$A$743,B15&amp;"- "&amp;C15,$G$76:$G$743)</f>
        <v>0</v>
      </c>
      <c r="G15" s="290">
        <f t="shared" ref="G15:G29" si="28">E15+F15</f>
        <v>0</v>
      </c>
      <c r="I15" s="290">
        <v>0</v>
      </c>
      <c r="J15" s="290">
        <f t="shared" ref="J15:J31" si="29">SUMIF($J$76:$J$743,B15&amp;"- "&amp;C15,$O$76:$O$743)</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v>0</v>
      </c>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N21" s="283"/>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v>0</v>
      </c>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t="str">
        <f t="shared" si="33"/>
        <v/>
      </c>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SUMIF($A$76:$A$743,B33&amp;"- "&amp;C33,$G$76:$G$743)</f>
        <v>0</v>
      </c>
      <c r="G33" s="357">
        <f>E33+F33</f>
        <v>0</v>
      </c>
      <c r="I33" s="357"/>
      <c r="J33" s="357">
        <f>SUMIF($J$76:$J$743,B33&amp;"- "&amp;C33,$O$76:$O$743)</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SUMIF($A$76:$A$743,B34&amp;"- "&amp;C34,$G$76:$G$743)</f>
        <v>0</v>
      </c>
      <c r="G34" s="290">
        <f>E34+F34</f>
        <v>0</v>
      </c>
      <c r="I34" s="290"/>
      <c r="J34" s="290">
        <f>SUMIF($J$76:$J$743,B34&amp;"- "&amp;C34,$O$76:$O$743)</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SUMIF($A$76:$A$743,B35&amp;"- "&amp;C35,$G$76:$G$743)</f>
        <v>0</v>
      </c>
      <c r="G35" s="357">
        <f>E35+F35</f>
        <v>0</v>
      </c>
      <c r="I35" s="357"/>
      <c r="J35" s="357">
        <f>SUMIF($J$76:$J$743,B35&amp;"- "&amp;C35,$O$76:$O$743)</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SUMIF($A$76:$A$743,B36&amp;"- "&amp;C36,$G$76:$G$743)</f>
        <v>0</v>
      </c>
      <c r="G36" s="290">
        <f>E36+F36</f>
        <v>0</v>
      </c>
      <c r="I36" s="290"/>
      <c r="J36" s="290">
        <f>SUMIF($J$76:$J$743,B36&amp;"- "&amp;C36,$O$76:$O$743)</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SUMIF($A$76:$A$743,B38&amp;"- "&amp;C38,$G$76:$G$743)</f>
        <v>0</v>
      </c>
      <c r="G38" s="357">
        <f>E38+F38</f>
        <v>0</v>
      </c>
      <c r="I38" s="357"/>
      <c r="J38" s="357">
        <f>SUMIF($J$76:$J$743,B38&amp;"- "&amp;C38,$O$76:$O$743)</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SUMIF($A$76:$A$743,B39&amp;"- "&amp;C39,$G$76:$G$743)</f>
        <v>0</v>
      </c>
      <c r="G39" s="290">
        <f>E39+F39</f>
        <v>0</v>
      </c>
      <c r="I39" s="290"/>
      <c r="J39" s="290">
        <f>SUMIF($J$76:$J$743,B39&amp;"- "&amp;C39,$O$76:$O$743)</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t="str">
        <f t="shared" si="69"/>
        <v/>
      </c>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SUMIF($A$76:$A$743,B41&amp;"- "&amp;C41,$G$76:$G$743)</f>
        <v>0</v>
      </c>
      <c r="G41" s="357">
        <f>E41+F41</f>
        <v>0</v>
      </c>
      <c r="I41" s="357"/>
      <c r="J41" s="357">
        <f>SUMIF($J$76:$J$743,B41&amp;"- "&amp;C41,$O$76:$O$743)</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SUMIF($A$76:$A$743,B42&amp;"- "&amp;C42,$G$76:$G$743)</f>
        <v>0</v>
      </c>
      <c r="G42" s="290">
        <f>E42+F42</f>
        <v>0</v>
      </c>
      <c r="I42" s="290"/>
      <c r="J42" s="290">
        <f>SUMIF($J$76:$J$743,B42&amp;"- "&amp;C42,$O$76:$O$743)</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c r="P43" s="289"/>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SUMIF($A$76:$A$743,B44&amp;"- "&amp;C44,$G$76:$G$743)</f>
        <v>0</v>
      </c>
      <c r="G44" s="357">
        <f t="shared" ref="G44:G49" si="76">E44+F44</f>
        <v>0</v>
      </c>
      <c r="I44" s="357"/>
      <c r="J44" s="357">
        <f t="shared" ref="J44:J49" si="77">SUMIF($J$76:$J$743,B44&amp;"- "&amp;C44,$O$76:$O$743)</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SUMIF($A$76:$A$743,B51&amp;"- "&amp;C51,$G$76:$G$743)</f>
        <v>0</v>
      </c>
      <c r="G51" s="357">
        <f>E51+F51</f>
        <v>0</v>
      </c>
      <c r="I51" s="357"/>
      <c r="J51" s="357">
        <f>SUMIF($J$76:$J$743,B51&amp;"- "&amp;C51,$O$76:$O$743)</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SUMIF($A$76:$A$743,B53&amp;"- "&amp;C53,$G$76:$G$743)</f>
        <v>0</v>
      </c>
      <c r="G53" s="290">
        <f>E53+F53</f>
        <v>0</v>
      </c>
      <c r="I53" s="290"/>
      <c r="J53" s="290">
        <f>SUMIF($J$76:$J$743,B53&amp;"- "&amp;C53,$O$76:$O$743)</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t="str">
        <f t="shared" si="104"/>
        <v/>
      </c>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v>0</v>
      </c>
      <c r="F55" s="357">
        <f>SUMIF($A$76:$A$743,B55&amp;"- "&amp;C55,$G$76:$G$743)</f>
        <v>0</v>
      </c>
      <c r="G55" s="357">
        <f>E55+F55</f>
        <v>0</v>
      </c>
      <c r="I55" s="357"/>
      <c r="J55" s="357">
        <f>SUMIF($J$76:$J$743,B55&amp;"- "&amp;C55,$O$76:$O$743)</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SUMIF($A$76:$A$743,B57&amp;"- "&amp;C57,$G$76:$G$743)</f>
        <v>0</v>
      </c>
      <c r="G57" s="290">
        <f>E57+F57</f>
        <v>0</v>
      </c>
      <c r="H57" s="270"/>
      <c r="I57" s="290"/>
      <c r="J57" s="290">
        <f>SUMIF($J$76:$J$743,B57&amp;"- "&amp;C57,$O$76:$O$743)</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SUMIF($A$76:$A$743,B60&amp;"- "&amp;C60,$G$76:$G$743)</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SUMIF($A$76:$A$743,B61&amp;"- "&amp;C61,$G$76:$G$743)</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SUMPRODUCT(($J$76:$J$742=$AM63&amp;"- "&amp;$AN63)*($K$76:$K$742=AO$1)*($O$76:$O$742))</f>
        <v>#REF!</v>
      </c>
      <c r="AP63" s="392" t="e">
        <f t="shared" ref="AP63:AV65" si="129">SUMPRODUCT(($J$76:$J$742=$AM63&amp;"- "&amp;$AN63)*($K$76:$K$742=AP$1)*($O$76:$O$742))</f>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 t="shared" ref="J64:J70" si="131">SUMIF($J$76:$J$743,B64&amp;"- "&amp;C64,$O$76:$O$743)</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SUMPRODUCT(($J$76:$J$742=$AM64&amp;"- "&amp;$AN64)*($K$76:$K$742=AO$1)*($O$76:$O$742))</f>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 t="shared" si="131"/>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SUMPRODUCT(($J$76:$J$742=$AM65&amp;"- "&amp;$AN65)*($K$76:$K$742=AO$1)*($O$76:$O$742))</f>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 t="shared" si="131"/>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SUMIF($A$76:$A$743,B68&amp;"- "&amp;C68,$G$76:$G$743)</f>
        <v>0</v>
      </c>
      <c r="G68" s="290">
        <f>E68+F68</f>
        <v>0</v>
      </c>
      <c r="I68" s="290"/>
      <c r="J68" s="290">
        <f t="shared" si="131"/>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SUMIF($A$76:$A$743,B69&amp;"- "&amp;C69,$G$76:$G$743)</f>
        <v>0</v>
      </c>
      <c r="G69" s="357">
        <f>E69+F69</f>
        <v>0</v>
      </c>
      <c r="I69" s="357"/>
      <c r="J69" s="357">
        <f t="shared" si="131"/>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SUMIF($A$76:$A$743,B70&amp;"- "&amp;C70,$G$76:$G$743)</f>
        <v>0</v>
      </c>
      <c r="G70" s="290">
        <f>E70+F70</f>
        <v>0</v>
      </c>
      <c r="I70" s="290"/>
      <c r="J70" s="290">
        <f t="shared" si="131"/>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429"/>
      <c r="G76" s="300"/>
      <c r="K76" s="269"/>
      <c r="M76" s="308"/>
      <c r="N76" s="309"/>
      <c r="O76" s="310"/>
      <c r="P76" s="308"/>
      <c r="Q76" s="300"/>
    </row>
    <row r="77" spans="1:64">
      <c r="E77" s="270"/>
      <c r="F77" s="429"/>
      <c r="G77" s="300"/>
      <c r="K77" s="269"/>
      <c r="M77" s="308"/>
      <c r="N77" s="309"/>
      <c r="O77" s="310"/>
      <c r="P77" s="308"/>
      <c r="Q77" s="300"/>
    </row>
    <row r="78" spans="1:64">
      <c r="E78" s="270"/>
      <c r="F78" s="429"/>
      <c r="G78" s="300"/>
      <c r="I78" s="300"/>
      <c r="K78" s="269"/>
      <c r="M78" s="308"/>
      <c r="N78" s="309"/>
      <c r="O78" s="310"/>
      <c r="P78" s="308"/>
      <c r="Q78" s="300"/>
    </row>
    <row r="79" spans="1:64">
      <c r="E79" s="270"/>
      <c r="F79" s="429"/>
      <c r="G79" s="300"/>
      <c r="K79" s="269"/>
      <c r="M79" s="308"/>
      <c r="N79" s="309"/>
      <c r="O79" s="310"/>
      <c r="P79" s="308"/>
      <c r="Q79" s="300"/>
    </row>
    <row r="80" spans="1:64">
      <c r="E80" s="270"/>
      <c r="F80" s="429"/>
      <c r="G80" s="300"/>
      <c r="I80" s="300"/>
      <c r="K80" s="269"/>
      <c r="N80" s="309"/>
      <c r="O80" s="310"/>
      <c r="P80" s="308"/>
      <c r="Q80" s="300"/>
    </row>
    <row r="81" spans="5:17">
      <c r="E81" s="270"/>
      <c r="F81" s="429"/>
      <c r="G81" s="300"/>
      <c r="K81" s="269"/>
      <c r="N81" s="308"/>
      <c r="O81" s="311"/>
      <c r="P81" s="308"/>
      <c r="Q81" s="300"/>
    </row>
    <row r="82" spans="5:17">
      <c r="E82" s="270"/>
      <c r="F82" s="429"/>
      <c r="G82" s="300"/>
      <c r="I82" s="300"/>
      <c r="K82" s="269"/>
      <c r="N82" s="308"/>
      <c r="O82" s="311"/>
      <c r="P82" s="308"/>
      <c r="Q82" s="300"/>
    </row>
    <row r="83" spans="5:17">
      <c r="E83" s="270"/>
      <c r="F83" s="429"/>
      <c r="G83" s="300"/>
      <c r="K83" s="269"/>
      <c r="N83" s="308"/>
      <c r="O83" s="311"/>
      <c r="P83" s="308"/>
      <c r="Q83" s="300"/>
    </row>
    <row r="84" spans="5:17">
      <c r="E84" s="270"/>
      <c r="F84" s="429"/>
      <c r="G84" s="300"/>
      <c r="K84" s="269"/>
      <c r="N84" s="308"/>
      <c r="O84" s="311"/>
      <c r="P84" s="308"/>
      <c r="Q84" s="300"/>
    </row>
    <row r="85" spans="5:17">
      <c r="E85" s="270"/>
      <c r="F85" s="429"/>
      <c r="G85" s="300"/>
      <c r="K85" s="269"/>
      <c r="N85" s="308"/>
      <c r="O85" s="311"/>
      <c r="P85" s="308"/>
      <c r="Q85" s="300"/>
    </row>
    <row r="86" spans="5:17">
      <c r="E86" s="270"/>
      <c r="F86" s="429"/>
      <c r="G86" s="300"/>
      <c r="K86" s="269"/>
      <c r="N86" s="308"/>
      <c r="O86" s="311"/>
      <c r="P86" s="308"/>
      <c r="Q86" s="300"/>
    </row>
    <row r="87" spans="5:17">
      <c r="E87" s="270"/>
      <c r="F87" s="429"/>
      <c r="G87" s="300"/>
      <c r="K87" s="269"/>
      <c r="N87" s="308"/>
      <c r="O87" s="311"/>
      <c r="P87" s="308"/>
      <c r="Q87" s="300"/>
    </row>
    <row r="88" spans="5:17">
      <c r="E88" s="270"/>
      <c r="F88" s="429"/>
      <c r="G88" s="300"/>
      <c r="K88" s="269"/>
      <c r="N88" s="308"/>
      <c r="O88" s="311"/>
      <c r="P88" s="308"/>
      <c r="Q88" s="300"/>
    </row>
    <row r="89" spans="5:17">
      <c r="E89" s="270"/>
      <c r="F89" s="429"/>
      <c r="G89" s="300"/>
      <c r="K89" s="269"/>
      <c r="N89" s="308"/>
      <c r="O89" s="311"/>
      <c r="P89" s="308"/>
      <c r="Q89" s="300"/>
    </row>
    <row r="90" spans="5:17">
      <c r="E90" s="270"/>
      <c r="F90" s="429"/>
      <c r="G90" s="300"/>
      <c r="K90" s="269"/>
      <c r="N90" s="308"/>
      <c r="O90" s="311"/>
      <c r="P90" s="308"/>
      <c r="Q90" s="300"/>
    </row>
    <row r="91" spans="5:17">
      <c r="E91" s="270"/>
      <c r="F91" s="429"/>
      <c r="G91" s="300"/>
      <c r="K91" s="269"/>
      <c r="M91" s="312"/>
      <c r="N91" s="308"/>
      <c r="O91" s="311"/>
      <c r="P91" s="308"/>
      <c r="Q91" s="300"/>
    </row>
    <row r="92" spans="5:17">
      <c r="E92" s="270"/>
      <c r="F92" s="429"/>
      <c r="G92" s="300"/>
      <c r="K92" s="269"/>
      <c r="M92" s="312"/>
      <c r="N92" s="308"/>
      <c r="O92" s="311"/>
      <c r="P92" s="308"/>
      <c r="Q92" s="300"/>
    </row>
    <row r="93" spans="5:17">
      <c r="E93" s="270"/>
      <c r="F93" s="429"/>
      <c r="G93" s="300"/>
      <c r="K93" s="269"/>
      <c r="M93" s="312"/>
      <c r="N93" s="308"/>
      <c r="O93" s="311"/>
      <c r="P93" s="308"/>
      <c r="Q93" s="300"/>
    </row>
    <row r="94" spans="5:17">
      <c r="E94" s="270"/>
      <c r="F94" s="429"/>
      <c r="G94" s="300"/>
      <c r="K94" s="269"/>
      <c r="M94" s="312"/>
      <c r="N94" s="308"/>
      <c r="O94" s="311"/>
      <c r="P94" s="308"/>
      <c r="Q94" s="300"/>
    </row>
    <row r="95" spans="5:17">
      <c r="E95" s="270"/>
      <c r="F95" s="429"/>
      <c r="G95" s="300"/>
      <c r="K95" s="269"/>
      <c r="M95" s="312"/>
      <c r="N95" s="308"/>
      <c r="O95" s="311"/>
      <c r="P95" s="308"/>
      <c r="Q95" s="300"/>
    </row>
    <row r="96" spans="5:17">
      <c r="E96" s="270"/>
      <c r="F96" s="429"/>
      <c r="G96" s="300"/>
      <c r="K96" s="269"/>
      <c r="M96" s="312"/>
      <c r="N96" s="308"/>
      <c r="O96" s="311"/>
      <c r="P96" s="308"/>
      <c r="Q96" s="300"/>
    </row>
    <row r="97" spans="1:20">
      <c r="E97" s="270"/>
      <c r="F97" s="429"/>
      <c r="G97" s="300"/>
      <c r="K97" s="269"/>
      <c r="M97" s="312"/>
      <c r="N97" s="314"/>
      <c r="O97" s="311"/>
      <c r="P97" s="308"/>
      <c r="Q97" s="300"/>
    </row>
    <row r="98" spans="1:20">
      <c r="E98" s="270"/>
      <c r="F98" s="429"/>
      <c r="G98" s="300"/>
      <c r="K98" s="269"/>
      <c r="M98" s="312"/>
      <c r="N98" s="314"/>
      <c r="O98" s="311"/>
      <c r="P98" s="308"/>
      <c r="Q98" s="300"/>
    </row>
    <row r="99" spans="1:20">
      <c r="E99" s="270"/>
      <c r="F99" s="429"/>
      <c r="G99" s="300"/>
      <c r="K99" s="269"/>
      <c r="L99" s="315"/>
      <c r="M99" s="316"/>
      <c r="N99" s="317"/>
      <c r="O99" s="318"/>
      <c r="P99" s="308"/>
      <c r="Q99" s="300"/>
      <c r="R99" s="271">
        <v>54260</v>
      </c>
      <c r="S99" s="271">
        <v>100</v>
      </c>
      <c r="T99" s="271">
        <f>R99/S99</f>
        <v>542.6</v>
      </c>
    </row>
    <row r="100" spans="1:20">
      <c r="E100" s="270"/>
      <c r="F100" s="429"/>
      <c r="G100" s="300"/>
      <c r="K100" s="269"/>
      <c r="L100" s="315"/>
      <c r="M100" s="316"/>
      <c r="N100" s="317"/>
      <c r="O100" s="318"/>
      <c r="P100" s="308"/>
      <c r="Q100" s="300"/>
      <c r="R100" s="271">
        <v>458223</v>
      </c>
      <c r="S100" s="271">
        <v>848</v>
      </c>
      <c r="T100" s="271">
        <f>R100/S100</f>
        <v>540.35731132075466</v>
      </c>
    </row>
    <row r="101" spans="1:20">
      <c r="E101" s="270"/>
      <c r="F101" s="429"/>
      <c r="G101" s="300"/>
      <c r="K101" s="269"/>
      <c r="L101" s="315"/>
      <c r="M101" s="316"/>
      <c r="N101" s="317"/>
      <c r="O101" s="318"/>
      <c r="P101" s="308"/>
      <c r="Q101" s="300"/>
      <c r="R101" s="271">
        <v>140635</v>
      </c>
      <c r="S101" s="271">
        <v>260</v>
      </c>
      <c r="T101" s="271">
        <f>R101/S101</f>
        <v>540.90384615384619</v>
      </c>
    </row>
    <row r="102" spans="1:20">
      <c r="E102" s="270"/>
      <c r="F102" s="429"/>
      <c r="G102" s="300"/>
      <c r="K102" s="269"/>
      <c r="L102" s="315"/>
      <c r="M102" s="316"/>
      <c r="N102" s="317"/>
      <c r="O102" s="318"/>
      <c r="P102" s="308"/>
      <c r="Q102" s="300"/>
      <c r="R102" s="271">
        <v>48667</v>
      </c>
      <c r="S102" s="271">
        <v>90.08</v>
      </c>
      <c r="T102" s="271">
        <f>R102/S102</f>
        <v>540.26420959147424</v>
      </c>
    </row>
    <row r="103" spans="1:20">
      <c r="E103" s="270"/>
      <c r="F103" s="429"/>
      <c r="G103" s="300"/>
      <c r="K103" s="269"/>
      <c r="L103" s="315"/>
      <c r="M103" s="316"/>
      <c r="N103" s="317"/>
      <c r="O103" s="318"/>
      <c r="P103" s="308"/>
      <c r="Q103" s="300"/>
      <c r="R103" s="271">
        <v>37754</v>
      </c>
      <c r="S103" s="271">
        <v>69.88</v>
      </c>
      <c r="T103" s="271">
        <f>R103/S103</f>
        <v>540.26903262736118</v>
      </c>
    </row>
    <row r="104" spans="1:20">
      <c r="E104" s="270"/>
      <c r="F104" s="429"/>
      <c r="G104" s="300"/>
      <c r="K104" s="269"/>
      <c r="L104" s="315"/>
      <c r="M104" s="316"/>
      <c r="N104" s="317"/>
      <c r="O104" s="318"/>
      <c r="P104" s="308"/>
      <c r="Q104" s="300"/>
    </row>
    <row r="105" spans="1:20">
      <c r="E105" s="270"/>
      <c r="F105" s="429"/>
      <c r="G105" s="300"/>
      <c r="K105" s="269"/>
      <c r="L105" s="315"/>
      <c r="M105" s="316"/>
      <c r="N105" s="317"/>
      <c r="O105" s="318"/>
      <c r="P105" s="308"/>
      <c r="Q105" s="300"/>
    </row>
    <row r="106" spans="1:20">
      <c r="E106" s="270"/>
      <c r="F106" s="429"/>
      <c r="G106" s="300"/>
      <c r="K106" s="269"/>
      <c r="N106" s="308"/>
      <c r="O106" s="307"/>
      <c r="P106" s="308"/>
      <c r="Q106" s="300"/>
    </row>
    <row r="107" spans="1:20">
      <c r="E107" s="270"/>
      <c r="F107" s="308"/>
      <c r="G107" s="300"/>
      <c r="K107" s="269"/>
      <c r="N107" s="308"/>
      <c r="O107" s="270"/>
      <c r="P107" s="308"/>
      <c r="Q107" s="300"/>
    </row>
    <row r="108" spans="1:20">
      <c r="E108" s="270"/>
      <c r="F108" s="308"/>
      <c r="G108" s="300"/>
      <c r="K108" s="269"/>
      <c r="N108" s="308"/>
      <c r="O108" s="270"/>
      <c r="P108" s="308"/>
      <c r="Q108" s="300"/>
    </row>
    <row r="109" spans="1:20">
      <c r="A109" s="269" t="s">
        <v>409</v>
      </c>
      <c r="E109" s="270"/>
      <c r="F109" s="308"/>
      <c r="G109" s="300"/>
      <c r="K109" s="269"/>
      <c r="N109" s="308"/>
      <c r="O109" s="270"/>
      <c r="P109" s="308"/>
      <c r="Q109" s="300"/>
    </row>
    <row r="110" spans="1:20">
      <c r="A110" s="269" t="s">
        <v>406</v>
      </c>
      <c r="E110" s="270"/>
      <c r="F110" s="308"/>
      <c r="G110" s="300"/>
      <c r="K110" s="269"/>
      <c r="N110" s="308"/>
      <c r="O110" s="270"/>
      <c r="P110" s="308"/>
      <c r="Q110" s="300"/>
    </row>
    <row r="111" spans="1:20">
      <c r="E111" s="270"/>
      <c r="F111" s="308"/>
      <c r="G111" s="323"/>
      <c r="K111" s="269"/>
      <c r="N111" s="308"/>
      <c r="O111" s="270"/>
      <c r="P111" s="308"/>
      <c r="Q111" s="300"/>
    </row>
    <row r="112" spans="1:20">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38">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49" priority="4" operator="containsText" text="ERROR">
      <formula>NOT(ISERROR(SEARCH("ERROR",F72)))</formula>
    </cfRule>
  </conditionalFormatting>
  <conditionalFormatting sqref="J72">
    <cfRule type="containsText" dxfId="48" priority="3" operator="containsText" text="ERROR">
      <formula>NOT(ISERROR(SEARCH("ERROR",J72)))</formula>
    </cfRule>
  </conditionalFormatting>
  <conditionalFormatting sqref="T14">
    <cfRule type="containsText" dxfId="47" priority="2" operator="containsText" text="ERROR">
      <formula>NOT(ISERROR(SEARCH("ERROR",T14)))</formula>
    </cfRule>
  </conditionalFormatting>
  <conditionalFormatting sqref="T26">
    <cfRule type="containsText" dxfId="46" priority="1" operator="containsText" text="ERROR">
      <formula>NOT(ISERROR(SEARCH("ERROR",T26)))</formula>
    </cfRule>
  </conditionalFormatting>
  <dataValidations count="5">
    <dataValidation type="list" allowBlank="1" showInputMessage="1" showErrorMessage="1" sqref="N9:N15 N61 N67:N70 N51 N53:N58 N63:N65 N17:N49" xr:uid="{00000000-0002-0000-2700-000000000000}">
      <formula1>FinalDiff</formula1>
    </dataValidation>
    <dataValidation type="list" allowBlank="1" showInputMessage="1" showErrorMessage="1" sqref="N743 C285:C300 K76:K742" xr:uid="{00000000-0002-0000-2700-000001000000}">
      <formula1>Govadjust</formula1>
    </dataValidation>
    <dataValidation type="list" allowBlank="1" showInputMessage="1" showErrorMessage="1" sqref="A285 J76:J742" xr:uid="{00000000-0002-0000-2700-000002000000}">
      <formula1>Taxes</formula1>
    </dataValidation>
    <dataValidation type="list" allowBlank="1" showInputMessage="1" showErrorMessage="1" sqref="L83 C301:C743 C76:C284" xr:uid="{00000000-0002-0000-2700-000003000000}">
      <formula1>Compadjust</formula1>
    </dataValidation>
    <dataValidation type="list" allowBlank="1" showErrorMessage="1" errorTitle="Taxes" error="Non valid entry. Please check the tax list" promptTitle="Taxes" prompt="Please select the tax subject to adjustment" sqref="A286:A743 A76:A284" xr:uid="{00000000-0002-0000-2700-000004000000}">
      <formula1>Taxes</formula1>
    </dataValidation>
  </dataValidations>
  <pageMargins left="0.7" right="0.7" top="0.75" bottom="0.75" header="0.3" footer="0.3"/>
  <pageSetup paperSize="9" orientation="landscape" r:id="rId2"/>
  <ignoredErrors>
    <ignoredError sqref="A14:D14 A26:D29 A17:D25 A43:D43 A41:D41 A54:D54 A53:D53 A58:D59 A57:D57 H76:I123 P122:Q123 A15:D16 A32:D32 A30:D30 A37:D37 A33:D34 A42:D42 A50:D50 A45:D45 A67:D67 A65:D65 A31:D31 A72:Q75 A71 D71:G71 I71:K71 M15:M16 M17:M25 M30 M33:M34 M42 M45 M53 M65:Q65 M26:M29 M31 M14 M43:M44 M41 M54:M56 M58:Q64 M57 M32 M35:M40 M46:M52 M66:Q70 M71:Q71 A35:D36 A40:D40 A38:D39 A44:D44 A46:D49 A52:D52 A51:D51 A56:D56 A55:D55 A62:D63 A60:D61 A66:D66 A64:D64 A68:D70 O15:Q16 O17:Q25 O30:Q30 O33:Q34 O42:Q42 O45:Q45 O53:Q53 O26:Q29 O31:Q31 O14:Q14 O43:Q44 O41:Q41 O55:Q56 O57:Q57 P32:Q32 O35:Q39 O46:Q52 P40:Q40 P54:Q54" formula="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34">
    <tabColor rgb="FF00B0F0"/>
  </sheetPr>
  <dimension ref="A1:BL746"/>
  <sheetViews>
    <sheetView showGridLines="0" zoomScaleNormal="100" workbookViewId="0">
      <pane xSplit="4" ySplit="6" topLeftCell="F73" activePane="bottomRight" state="frozen"/>
      <selection activeCell="J83" sqref="J83"/>
      <selection pane="topRight" activeCell="J83" sqref="J83"/>
      <selection pane="bottomLeft" activeCell="J83" sqref="J83"/>
      <selection pane="bottomRight" activeCell="C76" sqref="C76"/>
    </sheetView>
  </sheetViews>
  <sheetFormatPr defaultColWidth="11.5546875" defaultRowHeight="12"/>
  <cols>
    <col min="1" max="1" width="4.5546875" style="269" customWidth="1"/>
    <col min="2" max="2" width="4.88671875" style="270" customWidth="1"/>
    <col min="3" max="3" width="52.44140625" style="271" bestFit="1" customWidth="1"/>
    <col min="4" max="4" width="0.88671875" style="271" customWidth="1"/>
    <col min="5" max="5" width="17.6640625" style="271" customWidth="1"/>
    <col min="6" max="6" width="5.6640625" style="270" bestFit="1" customWidth="1"/>
    <col min="7" max="7" width="12" style="271" customWidth="1"/>
    <col min="8" max="8" width="0.88671875" style="271" customWidth="1"/>
    <col min="9" max="9" width="15" style="271" customWidth="1"/>
    <col min="10" max="10" width="6.109375" style="271" bestFit="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Y24" si="0">B7</f>
        <v>#REF!</v>
      </c>
      <c r="Z2" s="350"/>
      <c r="AA2" s="384"/>
      <c r="AB2" s="384"/>
      <c r="AC2" s="384"/>
      <c r="AD2" s="384"/>
      <c r="AE2" s="384"/>
      <c r="AF2" s="384"/>
      <c r="AG2" s="384"/>
      <c r="AH2" s="384"/>
      <c r="AI2" s="384"/>
      <c r="AJ2" s="384"/>
      <c r="AM2" s="350" t="e">
        <f t="shared" ref="AM2:AM24"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335" t="e">
        <f>#REF!</f>
        <v>#REF!</v>
      </c>
      <c r="F3" s="274" t="s">
        <v>73</v>
      </c>
      <c r="G3" s="273" t="e">
        <f>#REF!</f>
        <v>#REF!</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5" si="5">SUM(AO3:AV3)</f>
        <v>#REF!</v>
      </c>
      <c r="AX3" s="331"/>
      <c r="AZ3" s="276" t="e">
        <f t="shared" ref="AZ3:AZ36"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SUMPRODUCT(($A$76:$A$743=$Y4&amp;"- "&amp;$Z4)*($C$76:$C$743=AA$1)*($G$76:$G$743))</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 t="shared" ref="AO4:AV8" si="11">SUMPRODUCT(($J$76:$J$742=$AM4&amp;"- "&amp;$AN4)*($K$76:$K$742=AO$1)*($O$76:$O$742))</f>
        <v>#REF!</v>
      </c>
      <c r="AP4" s="392" t="e">
        <f t="shared" si="11"/>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SUMPRODUCT(($C$9:$C$70=$BA4)*($N$9:$N$70=BB$1)*($M$9:$M$70))</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SUMIF($C$76:$C$743,R5,$G$76:$G$743)</f>
        <v>0</v>
      </c>
      <c r="U5" s="271" t="e">
        <f>#REF!</f>
        <v>#REF!</v>
      </c>
      <c r="V5" s="271">
        <f t="shared" ref="V5:V15" si="14">SUMIF($N$8:$N$70,U5,$M$8:$M$70)</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 t="shared" si="11"/>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24.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 t="shared" si="11"/>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 t="shared" si="11"/>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 t="shared" si="11"/>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SUM(AA10:AA26)</f>
        <v>#REF!</v>
      </c>
      <c r="AB9" s="278" t="e">
        <f t="shared" ref="AB9:AJ9" si="17">SUM(AB10:AB26)</f>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SUM(AO10:AO26)</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 t="shared" ref="BB9:BL9" si="19">SUM(BB10:BB26)</f>
        <v>#REF!</v>
      </c>
      <c r="BC9" s="278" t="e">
        <f t="shared" si="19"/>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20">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1">SUMPRODUCT(($A$76:$A$743=$Y10&amp;"- "&amp;$Z10)*($C$76:$C$743=AA$1)*($G$76:$G$743))</f>
        <v>#REF!</v>
      </c>
      <c r="AB10" s="392" t="e">
        <f t="shared" si="21"/>
        <v>#REF!</v>
      </c>
      <c r="AC10" s="391" t="e">
        <f t="shared" si="21"/>
        <v>#REF!</v>
      </c>
      <c r="AD10" s="392" t="e">
        <f t="shared" si="21"/>
        <v>#REF!</v>
      </c>
      <c r="AE10" s="391" t="e">
        <f t="shared" si="21"/>
        <v>#REF!</v>
      </c>
      <c r="AF10" s="392" t="e">
        <f t="shared" si="21"/>
        <v>#REF!</v>
      </c>
      <c r="AG10" s="391" t="e">
        <f t="shared" si="21"/>
        <v>#REF!</v>
      </c>
      <c r="AH10" s="392" t="e">
        <f t="shared" si="21"/>
        <v>#REF!</v>
      </c>
      <c r="AI10" s="391" t="e">
        <f t="shared" si="21"/>
        <v>#REF!</v>
      </c>
      <c r="AJ10" s="392" t="e">
        <f t="shared" si="15"/>
        <v>#REF!</v>
      </c>
      <c r="AM10" s="353" t="e">
        <f t="shared" si="1"/>
        <v>#REF!</v>
      </c>
      <c r="AN10" s="354" t="e">
        <f t="shared" si="10"/>
        <v>#REF!</v>
      </c>
      <c r="AO10" s="391" t="e">
        <f t="shared" ref="AO10:AV24" si="22">SUMPRODUCT(($J$76:$J$742=$AM10&amp;"- "&amp;$AN10)*($K$76:$K$742=AO$1)*($O$76:$O$742))</f>
        <v>#REF!</v>
      </c>
      <c r="AP10" s="392" t="e">
        <f t="shared" si="22"/>
        <v>#REF!</v>
      </c>
      <c r="AQ10" s="391" t="e">
        <f t="shared" si="22"/>
        <v>#REF!</v>
      </c>
      <c r="AR10" s="392" t="e">
        <f t="shared" si="22"/>
        <v>#REF!</v>
      </c>
      <c r="AS10" s="391" t="e">
        <f t="shared" si="22"/>
        <v>#REF!</v>
      </c>
      <c r="AT10" s="392" t="e">
        <f t="shared" si="22"/>
        <v>#REF!</v>
      </c>
      <c r="AU10" s="391" t="e">
        <f t="shared" si="22"/>
        <v>#REF!</v>
      </c>
      <c r="AV10" s="392" t="e">
        <f t="shared" si="22"/>
        <v>#REF!</v>
      </c>
      <c r="AW10" s="391" t="e">
        <f t="shared" si="5"/>
        <v>#REF!</v>
      </c>
      <c r="AX10" s="297"/>
      <c r="AZ10" s="353" t="e">
        <f t="shared" si="6"/>
        <v>#REF!</v>
      </c>
      <c r="BA10" s="354" t="e">
        <f t="shared" ref="BA10:BA24" si="23">C15</f>
        <v>#REF!</v>
      </c>
      <c r="BB10" s="391" t="e">
        <f t="shared" ref="BB10:BL24" si="24">SUMPRODUCT(($C$9:$C$70=$BA10)*($N$9:$N$70=BB$1)*($M$9:$M$70))</f>
        <v>#REF!</v>
      </c>
      <c r="BC10" s="392" t="e">
        <f t="shared" si="24"/>
        <v>#REF!</v>
      </c>
      <c r="BD10" s="391" t="e">
        <f t="shared" si="24"/>
        <v>#REF!</v>
      </c>
      <c r="BE10" s="392" t="e">
        <f t="shared" si="24"/>
        <v>#REF!</v>
      </c>
      <c r="BF10" s="391" t="e">
        <f t="shared" si="24"/>
        <v>#REF!</v>
      </c>
      <c r="BG10" s="392" t="e">
        <f t="shared" si="24"/>
        <v>#REF!</v>
      </c>
      <c r="BH10" s="391" t="e">
        <f t="shared" si="24"/>
        <v>#REF!</v>
      </c>
      <c r="BI10" s="392" t="e">
        <f t="shared" si="24"/>
        <v>#REF!</v>
      </c>
      <c r="BJ10" s="391" t="e">
        <f t="shared" si="24"/>
        <v>#REF!</v>
      </c>
      <c r="BK10" s="392" t="e">
        <f t="shared" si="24"/>
        <v>#REF!</v>
      </c>
      <c r="BL10" s="392" t="e">
        <f t="shared" si="24"/>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20"/>
        <v/>
      </c>
      <c r="P11" s="289" t="str">
        <f t="shared" si="16"/>
        <v/>
      </c>
      <c r="Q11" s="280"/>
      <c r="R11" s="271" t="e">
        <f>#REF!</f>
        <v>#REF!</v>
      </c>
      <c r="S11" s="271">
        <f t="shared" si="13"/>
        <v>0</v>
      </c>
      <c r="U11" s="271" t="e">
        <f>#REF!</f>
        <v>#REF!</v>
      </c>
      <c r="V11" s="271">
        <f t="shared" si="14"/>
        <v>0</v>
      </c>
      <c r="Y11" s="270" t="e">
        <f t="shared" si="0"/>
        <v>#REF!</v>
      </c>
      <c r="Z11" s="283" t="e">
        <f>C16</f>
        <v>#REF!</v>
      </c>
      <c r="AA11" s="284" t="e">
        <f t="shared" si="21"/>
        <v>#REF!</v>
      </c>
      <c r="AB11" s="285" t="e">
        <f t="shared" si="21"/>
        <v>#REF!</v>
      </c>
      <c r="AC11" s="284" t="e">
        <f t="shared" si="21"/>
        <v>#REF!</v>
      </c>
      <c r="AD11" s="285" t="e">
        <f t="shared" si="21"/>
        <v>#REF!</v>
      </c>
      <c r="AE11" s="284" t="e">
        <f t="shared" si="21"/>
        <v>#REF!</v>
      </c>
      <c r="AF11" s="285" t="e">
        <f t="shared" si="21"/>
        <v>#REF!</v>
      </c>
      <c r="AG11" s="284" t="e">
        <f t="shared" si="21"/>
        <v>#REF!</v>
      </c>
      <c r="AH11" s="285" t="e">
        <f t="shared" si="21"/>
        <v>#REF!</v>
      </c>
      <c r="AI11" s="284" t="e">
        <f t="shared" si="21"/>
        <v>#REF!</v>
      </c>
      <c r="AJ11" s="285" t="e">
        <f t="shared" si="15"/>
        <v>#REF!</v>
      </c>
      <c r="AM11" s="270" t="e">
        <f t="shared" si="1"/>
        <v>#REF!</v>
      </c>
      <c r="AN11" s="283" t="e">
        <f>C16</f>
        <v>#REF!</v>
      </c>
      <c r="AO11" s="284" t="e">
        <f t="shared" si="22"/>
        <v>#REF!</v>
      </c>
      <c r="AP11" s="285" t="e">
        <f t="shared" si="22"/>
        <v>#REF!</v>
      </c>
      <c r="AQ11" s="284" t="e">
        <f t="shared" si="22"/>
        <v>#REF!</v>
      </c>
      <c r="AR11" s="285" t="e">
        <f t="shared" si="22"/>
        <v>#REF!</v>
      </c>
      <c r="AS11" s="284" t="e">
        <f t="shared" si="22"/>
        <v>#REF!</v>
      </c>
      <c r="AT11" s="285" t="e">
        <f t="shared" si="22"/>
        <v>#REF!</v>
      </c>
      <c r="AU11" s="284" t="e">
        <f t="shared" si="22"/>
        <v>#REF!</v>
      </c>
      <c r="AV11" s="285" t="e">
        <f t="shared" si="22"/>
        <v>#REF!</v>
      </c>
      <c r="AW11" s="284" t="e">
        <f t="shared" si="5"/>
        <v>#REF!</v>
      </c>
      <c r="AX11" s="285"/>
      <c r="AZ11" s="270" t="e">
        <f t="shared" si="6"/>
        <v>#REF!</v>
      </c>
      <c r="BA11" s="283" t="e">
        <f t="shared" si="23"/>
        <v>#REF!</v>
      </c>
      <c r="BB11" s="284" t="e">
        <f t="shared" si="24"/>
        <v>#REF!</v>
      </c>
      <c r="BC11" s="285" t="e">
        <f t="shared" si="24"/>
        <v>#REF!</v>
      </c>
      <c r="BD11" s="284" t="e">
        <f t="shared" si="24"/>
        <v>#REF!</v>
      </c>
      <c r="BE11" s="285" t="e">
        <f t="shared" si="24"/>
        <v>#REF!</v>
      </c>
      <c r="BF11" s="284" t="e">
        <f t="shared" si="24"/>
        <v>#REF!</v>
      </c>
      <c r="BG11" s="285" t="e">
        <f t="shared" si="24"/>
        <v>#REF!</v>
      </c>
      <c r="BH11" s="284" t="e">
        <f t="shared" si="24"/>
        <v>#REF!</v>
      </c>
      <c r="BI11" s="285" t="e">
        <f t="shared" si="24"/>
        <v>#REF!</v>
      </c>
      <c r="BJ11" s="284" t="e">
        <f t="shared" si="24"/>
        <v>#REF!</v>
      </c>
      <c r="BK11" s="285" t="e">
        <f t="shared" si="24"/>
        <v>#REF!</v>
      </c>
      <c r="BL11" s="285" t="e">
        <f t="shared" si="24"/>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20"/>
        <v/>
      </c>
      <c r="P12" s="289" t="str">
        <f t="shared" si="16"/>
        <v/>
      </c>
      <c r="Q12" s="280"/>
      <c r="R12" s="271" t="e">
        <f>#REF!</f>
        <v>#REF!</v>
      </c>
      <c r="S12" s="271">
        <f t="shared" si="13"/>
        <v>0</v>
      </c>
      <c r="U12" s="271" t="e">
        <f>#REF!</f>
        <v>#REF!</v>
      </c>
      <c r="V12" s="271">
        <f t="shared" si="14"/>
        <v>0</v>
      </c>
      <c r="Y12" s="353" t="e">
        <f t="shared" si="0"/>
        <v>#REF!</v>
      </c>
      <c r="Z12" s="354" t="e">
        <f t="shared" ref="Z12:Z24" si="25">C17</f>
        <v>#REF!</v>
      </c>
      <c r="AA12" s="391" t="e">
        <f t="shared" si="21"/>
        <v>#REF!</v>
      </c>
      <c r="AB12" s="392" t="e">
        <f t="shared" si="21"/>
        <v>#REF!</v>
      </c>
      <c r="AC12" s="391" t="e">
        <f t="shared" si="21"/>
        <v>#REF!</v>
      </c>
      <c r="AD12" s="392" t="e">
        <f t="shared" si="21"/>
        <v>#REF!</v>
      </c>
      <c r="AE12" s="391" t="e">
        <f t="shared" si="21"/>
        <v>#REF!</v>
      </c>
      <c r="AF12" s="392" t="e">
        <f t="shared" si="21"/>
        <v>#REF!</v>
      </c>
      <c r="AG12" s="391" t="e">
        <f t="shared" si="21"/>
        <v>#REF!</v>
      </c>
      <c r="AH12" s="392" t="e">
        <f t="shared" si="21"/>
        <v>#REF!</v>
      </c>
      <c r="AI12" s="391" t="e">
        <f t="shared" si="21"/>
        <v>#REF!</v>
      </c>
      <c r="AJ12" s="392" t="e">
        <f t="shared" si="15"/>
        <v>#REF!</v>
      </c>
      <c r="AM12" s="353" t="e">
        <f t="shared" si="1"/>
        <v>#REF!</v>
      </c>
      <c r="AN12" s="354" t="e">
        <f t="shared" ref="AN12:AN24" si="26">C17</f>
        <v>#REF!</v>
      </c>
      <c r="AO12" s="391" t="e">
        <f t="shared" si="22"/>
        <v>#REF!</v>
      </c>
      <c r="AP12" s="392" t="e">
        <f t="shared" si="22"/>
        <v>#REF!</v>
      </c>
      <c r="AQ12" s="391" t="e">
        <f t="shared" si="22"/>
        <v>#REF!</v>
      </c>
      <c r="AR12" s="392" t="e">
        <f t="shared" si="22"/>
        <v>#REF!</v>
      </c>
      <c r="AS12" s="391" t="e">
        <f t="shared" si="22"/>
        <v>#REF!</v>
      </c>
      <c r="AT12" s="392" t="e">
        <f t="shared" si="22"/>
        <v>#REF!</v>
      </c>
      <c r="AU12" s="391" t="e">
        <f t="shared" si="22"/>
        <v>#REF!</v>
      </c>
      <c r="AV12" s="392" t="e">
        <f t="shared" si="22"/>
        <v>#REF!</v>
      </c>
      <c r="AW12" s="391" t="e">
        <f t="shared" si="5"/>
        <v>#REF!</v>
      </c>
      <c r="AX12" s="297"/>
      <c r="AZ12" s="353" t="e">
        <f t="shared" si="6"/>
        <v>#REF!</v>
      </c>
      <c r="BA12" s="354" t="e">
        <f t="shared" si="23"/>
        <v>#REF!</v>
      </c>
      <c r="BB12" s="391" t="e">
        <f t="shared" si="24"/>
        <v>#REF!</v>
      </c>
      <c r="BC12" s="392" t="e">
        <f t="shared" si="24"/>
        <v>#REF!</v>
      </c>
      <c r="BD12" s="391" t="e">
        <f t="shared" si="24"/>
        <v>#REF!</v>
      </c>
      <c r="BE12" s="392" t="e">
        <f t="shared" si="24"/>
        <v>#REF!</v>
      </c>
      <c r="BF12" s="391" t="e">
        <f t="shared" si="24"/>
        <v>#REF!</v>
      </c>
      <c r="BG12" s="392" t="e">
        <f t="shared" si="24"/>
        <v>#REF!</v>
      </c>
      <c r="BH12" s="391" t="e">
        <f t="shared" si="24"/>
        <v>#REF!</v>
      </c>
      <c r="BI12" s="392" t="e">
        <f t="shared" si="24"/>
        <v>#REF!</v>
      </c>
      <c r="BJ12" s="391" t="e">
        <f t="shared" si="24"/>
        <v>#REF!</v>
      </c>
      <c r="BK12" s="392" t="e">
        <f t="shared" si="24"/>
        <v>#REF!</v>
      </c>
      <c r="BL12" s="392" t="e">
        <f t="shared" si="24"/>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20"/>
        <v/>
      </c>
      <c r="P13" s="289" t="str">
        <f t="shared" si="16"/>
        <v/>
      </c>
      <c r="Q13" s="280"/>
      <c r="R13" s="271" t="e">
        <f>#REF!</f>
        <v>#REF!</v>
      </c>
      <c r="S13" s="271">
        <f t="shared" si="13"/>
        <v>0</v>
      </c>
      <c r="U13" s="271" t="e">
        <f>#REF!</f>
        <v>#REF!</v>
      </c>
      <c r="V13" s="271">
        <f t="shared" si="14"/>
        <v>0</v>
      </c>
      <c r="Y13" s="270" t="e">
        <f t="shared" si="0"/>
        <v>#REF!</v>
      </c>
      <c r="Z13" s="283" t="e">
        <f t="shared" si="25"/>
        <v>#REF!</v>
      </c>
      <c r="AA13" s="284" t="e">
        <f t="shared" si="21"/>
        <v>#REF!</v>
      </c>
      <c r="AB13" s="285" t="e">
        <f t="shared" si="21"/>
        <v>#REF!</v>
      </c>
      <c r="AC13" s="284" t="e">
        <f t="shared" si="21"/>
        <v>#REF!</v>
      </c>
      <c r="AD13" s="285" t="e">
        <f t="shared" si="21"/>
        <v>#REF!</v>
      </c>
      <c r="AE13" s="284" t="e">
        <f t="shared" si="21"/>
        <v>#REF!</v>
      </c>
      <c r="AF13" s="285" t="e">
        <f t="shared" si="21"/>
        <v>#REF!</v>
      </c>
      <c r="AG13" s="284" t="e">
        <f t="shared" si="21"/>
        <v>#REF!</v>
      </c>
      <c r="AH13" s="285" t="e">
        <f t="shared" si="21"/>
        <v>#REF!</v>
      </c>
      <c r="AI13" s="284" t="e">
        <f t="shared" si="21"/>
        <v>#REF!</v>
      </c>
      <c r="AJ13" s="285" t="e">
        <f t="shared" si="15"/>
        <v>#REF!</v>
      </c>
      <c r="AM13" s="270" t="e">
        <f t="shared" si="1"/>
        <v>#REF!</v>
      </c>
      <c r="AN13" s="283" t="e">
        <f t="shared" si="26"/>
        <v>#REF!</v>
      </c>
      <c r="AO13" s="284" t="e">
        <f t="shared" si="22"/>
        <v>#REF!</v>
      </c>
      <c r="AP13" s="285" t="e">
        <f t="shared" si="22"/>
        <v>#REF!</v>
      </c>
      <c r="AQ13" s="284" t="e">
        <f t="shared" si="22"/>
        <v>#REF!</v>
      </c>
      <c r="AR13" s="285" t="e">
        <f t="shared" si="22"/>
        <v>#REF!</v>
      </c>
      <c r="AS13" s="284" t="e">
        <f t="shared" si="22"/>
        <v>#REF!</v>
      </c>
      <c r="AT13" s="285" t="e">
        <f t="shared" si="22"/>
        <v>#REF!</v>
      </c>
      <c r="AU13" s="284" t="e">
        <f t="shared" si="22"/>
        <v>#REF!</v>
      </c>
      <c r="AV13" s="285" t="e">
        <f t="shared" si="22"/>
        <v>#REF!</v>
      </c>
      <c r="AW13" s="284" t="e">
        <f t="shared" si="5"/>
        <v>#REF!</v>
      </c>
      <c r="AX13" s="285"/>
      <c r="AZ13" s="270" t="e">
        <f t="shared" si="6"/>
        <v>#REF!</v>
      </c>
      <c r="BA13" s="283" t="e">
        <f t="shared" si="23"/>
        <v>#REF!</v>
      </c>
      <c r="BB13" s="284" t="e">
        <f t="shared" si="24"/>
        <v>#REF!</v>
      </c>
      <c r="BC13" s="285" t="e">
        <f t="shared" si="24"/>
        <v>#REF!</v>
      </c>
      <c r="BD13" s="284" t="e">
        <f t="shared" si="24"/>
        <v>#REF!</v>
      </c>
      <c r="BE13" s="285" t="e">
        <f t="shared" si="24"/>
        <v>#REF!</v>
      </c>
      <c r="BF13" s="284" t="e">
        <f t="shared" si="24"/>
        <v>#REF!</v>
      </c>
      <c r="BG13" s="285" t="e">
        <f t="shared" si="24"/>
        <v>#REF!</v>
      </c>
      <c r="BH13" s="284" t="e">
        <f t="shared" si="24"/>
        <v>#REF!</v>
      </c>
      <c r="BI13" s="285" t="e">
        <f t="shared" si="24"/>
        <v>#REF!</v>
      </c>
      <c r="BJ13" s="284" t="e">
        <f t="shared" si="24"/>
        <v>#REF!</v>
      </c>
      <c r="BK13" s="285" t="e">
        <f t="shared" si="24"/>
        <v>#REF!</v>
      </c>
      <c r="BL13" s="285" t="e">
        <f t="shared" si="24"/>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4"/>
        <v>0</v>
      </c>
      <c r="W14" s="272"/>
      <c r="Y14" s="353" t="e">
        <f t="shared" si="0"/>
        <v>#REF!</v>
      </c>
      <c r="Z14" s="354" t="e">
        <f t="shared" si="25"/>
        <v>#REF!</v>
      </c>
      <c r="AA14" s="391" t="e">
        <f t="shared" si="21"/>
        <v>#REF!</v>
      </c>
      <c r="AB14" s="392" t="e">
        <f t="shared" si="21"/>
        <v>#REF!</v>
      </c>
      <c r="AC14" s="391" t="e">
        <f t="shared" si="21"/>
        <v>#REF!</v>
      </c>
      <c r="AD14" s="392" t="e">
        <f t="shared" si="21"/>
        <v>#REF!</v>
      </c>
      <c r="AE14" s="391" t="e">
        <f t="shared" si="21"/>
        <v>#REF!</v>
      </c>
      <c r="AF14" s="392" t="e">
        <f t="shared" si="21"/>
        <v>#REF!</v>
      </c>
      <c r="AG14" s="391" t="e">
        <f t="shared" si="21"/>
        <v>#REF!</v>
      </c>
      <c r="AH14" s="392" t="e">
        <f t="shared" si="21"/>
        <v>#REF!</v>
      </c>
      <c r="AI14" s="391" t="e">
        <f t="shared" si="21"/>
        <v>#REF!</v>
      </c>
      <c r="AJ14" s="392" t="e">
        <f t="shared" si="15"/>
        <v>#REF!</v>
      </c>
      <c r="AM14" s="353" t="e">
        <f t="shared" si="1"/>
        <v>#REF!</v>
      </c>
      <c r="AN14" s="354" t="e">
        <f t="shared" si="26"/>
        <v>#REF!</v>
      </c>
      <c r="AO14" s="391" t="e">
        <f t="shared" si="22"/>
        <v>#REF!</v>
      </c>
      <c r="AP14" s="392" t="e">
        <f t="shared" si="22"/>
        <v>#REF!</v>
      </c>
      <c r="AQ14" s="391" t="e">
        <f t="shared" si="22"/>
        <v>#REF!</v>
      </c>
      <c r="AR14" s="392" t="e">
        <f t="shared" si="22"/>
        <v>#REF!</v>
      </c>
      <c r="AS14" s="391" t="e">
        <f t="shared" si="22"/>
        <v>#REF!</v>
      </c>
      <c r="AT14" s="392" t="e">
        <f t="shared" si="22"/>
        <v>#REF!</v>
      </c>
      <c r="AU14" s="391" t="e">
        <f t="shared" si="22"/>
        <v>#REF!</v>
      </c>
      <c r="AV14" s="392" t="e">
        <f t="shared" si="22"/>
        <v>#REF!</v>
      </c>
      <c r="AW14" s="391" t="e">
        <f t="shared" si="5"/>
        <v>#REF!</v>
      </c>
      <c r="AX14" s="297"/>
      <c r="AZ14" s="353" t="e">
        <f t="shared" si="6"/>
        <v>#REF!</v>
      </c>
      <c r="BA14" s="354" t="e">
        <f t="shared" si="23"/>
        <v>#REF!</v>
      </c>
      <c r="BB14" s="391" t="e">
        <f t="shared" si="24"/>
        <v>#REF!</v>
      </c>
      <c r="BC14" s="392" t="e">
        <f t="shared" si="24"/>
        <v>#REF!</v>
      </c>
      <c r="BD14" s="391" t="e">
        <f t="shared" si="24"/>
        <v>#REF!</v>
      </c>
      <c r="BE14" s="392" t="e">
        <f t="shared" si="24"/>
        <v>#REF!</v>
      </c>
      <c r="BF14" s="391" t="e">
        <f t="shared" si="24"/>
        <v>#REF!</v>
      </c>
      <c r="BG14" s="392" t="e">
        <f t="shared" si="24"/>
        <v>#REF!</v>
      </c>
      <c r="BH14" s="391" t="e">
        <f t="shared" si="24"/>
        <v>#REF!</v>
      </c>
      <c r="BI14" s="392" t="e">
        <f t="shared" si="24"/>
        <v>#REF!</v>
      </c>
      <c r="BJ14" s="391" t="e">
        <f t="shared" si="24"/>
        <v>#REF!</v>
      </c>
      <c r="BK14" s="392" t="e">
        <f t="shared" si="24"/>
        <v>#REF!</v>
      </c>
      <c r="BL14" s="392" t="e">
        <f t="shared" si="24"/>
        <v>#REF!</v>
      </c>
    </row>
    <row r="15" spans="1:64" ht="9.75" customHeight="1">
      <c r="A15" s="270"/>
      <c r="B15" s="270" t="e">
        <f>#REF!</f>
        <v>#REF!</v>
      </c>
      <c r="C15" s="269" t="e">
        <f>#REF!</f>
        <v>#REF!</v>
      </c>
      <c r="E15" s="290"/>
      <c r="F15" s="290">
        <f t="shared" ref="F15:F31" si="27">SUMIF($A$76:$A$742,B15&amp;"- "&amp;C15,$G$76:$G$742)</f>
        <v>0</v>
      </c>
      <c r="G15" s="290">
        <f t="shared" ref="G15:G29" si="28">E15+F15</f>
        <v>0</v>
      </c>
      <c r="I15" s="290">
        <v>0</v>
      </c>
      <c r="J15" s="290">
        <f t="shared" ref="J15:J31" si="29">SUMIF($J$76:$J$742,B15&amp;"- "&amp;C15,$O$76:$O$742)</f>
        <v>0</v>
      </c>
      <c r="K15" s="290">
        <f t="shared" ref="K15:K29" si="30">I15+J15</f>
        <v>0</v>
      </c>
      <c r="M15" s="290">
        <f t="shared" ref="M15:M29" si="31">G15-K15</f>
        <v>0</v>
      </c>
      <c r="O15" s="288" t="str">
        <f t="shared" si="20"/>
        <v/>
      </c>
      <c r="P15" s="289" t="str">
        <f t="shared" si="16"/>
        <v/>
      </c>
      <c r="Q15" s="280"/>
      <c r="U15" s="271" t="e">
        <f>#REF!</f>
        <v>#REF!</v>
      </c>
      <c r="V15" s="271">
        <f t="shared" si="14"/>
        <v>0</v>
      </c>
      <c r="Y15" s="270" t="e">
        <f t="shared" si="0"/>
        <v>#REF!</v>
      </c>
      <c r="Z15" s="283" t="e">
        <f t="shared" si="25"/>
        <v>#REF!</v>
      </c>
      <c r="AA15" s="284" t="e">
        <f t="shared" si="21"/>
        <v>#REF!</v>
      </c>
      <c r="AB15" s="285" t="e">
        <f t="shared" si="21"/>
        <v>#REF!</v>
      </c>
      <c r="AC15" s="284" t="e">
        <f t="shared" si="21"/>
        <v>#REF!</v>
      </c>
      <c r="AD15" s="285" t="e">
        <f t="shared" si="21"/>
        <v>#REF!</v>
      </c>
      <c r="AE15" s="284" t="e">
        <f t="shared" si="21"/>
        <v>#REF!</v>
      </c>
      <c r="AF15" s="285" t="e">
        <f t="shared" si="21"/>
        <v>#REF!</v>
      </c>
      <c r="AG15" s="284" t="e">
        <f t="shared" si="21"/>
        <v>#REF!</v>
      </c>
      <c r="AH15" s="285" t="e">
        <f t="shared" si="21"/>
        <v>#REF!</v>
      </c>
      <c r="AI15" s="284" t="e">
        <f t="shared" si="21"/>
        <v>#REF!</v>
      </c>
      <c r="AJ15" s="285" t="e">
        <f t="shared" si="15"/>
        <v>#REF!</v>
      </c>
      <c r="AM15" s="270" t="e">
        <f t="shared" si="1"/>
        <v>#REF!</v>
      </c>
      <c r="AN15" s="283" t="e">
        <f t="shared" si="26"/>
        <v>#REF!</v>
      </c>
      <c r="AO15" s="284" t="e">
        <f t="shared" si="22"/>
        <v>#REF!</v>
      </c>
      <c r="AP15" s="285" t="e">
        <f t="shared" si="22"/>
        <v>#REF!</v>
      </c>
      <c r="AQ15" s="284" t="e">
        <f t="shared" si="22"/>
        <v>#REF!</v>
      </c>
      <c r="AR15" s="285" t="e">
        <f t="shared" si="22"/>
        <v>#REF!</v>
      </c>
      <c r="AS15" s="284" t="e">
        <f t="shared" si="22"/>
        <v>#REF!</v>
      </c>
      <c r="AT15" s="285" t="e">
        <f t="shared" si="22"/>
        <v>#REF!</v>
      </c>
      <c r="AU15" s="284" t="e">
        <f t="shared" si="22"/>
        <v>#REF!</v>
      </c>
      <c r="AV15" s="285" t="e">
        <f t="shared" si="22"/>
        <v>#REF!</v>
      </c>
      <c r="AW15" s="284" t="e">
        <f t="shared" si="5"/>
        <v>#REF!</v>
      </c>
      <c r="AX15" s="285"/>
      <c r="AZ15" s="270" t="e">
        <f t="shared" si="6"/>
        <v>#REF!</v>
      </c>
      <c r="BA15" s="283" t="e">
        <f t="shared" si="23"/>
        <v>#REF!</v>
      </c>
      <c r="BB15" s="284" t="e">
        <f t="shared" si="24"/>
        <v>#REF!</v>
      </c>
      <c r="BC15" s="285" t="e">
        <f t="shared" si="24"/>
        <v>#REF!</v>
      </c>
      <c r="BD15" s="284" t="e">
        <f t="shared" si="24"/>
        <v>#REF!</v>
      </c>
      <c r="BE15" s="285" t="e">
        <f t="shared" si="24"/>
        <v>#REF!</v>
      </c>
      <c r="BF15" s="284" t="e">
        <f t="shared" si="24"/>
        <v>#REF!</v>
      </c>
      <c r="BG15" s="285" t="e">
        <f t="shared" si="24"/>
        <v>#REF!</v>
      </c>
      <c r="BH15" s="284" t="e">
        <f t="shared" si="24"/>
        <v>#REF!</v>
      </c>
      <c r="BI15" s="285" t="e">
        <f t="shared" si="24"/>
        <v>#REF!</v>
      </c>
      <c r="BJ15" s="284" t="e">
        <f t="shared" si="24"/>
        <v>#REF!</v>
      </c>
      <c r="BK15" s="285" t="e">
        <f t="shared" si="24"/>
        <v>#REF!</v>
      </c>
      <c r="BL15" s="285" t="e">
        <f t="shared" si="24"/>
        <v>#REF!</v>
      </c>
    </row>
    <row r="16" spans="1:64" ht="10.5" customHeight="1">
      <c r="A16" s="270"/>
      <c r="B16" s="353" t="e">
        <f>#REF!</f>
        <v>#REF!</v>
      </c>
      <c r="C16" s="354" t="e">
        <f>#REF!</f>
        <v>#REF!</v>
      </c>
      <c r="E16" s="357"/>
      <c r="F16" s="357">
        <f t="shared" si="27"/>
        <v>0</v>
      </c>
      <c r="G16" s="357">
        <f t="shared" si="28"/>
        <v>0</v>
      </c>
      <c r="I16" s="357">
        <v>0</v>
      </c>
      <c r="J16" s="357">
        <f t="shared" si="29"/>
        <v>0</v>
      </c>
      <c r="K16" s="357">
        <f t="shared" si="30"/>
        <v>0</v>
      </c>
      <c r="M16" s="357">
        <f t="shared" si="31"/>
        <v>0</v>
      </c>
      <c r="N16" s="354"/>
      <c r="O16" s="288" t="str">
        <f t="shared" si="20"/>
        <v/>
      </c>
      <c r="P16" s="289" t="str">
        <f t="shared" si="16"/>
        <v/>
      </c>
      <c r="Q16" s="280"/>
      <c r="U16" s="291" t="s">
        <v>8</v>
      </c>
      <c r="V16" s="292">
        <f>SUM(V5:V15)</f>
        <v>0</v>
      </c>
      <c r="Y16" s="353" t="e">
        <f t="shared" si="0"/>
        <v>#REF!</v>
      </c>
      <c r="Z16" s="354" t="e">
        <f t="shared" si="25"/>
        <v>#REF!</v>
      </c>
      <c r="AA16" s="391" t="e">
        <f t="shared" si="21"/>
        <v>#REF!</v>
      </c>
      <c r="AB16" s="392" t="e">
        <f t="shared" si="21"/>
        <v>#REF!</v>
      </c>
      <c r="AC16" s="391" t="e">
        <f t="shared" si="21"/>
        <v>#REF!</v>
      </c>
      <c r="AD16" s="392" t="e">
        <f t="shared" si="21"/>
        <v>#REF!</v>
      </c>
      <c r="AE16" s="391" t="e">
        <f t="shared" si="21"/>
        <v>#REF!</v>
      </c>
      <c r="AF16" s="392" t="e">
        <f t="shared" si="21"/>
        <v>#REF!</v>
      </c>
      <c r="AG16" s="391" t="e">
        <f t="shared" si="21"/>
        <v>#REF!</v>
      </c>
      <c r="AH16" s="392" t="e">
        <f t="shared" si="21"/>
        <v>#REF!</v>
      </c>
      <c r="AI16" s="391" t="e">
        <f t="shared" si="21"/>
        <v>#REF!</v>
      </c>
      <c r="AJ16" s="392" t="e">
        <f t="shared" si="15"/>
        <v>#REF!</v>
      </c>
      <c r="AM16" s="353" t="e">
        <f t="shared" si="1"/>
        <v>#REF!</v>
      </c>
      <c r="AN16" s="354" t="e">
        <f t="shared" si="26"/>
        <v>#REF!</v>
      </c>
      <c r="AO16" s="391" t="e">
        <f t="shared" si="22"/>
        <v>#REF!</v>
      </c>
      <c r="AP16" s="392" t="e">
        <f t="shared" si="22"/>
        <v>#REF!</v>
      </c>
      <c r="AQ16" s="391" t="e">
        <f t="shared" si="22"/>
        <v>#REF!</v>
      </c>
      <c r="AR16" s="392" t="e">
        <f t="shared" si="22"/>
        <v>#REF!</v>
      </c>
      <c r="AS16" s="391" t="e">
        <f t="shared" si="22"/>
        <v>#REF!</v>
      </c>
      <c r="AT16" s="392" t="e">
        <f t="shared" si="22"/>
        <v>#REF!</v>
      </c>
      <c r="AU16" s="391" t="e">
        <f t="shared" si="22"/>
        <v>#REF!</v>
      </c>
      <c r="AV16" s="392" t="e">
        <f t="shared" si="22"/>
        <v>#REF!</v>
      </c>
      <c r="AW16" s="391" t="e">
        <f t="shared" si="5"/>
        <v>#REF!</v>
      </c>
      <c r="AX16" s="297"/>
      <c r="AZ16" s="353" t="e">
        <f t="shared" si="6"/>
        <v>#REF!</v>
      </c>
      <c r="BA16" s="354" t="e">
        <f t="shared" si="23"/>
        <v>#REF!</v>
      </c>
      <c r="BB16" s="391" t="e">
        <f t="shared" si="24"/>
        <v>#REF!</v>
      </c>
      <c r="BC16" s="392" t="e">
        <f t="shared" si="24"/>
        <v>#REF!</v>
      </c>
      <c r="BD16" s="391" t="e">
        <f t="shared" si="24"/>
        <v>#REF!</v>
      </c>
      <c r="BE16" s="392" t="e">
        <f t="shared" si="24"/>
        <v>#REF!</v>
      </c>
      <c r="BF16" s="391" t="e">
        <f t="shared" si="24"/>
        <v>#REF!</v>
      </c>
      <c r="BG16" s="392" t="e">
        <f t="shared" si="24"/>
        <v>#REF!</v>
      </c>
      <c r="BH16" s="391" t="e">
        <f t="shared" si="24"/>
        <v>#REF!</v>
      </c>
      <c r="BI16" s="392" t="e">
        <f t="shared" si="24"/>
        <v>#REF!</v>
      </c>
      <c r="BJ16" s="391" t="e">
        <f t="shared" si="24"/>
        <v>#REF!</v>
      </c>
      <c r="BK16" s="392" t="e">
        <f t="shared" si="24"/>
        <v>#REF!</v>
      </c>
      <c r="BL16" s="392" t="e">
        <f t="shared" si="24"/>
        <v>#REF!</v>
      </c>
    </row>
    <row r="17" spans="1:64" ht="9.75" customHeight="1">
      <c r="A17" s="270"/>
      <c r="B17" s="270" t="e">
        <f>#REF!</f>
        <v>#REF!</v>
      </c>
      <c r="C17" s="283" t="e">
        <f>#REF!</f>
        <v>#REF!</v>
      </c>
      <c r="E17" s="290"/>
      <c r="F17" s="290">
        <f t="shared" si="27"/>
        <v>0</v>
      </c>
      <c r="G17" s="290">
        <f t="shared" si="28"/>
        <v>0</v>
      </c>
      <c r="I17" s="290"/>
      <c r="J17" s="290">
        <f t="shared" si="29"/>
        <v>0</v>
      </c>
      <c r="K17" s="290">
        <f t="shared" si="30"/>
        <v>0</v>
      </c>
      <c r="M17" s="290">
        <f t="shared" si="31"/>
        <v>0</v>
      </c>
      <c r="N17" s="283"/>
      <c r="O17" s="288" t="str">
        <f t="shared" si="20"/>
        <v/>
      </c>
      <c r="P17" s="289" t="str">
        <f t="shared" si="16"/>
        <v/>
      </c>
      <c r="Q17" s="280"/>
      <c r="R17" s="281" t="s">
        <v>16</v>
      </c>
      <c r="S17" s="282" t="s">
        <v>3</v>
      </c>
      <c r="Y17" s="270" t="e">
        <f t="shared" si="0"/>
        <v>#REF!</v>
      </c>
      <c r="Z17" s="283" t="e">
        <f t="shared" si="25"/>
        <v>#REF!</v>
      </c>
      <c r="AA17" s="284" t="e">
        <f t="shared" si="21"/>
        <v>#REF!</v>
      </c>
      <c r="AB17" s="285" t="e">
        <f t="shared" si="21"/>
        <v>#REF!</v>
      </c>
      <c r="AC17" s="284" t="e">
        <f t="shared" si="21"/>
        <v>#REF!</v>
      </c>
      <c r="AD17" s="285" t="e">
        <f t="shared" si="21"/>
        <v>#REF!</v>
      </c>
      <c r="AE17" s="284" t="e">
        <f t="shared" si="21"/>
        <v>#REF!</v>
      </c>
      <c r="AF17" s="285" t="e">
        <f t="shared" si="21"/>
        <v>#REF!</v>
      </c>
      <c r="AG17" s="284" t="e">
        <f t="shared" si="21"/>
        <v>#REF!</v>
      </c>
      <c r="AH17" s="285" t="e">
        <f t="shared" si="21"/>
        <v>#REF!</v>
      </c>
      <c r="AI17" s="284" t="e">
        <f t="shared" si="21"/>
        <v>#REF!</v>
      </c>
      <c r="AJ17" s="285" t="e">
        <f t="shared" si="15"/>
        <v>#REF!</v>
      </c>
      <c r="AM17" s="270" t="e">
        <f t="shared" si="1"/>
        <v>#REF!</v>
      </c>
      <c r="AN17" s="283" t="e">
        <f t="shared" si="26"/>
        <v>#REF!</v>
      </c>
      <c r="AO17" s="284" t="e">
        <f t="shared" si="22"/>
        <v>#REF!</v>
      </c>
      <c r="AP17" s="285" t="e">
        <f t="shared" si="22"/>
        <v>#REF!</v>
      </c>
      <c r="AQ17" s="284" t="e">
        <f t="shared" si="22"/>
        <v>#REF!</v>
      </c>
      <c r="AR17" s="285" t="e">
        <f t="shared" si="22"/>
        <v>#REF!</v>
      </c>
      <c r="AS17" s="284" t="e">
        <f t="shared" si="22"/>
        <v>#REF!</v>
      </c>
      <c r="AT17" s="285" t="e">
        <f t="shared" si="22"/>
        <v>#REF!</v>
      </c>
      <c r="AU17" s="284" t="e">
        <f t="shared" si="22"/>
        <v>#REF!</v>
      </c>
      <c r="AV17" s="285" t="e">
        <f t="shared" si="22"/>
        <v>#REF!</v>
      </c>
      <c r="AW17" s="284" t="e">
        <f t="shared" si="5"/>
        <v>#REF!</v>
      </c>
      <c r="AX17" s="285"/>
      <c r="AZ17" s="270" t="e">
        <f t="shared" si="6"/>
        <v>#REF!</v>
      </c>
      <c r="BA17" s="283" t="e">
        <f t="shared" si="23"/>
        <v>#REF!</v>
      </c>
      <c r="BB17" s="284" t="e">
        <f t="shared" si="24"/>
        <v>#REF!</v>
      </c>
      <c r="BC17" s="285" t="e">
        <f t="shared" si="24"/>
        <v>#REF!</v>
      </c>
      <c r="BD17" s="284" t="e">
        <f t="shared" si="24"/>
        <v>#REF!</v>
      </c>
      <c r="BE17" s="285" t="e">
        <f t="shared" si="24"/>
        <v>#REF!</v>
      </c>
      <c r="BF17" s="284" t="e">
        <f t="shared" si="24"/>
        <v>#REF!</v>
      </c>
      <c r="BG17" s="285" t="e">
        <f t="shared" si="24"/>
        <v>#REF!</v>
      </c>
      <c r="BH17" s="284" t="e">
        <f t="shared" si="24"/>
        <v>#REF!</v>
      </c>
      <c r="BI17" s="285" t="e">
        <f t="shared" si="24"/>
        <v>#REF!</v>
      </c>
      <c r="BJ17" s="284" t="e">
        <f t="shared" si="24"/>
        <v>#REF!</v>
      </c>
      <c r="BK17" s="285" t="e">
        <f t="shared" si="24"/>
        <v>#REF!</v>
      </c>
      <c r="BL17" s="285" t="e">
        <f t="shared" si="24"/>
        <v>#REF!</v>
      </c>
    </row>
    <row r="18" spans="1:64" ht="9.75" customHeight="1">
      <c r="A18" s="270"/>
      <c r="B18" s="353" t="e">
        <f>#REF!</f>
        <v>#REF!</v>
      </c>
      <c r="C18" s="354" t="e">
        <f>#REF!</f>
        <v>#REF!</v>
      </c>
      <c r="E18" s="357"/>
      <c r="F18" s="357">
        <f t="shared" si="27"/>
        <v>0</v>
      </c>
      <c r="G18" s="357">
        <f t="shared" si="28"/>
        <v>0</v>
      </c>
      <c r="I18" s="357"/>
      <c r="J18" s="357">
        <f t="shared" si="29"/>
        <v>0</v>
      </c>
      <c r="K18" s="357">
        <f t="shared" si="30"/>
        <v>0</v>
      </c>
      <c r="M18" s="357">
        <f t="shared" si="31"/>
        <v>0</v>
      </c>
      <c r="N18" s="354"/>
      <c r="O18" s="288" t="str">
        <f t="shared" si="20"/>
        <v/>
      </c>
      <c r="P18" s="289" t="str">
        <f t="shared" si="16"/>
        <v/>
      </c>
      <c r="Q18" s="280"/>
      <c r="R18" s="271" t="e">
        <f>#REF!</f>
        <v>#REF!</v>
      </c>
      <c r="S18" s="294">
        <f t="shared" ref="S18:S25" si="32">SUMIF($K$76:$K$743,R18,$O$76:$O$743)</f>
        <v>0</v>
      </c>
      <c r="Y18" s="353" t="e">
        <f t="shared" si="0"/>
        <v>#REF!</v>
      </c>
      <c r="Z18" s="354" t="e">
        <f t="shared" si="25"/>
        <v>#REF!</v>
      </c>
      <c r="AA18" s="391" t="e">
        <f t="shared" si="21"/>
        <v>#REF!</v>
      </c>
      <c r="AB18" s="392" t="e">
        <f t="shared" si="21"/>
        <v>#REF!</v>
      </c>
      <c r="AC18" s="391" t="e">
        <f t="shared" si="21"/>
        <v>#REF!</v>
      </c>
      <c r="AD18" s="392" t="e">
        <f t="shared" si="21"/>
        <v>#REF!</v>
      </c>
      <c r="AE18" s="391" t="e">
        <f t="shared" si="21"/>
        <v>#REF!</v>
      </c>
      <c r="AF18" s="392" t="e">
        <f t="shared" si="21"/>
        <v>#REF!</v>
      </c>
      <c r="AG18" s="391" t="e">
        <f t="shared" si="21"/>
        <v>#REF!</v>
      </c>
      <c r="AH18" s="392" t="e">
        <f t="shared" si="21"/>
        <v>#REF!</v>
      </c>
      <c r="AI18" s="391" t="e">
        <f t="shared" si="21"/>
        <v>#REF!</v>
      </c>
      <c r="AJ18" s="392" t="e">
        <f t="shared" si="15"/>
        <v>#REF!</v>
      </c>
      <c r="AM18" s="353" t="e">
        <f t="shared" si="1"/>
        <v>#REF!</v>
      </c>
      <c r="AN18" s="354" t="e">
        <f t="shared" si="26"/>
        <v>#REF!</v>
      </c>
      <c r="AO18" s="391" t="e">
        <f t="shared" si="22"/>
        <v>#REF!</v>
      </c>
      <c r="AP18" s="392" t="e">
        <f t="shared" si="22"/>
        <v>#REF!</v>
      </c>
      <c r="AQ18" s="391" t="e">
        <f t="shared" si="22"/>
        <v>#REF!</v>
      </c>
      <c r="AR18" s="392" t="e">
        <f t="shared" si="22"/>
        <v>#REF!</v>
      </c>
      <c r="AS18" s="391" t="e">
        <f t="shared" si="22"/>
        <v>#REF!</v>
      </c>
      <c r="AT18" s="392" t="e">
        <f t="shared" si="22"/>
        <v>#REF!</v>
      </c>
      <c r="AU18" s="391" t="e">
        <f t="shared" si="22"/>
        <v>#REF!</v>
      </c>
      <c r="AV18" s="392" t="e">
        <f t="shared" si="22"/>
        <v>#REF!</v>
      </c>
      <c r="AW18" s="391" t="e">
        <f t="shared" si="5"/>
        <v>#REF!</v>
      </c>
      <c r="AX18" s="297"/>
      <c r="AZ18" s="353" t="e">
        <f t="shared" si="6"/>
        <v>#REF!</v>
      </c>
      <c r="BA18" s="354" t="e">
        <f t="shared" si="23"/>
        <v>#REF!</v>
      </c>
      <c r="BB18" s="391" t="e">
        <f t="shared" si="24"/>
        <v>#REF!</v>
      </c>
      <c r="BC18" s="392" t="e">
        <f t="shared" si="24"/>
        <v>#REF!</v>
      </c>
      <c r="BD18" s="391" t="e">
        <f t="shared" si="24"/>
        <v>#REF!</v>
      </c>
      <c r="BE18" s="392" t="e">
        <f t="shared" si="24"/>
        <v>#REF!</v>
      </c>
      <c r="BF18" s="391" t="e">
        <f t="shared" si="24"/>
        <v>#REF!</v>
      </c>
      <c r="BG18" s="392" t="e">
        <f t="shared" si="24"/>
        <v>#REF!</v>
      </c>
      <c r="BH18" s="391" t="e">
        <f t="shared" si="24"/>
        <v>#REF!</v>
      </c>
      <c r="BI18" s="392" t="e">
        <f t="shared" si="24"/>
        <v>#REF!</v>
      </c>
      <c r="BJ18" s="391" t="e">
        <f t="shared" si="24"/>
        <v>#REF!</v>
      </c>
      <c r="BK18" s="392" t="e">
        <f t="shared" si="24"/>
        <v>#REF!</v>
      </c>
      <c r="BL18" s="392" t="e">
        <f t="shared" si="24"/>
        <v>#REF!</v>
      </c>
    </row>
    <row r="19" spans="1:64" ht="9" customHeight="1">
      <c r="A19" s="270"/>
      <c r="B19" s="270" t="e">
        <f>#REF!</f>
        <v>#REF!</v>
      </c>
      <c r="C19" s="283" t="e">
        <f>#REF!</f>
        <v>#REF!</v>
      </c>
      <c r="E19" s="290"/>
      <c r="F19" s="290">
        <f t="shared" si="27"/>
        <v>0</v>
      </c>
      <c r="G19" s="290">
        <f t="shared" si="28"/>
        <v>0</v>
      </c>
      <c r="I19" s="290"/>
      <c r="J19" s="290">
        <f t="shared" si="29"/>
        <v>0</v>
      </c>
      <c r="K19" s="290">
        <f t="shared" si="30"/>
        <v>0</v>
      </c>
      <c r="M19" s="290">
        <f t="shared" si="31"/>
        <v>0</v>
      </c>
      <c r="N19" s="283"/>
      <c r="O19" s="288" t="str">
        <f t="shared" si="20"/>
        <v/>
      </c>
      <c r="P19" s="289" t="str">
        <f t="shared" si="16"/>
        <v/>
      </c>
      <c r="Q19" s="280"/>
      <c r="R19" s="271" t="e">
        <f>#REF!</f>
        <v>#REF!</v>
      </c>
      <c r="S19" s="294">
        <f t="shared" si="32"/>
        <v>0</v>
      </c>
      <c r="Y19" s="270" t="e">
        <f t="shared" si="0"/>
        <v>#REF!</v>
      </c>
      <c r="Z19" s="283" t="e">
        <f t="shared" si="25"/>
        <v>#REF!</v>
      </c>
      <c r="AA19" s="284" t="e">
        <f t="shared" si="21"/>
        <v>#REF!</v>
      </c>
      <c r="AB19" s="285" t="e">
        <f t="shared" si="21"/>
        <v>#REF!</v>
      </c>
      <c r="AC19" s="284" t="e">
        <f t="shared" si="21"/>
        <v>#REF!</v>
      </c>
      <c r="AD19" s="285" t="e">
        <f t="shared" si="21"/>
        <v>#REF!</v>
      </c>
      <c r="AE19" s="284" t="e">
        <f t="shared" si="21"/>
        <v>#REF!</v>
      </c>
      <c r="AF19" s="285" t="e">
        <f t="shared" si="21"/>
        <v>#REF!</v>
      </c>
      <c r="AG19" s="284" t="e">
        <f t="shared" si="21"/>
        <v>#REF!</v>
      </c>
      <c r="AH19" s="285" t="e">
        <f t="shared" si="21"/>
        <v>#REF!</v>
      </c>
      <c r="AI19" s="284" t="e">
        <f t="shared" si="21"/>
        <v>#REF!</v>
      </c>
      <c r="AJ19" s="285" t="e">
        <f t="shared" si="15"/>
        <v>#REF!</v>
      </c>
      <c r="AM19" s="270" t="e">
        <f t="shared" si="1"/>
        <v>#REF!</v>
      </c>
      <c r="AN19" s="283" t="e">
        <f t="shared" si="26"/>
        <v>#REF!</v>
      </c>
      <c r="AO19" s="284" t="e">
        <f t="shared" si="22"/>
        <v>#REF!</v>
      </c>
      <c r="AP19" s="285" t="e">
        <f t="shared" si="22"/>
        <v>#REF!</v>
      </c>
      <c r="AQ19" s="284" t="e">
        <f t="shared" si="22"/>
        <v>#REF!</v>
      </c>
      <c r="AR19" s="285" t="e">
        <f t="shared" si="22"/>
        <v>#REF!</v>
      </c>
      <c r="AS19" s="284" t="e">
        <f t="shared" si="22"/>
        <v>#REF!</v>
      </c>
      <c r="AT19" s="285" t="e">
        <f t="shared" si="22"/>
        <v>#REF!</v>
      </c>
      <c r="AU19" s="284" t="e">
        <f t="shared" si="22"/>
        <v>#REF!</v>
      </c>
      <c r="AV19" s="285" t="e">
        <f t="shared" si="22"/>
        <v>#REF!</v>
      </c>
      <c r="AW19" s="284" t="e">
        <f t="shared" si="5"/>
        <v>#REF!</v>
      </c>
      <c r="AX19" s="285"/>
      <c r="AZ19" s="270" t="e">
        <f t="shared" si="6"/>
        <v>#REF!</v>
      </c>
      <c r="BA19" s="283" t="e">
        <f t="shared" si="23"/>
        <v>#REF!</v>
      </c>
      <c r="BB19" s="284" t="e">
        <f t="shared" si="24"/>
        <v>#REF!</v>
      </c>
      <c r="BC19" s="285" t="e">
        <f t="shared" si="24"/>
        <v>#REF!</v>
      </c>
      <c r="BD19" s="284" t="e">
        <f t="shared" si="24"/>
        <v>#REF!</v>
      </c>
      <c r="BE19" s="285" t="e">
        <f t="shared" si="24"/>
        <v>#REF!</v>
      </c>
      <c r="BF19" s="284" t="e">
        <f t="shared" si="24"/>
        <v>#REF!</v>
      </c>
      <c r="BG19" s="285" t="e">
        <f t="shared" si="24"/>
        <v>#REF!</v>
      </c>
      <c r="BH19" s="284" t="e">
        <f t="shared" si="24"/>
        <v>#REF!</v>
      </c>
      <c r="BI19" s="285" t="e">
        <f t="shared" si="24"/>
        <v>#REF!</v>
      </c>
      <c r="BJ19" s="284" t="e">
        <f t="shared" si="24"/>
        <v>#REF!</v>
      </c>
      <c r="BK19" s="285" t="e">
        <f t="shared" si="24"/>
        <v>#REF!</v>
      </c>
      <c r="BL19" s="285" t="e">
        <f t="shared" si="24"/>
        <v>#REF!</v>
      </c>
    </row>
    <row r="20" spans="1:64" ht="11.25" customHeight="1">
      <c r="A20" s="270"/>
      <c r="B20" s="353" t="e">
        <f>#REF!</f>
        <v>#REF!</v>
      </c>
      <c r="C20" s="354" t="e">
        <f>#REF!</f>
        <v>#REF!</v>
      </c>
      <c r="E20" s="357"/>
      <c r="F20" s="357">
        <f t="shared" si="27"/>
        <v>0</v>
      </c>
      <c r="G20" s="357">
        <f t="shared" si="28"/>
        <v>0</v>
      </c>
      <c r="I20" s="357"/>
      <c r="J20" s="357">
        <f t="shared" si="29"/>
        <v>0</v>
      </c>
      <c r="K20" s="357">
        <f t="shared" si="30"/>
        <v>0</v>
      </c>
      <c r="M20" s="357">
        <f t="shared" si="31"/>
        <v>0</v>
      </c>
      <c r="N20" s="354"/>
      <c r="O20" s="288" t="str">
        <f t="shared" si="20"/>
        <v/>
      </c>
      <c r="P20" s="289" t="str">
        <f t="shared" si="16"/>
        <v/>
      </c>
      <c r="Q20" s="280"/>
      <c r="R20" s="271" t="e">
        <f>#REF!</f>
        <v>#REF!</v>
      </c>
      <c r="S20" s="294">
        <f t="shared" si="32"/>
        <v>0</v>
      </c>
      <c r="Y20" s="353" t="e">
        <f t="shared" si="0"/>
        <v>#REF!</v>
      </c>
      <c r="Z20" s="354" t="e">
        <f t="shared" si="25"/>
        <v>#REF!</v>
      </c>
      <c r="AA20" s="391" t="e">
        <f t="shared" si="21"/>
        <v>#REF!</v>
      </c>
      <c r="AB20" s="392" t="e">
        <f t="shared" si="21"/>
        <v>#REF!</v>
      </c>
      <c r="AC20" s="391" t="e">
        <f t="shared" si="21"/>
        <v>#REF!</v>
      </c>
      <c r="AD20" s="392" t="e">
        <f t="shared" si="21"/>
        <v>#REF!</v>
      </c>
      <c r="AE20" s="391" t="e">
        <f t="shared" si="21"/>
        <v>#REF!</v>
      </c>
      <c r="AF20" s="392" t="e">
        <f t="shared" si="21"/>
        <v>#REF!</v>
      </c>
      <c r="AG20" s="391" t="e">
        <f t="shared" si="21"/>
        <v>#REF!</v>
      </c>
      <c r="AH20" s="392" t="e">
        <f t="shared" si="21"/>
        <v>#REF!</v>
      </c>
      <c r="AI20" s="391" t="e">
        <f t="shared" si="21"/>
        <v>#REF!</v>
      </c>
      <c r="AJ20" s="392" t="e">
        <f>SUM(AA20:AI20)</f>
        <v>#REF!</v>
      </c>
      <c r="AM20" s="353" t="e">
        <f t="shared" si="1"/>
        <v>#REF!</v>
      </c>
      <c r="AN20" s="354" t="e">
        <f t="shared" si="26"/>
        <v>#REF!</v>
      </c>
      <c r="AO20" s="391" t="e">
        <f t="shared" si="22"/>
        <v>#REF!</v>
      </c>
      <c r="AP20" s="392" t="e">
        <f t="shared" si="22"/>
        <v>#REF!</v>
      </c>
      <c r="AQ20" s="391" t="e">
        <f t="shared" si="22"/>
        <v>#REF!</v>
      </c>
      <c r="AR20" s="392" t="e">
        <f t="shared" si="22"/>
        <v>#REF!</v>
      </c>
      <c r="AS20" s="391" t="e">
        <f t="shared" si="22"/>
        <v>#REF!</v>
      </c>
      <c r="AT20" s="392" t="e">
        <f t="shared" si="22"/>
        <v>#REF!</v>
      </c>
      <c r="AU20" s="391" t="e">
        <f t="shared" si="22"/>
        <v>#REF!</v>
      </c>
      <c r="AV20" s="392" t="e">
        <f t="shared" si="22"/>
        <v>#REF!</v>
      </c>
      <c r="AW20" s="391" t="e">
        <f t="shared" si="5"/>
        <v>#REF!</v>
      </c>
      <c r="AX20" s="297"/>
      <c r="AZ20" s="353" t="e">
        <f t="shared" si="6"/>
        <v>#REF!</v>
      </c>
      <c r="BA20" s="354" t="e">
        <f t="shared" si="23"/>
        <v>#REF!</v>
      </c>
      <c r="BB20" s="391" t="e">
        <f t="shared" si="24"/>
        <v>#REF!</v>
      </c>
      <c r="BC20" s="392" t="e">
        <f t="shared" si="24"/>
        <v>#REF!</v>
      </c>
      <c r="BD20" s="391" t="e">
        <f t="shared" si="24"/>
        <v>#REF!</v>
      </c>
      <c r="BE20" s="392" t="e">
        <f t="shared" si="24"/>
        <v>#REF!</v>
      </c>
      <c r="BF20" s="391" t="e">
        <f t="shared" si="24"/>
        <v>#REF!</v>
      </c>
      <c r="BG20" s="392" t="e">
        <f t="shared" si="24"/>
        <v>#REF!</v>
      </c>
      <c r="BH20" s="391" t="e">
        <f t="shared" si="24"/>
        <v>#REF!</v>
      </c>
      <c r="BI20" s="392" t="e">
        <f t="shared" si="24"/>
        <v>#REF!</v>
      </c>
      <c r="BJ20" s="391" t="e">
        <f t="shared" si="24"/>
        <v>#REF!</v>
      </c>
      <c r="BK20" s="392" t="e">
        <f t="shared" si="24"/>
        <v>#REF!</v>
      </c>
      <c r="BL20" s="392" t="e">
        <f t="shared" si="24"/>
        <v>#REF!</v>
      </c>
    </row>
    <row r="21" spans="1:64" ht="10.5" customHeight="1">
      <c r="A21" s="270"/>
      <c r="B21" s="270" t="e">
        <f>#REF!</f>
        <v>#REF!</v>
      </c>
      <c r="C21" s="269" t="e">
        <f>#REF!</f>
        <v>#REF!</v>
      </c>
      <c r="E21" s="290"/>
      <c r="F21" s="290">
        <f t="shared" si="27"/>
        <v>0</v>
      </c>
      <c r="G21" s="290">
        <f t="shared" si="28"/>
        <v>0</v>
      </c>
      <c r="I21" s="290">
        <v>0</v>
      </c>
      <c r="J21" s="290">
        <f t="shared" si="29"/>
        <v>0</v>
      </c>
      <c r="K21" s="290">
        <f t="shared" si="30"/>
        <v>0</v>
      </c>
      <c r="M21" s="290">
        <f t="shared" si="31"/>
        <v>0</v>
      </c>
      <c r="O21" s="288" t="str">
        <f t="shared" si="20"/>
        <v/>
      </c>
      <c r="P21" s="289" t="str">
        <f t="shared" si="16"/>
        <v/>
      </c>
      <c r="Q21" s="280"/>
      <c r="R21" s="271" t="e">
        <f>#REF!</f>
        <v>#REF!</v>
      </c>
      <c r="S21" s="294">
        <f t="shared" si="32"/>
        <v>0</v>
      </c>
      <c r="Y21" s="270" t="e">
        <f t="shared" si="0"/>
        <v>#REF!</v>
      </c>
      <c r="Z21" s="283" t="e">
        <f t="shared" si="25"/>
        <v>#REF!</v>
      </c>
      <c r="AA21" s="284" t="e">
        <f t="shared" si="21"/>
        <v>#REF!</v>
      </c>
      <c r="AB21" s="285" t="e">
        <f t="shared" si="21"/>
        <v>#REF!</v>
      </c>
      <c r="AC21" s="284" t="e">
        <f t="shared" si="21"/>
        <v>#REF!</v>
      </c>
      <c r="AD21" s="285" t="e">
        <f t="shared" si="21"/>
        <v>#REF!</v>
      </c>
      <c r="AE21" s="284" t="e">
        <f t="shared" si="21"/>
        <v>#REF!</v>
      </c>
      <c r="AF21" s="285" t="e">
        <f t="shared" si="21"/>
        <v>#REF!</v>
      </c>
      <c r="AG21" s="284" t="e">
        <f t="shared" si="21"/>
        <v>#REF!</v>
      </c>
      <c r="AH21" s="285" t="e">
        <f t="shared" si="21"/>
        <v>#REF!</v>
      </c>
      <c r="AI21" s="284" t="e">
        <f t="shared" si="21"/>
        <v>#REF!</v>
      </c>
      <c r="AJ21" s="285" t="e">
        <f>SUM(AA21:AI21)</f>
        <v>#REF!</v>
      </c>
      <c r="AM21" s="270" t="e">
        <f t="shared" si="1"/>
        <v>#REF!</v>
      </c>
      <c r="AN21" s="283" t="e">
        <f t="shared" si="26"/>
        <v>#REF!</v>
      </c>
      <c r="AO21" s="284" t="e">
        <f t="shared" si="22"/>
        <v>#REF!</v>
      </c>
      <c r="AP21" s="285" t="e">
        <f t="shared" si="22"/>
        <v>#REF!</v>
      </c>
      <c r="AQ21" s="284" t="e">
        <f t="shared" si="22"/>
        <v>#REF!</v>
      </c>
      <c r="AR21" s="285" t="e">
        <f t="shared" si="22"/>
        <v>#REF!</v>
      </c>
      <c r="AS21" s="284" t="e">
        <f t="shared" si="22"/>
        <v>#REF!</v>
      </c>
      <c r="AT21" s="285" t="e">
        <f t="shared" si="22"/>
        <v>#REF!</v>
      </c>
      <c r="AU21" s="284" t="e">
        <f t="shared" si="22"/>
        <v>#REF!</v>
      </c>
      <c r="AV21" s="285" t="e">
        <f t="shared" si="22"/>
        <v>#REF!</v>
      </c>
      <c r="AW21" s="284" t="e">
        <f t="shared" si="5"/>
        <v>#REF!</v>
      </c>
      <c r="AX21" s="285"/>
      <c r="AZ21" s="270" t="e">
        <f t="shared" si="6"/>
        <v>#REF!</v>
      </c>
      <c r="BA21" s="283" t="e">
        <f t="shared" si="23"/>
        <v>#REF!</v>
      </c>
      <c r="BB21" s="284" t="e">
        <f t="shared" si="24"/>
        <v>#REF!</v>
      </c>
      <c r="BC21" s="285" t="e">
        <f t="shared" si="24"/>
        <v>#REF!</v>
      </c>
      <c r="BD21" s="284" t="e">
        <f t="shared" si="24"/>
        <v>#REF!</v>
      </c>
      <c r="BE21" s="285" t="e">
        <f t="shared" si="24"/>
        <v>#REF!</v>
      </c>
      <c r="BF21" s="284" t="e">
        <f t="shared" si="24"/>
        <v>#REF!</v>
      </c>
      <c r="BG21" s="285" t="e">
        <f t="shared" si="24"/>
        <v>#REF!</v>
      </c>
      <c r="BH21" s="284" t="e">
        <f t="shared" si="24"/>
        <v>#REF!</v>
      </c>
      <c r="BI21" s="285" t="e">
        <f t="shared" si="24"/>
        <v>#REF!</v>
      </c>
      <c r="BJ21" s="284" t="e">
        <f t="shared" si="24"/>
        <v>#REF!</v>
      </c>
      <c r="BK21" s="285" t="e">
        <f t="shared" si="24"/>
        <v>#REF!</v>
      </c>
      <c r="BL21" s="285" t="e">
        <f t="shared" si="24"/>
        <v>#REF!</v>
      </c>
    </row>
    <row r="22" spans="1:64">
      <c r="A22" s="270"/>
      <c r="B22" s="353" t="e">
        <f>#REF!</f>
        <v>#REF!</v>
      </c>
      <c r="C22" s="354" t="e">
        <f>#REF!</f>
        <v>#REF!</v>
      </c>
      <c r="E22" s="357"/>
      <c r="F22" s="357">
        <f t="shared" si="27"/>
        <v>0</v>
      </c>
      <c r="G22" s="357">
        <f t="shared" si="28"/>
        <v>0</v>
      </c>
      <c r="I22" s="357">
        <v>0</v>
      </c>
      <c r="J22" s="357">
        <f t="shared" si="29"/>
        <v>0</v>
      </c>
      <c r="K22" s="357">
        <f t="shared" si="30"/>
        <v>0</v>
      </c>
      <c r="M22" s="357">
        <f t="shared" si="31"/>
        <v>0</v>
      </c>
      <c r="N22" s="354"/>
      <c r="O22" s="288" t="str">
        <f t="shared" si="20"/>
        <v/>
      </c>
      <c r="P22" s="289" t="str">
        <f t="shared" si="16"/>
        <v/>
      </c>
      <c r="Q22" s="280"/>
      <c r="R22" s="271" t="e">
        <f>#REF!</f>
        <v>#REF!</v>
      </c>
      <c r="S22" s="294">
        <f t="shared" si="32"/>
        <v>0</v>
      </c>
      <c r="Y22" s="353" t="e">
        <f t="shared" si="0"/>
        <v>#REF!</v>
      </c>
      <c r="Z22" s="354" t="e">
        <f t="shared" si="25"/>
        <v>#REF!</v>
      </c>
      <c r="AA22" s="391" t="e">
        <f t="shared" si="21"/>
        <v>#REF!</v>
      </c>
      <c r="AB22" s="392" t="e">
        <f t="shared" si="21"/>
        <v>#REF!</v>
      </c>
      <c r="AC22" s="391" t="e">
        <f t="shared" si="21"/>
        <v>#REF!</v>
      </c>
      <c r="AD22" s="392" t="e">
        <f t="shared" si="21"/>
        <v>#REF!</v>
      </c>
      <c r="AE22" s="391" t="e">
        <f t="shared" si="21"/>
        <v>#REF!</v>
      </c>
      <c r="AF22" s="392" t="e">
        <f t="shared" si="21"/>
        <v>#REF!</v>
      </c>
      <c r="AG22" s="391" t="e">
        <f t="shared" si="21"/>
        <v>#REF!</v>
      </c>
      <c r="AH22" s="392" t="e">
        <f t="shared" si="21"/>
        <v>#REF!</v>
      </c>
      <c r="AI22" s="391" t="e">
        <f t="shared" si="21"/>
        <v>#REF!</v>
      </c>
      <c r="AJ22" s="392" t="e">
        <f>SUM(AA22:AI22)</f>
        <v>#REF!</v>
      </c>
      <c r="AM22" s="353" t="e">
        <f t="shared" si="1"/>
        <v>#REF!</v>
      </c>
      <c r="AN22" s="354" t="e">
        <f t="shared" si="26"/>
        <v>#REF!</v>
      </c>
      <c r="AO22" s="391" t="e">
        <f t="shared" si="22"/>
        <v>#REF!</v>
      </c>
      <c r="AP22" s="392" t="e">
        <f t="shared" si="22"/>
        <v>#REF!</v>
      </c>
      <c r="AQ22" s="391" t="e">
        <f t="shared" si="22"/>
        <v>#REF!</v>
      </c>
      <c r="AR22" s="392" t="e">
        <f t="shared" si="22"/>
        <v>#REF!</v>
      </c>
      <c r="AS22" s="391" t="e">
        <f t="shared" si="22"/>
        <v>#REF!</v>
      </c>
      <c r="AT22" s="392" t="e">
        <f t="shared" si="22"/>
        <v>#REF!</v>
      </c>
      <c r="AU22" s="391" t="e">
        <f t="shared" si="22"/>
        <v>#REF!</v>
      </c>
      <c r="AV22" s="392" t="e">
        <f t="shared" si="22"/>
        <v>#REF!</v>
      </c>
      <c r="AW22" s="391" t="e">
        <f t="shared" si="5"/>
        <v>#REF!</v>
      </c>
      <c r="AX22" s="297"/>
      <c r="AZ22" s="353" t="e">
        <f t="shared" si="6"/>
        <v>#REF!</v>
      </c>
      <c r="BA22" s="354" t="e">
        <f t="shared" si="23"/>
        <v>#REF!</v>
      </c>
      <c r="BB22" s="391" t="e">
        <f t="shared" si="24"/>
        <v>#REF!</v>
      </c>
      <c r="BC22" s="392" t="e">
        <f t="shared" si="24"/>
        <v>#REF!</v>
      </c>
      <c r="BD22" s="391" t="e">
        <f t="shared" si="24"/>
        <v>#REF!</v>
      </c>
      <c r="BE22" s="392" t="e">
        <f t="shared" si="24"/>
        <v>#REF!</v>
      </c>
      <c r="BF22" s="391" t="e">
        <f t="shared" si="24"/>
        <v>#REF!</v>
      </c>
      <c r="BG22" s="392" t="e">
        <f t="shared" si="24"/>
        <v>#REF!</v>
      </c>
      <c r="BH22" s="391" t="e">
        <f t="shared" si="24"/>
        <v>#REF!</v>
      </c>
      <c r="BI22" s="392" t="e">
        <f t="shared" si="24"/>
        <v>#REF!</v>
      </c>
      <c r="BJ22" s="391" t="e">
        <f t="shared" si="24"/>
        <v>#REF!</v>
      </c>
      <c r="BK22" s="392" t="e">
        <f t="shared" si="24"/>
        <v>#REF!</v>
      </c>
      <c r="BL22" s="392" t="e">
        <f t="shared" si="24"/>
        <v>#REF!</v>
      </c>
    </row>
    <row r="23" spans="1:64">
      <c r="A23" s="270"/>
      <c r="B23" s="270" t="e">
        <f>#REF!</f>
        <v>#REF!</v>
      </c>
      <c r="C23" s="283" t="e">
        <f>#REF!</f>
        <v>#REF!</v>
      </c>
      <c r="E23" s="290"/>
      <c r="F23" s="290">
        <f t="shared" si="27"/>
        <v>0</v>
      </c>
      <c r="G23" s="290">
        <f t="shared" si="28"/>
        <v>0</v>
      </c>
      <c r="I23" s="290"/>
      <c r="J23" s="290">
        <f t="shared" si="29"/>
        <v>0</v>
      </c>
      <c r="K23" s="290">
        <f t="shared" si="30"/>
        <v>0</v>
      </c>
      <c r="M23" s="290">
        <f t="shared" si="31"/>
        <v>0</v>
      </c>
      <c r="N23" s="283"/>
      <c r="O23" s="288" t="str">
        <f t="shared" si="20"/>
        <v/>
      </c>
      <c r="P23" s="289" t="str">
        <f t="shared" si="16"/>
        <v/>
      </c>
      <c r="Q23" s="280"/>
      <c r="R23" s="271" t="e">
        <f>#REF!</f>
        <v>#REF!</v>
      </c>
      <c r="S23" s="294">
        <f t="shared" si="32"/>
        <v>0</v>
      </c>
      <c r="Y23" s="270" t="e">
        <f t="shared" si="0"/>
        <v>#REF!</v>
      </c>
      <c r="Z23" s="283" t="e">
        <f t="shared" si="25"/>
        <v>#REF!</v>
      </c>
      <c r="AA23" s="284" t="e">
        <f t="shared" si="21"/>
        <v>#REF!</v>
      </c>
      <c r="AB23" s="285" t="e">
        <f t="shared" si="21"/>
        <v>#REF!</v>
      </c>
      <c r="AC23" s="284" t="e">
        <f t="shared" si="21"/>
        <v>#REF!</v>
      </c>
      <c r="AD23" s="285" t="e">
        <f t="shared" si="21"/>
        <v>#REF!</v>
      </c>
      <c r="AE23" s="284" t="e">
        <f t="shared" si="21"/>
        <v>#REF!</v>
      </c>
      <c r="AF23" s="285" t="e">
        <f t="shared" si="21"/>
        <v>#REF!</v>
      </c>
      <c r="AG23" s="284" t="e">
        <f t="shared" si="21"/>
        <v>#REF!</v>
      </c>
      <c r="AH23" s="285" t="e">
        <f t="shared" si="21"/>
        <v>#REF!</v>
      </c>
      <c r="AI23" s="284" t="e">
        <f t="shared" si="21"/>
        <v>#REF!</v>
      </c>
      <c r="AJ23" s="285" t="e">
        <f>SUM(AA23:AI23)</f>
        <v>#REF!</v>
      </c>
      <c r="AM23" s="270" t="e">
        <f t="shared" si="1"/>
        <v>#REF!</v>
      </c>
      <c r="AN23" s="283" t="e">
        <f t="shared" si="26"/>
        <v>#REF!</v>
      </c>
      <c r="AO23" s="284" t="e">
        <f t="shared" si="22"/>
        <v>#REF!</v>
      </c>
      <c r="AP23" s="285" t="e">
        <f t="shared" si="22"/>
        <v>#REF!</v>
      </c>
      <c r="AQ23" s="284" t="e">
        <f t="shared" si="22"/>
        <v>#REF!</v>
      </c>
      <c r="AR23" s="285" t="e">
        <f t="shared" si="22"/>
        <v>#REF!</v>
      </c>
      <c r="AS23" s="284" t="e">
        <f t="shared" si="22"/>
        <v>#REF!</v>
      </c>
      <c r="AT23" s="285" t="e">
        <f t="shared" si="22"/>
        <v>#REF!</v>
      </c>
      <c r="AU23" s="284" t="e">
        <f t="shared" si="22"/>
        <v>#REF!</v>
      </c>
      <c r="AV23" s="285" t="e">
        <f t="shared" si="22"/>
        <v>#REF!</v>
      </c>
      <c r="AW23" s="284" t="e">
        <f t="shared" si="5"/>
        <v>#REF!</v>
      </c>
      <c r="AX23" s="285"/>
      <c r="AZ23" s="270" t="e">
        <f t="shared" si="6"/>
        <v>#REF!</v>
      </c>
      <c r="BA23" s="283" t="e">
        <f t="shared" si="23"/>
        <v>#REF!</v>
      </c>
      <c r="BB23" s="284" t="e">
        <f t="shared" si="24"/>
        <v>#REF!</v>
      </c>
      <c r="BC23" s="285" t="e">
        <f t="shared" si="24"/>
        <v>#REF!</v>
      </c>
      <c r="BD23" s="284" t="e">
        <f t="shared" si="24"/>
        <v>#REF!</v>
      </c>
      <c r="BE23" s="285" t="e">
        <f t="shared" si="24"/>
        <v>#REF!</v>
      </c>
      <c r="BF23" s="284" t="e">
        <f t="shared" si="24"/>
        <v>#REF!</v>
      </c>
      <c r="BG23" s="285" t="e">
        <f t="shared" si="24"/>
        <v>#REF!</v>
      </c>
      <c r="BH23" s="284" t="e">
        <f t="shared" si="24"/>
        <v>#REF!</v>
      </c>
      <c r="BI23" s="285" t="e">
        <f t="shared" si="24"/>
        <v>#REF!</v>
      </c>
      <c r="BJ23" s="284" t="e">
        <f t="shared" si="24"/>
        <v>#REF!</v>
      </c>
      <c r="BK23" s="285" t="e">
        <f t="shared" si="24"/>
        <v>#REF!</v>
      </c>
      <c r="BL23" s="285" t="e">
        <f t="shared" si="24"/>
        <v>#REF!</v>
      </c>
    </row>
    <row r="24" spans="1:64" ht="12" customHeight="1">
      <c r="A24" s="270"/>
      <c r="B24" s="353" t="e">
        <f>#REF!</f>
        <v>#REF!</v>
      </c>
      <c r="C24" s="354" t="e">
        <f>#REF!</f>
        <v>#REF!</v>
      </c>
      <c r="E24" s="357"/>
      <c r="F24" s="357">
        <f t="shared" si="27"/>
        <v>0</v>
      </c>
      <c r="G24" s="357">
        <f t="shared" si="28"/>
        <v>0</v>
      </c>
      <c r="I24" s="357"/>
      <c r="J24" s="357">
        <f t="shared" si="29"/>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5"/>
        <v>#REF!</v>
      </c>
      <c r="AA24" s="391" t="e">
        <f t="shared" si="21"/>
        <v>#REF!</v>
      </c>
      <c r="AB24" s="392" t="e">
        <f t="shared" si="21"/>
        <v>#REF!</v>
      </c>
      <c r="AC24" s="391" t="e">
        <f t="shared" si="21"/>
        <v>#REF!</v>
      </c>
      <c r="AD24" s="392" t="e">
        <f t="shared" si="21"/>
        <v>#REF!</v>
      </c>
      <c r="AE24" s="391" t="e">
        <f t="shared" si="21"/>
        <v>#REF!</v>
      </c>
      <c r="AF24" s="392" t="e">
        <f t="shared" si="21"/>
        <v>#REF!</v>
      </c>
      <c r="AG24" s="391" t="e">
        <f t="shared" si="21"/>
        <v>#REF!</v>
      </c>
      <c r="AH24" s="392" t="e">
        <f t="shared" si="21"/>
        <v>#REF!</v>
      </c>
      <c r="AI24" s="391" t="e">
        <f t="shared" si="21"/>
        <v>#REF!</v>
      </c>
      <c r="AJ24" s="392" t="e">
        <f>SUM(AA24:AI24)</f>
        <v>#REF!</v>
      </c>
      <c r="AM24" s="353" t="e">
        <f t="shared" si="1"/>
        <v>#REF!</v>
      </c>
      <c r="AN24" s="354" t="e">
        <f t="shared" si="26"/>
        <v>#REF!</v>
      </c>
      <c r="AO24" s="391" t="e">
        <f t="shared" si="22"/>
        <v>#REF!</v>
      </c>
      <c r="AP24" s="392" t="e">
        <f t="shared" si="22"/>
        <v>#REF!</v>
      </c>
      <c r="AQ24" s="391" t="e">
        <f t="shared" si="22"/>
        <v>#REF!</v>
      </c>
      <c r="AR24" s="392" t="e">
        <f t="shared" si="22"/>
        <v>#REF!</v>
      </c>
      <c r="AS24" s="391" t="e">
        <f t="shared" si="22"/>
        <v>#REF!</v>
      </c>
      <c r="AT24" s="392" t="e">
        <f t="shared" si="22"/>
        <v>#REF!</v>
      </c>
      <c r="AU24" s="391" t="e">
        <f t="shared" si="22"/>
        <v>#REF!</v>
      </c>
      <c r="AV24" s="392" t="e">
        <f t="shared" si="22"/>
        <v>#REF!</v>
      </c>
      <c r="AW24" s="391" t="e">
        <f t="shared" si="5"/>
        <v>#REF!</v>
      </c>
      <c r="AX24" s="297"/>
      <c r="AZ24" s="353" t="e">
        <f t="shared" si="6"/>
        <v>#REF!</v>
      </c>
      <c r="BA24" s="354" t="e">
        <f t="shared" si="23"/>
        <v>#REF!</v>
      </c>
      <c r="BB24" s="391" t="e">
        <f t="shared" si="24"/>
        <v>#REF!</v>
      </c>
      <c r="BC24" s="392" t="e">
        <f t="shared" si="24"/>
        <v>#REF!</v>
      </c>
      <c r="BD24" s="391" t="e">
        <f t="shared" si="24"/>
        <v>#REF!</v>
      </c>
      <c r="BE24" s="392" t="e">
        <f t="shared" si="24"/>
        <v>#REF!</v>
      </c>
      <c r="BF24" s="391" t="e">
        <f t="shared" si="24"/>
        <v>#REF!</v>
      </c>
      <c r="BG24" s="392" t="e">
        <f t="shared" si="24"/>
        <v>#REF!</v>
      </c>
      <c r="BH24" s="391" t="e">
        <f t="shared" si="24"/>
        <v>#REF!</v>
      </c>
      <c r="BI24" s="392" t="e">
        <f t="shared" si="24"/>
        <v>#REF!</v>
      </c>
      <c r="BJ24" s="391" t="e">
        <f t="shared" si="24"/>
        <v>#REF!</v>
      </c>
      <c r="BK24" s="392" t="e">
        <f t="shared" si="24"/>
        <v>#REF!</v>
      </c>
      <c r="BL24" s="392" t="e">
        <f t="shared" si="24"/>
        <v>#REF!</v>
      </c>
    </row>
    <row r="25" spans="1:64">
      <c r="A25" s="270"/>
      <c r="B25" s="270" t="e">
        <f>#REF!</f>
        <v>#REF!</v>
      </c>
      <c r="C25" s="283" t="e">
        <f>#REF!</f>
        <v>#REF!</v>
      </c>
      <c r="E25" s="290"/>
      <c r="F25" s="290">
        <f t="shared" si="27"/>
        <v>0</v>
      </c>
      <c r="G25" s="290">
        <f t="shared" si="28"/>
        <v>0</v>
      </c>
      <c r="I25" s="290">
        <v>0</v>
      </c>
      <c r="J25" s="290">
        <f t="shared" si="29"/>
        <v>0</v>
      </c>
      <c r="K25" s="290">
        <f t="shared" si="30"/>
        <v>0</v>
      </c>
      <c r="M25" s="290">
        <f t="shared" si="31"/>
        <v>0</v>
      </c>
      <c r="N25" s="283"/>
      <c r="O25" s="288" t="str">
        <f t="shared" si="20"/>
        <v/>
      </c>
      <c r="P25" s="289" t="str">
        <f t="shared" ref="P25:P36" si="33">IF(O25="ERROR","Please insert comment","")</f>
        <v/>
      </c>
      <c r="R25" s="271" t="e">
        <f>#REF!</f>
        <v>#REF!</v>
      </c>
      <c r="S25" s="294">
        <f t="shared" si="32"/>
        <v>0</v>
      </c>
      <c r="Y25" s="270" t="e">
        <f t="shared" ref="Y25:Y31" si="34">B30</f>
        <v>#REF!</v>
      </c>
      <c r="Z25" s="283" t="e">
        <f t="shared" ref="Z25:Z31" si="35">C30</f>
        <v>#REF!</v>
      </c>
      <c r="AA25" s="284" t="e">
        <f t="shared" ref="AA25:AI31" si="36">SUMPRODUCT(($A$76:$A$743=$Y25&amp;"- "&amp;$Z25)*($C$76:$C$743=AA$1)*($G$76:$G$743))</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ref="AJ25:AJ31" si="37">SUM(AA25:AI25)</f>
        <v>#REF!</v>
      </c>
      <c r="AM25" s="270" t="e">
        <f t="shared" ref="AM25:AM31" si="38">B30</f>
        <v>#REF!</v>
      </c>
      <c r="AN25" s="283" t="e">
        <f t="shared" ref="AN25:AN31" si="39">C30</f>
        <v>#REF!</v>
      </c>
      <c r="AO25" s="284" t="e">
        <f t="shared" ref="AO25:AV31" si="40">SUMPRODUCT(($J$76:$J$742=$AM25&amp;"- "&amp;$AN25)*($K$76:$K$742=AO$1)*($O$76:$O$742))</f>
        <v>#REF!</v>
      </c>
      <c r="AP25" s="285" t="e">
        <f t="shared" si="40"/>
        <v>#REF!</v>
      </c>
      <c r="AQ25" s="284" t="e">
        <f t="shared" si="40"/>
        <v>#REF!</v>
      </c>
      <c r="AR25" s="285" t="e">
        <f t="shared" si="40"/>
        <v>#REF!</v>
      </c>
      <c r="AS25" s="284" t="e">
        <f t="shared" si="40"/>
        <v>#REF!</v>
      </c>
      <c r="AT25" s="285" t="e">
        <f t="shared" si="40"/>
        <v>#REF!</v>
      </c>
      <c r="AU25" s="284" t="e">
        <f t="shared" si="40"/>
        <v>#REF!</v>
      </c>
      <c r="AV25" s="285" t="e">
        <f t="shared" si="40"/>
        <v>#REF!</v>
      </c>
      <c r="AW25" s="284" t="e">
        <f t="shared" ref="AW25:AW31" si="41">SUM(AO25:AV25)</f>
        <v>#REF!</v>
      </c>
      <c r="AX25" s="285"/>
      <c r="AZ25" s="270" t="e">
        <f t="shared" ref="AZ25:AZ31" si="42">B30</f>
        <v>#REF!</v>
      </c>
      <c r="BA25" s="283" t="e">
        <f t="shared" ref="BA25:BA31" si="43">C30</f>
        <v>#REF!</v>
      </c>
      <c r="BB25" s="284" t="e">
        <f t="shared" ref="BB25:BL31" si="44">SUMPRODUCT(($C$9:$C$70=$BA25)*($N$9:$N$70=BB$1)*($M$9:$M$70))</f>
        <v>#REF!</v>
      </c>
      <c r="BC25" s="285" t="e">
        <f t="shared" si="44"/>
        <v>#REF!</v>
      </c>
      <c r="BD25" s="284" t="e">
        <f t="shared" si="44"/>
        <v>#REF!</v>
      </c>
      <c r="BE25" s="285" t="e">
        <f t="shared" si="44"/>
        <v>#REF!</v>
      </c>
      <c r="BF25" s="284" t="e">
        <f t="shared" si="44"/>
        <v>#REF!</v>
      </c>
      <c r="BG25" s="285" t="e">
        <f t="shared" si="44"/>
        <v>#REF!</v>
      </c>
      <c r="BH25" s="284" t="e">
        <f t="shared" si="44"/>
        <v>#REF!</v>
      </c>
      <c r="BI25" s="285" t="e">
        <f t="shared" si="44"/>
        <v>#REF!</v>
      </c>
      <c r="BJ25" s="284" t="e">
        <f t="shared" si="44"/>
        <v>#REF!</v>
      </c>
      <c r="BK25" s="285" t="e">
        <f t="shared" si="44"/>
        <v>#REF!</v>
      </c>
      <c r="BL25" s="285" t="e">
        <f t="shared" si="44"/>
        <v>#REF!</v>
      </c>
    </row>
    <row r="26" spans="1:64" ht="11.25" customHeight="1">
      <c r="A26" s="270">
        <f>+A24+1</f>
        <v>1</v>
      </c>
      <c r="B26" s="353" t="e">
        <f>#REF!</f>
        <v>#REF!</v>
      </c>
      <c r="C26" s="354" t="e">
        <f>#REF!</f>
        <v>#REF!</v>
      </c>
      <c r="E26" s="357"/>
      <c r="F26" s="357">
        <f t="shared" si="27"/>
        <v>0</v>
      </c>
      <c r="G26" s="357">
        <f t="shared" si="28"/>
        <v>0</v>
      </c>
      <c r="I26" s="357">
        <v>0</v>
      </c>
      <c r="J26" s="357">
        <f t="shared" si="29"/>
        <v>0</v>
      </c>
      <c r="K26" s="357">
        <f t="shared" si="30"/>
        <v>0</v>
      </c>
      <c r="M26" s="357">
        <f t="shared" si="31"/>
        <v>0</v>
      </c>
      <c r="N26" s="354"/>
      <c r="O26" s="288" t="str">
        <f t="shared" si="20"/>
        <v/>
      </c>
      <c r="P26" s="289" t="str">
        <f t="shared" si="33"/>
        <v/>
      </c>
      <c r="R26" s="291" t="s">
        <v>17</v>
      </c>
      <c r="S26" s="295">
        <f>SUM(S18:S25)</f>
        <v>0</v>
      </c>
      <c r="T26" s="293" t="str">
        <f>IF(J71=S26,"","ERROR")</f>
        <v/>
      </c>
      <c r="Y26" s="353" t="e">
        <f t="shared" si="34"/>
        <v>#REF!</v>
      </c>
      <c r="Z26" s="354" t="e">
        <f t="shared" si="35"/>
        <v>#REF!</v>
      </c>
      <c r="AA26" s="391" t="e">
        <f t="shared" si="36"/>
        <v>#REF!</v>
      </c>
      <c r="AB26" s="392" t="e">
        <f t="shared" si="36"/>
        <v>#REF!</v>
      </c>
      <c r="AC26" s="391" t="e">
        <f t="shared" si="36"/>
        <v>#REF!</v>
      </c>
      <c r="AD26" s="392" t="e">
        <f t="shared" si="36"/>
        <v>#REF!</v>
      </c>
      <c r="AE26" s="391" t="e">
        <f t="shared" si="36"/>
        <v>#REF!</v>
      </c>
      <c r="AF26" s="392" t="e">
        <f t="shared" si="36"/>
        <v>#REF!</v>
      </c>
      <c r="AG26" s="391" t="e">
        <f t="shared" si="36"/>
        <v>#REF!</v>
      </c>
      <c r="AH26" s="392" t="e">
        <f t="shared" si="36"/>
        <v>#REF!</v>
      </c>
      <c r="AI26" s="391" t="e">
        <f t="shared" si="36"/>
        <v>#REF!</v>
      </c>
      <c r="AJ26" s="392" t="e">
        <f t="shared" si="37"/>
        <v>#REF!</v>
      </c>
      <c r="AM26" s="353" t="e">
        <f t="shared" si="38"/>
        <v>#REF!</v>
      </c>
      <c r="AN26" s="354" t="e">
        <f t="shared" si="39"/>
        <v>#REF!</v>
      </c>
      <c r="AO26" s="391" t="e">
        <f t="shared" si="40"/>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41"/>
        <v>#REF!</v>
      </c>
      <c r="AX26" s="297"/>
      <c r="AZ26" s="353" t="e">
        <f t="shared" si="42"/>
        <v>#REF!</v>
      </c>
      <c r="BA26" s="354" t="e">
        <f t="shared" si="43"/>
        <v>#REF!</v>
      </c>
      <c r="BB26" s="391" t="e">
        <f t="shared" si="44"/>
        <v>#REF!</v>
      </c>
      <c r="BC26" s="392" t="e">
        <f t="shared" si="44"/>
        <v>#REF!</v>
      </c>
      <c r="BD26" s="391" t="e">
        <f t="shared" si="44"/>
        <v>#REF!</v>
      </c>
      <c r="BE26" s="392" t="e">
        <f t="shared" si="44"/>
        <v>#REF!</v>
      </c>
      <c r="BF26" s="391" t="e">
        <f t="shared" si="44"/>
        <v>#REF!</v>
      </c>
      <c r="BG26" s="392" t="e">
        <f t="shared" si="44"/>
        <v>#REF!</v>
      </c>
      <c r="BH26" s="391" t="e">
        <f t="shared" si="44"/>
        <v>#REF!</v>
      </c>
      <c r="BI26" s="392" t="e">
        <f t="shared" si="44"/>
        <v>#REF!</v>
      </c>
      <c r="BJ26" s="391" t="e">
        <f t="shared" si="44"/>
        <v>#REF!</v>
      </c>
      <c r="BK26" s="392" t="e">
        <f t="shared" si="44"/>
        <v>#REF!</v>
      </c>
      <c r="BL26" s="392" t="e">
        <f t="shared" si="44"/>
        <v>#REF!</v>
      </c>
    </row>
    <row r="27" spans="1:64">
      <c r="A27" s="270"/>
      <c r="B27" s="270" t="e">
        <f>#REF!</f>
        <v>#REF!</v>
      </c>
      <c r="C27" s="283" t="e">
        <f>#REF!</f>
        <v>#REF!</v>
      </c>
      <c r="E27" s="290"/>
      <c r="F27" s="290">
        <f t="shared" si="27"/>
        <v>0</v>
      </c>
      <c r="G27" s="290">
        <f t="shared" si="28"/>
        <v>0</v>
      </c>
      <c r="I27" s="290"/>
      <c r="J27" s="290">
        <f t="shared" si="29"/>
        <v>0</v>
      </c>
      <c r="K27" s="290">
        <f t="shared" si="30"/>
        <v>0</v>
      </c>
      <c r="M27" s="290">
        <f t="shared" si="31"/>
        <v>0</v>
      </c>
      <c r="N27" s="283"/>
      <c r="O27" s="288" t="str">
        <f t="shared" si="20"/>
        <v/>
      </c>
      <c r="P27" s="289" t="str">
        <f t="shared" si="33"/>
        <v/>
      </c>
      <c r="Y27" s="276" t="e">
        <f t="shared" si="34"/>
        <v>#REF!</v>
      </c>
      <c r="Z27" s="277"/>
      <c r="AA27" s="278" t="e">
        <f>+AA28+AA29+AA30+AA31</f>
        <v>#REF!</v>
      </c>
      <c r="AB27" s="278" t="e">
        <f t="shared" ref="AB27:AJ27" si="45">+AB28+AB29+AB30+AB31</f>
        <v>#REF!</v>
      </c>
      <c r="AC27" s="278" t="e">
        <f t="shared" si="45"/>
        <v>#REF!</v>
      </c>
      <c r="AD27" s="278" t="e">
        <f t="shared" si="45"/>
        <v>#REF!</v>
      </c>
      <c r="AE27" s="278" t="e">
        <f t="shared" si="45"/>
        <v>#REF!</v>
      </c>
      <c r="AF27" s="278" t="e">
        <f t="shared" si="45"/>
        <v>#REF!</v>
      </c>
      <c r="AG27" s="278" t="e">
        <f t="shared" si="45"/>
        <v>#REF!</v>
      </c>
      <c r="AH27" s="278" t="e">
        <f t="shared" si="45"/>
        <v>#REF!</v>
      </c>
      <c r="AI27" s="278" t="e">
        <f t="shared" si="45"/>
        <v>#REF!</v>
      </c>
      <c r="AJ27" s="278" t="e">
        <f t="shared" si="45"/>
        <v>#REF!</v>
      </c>
      <c r="AM27" s="276" t="e">
        <f t="shared" si="38"/>
        <v>#REF!</v>
      </c>
      <c r="AN27" s="277">
        <f t="shared" si="39"/>
        <v>0</v>
      </c>
      <c r="AO27" s="278" t="e">
        <f t="shared" ref="AO27:AV27" si="46">+AO28+AO29+AO30+AO31</f>
        <v>#REF!</v>
      </c>
      <c r="AP27" s="278" t="e">
        <f t="shared" si="46"/>
        <v>#REF!</v>
      </c>
      <c r="AQ27" s="278" t="e">
        <f t="shared" si="46"/>
        <v>#REF!</v>
      </c>
      <c r="AR27" s="278" t="e">
        <f t="shared" si="46"/>
        <v>#REF!</v>
      </c>
      <c r="AS27" s="278" t="e">
        <f t="shared" si="46"/>
        <v>#REF!</v>
      </c>
      <c r="AT27" s="278" t="e">
        <f t="shared" si="46"/>
        <v>#REF!</v>
      </c>
      <c r="AU27" s="278" t="e">
        <f t="shared" si="46"/>
        <v>#REF!</v>
      </c>
      <c r="AV27" s="278" t="e">
        <f t="shared" si="46"/>
        <v>#REF!</v>
      </c>
      <c r="AW27" s="278" t="e">
        <f t="shared" si="41"/>
        <v>#REF!</v>
      </c>
      <c r="AX27" s="333"/>
      <c r="AZ27" s="276" t="e">
        <f t="shared" si="42"/>
        <v>#REF!</v>
      </c>
      <c r="BA27" s="277"/>
      <c r="BB27" s="278" t="e">
        <f>+BB28+BB29+BB30+BB31</f>
        <v>#REF!</v>
      </c>
      <c r="BC27" s="278" t="e">
        <f t="shared" ref="BC27:BL27" si="47">+BC28+BC29+BC30+BC31</f>
        <v>#REF!</v>
      </c>
      <c r="BD27" s="278" t="e">
        <f t="shared" si="47"/>
        <v>#REF!</v>
      </c>
      <c r="BE27" s="278" t="e">
        <f t="shared" si="47"/>
        <v>#REF!</v>
      </c>
      <c r="BF27" s="278" t="e">
        <f t="shared" si="47"/>
        <v>#REF!</v>
      </c>
      <c r="BG27" s="278" t="e">
        <f t="shared" si="47"/>
        <v>#REF!</v>
      </c>
      <c r="BH27" s="278" t="e">
        <f t="shared" si="47"/>
        <v>#REF!</v>
      </c>
      <c r="BI27" s="278" t="e">
        <f t="shared" si="47"/>
        <v>#REF!</v>
      </c>
      <c r="BJ27" s="278" t="e">
        <f t="shared" si="47"/>
        <v>#REF!</v>
      </c>
      <c r="BK27" s="278" t="e">
        <f t="shared" si="47"/>
        <v>#REF!</v>
      </c>
      <c r="BL27" s="278" t="e">
        <f t="shared" si="47"/>
        <v>#REF!</v>
      </c>
    </row>
    <row r="28" spans="1:64">
      <c r="A28" s="270"/>
      <c r="B28" s="353" t="e">
        <f>#REF!</f>
        <v>#REF!</v>
      </c>
      <c r="C28" s="354" t="e">
        <f>#REF!</f>
        <v>#REF!</v>
      </c>
      <c r="E28" s="357"/>
      <c r="F28" s="357">
        <f t="shared" si="27"/>
        <v>0</v>
      </c>
      <c r="G28" s="357">
        <f t="shared" si="28"/>
        <v>0</v>
      </c>
      <c r="I28" s="357">
        <v>0</v>
      </c>
      <c r="J28" s="357">
        <f t="shared" si="29"/>
        <v>0</v>
      </c>
      <c r="K28" s="357">
        <f t="shared" si="30"/>
        <v>0</v>
      </c>
      <c r="M28" s="357">
        <f t="shared" si="31"/>
        <v>0</v>
      </c>
      <c r="N28" s="354"/>
      <c r="O28" s="288" t="str">
        <f t="shared" si="20"/>
        <v/>
      </c>
      <c r="P28" s="289" t="str">
        <f t="shared" si="33"/>
        <v/>
      </c>
      <c r="Y28" s="270" t="e">
        <f t="shared" si="34"/>
        <v>#REF!</v>
      </c>
      <c r="Z28" s="283" t="e">
        <f t="shared" si="35"/>
        <v>#REF!</v>
      </c>
      <c r="AA28" s="284" t="e">
        <f t="shared" si="36"/>
        <v>#REF!</v>
      </c>
      <c r="AB28" s="285" t="e">
        <f t="shared" si="36"/>
        <v>#REF!</v>
      </c>
      <c r="AC28" s="284" t="e">
        <f t="shared" si="36"/>
        <v>#REF!</v>
      </c>
      <c r="AD28" s="285" t="e">
        <f t="shared" si="36"/>
        <v>#REF!</v>
      </c>
      <c r="AE28" s="284" t="e">
        <f t="shared" si="36"/>
        <v>#REF!</v>
      </c>
      <c r="AF28" s="285" t="e">
        <f t="shared" si="36"/>
        <v>#REF!</v>
      </c>
      <c r="AG28" s="284" t="e">
        <f t="shared" si="36"/>
        <v>#REF!</v>
      </c>
      <c r="AH28" s="285" t="e">
        <f t="shared" si="36"/>
        <v>#REF!</v>
      </c>
      <c r="AI28" s="284" t="e">
        <f t="shared" si="36"/>
        <v>#REF!</v>
      </c>
      <c r="AJ28" s="285" t="e">
        <f t="shared" si="37"/>
        <v>#REF!</v>
      </c>
      <c r="AM28" s="270" t="e">
        <f t="shared" si="38"/>
        <v>#REF!</v>
      </c>
      <c r="AN28" s="283" t="e">
        <f t="shared" si="39"/>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41"/>
        <v>#REF!</v>
      </c>
      <c r="AX28" s="285"/>
      <c r="AZ28" s="270" t="e">
        <f t="shared" si="42"/>
        <v>#REF!</v>
      </c>
      <c r="BA28" s="283" t="e">
        <f t="shared" si="43"/>
        <v>#REF!</v>
      </c>
      <c r="BB28" s="284" t="e">
        <f t="shared" si="44"/>
        <v>#REF!</v>
      </c>
      <c r="BC28" s="285" t="e">
        <f t="shared" si="44"/>
        <v>#REF!</v>
      </c>
      <c r="BD28" s="284" t="e">
        <f t="shared" si="44"/>
        <v>#REF!</v>
      </c>
      <c r="BE28" s="285" t="e">
        <f t="shared" si="44"/>
        <v>#REF!</v>
      </c>
      <c r="BF28" s="284" t="e">
        <f t="shared" si="44"/>
        <v>#REF!</v>
      </c>
      <c r="BG28" s="285" t="e">
        <f t="shared" si="44"/>
        <v>#REF!</v>
      </c>
      <c r="BH28" s="284" t="e">
        <f t="shared" si="44"/>
        <v>#REF!</v>
      </c>
      <c r="BI28" s="285" t="e">
        <f t="shared" si="44"/>
        <v>#REF!</v>
      </c>
      <c r="BJ28" s="284" t="e">
        <f t="shared" si="44"/>
        <v>#REF!</v>
      </c>
      <c r="BK28" s="285" t="e">
        <f t="shared" si="44"/>
        <v>#REF!</v>
      </c>
      <c r="BL28" s="285" t="e">
        <f t="shared" si="44"/>
        <v>#REF!</v>
      </c>
    </row>
    <row r="29" spans="1:64">
      <c r="A29" s="270"/>
      <c r="B29" s="270" t="e">
        <f>#REF!</f>
        <v>#REF!</v>
      </c>
      <c r="C29" s="283" t="e">
        <f>#REF!</f>
        <v>#REF!</v>
      </c>
      <c r="E29" s="290"/>
      <c r="F29" s="290">
        <f t="shared" si="27"/>
        <v>0</v>
      </c>
      <c r="G29" s="290">
        <f t="shared" si="28"/>
        <v>0</v>
      </c>
      <c r="I29" s="290">
        <v>0</v>
      </c>
      <c r="J29" s="290">
        <f t="shared" si="29"/>
        <v>0</v>
      </c>
      <c r="K29" s="290">
        <f t="shared" si="30"/>
        <v>0</v>
      </c>
      <c r="M29" s="290">
        <f t="shared" si="31"/>
        <v>0</v>
      </c>
      <c r="N29" s="283"/>
      <c r="O29" s="288" t="str">
        <f t="shared" si="20"/>
        <v/>
      </c>
      <c r="P29" s="289" t="str">
        <f t="shared" si="33"/>
        <v/>
      </c>
      <c r="Y29" s="353" t="e">
        <f t="shared" si="34"/>
        <v>#REF!</v>
      </c>
      <c r="Z29" s="354" t="e">
        <f t="shared" si="35"/>
        <v>#REF!</v>
      </c>
      <c r="AA29" s="391" t="e">
        <f t="shared" si="36"/>
        <v>#REF!</v>
      </c>
      <c r="AB29" s="392" t="e">
        <f t="shared" si="36"/>
        <v>#REF!</v>
      </c>
      <c r="AC29" s="391" t="e">
        <f t="shared" si="36"/>
        <v>#REF!</v>
      </c>
      <c r="AD29" s="392" t="e">
        <f t="shared" si="36"/>
        <v>#REF!</v>
      </c>
      <c r="AE29" s="391" t="e">
        <f t="shared" si="36"/>
        <v>#REF!</v>
      </c>
      <c r="AF29" s="392" t="e">
        <f t="shared" si="36"/>
        <v>#REF!</v>
      </c>
      <c r="AG29" s="391" t="e">
        <f t="shared" si="36"/>
        <v>#REF!</v>
      </c>
      <c r="AH29" s="392" t="e">
        <f t="shared" si="36"/>
        <v>#REF!</v>
      </c>
      <c r="AI29" s="391" t="e">
        <f t="shared" si="36"/>
        <v>#REF!</v>
      </c>
      <c r="AJ29" s="392" t="e">
        <f t="shared" si="37"/>
        <v>#REF!</v>
      </c>
      <c r="AM29" s="353" t="e">
        <f t="shared" si="38"/>
        <v>#REF!</v>
      </c>
      <c r="AN29" s="354" t="e">
        <f t="shared" si="39"/>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41"/>
        <v>#REF!</v>
      </c>
      <c r="AX29" s="297"/>
      <c r="AZ29" s="353" t="e">
        <f t="shared" si="42"/>
        <v>#REF!</v>
      </c>
      <c r="BA29" s="354" t="e">
        <f t="shared" si="43"/>
        <v>#REF!</v>
      </c>
      <c r="BB29" s="391" t="e">
        <f t="shared" si="44"/>
        <v>#REF!</v>
      </c>
      <c r="BC29" s="392" t="e">
        <f t="shared" si="44"/>
        <v>#REF!</v>
      </c>
      <c r="BD29" s="391" t="e">
        <f t="shared" si="44"/>
        <v>#REF!</v>
      </c>
      <c r="BE29" s="392" t="e">
        <f t="shared" si="44"/>
        <v>#REF!</v>
      </c>
      <c r="BF29" s="391" t="e">
        <f t="shared" si="44"/>
        <v>#REF!</v>
      </c>
      <c r="BG29" s="392" t="e">
        <f t="shared" si="44"/>
        <v>#REF!</v>
      </c>
      <c r="BH29" s="391" t="e">
        <f t="shared" si="44"/>
        <v>#REF!</v>
      </c>
      <c r="BI29" s="392" t="e">
        <f t="shared" si="44"/>
        <v>#REF!</v>
      </c>
      <c r="BJ29" s="391" t="e">
        <f t="shared" si="44"/>
        <v>#REF!</v>
      </c>
      <c r="BK29" s="392" t="e">
        <f t="shared" si="44"/>
        <v>#REF!</v>
      </c>
      <c r="BL29" s="392" t="e">
        <f t="shared" si="44"/>
        <v>#REF!</v>
      </c>
    </row>
    <row r="30" spans="1:64">
      <c r="A30" s="270"/>
      <c r="B30" s="353" t="e">
        <f>#REF!</f>
        <v>#REF!</v>
      </c>
      <c r="C30" s="354" t="e">
        <f>#REF!</f>
        <v>#REF!</v>
      </c>
      <c r="E30" s="357"/>
      <c r="F30" s="357">
        <f t="shared" si="27"/>
        <v>0</v>
      </c>
      <c r="G30" s="357">
        <f>E30+F30</f>
        <v>0</v>
      </c>
      <c r="I30" s="357">
        <v>0</v>
      </c>
      <c r="J30" s="357">
        <f t="shared" si="29"/>
        <v>0</v>
      </c>
      <c r="K30" s="357">
        <f>I30+J30</f>
        <v>0</v>
      </c>
      <c r="M30" s="357">
        <f>G30-K30</f>
        <v>0</v>
      </c>
      <c r="N30" s="354"/>
      <c r="O30" s="288"/>
      <c r="P30" s="289"/>
      <c r="Y30" s="270" t="e">
        <f t="shared" si="34"/>
        <v>#REF!</v>
      </c>
      <c r="Z30" s="283" t="e">
        <f t="shared" si="35"/>
        <v>#REF!</v>
      </c>
      <c r="AA30" s="284" t="e">
        <f t="shared" si="36"/>
        <v>#REF!</v>
      </c>
      <c r="AB30" s="285" t="e">
        <f t="shared" si="36"/>
        <v>#REF!</v>
      </c>
      <c r="AC30" s="284" t="e">
        <f t="shared" si="36"/>
        <v>#REF!</v>
      </c>
      <c r="AD30" s="285" t="e">
        <f t="shared" si="36"/>
        <v>#REF!</v>
      </c>
      <c r="AE30" s="284" t="e">
        <f t="shared" si="36"/>
        <v>#REF!</v>
      </c>
      <c r="AF30" s="285" t="e">
        <f t="shared" si="36"/>
        <v>#REF!</v>
      </c>
      <c r="AG30" s="284" t="e">
        <f t="shared" si="36"/>
        <v>#REF!</v>
      </c>
      <c r="AH30" s="285" t="e">
        <f t="shared" si="36"/>
        <v>#REF!</v>
      </c>
      <c r="AI30" s="284" t="e">
        <f t="shared" si="36"/>
        <v>#REF!</v>
      </c>
      <c r="AJ30" s="285" t="e">
        <f t="shared" si="37"/>
        <v>#REF!</v>
      </c>
      <c r="AM30" s="270" t="e">
        <f t="shared" si="38"/>
        <v>#REF!</v>
      </c>
      <c r="AN30" s="283" t="e">
        <f t="shared" si="39"/>
        <v>#REF!</v>
      </c>
      <c r="AO30" s="284" t="e">
        <f t="shared" si="40"/>
        <v>#REF!</v>
      </c>
      <c r="AP30" s="285" t="e">
        <f t="shared" si="40"/>
        <v>#REF!</v>
      </c>
      <c r="AQ30" s="284" t="e">
        <f t="shared" si="40"/>
        <v>#REF!</v>
      </c>
      <c r="AR30" s="285" t="e">
        <f t="shared" si="40"/>
        <v>#REF!</v>
      </c>
      <c r="AS30" s="284" t="e">
        <f t="shared" si="40"/>
        <v>#REF!</v>
      </c>
      <c r="AT30" s="285" t="e">
        <f t="shared" si="40"/>
        <v>#REF!</v>
      </c>
      <c r="AU30" s="284" t="e">
        <f t="shared" si="40"/>
        <v>#REF!</v>
      </c>
      <c r="AV30" s="285" t="e">
        <f t="shared" si="40"/>
        <v>#REF!</v>
      </c>
      <c r="AW30" s="284" t="e">
        <f t="shared" si="41"/>
        <v>#REF!</v>
      </c>
      <c r="AX30" s="285"/>
      <c r="AZ30" s="270" t="e">
        <f t="shared" si="42"/>
        <v>#REF!</v>
      </c>
      <c r="BA30" s="283" t="e">
        <f t="shared" si="43"/>
        <v>#REF!</v>
      </c>
      <c r="BB30" s="284" t="e">
        <f t="shared" si="44"/>
        <v>#REF!</v>
      </c>
      <c r="BC30" s="285" t="e">
        <f t="shared" si="44"/>
        <v>#REF!</v>
      </c>
      <c r="BD30" s="284" t="e">
        <f t="shared" si="44"/>
        <v>#REF!</v>
      </c>
      <c r="BE30" s="285" t="e">
        <f t="shared" si="44"/>
        <v>#REF!</v>
      </c>
      <c r="BF30" s="284" t="e">
        <f t="shared" si="44"/>
        <v>#REF!</v>
      </c>
      <c r="BG30" s="285" t="e">
        <f t="shared" si="44"/>
        <v>#REF!</v>
      </c>
      <c r="BH30" s="284" t="e">
        <f t="shared" si="44"/>
        <v>#REF!</v>
      </c>
      <c r="BI30" s="285" t="e">
        <f t="shared" si="44"/>
        <v>#REF!</v>
      </c>
      <c r="BJ30" s="284" t="e">
        <f t="shared" si="44"/>
        <v>#REF!</v>
      </c>
      <c r="BK30" s="285" t="e">
        <f t="shared" si="44"/>
        <v>#REF!</v>
      </c>
      <c r="BL30" s="285" t="e">
        <f t="shared" si="44"/>
        <v>#REF!</v>
      </c>
    </row>
    <row r="31" spans="1:64">
      <c r="A31" s="270"/>
      <c r="B31" s="270" t="e">
        <f>#REF!</f>
        <v>#REF!</v>
      </c>
      <c r="C31" s="269" t="e">
        <f>#REF!</f>
        <v>#REF!</v>
      </c>
      <c r="E31" s="290"/>
      <c r="F31" s="290">
        <f t="shared" si="27"/>
        <v>0</v>
      </c>
      <c r="G31" s="290">
        <f>E31+F31</f>
        <v>0</v>
      </c>
      <c r="I31" s="290">
        <v>0</v>
      </c>
      <c r="J31" s="290">
        <f t="shared" si="29"/>
        <v>0</v>
      </c>
      <c r="K31" s="290">
        <f>I31+J31</f>
        <v>0</v>
      </c>
      <c r="M31" s="290">
        <f>G31-K31</f>
        <v>0</v>
      </c>
      <c r="O31" s="288"/>
      <c r="P31" s="289"/>
      <c r="Y31" s="353" t="e">
        <f t="shared" si="34"/>
        <v>#REF!</v>
      </c>
      <c r="Z31" s="354" t="e">
        <f t="shared" si="35"/>
        <v>#REF!</v>
      </c>
      <c r="AA31" s="391" t="e">
        <f t="shared" si="36"/>
        <v>#REF!</v>
      </c>
      <c r="AB31" s="392" t="e">
        <f t="shared" si="36"/>
        <v>#REF!</v>
      </c>
      <c r="AC31" s="391" t="e">
        <f t="shared" si="36"/>
        <v>#REF!</v>
      </c>
      <c r="AD31" s="392" t="e">
        <f t="shared" si="36"/>
        <v>#REF!</v>
      </c>
      <c r="AE31" s="391" t="e">
        <f t="shared" si="36"/>
        <v>#REF!</v>
      </c>
      <c r="AF31" s="392" t="e">
        <f t="shared" si="36"/>
        <v>#REF!</v>
      </c>
      <c r="AG31" s="391" t="e">
        <f t="shared" si="36"/>
        <v>#REF!</v>
      </c>
      <c r="AH31" s="392" t="e">
        <f t="shared" si="36"/>
        <v>#REF!</v>
      </c>
      <c r="AI31" s="391" t="e">
        <f t="shared" si="36"/>
        <v>#REF!</v>
      </c>
      <c r="AJ31" s="392" t="e">
        <f t="shared" si="37"/>
        <v>#REF!</v>
      </c>
      <c r="AM31" s="353" t="e">
        <f t="shared" si="38"/>
        <v>#REF!</v>
      </c>
      <c r="AN31" s="354" t="e">
        <f t="shared" si="39"/>
        <v>#REF!</v>
      </c>
      <c r="AO31" s="391" t="e">
        <f t="shared" si="40"/>
        <v>#REF!</v>
      </c>
      <c r="AP31" s="392" t="e">
        <f t="shared" si="40"/>
        <v>#REF!</v>
      </c>
      <c r="AQ31" s="391" t="e">
        <f t="shared" si="40"/>
        <v>#REF!</v>
      </c>
      <c r="AR31" s="392" t="e">
        <f t="shared" si="40"/>
        <v>#REF!</v>
      </c>
      <c r="AS31" s="391" t="e">
        <f t="shared" si="40"/>
        <v>#REF!</v>
      </c>
      <c r="AT31" s="392" t="e">
        <f t="shared" si="40"/>
        <v>#REF!</v>
      </c>
      <c r="AU31" s="391" t="e">
        <f t="shared" si="40"/>
        <v>#REF!</v>
      </c>
      <c r="AV31" s="392" t="e">
        <f t="shared" si="40"/>
        <v>#REF!</v>
      </c>
      <c r="AW31" s="391" t="e">
        <f t="shared" si="41"/>
        <v>#REF!</v>
      </c>
      <c r="AX31" s="297"/>
      <c r="AZ31" s="353" t="e">
        <f t="shared" si="42"/>
        <v>#REF!</v>
      </c>
      <c r="BA31" s="354" t="e">
        <f t="shared" si="43"/>
        <v>#REF!</v>
      </c>
      <c r="BB31" s="391" t="e">
        <f t="shared" si="44"/>
        <v>#REF!</v>
      </c>
      <c r="BC31" s="392" t="e">
        <f t="shared" si="44"/>
        <v>#REF!</v>
      </c>
      <c r="BD31" s="391" t="e">
        <f t="shared" si="44"/>
        <v>#REF!</v>
      </c>
      <c r="BE31" s="392" t="e">
        <f t="shared" si="44"/>
        <v>#REF!</v>
      </c>
      <c r="BF31" s="391" t="e">
        <f t="shared" si="44"/>
        <v>#REF!</v>
      </c>
      <c r="BG31" s="392" t="e">
        <f t="shared" si="44"/>
        <v>#REF!</v>
      </c>
      <c r="BH31" s="391" t="e">
        <f t="shared" si="44"/>
        <v>#REF!</v>
      </c>
      <c r="BI31" s="392" t="e">
        <f t="shared" si="44"/>
        <v>#REF!</v>
      </c>
      <c r="BJ31" s="391" t="e">
        <f t="shared" si="44"/>
        <v>#REF!</v>
      </c>
      <c r="BK31" s="392" t="e">
        <f t="shared" si="44"/>
        <v>#REF!</v>
      </c>
      <c r="BL31" s="392" t="e">
        <f t="shared" si="44"/>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B37</f>
        <v>#REF!</v>
      </c>
      <c r="Z32" s="277"/>
      <c r="AA32" s="278" t="e">
        <f t="shared" ref="AA32:AJ32" si="48">SUM(AA33:AA34)</f>
        <v>#REF!</v>
      </c>
      <c r="AB32" s="279" t="e">
        <f t="shared" si="48"/>
        <v>#REF!</v>
      </c>
      <c r="AC32" s="278" t="e">
        <f t="shared" si="48"/>
        <v>#REF!</v>
      </c>
      <c r="AD32" s="279" t="e">
        <f t="shared" si="48"/>
        <v>#REF!</v>
      </c>
      <c r="AE32" s="278" t="e">
        <f t="shared" si="48"/>
        <v>#REF!</v>
      </c>
      <c r="AF32" s="279" t="e">
        <f t="shared" si="48"/>
        <v>#REF!</v>
      </c>
      <c r="AG32" s="278" t="e">
        <f t="shared" si="48"/>
        <v>#REF!</v>
      </c>
      <c r="AH32" s="279" t="e">
        <f t="shared" si="48"/>
        <v>#REF!</v>
      </c>
      <c r="AI32" s="278" t="e">
        <f t="shared" si="48"/>
        <v>#REF!</v>
      </c>
      <c r="AJ32" s="279" t="e">
        <f t="shared" si="48"/>
        <v>#REF!</v>
      </c>
      <c r="AM32" s="276" t="e">
        <f>B37</f>
        <v>#REF!</v>
      </c>
      <c r="AN32" s="277"/>
      <c r="AO32" s="278" t="e">
        <f t="shared" ref="AO32:AV32" si="49">SUM(AO33:AO34)</f>
        <v>#REF!</v>
      </c>
      <c r="AP32" s="279" t="e">
        <f t="shared" si="49"/>
        <v>#REF!</v>
      </c>
      <c r="AQ32" s="278" t="e">
        <f t="shared" si="49"/>
        <v>#REF!</v>
      </c>
      <c r="AR32" s="279" t="e">
        <f t="shared" si="49"/>
        <v>#REF!</v>
      </c>
      <c r="AS32" s="278" t="e">
        <f t="shared" si="49"/>
        <v>#REF!</v>
      </c>
      <c r="AT32" s="279" t="e">
        <f t="shared" si="49"/>
        <v>#REF!</v>
      </c>
      <c r="AU32" s="278" t="e">
        <f t="shared" si="49"/>
        <v>#REF!</v>
      </c>
      <c r="AV32" s="279" t="e">
        <f t="shared" si="49"/>
        <v>#REF!</v>
      </c>
      <c r="AW32" s="278" t="e">
        <f t="shared" si="5"/>
        <v>#REF!</v>
      </c>
      <c r="AX32" s="331"/>
      <c r="AZ32" s="276" t="e">
        <f t="shared" si="6"/>
        <v>#REF!</v>
      </c>
      <c r="BA32" s="277"/>
      <c r="BB32" s="278" t="e">
        <f>SUM(BB33:BB34)</f>
        <v>#REF!</v>
      </c>
      <c r="BC32" s="279" t="e">
        <f t="shared" ref="BC32:BL32" si="50">SUM(BC33:BC34)</f>
        <v>#REF!</v>
      </c>
      <c r="BD32" s="278" t="e">
        <f t="shared" si="50"/>
        <v>#REF!</v>
      </c>
      <c r="BE32" s="279" t="e">
        <f t="shared" si="50"/>
        <v>#REF!</v>
      </c>
      <c r="BF32" s="278" t="e">
        <f t="shared" si="50"/>
        <v>#REF!</v>
      </c>
      <c r="BG32" s="279" t="e">
        <f t="shared" si="50"/>
        <v>#REF!</v>
      </c>
      <c r="BH32" s="278" t="e">
        <f t="shared" si="50"/>
        <v>#REF!</v>
      </c>
      <c r="BI32" s="279" t="e">
        <f t="shared" si="50"/>
        <v>#REF!</v>
      </c>
      <c r="BJ32" s="278" t="e">
        <f t="shared" si="50"/>
        <v>#REF!</v>
      </c>
      <c r="BK32" s="279" t="e">
        <f t="shared" si="50"/>
        <v>#REF!</v>
      </c>
      <c r="BL32" s="279" t="e">
        <f t="shared" si="50"/>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20"/>
        <v/>
      </c>
      <c r="P33" s="289" t="str">
        <f t="shared" si="33"/>
        <v/>
      </c>
      <c r="Y33" s="353" t="e">
        <f>B38</f>
        <v>#REF!</v>
      </c>
      <c r="Z33" s="354" t="e">
        <f t="shared" ref="Z33:Z44" si="51">C38</f>
        <v>#REF!</v>
      </c>
      <c r="AA33" s="391" t="e">
        <f t="shared" ref="AA33:AI34" si="52">SUMPRODUCT(($A$76:$A$743=$Y33&amp;"- "&amp;$Z33)*($C$76:$C$743=AA$1)*($G$76:$G$743))</f>
        <v>#REF!</v>
      </c>
      <c r="AB33" s="392" t="e">
        <f t="shared" si="52"/>
        <v>#REF!</v>
      </c>
      <c r="AC33" s="391" t="e">
        <f t="shared" si="52"/>
        <v>#REF!</v>
      </c>
      <c r="AD33" s="392" t="e">
        <f t="shared" si="52"/>
        <v>#REF!</v>
      </c>
      <c r="AE33" s="391" t="e">
        <f t="shared" si="52"/>
        <v>#REF!</v>
      </c>
      <c r="AF33" s="392" t="e">
        <f t="shared" si="52"/>
        <v>#REF!</v>
      </c>
      <c r="AG33" s="391" t="e">
        <f t="shared" si="52"/>
        <v>#REF!</v>
      </c>
      <c r="AH33" s="392" t="e">
        <f t="shared" si="52"/>
        <v>#REF!</v>
      </c>
      <c r="AI33" s="391" t="e">
        <f t="shared" si="52"/>
        <v>#REF!</v>
      </c>
      <c r="AJ33" s="392" t="e">
        <f>SUM(AA33:AI33)</f>
        <v>#REF!</v>
      </c>
      <c r="AM33" s="353" t="e">
        <f>B38</f>
        <v>#REF!</v>
      </c>
      <c r="AN33" s="354" t="e">
        <f t="shared" ref="AN33:AN44" si="53">C38</f>
        <v>#REF!</v>
      </c>
      <c r="AO33" s="391" t="e">
        <f t="shared" ref="AO33:AV34" si="54">SUMPRODUCT(($J$76:$J$742=$AM33&amp;"- "&amp;$AN33)*($K$76:$K$742=AO$1)*($O$76:$O$742))</f>
        <v>#REF!</v>
      </c>
      <c r="AP33" s="392" t="e">
        <f t="shared" si="54"/>
        <v>#REF!</v>
      </c>
      <c r="AQ33" s="391" t="e">
        <f t="shared" si="54"/>
        <v>#REF!</v>
      </c>
      <c r="AR33" s="392" t="e">
        <f t="shared" si="54"/>
        <v>#REF!</v>
      </c>
      <c r="AS33" s="391" t="e">
        <f t="shared" si="54"/>
        <v>#REF!</v>
      </c>
      <c r="AT33" s="392" t="e">
        <f t="shared" si="54"/>
        <v>#REF!</v>
      </c>
      <c r="AU33" s="391" t="e">
        <f t="shared" si="54"/>
        <v>#REF!</v>
      </c>
      <c r="AV33" s="392" t="e">
        <f t="shared" si="54"/>
        <v>#REF!</v>
      </c>
      <c r="AW33" s="391" t="e">
        <f t="shared" si="5"/>
        <v>#REF!</v>
      </c>
      <c r="AX33" s="297"/>
      <c r="AZ33" s="353" t="e">
        <f t="shared" si="6"/>
        <v>#REF!</v>
      </c>
      <c r="BA33" s="354" t="e">
        <f>C38</f>
        <v>#REF!</v>
      </c>
      <c r="BB33" s="391" t="e">
        <f t="shared" ref="BB33:BL34" si="55">SUMPRODUCT(($C$9:$C$70=$BA33)*($N$9:$N$70=BB$1)*($M$9:$M$70))</f>
        <v>#REF!</v>
      </c>
      <c r="BC33" s="392" t="e">
        <f t="shared" si="55"/>
        <v>#REF!</v>
      </c>
      <c r="BD33" s="391" t="e">
        <f t="shared" si="55"/>
        <v>#REF!</v>
      </c>
      <c r="BE33" s="392" t="e">
        <f t="shared" si="55"/>
        <v>#REF!</v>
      </c>
      <c r="BF33" s="391" t="e">
        <f t="shared" si="55"/>
        <v>#REF!</v>
      </c>
      <c r="BG33" s="392" t="e">
        <f t="shared" si="55"/>
        <v>#REF!</v>
      </c>
      <c r="BH33" s="391" t="e">
        <f t="shared" si="55"/>
        <v>#REF!</v>
      </c>
      <c r="BI33" s="392" t="e">
        <f t="shared" si="55"/>
        <v>#REF!</v>
      </c>
      <c r="BJ33" s="391" t="e">
        <f t="shared" si="55"/>
        <v>#REF!</v>
      </c>
      <c r="BK33" s="392" t="e">
        <f t="shared" si="55"/>
        <v>#REF!</v>
      </c>
      <c r="BL33" s="392" t="e">
        <f t="shared" si="55"/>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20"/>
        <v/>
      </c>
      <c r="P34" s="289" t="str">
        <f t="shared" si="33"/>
        <v/>
      </c>
      <c r="Y34" s="270" t="e">
        <f>B39</f>
        <v>#REF!</v>
      </c>
      <c r="Z34" s="283" t="e">
        <f t="shared" si="51"/>
        <v>#REF!</v>
      </c>
      <c r="AA34" s="284" t="e">
        <f t="shared" si="52"/>
        <v>#REF!</v>
      </c>
      <c r="AB34" s="285" t="e">
        <f t="shared" si="52"/>
        <v>#REF!</v>
      </c>
      <c r="AC34" s="284" t="e">
        <f t="shared" si="52"/>
        <v>#REF!</v>
      </c>
      <c r="AD34" s="285" t="e">
        <f t="shared" si="52"/>
        <v>#REF!</v>
      </c>
      <c r="AE34" s="284" t="e">
        <f t="shared" si="52"/>
        <v>#REF!</v>
      </c>
      <c r="AF34" s="285" t="e">
        <f t="shared" si="52"/>
        <v>#REF!</v>
      </c>
      <c r="AG34" s="284" t="e">
        <f t="shared" si="52"/>
        <v>#REF!</v>
      </c>
      <c r="AH34" s="285" t="e">
        <f t="shared" si="52"/>
        <v>#REF!</v>
      </c>
      <c r="AI34" s="284" t="e">
        <f t="shared" si="52"/>
        <v>#REF!</v>
      </c>
      <c r="AJ34" s="285" t="e">
        <f t="shared" ref="AJ34:AJ42" si="56">SUM(AA34:AI34)</f>
        <v>#REF!</v>
      </c>
      <c r="AM34" s="270" t="e">
        <f>B39</f>
        <v>#REF!</v>
      </c>
      <c r="AN34" s="283" t="e">
        <f t="shared" si="53"/>
        <v>#REF!</v>
      </c>
      <c r="AO34" s="284" t="e">
        <f t="shared" si="54"/>
        <v>#REF!</v>
      </c>
      <c r="AP34" s="285" t="e">
        <f t="shared" si="54"/>
        <v>#REF!</v>
      </c>
      <c r="AQ34" s="284" t="e">
        <f t="shared" si="54"/>
        <v>#REF!</v>
      </c>
      <c r="AR34" s="285" t="e">
        <f t="shared" si="54"/>
        <v>#REF!</v>
      </c>
      <c r="AS34" s="284" t="e">
        <f t="shared" si="54"/>
        <v>#REF!</v>
      </c>
      <c r="AT34" s="285" t="e">
        <f t="shared" si="54"/>
        <v>#REF!</v>
      </c>
      <c r="AU34" s="284" t="e">
        <f t="shared" si="54"/>
        <v>#REF!</v>
      </c>
      <c r="AV34" s="285" t="e">
        <f t="shared" si="54"/>
        <v>#REF!</v>
      </c>
      <c r="AW34" s="284" t="e">
        <f t="shared" si="5"/>
        <v>#REF!</v>
      </c>
      <c r="AX34" s="285"/>
      <c r="AZ34" s="270" t="e">
        <f t="shared" si="6"/>
        <v>#REF!</v>
      </c>
      <c r="BA34" s="283" t="e">
        <f>C39</f>
        <v>#REF!</v>
      </c>
      <c r="BB34" s="284" t="e">
        <f t="shared" si="55"/>
        <v>#REF!</v>
      </c>
      <c r="BC34" s="285" t="e">
        <f t="shared" si="55"/>
        <v>#REF!</v>
      </c>
      <c r="BD34" s="284" t="e">
        <f t="shared" si="55"/>
        <v>#REF!</v>
      </c>
      <c r="BE34" s="285" t="e">
        <f t="shared" si="55"/>
        <v>#REF!</v>
      </c>
      <c r="BF34" s="284" t="e">
        <f t="shared" si="55"/>
        <v>#REF!</v>
      </c>
      <c r="BG34" s="285" t="e">
        <f t="shared" si="55"/>
        <v>#REF!</v>
      </c>
      <c r="BH34" s="284" t="e">
        <f t="shared" si="55"/>
        <v>#REF!</v>
      </c>
      <c r="BI34" s="285" t="e">
        <f t="shared" si="55"/>
        <v>#REF!</v>
      </c>
      <c r="BJ34" s="284" t="e">
        <f t="shared" si="55"/>
        <v>#REF!</v>
      </c>
      <c r="BK34" s="285" t="e">
        <f t="shared" si="55"/>
        <v>#REF!</v>
      </c>
      <c r="BL34" s="285" t="e">
        <f t="shared" si="55"/>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20"/>
        <v/>
      </c>
      <c r="P35" s="289" t="str">
        <f t="shared" si="33"/>
        <v/>
      </c>
      <c r="Y35" s="276" t="e">
        <f>B40</f>
        <v>#REF!</v>
      </c>
      <c r="Z35" s="277"/>
      <c r="AA35" s="278" t="e">
        <f t="shared" ref="AA35:AJ35" si="57">SUM(AA36:AA37)</f>
        <v>#REF!</v>
      </c>
      <c r="AB35" s="279" t="e">
        <f t="shared" si="57"/>
        <v>#REF!</v>
      </c>
      <c r="AC35" s="278" t="e">
        <f t="shared" si="57"/>
        <v>#REF!</v>
      </c>
      <c r="AD35" s="279" t="e">
        <f t="shared" si="57"/>
        <v>#REF!</v>
      </c>
      <c r="AE35" s="278" t="e">
        <f t="shared" si="57"/>
        <v>#REF!</v>
      </c>
      <c r="AF35" s="279" t="e">
        <f t="shared" si="57"/>
        <v>#REF!</v>
      </c>
      <c r="AG35" s="278" t="e">
        <f t="shared" si="57"/>
        <v>#REF!</v>
      </c>
      <c r="AH35" s="279" t="e">
        <f t="shared" si="57"/>
        <v>#REF!</v>
      </c>
      <c r="AI35" s="278" t="e">
        <f t="shared" si="57"/>
        <v>#REF!</v>
      </c>
      <c r="AJ35" s="279" t="e">
        <f t="shared" si="57"/>
        <v>#REF!</v>
      </c>
      <c r="AM35" s="276" t="e">
        <f>B40</f>
        <v>#REF!</v>
      </c>
      <c r="AN35" s="277"/>
      <c r="AO35" s="278" t="e">
        <f t="shared" ref="AO35:AV35" si="58">SUM(AO36:AO37)</f>
        <v>#REF!</v>
      </c>
      <c r="AP35" s="279" t="e">
        <f t="shared" si="58"/>
        <v>#REF!</v>
      </c>
      <c r="AQ35" s="278" t="e">
        <f t="shared" si="58"/>
        <v>#REF!</v>
      </c>
      <c r="AR35" s="279" t="e">
        <f t="shared" si="58"/>
        <v>#REF!</v>
      </c>
      <c r="AS35" s="278" t="e">
        <f t="shared" si="58"/>
        <v>#REF!</v>
      </c>
      <c r="AT35" s="279" t="e">
        <f t="shared" si="58"/>
        <v>#REF!</v>
      </c>
      <c r="AU35" s="278" t="e">
        <f t="shared" si="58"/>
        <v>#REF!</v>
      </c>
      <c r="AV35" s="279" t="e">
        <f t="shared" si="58"/>
        <v>#REF!</v>
      </c>
      <c r="AW35" s="278" t="e">
        <f t="shared" si="5"/>
        <v>#REF!</v>
      </c>
      <c r="AX35" s="331"/>
      <c r="AZ35" s="276" t="e">
        <f t="shared" si="6"/>
        <v>#REF!</v>
      </c>
      <c r="BA35" s="277"/>
      <c r="BB35" s="278" t="e">
        <f>SUM(BB36:BB37)</f>
        <v>#REF!</v>
      </c>
      <c r="BC35" s="279" t="e">
        <f t="shared" ref="BC35:BL35" si="59">SUM(BC36:BC37)</f>
        <v>#REF!</v>
      </c>
      <c r="BD35" s="278" t="e">
        <f t="shared" si="59"/>
        <v>#REF!</v>
      </c>
      <c r="BE35" s="279" t="e">
        <f t="shared" si="59"/>
        <v>#REF!</v>
      </c>
      <c r="BF35" s="278" t="e">
        <f t="shared" si="59"/>
        <v>#REF!</v>
      </c>
      <c r="BG35" s="279" t="e">
        <f t="shared" si="59"/>
        <v>#REF!</v>
      </c>
      <c r="BH35" s="278" t="e">
        <f t="shared" si="59"/>
        <v>#REF!</v>
      </c>
      <c r="BI35" s="279" t="e">
        <f t="shared" si="59"/>
        <v>#REF!</v>
      </c>
      <c r="BJ35" s="278" t="e">
        <f t="shared" si="59"/>
        <v>#REF!</v>
      </c>
      <c r="BK35" s="279" t="e">
        <f t="shared" si="59"/>
        <v>#REF!</v>
      </c>
      <c r="BL35" s="279" t="e">
        <f t="shared" si="59"/>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20"/>
        <v/>
      </c>
      <c r="P36" s="289" t="str">
        <f t="shared" si="33"/>
        <v/>
      </c>
      <c r="Y36" s="353" t="e">
        <f t="shared" ref="Y36:Z65" si="60">B41</f>
        <v>#REF!</v>
      </c>
      <c r="Z36" s="354" t="e">
        <f t="shared" si="51"/>
        <v>#REF!</v>
      </c>
      <c r="AA36" s="391" t="e">
        <f t="shared" ref="AA36:AI37" si="61">SUMPRODUCT(($A$76:$A$743=$Y36&amp;"- "&amp;$Z36)*($C$76:$C$743=AA$1)*($G$76:$G$743))</f>
        <v>#REF!</v>
      </c>
      <c r="AB36" s="392" t="e">
        <f t="shared" si="61"/>
        <v>#REF!</v>
      </c>
      <c r="AC36" s="391" t="e">
        <f t="shared" si="61"/>
        <v>#REF!</v>
      </c>
      <c r="AD36" s="392" t="e">
        <f t="shared" si="61"/>
        <v>#REF!</v>
      </c>
      <c r="AE36" s="391" t="e">
        <f t="shared" si="61"/>
        <v>#REF!</v>
      </c>
      <c r="AF36" s="392" t="e">
        <f t="shared" si="61"/>
        <v>#REF!</v>
      </c>
      <c r="AG36" s="391" t="e">
        <f t="shared" si="61"/>
        <v>#REF!</v>
      </c>
      <c r="AH36" s="392" t="e">
        <f t="shared" si="61"/>
        <v>#REF!</v>
      </c>
      <c r="AI36" s="391" t="e">
        <f t="shared" si="61"/>
        <v>#REF!</v>
      </c>
      <c r="AJ36" s="392" t="e">
        <f t="shared" si="56"/>
        <v>#REF!</v>
      </c>
      <c r="AM36" s="353" t="e">
        <f t="shared" ref="AM36:AN65" si="62">B41</f>
        <v>#REF!</v>
      </c>
      <c r="AN36" s="354" t="e">
        <f t="shared" si="53"/>
        <v>#REF!</v>
      </c>
      <c r="AO36" s="391" t="e">
        <f t="shared" ref="AO36:AV37" si="63">SUMPRODUCT(($J$76:$J$742=$AM36&amp;"- "&amp;$AN36)*($K$76:$K$742=AO$1)*($O$76:$O$742))</f>
        <v>#REF!</v>
      </c>
      <c r="AP36" s="392" t="e">
        <f t="shared" si="63"/>
        <v>#REF!</v>
      </c>
      <c r="AQ36" s="391" t="e">
        <f t="shared" si="63"/>
        <v>#REF!</v>
      </c>
      <c r="AR36" s="392" t="e">
        <f t="shared" si="63"/>
        <v>#REF!</v>
      </c>
      <c r="AS36" s="391" t="e">
        <f t="shared" si="63"/>
        <v>#REF!</v>
      </c>
      <c r="AT36" s="392" t="e">
        <f t="shared" si="63"/>
        <v>#REF!</v>
      </c>
      <c r="AU36" s="391" t="e">
        <f t="shared" si="63"/>
        <v>#REF!</v>
      </c>
      <c r="AV36" s="392" t="e">
        <f t="shared" si="63"/>
        <v>#REF!</v>
      </c>
      <c r="AW36" s="391" t="e">
        <f t="shared" si="5"/>
        <v>#REF!</v>
      </c>
      <c r="AX36" s="297"/>
      <c r="AZ36" s="353" t="e">
        <f t="shared" si="6"/>
        <v>#REF!</v>
      </c>
      <c r="BA36" s="354" t="e">
        <f>C41</f>
        <v>#REF!</v>
      </c>
      <c r="BB36" s="391" t="e">
        <f t="shared" ref="BB36:BL37" si="64">SUMPRODUCT(($C$9:$C$70=$BA36)*($N$9:$N$70=BB$1)*($M$9:$M$70))</f>
        <v>#REF!</v>
      </c>
      <c r="BC36" s="392" t="e">
        <f t="shared" si="64"/>
        <v>#REF!</v>
      </c>
      <c r="BD36" s="391" t="e">
        <f t="shared" si="64"/>
        <v>#REF!</v>
      </c>
      <c r="BE36" s="392" t="e">
        <f t="shared" si="64"/>
        <v>#REF!</v>
      </c>
      <c r="BF36" s="391" t="e">
        <f t="shared" si="64"/>
        <v>#REF!</v>
      </c>
      <c r="BG36" s="392" t="e">
        <f t="shared" si="64"/>
        <v>#REF!</v>
      </c>
      <c r="BH36" s="391" t="e">
        <f t="shared" si="64"/>
        <v>#REF!</v>
      </c>
      <c r="BI36" s="392" t="e">
        <f t="shared" si="64"/>
        <v>#REF!</v>
      </c>
      <c r="BJ36" s="391" t="e">
        <f t="shared" si="64"/>
        <v>#REF!</v>
      </c>
      <c r="BK36" s="392" t="e">
        <f t="shared" si="64"/>
        <v>#REF!</v>
      </c>
      <c r="BL36" s="392" t="e">
        <f t="shared" si="64"/>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60"/>
        <v>#REF!</v>
      </c>
      <c r="Z37" s="283" t="e">
        <f t="shared" si="51"/>
        <v>#REF!</v>
      </c>
      <c r="AA37" s="284" t="e">
        <f t="shared" si="61"/>
        <v>#REF!</v>
      </c>
      <c r="AB37" s="285" t="e">
        <f t="shared" si="61"/>
        <v>#REF!</v>
      </c>
      <c r="AC37" s="284" t="e">
        <f t="shared" si="61"/>
        <v>#REF!</v>
      </c>
      <c r="AD37" s="285" t="e">
        <f t="shared" si="61"/>
        <v>#REF!</v>
      </c>
      <c r="AE37" s="284" t="e">
        <f t="shared" si="61"/>
        <v>#REF!</v>
      </c>
      <c r="AF37" s="285" t="e">
        <f t="shared" si="61"/>
        <v>#REF!</v>
      </c>
      <c r="AG37" s="284" t="e">
        <f t="shared" si="61"/>
        <v>#REF!</v>
      </c>
      <c r="AH37" s="285" t="e">
        <f t="shared" si="61"/>
        <v>#REF!</v>
      </c>
      <c r="AI37" s="284" t="e">
        <f t="shared" si="61"/>
        <v>#REF!</v>
      </c>
      <c r="AJ37" s="285" t="e">
        <f t="shared" si="56"/>
        <v>#REF!</v>
      </c>
      <c r="AM37" s="270" t="e">
        <f t="shared" si="62"/>
        <v>#REF!</v>
      </c>
      <c r="AN37" s="283" t="e">
        <f t="shared" si="53"/>
        <v>#REF!</v>
      </c>
      <c r="AO37" s="284" t="e">
        <f t="shared" si="63"/>
        <v>#REF!</v>
      </c>
      <c r="AP37" s="285" t="e">
        <f t="shared" si="63"/>
        <v>#REF!</v>
      </c>
      <c r="AQ37" s="284" t="e">
        <f t="shared" si="63"/>
        <v>#REF!</v>
      </c>
      <c r="AR37" s="285" t="e">
        <f t="shared" si="63"/>
        <v>#REF!</v>
      </c>
      <c r="AS37" s="284" t="e">
        <f t="shared" si="63"/>
        <v>#REF!</v>
      </c>
      <c r="AT37" s="285" t="e">
        <f t="shared" si="63"/>
        <v>#REF!</v>
      </c>
      <c r="AU37" s="284" t="e">
        <f t="shared" si="63"/>
        <v>#REF!</v>
      </c>
      <c r="AV37" s="285" t="e">
        <f t="shared" si="63"/>
        <v>#REF!</v>
      </c>
      <c r="AW37" s="284" t="e">
        <f t="shared" si="5"/>
        <v>#REF!</v>
      </c>
      <c r="AX37" s="285"/>
      <c r="AZ37" s="270" t="e">
        <f t="shared" ref="AZ37:AZ65" si="65">B42</f>
        <v>#REF!</v>
      </c>
      <c r="BA37" s="283" t="e">
        <f>C42</f>
        <v>#REF!</v>
      </c>
      <c r="BB37" s="284" t="e">
        <f t="shared" si="64"/>
        <v>#REF!</v>
      </c>
      <c r="BC37" s="285" t="e">
        <f t="shared" si="64"/>
        <v>#REF!</v>
      </c>
      <c r="BD37" s="284" t="e">
        <f t="shared" si="64"/>
        <v>#REF!</v>
      </c>
      <c r="BE37" s="285" t="e">
        <f t="shared" si="64"/>
        <v>#REF!</v>
      </c>
      <c r="BF37" s="284" t="e">
        <f t="shared" si="64"/>
        <v>#REF!</v>
      </c>
      <c r="BG37" s="285" t="e">
        <f t="shared" si="64"/>
        <v>#REF!</v>
      </c>
      <c r="BH37" s="284" t="e">
        <f t="shared" si="64"/>
        <v>#REF!</v>
      </c>
      <c r="BI37" s="285" t="e">
        <f t="shared" si="64"/>
        <v>#REF!</v>
      </c>
      <c r="BJ37" s="284" t="e">
        <f t="shared" si="64"/>
        <v>#REF!</v>
      </c>
      <c r="BK37" s="285" t="e">
        <f t="shared" si="64"/>
        <v>#REF!</v>
      </c>
      <c r="BL37" s="285" t="e">
        <f t="shared" si="64"/>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60"/>
        <v>#REF!</v>
      </c>
      <c r="Z38" s="277"/>
      <c r="AA38" s="278" t="e">
        <f t="shared" ref="AA38:AJ38" si="66">SUM(AA39:AA44)</f>
        <v>#REF!</v>
      </c>
      <c r="AB38" s="279" t="e">
        <f t="shared" si="66"/>
        <v>#REF!</v>
      </c>
      <c r="AC38" s="278" t="e">
        <f t="shared" si="66"/>
        <v>#REF!</v>
      </c>
      <c r="AD38" s="279" t="e">
        <f t="shared" si="66"/>
        <v>#REF!</v>
      </c>
      <c r="AE38" s="278" t="e">
        <f t="shared" si="66"/>
        <v>#REF!</v>
      </c>
      <c r="AF38" s="279" t="e">
        <f t="shared" si="66"/>
        <v>#REF!</v>
      </c>
      <c r="AG38" s="278" t="e">
        <f t="shared" si="66"/>
        <v>#REF!</v>
      </c>
      <c r="AH38" s="279" t="e">
        <f t="shared" si="66"/>
        <v>#REF!</v>
      </c>
      <c r="AI38" s="278" t="e">
        <f t="shared" si="66"/>
        <v>#REF!</v>
      </c>
      <c r="AJ38" s="279" t="e">
        <f t="shared" si="66"/>
        <v>#REF!</v>
      </c>
      <c r="AM38" s="276" t="e">
        <f t="shared" si="62"/>
        <v>#REF!</v>
      </c>
      <c r="AN38" s="277"/>
      <c r="AO38" s="278" t="e">
        <f t="shared" ref="AO38:AV38" si="67">SUM(AO39:AO44)</f>
        <v>#REF!</v>
      </c>
      <c r="AP38" s="279" t="e">
        <f t="shared" si="67"/>
        <v>#REF!</v>
      </c>
      <c r="AQ38" s="278" t="e">
        <f t="shared" si="67"/>
        <v>#REF!</v>
      </c>
      <c r="AR38" s="279" t="e">
        <f t="shared" si="67"/>
        <v>#REF!</v>
      </c>
      <c r="AS38" s="278" t="e">
        <f t="shared" si="67"/>
        <v>#REF!</v>
      </c>
      <c r="AT38" s="279" t="e">
        <f t="shared" si="67"/>
        <v>#REF!</v>
      </c>
      <c r="AU38" s="278" t="e">
        <f t="shared" si="67"/>
        <v>#REF!</v>
      </c>
      <c r="AV38" s="279" t="e">
        <f t="shared" si="67"/>
        <v>#REF!</v>
      </c>
      <c r="AW38" s="278" t="e">
        <f t="shared" si="5"/>
        <v>#REF!</v>
      </c>
      <c r="AX38" s="331"/>
      <c r="AZ38" s="276" t="e">
        <f t="shared" si="65"/>
        <v>#REF!</v>
      </c>
      <c r="BA38" s="277"/>
      <c r="BB38" s="278" t="e">
        <f>SUM(BB39:BB44)</f>
        <v>#REF!</v>
      </c>
      <c r="BC38" s="279" t="e">
        <f t="shared" ref="BC38:BL38" si="68">SUM(BC39:BC44)</f>
        <v>#REF!</v>
      </c>
      <c r="BD38" s="278" t="e">
        <f t="shared" si="68"/>
        <v>#REF!</v>
      </c>
      <c r="BE38" s="279" t="e">
        <f t="shared" si="68"/>
        <v>#REF!</v>
      </c>
      <c r="BF38" s="278" t="e">
        <f t="shared" si="68"/>
        <v>#REF!</v>
      </c>
      <c r="BG38" s="279" t="e">
        <f t="shared" si="68"/>
        <v>#REF!</v>
      </c>
      <c r="BH38" s="278" t="e">
        <f t="shared" si="68"/>
        <v>#REF!</v>
      </c>
      <c r="BI38" s="279" t="e">
        <f t="shared" si="68"/>
        <v>#REF!</v>
      </c>
      <c r="BJ38" s="278" t="e">
        <f t="shared" si="68"/>
        <v>#REF!</v>
      </c>
      <c r="BK38" s="279" t="e">
        <f t="shared" si="68"/>
        <v>#REF!</v>
      </c>
      <c r="BL38" s="279" t="e">
        <f t="shared" si="68"/>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20"/>
        <v/>
      </c>
      <c r="P39" s="289" t="str">
        <f t="shared" ref="P39:P47" si="69">IF(O39="ERROR","Please insert comment","")</f>
        <v/>
      </c>
      <c r="Y39" s="353" t="e">
        <f t="shared" si="60"/>
        <v>#REF!</v>
      </c>
      <c r="Z39" s="354" t="e">
        <f t="shared" si="51"/>
        <v>#REF!</v>
      </c>
      <c r="AA39" s="391" t="e">
        <f t="shared" ref="AA39:AI44" si="70">SUMPRODUCT(($A$76:$A$743=$Y39&amp;"- "&amp;$Z39)*($C$76:$C$743=AA$1)*($G$76:$G$743))</f>
        <v>#REF!</v>
      </c>
      <c r="AB39" s="392" t="e">
        <f t="shared" si="70"/>
        <v>#REF!</v>
      </c>
      <c r="AC39" s="391" t="e">
        <f t="shared" si="70"/>
        <v>#REF!</v>
      </c>
      <c r="AD39" s="392" t="e">
        <f t="shared" si="70"/>
        <v>#REF!</v>
      </c>
      <c r="AE39" s="391" t="e">
        <f t="shared" si="70"/>
        <v>#REF!</v>
      </c>
      <c r="AF39" s="392" t="e">
        <f t="shared" si="70"/>
        <v>#REF!</v>
      </c>
      <c r="AG39" s="391" t="e">
        <f t="shared" si="70"/>
        <v>#REF!</v>
      </c>
      <c r="AH39" s="392" t="e">
        <f t="shared" si="70"/>
        <v>#REF!</v>
      </c>
      <c r="AI39" s="391" t="e">
        <f t="shared" si="70"/>
        <v>#REF!</v>
      </c>
      <c r="AJ39" s="392" t="e">
        <f t="shared" si="56"/>
        <v>#REF!</v>
      </c>
      <c r="AM39" s="353" t="e">
        <f t="shared" si="62"/>
        <v>#REF!</v>
      </c>
      <c r="AN39" s="354" t="e">
        <f t="shared" si="53"/>
        <v>#REF!</v>
      </c>
      <c r="AO39" s="391" t="e">
        <f t="shared" ref="AO39:AV44" si="71">SUMPRODUCT(($J$76:$J$742=$AM39&amp;"- "&amp;$AN39)*($K$76:$K$742=AO$1)*($O$76:$O$742))</f>
        <v>#REF!</v>
      </c>
      <c r="AP39" s="392" t="e">
        <f t="shared" si="71"/>
        <v>#REF!</v>
      </c>
      <c r="AQ39" s="391" t="e">
        <f t="shared" si="71"/>
        <v>#REF!</v>
      </c>
      <c r="AR39" s="392" t="e">
        <f t="shared" si="71"/>
        <v>#REF!</v>
      </c>
      <c r="AS39" s="391" t="e">
        <f t="shared" si="71"/>
        <v>#REF!</v>
      </c>
      <c r="AT39" s="392" t="e">
        <f t="shared" si="71"/>
        <v>#REF!</v>
      </c>
      <c r="AU39" s="391" t="e">
        <f t="shared" si="71"/>
        <v>#REF!</v>
      </c>
      <c r="AV39" s="392" t="e">
        <f t="shared" si="71"/>
        <v>#REF!</v>
      </c>
      <c r="AW39" s="391" t="e">
        <f t="shared" si="5"/>
        <v>#REF!</v>
      </c>
      <c r="AX39" s="297"/>
      <c r="AZ39" s="353" t="e">
        <f t="shared" si="65"/>
        <v>#REF!</v>
      </c>
      <c r="BA39" s="354" t="e">
        <f t="shared" ref="BA39:BA44" si="72">C44</f>
        <v>#REF!</v>
      </c>
      <c r="BB39" s="391" t="e">
        <f t="shared" ref="BB39:BL44" si="73">SUMPRODUCT(($C$9:$C$70=$BA39)*($N$9:$N$70=BB$1)*($M$9:$M$70))</f>
        <v>#REF!</v>
      </c>
      <c r="BC39" s="392" t="e">
        <f t="shared" si="73"/>
        <v>#REF!</v>
      </c>
      <c r="BD39" s="391" t="e">
        <f t="shared" si="73"/>
        <v>#REF!</v>
      </c>
      <c r="BE39" s="392" t="e">
        <f t="shared" si="73"/>
        <v>#REF!</v>
      </c>
      <c r="BF39" s="391" t="e">
        <f t="shared" si="73"/>
        <v>#REF!</v>
      </c>
      <c r="BG39" s="392" t="e">
        <f t="shared" si="73"/>
        <v>#REF!</v>
      </c>
      <c r="BH39" s="391" t="e">
        <f t="shared" si="73"/>
        <v>#REF!</v>
      </c>
      <c r="BI39" s="392" t="e">
        <f t="shared" si="73"/>
        <v>#REF!</v>
      </c>
      <c r="BJ39" s="391" t="e">
        <f t="shared" si="73"/>
        <v>#REF!</v>
      </c>
      <c r="BK39" s="392" t="e">
        <f t="shared" si="73"/>
        <v>#REF!</v>
      </c>
      <c r="BL39" s="392" t="e">
        <f t="shared" si="73"/>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60"/>
        <v>#REF!</v>
      </c>
      <c r="Z40" s="283" t="e">
        <f t="shared" si="51"/>
        <v>#REF!</v>
      </c>
      <c r="AA40" s="284" t="e">
        <f t="shared" si="70"/>
        <v>#REF!</v>
      </c>
      <c r="AB40" s="285" t="e">
        <f t="shared" si="70"/>
        <v>#REF!</v>
      </c>
      <c r="AC40" s="284" t="e">
        <f t="shared" si="70"/>
        <v>#REF!</v>
      </c>
      <c r="AD40" s="285" t="e">
        <f t="shared" si="70"/>
        <v>#REF!</v>
      </c>
      <c r="AE40" s="284" t="e">
        <f t="shared" si="70"/>
        <v>#REF!</v>
      </c>
      <c r="AF40" s="285" t="e">
        <f t="shared" si="70"/>
        <v>#REF!</v>
      </c>
      <c r="AG40" s="284" t="e">
        <f t="shared" si="70"/>
        <v>#REF!</v>
      </c>
      <c r="AH40" s="285" t="e">
        <f t="shared" si="70"/>
        <v>#REF!</v>
      </c>
      <c r="AI40" s="284" t="e">
        <f t="shared" si="70"/>
        <v>#REF!</v>
      </c>
      <c r="AJ40" s="285" t="e">
        <f t="shared" si="56"/>
        <v>#REF!</v>
      </c>
      <c r="AM40" s="270" t="e">
        <f t="shared" si="62"/>
        <v>#REF!</v>
      </c>
      <c r="AN40" s="283" t="e">
        <f t="shared" si="53"/>
        <v>#REF!</v>
      </c>
      <c r="AO40" s="284" t="e">
        <f t="shared" si="71"/>
        <v>#REF!</v>
      </c>
      <c r="AP40" s="285" t="e">
        <f t="shared" si="71"/>
        <v>#REF!</v>
      </c>
      <c r="AQ40" s="284" t="e">
        <f t="shared" si="71"/>
        <v>#REF!</v>
      </c>
      <c r="AR40" s="285" t="e">
        <f t="shared" si="71"/>
        <v>#REF!</v>
      </c>
      <c r="AS40" s="284" t="e">
        <f t="shared" si="71"/>
        <v>#REF!</v>
      </c>
      <c r="AT40" s="285" t="e">
        <f t="shared" si="71"/>
        <v>#REF!</v>
      </c>
      <c r="AU40" s="284" t="e">
        <f t="shared" si="71"/>
        <v>#REF!</v>
      </c>
      <c r="AV40" s="285" t="e">
        <f t="shared" si="71"/>
        <v>#REF!</v>
      </c>
      <c r="AW40" s="284" t="e">
        <f t="shared" si="5"/>
        <v>#REF!</v>
      </c>
      <c r="AX40" s="285"/>
      <c r="AZ40" s="270" t="e">
        <f t="shared" si="65"/>
        <v>#REF!</v>
      </c>
      <c r="BA40" s="283" t="e">
        <f t="shared" si="72"/>
        <v>#REF!</v>
      </c>
      <c r="BB40" s="284" t="e">
        <f t="shared" si="73"/>
        <v>#REF!</v>
      </c>
      <c r="BC40" s="285" t="e">
        <f t="shared" si="73"/>
        <v>#REF!</v>
      </c>
      <c r="BD40" s="284" t="e">
        <f t="shared" si="73"/>
        <v>#REF!</v>
      </c>
      <c r="BE40" s="285" t="e">
        <f t="shared" si="73"/>
        <v>#REF!</v>
      </c>
      <c r="BF40" s="284" t="e">
        <f t="shared" si="73"/>
        <v>#REF!</v>
      </c>
      <c r="BG40" s="285" t="e">
        <f t="shared" si="73"/>
        <v>#REF!</v>
      </c>
      <c r="BH40" s="284" t="e">
        <f t="shared" si="73"/>
        <v>#REF!</v>
      </c>
      <c r="BI40" s="285" t="e">
        <f t="shared" si="73"/>
        <v>#REF!</v>
      </c>
      <c r="BJ40" s="284" t="e">
        <f t="shared" si="73"/>
        <v>#REF!</v>
      </c>
      <c r="BK40" s="285" t="e">
        <f t="shared" si="73"/>
        <v>#REF!</v>
      </c>
      <c r="BL40" s="285" t="e">
        <f t="shared" si="73"/>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20"/>
        <v/>
      </c>
      <c r="P41" s="289" t="str">
        <f t="shared" si="69"/>
        <v/>
      </c>
      <c r="Y41" s="353" t="e">
        <f t="shared" si="60"/>
        <v>#REF!</v>
      </c>
      <c r="Z41" s="354" t="e">
        <f t="shared" si="51"/>
        <v>#REF!</v>
      </c>
      <c r="AA41" s="391" t="e">
        <f t="shared" si="70"/>
        <v>#REF!</v>
      </c>
      <c r="AB41" s="392" t="e">
        <f t="shared" si="70"/>
        <v>#REF!</v>
      </c>
      <c r="AC41" s="391" t="e">
        <f t="shared" si="70"/>
        <v>#REF!</v>
      </c>
      <c r="AD41" s="392" t="e">
        <f t="shared" si="70"/>
        <v>#REF!</v>
      </c>
      <c r="AE41" s="391" t="e">
        <f t="shared" si="70"/>
        <v>#REF!</v>
      </c>
      <c r="AF41" s="392" t="e">
        <f t="shared" si="70"/>
        <v>#REF!</v>
      </c>
      <c r="AG41" s="391" t="e">
        <f t="shared" si="70"/>
        <v>#REF!</v>
      </c>
      <c r="AH41" s="392" t="e">
        <f t="shared" si="70"/>
        <v>#REF!</v>
      </c>
      <c r="AI41" s="391" t="e">
        <f t="shared" si="70"/>
        <v>#REF!</v>
      </c>
      <c r="AJ41" s="392" t="e">
        <f t="shared" si="56"/>
        <v>#REF!</v>
      </c>
      <c r="AM41" s="353" t="e">
        <f t="shared" si="62"/>
        <v>#REF!</v>
      </c>
      <c r="AN41" s="354" t="e">
        <f t="shared" si="53"/>
        <v>#REF!</v>
      </c>
      <c r="AO41" s="391" t="e">
        <f t="shared" si="71"/>
        <v>#REF!</v>
      </c>
      <c r="AP41" s="392" t="e">
        <f t="shared" si="71"/>
        <v>#REF!</v>
      </c>
      <c r="AQ41" s="391" t="e">
        <f t="shared" si="71"/>
        <v>#REF!</v>
      </c>
      <c r="AR41" s="392" t="e">
        <f t="shared" si="71"/>
        <v>#REF!</v>
      </c>
      <c r="AS41" s="391" t="e">
        <f t="shared" si="71"/>
        <v>#REF!</v>
      </c>
      <c r="AT41" s="392" t="e">
        <f t="shared" si="71"/>
        <v>#REF!</v>
      </c>
      <c r="AU41" s="391" t="e">
        <f t="shared" si="71"/>
        <v>#REF!</v>
      </c>
      <c r="AV41" s="392" t="e">
        <f t="shared" si="71"/>
        <v>#REF!</v>
      </c>
      <c r="AW41" s="391" t="e">
        <f t="shared" si="5"/>
        <v>#REF!</v>
      </c>
      <c r="AX41" s="297"/>
      <c r="AZ41" s="353" t="e">
        <f t="shared" si="65"/>
        <v>#REF!</v>
      </c>
      <c r="BA41" s="354" t="e">
        <f t="shared" si="72"/>
        <v>#REF!</v>
      </c>
      <c r="BB41" s="391" t="e">
        <f t="shared" si="73"/>
        <v>#REF!</v>
      </c>
      <c r="BC41" s="392" t="e">
        <f t="shared" si="73"/>
        <v>#REF!</v>
      </c>
      <c r="BD41" s="391" t="e">
        <f t="shared" si="73"/>
        <v>#REF!</v>
      </c>
      <c r="BE41" s="392" t="e">
        <f t="shared" si="73"/>
        <v>#REF!</v>
      </c>
      <c r="BF41" s="391" t="e">
        <f t="shared" si="73"/>
        <v>#REF!</v>
      </c>
      <c r="BG41" s="392" t="e">
        <f t="shared" si="73"/>
        <v>#REF!</v>
      </c>
      <c r="BH41" s="391" t="e">
        <f t="shared" si="73"/>
        <v>#REF!</v>
      </c>
      <c r="BI41" s="392" t="e">
        <f t="shared" si="73"/>
        <v>#REF!</v>
      </c>
      <c r="BJ41" s="391" t="e">
        <f t="shared" si="73"/>
        <v>#REF!</v>
      </c>
      <c r="BK41" s="392" t="e">
        <f t="shared" si="73"/>
        <v>#REF!</v>
      </c>
      <c r="BL41" s="392" t="e">
        <f t="shared" si="73"/>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20"/>
        <v/>
      </c>
      <c r="P42" s="289" t="str">
        <f t="shared" si="69"/>
        <v/>
      </c>
      <c r="Y42" s="270" t="e">
        <f t="shared" si="60"/>
        <v>#REF!</v>
      </c>
      <c r="Z42" s="283" t="e">
        <f t="shared" si="51"/>
        <v>#REF!</v>
      </c>
      <c r="AA42" s="284" t="e">
        <f t="shared" si="70"/>
        <v>#REF!</v>
      </c>
      <c r="AB42" s="285" t="e">
        <f t="shared" si="70"/>
        <v>#REF!</v>
      </c>
      <c r="AC42" s="284" t="e">
        <f t="shared" si="70"/>
        <v>#REF!</v>
      </c>
      <c r="AD42" s="285" t="e">
        <f t="shared" si="70"/>
        <v>#REF!</v>
      </c>
      <c r="AE42" s="284" t="e">
        <f t="shared" si="70"/>
        <v>#REF!</v>
      </c>
      <c r="AF42" s="285" t="e">
        <f t="shared" si="70"/>
        <v>#REF!</v>
      </c>
      <c r="AG42" s="284" t="e">
        <f t="shared" si="70"/>
        <v>#REF!</v>
      </c>
      <c r="AH42" s="285" t="e">
        <f t="shared" si="70"/>
        <v>#REF!</v>
      </c>
      <c r="AI42" s="284" t="e">
        <f t="shared" si="70"/>
        <v>#REF!</v>
      </c>
      <c r="AJ42" s="285" t="e">
        <f t="shared" si="56"/>
        <v>#REF!</v>
      </c>
      <c r="AM42" s="270" t="e">
        <f t="shared" si="62"/>
        <v>#REF!</v>
      </c>
      <c r="AN42" s="283" t="e">
        <f t="shared" si="53"/>
        <v>#REF!</v>
      </c>
      <c r="AO42" s="284" t="e">
        <f t="shared" si="71"/>
        <v>#REF!</v>
      </c>
      <c r="AP42" s="285" t="e">
        <f t="shared" si="71"/>
        <v>#REF!</v>
      </c>
      <c r="AQ42" s="284" t="e">
        <f t="shared" si="71"/>
        <v>#REF!</v>
      </c>
      <c r="AR42" s="285" t="e">
        <f t="shared" si="71"/>
        <v>#REF!</v>
      </c>
      <c r="AS42" s="284" t="e">
        <f t="shared" si="71"/>
        <v>#REF!</v>
      </c>
      <c r="AT42" s="285" t="e">
        <f t="shared" si="71"/>
        <v>#REF!</v>
      </c>
      <c r="AU42" s="284" t="e">
        <f t="shared" si="71"/>
        <v>#REF!</v>
      </c>
      <c r="AV42" s="285" t="e">
        <f t="shared" si="71"/>
        <v>#REF!</v>
      </c>
      <c r="AW42" s="284" t="e">
        <f t="shared" si="5"/>
        <v>#REF!</v>
      </c>
      <c r="AX42" s="285"/>
      <c r="AZ42" s="270" t="e">
        <f t="shared" si="65"/>
        <v>#REF!</v>
      </c>
      <c r="BA42" s="283" t="e">
        <f t="shared" si="72"/>
        <v>#REF!</v>
      </c>
      <c r="BB42" s="284" t="e">
        <f t="shared" si="73"/>
        <v>#REF!</v>
      </c>
      <c r="BC42" s="285" t="e">
        <f t="shared" si="73"/>
        <v>#REF!</v>
      </c>
      <c r="BD42" s="284" t="e">
        <f t="shared" si="73"/>
        <v>#REF!</v>
      </c>
      <c r="BE42" s="285" t="e">
        <f t="shared" si="73"/>
        <v>#REF!</v>
      </c>
      <c r="BF42" s="284" t="e">
        <f t="shared" si="73"/>
        <v>#REF!</v>
      </c>
      <c r="BG42" s="285" t="e">
        <f t="shared" si="73"/>
        <v>#REF!</v>
      </c>
      <c r="BH42" s="284" t="e">
        <f t="shared" si="73"/>
        <v>#REF!</v>
      </c>
      <c r="BI42" s="285" t="e">
        <f t="shared" si="73"/>
        <v>#REF!</v>
      </c>
      <c r="BJ42" s="284" t="e">
        <f t="shared" si="73"/>
        <v>#REF!</v>
      </c>
      <c r="BK42" s="285" t="e">
        <f t="shared" si="73"/>
        <v>#REF!</v>
      </c>
      <c r="BL42" s="285" t="e">
        <f t="shared" si="73"/>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20"/>
        <v/>
      </c>
      <c r="P43" s="289" t="str">
        <f t="shared" si="69"/>
        <v/>
      </c>
      <c r="Y43" s="353" t="e">
        <f t="shared" si="60"/>
        <v>#REF!</v>
      </c>
      <c r="Z43" s="354" t="e">
        <f>C48</f>
        <v>#REF!</v>
      </c>
      <c r="AA43" s="391" t="e">
        <f t="shared" si="70"/>
        <v>#REF!</v>
      </c>
      <c r="AB43" s="392" t="e">
        <f t="shared" si="70"/>
        <v>#REF!</v>
      </c>
      <c r="AC43" s="391" t="e">
        <f t="shared" si="70"/>
        <v>#REF!</v>
      </c>
      <c r="AD43" s="392" t="e">
        <f t="shared" si="70"/>
        <v>#REF!</v>
      </c>
      <c r="AE43" s="391" t="e">
        <f t="shared" si="70"/>
        <v>#REF!</v>
      </c>
      <c r="AF43" s="392" t="e">
        <f t="shared" si="70"/>
        <v>#REF!</v>
      </c>
      <c r="AG43" s="391" t="e">
        <f t="shared" si="70"/>
        <v>#REF!</v>
      </c>
      <c r="AH43" s="392" t="e">
        <f t="shared" si="70"/>
        <v>#REF!</v>
      </c>
      <c r="AI43" s="391" t="e">
        <f t="shared" si="70"/>
        <v>#REF!</v>
      </c>
      <c r="AJ43" s="392" t="e">
        <f t="shared" ref="AJ43:AJ52" si="74">SUM(AA43:AI43)</f>
        <v>#REF!</v>
      </c>
      <c r="AM43" s="353" t="e">
        <f t="shared" si="62"/>
        <v>#REF!</v>
      </c>
      <c r="AN43" s="354" t="e">
        <f t="shared" si="53"/>
        <v>#REF!</v>
      </c>
      <c r="AO43" s="391" t="e">
        <f t="shared" si="71"/>
        <v>#REF!</v>
      </c>
      <c r="AP43" s="392" t="e">
        <f t="shared" si="71"/>
        <v>#REF!</v>
      </c>
      <c r="AQ43" s="391" t="e">
        <f t="shared" si="71"/>
        <v>#REF!</v>
      </c>
      <c r="AR43" s="392" t="e">
        <f t="shared" si="71"/>
        <v>#REF!</v>
      </c>
      <c r="AS43" s="391" t="e">
        <f t="shared" si="71"/>
        <v>#REF!</v>
      </c>
      <c r="AT43" s="392" t="e">
        <f t="shared" si="71"/>
        <v>#REF!</v>
      </c>
      <c r="AU43" s="391" t="e">
        <f t="shared" si="71"/>
        <v>#REF!</v>
      </c>
      <c r="AV43" s="392" t="e">
        <f t="shared" si="71"/>
        <v>#REF!</v>
      </c>
      <c r="AW43" s="391" t="e">
        <f t="shared" si="5"/>
        <v>#REF!</v>
      </c>
      <c r="AX43" s="297"/>
      <c r="AZ43" s="353" t="e">
        <f t="shared" si="65"/>
        <v>#REF!</v>
      </c>
      <c r="BA43" s="354" t="e">
        <f t="shared" si="72"/>
        <v>#REF!</v>
      </c>
      <c r="BB43" s="391" t="e">
        <f t="shared" si="73"/>
        <v>#REF!</v>
      </c>
      <c r="BC43" s="392" t="e">
        <f t="shared" si="73"/>
        <v>#REF!</v>
      </c>
      <c r="BD43" s="391" t="e">
        <f t="shared" si="73"/>
        <v>#REF!</v>
      </c>
      <c r="BE43" s="392" t="e">
        <f t="shared" si="73"/>
        <v>#REF!</v>
      </c>
      <c r="BF43" s="391" t="e">
        <f t="shared" si="73"/>
        <v>#REF!</v>
      </c>
      <c r="BG43" s="392" t="e">
        <f t="shared" si="73"/>
        <v>#REF!</v>
      </c>
      <c r="BH43" s="391" t="e">
        <f t="shared" si="73"/>
        <v>#REF!</v>
      </c>
      <c r="BI43" s="392" t="e">
        <f t="shared" si="73"/>
        <v>#REF!</v>
      </c>
      <c r="BJ43" s="391" t="e">
        <f t="shared" si="73"/>
        <v>#REF!</v>
      </c>
      <c r="BK43" s="392" t="e">
        <f t="shared" si="73"/>
        <v>#REF!</v>
      </c>
      <c r="BL43" s="392" t="e">
        <f t="shared" si="73"/>
        <v>#REF!</v>
      </c>
    </row>
    <row r="44" spans="1:64">
      <c r="A44" s="270"/>
      <c r="B44" s="353" t="e">
        <f>#REF!</f>
        <v>#REF!</v>
      </c>
      <c r="C44" s="354" t="e">
        <f>#REF!</f>
        <v>#REF!</v>
      </c>
      <c r="E44" s="357"/>
      <c r="F44" s="357">
        <f t="shared" ref="F44:F49" si="75">SUMIF($A$76:$A$742,B44&amp;"- "&amp;C44,$G$76:$G$742)</f>
        <v>0</v>
      </c>
      <c r="G44" s="357">
        <f t="shared" ref="G44:G49" si="76">E44+F44</f>
        <v>0</v>
      </c>
      <c r="I44" s="357"/>
      <c r="J44" s="357">
        <f t="shared" ref="J44:J49" si="77">SUMIF($J$76:$J$742,B44&amp;"- "&amp;C44,$O$76:$O$742)</f>
        <v>0</v>
      </c>
      <c r="K44" s="357">
        <f t="shared" ref="K44:K49" si="78">I44+J44</f>
        <v>0</v>
      </c>
      <c r="M44" s="357">
        <f t="shared" ref="M44:M49" si="79">G44-K44</f>
        <v>0</v>
      </c>
      <c r="N44" s="354"/>
      <c r="O44" s="288" t="str">
        <f t="shared" si="20"/>
        <v/>
      </c>
      <c r="P44" s="289" t="str">
        <f t="shared" si="69"/>
        <v/>
      </c>
      <c r="Y44" s="270" t="e">
        <f t="shared" si="60"/>
        <v>#REF!</v>
      </c>
      <c r="Z44" s="283" t="e">
        <f t="shared" si="51"/>
        <v>#REF!</v>
      </c>
      <c r="AA44" s="284" t="e">
        <f t="shared" si="70"/>
        <v>#REF!</v>
      </c>
      <c r="AB44" s="285" t="e">
        <f t="shared" si="70"/>
        <v>#REF!</v>
      </c>
      <c r="AC44" s="284" t="e">
        <f t="shared" si="70"/>
        <v>#REF!</v>
      </c>
      <c r="AD44" s="285" t="e">
        <f t="shared" si="70"/>
        <v>#REF!</v>
      </c>
      <c r="AE44" s="284" t="e">
        <f t="shared" si="70"/>
        <v>#REF!</v>
      </c>
      <c r="AF44" s="285" t="e">
        <f t="shared" si="70"/>
        <v>#REF!</v>
      </c>
      <c r="AG44" s="284" t="e">
        <f t="shared" si="70"/>
        <v>#REF!</v>
      </c>
      <c r="AH44" s="285" t="e">
        <f t="shared" si="70"/>
        <v>#REF!</v>
      </c>
      <c r="AI44" s="284" t="e">
        <f t="shared" si="70"/>
        <v>#REF!</v>
      </c>
      <c r="AJ44" s="285" t="e">
        <f t="shared" si="74"/>
        <v>#REF!</v>
      </c>
      <c r="AM44" s="270" t="e">
        <f t="shared" si="62"/>
        <v>#REF!</v>
      </c>
      <c r="AN44" s="283" t="e">
        <f t="shared" si="53"/>
        <v>#REF!</v>
      </c>
      <c r="AO44" s="284" t="e">
        <f t="shared" si="71"/>
        <v>#REF!</v>
      </c>
      <c r="AP44" s="285" t="e">
        <f t="shared" si="71"/>
        <v>#REF!</v>
      </c>
      <c r="AQ44" s="284" t="e">
        <f t="shared" si="71"/>
        <v>#REF!</v>
      </c>
      <c r="AR44" s="285" t="e">
        <f t="shared" si="71"/>
        <v>#REF!</v>
      </c>
      <c r="AS44" s="284" t="e">
        <f t="shared" si="71"/>
        <v>#REF!</v>
      </c>
      <c r="AT44" s="285" t="e">
        <f t="shared" si="71"/>
        <v>#REF!</v>
      </c>
      <c r="AU44" s="284" t="e">
        <f t="shared" si="71"/>
        <v>#REF!</v>
      </c>
      <c r="AV44" s="285" t="e">
        <f t="shared" si="71"/>
        <v>#REF!</v>
      </c>
      <c r="AW44" s="284" t="e">
        <f t="shared" si="5"/>
        <v>#REF!</v>
      </c>
      <c r="AX44" s="285"/>
      <c r="AZ44" s="270" t="e">
        <f t="shared" si="65"/>
        <v>#REF!</v>
      </c>
      <c r="BA44" s="283" t="e">
        <f t="shared" si="72"/>
        <v>#REF!</v>
      </c>
      <c r="BB44" s="284" t="e">
        <f t="shared" si="73"/>
        <v>#REF!</v>
      </c>
      <c r="BC44" s="285" t="e">
        <f t="shared" si="73"/>
        <v>#REF!</v>
      </c>
      <c r="BD44" s="284" t="e">
        <f t="shared" si="73"/>
        <v>#REF!</v>
      </c>
      <c r="BE44" s="285" t="e">
        <f t="shared" si="73"/>
        <v>#REF!</v>
      </c>
      <c r="BF44" s="284" t="e">
        <f t="shared" si="73"/>
        <v>#REF!</v>
      </c>
      <c r="BG44" s="285" t="e">
        <f t="shared" si="73"/>
        <v>#REF!</v>
      </c>
      <c r="BH44" s="284" t="e">
        <f t="shared" si="73"/>
        <v>#REF!</v>
      </c>
      <c r="BI44" s="285" t="e">
        <f t="shared" si="73"/>
        <v>#REF!</v>
      </c>
      <c r="BJ44" s="284" t="e">
        <f t="shared" si="73"/>
        <v>#REF!</v>
      </c>
      <c r="BK44" s="285" t="e">
        <f t="shared" si="73"/>
        <v>#REF!</v>
      </c>
      <c r="BL44" s="285" t="e">
        <f t="shared" si="73"/>
        <v>#REF!</v>
      </c>
    </row>
    <row r="45" spans="1:64">
      <c r="A45" s="270"/>
      <c r="B45" s="270" t="e">
        <f>#REF!</f>
        <v>#REF!</v>
      </c>
      <c r="C45" s="283" t="e">
        <f>#REF!</f>
        <v>#REF!</v>
      </c>
      <c r="E45" s="290"/>
      <c r="F45" s="290">
        <f t="shared" si="75"/>
        <v>0</v>
      </c>
      <c r="G45" s="290">
        <f t="shared" si="76"/>
        <v>0</v>
      </c>
      <c r="I45" s="290"/>
      <c r="J45" s="290">
        <f t="shared" si="77"/>
        <v>0</v>
      </c>
      <c r="K45" s="290">
        <f t="shared" si="78"/>
        <v>0</v>
      </c>
      <c r="M45" s="290">
        <f t="shared" si="79"/>
        <v>0</v>
      </c>
      <c r="N45" s="283"/>
      <c r="O45" s="288" t="str">
        <f t="shared" si="20"/>
        <v/>
      </c>
      <c r="P45" s="289" t="str">
        <f t="shared" si="69"/>
        <v/>
      </c>
      <c r="Y45" s="276" t="e">
        <f t="shared" si="60"/>
        <v>#REF!</v>
      </c>
      <c r="Z45" s="277"/>
      <c r="AA45" s="278" t="e">
        <f t="shared" ref="AA45:AJ45" si="80">+AA46</f>
        <v>#REF!</v>
      </c>
      <c r="AB45" s="279" t="e">
        <f t="shared" si="80"/>
        <v>#REF!</v>
      </c>
      <c r="AC45" s="278" t="e">
        <f t="shared" si="80"/>
        <v>#REF!</v>
      </c>
      <c r="AD45" s="279" t="e">
        <f t="shared" si="80"/>
        <v>#REF!</v>
      </c>
      <c r="AE45" s="278" t="e">
        <f t="shared" si="80"/>
        <v>#REF!</v>
      </c>
      <c r="AF45" s="279" t="e">
        <f t="shared" si="80"/>
        <v>#REF!</v>
      </c>
      <c r="AG45" s="278" t="e">
        <f t="shared" si="80"/>
        <v>#REF!</v>
      </c>
      <c r="AH45" s="279" t="e">
        <f t="shared" si="80"/>
        <v>#REF!</v>
      </c>
      <c r="AI45" s="278" t="e">
        <f t="shared" si="80"/>
        <v>#REF!</v>
      </c>
      <c r="AJ45" s="279" t="e">
        <f t="shared" si="80"/>
        <v>#REF!</v>
      </c>
      <c r="AM45" s="276" t="e">
        <f t="shared" si="62"/>
        <v>#REF!</v>
      </c>
      <c r="AN45" s="277"/>
      <c r="AO45" s="278" t="e">
        <f t="shared" ref="AO45:AV45" si="81">+AO46</f>
        <v>#REF!</v>
      </c>
      <c r="AP45" s="279" t="e">
        <f t="shared" si="81"/>
        <v>#REF!</v>
      </c>
      <c r="AQ45" s="278" t="e">
        <f t="shared" si="81"/>
        <v>#REF!</v>
      </c>
      <c r="AR45" s="279" t="e">
        <f t="shared" si="81"/>
        <v>#REF!</v>
      </c>
      <c r="AS45" s="278" t="e">
        <f t="shared" si="81"/>
        <v>#REF!</v>
      </c>
      <c r="AT45" s="279" t="e">
        <f t="shared" si="81"/>
        <v>#REF!</v>
      </c>
      <c r="AU45" s="278" t="e">
        <f t="shared" si="81"/>
        <v>#REF!</v>
      </c>
      <c r="AV45" s="279" t="e">
        <f t="shared" si="81"/>
        <v>#REF!</v>
      </c>
      <c r="AW45" s="278" t="e">
        <f t="shared" si="5"/>
        <v>#REF!</v>
      </c>
      <c r="AX45" s="331"/>
      <c r="AZ45" s="276" t="e">
        <f t="shared" si="65"/>
        <v>#REF!</v>
      </c>
      <c r="BA45" s="277"/>
      <c r="BB45" s="278" t="e">
        <f>+BB46</f>
        <v>#REF!</v>
      </c>
      <c r="BC45" s="279" t="e">
        <f t="shared" ref="BC45:BL45" si="82">+BC46</f>
        <v>#REF!</v>
      </c>
      <c r="BD45" s="278" t="e">
        <f t="shared" si="82"/>
        <v>#REF!</v>
      </c>
      <c r="BE45" s="279" t="e">
        <f t="shared" si="82"/>
        <v>#REF!</v>
      </c>
      <c r="BF45" s="278" t="e">
        <f t="shared" si="82"/>
        <v>#REF!</v>
      </c>
      <c r="BG45" s="279" t="e">
        <f t="shared" si="82"/>
        <v>#REF!</v>
      </c>
      <c r="BH45" s="278" t="e">
        <f t="shared" si="82"/>
        <v>#REF!</v>
      </c>
      <c r="BI45" s="279" t="e">
        <f t="shared" si="82"/>
        <v>#REF!</v>
      </c>
      <c r="BJ45" s="278" t="e">
        <f t="shared" si="82"/>
        <v>#REF!</v>
      </c>
      <c r="BK45" s="279" t="e">
        <f t="shared" si="82"/>
        <v>#REF!</v>
      </c>
      <c r="BL45" s="279" t="e">
        <f t="shared" si="82"/>
        <v>#REF!</v>
      </c>
    </row>
    <row r="46" spans="1:64">
      <c r="A46" s="270">
        <f>+A44+1</f>
        <v>1</v>
      </c>
      <c r="B46" s="353" t="e">
        <f>#REF!</f>
        <v>#REF!</v>
      </c>
      <c r="C46" s="354" t="e">
        <f>#REF!</f>
        <v>#REF!</v>
      </c>
      <c r="E46" s="357"/>
      <c r="F46" s="357">
        <f t="shared" si="75"/>
        <v>0</v>
      </c>
      <c r="G46" s="357">
        <f t="shared" si="76"/>
        <v>0</v>
      </c>
      <c r="I46" s="357"/>
      <c r="J46" s="357">
        <f t="shared" si="77"/>
        <v>0</v>
      </c>
      <c r="K46" s="357">
        <f t="shared" si="78"/>
        <v>0</v>
      </c>
      <c r="M46" s="357">
        <f t="shared" si="79"/>
        <v>0</v>
      </c>
      <c r="N46" s="354"/>
      <c r="O46" s="288" t="str">
        <f t="shared" si="20"/>
        <v/>
      </c>
      <c r="P46" s="289" t="str">
        <f t="shared" si="69"/>
        <v/>
      </c>
      <c r="Y46" s="353" t="e">
        <f t="shared" si="60"/>
        <v>#REF!</v>
      </c>
      <c r="Z46" s="354" t="e">
        <f>C51</f>
        <v>#REF!</v>
      </c>
      <c r="AA46" s="391" t="e">
        <f t="shared" ref="AA46:AI46" si="83">SUMPRODUCT(($A$76:$A$743=$Y46&amp;"- "&amp;$Z46)*($C$76:$C$743=AA$1)*($G$76:$G$743))</f>
        <v>#REF!</v>
      </c>
      <c r="AB46" s="392" t="e">
        <f t="shared" si="83"/>
        <v>#REF!</v>
      </c>
      <c r="AC46" s="391" t="e">
        <f t="shared" si="83"/>
        <v>#REF!</v>
      </c>
      <c r="AD46" s="392" t="e">
        <f t="shared" si="83"/>
        <v>#REF!</v>
      </c>
      <c r="AE46" s="391" t="e">
        <f t="shared" si="83"/>
        <v>#REF!</v>
      </c>
      <c r="AF46" s="392" t="e">
        <f t="shared" si="83"/>
        <v>#REF!</v>
      </c>
      <c r="AG46" s="391" t="e">
        <f t="shared" si="83"/>
        <v>#REF!</v>
      </c>
      <c r="AH46" s="392" t="e">
        <f t="shared" si="83"/>
        <v>#REF!</v>
      </c>
      <c r="AI46" s="391" t="e">
        <f t="shared" si="83"/>
        <v>#REF!</v>
      </c>
      <c r="AJ46" s="392" t="e">
        <f t="shared" si="74"/>
        <v>#REF!</v>
      </c>
      <c r="AM46" s="353" t="e">
        <f t="shared" si="62"/>
        <v>#REF!</v>
      </c>
      <c r="AN46" s="354" t="e">
        <f>C51</f>
        <v>#REF!</v>
      </c>
      <c r="AO46" s="391" t="e">
        <f>SUMPRODUCT(($J$76:$J$742=$AM46&amp;"- "&amp;$AN46)*($K$76:$K$742=AO$1)*($O$76:$O$742))</f>
        <v>#REF!</v>
      </c>
      <c r="AP46" s="392" t="e">
        <f t="shared" ref="AP46:AV46" si="84">SUMPRODUCT(($J$76:$J$742=$AM46&amp;"- "&amp;$AN46)*($K$76:$K$742=AP$1)*($O$76:$O$742))</f>
        <v>#REF!</v>
      </c>
      <c r="AQ46" s="391" t="e">
        <f t="shared" si="84"/>
        <v>#REF!</v>
      </c>
      <c r="AR46" s="392" t="e">
        <f t="shared" si="84"/>
        <v>#REF!</v>
      </c>
      <c r="AS46" s="391" t="e">
        <f t="shared" si="84"/>
        <v>#REF!</v>
      </c>
      <c r="AT46" s="392" t="e">
        <f t="shared" si="84"/>
        <v>#REF!</v>
      </c>
      <c r="AU46" s="391" t="e">
        <f t="shared" si="84"/>
        <v>#REF!</v>
      </c>
      <c r="AV46" s="392" t="e">
        <f t="shared" si="84"/>
        <v>#REF!</v>
      </c>
      <c r="AW46" s="391" t="e">
        <f t="shared" si="5"/>
        <v>#REF!</v>
      </c>
      <c r="AX46" s="297"/>
      <c r="AZ46" s="353" t="e">
        <f t="shared" si="65"/>
        <v>#REF!</v>
      </c>
      <c r="BA46" s="354" t="e">
        <f>C51</f>
        <v>#REF!</v>
      </c>
      <c r="BB46" s="391" t="e">
        <f t="shared" ref="BB46:BL46" si="85">SUMPRODUCT(($C$9:$C$70=$BA46)*($N$9:$N$70=BB$1)*($M$9:$M$70))</f>
        <v>#REF!</v>
      </c>
      <c r="BC46" s="392" t="e">
        <f t="shared" si="85"/>
        <v>#REF!</v>
      </c>
      <c r="BD46" s="391" t="e">
        <f t="shared" si="85"/>
        <v>#REF!</v>
      </c>
      <c r="BE46" s="392" t="e">
        <f t="shared" si="85"/>
        <v>#REF!</v>
      </c>
      <c r="BF46" s="391" t="e">
        <f t="shared" si="85"/>
        <v>#REF!</v>
      </c>
      <c r="BG46" s="392" t="e">
        <f t="shared" si="85"/>
        <v>#REF!</v>
      </c>
      <c r="BH46" s="391" t="e">
        <f t="shared" si="85"/>
        <v>#REF!</v>
      </c>
      <c r="BI46" s="392" t="e">
        <f t="shared" si="85"/>
        <v>#REF!</v>
      </c>
      <c r="BJ46" s="391" t="e">
        <f t="shared" si="85"/>
        <v>#REF!</v>
      </c>
      <c r="BK46" s="392" t="e">
        <f t="shared" si="85"/>
        <v>#REF!</v>
      </c>
      <c r="BL46" s="392" t="e">
        <f t="shared" si="85"/>
        <v>#REF!</v>
      </c>
    </row>
    <row r="47" spans="1:64">
      <c r="A47" s="270"/>
      <c r="B47" s="270" t="e">
        <f>#REF!</f>
        <v>#REF!</v>
      </c>
      <c r="C47" s="283" t="e">
        <f>#REF!</f>
        <v>#REF!</v>
      </c>
      <c r="E47" s="290"/>
      <c r="F47" s="290">
        <f t="shared" si="75"/>
        <v>0</v>
      </c>
      <c r="G47" s="290">
        <f t="shared" si="76"/>
        <v>0</v>
      </c>
      <c r="I47" s="290"/>
      <c r="J47" s="290">
        <f t="shared" si="77"/>
        <v>0</v>
      </c>
      <c r="K47" s="290">
        <f t="shared" si="78"/>
        <v>0</v>
      </c>
      <c r="M47" s="290">
        <f t="shared" si="79"/>
        <v>0</v>
      </c>
      <c r="N47" s="283"/>
      <c r="O47" s="288" t="str">
        <f t="shared" si="20"/>
        <v/>
      </c>
      <c r="P47" s="289" t="str">
        <f t="shared" si="69"/>
        <v/>
      </c>
      <c r="Y47" s="276" t="e">
        <f t="shared" si="60"/>
        <v>#REF!</v>
      </c>
      <c r="Z47" s="277"/>
      <c r="AA47" s="278" t="e">
        <f t="shared" ref="AA47:AJ47" si="86">+AA48</f>
        <v>#REF!</v>
      </c>
      <c r="AB47" s="279" t="e">
        <f t="shared" si="86"/>
        <v>#REF!</v>
      </c>
      <c r="AC47" s="278" t="e">
        <f t="shared" si="86"/>
        <v>#REF!</v>
      </c>
      <c r="AD47" s="279" t="e">
        <f t="shared" si="86"/>
        <v>#REF!</v>
      </c>
      <c r="AE47" s="278" t="e">
        <f t="shared" si="86"/>
        <v>#REF!</v>
      </c>
      <c r="AF47" s="279" t="e">
        <f t="shared" si="86"/>
        <v>#REF!</v>
      </c>
      <c r="AG47" s="278" t="e">
        <f t="shared" si="86"/>
        <v>#REF!</v>
      </c>
      <c r="AH47" s="279" t="e">
        <f t="shared" si="86"/>
        <v>#REF!</v>
      </c>
      <c r="AI47" s="278" t="e">
        <f t="shared" si="86"/>
        <v>#REF!</v>
      </c>
      <c r="AJ47" s="279" t="e">
        <f t="shared" si="86"/>
        <v>#REF!</v>
      </c>
      <c r="AM47" s="276" t="e">
        <f t="shared" si="62"/>
        <v>#REF!</v>
      </c>
      <c r="AN47" s="277"/>
      <c r="AO47" s="278" t="e">
        <f t="shared" ref="AO47:AV47" si="87">+AO48</f>
        <v>#REF!</v>
      </c>
      <c r="AP47" s="279" t="e">
        <f t="shared" si="87"/>
        <v>#REF!</v>
      </c>
      <c r="AQ47" s="278" t="e">
        <f t="shared" si="87"/>
        <v>#REF!</v>
      </c>
      <c r="AR47" s="279" t="e">
        <f t="shared" si="87"/>
        <v>#REF!</v>
      </c>
      <c r="AS47" s="278" t="e">
        <f t="shared" si="87"/>
        <v>#REF!</v>
      </c>
      <c r="AT47" s="279" t="e">
        <f t="shared" si="87"/>
        <v>#REF!</v>
      </c>
      <c r="AU47" s="278" t="e">
        <f t="shared" si="87"/>
        <v>#REF!</v>
      </c>
      <c r="AV47" s="279" t="e">
        <f t="shared" si="87"/>
        <v>#REF!</v>
      </c>
      <c r="AW47" s="278" t="e">
        <f t="shared" si="5"/>
        <v>#REF!</v>
      </c>
      <c r="AX47" s="331"/>
      <c r="AZ47" s="276" t="e">
        <f t="shared" si="65"/>
        <v>#REF!</v>
      </c>
      <c r="BA47" s="277"/>
      <c r="BB47" s="278" t="e">
        <f>+BB48</f>
        <v>#REF!</v>
      </c>
      <c r="BC47" s="279" t="e">
        <f t="shared" ref="BC47:BL47" si="88">+BC48</f>
        <v>#REF!</v>
      </c>
      <c r="BD47" s="278" t="e">
        <f t="shared" si="88"/>
        <v>#REF!</v>
      </c>
      <c r="BE47" s="279" t="e">
        <f t="shared" si="88"/>
        <v>#REF!</v>
      </c>
      <c r="BF47" s="278" t="e">
        <f t="shared" si="88"/>
        <v>#REF!</v>
      </c>
      <c r="BG47" s="279" t="e">
        <f t="shared" si="88"/>
        <v>#REF!</v>
      </c>
      <c r="BH47" s="278" t="e">
        <f t="shared" si="88"/>
        <v>#REF!</v>
      </c>
      <c r="BI47" s="279" t="e">
        <f t="shared" si="88"/>
        <v>#REF!</v>
      </c>
      <c r="BJ47" s="278" t="e">
        <f t="shared" si="88"/>
        <v>#REF!</v>
      </c>
      <c r="BK47" s="279" t="e">
        <f t="shared" si="88"/>
        <v>#REF!</v>
      </c>
      <c r="BL47" s="279" t="e">
        <f t="shared" si="88"/>
        <v>#REF!</v>
      </c>
    </row>
    <row r="48" spans="1:64">
      <c r="A48" s="270"/>
      <c r="B48" s="353" t="e">
        <f>#REF!</f>
        <v>#REF!</v>
      </c>
      <c r="C48" s="354" t="e">
        <f>#REF!</f>
        <v>#REF!</v>
      </c>
      <c r="E48" s="357"/>
      <c r="F48" s="357">
        <f t="shared" si="75"/>
        <v>0</v>
      </c>
      <c r="G48" s="357">
        <f t="shared" si="76"/>
        <v>0</v>
      </c>
      <c r="I48" s="357"/>
      <c r="J48" s="357">
        <f t="shared" si="77"/>
        <v>0</v>
      </c>
      <c r="K48" s="357">
        <f t="shared" si="78"/>
        <v>0</v>
      </c>
      <c r="M48" s="357">
        <f t="shared" si="79"/>
        <v>0</v>
      </c>
      <c r="N48" s="354"/>
      <c r="O48" s="288" t="str">
        <f>IF(M48=0,"",IF(N48=0,"ERROR",""))</f>
        <v/>
      </c>
      <c r="P48" s="289" t="str">
        <f>IF(O48="ERROR","Please insert comment","")</f>
        <v/>
      </c>
      <c r="Y48" s="353" t="e">
        <f t="shared" si="60"/>
        <v>#REF!</v>
      </c>
      <c r="Z48" s="354" t="e">
        <f>C53</f>
        <v>#REF!</v>
      </c>
      <c r="AA48" s="391" t="e">
        <f t="shared" ref="AA48:AI48" si="89">SUMPRODUCT(($A$76:$A$743=$Y48&amp;"- "&amp;$Z48)*($C$76:$C$743=AA$1)*($G$76:$G$743))</f>
        <v>#REF!</v>
      </c>
      <c r="AB48" s="392" t="e">
        <f t="shared" si="89"/>
        <v>#REF!</v>
      </c>
      <c r="AC48" s="391" t="e">
        <f t="shared" si="89"/>
        <v>#REF!</v>
      </c>
      <c r="AD48" s="392" t="e">
        <f t="shared" si="89"/>
        <v>#REF!</v>
      </c>
      <c r="AE48" s="391" t="e">
        <f t="shared" si="89"/>
        <v>#REF!</v>
      </c>
      <c r="AF48" s="392" t="e">
        <f t="shared" si="89"/>
        <v>#REF!</v>
      </c>
      <c r="AG48" s="391" t="e">
        <f t="shared" si="89"/>
        <v>#REF!</v>
      </c>
      <c r="AH48" s="392" t="e">
        <f t="shared" si="89"/>
        <v>#REF!</v>
      </c>
      <c r="AI48" s="391" t="e">
        <f t="shared" si="89"/>
        <v>#REF!</v>
      </c>
      <c r="AJ48" s="392" t="e">
        <f t="shared" si="74"/>
        <v>#REF!</v>
      </c>
      <c r="AM48" s="353" t="e">
        <f t="shared" si="62"/>
        <v>#REF!</v>
      </c>
      <c r="AN48" s="354" t="e">
        <f>C53</f>
        <v>#REF!</v>
      </c>
      <c r="AO48" s="391" t="e">
        <f>SUMPRODUCT(($J$76:$J$742=$AM48&amp;"- "&amp;$AN48)*($K$76:$K$742=AO$1)*($O$76:$O$742))</f>
        <v>#REF!</v>
      </c>
      <c r="AP48" s="392" t="e">
        <f t="shared" ref="AP48:AV48" si="90">SUMPRODUCT(($J$76:$J$742=$AM48&amp;"- "&amp;$AN48)*($K$76:$K$742=AP$1)*($O$76:$O$742))</f>
        <v>#REF!</v>
      </c>
      <c r="AQ48" s="391" t="e">
        <f t="shared" si="90"/>
        <v>#REF!</v>
      </c>
      <c r="AR48" s="392" t="e">
        <f t="shared" si="90"/>
        <v>#REF!</v>
      </c>
      <c r="AS48" s="391" t="e">
        <f t="shared" si="90"/>
        <v>#REF!</v>
      </c>
      <c r="AT48" s="392" t="e">
        <f t="shared" si="90"/>
        <v>#REF!</v>
      </c>
      <c r="AU48" s="391" t="e">
        <f t="shared" si="90"/>
        <v>#REF!</v>
      </c>
      <c r="AV48" s="392" t="e">
        <f t="shared" si="90"/>
        <v>#REF!</v>
      </c>
      <c r="AW48" s="391" t="e">
        <f t="shared" si="5"/>
        <v>#REF!</v>
      </c>
      <c r="AX48" s="297"/>
      <c r="AZ48" s="353" t="e">
        <f t="shared" si="65"/>
        <v>#REF!</v>
      </c>
      <c r="BA48" s="354" t="e">
        <f>C53</f>
        <v>#REF!</v>
      </c>
      <c r="BB48" s="391" t="e">
        <f t="shared" ref="BB48:BL48" si="91">SUMPRODUCT(($C$9:$C$70=$BA48)*($N$9:$N$70=BB$1)*($M$9:$M$70))</f>
        <v>#REF!</v>
      </c>
      <c r="BC48" s="392" t="e">
        <f t="shared" si="91"/>
        <v>#REF!</v>
      </c>
      <c r="BD48" s="391" t="e">
        <f t="shared" si="91"/>
        <v>#REF!</v>
      </c>
      <c r="BE48" s="392" t="e">
        <f t="shared" si="91"/>
        <v>#REF!</v>
      </c>
      <c r="BF48" s="391" t="e">
        <f t="shared" si="91"/>
        <v>#REF!</v>
      </c>
      <c r="BG48" s="392" t="e">
        <f t="shared" si="91"/>
        <v>#REF!</v>
      </c>
      <c r="BH48" s="391" t="e">
        <f t="shared" si="91"/>
        <v>#REF!</v>
      </c>
      <c r="BI48" s="392" t="e">
        <f t="shared" si="91"/>
        <v>#REF!</v>
      </c>
      <c r="BJ48" s="391" t="e">
        <f t="shared" si="91"/>
        <v>#REF!</v>
      </c>
      <c r="BK48" s="392" t="e">
        <f t="shared" si="91"/>
        <v>#REF!</v>
      </c>
      <c r="BL48" s="392" t="e">
        <f t="shared" si="91"/>
        <v>#REF!</v>
      </c>
    </row>
    <row r="49" spans="1:64">
      <c r="A49" s="270">
        <f>+A47+1</f>
        <v>1</v>
      </c>
      <c r="B49" s="270" t="e">
        <f>#REF!</f>
        <v>#REF!</v>
      </c>
      <c r="C49" s="283" t="e">
        <f>#REF!</f>
        <v>#REF!</v>
      </c>
      <c r="E49" s="290"/>
      <c r="F49" s="290">
        <f t="shared" si="75"/>
        <v>0</v>
      </c>
      <c r="G49" s="290">
        <f t="shared" si="76"/>
        <v>0</v>
      </c>
      <c r="I49" s="290"/>
      <c r="J49" s="290">
        <f t="shared" si="77"/>
        <v>0</v>
      </c>
      <c r="K49" s="290">
        <f t="shared" si="78"/>
        <v>0</v>
      </c>
      <c r="M49" s="290">
        <f t="shared" si="79"/>
        <v>0</v>
      </c>
      <c r="N49" s="283"/>
      <c r="O49" s="288" t="str">
        <f t="shared" si="20"/>
        <v/>
      </c>
      <c r="P49" s="289" t="str">
        <f>IF(O49="ERROR","Please insert comment","")</f>
        <v/>
      </c>
      <c r="Y49" s="276" t="e">
        <f t="shared" si="60"/>
        <v>#REF!</v>
      </c>
      <c r="Z49" s="277"/>
      <c r="AA49" s="278" t="e">
        <f t="shared" ref="AA49:AJ49" si="92">+AA50</f>
        <v>#REF!</v>
      </c>
      <c r="AB49" s="279" t="e">
        <f t="shared" si="92"/>
        <v>#REF!</v>
      </c>
      <c r="AC49" s="278" t="e">
        <f t="shared" si="92"/>
        <v>#REF!</v>
      </c>
      <c r="AD49" s="279" t="e">
        <f t="shared" si="92"/>
        <v>#REF!</v>
      </c>
      <c r="AE49" s="278" t="e">
        <f t="shared" si="92"/>
        <v>#REF!</v>
      </c>
      <c r="AF49" s="279" t="e">
        <f t="shared" si="92"/>
        <v>#REF!</v>
      </c>
      <c r="AG49" s="278" t="e">
        <f t="shared" si="92"/>
        <v>#REF!</v>
      </c>
      <c r="AH49" s="279" t="e">
        <f t="shared" si="92"/>
        <v>#REF!</v>
      </c>
      <c r="AI49" s="278" t="e">
        <f t="shared" si="92"/>
        <v>#REF!</v>
      </c>
      <c r="AJ49" s="279" t="e">
        <f t="shared" si="92"/>
        <v>#REF!</v>
      </c>
      <c r="AM49" s="276" t="e">
        <f t="shared" si="62"/>
        <v>#REF!</v>
      </c>
      <c r="AN49" s="277"/>
      <c r="AO49" s="278" t="e">
        <f t="shared" ref="AO49:AV49" si="93">+AO50</f>
        <v>#REF!</v>
      </c>
      <c r="AP49" s="279" t="e">
        <f t="shared" si="93"/>
        <v>#REF!</v>
      </c>
      <c r="AQ49" s="278" t="e">
        <f t="shared" si="93"/>
        <v>#REF!</v>
      </c>
      <c r="AR49" s="279" t="e">
        <f t="shared" si="93"/>
        <v>#REF!</v>
      </c>
      <c r="AS49" s="278" t="e">
        <f t="shared" si="93"/>
        <v>#REF!</v>
      </c>
      <c r="AT49" s="279" t="e">
        <f t="shared" si="93"/>
        <v>#REF!</v>
      </c>
      <c r="AU49" s="278" t="e">
        <f t="shared" si="93"/>
        <v>#REF!</v>
      </c>
      <c r="AV49" s="279" t="e">
        <f t="shared" si="93"/>
        <v>#REF!</v>
      </c>
      <c r="AW49" s="278" t="e">
        <f t="shared" si="5"/>
        <v>#REF!</v>
      </c>
      <c r="AX49" s="331"/>
      <c r="AZ49" s="276" t="e">
        <f t="shared" si="65"/>
        <v>#REF!</v>
      </c>
      <c r="BA49" s="277"/>
      <c r="BB49" s="278" t="e">
        <f>+BB50</f>
        <v>#REF!</v>
      </c>
      <c r="BC49" s="279" t="e">
        <f t="shared" ref="BC49:BL49" si="94">+BC50</f>
        <v>#REF!</v>
      </c>
      <c r="BD49" s="278" t="e">
        <f t="shared" si="94"/>
        <v>#REF!</v>
      </c>
      <c r="BE49" s="279" t="e">
        <f t="shared" si="94"/>
        <v>#REF!</v>
      </c>
      <c r="BF49" s="278" t="e">
        <f t="shared" si="94"/>
        <v>#REF!</v>
      </c>
      <c r="BG49" s="279" t="e">
        <f t="shared" si="94"/>
        <v>#REF!</v>
      </c>
      <c r="BH49" s="278" t="e">
        <f t="shared" si="94"/>
        <v>#REF!</v>
      </c>
      <c r="BI49" s="279" t="e">
        <f t="shared" si="94"/>
        <v>#REF!</v>
      </c>
      <c r="BJ49" s="278" t="e">
        <f t="shared" si="94"/>
        <v>#REF!</v>
      </c>
      <c r="BK49" s="279" t="e">
        <f t="shared" si="94"/>
        <v>#REF!</v>
      </c>
      <c r="BL49" s="279" t="e">
        <f t="shared" si="94"/>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20"/>
        <v/>
      </c>
      <c r="P50" s="289" t="str">
        <f>IF(O50="ERROR","Please insert comment","")</f>
        <v/>
      </c>
      <c r="Y50" s="353" t="e">
        <f t="shared" si="60"/>
        <v>#REF!</v>
      </c>
      <c r="Z50" s="354" t="e">
        <f>C55</f>
        <v>#REF!</v>
      </c>
      <c r="AA50" s="391" t="e">
        <f t="shared" ref="AA50:AI50" si="95">SUMPRODUCT(($A$76:$A$743=$Y50&amp;"- "&amp;$Z50)*($C$76:$C$743=AA$1)*($G$76:$G$743))</f>
        <v>#REF!</v>
      </c>
      <c r="AB50" s="392" t="e">
        <f t="shared" si="95"/>
        <v>#REF!</v>
      </c>
      <c r="AC50" s="391" t="e">
        <f t="shared" si="95"/>
        <v>#REF!</v>
      </c>
      <c r="AD50" s="392" t="e">
        <f t="shared" si="95"/>
        <v>#REF!</v>
      </c>
      <c r="AE50" s="391" t="e">
        <f t="shared" si="95"/>
        <v>#REF!</v>
      </c>
      <c r="AF50" s="392" t="e">
        <f t="shared" si="95"/>
        <v>#REF!</v>
      </c>
      <c r="AG50" s="391" t="e">
        <f t="shared" si="95"/>
        <v>#REF!</v>
      </c>
      <c r="AH50" s="392" t="e">
        <f t="shared" si="95"/>
        <v>#REF!</v>
      </c>
      <c r="AI50" s="391" t="e">
        <f t="shared" si="95"/>
        <v>#REF!</v>
      </c>
      <c r="AJ50" s="392" t="e">
        <f t="shared" si="74"/>
        <v>#REF!</v>
      </c>
      <c r="AM50" s="353" t="e">
        <f t="shared" si="62"/>
        <v>#REF!</v>
      </c>
      <c r="AN50" s="354" t="e">
        <f>C55</f>
        <v>#REF!</v>
      </c>
      <c r="AO50" s="391" t="e">
        <f>SUMPRODUCT(($J$76:$J$742=$AM50&amp;"- "&amp;$AN50)*($K$76:$K$742=AO$1)*($O$76:$O$742))</f>
        <v>#REF!</v>
      </c>
      <c r="AP50" s="392" t="e">
        <f t="shared" ref="AP50:AV50" si="96">SUMPRODUCT(($J$76:$J$742=$AM50&amp;"- "&amp;$AN50)*($K$76:$K$742=AP$1)*($O$76:$O$742))</f>
        <v>#REF!</v>
      </c>
      <c r="AQ50" s="391" t="e">
        <f t="shared" si="96"/>
        <v>#REF!</v>
      </c>
      <c r="AR50" s="392" t="e">
        <f t="shared" si="96"/>
        <v>#REF!</v>
      </c>
      <c r="AS50" s="391" t="e">
        <f t="shared" si="96"/>
        <v>#REF!</v>
      </c>
      <c r="AT50" s="392" t="e">
        <f t="shared" si="96"/>
        <v>#REF!</v>
      </c>
      <c r="AU50" s="391" t="e">
        <f t="shared" si="96"/>
        <v>#REF!</v>
      </c>
      <c r="AV50" s="392" t="e">
        <f t="shared" si="96"/>
        <v>#REF!</v>
      </c>
      <c r="AW50" s="391" t="e">
        <f t="shared" si="5"/>
        <v>#REF!</v>
      </c>
      <c r="AX50" s="297"/>
      <c r="AZ50" s="353" t="e">
        <f t="shared" si="65"/>
        <v>#REF!</v>
      </c>
      <c r="BA50" s="354" t="e">
        <f>C55</f>
        <v>#REF!</v>
      </c>
      <c r="BB50" s="391" t="e">
        <f t="shared" ref="BB50:BL50" si="97">SUMPRODUCT(($C$9:$C$70=$BA50)*($N$9:$N$70=BB$1)*($M$9:$M$70))</f>
        <v>#REF!</v>
      </c>
      <c r="BC50" s="392" t="e">
        <f t="shared" si="97"/>
        <v>#REF!</v>
      </c>
      <c r="BD50" s="391" t="e">
        <f t="shared" si="97"/>
        <v>#REF!</v>
      </c>
      <c r="BE50" s="392" t="e">
        <f t="shared" si="97"/>
        <v>#REF!</v>
      </c>
      <c r="BF50" s="391" t="e">
        <f t="shared" si="97"/>
        <v>#REF!</v>
      </c>
      <c r="BG50" s="392" t="e">
        <f t="shared" si="97"/>
        <v>#REF!</v>
      </c>
      <c r="BH50" s="391" t="e">
        <f t="shared" si="97"/>
        <v>#REF!</v>
      </c>
      <c r="BI50" s="392" t="e">
        <f t="shared" si="97"/>
        <v>#REF!</v>
      </c>
      <c r="BJ50" s="391" t="e">
        <f t="shared" si="97"/>
        <v>#REF!</v>
      </c>
      <c r="BK50" s="392" t="e">
        <f t="shared" si="97"/>
        <v>#REF!</v>
      </c>
      <c r="BL50" s="392" t="e">
        <f t="shared" si="97"/>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60"/>
        <v>#REF!</v>
      </c>
      <c r="Z51" s="277"/>
      <c r="AA51" s="278" t="e">
        <f t="shared" ref="AA51:AJ51" si="98">+AA52</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62"/>
        <v>#REF!</v>
      </c>
      <c r="AN51" s="277"/>
      <c r="AO51" s="278" t="e">
        <f t="shared" ref="AO51:AV51" si="99">+AO52</f>
        <v>#REF!</v>
      </c>
      <c r="AP51" s="279" t="e">
        <f t="shared" si="99"/>
        <v>#REF!</v>
      </c>
      <c r="AQ51" s="278" t="e">
        <f t="shared" si="99"/>
        <v>#REF!</v>
      </c>
      <c r="AR51" s="279" t="e">
        <f t="shared" si="99"/>
        <v>#REF!</v>
      </c>
      <c r="AS51" s="278" t="e">
        <f t="shared" si="99"/>
        <v>#REF!</v>
      </c>
      <c r="AT51" s="279" t="e">
        <f t="shared" si="99"/>
        <v>#REF!</v>
      </c>
      <c r="AU51" s="278" t="e">
        <f t="shared" si="99"/>
        <v>#REF!</v>
      </c>
      <c r="AV51" s="279" t="e">
        <f t="shared" si="99"/>
        <v>#REF!</v>
      </c>
      <c r="AW51" s="278" t="e">
        <f t="shared" si="5"/>
        <v>#REF!</v>
      </c>
      <c r="AX51" s="331"/>
      <c r="AZ51" s="276" t="e">
        <f t="shared" si="65"/>
        <v>#REF!</v>
      </c>
      <c r="BA51" s="277"/>
      <c r="BB51" s="278" t="e">
        <f>+BB52</f>
        <v>#REF!</v>
      </c>
      <c r="BC51" s="279" t="e">
        <f t="shared" ref="BC51:BL51" si="100">+BC52</f>
        <v>#REF!</v>
      </c>
      <c r="BD51" s="278" t="e">
        <f t="shared" si="100"/>
        <v>#REF!</v>
      </c>
      <c r="BE51" s="279" t="e">
        <f t="shared" si="100"/>
        <v>#REF!</v>
      </c>
      <c r="BF51" s="278" t="e">
        <f t="shared" si="100"/>
        <v>#REF!</v>
      </c>
      <c r="BG51" s="279" t="e">
        <f t="shared" si="100"/>
        <v>#REF!</v>
      </c>
      <c r="BH51" s="278" t="e">
        <f t="shared" si="100"/>
        <v>#REF!</v>
      </c>
      <c r="BI51" s="279" t="e">
        <f t="shared" si="100"/>
        <v>#REF!</v>
      </c>
      <c r="BJ51" s="278" t="e">
        <f t="shared" si="100"/>
        <v>#REF!</v>
      </c>
      <c r="BK51" s="279" t="e">
        <f t="shared" si="100"/>
        <v>#REF!</v>
      </c>
      <c r="BL51" s="279" t="e">
        <f t="shared" si="100"/>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c r="P52" s="289"/>
      <c r="Y52" s="353" t="e">
        <f t="shared" si="60"/>
        <v>#REF!</v>
      </c>
      <c r="Z52" s="354" t="e">
        <f>C57</f>
        <v>#REF!</v>
      </c>
      <c r="AA52" s="391" t="e">
        <f t="shared" ref="AA52:AI52" si="101">SUMPRODUCT(($A$76:$A$743=$Y52&amp;"- "&amp;$Z52)*($C$76:$C$743=AA$1)*($G$76:$G$743))</f>
        <v>#REF!</v>
      </c>
      <c r="AB52" s="392" t="e">
        <f t="shared" si="101"/>
        <v>#REF!</v>
      </c>
      <c r="AC52" s="391" t="e">
        <f t="shared" si="101"/>
        <v>#REF!</v>
      </c>
      <c r="AD52" s="392" t="e">
        <f t="shared" si="101"/>
        <v>#REF!</v>
      </c>
      <c r="AE52" s="391" t="e">
        <f t="shared" si="101"/>
        <v>#REF!</v>
      </c>
      <c r="AF52" s="392" t="e">
        <f t="shared" si="101"/>
        <v>#REF!</v>
      </c>
      <c r="AG52" s="391" t="e">
        <f t="shared" si="101"/>
        <v>#REF!</v>
      </c>
      <c r="AH52" s="392" t="e">
        <f t="shared" si="101"/>
        <v>#REF!</v>
      </c>
      <c r="AI52" s="391" t="e">
        <f t="shared" si="101"/>
        <v>#REF!</v>
      </c>
      <c r="AJ52" s="392" t="e">
        <f t="shared" si="74"/>
        <v>#REF!</v>
      </c>
      <c r="AM52" s="353" t="e">
        <f t="shared" si="62"/>
        <v>#REF!</v>
      </c>
      <c r="AN52" s="354" t="e">
        <f>C57</f>
        <v>#REF!</v>
      </c>
      <c r="AO52" s="391" t="e">
        <f t="shared" ref="AO52:AV53" si="102">SUMPRODUCT(($J$76:$J$742=$AM52&amp;"- "&amp;$AN52)*($K$76:$K$742=AO$1)*($O$76:$O$742))</f>
        <v>#REF!</v>
      </c>
      <c r="AP52" s="392" t="e">
        <f t="shared" si="102"/>
        <v>#REF!</v>
      </c>
      <c r="AQ52" s="391" t="e">
        <f t="shared" si="102"/>
        <v>#REF!</v>
      </c>
      <c r="AR52" s="392" t="e">
        <f t="shared" si="102"/>
        <v>#REF!</v>
      </c>
      <c r="AS52" s="391" t="e">
        <f t="shared" si="102"/>
        <v>#REF!</v>
      </c>
      <c r="AT52" s="392" t="e">
        <f t="shared" si="102"/>
        <v>#REF!</v>
      </c>
      <c r="AU52" s="391" t="e">
        <f t="shared" si="102"/>
        <v>#REF!</v>
      </c>
      <c r="AV52" s="392" t="e">
        <f t="shared" si="102"/>
        <v>#REF!</v>
      </c>
      <c r="AW52" s="391" t="e">
        <f t="shared" si="5"/>
        <v>#REF!</v>
      </c>
      <c r="AX52" s="297"/>
      <c r="AZ52" s="353" t="e">
        <f t="shared" si="65"/>
        <v>#REF!</v>
      </c>
      <c r="BA52" s="354" t="e">
        <f>C57</f>
        <v>#REF!</v>
      </c>
      <c r="BB52" s="391" t="e">
        <f t="shared" ref="BB52:BL52" si="103">SUMPRODUCT(($C$9:$C$70=$BA52)*($N$9:$N$70=BB$1)*($M$9:$M$70))</f>
        <v>#REF!</v>
      </c>
      <c r="BC52" s="392" t="e">
        <f t="shared" si="103"/>
        <v>#REF!</v>
      </c>
      <c r="BD52" s="391" t="e">
        <f t="shared" si="103"/>
        <v>#REF!</v>
      </c>
      <c r="BE52" s="392" t="e">
        <f t="shared" si="103"/>
        <v>#REF!</v>
      </c>
      <c r="BF52" s="391" t="e">
        <f t="shared" si="103"/>
        <v>#REF!</v>
      </c>
      <c r="BG52" s="392" t="e">
        <f t="shared" si="103"/>
        <v>#REF!</v>
      </c>
      <c r="BH52" s="391" t="e">
        <f t="shared" si="103"/>
        <v>#REF!</v>
      </c>
      <c r="BI52" s="392" t="e">
        <f t="shared" si="103"/>
        <v>#REF!</v>
      </c>
      <c r="BJ52" s="391" t="e">
        <f t="shared" si="103"/>
        <v>#REF!</v>
      </c>
      <c r="BK52" s="392" t="e">
        <f t="shared" si="103"/>
        <v>#REF!</v>
      </c>
      <c r="BL52" s="392" t="e">
        <f t="shared" si="103"/>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20"/>
        <v/>
      </c>
      <c r="P53" s="289" t="str">
        <f t="shared" ref="P53:P59" si="104">IF(O53="ERROR","Please insert comment","")</f>
        <v/>
      </c>
      <c r="Y53" s="327" t="e">
        <f t="shared" si="60"/>
        <v>#REF!</v>
      </c>
      <c r="Z53" s="327"/>
      <c r="AA53" s="328" t="e">
        <f t="shared" ref="AA53:AJ53" si="105">SUM(AA3,AA9,AA25,AA32,AA35,AA38,AA45,AA47,AA49,AA51)</f>
        <v>#REF!</v>
      </c>
      <c r="AB53" s="328" t="e">
        <f t="shared" si="105"/>
        <v>#REF!</v>
      </c>
      <c r="AC53" s="328" t="e">
        <f t="shared" si="105"/>
        <v>#REF!</v>
      </c>
      <c r="AD53" s="328" t="e">
        <f t="shared" si="105"/>
        <v>#REF!</v>
      </c>
      <c r="AE53" s="328" t="e">
        <f t="shared" si="105"/>
        <v>#REF!</v>
      </c>
      <c r="AF53" s="328" t="e">
        <f t="shared" si="105"/>
        <v>#REF!</v>
      </c>
      <c r="AG53" s="328" t="e">
        <f t="shared" si="105"/>
        <v>#REF!</v>
      </c>
      <c r="AH53" s="328" t="e">
        <f t="shared" si="105"/>
        <v>#REF!</v>
      </c>
      <c r="AI53" s="328" t="e">
        <f t="shared" si="105"/>
        <v>#REF!</v>
      </c>
      <c r="AJ53" s="328" t="e">
        <f t="shared" si="105"/>
        <v>#REF!</v>
      </c>
      <c r="AM53" s="327" t="e">
        <f t="shared" si="62"/>
        <v>#REF!</v>
      </c>
      <c r="AN53" s="327"/>
      <c r="AO53" s="328" t="e">
        <f t="shared" si="102"/>
        <v>#REF!</v>
      </c>
      <c r="AP53" s="328" t="e">
        <f t="shared" si="102"/>
        <v>#REF!</v>
      </c>
      <c r="AQ53" s="328" t="e">
        <f t="shared" si="102"/>
        <v>#REF!</v>
      </c>
      <c r="AR53" s="328" t="e">
        <f t="shared" si="102"/>
        <v>#REF!</v>
      </c>
      <c r="AS53" s="328" t="e">
        <f t="shared" si="102"/>
        <v>#REF!</v>
      </c>
      <c r="AT53" s="328" t="e">
        <f t="shared" si="102"/>
        <v>#REF!</v>
      </c>
      <c r="AU53" s="328" t="e">
        <f t="shared" si="102"/>
        <v>#REF!</v>
      </c>
      <c r="AV53" s="328" t="e">
        <f t="shared" si="102"/>
        <v>#REF!</v>
      </c>
      <c r="AW53" s="328" t="e">
        <f t="shared" si="5"/>
        <v>#REF!</v>
      </c>
      <c r="AX53" s="334"/>
      <c r="AZ53" s="327" t="e">
        <f t="shared" si="65"/>
        <v>#REF!</v>
      </c>
      <c r="BA53" s="327"/>
      <c r="BB53" s="328" t="e">
        <f>SUM(BB3,BB9,BB25,BB32,BB35,BB38,BB45,BB47,BB49,BB51)</f>
        <v>#REF!</v>
      </c>
      <c r="BC53" s="328" t="e">
        <f t="shared" ref="BC53:BL53" si="106">SUM(BC3,BC9,BC25,BC32,BC35,BC38,BC45,BC47,BC49,BC51)</f>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c r="P54" s="289"/>
      <c r="Y54" s="276" t="e">
        <f t="shared" si="60"/>
        <v>#REF!</v>
      </c>
      <c r="Z54" s="277"/>
      <c r="AA54" s="278" t="e">
        <f t="shared" ref="AA54:AJ54" si="107">+AA55+AA56</f>
        <v>#REF!</v>
      </c>
      <c r="AB54" s="279" t="e">
        <f t="shared" si="107"/>
        <v>#REF!</v>
      </c>
      <c r="AC54" s="278" t="e">
        <f t="shared" si="107"/>
        <v>#REF!</v>
      </c>
      <c r="AD54" s="279" t="e">
        <f t="shared" si="107"/>
        <v>#REF!</v>
      </c>
      <c r="AE54" s="278" t="e">
        <f t="shared" si="107"/>
        <v>#REF!</v>
      </c>
      <c r="AF54" s="279" t="e">
        <f t="shared" si="107"/>
        <v>#REF!</v>
      </c>
      <c r="AG54" s="278" t="e">
        <f t="shared" si="107"/>
        <v>#REF!</v>
      </c>
      <c r="AH54" s="279" t="e">
        <f t="shared" si="107"/>
        <v>#REF!</v>
      </c>
      <c r="AI54" s="278" t="e">
        <f t="shared" si="107"/>
        <v>#REF!</v>
      </c>
      <c r="AJ54" s="279" t="e">
        <f t="shared" si="107"/>
        <v>#REF!</v>
      </c>
      <c r="AM54" s="276" t="e">
        <f t="shared" si="62"/>
        <v>#REF!</v>
      </c>
      <c r="AN54" s="277"/>
      <c r="AO54" s="278" t="e">
        <f t="shared" ref="AO54:AV54" si="108">+AO55+AO56</f>
        <v>#REF!</v>
      </c>
      <c r="AP54" s="279" t="e">
        <f t="shared" si="108"/>
        <v>#REF!</v>
      </c>
      <c r="AQ54" s="278" t="e">
        <f t="shared" si="108"/>
        <v>#REF!</v>
      </c>
      <c r="AR54" s="279" t="e">
        <f t="shared" si="108"/>
        <v>#REF!</v>
      </c>
      <c r="AS54" s="278" t="e">
        <f t="shared" si="108"/>
        <v>#REF!</v>
      </c>
      <c r="AT54" s="279" t="e">
        <f t="shared" si="108"/>
        <v>#REF!</v>
      </c>
      <c r="AU54" s="278" t="e">
        <f t="shared" si="108"/>
        <v>#REF!</v>
      </c>
      <c r="AV54" s="279" t="e">
        <f t="shared" si="108"/>
        <v>#REF!</v>
      </c>
      <c r="AW54" s="278" t="e">
        <f t="shared" si="5"/>
        <v>#REF!</v>
      </c>
      <c r="AX54" s="331"/>
      <c r="AZ54" s="276" t="e">
        <f t="shared" si="65"/>
        <v>#REF!</v>
      </c>
      <c r="BA54" s="277"/>
      <c r="BB54" s="278" t="e">
        <f>+BB55+BB56</f>
        <v>#REF!</v>
      </c>
      <c r="BC54" s="279" t="e">
        <f t="shared" ref="BC54:BL54" si="109">+BC55+BC56</f>
        <v>#REF!</v>
      </c>
      <c r="BD54" s="278" t="e">
        <f t="shared" si="109"/>
        <v>#REF!</v>
      </c>
      <c r="BE54" s="279" t="e">
        <f t="shared" si="109"/>
        <v>#REF!</v>
      </c>
      <c r="BF54" s="278" t="e">
        <f t="shared" si="109"/>
        <v>#REF!</v>
      </c>
      <c r="BG54" s="279" t="e">
        <f t="shared" si="109"/>
        <v>#REF!</v>
      </c>
      <c r="BH54" s="278" t="e">
        <f t="shared" si="109"/>
        <v>#REF!</v>
      </c>
      <c r="BI54" s="279" t="e">
        <f t="shared" si="109"/>
        <v>#REF!</v>
      </c>
      <c r="BJ54" s="278" t="e">
        <f t="shared" si="109"/>
        <v>#REF!</v>
      </c>
      <c r="BK54" s="279" t="e">
        <f t="shared" si="109"/>
        <v>#REF!</v>
      </c>
      <c r="BL54" s="279" t="e">
        <f t="shared" si="109"/>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20"/>
        <v/>
      </c>
      <c r="P55" s="289" t="str">
        <f t="shared" si="104"/>
        <v/>
      </c>
      <c r="Y55" s="353" t="e">
        <f t="shared" si="60"/>
        <v>#REF!</v>
      </c>
      <c r="Z55" s="354" t="e">
        <f t="shared" si="60"/>
        <v>#REF!</v>
      </c>
      <c r="AA55" s="391" t="e">
        <f t="shared" ref="AA55:AI56" si="110">SUMPRODUCT(($A$76:$A$743=$Y55&amp;"- "&amp;$Z55)*($C$76:$C$743=AA$1)*($G$76:$G$743))</f>
        <v>#REF!</v>
      </c>
      <c r="AB55" s="392" t="e">
        <f t="shared" si="110"/>
        <v>#REF!</v>
      </c>
      <c r="AC55" s="391" t="e">
        <f t="shared" si="110"/>
        <v>#REF!</v>
      </c>
      <c r="AD55" s="392" t="e">
        <f t="shared" si="110"/>
        <v>#REF!</v>
      </c>
      <c r="AE55" s="391" t="e">
        <f t="shared" si="110"/>
        <v>#REF!</v>
      </c>
      <c r="AF55" s="392" t="e">
        <f t="shared" si="110"/>
        <v>#REF!</v>
      </c>
      <c r="AG55" s="391" t="e">
        <f t="shared" si="110"/>
        <v>#REF!</v>
      </c>
      <c r="AH55" s="392" t="e">
        <f t="shared" si="110"/>
        <v>#REF!</v>
      </c>
      <c r="AI55" s="391" t="e">
        <f t="shared" si="110"/>
        <v>#REF!</v>
      </c>
      <c r="AJ55" s="392" t="e">
        <f t="shared" ref="AJ55:AJ60" si="111">SUM(AA55:AI55)</f>
        <v>#REF!</v>
      </c>
      <c r="AM55" s="353" t="e">
        <f t="shared" si="62"/>
        <v>#REF!</v>
      </c>
      <c r="AN55" s="354" t="e">
        <f t="shared" si="62"/>
        <v>#REF!</v>
      </c>
      <c r="AO55" s="391" t="e">
        <f t="shared" ref="AO55:AV57" si="112">SUMPRODUCT(($J$76:$J$742=$AM55&amp;"- "&amp;$AN55)*($K$76:$K$742=AO$1)*($O$76:$O$742))</f>
        <v>#REF!</v>
      </c>
      <c r="AP55" s="392" t="e">
        <f t="shared" si="112"/>
        <v>#REF!</v>
      </c>
      <c r="AQ55" s="391" t="e">
        <f t="shared" si="112"/>
        <v>#REF!</v>
      </c>
      <c r="AR55" s="392" t="e">
        <f t="shared" si="112"/>
        <v>#REF!</v>
      </c>
      <c r="AS55" s="391" t="e">
        <f t="shared" si="112"/>
        <v>#REF!</v>
      </c>
      <c r="AT55" s="392" t="e">
        <f t="shared" si="112"/>
        <v>#REF!</v>
      </c>
      <c r="AU55" s="391" t="e">
        <f t="shared" si="112"/>
        <v>#REF!</v>
      </c>
      <c r="AV55" s="392" t="e">
        <f t="shared" si="112"/>
        <v>#REF!</v>
      </c>
      <c r="AW55" s="391" t="e">
        <f t="shared" si="5"/>
        <v>#REF!</v>
      </c>
      <c r="AX55" s="297"/>
      <c r="AZ55" s="353" t="e">
        <f t="shared" si="65"/>
        <v>#REF!</v>
      </c>
      <c r="BA55" s="354" t="e">
        <f>C60</f>
        <v>#REF!</v>
      </c>
      <c r="BB55" s="391" t="e">
        <f t="shared" ref="BB55:BL56" si="113">SUMPRODUCT(($C$9:$C$70=$BA55)*($N$9:$N$70=BB$1)*($M$9:$M$70))</f>
        <v>#REF!</v>
      </c>
      <c r="BC55" s="392" t="e">
        <f t="shared" si="113"/>
        <v>#REF!</v>
      </c>
      <c r="BD55" s="391" t="e">
        <f t="shared" si="113"/>
        <v>#REF!</v>
      </c>
      <c r="BE55" s="392" t="e">
        <f t="shared" si="113"/>
        <v>#REF!</v>
      </c>
      <c r="BF55" s="391" t="e">
        <f t="shared" si="113"/>
        <v>#REF!</v>
      </c>
      <c r="BG55" s="392" t="e">
        <f t="shared" si="113"/>
        <v>#REF!</v>
      </c>
      <c r="BH55" s="391" t="e">
        <f t="shared" si="113"/>
        <v>#REF!</v>
      </c>
      <c r="BI55" s="392" t="e">
        <f t="shared" si="113"/>
        <v>#REF!</v>
      </c>
      <c r="BJ55" s="391" t="e">
        <f t="shared" si="113"/>
        <v>#REF!</v>
      </c>
      <c r="BK55" s="392" t="e">
        <f t="shared" si="113"/>
        <v>#REF!</v>
      </c>
      <c r="BL55" s="392" t="e">
        <f t="shared" si="113"/>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20"/>
        <v/>
      </c>
      <c r="P56" s="289" t="str">
        <f t="shared" si="104"/>
        <v/>
      </c>
      <c r="Y56" s="270" t="e">
        <f t="shared" si="60"/>
        <v>#REF!</v>
      </c>
      <c r="Z56" s="283" t="e">
        <f>C61</f>
        <v>#REF!</v>
      </c>
      <c r="AA56" s="284" t="e">
        <f t="shared" si="110"/>
        <v>#REF!</v>
      </c>
      <c r="AB56" s="285" t="e">
        <f t="shared" si="110"/>
        <v>#REF!</v>
      </c>
      <c r="AC56" s="284" t="e">
        <f t="shared" si="110"/>
        <v>#REF!</v>
      </c>
      <c r="AD56" s="285" t="e">
        <f t="shared" si="110"/>
        <v>#REF!</v>
      </c>
      <c r="AE56" s="284" t="e">
        <f t="shared" si="110"/>
        <v>#REF!</v>
      </c>
      <c r="AF56" s="285" t="e">
        <f t="shared" si="110"/>
        <v>#REF!</v>
      </c>
      <c r="AG56" s="284" t="e">
        <f t="shared" si="110"/>
        <v>#REF!</v>
      </c>
      <c r="AH56" s="285" t="e">
        <f t="shared" si="110"/>
        <v>#REF!</v>
      </c>
      <c r="AI56" s="284" t="e">
        <f t="shared" si="110"/>
        <v>#REF!</v>
      </c>
      <c r="AJ56" s="285" t="e">
        <f t="shared" si="111"/>
        <v>#REF!</v>
      </c>
      <c r="AM56" s="270" t="e">
        <f t="shared" si="62"/>
        <v>#REF!</v>
      </c>
      <c r="AN56" s="283" t="e">
        <f t="shared" si="62"/>
        <v>#REF!</v>
      </c>
      <c r="AO56" s="284" t="e">
        <f t="shared" si="112"/>
        <v>#REF!</v>
      </c>
      <c r="AP56" s="285" t="e">
        <f t="shared" si="112"/>
        <v>#REF!</v>
      </c>
      <c r="AQ56" s="284" t="e">
        <f t="shared" si="112"/>
        <v>#REF!</v>
      </c>
      <c r="AR56" s="285" t="e">
        <f t="shared" si="112"/>
        <v>#REF!</v>
      </c>
      <c r="AS56" s="284" t="e">
        <f t="shared" si="112"/>
        <v>#REF!</v>
      </c>
      <c r="AT56" s="285" t="e">
        <f t="shared" si="112"/>
        <v>#REF!</v>
      </c>
      <c r="AU56" s="284" t="e">
        <f t="shared" si="112"/>
        <v>#REF!</v>
      </c>
      <c r="AV56" s="285" t="e">
        <f t="shared" si="112"/>
        <v>#REF!</v>
      </c>
      <c r="AW56" s="284" t="e">
        <f t="shared" si="5"/>
        <v>#REF!</v>
      </c>
      <c r="AX56" s="285"/>
      <c r="AZ56" s="270" t="e">
        <f t="shared" si="65"/>
        <v>#REF!</v>
      </c>
      <c r="BA56" s="283" t="e">
        <f>C61</f>
        <v>#REF!</v>
      </c>
      <c r="BB56" s="284" t="e">
        <f t="shared" si="113"/>
        <v>#REF!</v>
      </c>
      <c r="BC56" s="285" t="e">
        <f t="shared" si="113"/>
        <v>#REF!</v>
      </c>
      <c r="BD56" s="284" t="e">
        <f t="shared" si="113"/>
        <v>#REF!</v>
      </c>
      <c r="BE56" s="285" t="e">
        <f t="shared" si="113"/>
        <v>#REF!</v>
      </c>
      <c r="BF56" s="284" t="e">
        <f t="shared" si="113"/>
        <v>#REF!</v>
      </c>
      <c r="BG56" s="285" t="e">
        <f t="shared" si="113"/>
        <v>#REF!</v>
      </c>
      <c r="BH56" s="284" t="e">
        <f t="shared" si="113"/>
        <v>#REF!</v>
      </c>
      <c r="BI56" s="285" t="e">
        <f t="shared" si="113"/>
        <v>#REF!</v>
      </c>
      <c r="BJ56" s="284" t="e">
        <f t="shared" si="113"/>
        <v>#REF!</v>
      </c>
      <c r="BK56" s="285" t="e">
        <f t="shared" si="113"/>
        <v>#REF!</v>
      </c>
      <c r="BL56" s="285" t="e">
        <f t="shared" si="113"/>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20"/>
        <v/>
      </c>
      <c r="P57" s="289" t="str">
        <f t="shared" si="104"/>
        <v/>
      </c>
      <c r="Y57" s="327" t="e">
        <f t="shared" si="60"/>
        <v>#REF!</v>
      </c>
      <c r="Z57" s="327"/>
      <c r="AA57" s="328" t="e">
        <f t="shared" ref="AA57:AJ57" si="114">+AA54</f>
        <v>#REF!</v>
      </c>
      <c r="AB57" s="328" t="e">
        <f t="shared" si="114"/>
        <v>#REF!</v>
      </c>
      <c r="AC57" s="328" t="e">
        <f t="shared" si="114"/>
        <v>#REF!</v>
      </c>
      <c r="AD57" s="328" t="e">
        <f t="shared" si="114"/>
        <v>#REF!</v>
      </c>
      <c r="AE57" s="328" t="e">
        <f t="shared" si="114"/>
        <v>#REF!</v>
      </c>
      <c r="AF57" s="328" t="e">
        <f t="shared" si="114"/>
        <v>#REF!</v>
      </c>
      <c r="AG57" s="328" t="e">
        <f t="shared" si="114"/>
        <v>#REF!</v>
      </c>
      <c r="AH57" s="328" t="e">
        <f t="shared" si="114"/>
        <v>#REF!</v>
      </c>
      <c r="AI57" s="328" t="e">
        <f t="shared" si="114"/>
        <v>#REF!</v>
      </c>
      <c r="AJ57" s="328" t="e">
        <f t="shared" si="114"/>
        <v>#REF!</v>
      </c>
      <c r="AM57" s="327" t="e">
        <f t="shared" si="62"/>
        <v>#REF!</v>
      </c>
      <c r="AN57" s="327"/>
      <c r="AO57" s="328" t="e">
        <f t="shared" si="112"/>
        <v>#REF!</v>
      </c>
      <c r="AP57" s="328" t="e">
        <f t="shared" si="112"/>
        <v>#REF!</v>
      </c>
      <c r="AQ57" s="328" t="e">
        <f t="shared" si="112"/>
        <v>#REF!</v>
      </c>
      <c r="AR57" s="328" t="e">
        <f t="shared" si="112"/>
        <v>#REF!</v>
      </c>
      <c r="AS57" s="328" t="e">
        <f t="shared" si="112"/>
        <v>#REF!</v>
      </c>
      <c r="AT57" s="328" t="e">
        <f t="shared" si="112"/>
        <v>#REF!</v>
      </c>
      <c r="AU57" s="328" t="e">
        <f t="shared" si="112"/>
        <v>#REF!</v>
      </c>
      <c r="AV57" s="328" t="e">
        <f t="shared" si="112"/>
        <v>#REF!</v>
      </c>
      <c r="AW57" s="328" t="e">
        <f t="shared" si="5"/>
        <v>#REF!</v>
      </c>
      <c r="AX57" s="334"/>
      <c r="AZ57" s="327" t="e">
        <f t="shared" si="65"/>
        <v>#REF!</v>
      </c>
      <c r="BA57" s="327"/>
      <c r="BB57" s="328" t="e">
        <f>+BB54</f>
        <v>#REF!</v>
      </c>
      <c r="BC57" s="328" t="e">
        <f t="shared" ref="BC57:BL57" si="115">+BC54</f>
        <v>#REF!</v>
      </c>
      <c r="BD57" s="328" t="e">
        <f t="shared" si="115"/>
        <v>#REF!</v>
      </c>
      <c r="BE57" s="328" t="e">
        <f t="shared" si="115"/>
        <v>#REF!</v>
      </c>
      <c r="BF57" s="328" t="e">
        <f t="shared" si="115"/>
        <v>#REF!</v>
      </c>
      <c r="BG57" s="328" t="e">
        <f t="shared" si="115"/>
        <v>#REF!</v>
      </c>
      <c r="BH57" s="328" t="e">
        <f t="shared" si="115"/>
        <v>#REF!</v>
      </c>
      <c r="BI57" s="328" t="e">
        <f t="shared" si="115"/>
        <v>#REF!</v>
      </c>
      <c r="BJ57" s="328" t="e">
        <f t="shared" si="115"/>
        <v>#REF!</v>
      </c>
      <c r="BK57" s="328" t="e">
        <f t="shared" si="115"/>
        <v>#REF!</v>
      </c>
      <c r="BL57" s="328" t="e">
        <f t="shared" si="115"/>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60"/>
        <v>#REF!</v>
      </c>
      <c r="Z58" s="277"/>
      <c r="AA58" s="278" t="e">
        <f t="shared" ref="AA58:AJ58" si="116">+AA59+AA60+AA61</f>
        <v>#REF!</v>
      </c>
      <c r="AB58" s="279" t="e">
        <f t="shared" si="116"/>
        <v>#REF!</v>
      </c>
      <c r="AC58" s="278" t="e">
        <f t="shared" si="116"/>
        <v>#REF!</v>
      </c>
      <c r="AD58" s="279" t="e">
        <f t="shared" si="116"/>
        <v>#REF!</v>
      </c>
      <c r="AE58" s="278" t="e">
        <f t="shared" si="116"/>
        <v>#REF!</v>
      </c>
      <c r="AF58" s="279" t="e">
        <f t="shared" si="116"/>
        <v>#REF!</v>
      </c>
      <c r="AG58" s="278" t="e">
        <f t="shared" si="116"/>
        <v>#REF!</v>
      </c>
      <c r="AH58" s="279" t="e">
        <f t="shared" si="116"/>
        <v>#REF!</v>
      </c>
      <c r="AI58" s="278" t="e">
        <f t="shared" si="116"/>
        <v>#REF!</v>
      </c>
      <c r="AJ58" s="279" t="e">
        <f t="shared" si="116"/>
        <v>#REF!</v>
      </c>
      <c r="AM58" s="276" t="e">
        <f t="shared" si="62"/>
        <v>#REF!</v>
      </c>
      <c r="AN58" s="277"/>
      <c r="AO58" s="278" t="e">
        <f t="shared" ref="AO58:AV58" si="117">+AO59+AO60+AO61</f>
        <v>#REF!</v>
      </c>
      <c r="AP58" s="279" t="e">
        <f t="shared" si="117"/>
        <v>#REF!</v>
      </c>
      <c r="AQ58" s="278" t="e">
        <f t="shared" si="117"/>
        <v>#REF!</v>
      </c>
      <c r="AR58" s="279" t="e">
        <f t="shared" si="117"/>
        <v>#REF!</v>
      </c>
      <c r="AS58" s="278" t="e">
        <f t="shared" si="117"/>
        <v>#REF!</v>
      </c>
      <c r="AT58" s="279" t="e">
        <f t="shared" si="117"/>
        <v>#REF!</v>
      </c>
      <c r="AU58" s="278" t="e">
        <f t="shared" si="117"/>
        <v>#REF!</v>
      </c>
      <c r="AV58" s="279" t="e">
        <f t="shared" si="117"/>
        <v>#REF!</v>
      </c>
      <c r="AW58" s="278" t="e">
        <f t="shared" si="5"/>
        <v>#REF!</v>
      </c>
      <c r="AX58" s="331"/>
      <c r="AZ58" s="276" t="e">
        <f t="shared" si="65"/>
        <v>#REF!</v>
      </c>
      <c r="BA58" s="277"/>
      <c r="BB58" s="278" t="e">
        <f>+BB59+BB60+BB61</f>
        <v>#REF!</v>
      </c>
      <c r="BC58" s="279" t="e">
        <f t="shared" ref="BC58:BL58" si="118">+BC59+BC60+BC61</f>
        <v>#REF!</v>
      </c>
      <c r="BD58" s="278" t="e">
        <f t="shared" si="118"/>
        <v>#REF!</v>
      </c>
      <c r="BE58" s="279" t="e">
        <f t="shared" si="118"/>
        <v>#REF!</v>
      </c>
      <c r="BF58" s="278" t="e">
        <f t="shared" si="118"/>
        <v>#REF!</v>
      </c>
      <c r="BG58" s="279" t="e">
        <f t="shared" si="118"/>
        <v>#REF!</v>
      </c>
      <c r="BH58" s="278" t="e">
        <f t="shared" si="118"/>
        <v>#REF!</v>
      </c>
      <c r="BI58" s="279" t="e">
        <f t="shared" si="118"/>
        <v>#REF!</v>
      </c>
      <c r="BJ58" s="278" t="e">
        <f t="shared" si="118"/>
        <v>#REF!</v>
      </c>
      <c r="BK58" s="279" t="e">
        <f t="shared" si="118"/>
        <v>#REF!</v>
      </c>
      <c r="BL58" s="279" t="e">
        <f t="shared" si="118"/>
        <v>#REF!</v>
      </c>
    </row>
    <row r="59" spans="1:64">
      <c r="A59" s="270"/>
      <c r="B59" s="276" t="e">
        <f>#REF!</f>
        <v>#REF!</v>
      </c>
      <c r="C59" s="277"/>
      <c r="E59" s="286">
        <f>SUM(E60:E61)</f>
        <v>0</v>
      </c>
      <c r="F59" s="286">
        <f>SUM(F60:F61)</f>
        <v>0</v>
      </c>
      <c r="G59" s="286">
        <f>SUM(G60:G61)</f>
        <v>0</v>
      </c>
      <c r="I59" s="286"/>
      <c r="J59" s="286"/>
      <c r="K59" s="286"/>
      <c r="M59" s="286"/>
      <c r="N59" s="277"/>
      <c r="O59" s="288" t="str">
        <f t="shared" si="20"/>
        <v/>
      </c>
      <c r="P59" s="289" t="str">
        <f t="shared" si="104"/>
        <v/>
      </c>
      <c r="Y59" s="353" t="e">
        <f t="shared" si="60"/>
        <v>#REF!</v>
      </c>
      <c r="Z59" s="354" t="e">
        <f>C64</f>
        <v>#REF!</v>
      </c>
      <c r="AA59" s="391" t="e">
        <f t="shared" ref="AA59:AI60" si="119">SUMPRODUCT(($A$76:$A$743=$Y59&amp;"- "&amp;$Z59)*($C$76:$C$743=AA$1)*($G$76:$G$743))</f>
        <v>#REF!</v>
      </c>
      <c r="AB59" s="392" t="e">
        <f t="shared" si="119"/>
        <v>#REF!</v>
      </c>
      <c r="AC59" s="391" t="e">
        <f t="shared" si="119"/>
        <v>#REF!</v>
      </c>
      <c r="AD59" s="392" t="e">
        <f t="shared" si="119"/>
        <v>#REF!</v>
      </c>
      <c r="AE59" s="391" t="e">
        <f t="shared" si="119"/>
        <v>#REF!</v>
      </c>
      <c r="AF59" s="392" t="e">
        <f t="shared" si="119"/>
        <v>#REF!</v>
      </c>
      <c r="AG59" s="391" t="e">
        <f t="shared" si="119"/>
        <v>#REF!</v>
      </c>
      <c r="AH59" s="392" t="e">
        <f t="shared" si="119"/>
        <v>#REF!</v>
      </c>
      <c r="AI59" s="391" t="e">
        <f t="shared" si="119"/>
        <v>#REF!</v>
      </c>
      <c r="AJ59" s="392" t="e">
        <f t="shared" si="111"/>
        <v>#REF!</v>
      </c>
      <c r="AM59" s="353" t="e">
        <f t="shared" si="62"/>
        <v>#REF!</v>
      </c>
      <c r="AN59" s="354" t="e">
        <f>C64</f>
        <v>#REF!</v>
      </c>
      <c r="AO59" s="391" t="e">
        <f t="shared" ref="AO59:AV61" si="120">SUMPRODUCT(($J$76:$J$742=$AM59&amp;"- "&amp;$AN59)*($K$76:$K$742=AO$1)*($O$76:$O$742))</f>
        <v>#REF!</v>
      </c>
      <c r="AP59" s="392" t="e">
        <f t="shared" si="120"/>
        <v>#REF!</v>
      </c>
      <c r="AQ59" s="391" t="e">
        <f t="shared" si="120"/>
        <v>#REF!</v>
      </c>
      <c r="AR59" s="392" t="e">
        <f t="shared" si="120"/>
        <v>#REF!</v>
      </c>
      <c r="AS59" s="391" t="e">
        <f t="shared" si="120"/>
        <v>#REF!</v>
      </c>
      <c r="AT59" s="392" t="e">
        <f t="shared" si="120"/>
        <v>#REF!</v>
      </c>
      <c r="AU59" s="391" t="e">
        <f t="shared" si="120"/>
        <v>#REF!</v>
      </c>
      <c r="AV59" s="392" t="e">
        <f t="shared" si="120"/>
        <v>#REF!</v>
      </c>
      <c r="AW59" s="391" t="e">
        <f t="shared" si="5"/>
        <v>#REF!</v>
      </c>
      <c r="AX59" s="297"/>
      <c r="AZ59" s="353" t="e">
        <f t="shared" si="65"/>
        <v>#REF!</v>
      </c>
      <c r="BA59" s="354" t="e">
        <f>C64</f>
        <v>#REF!</v>
      </c>
      <c r="BB59" s="391" t="e">
        <f t="shared" ref="BB59:BL61" si="121">SUMPRODUCT(($C$9:$C$70=$BA59)*($N$9:$N$70=BB$1)*($M$9:$M$70))</f>
        <v>#REF!</v>
      </c>
      <c r="BC59" s="392" t="e">
        <f t="shared" si="121"/>
        <v>#REF!</v>
      </c>
      <c r="BD59" s="391" t="e">
        <f t="shared" si="121"/>
        <v>#REF!</v>
      </c>
      <c r="BE59" s="392" t="e">
        <f t="shared" si="121"/>
        <v>#REF!</v>
      </c>
      <c r="BF59" s="391" t="e">
        <f t="shared" si="121"/>
        <v>#REF!</v>
      </c>
      <c r="BG59" s="392" t="e">
        <f t="shared" si="121"/>
        <v>#REF!</v>
      </c>
      <c r="BH59" s="391" t="e">
        <f t="shared" si="121"/>
        <v>#REF!</v>
      </c>
      <c r="BI59" s="392" t="e">
        <f t="shared" si="121"/>
        <v>#REF!</v>
      </c>
      <c r="BJ59" s="391" t="e">
        <f t="shared" si="121"/>
        <v>#REF!</v>
      </c>
      <c r="BK59" s="392" t="e">
        <f t="shared" si="121"/>
        <v>#REF!</v>
      </c>
      <c r="BL59" s="392" t="e">
        <f t="shared" si="121"/>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60"/>
        <v>#REF!</v>
      </c>
      <c r="Z60" s="283" t="e">
        <f>C65</f>
        <v>#REF!</v>
      </c>
      <c r="AA60" s="284" t="e">
        <f t="shared" si="119"/>
        <v>#REF!</v>
      </c>
      <c r="AB60" s="285" t="e">
        <f t="shared" si="119"/>
        <v>#REF!</v>
      </c>
      <c r="AC60" s="284" t="e">
        <f t="shared" si="119"/>
        <v>#REF!</v>
      </c>
      <c r="AD60" s="285" t="e">
        <f t="shared" si="119"/>
        <v>#REF!</v>
      </c>
      <c r="AE60" s="284" t="e">
        <f t="shared" si="119"/>
        <v>#REF!</v>
      </c>
      <c r="AF60" s="285" t="e">
        <f t="shared" si="119"/>
        <v>#REF!</v>
      </c>
      <c r="AG60" s="284" t="e">
        <f t="shared" si="119"/>
        <v>#REF!</v>
      </c>
      <c r="AH60" s="285" t="e">
        <f t="shared" si="119"/>
        <v>#REF!</v>
      </c>
      <c r="AI60" s="284" t="e">
        <f t="shared" si="119"/>
        <v>#REF!</v>
      </c>
      <c r="AJ60" s="285" t="e">
        <f t="shared" si="111"/>
        <v>#REF!</v>
      </c>
      <c r="AM60" s="270" t="e">
        <f t="shared" si="62"/>
        <v>#REF!</v>
      </c>
      <c r="AN60" s="283" t="e">
        <f>C65</f>
        <v>#REF!</v>
      </c>
      <c r="AO60" s="284" t="e">
        <f t="shared" si="120"/>
        <v>#REF!</v>
      </c>
      <c r="AP60" s="285" t="e">
        <f t="shared" si="120"/>
        <v>#REF!</v>
      </c>
      <c r="AQ60" s="284" t="e">
        <f t="shared" si="120"/>
        <v>#REF!</v>
      </c>
      <c r="AR60" s="285" t="e">
        <f t="shared" si="120"/>
        <v>#REF!</v>
      </c>
      <c r="AS60" s="284" t="e">
        <f t="shared" si="120"/>
        <v>#REF!</v>
      </c>
      <c r="AT60" s="285" t="e">
        <f t="shared" si="120"/>
        <v>#REF!</v>
      </c>
      <c r="AU60" s="284" t="e">
        <f t="shared" si="120"/>
        <v>#REF!</v>
      </c>
      <c r="AV60" s="285" t="e">
        <f t="shared" si="120"/>
        <v>#REF!</v>
      </c>
      <c r="AW60" s="284" t="e">
        <f t="shared" si="5"/>
        <v>#REF!</v>
      </c>
      <c r="AX60" s="285"/>
      <c r="AZ60" s="270" t="e">
        <f t="shared" si="65"/>
        <v>#REF!</v>
      </c>
      <c r="BA60" s="283" t="e">
        <f>C65</f>
        <v>#REF!</v>
      </c>
      <c r="BB60" s="284" t="e">
        <f t="shared" si="121"/>
        <v>#REF!</v>
      </c>
      <c r="BC60" s="285" t="e">
        <f t="shared" si="121"/>
        <v>#REF!</v>
      </c>
      <c r="BD60" s="284" t="e">
        <f t="shared" si="121"/>
        <v>#REF!</v>
      </c>
      <c r="BE60" s="285" t="e">
        <f t="shared" si="121"/>
        <v>#REF!</v>
      </c>
      <c r="BF60" s="284" t="e">
        <f t="shared" si="121"/>
        <v>#REF!</v>
      </c>
      <c r="BG60" s="285" t="e">
        <f t="shared" si="121"/>
        <v>#REF!</v>
      </c>
      <c r="BH60" s="284" t="e">
        <f t="shared" si="121"/>
        <v>#REF!</v>
      </c>
      <c r="BI60" s="285" t="e">
        <f t="shared" si="121"/>
        <v>#REF!</v>
      </c>
      <c r="BJ60" s="284" t="e">
        <f t="shared" si="121"/>
        <v>#REF!</v>
      </c>
      <c r="BK60" s="285" t="e">
        <f t="shared" si="121"/>
        <v>#REF!</v>
      </c>
      <c r="BL60" s="285" t="e">
        <f t="shared" si="121"/>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60"/>
        <v>#REF!</v>
      </c>
      <c r="Z61" s="354" t="e">
        <f>C66</f>
        <v>#REF!</v>
      </c>
      <c r="AA61" s="391" t="e">
        <f t="shared" ref="AA61:AJ61" si="122">SUMPRODUCT(($C$9:$C$70=$BA61)*($N$9:$N$70=AA$1)*($M$9:$M$70))</f>
        <v>#REF!</v>
      </c>
      <c r="AB61" s="392" t="e">
        <f t="shared" si="122"/>
        <v>#REF!</v>
      </c>
      <c r="AC61" s="391" t="e">
        <f t="shared" si="122"/>
        <v>#REF!</v>
      </c>
      <c r="AD61" s="392" t="e">
        <f t="shared" si="122"/>
        <v>#REF!</v>
      </c>
      <c r="AE61" s="391" t="e">
        <f t="shared" si="122"/>
        <v>#REF!</v>
      </c>
      <c r="AF61" s="392" t="e">
        <f t="shared" si="122"/>
        <v>#REF!</v>
      </c>
      <c r="AG61" s="391" t="e">
        <f t="shared" si="122"/>
        <v>#REF!</v>
      </c>
      <c r="AH61" s="392" t="e">
        <f t="shared" si="122"/>
        <v>#REF!</v>
      </c>
      <c r="AI61" s="391" t="e">
        <f t="shared" si="122"/>
        <v>#REF!</v>
      </c>
      <c r="AJ61" s="392" t="e">
        <f t="shared" si="122"/>
        <v>#REF!</v>
      </c>
      <c r="AK61" s="269"/>
      <c r="AM61" s="353" t="e">
        <f t="shared" si="62"/>
        <v>#REF!</v>
      </c>
      <c r="AN61" s="354" t="e">
        <f>C66</f>
        <v>#REF!</v>
      </c>
      <c r="AO61" s="391" t="e">
        <f t="shared" si="120"/>
        <v>#REF!</v>
      </c>
      <c r="AP61" s="392" t="e">
        <f t="shared" si="120"/>
        <v>#REF!</v>
      </c>
      <c r="AQ61" s="391" t="e">
        <f t="shared" si="120"/>
        <v>#REF!</v>
      </c>
      <c r="AR61" s="392" t="e">
        <f t="shared" si="120"/>
        <v>#REF!</v>
      </c>
      <c r="AS61" s="391" t="e">
        <f t="shared" si="120"/>
        <v>#REF!</v>
      </c>
      <c r="AT61" s="392" t="e">
        <f t="shared" si="120"/>
        <v>#REF!</v>
      </c>
      <c r="AU61" s="391" t="e">
        <f t="shared" si="120"/>
        <v>#REF!</v>
      </c>
      <c r="AV61" s="392" t="e">
        <f t="shared" si="120"/>
        <v>#REF!</v>
      </c>
      <c r="AW61" s="391" t="e">
        <f t="shared" si="5"/>
        <v>#REF!</v>
      </c>
      <c r="AX61" s="297"/>
      <c r="AZ61" s="353" t="e">
        <f t="shared" si="65"/>
        <v>#REF!</v>
      </c>
      <c r="BA61" s="354" t="e">
        <f>C66</f>
        <v>#REF!</v>
      </c>
      <c r="BB61" s="391" t="e">
        <f t="shared" si="121"/>
        <v>#REF!</v>
      </c>
      <c r="BC61" s="392" t="e">
        <f t="shared" si="121"/>
        <v>#REF!</v>
      </c>
      <c r="BD61" s="391" t="e">
        <f t="shared" si="121"/>
        <v>#REF!</v>
      </c>
      <c r="BE61" s="392" t="e">
        <f t="shared" si="121"/>
        <v>#REF!</v>
      </c>
      <c r="BF61" s="391" t="e">
        <f t="shared" si="121"/>
        <v>#REF!</v>
      </c>
      <c r="BG61" s="392" t="e">
        <f t="shared" si="121"/>
        <v>#REF!</v>
      </c>
      <c r="BH61" s="391" t="e">
        <f t="shared" si="121"/>
        <v>#REF!</v>
      </c>
      <c r="BI61" s="392" t="e">
        <f t="shared" si="121"/>
        <v>#REF!</v>
      </c>
      <c r="BJ61" s="391" t="e">
        <f t="shared" si="121"/>
        <v>#REF!</v>
      </c>
      <c r="BK61" s="392" t="e">
        <f t="shared" si="121"/>
        <v>#REF!</v>
      </c>
      <c r="BL61" s="392" t="e">
        <f t="shared" si="121"/>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23">IF(M62=0,"",IF(N62=0,"ERROR",""))</f>
        <v/>
      </c>
      <c r="P62" s="289" t="str">
        <f t="shared" ref="P62:P67" si="124">IF(O62="ERROR","Please insert comment","")</f>
        <v/>
      </c>
      <c r="Y62" s="276" t="e">
        <f t="shared" si="60"/>
        <v>#REF!</v>
      </c>
      <c r="Z62" s="277"/>
      <c r="AA62" s="278" t="e">
        <f t="shared" ref="AA62:AJ62" si="125">+AA63+AA64+AA65</f>
        <v>#REF!</v>
      </c>
      <c r="AB62" s="279" t="e">
        <f t="shared" si="125"/>
        <v>#REF!</v>
      </c>
      <c r="AC62" s="278" t="e">
        <f t="shared" si="125"/>
        <v>#REF!</v>
      </c>
      <c r="AD62" s="279" t="e">
        <f t="shared" si="125"/>
        <v>#REF!</v>
      </c>
      <c r="AE62" s="278" t="e">
        <f t="shared" si="125"/>
        <v>#REF!</v>
      </c>
      <c r="AF62" s="279" t="e">
        <f t="shared" si="125"/>
        <v>#REF!</v>
      </c>
      <c r="AG62" s="278" t="e">
        <f t="shared" si="125"/>
        <v>#REF!</v>
      </c>
      <c r="AH62" s="279" t="e">
        <f t="shared" si="125"/>
        <v>#REF!</v>
      </c>
      <c r="AI62" s="278" t="e">
        <f t="shared" si="125"/>
        <v>#REF!</v>
      </c>
      <c r="AJ62" s="279" t="e">
        <f t="shared" si="125"/>
        <v>#REF!</v>
      </c>
      <c r="AM62" s="276" t="e">
        <f t="shared" si="62"/>
        <v>#REF!</v>
      </c>
      <c r="AN62" s="277"/>
      <c r="AO62" s="278" t="e">
        <f t="shared" ref="AO62:AV62" si="126">+AO63+AO64+AO65</f>
        <v>#REF!</v>
      </c>
      <c r="AP62" s="279" t="e">
        <f t="shared" si="126"/>
        <v>#REF!</v>
      </c>
      <c r="AQ62" s="278" t="e">
        <f t="shared" si="126"/>
        <v>#REF!</v>
      </c>
      <c r="AR62" s="279" t="e">
        <f t="shared" si="126"/>
        <v>#REF!</v>
      </c>
      <c r="AS62" s="278" t="e">
        <f t="shared" si="126"/>
        <v>#REF!</v>
      </c>
      <c r="AT62" s="279" t="e">
        <f t="shared" si="126"/>
        <v>#REF!</v>
      </c>
      <c r="AU62" s="278" t="e">
        <f t="shared" si="126"/>
        <v>#REF!</v>
      </c>
      <c r="AV62" s="279" t="e">
        <f t="shared" si="126"/>
        <v>#REF!</v>
      </c>
      <c r="AW62" s="278" t="e">
        <f t="shared" si="5"/>
        <v>#REF!</v>
      </c>
      <c r="AX62" s="331"/>
      <c r="AZ62" s="276" t="e">
        <f t="shared" si="65"/>
        <v>#REF!</v>
      </c>
      <c r="BA62" s="277"/>
      <c r="BB62" s="278" t="e">
        <f>+BB63+BB64+BB65</f>
        <v>#REF!</v>
      </c>
      <c r="BC62" s="279" t="e">
        <f t="shared" ref="BC62:BL62" si="127">+BC63+BC64+BC65</f>
        <v>#REF!</v>
      </c>
      <c r="BD62" s="278" t="e">
        <f t="shared" si="127"/>
        <v>#REF!</v>
      </c>
      <c r="BE62" s="279" t="e">
        <f t="shared" si="127"/>
        <v>#REF!</v>
      </c>
      <c r="BF62" s="278" t="e">
        <f t="shared" si="127"/>
        <v>#REF!</v>
      </c>
      <c r="BG62" s="279" t="e">
        <f t="shared" si="127"/>
        <v>#REF!</v>
      </c>
      <c r="BH62" s="278" t="e">
        <f t="shared" si="127"/>
        <v>#REF!</v>
      </c>
      <c r="BI62" s="279" t="e">
        <f t="shared" si="127"/>
        <v>#REF!</v>
      </c>
      <c r="BJ62" s="278" t="e">
        <f t="shared" si="127"/>
        <v>#REF!</v>
      </c>
      <c r="BK62" s="279" t="e">
        <f t="shared" si="127"/>
        <v>#REF!</v>
      </c>
      <c r="BL62" s="279" t="e">
        <f t="shared" si="127"/>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23"/>
        <v/>
      </c>
      <c r="P63" s="289" t="str">
        <f t="shared" si="124"/>
        <v/>
      </c>
      <c r="Y63" s="353" t="e">
        <f t="shared" si="60"/>
        <v>#REF!</v>
      </c>
      <c r="Z63" s="354" t="e">
        <f>C68</f>
        <v>#REF!</v>
      </c>
      <c r="AA63" s="391" t="e">
        <f t="shared" ref="AA63:AI65" si="128">SUMPRODUCT(($A$76:$A$743=$Y63&amp;"- "&amp;$Z63)*($C$76:$C$743=AA$1)*($G$76:$G$743))</f>
        <v>#REF!</v>
      </c>
      <c r="AB63" s="392" t="e">
        <f t="shared" si="128"/>
        <v>#REF!</v>
      </c>
      <c r="AC63" s="391" t="e">
        <f t="shared" si="128"/>
        <v>#REF!</v>
      </c>
      <c r="AD63" s="392" t="e">
        <f t="shared" si="128"/>
        <v>#REF!</v>
      </c>
      <c r="AE63" s="391" t="e">
        <f t="shared" si="128"/>
        <v>#REF!</v>
      </c>
      <c r="AF63" s="392" t="e">
        <f t="shared" si="128"/>
        <v>#REF!</v>
      </c>
      <c r="AG63" s="391" t="e">
        <f t="shared" si="128"/>
        <v>#REF!</v>
      </c>
      <c r="AH63" s="392" t="e">
        <f t="shared" si="128"/>
        <v>#REF!</v>
      </c>
      <c r="AI63" s="391" t="e">
        <f t="shared" si="128"/>
        <v>#REF!</v>
      </c>
      <c r="AJ63" s="392" t="e">
        <f>SUM(AA63:AI63)</f>
        <v>#REF!</v>
      </c>
      <c r="AM63" s="353" t="e">
        <f t="shared" si="62"/>
        <v>#REF!</v>
      </c>
      <c r="AN63" s="354" t="e">
        <f>C68</f>
        <v>#REF!</v>
      </c>
      <c r="AO63" s="391" t="e">
        <f t="shared" ref="AO63:AV65" si="129">SUMPRODUCT(($J$76:$J$742=$AM63&amp;"- "&amp;$AN63)*($K$76:$K$742=AO$1)*($O$76:$O$742))</f>
        <v>#REF!</v>
      </c>
      <c r="AP63" s="392" t="e">
        <f t="shared" si="129"/>
        <v>#REF!</v>
      </c>
      <c r="AQ63" s="391" t="e">
        <f t="shared" si="129"/>
        <v>#REF!</v>
      </c>
      <c r="AR63" s="392" t="e">
        <f t="shared" si="129"/>
        <v>#REF!</v>
      </c>
      <c r="AS63" s="391" t="e">
        <f t="shared" si="129"/>
        <v>#REF!</v>
      </c>
      <c r="AT63" s="392" t="e">
        <f t="shared" si="129"/>
        <v>#REF!</v>
      </c>
      <c r="AU63" s="391" t="e">
        <f t="shared" si="129"/>
        <v>#REF!</v>
      </c>
      <c r="AV63" s="392" t="e">
        <f t="shared" si="129"/>
        <v>#REF!</v>
      </c>
      <c r="AW63" s="391" t="e">
        <f t="shared" si="5"/>
        <v>#REF!</v>
      </c>
      <c r="AX63" s="297"/>
      <c r="AZ63" s="353" t="e">
        <f t="shared" si="65"/>
        <v>#REF!</v>
      </c>
      <c r="BA63" s="354" t="e">
        <f>C68</f>
        <v>#REF!</v>
      </c>
      <c r="BB63" s="391" t="e">
        <f t="shared" ref="BB63:BL65" si="130">SUMPRODUCT(($C$9:$C$70=$BA63)*($N$9:$N$70=BB$1)*($M$9:$M$70))</f>
        <v>#REF!</v>
      </c>
      <c r="BC63" s="392" t="e">
        <f t="shared" si="130"/>
        <v>#REF!</v>
      </c>
      <c r="BD63" s="391" t="e">
        <f t="shared" si="130"/>
        <v>#REF!</v>
      </c>
      <c r="BE63" s="392" t="e">
        <f t="shared" si="130"/>
        <v>#REF!</v>
      </c>
      <c r="BF63" s="391" t="e">
        <f t="shared" si="130"/>
        <v>#REF!</v>
      </c>
      <c r="BG63" s="392" t="e">
        <f t="shared" si="130"/>
        <v>#REF!</v>
      </c>
      <c r="BH63" s="391" t="e">
        <f t="shared" si="130"/>
        <v>#REF!</v>
      </c>
      <c r="BI63" s="392" t="e">
        <f t="shared" si="130"/>
        <v>#REF!</v>
      </c>
      <c r="BJ63" s="391" t="e">
        <f t="shared" si="130"/>
        <v>#REF!</v>
      </c>
      <c r="BK63" s="392" t="e">
        <f t="shared" si="130"/>
        <v>#REF!</v>
      </c>
      <c r="BL63" s="392" t="e">
        <f t="shared" si="130"/>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23"/>
        <v/>
      </c>
      <c r="P64" s="289" t="str">
        <f t="shared" si="124"/>
        <v/>
      </c>
      <c r="Y64" s="270" t="e">
        <f t="shared" si="60"/>
        <v>#REF!</v>
      </c>
      <c r="Z64" s="283" t="e">
        <f>C69</f>
        <v>#REF!</v>
      </c>
      <c r="AA64" s="284" t="e">
        <f t="shared" si="128"/>
        <v>#REF!</v>
      </c>
      <c r="AB64" s="285" t="e">
        <f t="shared" si="128"/>
        <v>#REF!</v>
      </c>
      <c r="AC64" s="284" t="e">
        <f t="shared" si="128"/>
        <v>#REF!</v>
      </c>
      <c r="AD64" s="285" t="e">
        <f t="shared" si="128"/>
        <v>#REF!</v>
      </c>
      <c r="AE64" s="284" t="e">
        <f t="shared" si="128"/>
        <v>#REF!</v>
      </c>
      <c r="AF64" s="285" t="e">
        <f t="shared" si="128"/>
        <v>#REF!</v>
      </c>
      <c r="AG64" s="284" t="e">
        <f t="shared" si="128"/>
        <v>#REF!</v>
      </c>
      <c r="AH64" s="285" t="e">
        <f t="shared" si="128"/>
        <v>#REF!</v>
      </c>
      <c r="AI64" s="284" t="e">
        <f t="shared" si="128"/>
        <v>#REF!</v>
      </c>
      <c r="AJ64" s="285" t="e">
        <f>SUM(AA64:AI64)</f>
        <v>#REF!</v>
      </c>
      <c r="AM64" s="270" t="e">
        <f t="shared" si="62"/>
        <v>#REF!</v>
      </c>
      <c r="AN64" s="283" t="e">
        <f>C69</f>
        <v>#REF!</v>
      </c>
      <c r="AO64" s="284" t="e">
        <f t="shared" si="129"/>
        <v>#REF!</v>
      </c>
      <c r="AP64" s="285" t="e">
        <f t="shared" si="129"/>
        <v>#REF!</v>
      </c>
      <c r="AQ64" s="284" t="e">
        <f t="shared" si="129"/>
        <v>#REF!</v>
      </c>
      <c r="AR64" s="285" t="e">
        <f t="shared" si="129"/>
        <v>#REF!</v>
      </c>
      <c r="AS64" s="284" t="e">
        <f t="shared" si="129"/>
        <v>#REF!</v>
      </c>
      <c r="AT64" s="285" t="e">
        <f t="shared" si="129"/>
        <v>#REF!</v>
      </c>
      <c r="AU64" s="284" t="e">
        <f t="shared" si="129"/>
        <v>#REF!</v>
      </c>
      <c r="AV64" s="285" t="e">
        <f t="shared" si="129"/>
        <v>#REF!</v>
      </c>
      <c r="AW64" s="284" t="e">
        <f t="shared" si="5"/>
        <v>#REF!</v>
      </c>
      <c r="AX64" s="285"/>
      <c r="AZ64" s="270" t="e">
        <f t="shared" si="65"/>
        <v>#REF!</v>
      </c>
      <c r="BA64" s="283" t="e">
        <f>C69</f>
        <v>#REF!</v>
      </c>
      <c r="BB64" s="284" t="e">
        <f t="shared" si="130"/>
        <v>#REF!</v>
      </c>
      <c r="BC64" s="285" t="e">
        <f t="shared" si="130"/>
        <v>#REF!</v>
      </c>
      <c r="BD64" s="284" t="e">
        <f t="shared" si="130"/>
        <v>#REF!</v>
      </c>
      <c r="BE64" s="285" t="e">
        <f t="shared" si="130"/>
        <v>#REF!</v>
      </c>
      <c r="BF64" s="284" t="e">
        <f t="shared" si="130"/>
        <v>#REF!</v>
      </c>
      <c r="BG64" s="285" t="e">
        <f t="shared" si="130"/>
        <v>#REF!</v>
      </c>
      <c r="BH64" s="284" t="e">
        <f t="shared" si="130"/>
        <v>#REF!</v>
      </c>
      <c r="BI64" s="285" t="e">
        <f t="shared" si="130"/>
        <v>#REF!</v>
      </c>
      <c r="BJ64" s="284" t="e">
        <f t="shared" si="130"/>
        <v>#REF!</v>
      </c>
      <c r="BK64" s="285" t="e">
        <f t="shared" si="130"/>
        <v>#REF!</v>
      </c>
      <c r="BL64" s="285" t="e">
        <f t="shared" si="130"/>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23"/>
        <v/>
      </c>
      <c r="P65" s="289" t="str">
        <f t="shared" si="124"/>
        <v/>
      </c>
      <c r="Y65" s="353" t="e">
        <f t="shared" si="60"/>
        <v>#REF!</v>
      </c>
      <c r="Z65" s="354" t="e">
        <f>C70</f>
        <v>#REF!</v>
      </c>
      <c r="AA65" s="391" t="e">
        <f t="shared" si="128"/>
        <v>#REF!</v>
      </c>
      <c r="AB65" s="392" t="e">
        <f t="shared" si="128"/>
        <v>#REF!</v>
      </c>
      <c r="AC65" s="391" t="e">
        <f t="shared" si="128"/>
        <v>#REF!</v>
      </c>
      <c r="AD65" s="392" t="e">
        <f t="shared" si="128"/>
        <v>#REF!</v>
      </c>
      <c r="AE65" s="391" t="e">
        <f t="shared" si="128"/>
        <v>#REF!</v>
      </c>
      <c r="AF65" s="392" t="e">
        <f t="shared" si="128"/>
        <v>#REF!</v>
      </c>
      <c r="AG65" s="391" t="e">
        <f t="shared" si="128"/>
        <v>#REF!</v>
      </c>
      <c r="AH65" s="392" t="e">
        <f t="shared" si="128"/>
        <v>#REF!</v>
      </c>
      <c r="AI65" s="391" t="e">
        <f t="shared" si="128"/>
        <v>#REF!</v>
      </c>
      <c r="AJ65" s="392" t="e">
        <f>SUM(AA65:AI65)</f>
        <v>#REF!</v>
      </c>
      <c r="AM65" s="353" t="e">
        <f t="shared" si="62"/>
        <v>#REF!</v>
      </c>
      <c r="AN65" s="354" t="e">
        <f>C70</f>
        <v>#REF!</v>
      </c>
      <c r="AO65" s="391" t="e">
        <f t="shared" si="129"/>
        <v>#REF!</v>
      </c>
      <c r="AP65" s="392" t="e">
        <f t="shared" si="129"/>
        <v>#REF!</v>
      </c>
      <c r="AQ65" s="391" t="e">
        <f t="shared" si="129"/>
        <v>#REF!</v>
      </c>
      <c r="AR65" s="392" t="e">
        <f t="shared" si="129"/>
        <v>#REF!</v>
      </c>
      <c r="AS65" s="391" t="e">
        <f t="shared" si="129"/>
        <v>#REF!</v>
      </c>
      <c r="AT65" s="392" t="e">
        <f t="shared" si="129"/>
        <v>#REF!</v>
      </c>
      <c r="AU65" s="391" t="e">
        <f t="shared" si="129"/>
        <v>#REF!</v>
      </c>
      <c r="AV65" s="392" t="e">
        <f t="shared" si="129"/>
        <v>#REF!</v>
      </c>
      <c r="AW65" s="391" t="e">
        <f t="shared" si="5"/>
        <v>#REF!</v>
      </c>
      <c r="AX65" s="297"/>
      <c r="AZ65" s="353" t="e">
        <f t="shared" si="65"/>
        <v>#REF!</v>
      </c>
      <c r="BA65" s="354" t="e">
        <f>C70</f>
        <v>#REF!</v>
      </c>
      <c r="BB65" s="391" t="e">
        <f t="shared" si="130"/>
        <v>#REF!</v>
      </c>
      <c r="BC65" s="392" t="e">
        <f t="shared" si="130"/>
        <v>#REF!</v>
      </c>
      <c r="BD65" s="391" t="e">
        <f t="shared" si="130"/>
        <v>#REF!</v>
      </c>
      <c r="BE65" s="392" t="e">
        <f t="shared" si="130"/>
        <v>#REF!</v>
      </c>
      <c r="BF65" s="391" t="e">
        <f t="shared" si="130"/>
        <v>#REF!</v>
      </c>
      <c r="BG65" s="392" t="e">
        <f t="shared" si="130"/>
        <v>#REF!</v>
      </c>
      <c r="BH65" s="391" t="e">
        <f t="shared" si="130"/>
        <v>#REF!</v>
      </c>
      <c r="BI65" s="392" t="e">
        <f t="shared" si="130"/>
        <v>#REF!</v>
      </c>
      <c r="BJ65" s="391" t="e">
        <f t="shared" si="130"/>
        <v>#REF!</v>
      </c>
      <c r="BK65" s="392" t="e">
        <f t="shared" si="130"/>
        <v>#REF!</v>
      </c>
      <c r="BL65" s="392" t="e">
        <f t="shared" si="130"/>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23"/>
        <v/>
      </c>
      <c r="P66" s="289" t="str">
        <f t="shared" si="124"/>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23"/>
        <v/>
      </c>
      <c r="P67" s="289" t="str">
        <f t="shared" si="124"/>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38">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45" priority="4" operator="containsText" text="ERROR">
      <formula>NOT(ISERROR(SEARCH("ERROR",F72)))</formula>
    </cfRule>
  </conditionalFormatting>
  <conditionalFormatting sqref="J72">
    <cfRule type="containsText" dxfId="44" priority="3" operator="containsText" text="ERROR">
      <formula>NOT(ISERROR(SEARCH("ERROR",J72)))</formula>
    </cfRule>
  </conditionalFormatting>
  <conditionalFormatting sqref="T14">
    <cfRule type="containsText" dxfId="43" priority="2" operator="containsText" text="ERROR">
      <formula>NOT(ISERROR(SEARCH("ERROR",T14)))</formula>
    </cfRule>
  </conditionalFormatting>
  <conditionalFormatting sqref="T26">
    <cfRule type="containsText" dxfId="42"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800-000000000000}">
      <formula1>Taxes</formula1>
    </dataValidation>
    <dataValidation type="list" allowBlank="1" showInputMessage="1" showErrorMessage="1" sqref="C76:C743" xr:uid="{00000000-0002-0000-2800-000001000000}">
      <formula1>Compadjust</formula1>
    </dataValidation>
    <dataValidation type="list" allowBlank="1" showInputMessage="1" showErrorMessage="1" sqref="J76:J742" xr:uid="{00000000-0002-0000-2800-000002000000}">
      <formula1>Taxes</formula1>
    </dataValidation>
    <dataValidation type="list" allowBlank="1" showInputMessage="1" showErrorMessage="1" sqref="N743 K76:K744" xr:uid="{00000000-0002-0000-2800-000003000000}">
      <formula1>Govadjust</formula1>
    </dataValidation>
    <dataValidation type="list" allowBlank="1" showInputMessage="1" showErrorMessage="1" sqref="N9:N15 N67:N70 N61 N51 N53:N58 N63:N65 N17:N49" xr:uid="{00000000-0002-0000-2800-000004000000}">
      <formula1>FinalDiff</formula1>
    </dataValidation>
  </dataValidations>
  <pageMargins left="0.7" right="0.7" top="0.75" bottom="0.75" header="0.3" footer="0.3"/>
  <pageSetup paperSize="9" orientation="landscape" r:id="rId2"/>
  <ignoredErrors>
    <ignoredError sqref="M17:M31 M53 M15:M16 M33:M34 M65 M44 M45 M14 M32 M54:M64 M35:M43 M46:M52"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37">
    <tabColor rgb="FF00B0F0"/>
  </sheetPr>
  <dimension ref="A1:BL746"/>
  <sheetViews>
    <sheetView showGridLines="0" zoomScaleNormal="100" workbookViewId="0">
      <selection activeCell="I1" sqref="I1"/>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5" si="0">B7</f>
        <v>#REF!</v>
      </c>
      <c r="Z2" s="350"/>
      <c r="AA2" s="384"/>
      <c r="AB2" s="384"/>
      <c r="AC2" s="384"/>
      <c r="AD2" s="384"/>
      <c r="AE2" s="384"/>
      <c r="AF2" s="384"/>
      <c r="AG2" s="384"/>
      <c r="AH2" s="384"/>
      <c r="AI2" s="384"/>
      <c r="AJ2" s="384"/>
      <c r="AM2" s="350" t="e">
        <f t="shared" ref="AM2:AN35"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 t="shared" ref="AZ2:BA17" si="3">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4">SUM(AA4:AA8)</f>
        <v>#REF!</v>
      </c>
      <c r="AB3" s="279" t="e">
        <f t="shared" si="4"/>
        <v>#REF!</v>
      </c>
      <c r="AC3" s="278" t="e">
        <f t="shared" si="4"/>
        <v>#REF!</v>
      </c>
      <c r="AD3" s="279" t="e">
        <f t="shared" si="4"/>
        <v>#REF!</v>
      </c>
      <c r="AE3" s="278" t="e">
        <f t="shared" si="4"/>
        <v>#REF!</v>
      </c>
      <c r="AF3" s="279" t="e">
        <f t="shared" si="4"/>
        <v>#REF!</v>
      </c>
      <c r="AG3" s="278" t="e">
        <f t="shared" si="4"/>
        <v>#REF!</v>
      </c>
      <c r="AH3" s="279" t="e">
        <f t="shared" si="4"/>
        <v>#REF!</v>
      </c>
      <c r="AI3" s="278" t="e">
        <f t="shared" si="4"/>
        <v>#REF!</v>
      </c>
      <c r="AJ3" s="279" t="e">
        <f t="shared" si="4"/>
        <v>#REF!</v>
      </c>
      <c r="AM3" s="276" t="e">
        <f t="shared" si="1"/>
        <v>#REF!</v>
      </c>
      <c r="AN3" s="277"/>
      <c r="AO3" s="278" t="e">
        <f t="shared" ref="AO3:AV3" si="5">SUM(AO4:AO8)</f>
        <v>#REF!</v>
      </c>
      <c r="AP3" s="279" t="e">
        <f t="shared" si="5"/>
        <v>#REF!</v>
      </c>
      <c r="AQ3" s="278" t="e">
        <f t="shared" si="5"/>
        <v>#REF!</v>
      </c>
      <c r="AR3" s="279" t="e">
        <f t="shared" si="5"/>
        <v>#REF!</v>
      </c>
      <c r="AS3" s="278" t="e">
        <f t="shared" si="5"/>
        <v>#REF!</v>
      </c>
      <c r="AT3" s="279" t="e">
        <f t="shared" si="5"/>
        <v>#REF!</v>
      </c>
      <c r="AU3" s="278" t="e">
        <f t="shared" si="5"/>
        <v>#REF!</v>
      </c>
      <c r="AV3" s="279" t="e">
        <f t="shared" si="5"/>
        <v>#REF!</v>
      </c>
      <c r="AW3" s="278" t="e">
        <f t="shared" ref="AW3:AW65" si="6">SUM(AO3:AV3)</f>
        <v>#REF!</v>
      </c>
      <c r="AX3" s="331"/>
      <c r="AZ3" s="276" t="e">
        <f t="shared" si="3"/>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si="0"/>
        <v>#REF!</v>
      </c>
      <c r="AA4" s="391" t="e">
        <f t="shared" ref="AA4:AI8" si="8">SUMPRODUCT(($A$76:$A$743=$Y4&amp;"- "&amp;$Z4)*($C$76:$C$743=AA$1)*($G$76:$G$743))</f>
        <v>#REF!</v>
      </c>
      <c r="AB4" s="392" t="e">
        <f t="shared" si="8"/>
        <v>#REF!</v>
      </c>
      <c r="AC4" s="391" t="e">
        <f t="shared" si="8"/>
        <v>#REF!</v>
      </c>
      <c r="AD4" s="392" t="e">
        <f t="shared" si="8"/>
        <v>#REF!</v>
      </c>
      <c r="AE4" s="391" t="e">
        <f t="shared" si="8"/>
        <v>#REF!</v>
      </c>
      <c r="AF4" s="392" t="e">
        <f t="shared" si="8"/>
        <v>#REF!</v>
      </c>
      <c r="AG4" s="391" t="e">
        <f t="shared" si="8"/>
        <v>#REF!</v>
      </c>
      <c r="AH4" s="392" t="e">
        <f t="shared" si="8"/>
        <v>#REF!</v>
      </c>
      <c r="AI4" s="391" t="e">
        <f t="shared" si="8"/>
        <v>#REF!</v>
      </c>
      <c r="AJ4" s="392" t="e">
        <f>SUM(AA4:AI4)</f>
        <v>#REF!</v>
      </c>
      <c r="AM4" s="353" t="e">
        <f t="shared" si="1"/>
        <v>#REF!</v>
      </c>
      <c r="AN4" s="354" t="e">
        <f t="shared" si="1"/>
        <v>#REF!</v>
      </c>
      <c r="AO4" s="391" t="e">
        <f t="shared" ref="AO4:AV8" si="9">SUMPRODUCT(($J$76:$J$742=$AM4&amp;"- "&amp;$AN4)*($K$76:$K$742=AO$1)*($O$76:$O$742))</f>
        <v>#REF!</v>
      </c>
      <c r="AP4" s="392" t="e">
        <f t="shared" si="9"/>
        <v>#REF!</v>
      </c>
      <c r="AQ4" s="391" t="e">
        <f t="shared" si="9"/>
        <v>#REF!</v>
      </c>
      <c r="AR4" s="392" t="e">
        <f t="shared" si="9"/>
        <v>#REF!</v>
      </c>
      <c r="AS4" s="391" t="e">
        <f t="shared" si="9"/>
        <v>#REF!</v>
      </c>
      <c r="AT4" s="392" t="e">
        <f t="shared" si="9"/>
        <v>#REF!</v>
      </c>
      <c r="AU4" s="391" t="e">
        <f t="shared" si="9"/>
        <v>#REF!</v>
      </c>
      <c r="AV4" s="392" t="e">
        <f t="shared" si="9"/>
        <v>#REF!</v>
      </c>
      <c r="AW4" s="391" t="e">
        <f t="shared" si="6"/>
        <v>#REF!</v>
      </c>
      <c r="AX4" s="297"/>
      <c r="AZ4" s="353" t="e">
        <f t="shared" si="3"/>
        <v>#REF!</v>
      </c>
      <c r="BA4" s="354" t="e">
        <f>C9</f>
        <v>#REF!</v>
      </c>
      <c r="BB4" s="391" t="e">
        <f t="shared" ref="BB4:BL8" si="10">SUMPRODUCT(($C$9:$C$70=$BA4)*($N$9:$N$70=BB$1)*($M$9:$M$70))</f>
        <v>#REF!</v>
      </c>
      <c r="BC4" s="392" t="e">
        <f t="shared" si="10"/>
        <v>#REF!</v>
      </c>
      <c r="BD4" s="391" t="e">
        <f t="shared" si="10"/>
        <v>#REF!</v>
      </c>
      <c r="BE4" s="392" t="e">
        <f t="shared" si="10"/>
        <v>#REF!</v>
      </c>
      <c r="BF4" s="391" t="e">
        <f t="shared" si="10"/>
        <v>#REF!</v>
      </c>
      <c r="BG4" s="392" t="e">
        <f t="shared" si="10"/>
        <v>#REF!</v>
      </c>
      <c r="BH4" s="391" t="e">
        <f t="shared" si="10"/>
        <v>#REF!</v>
      </c>
      <c r="BI4" s="392" t="e">
        <f t="shared" si="10"/>
        <v>#REF!</v>
      </c>
      <c r="BJ4" s="391" t="e">
        <f t="shared" si="10"/>
        <v>#REF!</v>
      </c>
      <c r="BK4" s="392" t="e">
        <f t="shared" si="10"/>
        <v>#REF!</v>
      </c>
      <c r="BL4" s="392" t="e">
        <f t="shared" si="10"/>
        <v>#REF!</v>
      </c>
    </row>
    <row r="5" spans="1:64">
      <c r="B5" s="490" t="s">
        <v>5</v>
      </c>
      <c r="C5" s="500" t="s">
        <v>157</v>
      </c>
      <c r="E5" s="495" t="s">
        <v>149</v>
      </c>
      <c r="F5" s="495"/>
      <c r="G5" s="495"/>
      <c r="I5" s="495" t="s">
        <v>150</v>
      </c>
      <c r="J5" s="495"/>
      <c r="K5" s="495"/>
      <c r="M5" s="496" t="s">
        <v>151</v>
      </c>
      <c r="N5" s="498" t="s">
        <v>185</v>
      </c>
      <c r="Q5" s="280"/>
      <c r="R5" s="271" t="e">
        <f>#REF!</f>
        <v>#REF!</v>
      </c>
      <c r="S5" s="271">
        <f t="shared" ref="S5:S13" si="11">SUMIF($C$76:$C$743,R5,$G$76:$G$743)</f>
        <v>0</v>
      </c>
      <c r="U5" s="271" t="e">
        <f>#REF!</f>
        <v>#REF!</v>
      </c>
      <c r="V5" s="271">
        <f t="shared" ref="V5:V15" si="12">SUMIF($N$8:$N$70,U5,$M$8:$M$70)</f>
        <v>0</v>
      </c>
      <c r="Y5" s="270" t="e">
        <f t="shared" si="0"/>
        <v>#REF!</v>
      </c>
      <c r="Z5" s="283" t="e">
        <f t="shared" si="0"/>
        <v>#REF!</v>
      </c>
      <c r="AA5" s="284" t="e">
        <f t="shared" si="8"/>
        <v>#REF!</v>
      </c>
      <c r="AB5" s="285" t="e">
        <f t="shared" si="8"/>
        <v>#REF!</v>
      </c>
      <c r="AC5" s="284" t="e">
        <f t="shared" si="8"/>
        <v>#REF!</v>
      </c>
      <c r="AD5" s="285" t="e">
        <f t="shared" si="8"/>
        <v>#REF!</v>
      </c>
      <c r="AE5" s="284" t="e">
        <f t="shared" si="8"/>
        <v>#REF!</v>
      </c>
      <c r="AF5" s="285" t="e">
        <f t="shared" si="8"/>
        <v>#REF!</v>
      </c>
      <c r="AG5" s="284" t="e">
        <f t="shared" si="8"/>
        <v>#REF!</v>
      </c>
      <c r="AH5" s="285" t="e">
        <f t="shared" si="8"/>
        <v>#REF!</v>
      </c>
      <c r="AI5" s="284" t="e">
        <f t="shared" si="8"/>
        <v>#REF!</v>
      </c>
      <c r="AJ5" s="285" t="e">
        <f>SUM(AA5:AI5)</f>
        <v>#REF!</v>
      </c>
      <c r="AM5" s="270" t="e">
        <f t="shared" si="1"/>
        <v>#REF!</v>
      </c>
      <c r="AN5" s="283" t="e">
        <f t="shared" si="1"/>
        <v>#REF!</v>
      </c>
      <c r="AO5" s="284" t="e">
        <f t="shared" si="9"/>
        <v>#REF!</v>
      </c>
      <c r="AP5" s="285" t="e">
        <f t="shared" si="9"/>
        <v>#REF!</v>
      </c>
      <c r="AQ5" s="284" t="e">
        <f t="shared" si="9"/>
        <v>#REF!</v>
      </c>
      <c r="AR5" s="285" t="e">
        <f t="shared" si="9"/>
        <v>#REF!</v>
      </c>
      <c r="AS5" s="284" t="e">
        <f t="shared" si="9"/>
        <v>#REF!</v>
      </c>
      <c r="AT5" s="285" t="e">
        <f t="shared" si="9"/>
        <v>#REF!</v>
      </c>
      <c r="AU5" s="284" t="e">
        <f t="shared" si="9"/>
        <v>#REF!</v>
      </c>
      <c r="AV5" s="285" t="e">
        <f t="shared" si="9"/>
        <v>#REF!</v>
      </c>
      <c r="AW5" s="284" t="e">
        <f t="shared" si="6"/>
        <v>#REF!</v>
      </c>
      <c r="AX5" s="285"/>
      <c r="AZ5" s="270" t="e">
        <f t="shared" si="3"/>
        <v>#REF!</v>
      </c>
      <c r="BA5" s="283" t="e">
        <f>C10</f>
        <v>#REF!</v>
      </c>
      <c r="BB5" s="284" t="e">
        <f t="shared" si="10"/>
        <v>#REF!</v>
      </c>
      <c r="BC5" s="285" t="e">
        <f t="shared" si="10"/>
        <v>#REF!</v>
      </c>
      <c r="BD5" s="284" t="e">
        <f t="shared" si="10"/>
        <v>#REF!</v>
      </c>
      <c r="BE5" s="285" t="e">
        <f t="shared" si="10"/>
        <v>#REF!</v>
      </c>
      <c r="BF5" s="284" t="e">
        <f t="shared" si="10"/>
        <v>#REF!</v>
      </c>
      <c r="BG5" s="285" t="e">
        <f t="shared" si="10"/>
        <v>#REF!</v>
      </c>
      <c r="BH5" s="284" t="e">
        <f t="shared" si="10"/>
        <v>#REF!</v>
      </c>
      <c r="BI5" s="285" t="e">
        <f t="shared" si="10"/>
        <v>#REF!</v>
      </c>
      <c r="BJ5" s="284" t="e">
        <f t="shared" si="10"/>
        <v>#REF!</v>
      </c>
      <c r="BK5" s="285" t="e">
        <f t="shared" si="10"/>
        <v>#REF!</v>
      </c>
      <c r="BL5" s="285" t="e">
        <f t="shared" si="10"/>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1"/>
        <v>0</v>
      </c>
      <c r="U6" s="271" t="e">
        <f>#REF!</f>
        <v>#REF!</v>
      </c>
      <c r="V6" s="271">
        <f t="shared" si="12"/>
        <v>0</v>
      </c>
      <c r="Y6" s="353" t="e">
        <f t="shared" si="0"/>
        <v>#REF!</v>
      </c>
      <c r="Z6" s="354" t="e">
        <f t="shared" si="0"/>
        <v>#REF!</v>
      </c>
      <c r="AA6" s="391" t="e">
        <f t="shared" si="8"/>
        <v>#REF!</v>
      </c>
      <c r="AB6" s="392" t="e">
        <f t="shared" si="8"/>
        <v>#REF!</v>
      </c>
      <c r="AC6" s="391" t="e">
        <f t="shared" si="8"/>
        <v>#REF!</v>
      </c>
      <c r="AD6" s="392" t="e">
        <f t="shared" si="8"/>
        <v>#REF!</v>
      </c>
      <c r="AE6" s="391" t="e">
        <f t="shared" si="8"/>
        <v>#REF!</v>
      </c>
      <c r="AF6" s="392" t="e">
        <f t="shared" si="8"/>
        <v>#REF!</v>
      </c>
      <c r="AG6" s="391" t="e">
        <f t="shared" si="8"/>
        <v>#REF!</v>
      </c>
      <c r="AH6" s="392" t="e">
        <f t="shared" si="8"/>
        <v>#REF!</v>
      </c>
      <c r="AI6" s="391" t="e">
        <f t="shared" si="8"/>
        <v>#REF!</v>
      </c>
      <c r="AJ6" s="392" t="e">
        <f t="shared" ref="AJ6:AJ52" si="13">SUM(AA6:AI6)</f>
        <v>#REF!</v>
      </c>
      <c r="AM6" s="353" t="e">
        <f t="shared" si="1"/>
        <v>#REF!</v>
      </c>
      <c r="AN6" s="354" t="e">
        <f t="shared" si="1"/>
        <v>#REF!</v>
      </c>
      <c r="AO6" s="391" t="e">
        <f t="shared" si="9"/>
        <v>#REF!</v>
      </c>
      <c r="AP6" s="392" t="e">
        <f t="shared" si="9"/>
        <v>#REF!</v>
      </c>
      <c r="AQ6" s="391" t="e">
        <f t="shared" si="9"/>
        <v>#REF!</v>
      </c>
      <c r="AR6" s="392" t="e">
        <f t="shared" si="9"/>
        <v>#REF!</v>
      </c>
      <c r="AS6" s="391" t="e">
        <f t="shared" si="9"/>
        <v>#REF!</v>
      </c>
      <c r="AT6" s="392" t="e">
        <f t="shared" si="9"/>
        <v>#REF!</v>
      </c>
      <c r="AU6" s="391" t="e">
        <f t="shared" si="9"/>
        <v>#REF!</v>
      </c>
      <c r="AV6" s="392" t="e">
        <f t="shared" si="9"/>
        <v>#REF!</v>
      </c>
      <c r="AW6" s="391" t="e">
        <f t="shared" si="6"/>
        <v>#REF!</v>
      </c>
      <c r="AX6" s="297"/>
      <c r="AZ6" s="353" t="e">
        <f t="shared" si="3"/>
        <v>#REF!</v>
      </c>
      <c r="BA6" s="354" t="e">
        <f>C11</f>
        <v>#REF!</v>
      </c>
      <c r="BB6" s="391" t="e">
        <f t="shared" si="10"/>
        <v>#REF!</v>
      </c>
      <c r="BC6" s="392" t="e">
        <f t="shared" si="10"/>
        <v>#REF!</v>
      </c>
      <c r="BD6" s="391" t="e">
        <f t="shared" si="10"/>
        <v>#REF!</v>
      </c>
      <c r="BE6" s="392" t="e">
        <f t="shared" si="10"/>
        <v>#REF!</v>
      </c>
      <c r="BF6" s="391" t="e">
        <f t="shared" si="10"/>
        <v>#REF!</v>
      </c>
      <c r="BG6" s="392" t="e">
        <f t="shared" si="10"/>
        <v>#REF!</v>
      </c>
      <c r="BH6" s="391" t="e">
        <f t="shared" si="10"/>
        <v>#REF!</v>
      </c>
      <c r="BI6" s="392" t="e">
        <f t="shared" si="10"/>
        <v>#REF!</v>
      </c>
      <c r="BJ6" s="391" t="e">
        <f t="shared" si="10"/>
        <v>#REF!</v>
      </c>
      <c r="BK6" s="392" t="e">
        <f t="shared" si="10"/>
        <v>#REF!</v>
      </c>
      <c r="BL6" s="392" t="e">
        <f t="shared" si="10"/>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1"/>
        <v>0</v>
      </c>
      <c r="U7" s="271" t="e">
        <f>#REF!</f>
        <v>#REF!</v>
      </c>
      <c r="V7" s="271">
        <f t="shared" si="12"/>
        <v>0</v>
      </c>
      <c r="Y7" s="270" t="e">
        <f t="shared" si="0"/>
        <v>#REF!</v>
      </c>
      <c r="Z7" s="283" t="e">
        <f t="shared" si="0"/>
        <v>#REF!</v>
      </c>
      <c r="AA7" s="284" t="e">
        <f t="shared" si="8"/>
        <v>#REF!</v>
      </c>
      <c r="AB7" s="285" t="e">
        <f t="shared" si="8"/>
        <v>#REF!</v>
      </c>
      <c r="AC7" s="284" t="e">
        <f t="shared" si="8"/>
        <v>#REF!</v>
      </c>
      <c r="AD7" s="285" t="e">
        <f t="shared" si="8"/>
        <v>#REF!</v>
      </c>
      <c r="AE7" s="284" t="e">
        <f t="shared" si="8"/>
        <v>#REF!</v>
      </c>
      <c r="AF7" s="285" t="e">
        <f t="shared" si="8"/>
        <v>#REF!</v>
      </c>
      <c r="AG7" s="284" t="e">
        <f t="shared" si="8"/>
        <v>#REF!</v>
      </c>
      <c r="AH7" s="285" t="e">
        <f t="shared" si="8"/>
        <v>#REF!</v>
      </c>
      <c r="AI7" s="284" t="e">
        <f t="shared" si="8"/>
        <v>#REF!</v>
      </c>
      <c r="AJ7" s="285" t="e">
        <f t="shared" si="13"/>
        <v>#REF!</v>
      </c>
      <c r="AM7" s="270" t="e">
        <f t="shared" si="1"/>
        <v>#REF!</v>
      </c>
      <c r="AN7" s="283" t="e">
        <f t="shared" si="1"/>
        <v>#REF!</v>
      </c>
      <c r="AO7" s="284" t="e">
        <f t="shared" si="9"/>
        <v>#REF!</v>
      </c>
      <c r="AP7" s="285" t="e">
        <f t="shared" si="9"/>
        <v>#REF!</v>
      </c>
      <c r="AQ7" s="284" t="e">
        <f t="shared" si="9"/>
        <v>#REF!</v>
      </c>
      <c r="AR7" s="285" t="e">
        <f t="shared" si="9"/>
        <v>#REF!</v>
      </c>
      <c r="AS7" s="284" t="e">
        <f t="shared" si="9"/>
        <v>#REF!</v>
      </c>
      <c r="AT7" s="285" t="e">
        <f t="shared" si="9"/>
        <v>#REF!</v>
      </c>
      <c r="AU7" s="284" t="e">
        <f t="shared" si="9"/>
        <v>#REF!</v>
      </c>
      <c r="AV7" s="285" t="e">
        <f t="shared" si="9"/>
        <v>#REF!</v>
      </c>
      <c r="AW7" s="284" t="e">
        <f t="shared" si="6"/>
        <v>#REF!</v>
      </c>
      <c r="AX7" s="285"/>
      <c r="AZ7" s="270" t="e">
        <f t="shared" si="3"/>
        <v>#REF!</v>
      </c>
      <c r="BA7" s="283" t="e">
        <f>C12</f>
        <v>#REF!</v>
      </c>
      <c r="BB7" s="284" t="e">
        <f t="shared" si="10"/>
        <v>#REF!</v>
      </c>
      <c r="BC7" s="285" t="e">
        <f t="shared" si="10"/>
        <v>#REF!</v>
      </c>
      <c r="BD7" s="284" t="e">
        <f t="shared" si="10"/>
        <v>#REF!</v>
      </c>
      <c r="BE7" s="285" t="e">
        <f t="shared" si="10"/>
        <v>#REF!</v>
      </c>
      <c r="BF7" s="284" t="e">
        <f t="shared" si="10"/>
        <v>#REF!</v>
      </c>
      <c r="BG7" s="285" t="e">
        <f t="shared" si="10"/>
        <v>#REF!</v>
      </c>
      <c r="BH7" s="284" t="e">
        <f t="shared" si="10"/>
        <v>#REF!</v>
      </c>
      <c r="BI7" s="285" t="e">
        <f t="shared" si="10"/>
        <v>#REF!</v>
      </c>
      <c r="BJ7" s="284" t="e">
        <f t="shared" si="10"/>
        <v>#REF!</v>
      </c>
      <c r="BK7" s="285" t="e">
        <f t="shared" si="10"/>
        <v>#REF!</v>
      </c>
      <c r="BL7" s="285" t="e">
        <f t="shared" si="10"/>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1"/>
        <v>0</v>
      </c>
      <c r="U8" s="271" t="e">
        <f>#REF!</f>
        <v>#REF!</v>
      </c>
      <c r="V8" s="271">
        <f t="shared" si="12"/>
        <v>0</v>
      </c>
      <c r="Y8" s="353" t="e">
        <f t="shared" si="0"/>
        <v>#REF!</v>
      </c>
      <c r="Z8" s="354" t="e">
        <f t="shared" si="0"/>
        <v>#REF!</v>
      </c>
      <c r="AA8" s="391" t="e">
        <f t="shared" si="8"/>
        <v>#REF!</v>
      </c>
      <c r="AB8" s="392" t="e">
        <f t="shared" si="8"/>
        <v>#REF!</v>
      </c>
      <c r="AC8" s="391" t="e">
        <f t="shared" si="8"/>
        <v>#REF!</v>
      </c>
      <c r="AD8" s="392" t="e">
        <f t="shared" si="8"/>
        <v>#REF!</v>
      </c>
      <c r="AE8" s="391" t="e">
        <f t="shared" si="8"/>
        <v>#REF!</v>
      </c>
      <c r="AF8" s="392" t="e">
        <f t="shared" si="8"/>
        <v>#REF!</v>
      </c>
      <c r="AG8" s="391" t="e">
        <f t="shared" si="8"/>
        <v>#REF!</v>
      </c>
      <c r="AH8" s="392" t="e">
        <f t="shared" si="8"/>
        <v>#REF!</v>
      </c>
      <c r="AI8" s="391" t="e">
        <f t="shared" si="8"/>
        <v>#REF!</v>
      </c>
      <c r="AJ8" s="392" t="e">
        <f t="shared" si="13"/>
        <v>#REF!</v>
      </c>
      <c r="AM8" s="353" t="e">
        <f t="shared" si="1"/>
        <v>#REF!</v>
      </c>
      <c r="AN8" s="354" t="e">
        <f t="shared" si="1"/>
        <v>#REF!</v>
      </c>
      <c r="AO8" s="391" t="e">
        <f t="shared" si="9"/>
        <v>#REF!</v>
      </c>
      <c r="AP8" s="392" t="e">
        <f t="shared" si="9"/>
        <v>#REF!</v>
      </c>
      <c r="AQ8" s="391" t="e">
        <f t="shared" si="9"/>
        <v>#REF!</v>
      </c>
      <c r="AR8" s="392" t="e">
        <f t="shared" si="9"/>
        <v>#REF!</v>
      </c>
      <c r="AS8" s="391" t="e">
        <f t="shared" si="9"/>
        <v>#REF!</v>
      </c>
      <c r="AT8" s="392" t="e">
        <f t="shared" si="9"/>
        <v>#REF!</v>
      </c>
      <c r="AU8" s="391" t="e">
        <f t="shared" si="9"/>
        <v>#REF!</v>
      </c>
      <c r="AV8" s="392" t="e">
        <f t="shared" si="9"/>
        <v>#REF!</v>
      </c>
      <c r="AW8" s="391" t="e">
        <f t="shared" si="6"/>
        <v>#REF!</v>
      </c>
      <c r="AX8" s="297"/>
      <c r="AZ8" s="353" t="e">
        <f t="shared" si="3"/>
        <v>#REF!</v>
      </c>
      <c r="BA8" s="354" t="e">
        <f>C13</f>
        <v>#REF!</v>
      </c>
      <c r="BB8" s="391" t="e">
        <f t="shared" si="10"/>
        <v>#REF!</v>
      </c>
      <c r="BC8" s="392" t="e">
        <f t="shared" si="10"/>
        <v>#REF!</v>
      </c>
      <c r="BD8" s="391" t="e">
        <f t="shared" si="10"/>
        <v>#REF!</v>
      </c>
      <c r="BE8" s="392" t="e">
        <f t="shared" si="10"/>
        <v>#REF!</v>
      </c>
      <c r="BF8" s="391" t="e">
        <f t="shared" si="10"/>
        <v>#REF!</v>
      </c>
      <c r="BG8" s="392" t="e">
        <f t="shared" si="10"/>
        <v>#REF!</v>
      </c>
      <c r="BH8" s="391" t="e">
        <f t="shared" si="10"/>
        <v>#REF!</v>
      </c>
      <c r="BI8" s="392" t="e">
        <f t="shared" si="10"/>
        <v>#REF!</v>
      </c>
      <c r="BJ8" s="391" t="e">
        <f t="shared" si="10"/>
        <v>#REF!</v>
      </c>
      <c r="BK8" s="392" t="e">
        <f t="shared" si="10"/>
        <v>#REF!</v>
      </c>
      <c r="BL8" s="392" t="e">
        <f t="shared" si="10"/>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4">IF(O9="ERROR","Please insert comment","")</f>
        <v/>
      </c>
      <c r="Q9" s="280"/>
      <c r="R9" s="271" t="e">
        <f>#REF!</f>
        <v>#REF!</v>
      </c>
      <c r="S9" s="271">
        <f t="shared" si="11"/>
        <v>0</v>
      </c>
      <c r="U9" s="271" t="e">
        <f>#REF!</f>
        <v>#REF!</v>
      </c>
      <c r="V9" s="271">
        <f t="shared" si="12"/>
        <v>0</v>
      </c>
      <c r="Y9" s="276" t="e">
        <f t="shared" si="0"/>
        <v>#REF!</v>
      </c>
      <c r="Z9" s="277"/>
      <c r="AA9" s="278" t="e">
        <f>SUM(AA10:AA26)</f>
        <v>#REF!</v>
      </c>
      <c r="AB9" s="278" t="e">
        <f t="shared" ref="AB9:AJ9" si="15">SUM(AB10:AB26)</f>
        <v>#REF!</v>
      </c>
      <c r="AC9" s="278" t="e">
        <f t="shared" si="15"/>
        <v>#REF!</v>
      </c>
      <c r="AD9" s="278" t="e">
        <f t="shared" si="15"/>
        <v>#REF!</v>
      </c>
      <c r="AE9" s="278" t="e">
        <f t="shared" si="15"/>
        <v>#REF!</v>
      </c>
      <c r="AF9" s="278" t="e">
        <f t="shared" si="15"/>
        <v>#REF!</v>
      </c>
      <c r="AG9" s="278" t="e">
        <f t="shared" si="15"/>
        <v>#REF!</v>
      </c>
      <c r="AH9" s="278" t="e">
        <f t="shared" si="15"/>
        <v>#REF!</v>
      </c>
      <c r="AI9" s="278" t="e">
        <f t="shared" si="15"/>
        <v>#REF!</v>
      </c>
      <c r="AJ9" s="278" t="e">
        <f t="shared" si="15"/>
        <v>#REF!</v>
      </c>
      <c r="AM9" s="276" t="e">
        <f t="shared" si="1"/>
        <v>#REF!</v>
      </c>
      <c r="AN9" s="277"/>
      <c r="AO9" s="278" t="e">
        <f t="shared" ref="AO9:AV9" si="16">SUM(AO10:AO26)</f>
        <v>#REF!</v>
      </c>
      <c r="AP9" s="278" t="e">
        <f t="shared" si="16"/>
        <v>#REF!</v>
      </c>
      <c r="AQ9" s="278" t="e">
        <f t="shared" si="16"/>
        <v>#REF!</v>
      </c>
      <c r="AR9" s="278" t="e">
        <f t="shared" si="16"/>
        <v>#REF!</v>
      </c>
      <c r="AS9" s="278" t="e">
        <f t="shared" si="16"/>
        <v>#REF!</v>
      </c>
      <c r="AT9" s="278" t="e">
        <f t="shared" si="16"/>
        <v>#REF!</v>
      </c>
      <c r="AU9" s="278" t="e">
        <f t="shared" si="16"/>
        <v>#REF!</v>
      </c>
      <c r="AV9" s="278" t="e">
        <f t="shared" si="16"/>
        <v>#REF!</v>
      </c>
      <c r="AW9" s="278" t="e">
        <f t="shared" si="6"/>
        <v>#REF!</v>
      </c>
      <c r="AX9" s="333"/>
      <c r="AZ9" s="276" t="e">
        <f t="shared" si="3"/>
        <v>#REF!</v>
      </c>
      <c r="BA9" s="277"/>
      <c r="BB9" s="278" t="e">
        <f t="shared" ref="BB9:BL9" si="17">SUM(BB10:BB26)</f>
        <v>#REF!</v>
      </c>
      <c r="BC9" s="278" t="e">
        <f t="shared" si="17"/>
        <v>#REF!</v>
      </c>
      <c r="BD9" s="278" t="e">
        <f t="shared" si="17"/>
        <v>#REF!</v>
      </c>
      <c r="BE9" s="278" t="e">
        <f t="shared" si="17"/>
        <v>#REF!</v>
      </c>
      <c r="BF9" s="278" t="e">
        <f t="shared" si="17"/>
        <v>#REF!</v>
      </c>
      <c r="BG9" s="278" t="e">
        <f t="shared" si="17"/>
        <v>#REF!</v>
      </c>
      <c r="BH9" s="278" t="e">
        <f t="shared" si="17"/>
        <v>#REF!</v>
      </c>
      <c r="BI9" s="278" t="e">
        <f t="shared" si="17"/>
        <v>#REF!</v>
      </c>
      <c r="BJ9" s="278" t="e">
        <f t="shared" si="17"/>
        <v>#REF!</v>
      </c>
      <c r="BK9" s="278" t="e">
        <f t="shared" si="17"/>
        <v>#REF!</v>
      </c>
      <c r="BL9" s="278" t="e">
        <f t="shared" si="17"/>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18">IF(M10=0,"",IF(N10=0,"ERROR",""))</f>
        <v/>
      </c>
      <c r="P10" s="289" t="str">
        <f t="shared" si="14"/>
        <v/>
      </c>
      <c r="Q10" s="280"/>
      <c r="R10" s="271" t="e">
        <f>#REF!</f>
        <v>#REF!</v>
      </c>
      <c r="S10" s="271">
        <f t="shared" si="11"/>
        <v>0</v>
      </c>
      <c r="U10" s="271" t="e">
        <f>#REF!</f>
        <v>#REF!</v>
      </c>
      <c r="V10" s="271">
        <f t="shared" si="12"/>
        <v>0</v>
      </c>
      <c r="Y10" s="353" t="e">
        <f t="shared" si="0"/>
        <v>#REF!</v>
      </c>
      <c r="Z10" s="354" t="e">
        <f t="shared" si="0"/>
        <v>#REF!</v>
      </c>
      <c r="AA10" s="391" t="e">
        <f t="shared" ref="AA10:AI25" si="19">SUMPRODUCT(($A$76:$A$743=$Y10&amp;"- "&amp;$Z10)*($C$76:$C$743=AA$1)*($G$76:$G$743))</f>
        <v>#REF!</v>
      </c>
      <c r="AB10" s="392" t="e">
        <f t="shared" si="19"/>
        <v>#REF!</v>
      </c>
      <c r="AC10" s="391" t="e">
        <f t="shared" si="19"/>
        <v>#REF!</v>
      </c>
      <c r="AD10" s="392" t="e">
        <f t="shared" si="19"/>
        <v>#REF!</v>
      </c>
      <c r="AE10" s="391" t="e">
        <f t="shared" si="19"/>
        <v>#REF!</v>
      </c>
      <c r="AF10" s="392" t="e">
        <f t="shared" si="19"/>
        <v>#REF!</v>
      </c>
      <c r="AG10" s="391" t="e">
        <f t="shared" si="19"/>
        <v>#REF!</v>
      </c>
      <c r="AH10" s="392" t="e">
        <f t="shared" si="19"/>
        <v>#REF!</v>
      </c>
      <c r="AI10" s="391" t="e">
        <f t="shared" si="19"/>
        <v>#REF!</v>
      </c>
      <c r="AJ10" s="392" t="e">
        <f t="shared" si="13"/>
        <v>#REF!</v>
      </c>
      <c r="AM10" s="353" t="e">
        <f t="shared" si="1"/>
        <v>#REF!</v>
      </c>
      <c r="AN10" s="354" t="e">
        <f t="shared" si="1"/>
        <v>#REF!</v>
      </c>
      <c r="AO10" s="391" t="e">
        <f t="shared" ref="AO10:AV25" si="20">SUMPRODUCT(($J$76:$J$742=$AM10&amp;"- "&amp;$AN10)*($K$76:$K$742=AO$1)*($O$76:$O$742))</f>
        <v>#REF!</v>
      </c>
      <c r="AP10" s="392" t="e">
        <f t="shared" si="20"/>
        <v>#REF!</v>
      </c>
      <c r="AQ10" s="391" t="e">
        <f t="shared" si="20"/>
        <v>#REF!</v>
      </c>
      <c r="AR10" s="392" t="e">
        <f t="shared" si="20"/>
        <v>#REF!</v>
      </c>
      <c r="AS10" s="391" t="e">
        <f t="shared" si="20"/>
        <v>#REF!</v>
      </c>
      <c r="AT10" s="392" t="e">
        <f t="shared" si="20"/>
        <v>#REF!</v>
      </c>
      <c r="AU10" s="391" t="e">
        <f t="shared" si="20"/>
        <v>#REF!</v>
      </c>
      <c r="AV10" s="392" t="e">
        <f t="shared" si="20"/>
        <v>#REF!</v>
      </c>
      <c r="AW10" s="391" t="e">
        <f t="shared" si="6"/>
        <v>#REF!</v>
      </c>
      <c r="AX10" s="297"/>
      <c r="AZ10" s="353" t="e">
        <f t="shared" si="3"/>
        <v>#REF!</v>
      </c>
      <c r="BA10" s="354" t="e">
        <f t="shared" si="3"/>
        <v>#REF!</v>
      </c>
      <c r="BB10" s="391" t="e">
        <f t="shared" ref="BB10:BL25" si="21">SUMPRODUCT(($C$9:$C$70=$BA10)*($N$9:$N$70=BB$1)*($M$9:$M$70))</f>
        <v>#REF!</v>
      </c>
      <c r="BC10" s="392" t="e">
        <f t="shared" si="21"/>
        <v>#REF!</v>
      </c>
      <c r="BD10" s="391" t="e">
        <f t="shared" si="21"/>
        <v>#REF!</v>
      </c>
      <c r="BE10" s="392" t="e">
        <f t="shared" si="21"/>
        <v>#REF!</v>
      </c>
      <c r="BF10" s="391" t="e">
        <f t="shared" si="21"/>
        <v>#REF!</v>
      </c>
      <c r="BG10" s="392" t="e">
        <f t="shared" si="21"/>
        <v>#REF!</v>
      </c>
      <c r="BH10" s="391" t="e">
        <f t="shared" si="21"/>
        <v>#REF!</v>
      </c>
      <c r="BI10" s="392" t="e">
        <f t="shared" si="21"/>
        <v>#REF!</v>
      </c>
      <c r="BJ10" s="391" t="e">
        <f t="shared" si="21"/>
        <v>#REF!</v>
      </c>
      <c r="BK10" s="392" t="e">
        <f t="shared" si="21"/>
        <v>#REF!</v>
      </c>
      <c r="BL10" s="392" t="e">
        <f t="shared" si="21"/>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18"/>
        <v/>
      </c>
      <c r="P11" s="289" t="str">
        <f t="shared" si="14"/>
        <v/>
      </c>
      <c r="Q11" s="280"/>
      <c r="R11" s="271" t="e">
        <f>#REF!</f>
        <v>#REF!</v>
      </c>
      <c r="S11" s="271">
        <f t="shared" si="11"/>
        <v>0</v>
      </c>
      <c r="U11" s="271" t="e">
        <f>#REF!</f>
        <v>#REF!</v>
      </c>
      <c r="V11" s="271">
        <f t="shared" si="12"/>
        <v>0</v>
      </c>
      <c r="Y11" s="270" t="e">
        <f t="shared" si="0"/>
        <v>#REF!</v>
      </c>
      <c r="Z11" s="283" t="e">
        <f t="shared" si="0"/>
        <v>#REF!</v>
      </c>
      <c r="AA11" s="284" t="e">
        <f t="shared" si="19"/>
        <v>#REF!</v>
      </c>
      <c r="AB11" s="285" t="e">
        <f t="shared" si="19"/>
        <v>#REF!</v>
      </c>
      <c r="AC11" s="284" t="e">
        <f t="shared" si="19"/>
        <v>#REF!</v>
      </c>
      <c r="AD11" s="285" t="e">
        <f t="shared" si="19"/>
        <v>#REF!</v>
      </c>
      <c r="AE11" s="284" t="e">
        <f t="shared" si="19"/>
        <v>#REF!</v>
      </c>
      <c r="AF11" s="285" t="e">
        <f t="shared" si="19"/>
        <v>#REF!</v>
      </c>
      <c r="AG11" s="284" t="e">
        <f t="shared" si="19"/>
        <v>#REF!</v>
      </c>
      <c r="AH11" s="285" t="e">
        <f t="shared" si="19"/>
        <v>#REF!</v>
      </c>
      <c r="AI11" s="284" t="e">
        <f t="shared" si="19"/>
        <v>#REF!</v>
      </c>
      <c r="AJ11" s="285" t="e">
        <f t="shared" si="13"/>
        <v>#REF!</v>
      </c>
      <c r="AM11" s="270" t="e">
        <f t="shared" si="1"/>
        <v>#REF!</v>
      </c>
      <c r="AN11" s="283" t="e">
        <f t="shared" si="1"/>
        <v>#REF!</v>
      </c>
      <c r="AO11" s="284" t="e">
        <f t="shared" si="20"/>
        <v>#REF!</v>
      </c>
      <c r="AP11" s="285" t="e">
        <f t="shared" si="20"/>
        <v>#REF!</v>
      </c>
      <c r="AQ11" s="284" t="e">
        <f t="shared" si="20"/>
        <v>#REF!</v>
      </c>
      <c r="AR11" s="285" t="e">
        <f t="shared" si="20"/>
        <v>#REF!</v>
      </c>
      <c r="AS11" s="284" t="e">
        <f t="shared" si="20"/>
        <v>#REF!</v>
      </c>
      <c r="AT11" s="285" t="e">
        <f t="shared" si="20"/>
        <v>#REF!</v>
      </c>
      <c r="AU11" s="284" t="e">
        <f t="shared" si="20"/>
        <v>#REF!</v>
      </c>
      <c r="AV11" s="285" t="e">
        <f t="shared" si="20"/>
        <v>#REF!</v>
      </c>
      <c r="AW11" s="284" t="e">
        <f t="shared" si="6"/>
        <v>#REF!</v>
      </c>
      <c r="AX11" s="285"/>
      <c r="AZ11" s="270" t="e">
        <f t="shared" si="3"/>
        <v>#REF!</v>
      </c>
      <c r="BA11" s="283" t="e">
        <f t="shared" si="3"/>
        <v>#REF!</v>
      </c>
      <c r="BB11" s="284" t="e">
        <f t="shared" si="21"/>
        <v>#REF!</v>
      </c>
      <c r="BC11" s="285" t="e">
        <f t="shared" si="21"/>
        <v>#REF!</v>
      </c>
      <c r="BD11" s="284" t="e">
        <f t="shared" si="21"/>
        <v>#REF!</v>
      </c>
      <c r="BE11" s="285" t="e">
        <f t="shared" si="21"/>
        <v>#REF!</v>
      </c>
      <c r="BF11" s="284" t="e">
        <f t="shared" si="21"/>
        <v>#REF!</v>
      </c>
      <c r="BG11" s="285" t="e">
        <f t="shared" si="21"/>
        <v>#REF!</v>
      </c>
      <c r="BH11" s="284" t="e">
        <f t="shared" si="21"/>
        <v>#REF!</v>
      </c>
      <c r="BI11" s="285" t="e">
        <f t="shared" si="21"/>
        <v>#REF!</v>
      </c>
      <c r="BJ11" s="284" t="e">
        <f t="shared" si="21"/>
        <v>#REF!</v>
      </c>
      <c r="BK11" s="285" t="e">
        <f t="shared" si="21"/>
        <v>#REF!</v>
      </c>
      <c r="BL11" s="285" t="e">
        <f t="shared" si="21"/>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18"/>
        <v/>
      </c>
      <c r="P12" s="289" t="str">
        <f t="shared" si="14"/>
        <v/>
      </c>
      <c r="Q12" s="280"/>
      <c r="R12" s="271" t="e">
        <f>#REF!</f>
        <v>#REF!</v>
      </c>
      <c r="S12" s="271">
        <f t="shared" si="11"/>
        <v>0</v>
      </c>
      <c r="U12" s="271" t="e">
        <f>#REF!</f>
        <v>#REF!</v>
      </c>
      <c r="V12" s="271">
        <f t="shared" si="12"/>
        <v>0</v>
      </c>
      <c r="Y12" s="353" t="e">
        <f t="shared" si="0"/>
        <v>#REF!</v>
      </c>
      <c r="Z12" s="354" t="e">
        <f t="shared" si="0"/>
        <v>#REF!</v>
      </c>
      <c r="AA12" s="391" t="e">
        <f t="shared" si="19"/>
        <v>#REF!</v>
      </c>
      <c r="AB12" s="392" t="e">
        <f t="shared" si="19"/>
        <v>#REF!</v>
      </c>
      <c r="AC12" s="391" t="e">
        <f t="shared" si="19"/>
        <v>#REF!</v>
      </c>
      <c r="AD12" s="392" t="e">
        <f t="shared" si="19"/>
        <v>#REF!</v>
      </c>
      <c r="AE12" s="391" t="e">
        <f t="shared" si="19"/>
        <v>#REF!</v>
      </c>
      <c r="AF12" s="392" t="e">
        <f t="shared" si="19"/>
        <v>#REF!</v>
      </c>
      <c r="AG12" s="391" t="e">
        <f t="shared" si="19"/>
        <v>#REF!</v>
      </c>
      <c r="AH12" s="392" t="e">
        <f t="shared" si="19"/>
        <v>#REF!</v>
      </c>
      <c r="AI12" s="391" t="e">
        <f t="shared" si="19"/>
        <v>#REF!</v>
      </c>
      <c r="AJ12" s="392" t="e">
        <f t="shared" si="13"/>
        <v>#REF!</v>
      </c>
      <c r="AM12" s="353" t="e">
        <f t="shared" si="1"/>
        <v>#REF!</v>
      </c>
      <c r="AN12" s="354" t="e">
        <f t="shared" si="1"/>
        <v>#REF!</v>
      </c>
      <c r="AO12" s="391" t="e">
        <f t="shared" si="20"/>
        <v>#REF!</v>
      </c>
      <c r="AP12" s="392" t="e">
        <f t="shared" si="20"/>
        <v>#REF!</v>
      </c>
      <c r="AQ12" s="391" t="e">
        <f t="shared" si="20"/>
        <v>#REF!</v>
      </c>
      <c r="AR12" s="392" t="e">
        <f t="shared" si="20"/>
        <v>#REF!</v>
      </c>
      <c r="AS12" s="391" t="e">
        <f t="shared" si="20"/>
        <v>#REF!</v>
      </c>
      <c r="AT12" s="392" t="e">
        <f t="shared" si="20"/>
        <v>#REF!</v>
      </c>
      <c r="AU12" s="391" t="e">
        <f t="shared" si="20"/>
        <v>#REF!</v>
      </c>
      <c r="AV12" s="392" t="e">
        <f t="shared" si="20"/>
        <v>#REF!</v>
      </c>
      <c r="AW12" s="391" t="e">
        <f t="shared" si="6"/>
        <v>#REF!</v>
      </c>
      <c r="AX12" s="297"/>
      <c r="AZ12" s="353" t="e">
        <f t="shared" si="3"/>
        <v>#REF!</v>
      </c>
      <c r="BA12" s="354" t="e">
        <f t="shared" si="3"/>
        <v>#REF!</v>
      </c>
      <c r="BB12" s="391" t="e">
        <f t="shared" si="21"/>
        <v>#REF!</v>
      </c>
      <c r="BC12" s="392" t="e">
        <f t="shared" si="21"/>
        <v>#REF!</v>
      </c>
      <c r="BD12" s="391" t="e">
        <f t="shared" si="21"/>
        <v>#REF!</v>
      </c>
      <c r="BE12" s="392" t="e">
        <f t="shared" si="21"/>
        <v>#REF!</v>
      </c>
      <c r="BF12" s="391" t="e">
        <f t="shared" si="21"/>
        <v>#REF!</v>
      </c>
      <c r="BG12" s="392" t="e">
        <f t="shared" si="21"/>
        <v>#REF!</v>
      </c>
      <c r="BH12" s="391" t="e">
        <f t="shared" si="21"/>
        <v>#REF!</v>
      </c>
      <c r="BI12" s="392" t="e">
        <f t="shared" si="21"/>
        <v>#REF!</v>
      </c>
      <c r="BJ12" s="391" t="e">
        <f t="shared" si="21"/>
        <v>#REF!</v>
      </c>
      <c r="BK12" s="392" t="e">
        <f t="shared" si="21"/>
        <v>#REF!</v>
      </c>
      <c r="BL12" s="392" t="e">
        <f t="shared" si="21"/>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18"/>
        <v/>
      </c>
      <c r="P13" s="289" t="str">
        <f t="shared" si="14"/>
        <v/>
      </c>
      <c r="Q13" s="280"/>
      <c r="R13" s="271" t="e">
        <f>#REF!</f>
        <v>#REF!</v>
      </c>
      <c r="S13" s="271">
        <f t="shared" si="11"/>
        <v>0</v>
      </c>
      <c r="U13" s="271" t="e">
        <f>#REF!</f>
        <v>#REF!</v>
      </c>
      <c r="V13" s="271">
        <f t="shared" si="12"/>
        <v>0</v>
      </c>
      <c r="Y13" s="270" t="e">
        <f t="shared" si="0"/>
        <v>#REF!</v>
      </c>
      <c r="Z13" s="283" t="e">
        <f t="shared" si="0"/>
        <v>#REF!</v>
      </c>
      <c r="AA13" s="284" t="e">
        <f t="shared" si="19"/>
        <v>#REF!</v>
      </c>
      <c r="AB13" s="285" t="e">
        <f t="shared" si="19"/>
        <v>#REF!</v>
      </c>
      <c r="AC13" s="284" t="e">
        <f t="shared" si="19"/>
        <v>#REF!</v>
      </c>
      <c r="AD13" s="285" t="e">
        <f t="shared" si="19"/>
        <v>#REF!</v>
      </c>
      <c r="AE13" s="284" t="e">
        <f t="shared" si="19"/>
        <v>#REF!</v>
      </c>
      <c r="AF13" s="285" t="e">
        <f t="shared" si="19"/>
        <v>#REF!</v>
      </c>
      <c r="AG13" s="284" t="e">
        <f t="shared" si="19"/>
        <v>#REF!</v>
      </c>
      <c r="AH13" s="285" t="e">
        <f t="shared" si="19"/>
        <v>#REF!</v>
      </c>
      <c r="AI13" s="284" t="e">
        <f t="shared" si="19"/>
        <v>#REF!</v>
      </c>
      <c r="AJ13" s="285" t="e">
        <f t="shared" si="13"/>
        <v>#REF!</v>
      </c>
      <c r="AM13" s="270" t="e">
        <f t="shared" si="1"/>
        <v>#REF!</v>
      </c>
      <c r="AN13" s="283" t="e">
        <f t="shared" si="1"/>
        <v>#REF!</v>
      </c>
      <c r="AO13" s="284" t="e">
        <f t="shared" si="20"/>
        <v>#REF!</v>
      </c>
      <c r="AP13" s="285" t="e">
        <f t="shared" si="20"/>
        <v>#REF!</v>
      </c>
      <c r="AQ13" s="284" t="e">
        <f t="shared" si="20"/>
        <v>#REF!</v>
      </c>
      <c r="AR13" s="285" t="e">
        <f t="shared" si="20"/>
        <v>#REF!</v>
      </c>
      <c r="AS13" s="284" t="e">
        <f t="shared" si="20"/>
        <v>#REF!</v>
      </c>
      <c r="AT13" s="285" t="e">
        <f t="shared" si="20"/>
        <v>#REF!</v>
      </c>
      <c r="AU13" s="284" t="e">
        <f t="shared" si="20"/>
        <v>#REF!</v>
      </c>
      <c r="AV13" s="285" t="e">
        <f t="shared" si="20"/>
        <v>#REF!</v>
      </c>
      <c r="AW13" s="284" t="e">
        <f t="shared" si="6"/>
        <v>#REF!</v>
      </c>
      <c r="AX13" s="285"/>
      <c r="AZ13" s="270" t="e">
        <f t="shared" si="3"/>
        <v>#REF!</v>
      </c>
      <c r="BA13" s="283" t="e">
        <f t="shared" si="3"/>
        <v>#REF!</v>
      </c>
      <c r="BB13" s="284" t="e">
        <f t="shared" si="21"/>
        <v>#REF!</v>
      </c>
      <c r="BC13" s="285" t="e">
        <f t="shared" si="21"/>
        <v>#REF!</v>
      </c>
      <c r="BD13" s="284" t="e">
        <f t="shared" si="21"/>
        <v>#REF!</v>
      </c>
      <c r="BE13" s="285" t="e">
        <f t="shared" si="21"/>
        <v>#REF!</v>
      </c>
      <c r="BF13" s="284" t="e">
        <f t="shared" si="21"/>
        <v>#REF!</v>
      </c>
      <c r="BG13" s="285" t="e">
        <f t="shared" si="21"/>
        <v>#REF!</v>
      </c>
      <c r="BH13" s="284" t="e">
        <f t="shared" si="21"/>
        <v>#REF!</v>
      </c>
      <c r="BI13" s="285" t="e">
        <f t="shared" si="21"/>
        <v>#REF!</v>
      </c>
      <c r="BJ13" s="284" t="e">
        <f t="shared" si="21"/>
        <v>#REF!</v>
      </c>
      <c r="BK13" s="285" t="e">
        <f t="shared" si="21"/>
        <v>#REF!</v>
      </c>
      <c r="BL13" s="285" t="e">
        <f t="shared" si="21"/>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2"/>
        <v>0</v>
      </c>
      <c r="W14" s="272"/>
      <c r="Y14" s="353" t="e">
        <f t="shared" si="0"/>
        <v>#REF!</v>
      </c>
      <c r="Z14" s="354" t="e">
        <f t="shared" si="0"/>
        <v>#REF!</v>
      </c>
      <c r="AA14" s="391" t="e">
        <f t="shared" si="19"/>
        <v>#REF!</v>
      </c>
      <c r="AB14" s="392" t="e">
        <f t="shared" si="19"/>
        <v>#REF!</v>
      </c>
      <c r="AC14" s="391" t="e">
        <f t="shared" si="19"/>
        <v>#REF!</v>
      </c>
      <c r="AD14" s="392" t="e">
        <f t="shared" si="19"/>
        <v>#REF!</v>
      </c>
      <c r="AE14" s="391" t="e">
        <f t="shared" si="19"/>
        <v>#REF!</v>
      </c>
      <c r="AF14" s="392" t="e">
        <f t="shared" si="19"/>
        <v>#REF!</v>
      </c>
      <c r="AG14" s="391" t="e">
        <f t="shared" si="19"/>
        <v>#REF!</v>
      </c>
      <c r="AH14" s="392" t="e">
        <f t="shared" si="19"/>
        <v>#REF!</v>
      </c>
      <c r="AI14" s="391" t="e">
        <f t="shared" si="19"/>
        <v>#REF!</v>
      </c>
      <c r="AJ14" s="392" t="e">
        <f t="shared" si="13"/>
        <v>#REF!</v>
      </c>
      <c r="AM14" s="353" t="e">
        <f t="shared" si="1"/>
        <v>#REF!</v>
      </c>
      <c r="AN14" s="354" t="e">
        <f t="shared" si="1"/>
        <v>#REF!</v>
      </c>
      <c r="AO14" s="391" t="e">
        <f t="shared" si="20"/>
        <v>#REF!</v>
      </c>
      <c r="AP14" s="392" t="e">
        <f t="shared" si="20"/>
        <v>#REF!</v>
      </c>
      <c r="AQ14" s="391" t="e">
        <f t="shared" si="20"/>
        <v>#REF!</v>
      </c>
      <c r="AR14" s="392" t="e">
        <f t="shared" si="20"/>
        <v>#REF!</v>
      </c>
      <c r="AS14" s="391" t="e">
        <f t="shared" si="20"/>
        <v>#REF!</v>
      </c>
      <c r="AT14" s="392" t="e">
        <f t="shared" si="20"/>
        <v>#REF!</v>
      </c>
      <c r="AU14" s="391" t="e">
        <f t="shared" si="20"/>
        <v>#REF!</v>
      </c>
      <c r="AV14" s="392" t="e">
        <f t="shared" si="20"/>
        <v>#REF!</v>
      </c>
      <c r="AW14" s="391" t="e">
        <f t="shared" si="6"/>
        <v>#REF!</v>
      </c>
      <c r="AX14" s="297"/>
      <c r="AZ14" s="353" t="e">
        <f t="shared" si="3"/>
        <v>#REF!</v>
      </c>
      <c r="BA14" s="354" t="e">
        <f t="shared" si="3"/>
        <v>#REF!</v>
      </c>
      <c r="BB14" s="391" t="e">
        <f t="shared" si="21"/>
        <v>#REF!</v>
      </c>
      <c r="BC14" s="392" t="e">
        <f t="shared" si="21"/>
        <v>#REF!</v>
      </c>
      <c r="BD14" s="391" t="e">
        <f t="shared" si="21"/>
        <v>#REF!</v>
      </c>
      <c r="BE14" s="392" t="e">
        <f t="shared" si="21"/>
        <v>#REF!</v>
      </c>
      <c r="BF14" s="391" t="e">
        <f t="shared" si="21"/>
        <v>#REF!</v>
      </c>
      <c r="BG14" s="392" t="e">
        <f t="shared" si="21"/>
        <v>#REF!</v>
      </c>
      <c r="BH14" s="391" t="e">
        <f t="shared" si="21"/>
        <v>#REF!</v>
      </c>
      <c r="BI14" s="392" t="e">
        <f t="shared" si="21"/>
        <v>#REF!</v>
      </c>
      <c r="BJ14" s="391" t="e">
        <f t="shared" si="21"/>
        <v>#REF!</v>
      </c>
      <c r="BK14" s="392" t="e">
        <f t="shared" si="21"/>
        <v>#REF!</v>
      </c>
      <c r="BL14" s="392" t="e">
        <f t="shared" si="21"/>
        <v>#REF!</v>
      </c>
    </row>
    <row r="15" spans="1:64" ht="9.75" customHeight="1">
      <c r="A15" s="270"/>
      <c r="B15" s="270" t="e">
        <f>#REF!</f>
        <v>#REF!</v>
      </c>
      <c r="C15" s="269" t="e">
        <f>#REF!</f>
        <v>#REF!</v>
      </c>
      <c r="E15" s="290"/>
      <c r="F15" s="290">
        <f t="shared" ref="F15:F31" si="22">SUMIF($A$76:$A$742,B15&amp;"- "&amp;C15,$G$76:$G$742)</f>
        <v>0</v>
      </c>
      <c r="G15" s="290">
        <f t="shared" ref="G15:G31" si="23">E15+F15</f>
        <v>0</v>
      </c>
      <c r="I15" s="290"/>
      <c r="J15" s="290">
        <f t="shared" ref="J15:J31" si="24">SUMIF($J$76:$J$742,B15&amp;"- "&amp;C15,$O$76:$O$742)</f>
        <v>0</v>
      </c>
      <c r="K15" s="290">
        <f t="shared" ref="K15:K31" si="25">I15+J15</f>
        <v>0</v>
      </c>
      <c r="M15" s="290">
        <f t="shared" ref="M15:M31" si="26">G15-K15</f>
        <v>0</v>
      </c>
      <c r="O15" s="288" t="str">
        <f t="shared" si="18"/>
        <v/>
      </c>
      <c r="P15" s="289" t="str">
        <f t="shared" si="14"/>
        <v/>
      </c>
      <c r="Q15" s="280"/>
      <c r="U15" s="271" t="e">
        <f>#REF!</f>
        <v>#REF!</v>
      </c>
      <c r="V15" s="271">
        <f t="shared" si="12"/>
        <v>0</v>
      </c>
      <c r="Y15" s="270" t="e">
        <f t="shared" si="0"/>
        <v>#REF!</v>
      </c>
      <c r="Z15" s="283" t="e">
        <f t="shared" si="0"/>
        <v>#REF!</v>
      </c>
      <c r="AA15" s="284" t="e">
        <f t="shared" si="19"/>
        <v>#REF!</v>
      </c>
      <c r="AB15" s="285" t="e">
        <f t="shared" si="19"/>
        <v>#REF!</v>
      </c>
      <c r="AC15" s="284" t="e">
        <f t="shared" si="19"/>
        <v>#REF!</v>
      </c>
      <c r="AD15" s="285" t="e">
        <f t="shared" si="19"/>
        <v>#REF!</v>
      </c>
      <c r="AE15" s="284" t="e">
        <f t="shared" si="19"/>
        <v>#REF!</v>
      </c>
      <c r="AF15" s="285" t="e">
        <f t="shared" si="19"/>
        <v>#REF!</v>
      </c>
      <c r="AG15" s="284" t="e">
        <f t="shared" si="19"/>
        <v>#REF!</v>
      </c>
      <c r="AH15" s="285" t="e">
        <f t="shared" si="19"/>
        <v>#REF!</v>
      </c>
      <c r="AI15" s="284" t="e">
        <f t="shared" si="19"/>
        <v>#REF!</v>
      </c>
      <c r="AJ15" s="285" t="e">
        <f t="shared" si="13"/>
        <v>#REF!</v>
      </c>
      <c r="AM15" s="270" t="e">
        <f t="shared" si="1"/>
        <v>#REF!</v>
      </c>
      <c r="AN15" s="283" t="e">
        <f t="shared" si="1"/>
        <v>#REF!</v>
      </c>
      <c r="AO15" s="284" t="e">
        <f t="shared" si="20"/>
        <v>#REF!</v>
      </c>
      <c r="AP15" s="285" t="e">
        <f t="shared" si="20"/>
        <v>#REF!</v>
      </c>
      <c r="AQ15" s="284" t="e">
        <f t="shared" si="20"/>
        <v>#REF!</v>
      </c>
      <c r="AR15" s="285" t="e">
        <f t="shared" si="20"/>
        <v>#REF!</v>
      </c>
      <c r="AS15" s="284" t="e">
        <f t="shared" si="20"/>
        <v>#REF!</v>
      </c>
      <c r="AT15" s="285" t="e">
        <f t="shared" si="20"/>
        <v>#REF!</v>
      </c>
      <c r="AU15" s="284" t="e">
        <f t="shared" si="20"/>
        <v>#REF!</v>
      </c>
      <c r="AV15" s="285" t="e">
        <f t="shared" si="20"/>
        <v>#REF!</v>
      </c>
      <c r="AW15" s="284" t="e">
        <f t="shared" si="6"/>
        <v>#REF!</v>
      </c>
      <c r="AX15" s="285"/>
      <c r="AZ15" s="270" t="e">
        <f t="shared" si="3"/>
        <v>#REF!</v>
      </c>
      <c r="BA15" s="283" t="e">
        <f t="shared" si="3"/>
        <v>#REF!</v>
      </c>
      <c r="BB15" s="284" t="e">
        <f t="shared" si="21"/>
        <v>#REF!</v>
      </c>
      <c r="BC15" s="285" t="e">
        <f t="shared" si="21"/>
        <v>#REF!</v>
      </c>
      <c r="BD15" s="284" t="e">
        <f t="shared" si="21"/>
        <v>#REF!</v>
      </c>
      <c r="BE15" s="285" t="e">
        <f t="shared" si="21"/>
        <v>#REF!</v>
      </c>
      <c r="BF15" s="284" t="e">
        <f t="shared" si="21"/>
        <v>#REF!</v>
      </c>
      <c r="BG15" s="285" t="e">
        <f t="shared" si="21"/>
        <v>#REF!</v>
      </c>
      <c r="BH15" s="284" t="e">
        <f t="shared" si="21"/>
        <v>#REF!</v>
      </c>
      <c r="BI15" s="285" t="e">
        <f t="shared" si="21"/>
        <v>#REF!</v>
      </c>
      <c r="BJ15" s="284" t="e">
        <f t="shared" si="21"/>
        <v>#REF!</v>
      </c>
      <c r="BK15" s="285" t="e">
        <f t="shared" si="21"/>
        <v>#REF!</v>
      </c>
      <c r="BL15" s="285" t="e">
        <f t="shared" si="21"/>
        <v>#REF!</v>
      </c>
    </row>
    <row r="16" spans="1:64" ht="10.5" customHeight="1">
      <c r="A16" s="270"/>
      <c r="B16" s="353" t="e">
        <f>#REF!</f>
        <v>#REF!</v>
      </c>
      <c r="C16" s="354" t="e">
        <f>#REF!</f>
        <v>#REF!</v>
      </c>
      <c r="E16" s="357"/>
      <c r="F16" s="357">
        <f t="shared" si="22"/>
        <v>0</v>
      </c>
      <c r="G16" s="357">
        <f t="shared" si="23"/>
        <v>0</v>
      </c>
      <c r="I16" s="357"/>
      <c r="J16" s="357">
        <f t="shared" si="24"/>
        <v>0</v>
      </c>
      <c r="K16" s="357">
        <f t="shared" si="25"/>
        <v>0</v>
      </c>
      <c r="M16" s="357">
        <f t="shared" si="26"/>
        <v>0</v>
      </c>
      <c r="N16" s="354"/>
      <c r="O16" s="288" t="str">
        <f t="shared" si="18"/>
        <v/>
      </c>
      <c r="P16" s="289" t="str">
        <f t="shared" si="14"/>
        <v/>
      </c>
      <c r="Q16" s="280"/>
      <c r="U16" s="291" t="s">
        <v>8</v>
      </c>
      <c r="V16" s="292">
        <f>SUM(V5:V15)</f>
        <v>0</v>
      </c>
      <c r="Y16" s="353" t="e">
        <f t="shared" si="0"/>
        <v>#REF!</v>
      </c>
      <c r="Z16" s="354" t="e">
        <f t="shared" si="0"/>
        <v>#REF!</v>
      </c>
      <c r="AA16" s="391" t="e">
        <f t="shared" si="19"/>
        <v>#REF!</v>
      </c>
      <c r="AB16" s="392" t="e">
        <f t="shared" si="19"/>
        <v>#REF!</v>
      </c>
      <c r="AC16" s="391" t="e">
        <f t="shared" si="19"/>
        <v>#REF!</v>
      </c>
      <c r="AD16" s="392" t="e">
        <f t="shared" si="19"/>
        <v>#REF!</v>
      </c>
      <c r="AE16" s="391" t="e">
        <f t="shared" si="19"/>
        <v>#REF!</v>
      </c>
      <c r="AF16" s="392" t="e">
        <f t="shared" si="19"/>
        <v>#REF!</v>
      </c>
      <c r="AG16" s="391" t="e">
        <f t="shared" si="19"/>
        <v>#REF!</v>
      </c>
      <c r="AH16" s="392" t="e">
        <f t="shared" si="19"/>
        <v>#REF!</v>
      </c>
      <c r="AI16" s="391" t="e">
        <f t="shared" si="19"/>
        <v>#REF!</v>
      </c>
      <c r="AJ16" s="392" t="e">
        <f t="shared" si="13"/>
        <v>#REF!</v>
      </c>
      <c r="AM16" s="353" t="e">
        <f t="shared" si="1"/>
        <v>#REF!</v>
      </c>
      <c r="AN16" s="354" t="e">
        <f t="shared" si="1"/>
        <v>#REF!</v>
      </c>
      <c r="AO16" s="391" t="e">
        <f t="shared" si="20"/>
        <v>#REF!</v>
      </c>
      <c r="AP16" s="392" t="e">
        <f t="shared" si="20"/>
        <v>#REF!</v>
      </c>
      <c r="AQ16" s="391" t="e">
        <f t="shared" si="20"/>
        <v>#REF!</v>
      </c>
      <c r="AR16" s="392" t="e">
        <f t="shared" si="20"/>
        <v>#REF!</v>
      </c>
      <c r="AS16" s="391" t="e">
        <f t="shared" si="20"/>
        <v>#REF!</v>
      </c>
      <c r="AT16" s="392" t="e">
        <f t="shared" si="20"/>
        <v>#REF!</v>
      </c>
      <c r="AU16" s="391" t="e">
        <f t="shared" si="20"/>
        <v>#REF!</v>
      </c>
      <c r="AV16" s="392" t="e">
        <f t="shared" si="20"/>
        <v>#REF!</v>
      </c>
      <c r="AW16" s="391" t="e">
        <f t="shared" si="6"/>
        <v>#REF!</v>
      </c>
      <c r="AX16" s="297"/>
      <c r="AZ16" s="353" t="e">
        <f t="shared" si="3"/>
        <v>#REF!</v>
      </c>
      <c r="BA16" s="354" t="e">
        <f t="shared" si="3"/>
        <v>#REF!</v>
      </c>
      <c r="BB16" s="391" t="e">
        <f t="shared" si="21"/>
        <v>#REF!</v>
      </c>
      <c r="BC16" s="392" t="e">
        <f t="shared" si="21"/>
        <v>#REF!</v>
      </c>
      <c r="BD16" s="391" t="e">
        <f t="shared" si="21"/>
        <v>#REF!</v>
      </c>
      <c r="BE16" s="392" t="e">
        <f t="shared" si="21"/>
        <v>#REF!</v>
      </c>
      <c r="BF16" s="391" t="e">
        <f t="shared" si="21"/>
        <v>#REF!</v>
      </c>
      <c r="BG16" s="392" t="e">
        <f t="shared" si="21"/>
        <v>#REF!</v>
      </c>
      <c r="BH16" s="391" t="e">
        <f t="shared" si="21"/>
        <v>#REF!</v>
      </c>
      <c r="BI16" s="392" t="e">
        <f t="shared" si="21"/>
        <v>#REF!</v>
      </c>
      <c r="BJ16" s="391" t="e">
        <f t="shared" si="21"/>
        <v>#REF!</v>
      </c>
      <c r="BK16" s="392" t="e">
        <f t="shared" si="21"/>
        <v>#REF!</v>
      </c>
      <c r="BL16" s="392" t="e">
        <f t="shared" si="21"/>
        <v>#REF!</v>
      </c>
    </row>
    <row r="17" spans="1:64" ht="9.75" customHeight="1">
      <c r="A17" s="270"/>
      <c r="B17" s="270" t="e">
        <f>#REF!</f>
        <v>#REF!</v>
      </c>
      <c r="C17" s="283" t="e">
        <f>#REF!</f>
        <v>#REF!</v>
      </c>
      <c r="E17" s="290"/>
      <c r="F17" s="290">
        <f t="shared" si="22"/>
        <v>0</v>
      </c>
      <c r="G17" s="290">
        <f t="shared" si="23"/>
        <v>0</v>
      </c>
      <c r="I17" s="290"/>
      <c r="J17" s="290">
        <f t="shared" si="24"/>
        <v>0</v>
      </c>
      <c r="K17" s="290">
        <f t="shared" si="25"/>
        <v>0</v>
      </c>
      <c r="M17" s="290">
        <f t="shared" si="26"/>
        <v>0</v>
      </c>
      <c r="N17" s="283"/>
      <c r="O17" s="288" t="str">
        <f t="shared" si="18"/>
        <v/>
      </c>
      <c r="P17" s="289" t="str">
        <f t="shared" si="14"/>
        <v/>
      </c>
      <c r="Q17" s="280"/>
      <c r="R17" s="281" t="s">
        <v>16</v>
      </c>
      <c r="S17" s="282" t="s">
        <v>3</v>
      </c>
      <c r="Y17" s="270" t="e">
        <f t="shared" si="0"/>
        <v>#REF!</v>
      </c>
      <c r="Z17" s="283" t="e">
        <f t="shared" si="0"/>
        <v>#REF!</v>
      </c>
      <c r="AA17" s="284" t="e">
        <f t="shared" si="19"/>
        <v>#REF!</v>
      </c>
      <c r="AB17" s="285" t="e">
        <f t="shared" si="19"/>
        <v>#REF!</v>
      </c>
      <c r="AC17" s="284" t="e">
        <f t="shared" si="19"/>
        <v>#REF!</v>
      </c>
      <c r="AD17" s="285" t="e">
        <f t="shared" si="19"/>
        <v>#REF!</v>
      </c>
      <c r="AE17" s="284" t="e">
        <f t="shared" si="19"/>
        <v>#REF!</v>
      </c>
      <c r="AF17" s="285" t="e">
        <f t="shared" si="19"/>
        <v>#REF!</v>
      </c>
      <c r="AG17" s="284" t="e">
        <f t="shared" si="19"/>
        <v>#REF!</v>
      </c>
      <c r="AH17" s="285" t="e">
        <f t="shared" si="19"/>
        <v>#REF!</v>
      </c>
      <c r="AI17" s="284" t="e">
        <f t="shared" si="19"/>
        <v>#REF!</v>
      </c>
      <c r="AJ17" s="285" t="e">
        <f t="shared" si="13"/>
        <v>#REF!</v>
      </c>
      <c r="AM17" s="270" t="e">
        <f t="shared" si="1"/>
        <v>#REF!</v>
      </c>
      <c r="AN17" s="283" t="e">
        <f t="shared" si="1"/>
        <v>#REF!</v>
      </c>
      <c r="AO17" s="284" t="e">
        <f t="shared" si="20"/>
        <v>#REF!</v>
      </c>
      <c r="AP17" s="285" t="e">
        <f t="shared" si="20"/>
        <v>#REF!</v>
      </c>
      <c r="AQ17" s="284" t="e">
        <f t="shared" si="20"/>
        <v>#REF!</v>
      </c>
      <c r="AR17" s="285" t="e">
        <f t="shared" si="20"/>
        <v>#REF!</v>
      </c>
      <c r="AS17" s="284" t="e">
        <f t="shared" si="20"/>
        <v>#REF!</v>
      </c>
      <c r="AT17" s="285" t="e">
        <f t="shared" si="20"/>
        <v>#REF!</v>
      </c>
      <c r="AU17" s="284" t="e">
        <f t="shared" si="20"/>
        <v>#REF!</v>
      </c>
      <c r="AV17" s="285" t="e">
        <f t="shared" si="20"/>
        <v>#REF!</v>
      </c>
      <c r="AW17" s="284" t="e">
        <f t="shared" si="6"/>
        <v>#REF!</v>
      </c>
      <c r="AX17" s="285"/>
      <c r="AZ17" s="270" t="e">
        <f t="shared" si="3"/>
        <v>#REF!</v>
      </c>
      <c r="BA17" s="283" t="e">
        <f t="shared" si="3"/>
        <v>#REF!</v>
      </c>
      <c r="BB17" s="284" t="e">
        <f t="shared" si="21"/>
        <v>#REF!</v>
      </c>
      <c r="BC17" s="285" t="e">
        <f t="shared" si="21"/>
        <v>#REF!</v>
      </c>
      <c r="BD17" s="284" t="e">
        <f t="shared" si="21"/>
        <v>#REF!</v>
      </c>
      <c r="BE17" s="285" t="e">
        <f t="shared" si="21"/>
        <v>#REF!</v>
      </c>
      <c r="BF17" s="284" t="e">
        <f t="shared" si="21"/>
        <v>#REF!</v>
      </c>
      <c r="BG17" s="285" t="e">
        <f t="shared" si="21"/>
        <v>#REF!</v>
      </c>
      <c r="BH17" s="284" t="e">
        <f t="shared" si="21"/>
        <v>#REF!</v>
      </c>
      <c r="BI17" s="285" t="e">
        <f t="shared" si="21"/>
        <v>#REF!</v>
      </c>
      <c r="BJ17" s="284" t="e">
        <f t="shared" si="21"/>
        <v>#REF!</v>
      </c>
      <c r="BK17" s="285" t="e">
        <f t="shared" si="21"/>
        <v>#REF!</v>
      </c>
      <c r="BL17" s="285" t="e">
        <f t="shared" si="21"/>
        <v>#REF!</v>
      </c>
    </row>
    <row r="18" spans="1:64" ht="9.75" customHeight="1">
      <c r="A18" s="270"/>
      <c r="B18" s="353" t="e">
        <f>#REF!</f>
        <v>#REF!</v>
      </c>
      <c r="C18" s="354" t="e">
        <f>#REF!</f>
        <v>#REF!</v>
      </c>
      <c r="E18" s="357"/>
      <c r="F18" s="357">
        <f t="shared" si="22"/>
        <v>0</v>
      </c>
      <c r="G18" s="357">
        <f t="shared" si="23"/>
        <v>0</v>
      </c>
      <c r="I18" s="357"/>
      <c r="J18" s="357">
        <f t="shared" si="24"/>
        <v>0</v>
      </c>
      <c r="K18" s="357">
        <f t="shared" si="25"/>
        <v>0</v>
      </c>
      <c r="M18" s="357">
        <f t="shared" si="26"/>
        <v>0</v>
      </c>
      <c r="N18" s="354"/>
      <c r="O18" s="288" t="str">
        <f t="shared" si="18"/>
        <v/>
      </c>
      <c r="P18" s="289" t="str">
        <f t="shared" si="14"/>
        <v/>
      </c>
      <c r="Q18" s="280"/>
      <c r="R18" s="271" t="e">
        <f>#REF!</f>
        <v>#REF!</v>
      </c>
      <c r="S18" s="294">
        <f t="shared" ref="S18:S25" si="27">SUMIF($K$76:$K$743,R18,$O$76:$O$743)</f>
        <v>0</v>
      </c>
      <c r="Y18" s="353" t="e">
        <f t="shared" si="0"/>
        <v>#REF!</v>
      </c>
      <c r="Z18" s="354" t="e">
        <f t="shared" si="0"/>
        <v>#REF!</v>
      </c>
      <c r="AA18" s="391" t="e">
        <f t="shared" si="19"/>
        <v>#REF!</v>
      </c>
      <c r="AB18" s="392" t="e">
        <f t="shared" si="19"/>
        <v>#REF!</v>
      </c>
      <c r="AC18" s="391" t="e">
        <f t="shared" si="19"/>
        <v>#REF!</v>
      </c>
      <c r="AD18" s="392" t="e">
        <f t="shared" si="19"/>
        <v>#REF!</v>
      </c>
      <c r="AE18" s="391" t="e">
        <f t="shared" si="19"/>
        <v>#REF!</v>
      </c>
      <c r="AF18" s="392" t="e">
        <f t="shared" si="19"/>
        <v>#REF!</v>
      </c>
      <c r="AG18" s="391" t="e">
        <f t="shared" si="19"/>
        <v>#REF!</v>
      </c>
      <c r="AH18" s="392" t="e">
        <f t="shared" si="19"/>
        <v>#REF!</v>
      </c>
      <c r="AI18" s="391" t="e">
        <f t="shared" si="19"/>
        <v>#REF!</v>
      </c>
      <c r="AJ18" s="392" t="e">
        <f t="shared" si="13"/>
        <v>#REF!</v>
      </c>
      <c r="AM18" s="353" t="e">
        <f t="shared" si="1"/>
        <v>#REF!</v>
      </c>
      <c r="AN18" s="354" t="e">
        <f t="shared" si="1"/>
        <v>#REF!</v>
      </c>
      <c r="AO18" s="391" t="e">
        <f t="shared" si="20"/>
        <v>#REF!</v>
      </c>
      <c r="AP18" s="392" t="e">
        <f t="shared" si="20"/>
        <v>#REF!</v>
      </c>
      <c r="AQ18" s="391" t="e">
        <f t="shared" si="20"/>
        <v>#REF!</v>
      </c>
      <c r="AR18" s="392" t="e">
        <f t="shared" si="20"/>
        <v>#REF!</v>
      </c>
      <c r="AS18" s="391" t="e">
        <f t="shared" si="20"/>
        <v>#REF!</v>
      </c>
      <c r="AT18" s="392" t="e">
        <f t="shared" si="20"/>
        <v>#REF!</v>
      </c>
      <c r="AU18" s="391" t="e">
        <f t="shared" si="20"/>
        <v>#REF!</v>
      </c>
      <c r="AV18" s="392" t="e">
        <f t="shared" si="20"/>
        <v>#REF!</v>
      </c>
      <c r="AW18" s="391" t="e">
        <f t="shared" si="6"/>
        <v>#REF!</v>
      </c>
      <c r="AX18" s="297"/>
      <c r="AZ18" s="353" t="e">
        <f t="shared" ref="AZ18:BA51" si="28">B23</f>
        <v>#REF!</v>
      </c>
      <c r="BA18" s="354" t="e">
        <f t="shared" si="28"/>
        <v>#REF!</v>
      </c>
      <c r="BB18" s="391" t="e">
        <f t="shared" si="21"/>
        <v>#REF!</v>
      </c>
      <c r="BC18" s="392" t="e">
        <f t="shared" si="21"/>
        <v>#REF!</v>
      </c>
      <c r="BD18" s="391" t="e">
        <f t="shared" si="21"/>
        <v>#REF!</v>
      </c>
      <c r="BE18" s="392" t="e">
        <f t="shared" si="21"/>
        <v>#REF!</v>
      </c>
      <c r="BF18" s="391" t="e">
        <f t="shared" si="21"/>
        <v>#REF!</v>
      </c>
      <c r="BG18" s="392" t="e">
        <f t="shared" si="21"/>
        <v>#REF!</v>
      </c>
      <c r="BH18" s="391" t="e">
        <f t="shared" si="21"/>
        <v>#REF!</v>
      </c>
      <c r="BI18" s="392" t="e">
        <f t="shared" si="21"/>
        <v>#REF!</v>
      </c>
      <c r="BJ18" s="391" t="e">
        <f t="shared" si="21"/>
        <v>#REF!</v>
      </c>
      <c r="BK18" s="392" t="e">
        <f t="shared" si="21"/>
        <v>#REF!</v>
      </c>
      <c r="BL18" s="392" t="e">
        <f t="shared" si="21"/>
        <v>#REF!</v>
      </c>
    </row>
    <row r="19" spans="1:64" ht="9" customHeight="1">
      <c r="A19" s="270"/>
      <c r="B19" s="270" t="e">
        <f>#REF!</f>
        <v>#REF!</v>
      </c>
      <c r="C19" s="283" t="e">
        <f>#REF!</f>
        <v>#REF!</v>
      </c>
      <c r="E19" s="290"/>
      <c r="F19" s="290">
        <f t="shared" si="22"/>
        <v>0</v>
      </c>
      <c r="G19" s="290">
        <f t="shared" si="23"/>
        <v>0</v>
      </c>
      <c r="I19" s="290"/>
      <c r="J19" s="290">
        <f t="shared" si="24"/>
        <v>0</v>
      </c>
      <c r="K19" s="290">
        <f t="shared" si="25"/>
        <v>0</v>
      </c>
      <c r="M19" s="290">
        <f t="shared" si="26"/>
        <v>0</v>
      </c>
      <c r="N19" s="283"/>
      <c r="O19" s="288" t="str">
        <f t="shared" si="18"/>
        <v/>
      </c>
      <c r="P19" s="289" t="str">
        <f t="shared" si="14"/>
        <v/>
      </c>
      <c r="Q19" s="280"/>
      <c r="R19" s="271" t="e">
        <f>#REF!</f>
        <v>#REF!</v>
      </c>
      <c r="S19" s="294">
        <f t="shared" si="27"/>
        <v>0</v>
      </c>
      <c r="Y19" s="270" t="e">
        <f t="shared" si="0"/>
        <v>#REF!</v>
      </c>
      <c r="Z19" s="283" t="e">
        <f t="shared" si="0"/>
        <v>#REF!</v>
      </c>
      <c r="AA19" s="284" t="e">
        <f t="shared" si="19"/>
        <v>#REF!</v>
      </c>
      <c r="AB19" s="285" t="e">
        <f t="shared" si="19"/>
        <v>#REF!</v>
      </c>
      <c r="AC19" s="284" t="e">
        <f t="shared" si="19"/>
        <v>#REF!</v>
      </c>
      <c r="AD19" s="285" t="e">
        <f t="shared" si="19"/>
        <v>#REF!</v>
      </c>
      <c r="AE19" s="284" t="e">
        <f t="shared" si="19"/>
        <v>#REF!</v>
      </c>
      <c r="AF19" s="285" t="e">
        <f t="shared" si="19"/>
        <v>#REF!</v>
      </c>
      <c r="AG19" s="284" t="e">
        <f t="shared" si="19"/>
        <v>#REF!</v>
      </c>
      <c r="AH19" s="285" t="e">
        <f t="shared" si="19"/>
        <v>#REF!</v>
      </c>
      <c r="AI19" s="284" t="e">
        <f t="shared" si="19"/>
        <v>#REF!</v>
      </c>
      <c r="AJ19" s="285" t="e">
        <f t="shared" si="13"/>
        <v>#REF!</v>
      </c>
      <c r="AM19" s="270" t="e">
        <f t="shared" si="1"/>
        <v>#REF!</v>
      </c>
      <c r="AN19" s="283" t="e">
        <f t="shared" si="1"/>
        <v>#REF!</v>
      </c>
      <c r="AO19" s="284" t="e">
        <f t="shared" si="20"/>
        <v>#REF!</v>
      </c>
      <c r="AP19" s="285" t="e">
        <f t="shared" si="20"/>
        <v>#REF!</v>
      </c>
      <c r="AQ19" s="284" t="e">
        <f t="shared" si="20"/>
        <v>#REF!</v>
      </c>
      <c r="AR19" s="285" t="e">
        <f t="shared" si="20"/>
        <v>#REF!</v>
      </c>
      <c r="AS19" s="284" t="e">
        <f t="shared" si="20"/>
        <v>#REF!</v>
      </c>
      <c r="AT19" s="285" t="e">
        <f t="shared" si="20"/>
        <v>#REF!</v>
      </c>
      <c r="AU19" s="284" t="e">
        <f t="shared" si="20"/>
        <v>#REF!</v>
      </c>
      <c r="AV19" s="285" t="e">
        <f t="shared" si="20"/>
        <v>#REF!</v>
      </c>
      <c r="AW19" s="284" t="e">
        <f t="shared" si="6"/>
        <v>#REF!</v>
      </c>
      <c r="AX19" s="285"/>
      <c r="AZ19" s="270" t="e">
        <f t="shared" si="28"/>
        <v>#REF!</v>
      </c>
      <c r="BA19" s="283" t="e">
        <f t="shared" si="28"/>
        <v>#REF!</v>
      </c>
      <c r="BB19" s="284" t="e">
        <f t="shared" si="21"/>
        <v>#REF!</v>
      </c>
      <c r="BC19" s="285" t="e">
        <f t="shared" si="21"/>
        <v>#REF!</v>
      </c>
      <c r="BD19" s="284" t="e">
        <f t="shared" si="21"/>
        <v>#REF!</v>
      </c>
      <c r="BE19" s="285" t="e">
        <f t="shared" si="21"/>
        <v>#REF!</v>
      </c>
      <c r="BF19" s="284" t="e">
        <f t="shared" si="21"/>
        <v>#REF!</v>
      </c>
      <c r="BG19" s="285" t="e">
        <f t="shared" si="21"/>
        <v>#REF!</v>
      </c>
      <c r="BH19" s="284" t="e">
        <f t="shared" si="21"/>
        <v>#REF!</v>
      </c>
      <c r="BI19" s="285" t="e">
        <f t="shared" si="21"/>
        <v>#REF!</v>
      </c>
      <c r="BJ19" s="284" t="e">
        <f t="shared" si="21"/>
        <v>#REF!</v>
      </c>
      <c r="BK19" s="285" t="e">
        <f t="shared" si="21"/>
        <v>#REF!</v>
      </c>
      <c r="BL19" s="285" t="e">
        <f t="shared" si="21"/>
        <v>#REF!</v>
      </c>
    </row>
    <row r="20" spans="1:64" ht="11.25" customHeight="1">
      <c r="A20" s="270"/>
      <c r="B20" s="353" t="e">
        <f>#REF!</f>
        <v>#REF!</v>
      </c>
      <c r="C20" s="354" t="e">
        <f>#REF!</f>
        <v>#REF!</v>
      </c>
      <c r="E20" s="357"/>
      <c r="F20" s="357">
        <f t="shared" si="22"/>
        <v>0</v>
      </c>
      <c r="G20" s="357">
        <f t="shared" si="23"/>
        <v>0</v>
      </c>
      <c r="I20" s="357"/>
      <c r="J20" s="357">
        <f t="shared" si="24"/>
        <v>0</v>
      </c>
      <c r="K20" s="357">
        <f t="shared" si="25"/>
        <v>0</v>
      </c>
      <c r="M20" s="357">
        <f t="shared" si="26"/>
        <v>0</v>
      </c>
      <c r="N20" s="354"/>
      <c r="O20" s="288" t="str">
        <f t="shared" si="18"/>
        <v/>
      </c>
      <c r="P20" s="289" t="str">
        <f t="shared" si="14"/>
        <v/>
      </c>
      <c r="Q20" s="280"/>
      <c r="R20" s="271" t="e">
        <f>#REF!</f>
        <v>#REF!</v>
      </c>
      <c r="S20" s="294">
        <f t="shared" si="27"/>
        <v>0</v>
      </c>
      <c r="Y20" s="353" t="e">
        <f t="shared" si="0"/>
        <v>#REF!</v>
      </c>
      <c r="Z20" s="354" t="e">
        <f t="shared" si="0"/>
        <v>#REF!</v>
      </c>
      <c r="AA20" s="391" t="e">
        <f t="shared" si="19"/>
        <v>#REF!</v>
      </c>
      <c r="AB20" s="392" t="e">
        <f t="shared" si="19"/>
        <v>#REF!</v>
      </c>
      <c r="AC20" s="391" t="e">
        <f t="shared" si="19"/>
        <v>#REF!</v>
      </c>
      <c r="AD20" s="392" t="e">
        <f t="shared" si="19"/>
        <v>#REF!</v>
      </c>
      <c r="AE20" s="391" t="e">
        <f t="shared" si="19"/>
        <v>#REF!</v>
      </c>
      <c r="AF20" s="392" t="e">
        <f t="shared" si="19"/>
        <v>#REF!</v>
      </c>
      <c r="AG20" s="391" t="e">
        <f t="shared" si="19"/>
        <v>#REF!</v>
      </c>
      <c r="AH20" s="392" t="e">
        <f t="shared" si="19"/>
        <v>#REF!</v>
      </c>
      <c r="AI20" s="391" t="e">
        <f t="shared" si="19"/>
        <v>#REF!</v>
      </c>
      <c r="AJ20" s="392" t="e">
        <f t="shared" si="13"/>
        <v>#REF!</v>
      </c>
      <c r="AM20" s="353" t="e">
        <f t="shared" si="1"/>
        <v>#REF!</v>
      </c>
      <c r="AN20" s="354" t="e">
        <f t="shared" si="1"/>
        <v>#REF!</v>
      </c>
      <c r="AO20" s="391" t="e">
        <f t="shared" si="20"/>
        <v>#REF!</v>
      </c>
      <c r="AP20" s="392" t="e">
        <f t="shared" si="20"/>
        <v>#REF!</v>
      </c>
      <c r="AQ20" s="391" t="e">
        <f t="shared" si="20"/>
        <v>#REF!</v>
      </c>
      <c r="AR20" s="392" t="e">
        <f t="shared" si="20"/>
        <v>#REF!</v>
      </c>
      <c r="AS20" s="391" t="e">
        <f t="shared" si="20"/>
        <v>#REF!</v>
      </c>
      <c r="AT20" s="392" t="e">
        <f t="shared" si="20"/>
        <v>#REF!</v>
      </c>
      <c r="AU20" s="391" t="e">
        <f t="shared" si="20"/>
        <v>#REF!</v>
      </c>
      <c r="AV20" s="392" t="e">
        <f t="shared" si="20"/>
        <v>#REF!</v>
      </c>
      <c r="AW20" s="391" t="e">
        <f t="shared" si="6"/>
        <v>#REF!</v>
      </c>
      <c r="AX20" s="297"/>
      <c r="AZ20" s="353" t="e">
        <f t="shared" si="28"/>
        <v>#REF!</v>
      </c>
      <c r="BA20" s="354" t="e">
        <f t="shared" si="28"/>
        <v>#REF!</v>
      </c>
      <c r="BB20" s="391" t="e">
        <f t="shared" si="21"/>
        <v>#REF!</v>
      </c>
      <c r="BC20" s="392" t="e">
        <f t="shared" si="21"/>
        <v>#REF!</v>
      </c>
      <c r="BD20" s="391" t="e">
        <f t="shared" si="21"/>
        <v>#REF!</v>
      </c>
      <c r="BE20" s="392" t="e">
        <f t="shared" si="21"/>
        <v>#REF!</v>
      </c>
      <c r="BF20" s="391" t="e">
        <f t="shared" si="21"/>
        <v>#REF!</v>
      </c>
      <c r="BG20" s="392" t="e">
        <f t="shared" si="21"/>
        <v>#REF!</v>
      </c>
      <c r="BH20" s="391" t="e">
        <f t="shared" si="21"/>
        <v>#REF!</v>
      </c>
      <c r="BI20" s="392" t="e">
        <f t="shared" si="21"/>
        <v>#REF!</v>
      </c>
      <c r="BJ20" s="391" t="e">
        <f t="shared" si="21"/>
        <v>#REF!</v>
      </c>
      <c r="BK20" s="392" t="e">
        <f t="shared" si="21"/>
        <v>#REF!</v>
      </c>
      <c r="BL20" s="392" t="e">
        <f t="shared" si="21"/>
        <v>#REF!</v>
      </c>
    </row>
    <row r="21" spans="1:64" ht="10.5" customHeight="1">
      <c r="A21" s="270"/>
      <c r="B21" s="270" t="e">
        <f>#REF!</f>
        <v>#REF!</v>
      </c>
      <c r="C21" s="269" t="e">
        <f>#REF!</f>
        <v>#REF!</v>
      </c>
      <c r="E21" s="290"/>
      <c r="F21" s="290">
        <f t="shared" si="22"/>
        <v>0</v>
      </c>
      <c r="G21" s="290">
        <f t="shared" si="23"/>
        <v>0</v>
      </c>
      <c r="I21" s="290"/>
      <c r="J21" s="290">
        <f t="shared" si="24"/>
        <v>0</v>
      </c>
      <c r="K21" s="290">
        <f t="shared" si="25"/>
        <v>0</v>
      </c>
      <c r="M21" s="290">
        <f t="shared" si="26"/>
        <v>0</v>
      </c>
      <c r="O21" s="288" t="str">
        <f t="shared" si="18"/>
        <v/>
      </c>
      <c r="P21" s="289" t="str">
        <f t="shared" si="14"/>
        <v/>
      </c>
      <c r="Q21" s="280"/>
      <c r="R21" s="271" t="e">
        <f>#REF!</f>
        <v>#REF!</v>
      </c>
      <c r="S21" s="294">
        <f t="shared" si="27"/>
        <v>0</v>
      </c>
      <c r="Y21" s="270" t="e">
        <f t="shared" si="0"/>
        <v>#REF!</v>
      </c>
      <c r="Z21" s="283" t="e">
        <f t="shared" si="0"/>
        <v>#REF!</v>
      </c>
      <c r="AA21" s="284" t="e">
        <f t="shared" si="19"/>
        <v>#REF!</v>
      </c>
      <c r="AB21" s="285" t="e">
        <f t="shared" si="19"/>
        <v>#REF!</v>
      </c>
      <c r="AC21" s="284" t="e">
        <f t="shared" si="19"/>
        <v>#REF!</v>
      </c>
      <c r="AD21" s="285" t="e">
        <f t="shared" si="19"/>
        <v>#REF!</v>
      </c>
      <c r="AE21" s="284" t="e">
        <f t="shared" si="19"/>
        <v>#REF!</v>
      </c>
      <c r="AF21" s="285" t="e">
        <f t="shared" si="19"/>
        <v>#REF!</v>
      </c>
      <c r="AG21" s="284" t="e">
        <f t="shared" si="19"/>
        <v>#REF!</v>
      </c>
      <c r="AH21" s="285" t="e">
        <f t="shared" si="19"/>
        <v>#REF!</v>
      </c>
      <c r="AI21" s="284" t="e">
        <f t="shared" si="19"/>
        <v>#REF!</v>
      </c>
      <c r="AJ21" s="285" t="e">
        <f t="shared" si="13"/>
        <v>#REF!</v>
      </c>
      <c r="AM21" s="270" t="e">
        <f t="shared" si="1"/>
        <v>#REF!</v>
      </c>
      <c r="AN21" s="283" t="e">
        <f t="shared" si="1"/>
        <v>#REF!</v>
      </c>
      <c r="AO21" s="284" t="e">
        <f t="shared" si="20"/>
        <v>#REF!</v>
      </c>
      <c r="AP21" s="285" t="e">
        <f t="shared" si="20"/>
        <v>#REF!</v>
      </c>
      <c r="AQ21" s="284" t="e">
        <f t="shared" si="20"/>
        <v>#REF!</v>
      </c>
      <c r="AR21" s="285" t="e">
        <f t="shared" si="20"/>
        <v>#REF!</v>
      </c>
      <c r="AS21" s="284" t="e">
        <f t="shared" si="20"/>
        <v>#REF!</v>
      </c>
      <c r="AT21" s="285" t="e">
        <f t="shared" si="20"/>
        <v>#REF!</v>
      </c>
      <c r="AU21" s="284" t="e">
        <f t="shared" si="20"/>
        <v>#REF!</v>
      </c>
      <c r="AV21" s="285" t="e">
        <f t="shared" si="20"/>
        <v>#REF!</v>
      </c>
      <c r="AW21" s="284" t="e">
        <f t="shared" si="6"/>
        <v>#REF!</v>
      </c>
      <c r="AX21" s="285"/>
      <c r="AZ21" s="270" t="e">
        <f t="shared" si="28"/>
        <v>#REF!</v>
      </c>
      <c r="BA21" s="283" t="e">
        <f t="shared" si="28"/>
        <v>#REF!</v>
      </c>
      <c r="BB21" s="284" t="e">
        <f t="shared" si="21"/>
        <v>#REF!</v>
      </c>
      <c r="BC21" s="285" t="e">
        <f t="shared" si="21"/>
        <v>#REF!</v>
      </c>
      <c r="BD21" s="284" t="e">
        <f t="shared" si="21"/>
        <v>#REF!</v>
      </c>
      <c r="BE21" s="285" t="e">
        <f t="shared" si="21"/>
        <v>#REF!</v>
      </c>
      <c r="BF21" s="284" t="e">
        <f t="shared" si="21"/>
        <v>#REF!</v>
      </c>
      <c r="BG21" s="285" t="e">
        <f t="shared" si="21"/>
        <v>#REF!</v>
      </c>
      <c r="BH21" s="284" t="e">
        <f t="shared" si="21"/>
        <v>#REF!</v>
      </c>
      <c r="BI21" s="285" t="e">
        <f t="shared" si="21"/>
        <v>#REF!</v>
      </c>
      <c r="BJ21" s="284" t="e">
        <f t="shared" si="21"/>
        <v>#REF!</v>
      </c>
      <c r="BK21" s="285" t="e">
        <f t="shared" si="21"/>
        <v>#REF!</v>
      </c>
      <c r="BL21" s="285" t="e">
        <f t="shared" si="21"/>
        <v>#REF!</v>
      </c>
    </row>
    <row r="22" spans="1:64">
      <c r="A22" s="270"/>
      <c r="B22" s="353" t="e">
        <f>#REF!</f>
        <v>#REF!</v>
      </c>
      <c r="C22" s="354" t="e">
        <f>#REF!</f>
        <v>#REF!</v>
      </c>
      <c r="E22" s="357"/>
      <c r="F22" s="357">
        <f t="shared" si="22"/>
        <v>0</v>
      </c>
      <c r="G22" s="357">
        <f t="shared" si="23"/>
        <v>0</v>
      </c>
      <c r="I22" s="357"/>
      <c r="J22" s="357">
        <f t="shared" si="24"/>
        <v>0</v>
      </c>
      <c r="K22" s="357">
        <f t="shared" si="25"/>
        <v>0</v>
      </c>
      <c r="M22" s="357">
        <f t="shared" si="26"/>
        <v>0</v>
      </c>
      <c r="N22" s="354"/>
      <c r="O22" s="288" t="str">
        <f t="shared" si="18"/>
        <v/>
      </c>
      <c r="P22" s="289" t="str">
        <f t="shared" si="14"/>
        <v/>
      </c>
      <c r="Q22" s="280"/>
      <c r="R22" s="271" t="e">
        <f>#REF!</f>
        <v>#REF!</v>
      </c>
      <c r="S22" s="294">
        <f t="shared" si="27"/>
        <v>0</v>
      </c>
      <c r="Y22" s="353" t="e">
        <f t="shared" si="0"/>
        <v>#REF!</v>
      </c>
      <c r="Z22" s="354" t="e">
        <f t="shared" si="0"/>
        <v>#REF!</v>
      </c>
      <c r="AA22" s="391" t="e">
        <f t="shared" si="19"/>
        <v>#REF!</v>
      </c>
      <c r="AB22" s="392" t="e">
        <f t="shared" si="19"/>
        <v>#REF!</v>
      </c>
      <c r="AC22" s="391" t="e">
        <f t="shared" si="19"/>
        <v>#REF!</v>
      </c>
      <c r="AD22" s="392" t="e">
        <f t="shared" si="19"/>
        <v>#REF!</v>
      </c>
      <c r="AE22" s="391" t="e">
        <f t="shared" si="19"/>
        <v>#REF!</v>
      </c>
      <c r="AF22" s="392" t="e">
        <f t="shared" si="19"/>
        <v>#REF!</v>
      </c>
      <c r="AG22" s="391" t="e">
        <f t="shared" si="19"/>
        <v>#REF!</v>
      </c>
      <c r="AH22" s="392" t="e">
        <f t="shared" si="19"/>
        <v>#REF!</v>
      </c>
      <c r="AI22" s="391" t="e">
        <f t="shared" si="19"/>
        <v>#REF!</v>
      </c>
      <c r="AJ22" s="392" t="e">
        <f t="shared" si="13"/>
        <v>#REF!</v>
      </c>
      <c r="AM22" s="353" t="e">
        <f t="shared" si="1"/>
        <v>#REF!</v>
      </c>
      <c r="AN22" s="354" t="e">
        <f t="shared" si="1"/>
        <v>#REF!</v>
      </c>
      <c r="AO22" s="391" t="e">
        <f t="shared" si="20"/>
        <v>#REF!</v>
      </c>
      <c r="AP22" s="392" t="e">
        <f t="shared" si="20"/>
        <v>#REF!</v>
      </c>
      <c r="AQ22" s="391" t="e">
        <f t="shared" si="20"/>
        <v>#REF!</v>
      </c>
      <c r="AR22" s="392" t="e">
        <f t="shared" si="20"/>
        <v>#REF!</v>
      </c>
      <c r="AS22" s="391" t="e">
        <f t="shared" si="20"/>
        <v>#REF!</v>
      </c>
      <c r="AT22" s="392" t="e">
        <f t="shared" si="20"/>
        <v>#REF!</v>
      </c>
      <c r="AU22" s="391" t="e">
        <f t="shared" si="20"/>
        <v>#REF!</v>
      </c>
      <c r="AV22" s="392" t="e">
        <f t="shared" si="20"/>
        <v>#REF!</v>
      </c>
      <c r="AW22" s="391" t="e">
        <f t="shared" si="6"/>
        <v>#REF!</v>
      </c>
      <c r="AX22" s="297"/>
      <c r="AZ22" s="353" t="e">
        <f t="shared" si="28"/>
        <v>#REF!</v>
      </c>
      <c r="BA22" s="354" t="e">
        <f t="shared" si="28"/>
        <v>#REF!</v>
      </c>
      <c r="BB22" s="391" t="e">
        <f t="shared" si="21"/>
        <v>#REF!</v>
      </c>
      <c r="BC22" s="392" t="e">
        <f t="shared" si="21"/>
        <v>#REF!</v>
      </c>
      <c r="BD22" s="391" t="e">
        <f t="shared" si="21"/>
        <v>#REF!</v>
      </c>
      <c r="BE22" s="392" t="e">
        <f t="shared" si="21"/>
        <v>#REF!</v>
      </c>
      <c r="BF22" s="391" t="e">
        <f t="shared" si="21"/>
        <v>#REF!</v>
      </c>
      <c r="BG22" s="392" t="e">
        <f t="shared" si="21"/>
        <v>#REF!</v>
      </c>
      <c r="BH22" s="391" t="e">
        <f t="shared" si="21"/>
        <v>#REF!</v>
      </c>
      <c r="BI22" s="392" t="e">
        <f t="shared" si="21"/>
        <v>#REF!</v>
      </c>
      <c r="BJ22" s="391" t="e">
        <f t="shared" si="21"/>
        <v>#REF!</v>
      </c>
      <c r="BK22" s="392" t="e">
        <f t="shared" si="21"/>
        <v>#REF!</v>
      </c>
      <c r="BL22" s="392" t="e">
        <f t="shared" si="21"/>
        <v>#REF!</v>
      </c>
    </row>
    <row r="23" spans="1:64">
      <c r="A23" s="270"/>
      <c r="B23" s="270" t="e">
        <f>#REF!</f>
        <v>#REF!</v>
      </c>
      <c r="C23" s="283" t="e">
        <f>#REF!</f>
        <v>#REF!</v>
      </c>
      <c r="E23" s="290"/>
      <c r="F23" s="290">
        <f t="shared" si="22"/>
        <v>0</v>
      </c>
      <c r="G23" s="290">
        <f t="shared" si="23"/>
        <v>0</v>
      </c>
      <c r="I23" s="290"/>
      <c r="J23" s="290">
        <f t="shared" si="24"/>
        <v>0</v>
      </c>
      <c r="K23" s="290">
        <f t="shared" si="25"/>
        <v>0</v>
      </c>
      <c r="M23" s="290">
        <f t="shared" si="26"/>
        <v>0</v>
      </c>
      <c r="N23" s="283"/>
      <c r="O23" s="288" t="str">
        <f t="shared" si="18"/>
        <v/>
      </c>
      <c r="P23" s="289" t="str">
        <f t="shared" si="14"/>
        <v/>
      </c>
      <c r="Q23" s="280"/>
      <c r="R23" s="271" t="e">
        <f>#REF!</f>
        <v>#REF!</v>
      </c>
      <c r="S23" s="294">
        <f t="shared" si="27"/>
        <v>0</v>
      </c>
      <c r="Y23" s="270" t="e">
        <f t="shared" si="0"/>
        <v>#REF!</v>
      </c>
      <c r="Z23" s="283" t="e">
        <f t="shared" si="0"/>
        <v>#REF!</v>
      </c>
      <c r="AA23" s="284" t="e">
        <f t="shared" si="19"/>
        <v>#REF!</v>
      </c>
      <c r="AB23" s="285" t="e">
        <f t="shared" si="19"/>
        <v>#REF!</v>
      </c>
      <c r="AC23" s="284" t="e">
        <f t="shared" si="19"/>
        <v>#REF!</v>
      </c>
      <c r="AD23" s="285" t="e">
        <f t="shared" si="19"/>
        <v>#REF!</v>
      </c>
      <c r="AE23" s="284" t="e">
        <f t="shared" si="19"/>
        <v>#REF!</v>
      </c>
      <c r="AF23" s="285" t="e">
        <f t="shared" si="19"/>
        <v>#REF!</v>
      </c>
      <c r="AG23" s="284" t="e">
        <f t="shared" si="19"/>
        <v>#REF!</v>
      </c>
      <c r="AH23" s="285" t="e">
        <f t="shared" si="19"/>
        <v>#REF!</v>
      </c>
      <c r="AI23" s="284" t="e">
        <f t="shared" si="19"/>
        <v>#REF!</v>
      </c>
      <c r="AJ23" s="285" t="e">
        <f t="shared" si="13"/>
        <v>#REF!</v>
      </c>
      <c r="AM23" s="270" t="e">
        <f t="shared" si="1"/>
        <v>#REF!</v>
      </c>
      <c r="AN23" s="283" t="e">
        <f t="shared" si="1"/>
        <v>#REF!</v>
      </c>
      <c r="AO23" s="284" t="e">
        <f t="shared" si="20"/>
        <v>#REF!</v>
      </c>
      <c r="AP23" s="285" t="e">
        <f t="shared" si="20"/>
        <v>#REF!</v>
      </c>
      <c r="AQ23" s="284" t="e">
        <f t="shared" si="20"/>
        <v>#REF!</v>
      </c>
      <c r="AR23" s="285" t="e">
        <f t="shared" si="20"/>
        <v>#REF!</v>
      </c>
      <c r="AS23" s="284" t="e">
        <f t="shared" si="20"/>
        <v>#REF!</v>
      </c>
      <c r="AT23" s="285" t="e">
        <f t="shared" si="20"/>
        <v>#REF!</v>
      </c>
      <c r="AU23" s="284" t="e">
        <f t="shared" si="20"/>
        <v>#REF!</v>
      </c>
      <c r="AV23" s="285" t="e">
        <f t="shared" si="20"/>
        <v>#REF!</v>
      </c>
      <c r="AW23" s="284" t="e">
        <f t="shared" si="6"/>
        <v>#REF!</v>
      </c>
      <c r="AX23" s="285"/>
      <c r="AZ23" s="270" t="e">
        <f t="shared" si="28"/>
        <v>#REF!</v>
      </c>
      <c r="BA23" s="283" t="e">
        <f t="shared" si="28"/>
        <v>#REF!</v>
      </c>
      <c r="BB23" s="284" t="e">
        <f t="shared" si="21"/>
        <v>#REF!</v>
      </c>
      <c r="BC23" s="285" t="e">
        <f t="shared" si="21"/>
        <v>#REF!</v>
      </c>
      <c r="BD23" s="284" t="e">
        <f t="shared" si="21"/>
        <v>#REF!</v>
      </c>
      <c r="BE23" s="285" t="e">
        <f t="shared" si="21"/>
        <v>#REF!</v>
      </c>
      <c r="BF23" s="284" t="e">
        <f t="shared" si="21"/>
        <v>#REF!</v>
      </c>
      <c r="BG23" s="285" t="e">
        <f t="shared" si="21"/>
        <v>#REF!</v>
      </c>
      <c r="BH23" s="284" t="e">
        <f t="shared" si="21"/>
        <v>#REF!</v>
      </c>
      <c r="BI23" s="285" t="e">
        <f t="shared" si="21"/>
        <v>#REF!</v>
      </c>
      <c r="BJ23" s="284" t="e">
        <f t="shared" si="21"/>
        <v>#REF!</v>
      </c>
      <c r="BK23" s="285" t="e">
        <f t="shared" si="21"/>
        <v>#REF!</v>
      </c>
      <c r="BL23" s="285" t="e">
        <f t="shared" si="21"/>
        <v>#REF!</v>
      </c>
    </row>
    <row r="24" spans="1:64" ht="12" customHeight="1">
      <c r="A24" s="270"/>
      <c r="B24" s="353" t="e">
        <f>#REF!</f>
        <v>#REF!</v>
      </c>
      <c r="C24" s="354" t="e">
        <f>#REF!</f>
        <v>#REF!</v>
      </c>
      <c r="E24" s="357"/>
      <c r="F24" s="357">
        <f t="shared" si="22"/>
        <v>0</v>
      </c>
      <c r="G24" s="357">
        <f t="shared" si="23"/>
        <v>0</v>
      </c>
      <c r="I24" s="357"/>
      <c r="J24" s="357">
        <f t="shared" si="24"/>
        <v>0</v>
      </c>
      <c r="K24" s="357">
        <f t="shared" si="25"/>
        <v>0</v>
      </c>
      <c r="M24" s="357">
        <f t="shared" si="26"/>
        <v>0</v>
      </c>
      <c r="N24" s="354"/>
      <c r="O24" s="288" t="str">
        <f>IF(M24=0,"",IF(N24=0,"ERROR",""))</f>
        <v/>
      </c>
      <c r="P24" s="289" t="str">
        <f>IF(O24="ERROR","Please insert comment","")</f>
        <v/>
      </c>
      <c r="R24" s="271" t="e">
        <f>#REF!</f>
        <v>#REF!</v>
      </c>
      <c r="S24" s="294">
        <f t="shared" si="27"/>
        <v>0</v>
      </c>
      <c r="Y24" s="353" t="e">
        <f t="shared" si="0"/>
        <v>#REF!</v>
      </c>
      <c r="Z24" s="354" t="e">
        <f t="shared" si="0"/>
        <v>#REF!</v>
      </c>
      <c r="AA24" s="391" t="e">
        <f t="shared" si="19"/>
        <v>#REF!</v>
      </c>
      <c r="AB24" s="392" t="e">
        <f t="shared" si="19"/>
        <v>#REF!</v>
      </c>
      <c r="AC24" s="391" t="e">
        <f t="shared" si="19"/>
        <v>#REF!</v>
      </c>
      <c r="AD24" s="392" t="e">
        <f t="shared" si="19"/>
        <v>#REF!</v>
      </c>
      <c r="AE24" s="391" t="e">
        <f t="shared" si="19"/>
        <v>#REF!</v>
      </c>
      <c r="AF24" s="392" t="e">
        <f t="shared" si="19"/>
        <v>#REF!</v>
      </c>
      <c r="AG24" s="391" t="e">
        <f t="shared" si="19"/>
        <v>#REF!</v>
      </c>
      <c r="AH24" s="392" t="e">
        <f t="shared" si="19"/>
        <v>#REF!</v>
      </c>
      <c r="AI24" s="391" t="e">
        <f t="shared" si="19"/>
        <v>#REF!</v>
      </c>
      <c r="AJ24" s="392" t="e">
        <f t="shared" si="13"/>
        <v>#REF!</v>
      </c>
      <c r="AM24" s="353" t="e">
        <f t="shared" si="1"/>
        <v>#REF!</v>
      </c>
      <c r="AN24" s="354" t="e">
        <f t="shared" si="1"/>
        <v>#REF!</v>
      </c>
      <c r="AO24" s="391" t="e">
        <f t="shared" si="20"/>
        <v>#REF!</v>
      </c>
      <c r="AP24" s="392" t="e">
        <f t="shared" si="20"/>
        <v>#REF!</v>
      </c>
      <c r="AQ24" s="391" t="e">
        <f t="shared" si="20"/>
        <v>#REF!</v>
      </c>
      <c r="AR24" s="392" t="e">
        <f t="shared" si="20"/>
        <v>#REF!</v>
      </c>
      <c r="AS24" s="391" t="e">
        <f t="shared" si="20"/>
        <v>#REF!</v>
      </c>
      <c r="AT24" s="392" t="e">
        <f t="shared" si="20"/>
        <v>#REF!</v>
      </c>
      <c r="AU24" s="391" t="e">
        <f t="shared" si="20"/>
        <v>#REF!</v>
      </c>
      <c r="AV24" s="392" t="e">
        <f t="shared" si="20"/>
        <v>#REF!</v>
      </c>
      <c r="AW24" s="391" t="e">
        <f t="shared" si="6"/>
        <v>#REF!</v>
      </c>
      <c r="AX24" s="297"/>
      <c r="AZ24" s="353" t="e">
        <f t="shared" si="28"/>
        <v>#REF!</v>
      </c>
      <c r="BA24" s="354" t="e">
        <f t="shared" si="28"/>
        <v>#REF!</v>
      </c>
      <c r="BB24" s="391" t="e">
        <f t="shared" si="21"/>
        <v>#REF!</v>
      </c>
      <c r="BC24" s="392" t="e">
        <f t="shared" si="21"/>
        <v>#REF!</v>
      </c>
      <c r="BD24" s="391" t="e">
        <f t="shared" si="21"/>
        <v>#REF!</v>
      </c>
      <c r="BE24" s="392" t="e">
        <f t="shared" si="21"/>
        <v>#REF!</v>
      </c>
      <c r="BF24" s="391" t="e">
        <f t="shared" si="21"/>
        <v>#REF!</v>
      </c>
      <c r="BG24" s="392" t="e">
        <f t="shared" si="21"/>
        <v>#REF!</v>
      </c>
      <c r="BH24" s="391" t="e">
        <f t="shared" si="21"/>
        <v>#REF!</v>
      </c>
      <c r="BI24" s="392" t="e">
        <f t="shared" si="21"/>
        <v>#REF!</v>
      </c>
      <c r="BJ24" s="391" t="e">
        <f t="shared" si="21"/>
        <v>#REF!</v>
      </c>
      <c r="BK24" s="392" t="e">
        <f t="shared" si="21"/>
        <v>#REF!</v>
      </c>
      <c r="BL24" s="392" t="e">
        <f t="shared" si="21"/>
        <v>#REF!</v>
      </c>
    </row>
    <row r="25" spans="1:64">
      <c r="A25" s="270"/>
      <c r="B25" s="270" t="e">
        <f>#REF!</f>
        <v>#REF!</v>
      </c>
      <c r="C25" s="283" t="e">
        <f>#REF!</f>
        <v>#REF!</v>
      </c>
      <c r="E25" s="290"/>
      <c r="F25" s="290">
        <f t="shared" si="22"/>
        <v>0</v>
      </c>
      <c r="G25" s="290">
        <f t="shared" si="23"/>
        <v>0</v>
      </c>
      <c r="I25" s="290"/>
      <c r="J25" s="290">
        <f t="shared" si="24"/>
        <v>0</v>
      </c>
      <c r="K25" s="290">
        <f t="shared" si="25"/>
        <v>0</v>
      </c>
      <c r="M25" s="290">
        <f t="shared" si="26"/>
        <v>0</v>
      </c>
      <c r="N25" s="283"/>
      <c r="O25" s="288" t="str">
        <f t="shared" si="18"/>
        <v/>
      </c>
      <c r="P25" s="289" t="str">
        <f t="shared" ref="P25:P36" si="29">IF(O25="ERROR","Please insert comment","")</f>
        <v/>
      </c>
      <c r="R25" s="271" t="e">
        <f>#REF!</f>
        <v>#REF!</v>
      </c>
      <c r="S25" s="294">
        <f t="shared" si="27"/>
        <v>0</v>
      </c>
      <c r="Y25" s="270" t="e">
        <f t="shared" si="0"/>
        <v>#REF!</v>
      </c>
      <c r="Z25" s="283" t="e">
        <f t="shared" si="0"/>
        <v>#REF!</v>
      </c>
      <c r="AA25" s="284" t="e">
        <f t="shared" si="19"/>
        <v>#REF!</v>
      </c>
      <c r="AB25" s="285" t="e">
        <f t="shared" si="19"/>
        <v>#REF!</v>
      </c>
      <c r="AC25" s="284" t="e">
        <f t="shared" si="19"/>
        <v>#REF!</v>
      </c>
      <c r="AD25" s="285" t="e">
        <f t="shared" si="19"/>
        <v>#REF!</v>
      </c>
      <c r="AE25" s="284" t="e">
        <f t="shared" si="19"/>
        <v>#REF!</v>
      </c>
      <c r="AF25" s="285" t="e">
        <f t="shared" si="19"/>
        <v>#REF!</v>
      </c>
      <c r="AG25" s="284" t="e">
        <f t="shared" si="19"/>
        <v>#REF!</v>
      </c>
      <c r="AH25" s="285" t="e">
        <f t="shared" si="19"/>
        <v>#REF!</v>
      </c>
      <c r="AI25" s="284" t="e">
        <f t="shared" si="19"/>
        <v>#REF!</v>
      </c>
      <c r="AJ25" s="285" t="e">
        <f t="shared" si="13"/>
        <v>#REF!</v>
      </c>
      <c r="AM25" s="270" t="e">
        <f t="shared" si="1"/>
        <v>#REF!</v>
      </c>
      <c r="AN25" s="283" t="e">
        <f t="shared" si="1"/>
        <v>#REF!</v>
      </c>
      <c r="AO25" s="284" t="e">
        <f t="shared" si="20"/>
        <v>#REF!</v>
      </c>
      <c r="AP25" s="285" t="e">
        <f t="shared" si="20"/>
        <v>#REF!</v>
      </c>
      <c r="AQ25" s="284" t="e">
        <f t="shared" si="20"/>
        <v>#REF!</v>
      </c>
      <c r="AR25" s="285" t="e">
        <f t="shared" si="20"/>
        <v>#REF!</v>
      </c>
      <c r="AS25" s="284" t="e">
        <f t="shared" si="20"/>
        <v>#REF!</v>
      </c>
      <c r="AT25" s="285" t="e">
        <f t="shared" si="20"/>
        <v>#REF!</v>
      </c>
      <c r="AU25" s="284" t="e">
        <f t="shared" si="20"/>
        <v>#REF!</v>
      </c>
      <c r="AV25" s="285" t="e">
        <f t="shared" si="20"/>
        <v>#REF!</v>
      </c>
      <c r="AW25" s="284" t="e">
        <f t="shared" si="6"/>
        <v>#REF!</v>
      </c>
      <c r="AX25" s="285"/>
      <c r="AZ25" s="270" t="e">
        <f t="shared" si="28"/>
        <v>#REF!</v>
      </c>
      <c r="BA25" s="283" t="e">
        <f t="shared" si="28"/>
        <v>#REF!</v>
      </c>
      <c r="BB25" s="284" t="e">
        <f t="shared" si="21"/>
        <v>#REF!</v>
      </c>
      <c r="BC25" s="285" t="e">
        <f t="shared" si="21"/>
        <v>#REF!</v>
      </c>
      <c r="BD25" s="284" t="e">
        <f t="shared" si="21"/>
        <v>#REF!</v>
      </c>
      <c r="BE25" s="285" t="e">
        <f t="shared" si="21"/>
        <v>#REF!</v>
      </c>
      <c r="BF25" s="284" t="e">
        <f t="shared" si="21"/>
        <v>#REF!</v>
      </c>
      <c r="BG25" s="285" t="e">
        <f t="shared" si="21"/>
        <v>#REF!</v>
      </c>
      <c r="BH25" s="284" t="e">
        <f t="shared" si="21"/>
        <v>#REF!</v>
      </c>
      <c r="BI25" s="285" t="e">
        <f t="shared" si="21"/>
        <v>#REF!</v>
      </c>
      <c r="BJ25" s="284" t="e">
        <f t="shared" si="21"/>
        <v>#REF!</v>
      </c>
      <c r="BK25" s="285" t="e">
        <f t="shared" si="21"/>
        <v>#REF!</v>
      </c>
      <c r="BL25" s="285" t="e">
        <f t="shared" si="21"/>
        <v>#REF!</v>
      </c>
    </row>
    <row r="26" spans="1:64" ht="11.25" customHeight="1">
      <c r="A26" s="270">
        <f>+A24+1</f>
        <v>1</v>
      </c>
      <c r="B26" s="353" t="e">
        <f>#REF!</f>
        <v>#REF!</v>
      </c>
      <c r="C26" s="354" t="e">
        <f>#REF!</f>
        <v>#REF!</v>
      </c>
      <c r="E26" s="357"/>
      <c r="F26" s="357">
        <f t="shared" si="22"/>
        <v>0</v>
      </c>
      <c r="G26" s="357">
        <f t="shared" si="23"/>
        <v>0</v>
      </c>
      <c r="I26" s="357"/>
      <c r="J26" s="357">
        <f t="shared" si="24"/>
        <v>0</v>
      </c>
      <c r="K26" s="357">
        <f t="shared" si="25"/>
        <v>0</v>
      </c>
      <c r="M26" s="357">
        <f t="shared" si="26"/>
        <v>0</v>
      </c>
      <c r="N26" s="354"/>
      <c r="O26" s="288" t="str">
        <f t="shared" si="18"/>
        <v/>
      </c>
      <c r="P26" s="289" t="str">
        <f t="shared" si="29"/>
        <v/>
      </c>
      <c r="R26" s="291" t="s">
        <v>17</v>
      </c>
      <c r="S26" s="295">
        <f>SUM(S18:S25)</f>
        <v>0</v>
      </c>
      <c r="T26" s="293" t="str">
        <f>IF(J71=S26,"","ERROR")</f>
        <v/>
      </c>
      <c r="Y26" s="353" t="e">
        <f t="shared" si="0"/>
        <v>#REF!</v>
      </c>
      <c r="Z26" s="354" t="e">
        <f t="shared" si="0"/>
        <v>#REF!</v>
      </c>
      <c r="AA26" s="391" t="e">
        <f t="shared" ref="AA26:AI31" si="30">SUMPRODUCT(($A$76:$A$743=$Y26&amp;"- "&amp;$Z26)*($C$76:$C$743=AA$1)*($G$76:$G$743))</f>
        <v>#REF!</v>
      </c>
      <c r="AB26" s="392" t="e">
        <f t="shared" si="30"/>
        <v>#REF!</v>
      </c>
      <c r="AC26" s="391" t="e">
        <f t="shared" si="30"/>
        <v>#REF!</v>
      </c>
      <c r="AD26" s="392" t="e">
        <f t="shared" si="30"/>
        <v>#REF!</v>
      </c>
      <c r="AE26" s="391" t="e">
        <f t="shared" si="30"/>
        <v>#REF!</v>
      </c>
      <c r="AF26" s="392" t="e">
        <f t="shared" si="30"/>
        <v>#REF!</v>
      </c>
      <c r="AG26" s="391" t="e">
        <f t="shared" si="30"/>
        <v>#REF!</v>
      </c>
      <c r="AH26" s="392" t="e">
        <f t="shared" si="30"/>
        <v>#REF!</v>
      </c>
      <c r="AI26" s="391" t="e">
        <f t="shared" si="30"/>
        <v>#REF!</v>
      </c>
      <c r="AJ26" s="392" t="e">
        <f t="shared" si="13"/>
        <v>#REF!</v>
      </c>
      <c r="AM26" s="353" t="e">
        <f t="shared" si="1"/>
        <v>#REF!</v>
      </c>
      <c r="AN26" s="354" t="e">
        <f t="shared" si="1"/>
        <v>#REF!</v>
      </c>
      <c r="AO26" s="391" t="e">
        <f t="shared" ref="AO26:AV31" si="31">SUMPRODUCT(($J$76:$J$742=$AM26&amp;"- "&amp;$AN26)*($K$76:$K$742=AO$1)*($O$76:$O$742))</f>
        <v>#REF!</v>
      </c>
      <c r="AP26" s="392" t="e">
        <f t="shared" si="31"/>
        <v>#REF!</v>
      </c>
      <c r="AQ26" s="391" t="e">
        <f t="shared" si="31"/>
        <v>#REF!</v>
      </c>
      <c r="AR26" s="392" t="e">
        <f t="shared" si="31"/>
        <v>#REF!</v>
      </c>
      <c r="AS26" s="391" t="e">
        <f t="shared" si="31"/>
        <v>#REF!</v>
      </c>
      <c r="AT26" s="392" t="e">
        <f t="shared" si="31"/>
        <v>#REF!</v>
      </c>
      <c r="AU26" s="391" t="e">
        <f t="shared" si="31"/>
        <v>#REF!</v>
      </c>
      <c r="AV26" s="392" t="e">
        <f t="shared" si="31"/>
        <v>#REF!</v>
      </c>
      <c r="AW26" s="391" t="e">
        <f t="shared" si="6"/>
        <v>#REF!</v>
      </c>
      <c r="AX26" s="297"/>
      <c r="AZ26" s="353" t="e">
        <f t="shared" si="28"/>
        <v>#REF!</v>
      </c>
      <c r="BA26" s="354" t="e">
        <f t="shared" si="28"/>
        <v>#REF!</v>
      </c>
      <c r="BB26" s="391" t="e">
        <f t="shared" ref="BB26:BL31" si="32">SUMPRODUCT(($C$9:$C$70=$BA26)*($N$9:$N$70=BB$1)*($M$9:$M$70))</f>
        <v>#REF!</v>
      </c>
      <c r="BC26" s="392" t="e">
        <f t="shared" si="32"/>
        <v>#REF!</v>
      </c>
      <c r="BD26" s="391" t="e">
        <f t="shared" si="32"/>
        <v>#REF!</v>
      </c>
      <c r="BE26" s="392" t="e">
        <f t="shared" si="32"/>
        <v>#REF!</v>
      </c>
      <c r="BF26" s="391" t="e">
        <f t="shared" si="32"/>
        <v>#REF!</v>
      </c>
      <c r="BG26" s="392" t="e">
        <f t="shared" si="32"/>
        <v>#REF!</v>
      </c>
      <c r="BH26" s="391" t="e">
        <f t="shared" si="32"/>
        <v>#REF!</v>
      </c>
      <c r="BI26" s="392" t="e">
        <f t="shared" si="32"/>
        <v>#REF!</v>
      </c>
      <c r="BJ26" s="391" t="e">
        <f t="shared" si="32"/>
        <v>#REF!</v>
      </c>
      <c r="BK26" s="392" t="e">
        <f t="shared" si="32"/>
        <v>#REF!</v>
      </c>
      <c r="BL26" s="392" t="e">
        <f t="shared" si="32"/>
        <v>#REF!</v>
      </c>
    </row>
    <row r="27" spans="1:64">
      <c r="A27" s="270"/>
      <c r="B27" s="270" t="e">
        <f>#REF!</f>
        <v>#REF!</v>
      </c>
      <c r="C27" s="283" t="e">
        <f>#REF!</f>
        <v>#REF!</v>
      </c>
      <c r="E27" s="290"/>
      <c r="F27" s="290">
        <f t="shared" si="22"/>
        <v>0</v>
      </c>
      <c r="G27" s="290">
        <f t="shared" si="23"/>
        <v>0</v>
      </c>
      <c r="I27" s="290"/>
      <c r="J27" s="290">
        <f t="shared" si="24"/>
        <v>0</v>
      </c>
      <c r="K27" s="290">
        <f t="shared" si="25"/>
        <v>0</v>
      </c>
      <c r="M27" s="290">
        <f t="shared" si="26"/>
        <v>0</v>
      </c>
      <c r="N27" s="283"/>
      <c r="O27" s="288" t="str">
        <f t="shared" si="18"/>
        <v/>
      </c>
      <c r="P27" s="289" t="str">
        <f t="shared" si="29"/>
        <v/>
      </c>
      <c r="Y27" s="276" t="e">
        <f t="shared" si="0"/>
        <v>#REF!</v>
      </c>
      <c r="Z27" s="277"/>
      <c r="AA27" s="278" t="e">
        <f>+AA28+AA29+AA30+AA31</f>
        <v>#REF!</v>
      </c>
      <c r="AB27" s="278" t="e">
        <f t="shared" ref="AB27:AJ27" si="33">+AB28+AB29+AB30+AB31</f>
        <v>#REF!</v>
      </c>
      <c r="AC27" s="278" t="e">
        <f t="shared" si="33"/>
        <v>#REF!</v>
      </c>
      <c r="AD27" s="278" t="e">
        <f t="shared" si="33"/>
        <v>#REF!</v>
      </c>
      <c r="AE27" s="278" t="e">
        <f t="shared" si="33"/>
        <v>#REF!</v>
      </c>
      <c r="AF27" s="278" t="e">
        <f t="shared" si="33"/>
        <v>#REF!</v>
      </c>
      <c r="AG27" s="278" t="e">
        <f t="shared" si="33"/>
        <v>#REF!</v>
      </c>
      <c r="AH27" s="278" t="e">
        <f t="shared" si="33"/>
        <v>#REF!</v>
      </c>
      <c r="AI27" s="278" t="e">
        <f t="shared" si="33"/>
        <v>#REF!</v>
      </c>
      <c r="AJ27" s="278" t="e">
        <f t="shared" si="33"/>
        <v>#REF!</v>
      </c>
      <c r="AM27" s="276" t="e">
        <f t="shared" si="1"/>
        <v>#REF!</v>
      </c>
      <c r="AN27" s="277">
        <f t="shared" si="1"/>
        <v>0</v>
      </c>
      <c r="AO27" s="278" t="e">
        <f t="shared" ref="AO27:AV27" si="34">+AO28+AO29+AO30+AO31</f>
        <v>#REF!</v>
      </c>
      <c r="AP27" s="278" t="e">
        <f t="shared" si="34"/>
        <v>#REF!</v>
      </c>
      <c r="AQ27" s="278" t="e">
        <f t="shared" si="34"/>
        <v>#REF!</v>
      </c>
      <c r="AR27" s="278" t="e">
        <f t="shared" si="34"/>
        <v>#REF!</v>
      </c>
      <c r="AS27" s="278" t="e">
        <f t="shared" si="34"/>
        <v>#REF!</v>
      </c>
      <c r="AT27" s="278" t="e">
        <f t="shared" si="34"/>
        <v>#REF!</v>
      </c>
      <c r="AU27" s="278" t="e">
        <f t="shared" si="34"/>
        <v>#REF!</v>
      </c>
      <c r="AV27" s="278" t="e">
        <f t="shared" si="34"/>
        <v>#REF!</v>
      </c>
      <c r="AW27" s="278" t="e">
        <f t="shared" si="6"/>
        <v>#REF!</v>
      </c>
      <c r="AX27" s="333"/>
      <c r="AZ27" s="276" t="e">
        <f t="shared" si="28"/>
        <v>#REF!</v>
      </c>
      <c r="BA27" s="277"/>
      <c r="BB27" s="278" t="e">
        <f>+BB28+BB29+BB30+BB31</f>
        <v>#REF!</v>
      </c>
      <c r="BC27" s="278" t="e">
        <f t="shared" ref="BC27:BL27" si="35">+BC28+BC29+BC30+BC31</f>
        <v>#REF!</v>
      </c>
      <c r="BD27" s="278" t="e">
        <f t="shared" si="35"/>
        <v>#REF!</v>
      </c>
      <c r="BE27" s="278" t="e">
        <f t="shared" si="35"/>
        <v>#REF!</v>
      </c>
      <c r="BF27" s="278" t="e">
        <f t="shared" si="35"/>
        <v>#REF!</v>
      </c>
      <c r="BG27" s="278" t="e">
        <f t="shared" si="35"/>
        <v>#REF!</v>
      </c>
      <c r="BH27" s="278" t="e">
        <f t="shared" si="35"/>
        <v>#REF!</v>
      </c>
      <c r="BI27" s="278" t="e">
        <f t="shared" si="35"/>
        <v>#REF!</v>
      </c>
      <c r="BJ27" s="278" t="e">
        <f t="shared" si="35"/>
        <v>#REF!</v>
      </c>
      <c r="BK27" s="278" t="e">
        <f t="shared" si="35"/>
        <v>#REF!</v>
      </c>
      <c r="BL27" s="278" t="e">
        <f t="shared" si="35"/>
        <v>#REF!</v>
      </c>
    </row>
    <row r="28" spans="1:64">
      <c r="A28" s="270"/>
      <c r="B28" s="353" t="e">
        <f>#REF!</f>
        <v>#REF!</v>
      </c>
      <c r="C28" s="354" t="e">
        <f>#REF!</f>
        <v>#REF!</v>
      </c>
      <c r="E28" s="357"/>
      <c r="F28" s="357">
        <f t="shared" si="22"/>
        <v>0</v>
      </c>
      <c r="G28" s="357">
        <f t="shared" si="23"/>
        <v>0</v>
      </c>
      <c r="I28" s="357"/>
      <c r="J28" s="357">
        <f t="shared" si="24"/>
        <v>0</v>
      </c>
      <c r="K28" s="357">
        <f t="shared" si="25"/>
        <v>0</v>
      </c>
      <c r="M28" s="357">
        <f t="shared" si="26"/>
        <v>0</v>
      </c>
      <c r="N28" s="354"/>
      <c r="O28" s="288" t="str">
        <f t="shared" si="18"/>
        <v/>
      </c>
      <c r="P28" s="289" t="str">
        <f t="shared" si="29"/>
        <v/>
      </c>
      <c r="Y28" s="270" t="e">
        <f t="shared" si="0"/>
        <v>#REF!</v>
      </c>
      <c r="Z28" s="283" t="e">
        <f t="shared" si="0"/>
        <v>#REF!</v>
      </c>
      <c r="AA28" s="284" t="e">
        <f t="shared" si="30"/>
        <v>#REF!</v>
      </c>
      <c r="AB28" s="285" t="e">
        <f t="shared" si="30"/>
        <v>#REF!</v>
      </c>
      <c r="AC28" s="284" t="e">
        <f t="shared" si="30"/>
        <v>#REF!</v>
      </c>
      <c r="AD28" s="285" t="e">
        <f t="shared" si="30"/>
        <v>#REF!</v>
      </c>
      <c r="AE28" s="284" t="e">
        <f t="shared" si="30"/>
        <v>#REF!</v>
      </c>
      <c r="AF28" s="285" t="e">
        <f t="shared" si="30"/>
        <v>#REF!</v>
      </c>
      <c r="AG28" s="284" t="e">
        <f t="shared" si="30"/>
        <v>#REF!</v>
      </c>
      <c r="AH28" s="285" t="e">
        <f t="shared" si="30"/>
        <v>#REF!</v>
      </c>
      <c r="AI28" s="284" t="e">
        <f t="shared" si="30"/>
        <v>#REF!</v>
      </c>
      <c r="AJ28" s="285" t="e">
        <f t="shared" si="13"/>
        <v>#REF!</v>
      </c>
      <c r="AM28" s="270" t="e">
        <f t="shared" si="1"/>
        <v>#REF!</v>
      </c>
      <c r="AN28" s="283" t="e">
        <f t="shared" si="1"/>
        <v>#REF!</v>
      </c>
      <c r="AO28" s="284" t="e">
        <f t="shared" si="31"/>
        <v>#REF!</v>
      </c>
      <c r="AP28" s="285" t="e">
        <f t="shared" si="31"/>
        <v>#REF!</v>
      </c>
      <c r="AQ28" s="284" t="e">
        <f t="shared" si="31"/>
        <v>#REF!</v>
      </c>
      <c r="AR28" s="285" t="e">
        <f t="shared" si="31"/>
        <v>#REF!</v>
      </c>
      <c r="AS28" s="284" t="e">
        <f t="shared" si="31"/>
        <v>#REF!</v>
      </c>
      <c r="AT28" s="285" t="e">
        <f t="shared" si="31"/>
        <v>#REF!</v>
      </c>
      <c r="AU28" s="284" t="e">
        <f t="shared" si="31"/>
        <v>#REF!</v>
      </c>
      <c r="AV28" s="285" t="e">
        <f t="shared" si="31"/>
        <v>#REF!</v>
      </c>
      <c r="AW28" s="284" t="e">
        <f t="shared" si="6"/>
        <v>#REF!</v>
      </c>
      <c r="AX28" s="285"/>
      <c r="AZ28" s="270" t="e">
        <f t="shared" si="28"/>
        <v>#REF!</v>
      </c>
      <c r="BA28" s="283" t="e">
        <f t="shared" si="28"/>
        <v>#REF!</v>
      </c>
      <c r="BB28" s="284" t="e">
        <f t="shared" si="32"/>
        <v>#REF!</v>
      </c>
      <c r="BC28" s="285" t="e">
        <f t="shared" si="32"/>
        <v>#REF!</v>
      </c>
      <c r="BD28" s="284" t="e">
        <f t="shared" si="32"/>
        <v>#REF!</v>
      </c>
      <c r="BE28" s="285" t="e">
        <f t="shared" si="32"/>
        <v>#REF!</v>
      </c>
      <c r="BF28" s="284" t="e">
        <f t="shared" si="32"/>
        <v>#REF!</v>
      </c>
      <c r="BG28" s="285" t="e">
        <f t="shared" si="32"/>
        <v>#REF!</v>
      </c>
      <c r="BH28" s="284" t="e">
        <f t="shared" si="32"/>
        <v>#REF!</v>
      </c>
      <c r="BI28" s="285" t="e">
        <f t="shared" si="32"/>
        <v>#REF!</v>
      </c>
      <c r="BJ28" s="284" t="e">
        <f t="shared" si="32"/>
        <v>#REF!</v>
      </c>
      <c r="BK28" s="285" t="e">
        <f t="shared" si="32"/>
        <v>#REF!</v>
      </c>
      <c r="BL28" s="285" t="e">
        <f t="shared" si="32"/>
        <v>#REF!</v>
      </c>
    </row>
    <row r="29" spans="1:64">
      <c r="A29" s="270"/>
      <c r="B29" s="270" t="e">
        <f>#REF!</f>
        <v>#REF!</v>
      </c>
      <c r="C29" s="283" t="e">
        <f>#REF!</f>
        <v>#REF!</v>
      </c>
      <c r="E29" s="290"/>
      <c r="F29" s="290">
        <f t="shared" si="22"/>
        <v>0</v>
      </c>
      <c r="G29" s="290">
        <f t="shared" si="23"/>
        <v>0</v>
      </c>
      <c r="I29" s="290"/>
      <c r="J29" s="290">
        <f t="shared" si="24"/>
        <v>0</v>
      </c>
      <c r="K29" s="290">
        <f t="shared" si="25"/>
        <v>0</v>
      </c>
      <c r="M29" s="290">
        <f t="shared" si="26"/>
        <v>0</v>
      </c>
      <c r="N29" s="283"/>
      <c r="O29" s="288" t="str">
        <f t="shared" si="18"/>
        <v/>
      </c>
      <c r="P29" s="289" t="str">
        <f t="shared" si="29"/>
        <v/>
      </c>
      <c r="Y29" s="353" t="e">
        <f t="shared" si="0"/>
        <v>#REF!</v>
      </c>
      <c r="Z29" s="354" t="e">
        <f t="shared" si="0"/>
        <v>#REF!</v>
      </c>
      <c r="AA29" s="391" t="e">
        <f t="shared" si="30"/>
        <v>#REF!</v>
      </c>
      <c r="AB29" s="392" t="e">
        <f t="shared" si="30"/>
        <v>#REF!</v>
      </c>
      <c r="AC29" s="391" t="e">
        <f t="shared" si="30"/>
        <v>#REF!</v>
      </c>
      <c r="AD29" s="392" t="e">
        <f t="shared" si="30"/>
        <v>#REF!</v>
      </c>
      <c r="AE29" s="391" t="e">
        <f t="shared" si="30"/>
        <v>#REF!</v>
      </c>
      <c r="AF29" s="392" t="e">
        <f t="shared" si="30"/>
        <v>#REF!</v>
      </c>
      <c r="AG29" s="391" t="e">
        <f t="shared" si="30"/>
        <v>#REF!</v>
      </c>
      <c r="AH29" s="392" t="e">
        <f t="shared" si="30"/>
        <v>#REF!</v>
      </c>
      <c r="AI29" s="391" t="e">
        <f t="shared" si="30"/>
        <v>#REF!</v>
      </c>
      <c r="AJ29" s="392" t="e">
        <f t="shared" si="13"/>
        <v>#REF!</v>
      </c>
      <c r="AM29" s="353" t="e">
        <f t="shared" si="1"/>
        <v>#REF!</v>
      </c>
      <c r="AN29" s="354" t="e">
        <f t="shared" si="1"/>
        <v>#REF!</v>
      </c>
      <c r="AO29" s="391" t="e">
        <f t="shared" si="31"/>
        <v>#REF!</v>
      </c>
      <c r="AP29" s="392" t="e">
        <f t="shared" si="31"/>
        <v>#REF!</v>
      </c>
      <c r="AQ29" s="391" t="e">
        <f t="shared" si="31"/>
        <v>#REF!</v>
      </c>
      <c r="AR29" s="392" t="e">
        <f t="shared" si="31"/>
        <v>#REF!</v>
      </c>
      <c r="AS29" s="391" t="e">
        <f t="shared" si="31"/>
        <v>#REF!</v>
      </c>
      <c r="AT29" s="392" t="e">
        <f t="shared" si="31"/>
        <v>#REF!</v>
      </c>
      <c r="AU29" s="391" t="e">
        <f t="shared" si="31"/>
        <v>#REF!</v>
      </c>
      <c r="AV29" s="392" t="e">
        <f t="shared" si="31"/>
        <v>#REF!</v>
      </c>
      <c r="AW29" s="391" t="e">
        <f t="shared" si="6"/>
        <v>#REF!</v>
      </c>
      <c r="AX29" s="297"/>
      <c r="AZ29" s="353" t="e">
        <f t="shared" si="28"/>
        <v>#REF!</v>
      </c>
      <c r="BA29" s="354" t="e">
        <f t="shared" si="28"/>
        <v>#REF!</v>
      </c>
      <c r="BB29" s="391" t="e">
        <f t="shared" si="32"/>
        <v>#REF!</v>
      </c>
      <c r="BC29" s="392" t="e">
        <f t="shared" si="32"/>
        <v>#REF!</v>
      </c>
      <c r="BD29" s="391" t="e">
        <f t="shared" si="32"/>
        <v>#REF!</v>
      </c>
      <c r="BE29" s="392" t="e">
        <f t="shared" si="32"/>
        <v>#REF!</v>
      </c>
      <c r="BF29" s="391" t="e">
        <f t="shared" si="32"/>
        <v>#REF!</v>
      </c>
      <c r="BG29" s="392" t="e">
        <f t="shared" si="32"/>
        <v>#REF!</v>
      </c>
      <c r="BH29" s="391" t="e">
        <f t="shared" si="32"/>
        <v>#REF!</v>
      </c>
      <c r="BI29" s="392" t="e">
        <f t="shared" si="32"/>
        <v>#REF!</v>
      </c>
      <c r="BJ29" s="391" t="e">
        <f t="shared" si="32"/>
        <v>#REF!</v>
      </c>
      <c r="BK29" s="392" t="e">
        <f t="shared" si="32"/>
        <v>#REF!</v>
      </c>
      <c r="BL29" s="392" t="e">
        <f t="shared" si="32"/>
        <v>#REF!</v>
      </c>
    </row>
    <row r="30" spans="1:64">
      <c r="A30" s="270"/>
      <c r="B30" s="353" t="e">
        <f>#REF!</f>
        <v>#REF!</v>
      </c>
      <c r="C30" s="354" t="e">
        <f>#REF!</f>
        <v>#REF!</v>
      </c>
      <c r="E30" s="357"/>
      <c r="F30" s="357">
        <f t="shared" si="22"/>
        <v>0</v>
      </c>
      <c r="G30" s="357">
        <f t="shared" si="23"/>
        <v>0</v>
      </c>
      <c r="I30" s="357"/>
      <c r="J30" s="357">
        <f t="shared" si="24"/>
        <v>0</v>
      </c>
      <c r="K30" s="357">
        <f t="shared" si="25"/>
        <v>0</v>
      </c>
      <c r="M30" s="357">
        <f t="shared" si="26"/>
        <v>0</v>
      </c>
      <c r="N30" s="354"/>
      <c r="O30" s="288"/>
      <c r="P30" s="289"/>
      <c r="Y30" s="270" t="e">
        <f t="shared" si="0"/>
        <v>#REF!</v>
      </c>
      <c r="Z30" s="283" t="e">
        <f t="shared" si="0"/>
        <v>#REF!</v>
      </c>
      <c r="AA30" s="284" t="e">
        <f t="shared" si="30"/>
        <v>#REF!</v>
      </c>
      <c r="AB30" s="285" t="e">
        <f t="shared" si="30"/>
        <v>#REF!</v>
      </c>
      <c r="AC30" s="284" t="e">
        <f t="shared" si="30"/>
        <v>#REF!</v>
      </c>
      <c r="AD30" s="285" t="e">
        <f t="shared" si="30"/>
        <v>#REF!</v>
      </c>
      <c r="AE30" s="284" t="e">
        <f t="shared" si="30"/>
        <v>#REF!</v>
      </c>
      <c r="AF30" s="285" t="e">
        <f t="shared" si="30"/>
        <v>#REF!</v>
      </c>
      <c r="AG30" s="284" t="e">
        <f t="shared" si="30"/>
        <v>#REF!</v>
      </c>
      <c r="AH30" s="285" t="e">
        <f t="shared" si="30"/>
        <v>#REF!</v>
      </c>
      <c r="AI30" s="284" t="e">
        <f t="shared" si="30"/>
        <v>#REF!</v>
      </c>
      <c r="AJ30" s="285" t="e">
        <f t="shared" si="13"/>
        <v>#REF!</v>
      </c>
      <c r="AM30" s="270" t="e">
        <f t="shared" si="1"/>
        <v>#REF!</v>
      </c>
      <c r="AN30" s="283" t="e">
        <f t="shared" si="1"/>
        <v>#REF!</v>
      </c>
      <c r="AO30" s="284" t="e">
        <f t="shared" si="31"/>
        <v>#REF!</v>
      </c>
      <c r="AP30" s="285" t="e">
        <f t="shared" si="31"/>
        <v>#REF!</v>
      </c>
      <c r="AQ30" s="284" t="e">
        <f t="shared" si="31"/>
        <v>#REF!</v>
      </c>
      <c r="AR30" s="285" t="e">
        <f t="shared" si="31"/>
        <v>#REF!</v>
      </c>
      <c r="AS30" s="284" t="e">
        <f t="shared" si="31"/>
        <v>#REF!</v>
      </c>
      <c r="AT30" s="285" t="e">
        <f t="shared" si="31"/>
        <v>#REF!</v>
      </c>
      <c r="AU30" s="284" t="e">
        <f t="shared" si="31"/>
        <v>#REF!</v>
      </c>
      <c r="AV30" s="285" t="e">
        <f t="shared" si="31"/>
        <v>#REF!</v>
      </c>
      <c r="AW30" s="284" t="e">
        <f t="shared" si="6"/>
        <v>#REF!</v>
      </c>
      <c r="AX30" s="285"/>
      <c r="AZ30" s="270" t="e">
        <f t="shared" si="28"/>
        <v>#REF!</v>
      </c>
      <c r="BA30" s="283" t="e">
        <f t="shared" si="28"/>
        <v>#REF!</v>
      </c>
      <c r="BB30" s="284" t="e">
        <f t="shared" si="32"/>
        <v>#REF!</v>
      </c>
      <c r="BC30" s="285" t="e">
        <f t="shared" si="32"/>
        <v>#REF!</v>
      </c>
      <c r="BD30" s="284" t="e">
        <f t="shared" si="32"/>
        <v>#REF!</v>
      </c>
      <c r="BE30" s="285" t="e">
        <f t="shared" si="32"/>
        <v>#REF!</v>
      </c>
      <c r="BF30" s="284" t="e">
        <f t="shared" si="32"/>
        <v>#REF!</v>
      </c>
      <c r="BG30" s="285" t="e">
        <f t="shared" si="32"/>
        <v>#REF!</v>
      </c>
      <c r="BH30" s="284" t="e">
        <f t="shared" si="32"/>
        <v>#REF!</v>
      </c>
      <c r="BI30" s="285" t="e">
        <f t="shared" si="32"/>
        <v>#REF!</v>
      </c>
      <c r="BJ30" s="284" t="e">
        <f t="shared" si="32"/>
        <v>#REF!</v>
      </c>
      <c r="BK30" s="285" t="e">
        <f t="shared" si="32"/>
        <v>#REF!</v>
      </c>
      <c r="BL30" s="285" t="e">
        <f t="shared" si="32"/>
        <v>#REF!</v>
      </c>
    </row>
    <row r="31" spans="1:64">
      <c r="A31" s="270"/>
      <c r="B31" s="270" t="e">
        <f>#REF!</f>
        <v>#REF!</v>
      </c>
      <c r="C31" s="269" t="e">
        <f>#REF!</f>
        <v>#REF!</v>
      </c>
      <c r="E31" s="290"/>
      <c r="F31" s="290">
        <f t="shared" si="22"/>
        <v>0</v>
      </c>
      <c r="G31" s="290">
        <f t="shared" si="23"/>
        <v>0</v>
      </c>
      <c r="I31" s="290"/>
      <c r="J31" s="290">
        <f t="shared" si="24"/>
        <v>0</v>
      </c>
      <c r="K31" s="290">
        <f t="shared" si="25"/>
        <v>0</v>
      </c>
      <c r="M31" s="290">
        <f t="shared" si="26"/>
        <v>0</v>
      </c>
      <c r="O31" s="288"/>
      <c r="P31" s="289"/>
      <c r="Y31" s="353" t="e">
        <f t="shared" si="0"/>
        <v>#REF!</v>
      </c>
      <c r="Z31" s="354" t="e">
        <f t="shared" si="0"/>
        <v>#REF!</v>
      </c>
      <c r="AA31" s="391" t="e">
        <f t="shared" si="30"/>
        <v>#REF!</v>
      </c>
      <c r="AB31" s="392" t="e">
        <f t="shared" si="30"/>
        <v>#REF!</v>
      </c>
      <c r="AC31" s="391" t="e">
        <f t="shared" si="30"/>
        <v>#REF!</v>
      </c>
      <c r="AD31" s="392" t="e">
        <f t="shared" si="30"/>
        <v>#REF!</v>
      </c>
      <c r="AE31" s="391" t="e">
        <f t="shared" si="30"/>
        <v>#REF!</v>
      </c>
      <c r="AF31" s="392" t="e">
        <f t="shared" si="30"/>
        <v>#REF!</v>
      </c>
      <c r="AG31" s="391" t="e">
        <f t="shared" si="30"/>
        <v>#REF!</v>
      </c>
      <c r="AH31" s="392" t="e">
        <f t="shared" si="30"/>
        <v>#REF!</v>
      </c>
      <c r="AI31" s="391" t="e">
        <f t="shared" si="30"/>
        <v>#REF!</v>
      </c>
      <c r="AJ31" s="392" t="e">
        <f t="shared" si="13"/>
        <v>#REF!</v>
      </c>
      <c r="AM31" s="353" t="e">
        <f t="shared" si="1"/>
        <v>#REF!</v>
      </c>
      <c r="AN31" s="354" t="e">
        <f t="shared" si="1"/>
        <v>#REF!</v>
      </c>
      <c r="AO31" s="391" t="e">
        <f t="shared" si="31"/>
        <v>#REF!</v>
      </c>
      <c r="AP31" s="392" t="e">
        <f t="shared" si="31"/>
        <v>#REF!</v>
      </c>
      <c r="AQ31" s="391" t="e">
        <f t="shared" si="31"/>
        <v>#REF!</v>
      </c>
      <c r="AR31" s="392" t="e">
        <f t="shared" si="31"/>
        <v>#REF!</v>
      </c>
      <c r="AS31" s="391" t="e">
        <f t="shared" si="31"/>
        <v>#REF!</v>
      </c>
      <c r="AT31" s="392" t="e">
        <f t="shared" si="31"/>
        <v>#REF!</v>
      </c>
      <c r="AU31" s="391" t="e">
        <f t="shared" si="31"/>
        <v>#REF!</v>
      </c>
      <c r="AV31" s="392" t="e">
        <f t="shared" si="31"/>
        <v>#REF!</v>
      </c>
      <c r="AW31" s="391" t="e">
        <f t="shared" si="6"/>
        <v>#REF!</v>
      </c>
      <c r="AX31" s="297"/>
      <c r="AZ31" s="353" t="e">
        <f t="shared" si="28"/>
        <v>#REF!</v>
      </c>
      <c r="BA31" s="354" t="e">
        <f t="shared" si="28"/>
        <v>#REF!</v>
      </c>
      <c r="BB31" s="391" t="e">
        <f t="shared" si="32"/>
        <v>#REF!</v>
      </c>
      <c r="BC31" s="392" t="e">
        <f t="shared" si="32"/>
        <v>#REF!</v>
      </c>
      <c r="BD31" s="391" t="e">
        <f t="shared" si="32"/>
        <v>#REF!</v>
      </c>
      <c r="BE31" s="392" t="e">
        <f t="shared" si="32"/>
        <v>#REF!</v>
      </c>
      <c r="BF31" s="391" t="e">
        <f t="shared" si="32"/>
        <v>#REF!</v>
      </c>
      <c r="BG31" s="392" t="e">
        <f t="shared" si="32"/>
        <v>#REF!</v>
      </c>
      <c r="BH31" s="391" t="e">
        <f t="shared" si="32"/>
        <v>#REF!</v>
      </c>
      <c r="BI31" s="392" t="e">
        <f t="shared" si="32"/>
        <v>#REF!</v>
      </c>
      <c r="BJ31" s="391" t="e">
        <f t="shared" si="32"/>
        <v>#REF!</v>
      </c>
      <c r="BK31" s="392" t="e">
        <f t="shared" si="32"/>
        <v>#REF!</v>
      </c>
      <c r="BL31" s="392" t="e">
        <f t="shared" si="32"/>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 t="shared" si="0"/>
        <v>#REF!</v>
      </c>
      <c r="Z32" s="277"/>
      <c r="AA32" s="278" t="e">
        <f t="shared" ref="AA32:AJ32" si="36">SUM(AA33:AA34)</f>
        <v>#REF!</v>
      </c>
      <c r="AB32" s="279" t="e">
        <f t="shared" si="36"/>
        <v>#REF!</v>
      </c>
      <c r="AC32" s="278" t="e">
        <f t="shared" si="36"/>
        <v>#REF!</v>
      </c>
      <c r="AD32" s="279" t="e">
        <f t="shared" si="36"/>
        <v>#REF!</v>
      </c>
      <c r="AE32" s="278" t="e">
        <f t="shared" si="36"/>
        <v>#REF!</v>
      </c>
      <c r="AF32" s="279" t="e">
        <f t="shared" si="36"/>
        <v>#REF!</v>
      </c>
      <c r="AG32" s="278" t="e">
        <f t="shared" si="36"/>
        <v>#REF!</v>
      </c>
      <c r="AH32" s="279" t="e">
        <f t="shared" si="36"/>
        <v>#REF!</v>
      </c>
      <c r="AI32" s="278" t="e">
        <f t="shared" si="36"/>
        <v>#REF!</v>
      </c>
      <c r="AJ32" s="279" t="e">
        <f t="shared" si="36"/>
        <v>#REF!</v>
      </c>
      <c r="AM32" s="276" t="e">
        <f t="shared" si="1"/>
        <v>#REF!</v>
      </c>
      <c r="AN32" s="277"/>
      <c r="AO32" s="278" t="e">
        <f t="shared" ref="AO32:AV32" si="37">SUM(AO33:AO34)</f>
        <v>#REF!</v>
      </c>
      <c r="AP32" s="279" t="e">
        <f t="shared" si="37"/>
        <v>#REF!</v>
      </c>
      <c r="AQ32" s="278" t="e">
        <f t="shared" si="37"/>
        <v>#REF!</v>
      </c>
      <c r="AR32" s="279" t="e">
        <f t="shared" si="37"/>
        <v>#REF!</v>
      </c>
      <c r="AS32" s="278" t="e">
        <f t="shared" si="37"/>
        <v>#REF!</v>
      </c>
      <c r="AT32" s="279" t="e">
        <f t="shared" si="37"/>
        <v>#REF!</v>
      </c>
      <c r="AU32" s="278" t="e">
        <f t="shared" si="37"/>
        <v>#REF!</v>
      </c>
      <c r="AV32" s="279" t="e">
        <f t="shared" si="37"/>
        <v>#REF!</v>
      </c>
      <c r="AW32" s="278" t="e">
        <f t="shared" si="6"/>
        <v>#REF!</v>
      </c>
      <c r="AX32" s="331"/>
      <c r="AZ32" s="276" t="e">
        <f t="shared" si="28"/>
        <v>#REF!</v>
      </c>
      <c r="BA32" s="277"/>
      <c r="BB32" s="278" t="e">
        <f>SUM(BB33:BB34)</f>
        <v>#REF!</v>
      </c>
      <c r="BC32" s="279" t="e">
        <f t="shared" ref="BC32:BL32" si="38">SUM(BC33:BC34)</f>
        <v>#REF!</v>
      </c>
      <c r="BD32" s="278" t="e">
        <f t="shared" si="38"/>
        <v>#REF!</v>
      </c>
      <c r="BE32" s="279" t="e">
        <f t="shared" si="38"/>
        <v>#REF!</v>
      </c>
      <c r="BF32" s="278" t="e">
        <f t="shared" si="38"/>
        <v>#REF!</v>
      </c>
      <c r="BG32" s="279" t="e">
        <f t="shared" si="38"/>
        <v>#REF!</v>
      </c>
      <c r="BH32" s="278" t="e">
        <f t="shared" si="38"/>
        <v>#REF!</v>
      </c>
      <c r="BI32" s="279" t="e">
        <f t="shared" si="38"/>
        <v>#REF!</v>
      </c>
      <c r="BJ32" s="278" t="e">
        <f t="shared" si="38"/>
        <v>#REF!</v>
      </c>
      <c r="BK32" s="279" t="e">
        <f t="shared" si="38"/>
        <v>#REF!</v>
      </c>
      <c r="BL32" s="279" t="e">
        <f t="shared" si="38"/>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18"/>
        <v/>
      </c>
      <c r="P33" s="289" t="str">
        <f t="shared" si="29"/>
        <v/>
      </c>
      <c r="Y33" s="353" t="e">
        <f t="shared" si="0"/>
        <v>#REF!</v>
      </c>
      <c r="Z33" s="354" t="e">
        <f t="shared" si="0"/>
        <v>#REF!</v>
      </c>
      <c r="AA33" s="391" t="e">
        <f t="shared" ref="AA33:AI34" si="39">SUMPRODUCT(($A$76:$A$743=$Y33&amp;"- "&amp;$Z33)*($C$76:$C$743=AA$1)*($G$76:$G$743))</f>
        <v>#REF!</v>
      </c>
      <c r="AB33" s="392" t="e">
        <f t="shared" si="39"/>
        <v>#REF!</v>
      </c>
      <c r="AC33" s="391" t="e">
        <f t="shared" si="39"/>
        <v>#REF!</v>
      </c>
      <c r="AD33" s="392" t="e">
        <f t="shared" si="39"/>
        <v>#REF!</v>
      </c>
      <c r="AE33" s="391" t="e">
        <f t="shared" si="39"/>
        <v>#REF!</v>
      </c>
      <c r="AF33" s="392" t="e">
        <f t="shared" si="39"/>
        <v>#REF!</v>
      </c>
      <c r="AG33" s="391" t="e">
        <f t="shared" si="39"/>
        <v>#REF!</v>
      </c>
      <c r="AH33" s="392" t="e">
        <f t="shared" si="39"/>
        <v>#REF!</v>
      </c>
      <c r="AI33" s="391" t="e">
        <f t="shared" si="39"/>
        <v>#REF!</v>
      </c>
      <c r="AJ33" s="392" t="e">
        <f t="shared" si="13"/>
        <v>#REF!</v>
      </c>
      <c r="AM33" s="353" t="e">
        <f t="shared" si="1"/>
        <v>#REF!</v>
      </c>
      <c r="AN33" s="354" t="e">
        <f t="shared" si="1"/>
        <v>#REF!</v>
      </c>
      <c r="AO33" s="391" t="e">
        <f t="shared" ref="AO33:AV34" si="40">SUMPRODUCT(($J$76:$J$742=$AM33&amp;"- "&amp;$AN33)*($K$76:$K$742=AO$1)*($O$76:$O$742))</f>
        <v>#REF!</v>
      </c>
      <c r="AP33" s="392" t="e">
        <f t="shared" si="40"/>
        <v>#REF!</v>
      </c>
      <c r="AQ33" s="391" t="e">
        <f t="shared" si="40"/>
        <v>#REF!</v>
      </c>
      <c r="AR33" s="392" t="e">
        <f t="shared" si="40"/>
        <v>#REF!</v>
      </c>
      <c r="AS33" s="391" t="e">
        <f t="shared" si="40"/>
        <v>#REF!</v>
      </c>
      <c r="AT33" s="392" t="e">
        <f t="shared" si="40"/>
        <v>#REF!</v>
      </c>
      <c r="AU33" s="391" t="e">
        <f t="shared" si="40"/>
        <v>#REF!</v>
      </c>
      <c r="AV33" s="392" t="e">
        <f t="shared" si="40"/>
        <v>#REF!</v>
      </c>
      <c r="AW33" s="391" t="e">
        <f t="shared" si="6"/>
        <v>#REF!</v>
      </c>
      <c r="AX33" s="297"/>
      <c r="AZ33" s="353" t="e">
        <f t="shared" si="28"/>
        <v>#REF!</v>
      </c>
      <c r="BA33" s="354" t="e">
        <f>C38</f>
        <v>#REF!</v>
      </c>
      <c r="BB33" s="391" t="e">
        <f t="shared" ref="BB33:BL34" si="41">SUMPRODUCT(($C$9:$C$70=$BA33)*($N$9:$N$70=BB$1)*($M$9:$M$70))</f>
        <v>#REF!</v>
      </c>
      <c r="BC33" s="392" t="e">
        <f t="shared" si="41"/>
        <v>#REF!</v>
      </c>
      <c r="BD33" s="391" t="e">
        <f t="shared" si="41"/>
        <v>#REF!</v>
      </c>
      <c r="BE33" s="392" t="e">
        <f t="shared" si="41"/>
        <v>#REF!</v>
      </c>
      <c r="BF33" s="391" t="e">
        <f t="shared" si="41"/>
        <v>#REF!</v>
      </c>
      <c r="BG33" s="392" t="e">
        <f t="shared" si="41"/>
        <v>#REF!</v>
      </c>
      <c r="BH33" s="391" t="e">
        <f t="shared" si="41"/>
        <v>#REF!</v>
      </c>
      <c r="BI33" s="392" t="e">
        <f t="shared" si="41"/>
        <v>#REF!</v>
      </c>
      <c r="BJ33" s="391" t="e">
        <f t="shared" si="41"/>
        <v>#REF!</v>
      </c>
      <c r="BK33" s="392" t="e">
        <f t="shared" si="41"/>
        <v>#REF!</v>
      </c>
      <c r="BL33" s="392" t="e">
        <f t="shared" si="41"/>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18"/>
        <v/>
      </c>
      <c r="P34" s="289" t="str">
        <f t="shared" si="29"/>
        <v/>
      </c>
      <c r="Y34" s="270" t="e">
        <f t="shared" si="0"/>
        <v>#REF!</v>
      </c>
      <c r="Z34" s="283" t="e">
        <f t="shared" si="0"/>
        <v>#REF!</v>
      </c>
      <c r="AA34" s="284" t="e">
        <f t="shared" si="39"/>
        <v>#REF!</v>
      </c>
      <c r="AB34" s="285" t="e">
        <f t="shared" si="39"/>
        <v>#REF!</v>
      </c>
      <c r="AC34" s="284" t="e">
        <f t="shared" si="39"/>
        <v>#REF!</v>
      </c>
      <c r="AD34" s="285" t="e">
        <f t="shared" si="39"/>
        <v>#REF!</v>
      </c>
      <c r="AE34" s="284" t="e">
        <f t="shared" si="39"/>
        <v>#REF!</v>
      </c>
      <c r="AF34" s="285" t="e">
        <f t="shared" si="39"/>
        <v>#REF!</v>
      </c>
      <c r="AG34" s="284" t="e">
        <f t="shared" si="39"/>
        <v>#REF!</v>
      </c>
      <c r="AH34" s="285" t="e">
        <f t="shared" si="39"/>
        <v>#REF!</v>
      </c>
      <c r="AI34" s="284" t="e">
        <f t="shared" si="39"/>
        <v>#REF!</v>
      </c>
      <c r="AJ34" s="285" t="e">
        <f t="shared" si="13"/>
        <v>#REF!</v>
      </c>
      <c r="AM34" s="270" t="e">
        <f t="shared" si="1"/>
        <v>#REF!</v>
      </c>
      <c r="AN34" s="283" t="e">
        <f t="shared" si="1"/>
        <v>#REF!</v>
      </c>
      <c r="AO34" s="284" t="e">
        <f t="shared" si="40"/>
        <v>#REF!</v>
      </c>
      <c r="AP34" s="285" t="e">
        <f t="shared" si="40"/>
        <v>#REF!</v>
      </c>
      <c r="AQ34" s="284" t="e">
        <f t="shared" si="40"/>
        <v>#REF!</v>
      </c>
      <c r="AR34" s="285" t="e">
        <f t="shared" si="40"/>
        <v>#REF!</v>
      </c>
      <c r="AS34" s="284" t="e">
        <f t="shared" si="40"/>
        <v>#REF!</v>
      </c>
      <c r="AT34" s="285" t="e">
        <f t="shared" si="40"/>
        <v>#REF!</v>
      </c>
      <c r="AU34" s="284" t="e">
        <f t="shared" si="40"/>
        <v>#REF!</v>
      </c>
      <c r="AV34" s="285" t="e">
        <f t="shared" si="40"/>
        <v>#REF!</v>
      </c>
      <c r="AW34" s="284" t="e">
        <f t="shared" si="6"/>
        <v>#REF!</v>
      </c>
      <c r="AX34" s="285"/>
      <c r="AZ34" s="270" t="e">
        <f t="shared" si="28"/>
        <v>#REF!</v>
      </c>
      <c r="BA34" s="283" t="e">
        <f>C39</f>
        <v>#REF!</v>
      </c>
      <c r="BB34" s="284" t="e">
        <f t="shared" si="41"/>
        <v>#REF!</v>
      </c>
      <c r="BC34" s="285" t="e">
        <f t="shared" si="41"/>
        <v>#REF!</v>
      </c>
      <c r="BD34" s="284" t="e">
        <f t="shared" si="41"/>
        <v>#REF!</v>
      </c>
      <c r="BE34" s="285" t="e">
        <f t="shared" si="41"/>
        <v>#REF!</v>
      </c>
      <c r="BF34" s="284" t="e">
        <f t="shared" si="41"/>
        <v>#REF!</v>
      </c>
      <c r="BG34" s="285" t="e">
        <f t="shared" si="41"/>
        <v>#REF!</v>
      </c>
      <c r="BH34" s="284" t="e">
        <f t="shared" si="41"/>
        <v>#REF!</v>
      </c>
      <c r="BI34" s="285" t="e">
        <f t="shared" si="41"/>
        <v>#REF!</v>
      </c>
      <c r="BJ34" s="284" t="e">
        <f t="shared" si="41"/>
        <v>#REF!</v>
      </c>
      <c r="BK34" s="285" t="e">
        <f t="shared" si="41"/>
        <v>#REF!</v>
      </c>
      <c r="BL34" s="285" t="e">
        <f t="shared" si="41"/>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18"/>
        <v/>
      </c>
      <c r="P35" s="289" t="str">
        <f t="shared" si="29"/>
        <v/>
      </c>
      <c r="Y35" s="276" t="e">
        <f t="shared" si="0"/>
        <v>#REF!</v>
      </c>
      <c r="Z35" s="277"/>
      <c r="AA35" s="278" t="e">
        <f t="shared" ref="AA35:AJ35" si="42">SUM(AA36:AA37)</f>
        <v>#REF!</v>
      </c>
      <c r="AB35" s="279" t="e">
        <f t="shared" si="42"/>
        <v>#REF!</v>
      </c>
      <c r="AC35" s="278" t="e">
        <f t="shared" si="42"/>
        <v>#REF!</v>
      </c>
      <c r="AD35" s="279" t="e">
        <f t="shared" si="42"/>
        <v>#REF!</v>
      </c>
      <c r="AE35" s="278" t="e">
        <f t="shared" si="42"/>
        <v>#REF!</v>
      </c>
      <c r="AF35" s="279" t="e">
        <f t="shared" si="42"/>
        <v>#REF!</v>
      </c>
      <c r="AG35" s="278" t="e">
        <f t="shared" si="42"/>
        <v>#REF!</v>
      </c>
      <c r="AH35" s="279" t="e">
        <f t="shared" si="42"/>
        <v>#REF!</v>
      </c>
      <c r="AI35" s="278" t="e">
        <f t="shared" si="42"/>
        <v>#REF!</v>
      </c>
      <c r="AJ35" s="279" t="e">
        <f t="shared" si="42"/>
        <v>#REF!</v>
      </c>
      <c r="AM35" s="276" t="e">
        <f t="shared" si="1"/>
        <v>#REF!</v>
      </c>
      <c r="AN35" s="277"/>
      <c r="AO35" s="278" t="e">
        <f t="shared" ref="AO35:AV35" si="43">SUM(AO36:AO37)</f>
        <v>#REF!</v>
      </c>
      <c r="AP35" s="279" t="e">
        <f t="shared" si="43"/>
        <v>#REF!</v>
      </c>
      <c r="AQ35" s="278" t="e">
        <f t="shared" si="43"/>
        <v>#REF!</v>
      </c>
      <c r="AR35" s="279" t="e">
        <f t="shared" si="43"/>
        <v>#REF!</v>
      </c>
      <c r="AS35" s="278" t="e">
        <f t="shared" si="43"/>
        <v>#REF!</v>
      </c>
      <c r="AT35" s="279" t="e">
        <f t="shared" si="43"/>
        <v>#REF!</v>
      </c>
      <c r="AU35" s="278" t="e">
        <f t="shared" si="43"/>
        <v>#REF!</v>
      </c>
      <c r="AV35" s="279" t="e">
        <f t="shared" si="43"/>
        <v>#REF!</v>
      </c>
      <c r="AW35" s="278" t="e">
        <f t="shared" si="6"/>
        <v>#REF!</v>
      </c>
      <c r="AX35" s="331"/>
      <c r="AZ35" s="276" t="e">
        <f t="shared" si="28"/>
        <v>#REF!</v>
      </c>
      <c r="BA35" s="277"/>
      <c r="BB35" s="278" t="e">
        <f>SUM(BB36:BB37)</f>
        <v>#REF!</v>
      </c>
      <c r="BC35" s="279" t="e">
        <f t="shared" ref="BC35:BL35" si="44">SUM(BC36:BC37)</f>
        <v>#REF!</v>
      </c>
      <c r="BD35" s="278" t="e">
        <f t="shared" si="44"/>
        <v>#REF!</v>
      </c>
      <c r="BE35" s="279" t="e">
        <f t="shared" si="44"/>
        <v>#REF!</v>
      </c>
      <c r="BF35" s="278" t="e">
        <f t="shared" si="44"/>
        <v>#REF!</v>
      </c>
      <c r="BG35" s="279" t="e">
        <f t="shared" si="44"/>
        <v>#REF!</v>
      </c>
      <c r="BH35" s="278" t="e">
        <f t="shared" si="44"/>
        <v>#REF!</v>
      </c>
      <c r="BI35" s="279" t="e">
        <f t="shared" si="44"/>
        <v>#REF!</v>
      </c>
      <c r="BJ35" s="278" t="e">
        <f t="shared" si="44"/>
        <v>#REF!</v>
      </c>
      <c r="BK35" s="279" t="e">
        <f t="shared" si="44"/>
        <v>#REF!</v>
      </c>
      <c r="BL35" s="279" t="e">
        <f t="shared" si="44"/>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18"/>
        <v/>
      </c>
      <c r="P36" s="289" t="str">
        <f t="shared" si="29"/>
        <v/>
      </c>
      <c r="Y36" s="353" t="e">
        <f t="shared" ref="Y36:Z65" si="45">B41</f>
        <v>#REF!</v>
      </c>
      <c r="Z36" s="354" t="e">
        <f t="shared" si="45"/>
        <v>#REF!</v>
      </c>
      <c r="AA36" s="391" t="e">
        <f t="shared" ref="AA36:AI37" si="46">SUMPRODUCT(($A$76:$A$743=$Y36&amp;"- "&amp;$Z36)*($C$76:$C$743=AA$1)*($G$76:$G$743))</f>
        <v>#REF!</v>
      </c>
      <c r="AB36" s="392" t="e">
        <f t="shared" si="46"/>
        <v>#REF!</v>
      </c>
      <c r="AC36" s="391" t="e">
        <f t="shared" si="46"/>
        <v>#REF!</v>
      </c>
      <c r="AD36" s="392" t="e">
        <f t="shared" si="46"/>
        <v>#REF!</v>
      </c>
      <c r="AE36" s="391" t="e">
        <f t="shared" si="46"/>
        <v>#REF!</v>
      </c>
      <c r="AF36" s="392" t="e">
        <f t="shared" si="46"/>
        <v>#REF!</v>
      </c>
      <c r="AG36" s="391" t="e">
        <f t="shared" si="46"/>
        <v>#REF!</v>
      </c>
      <c r="AH36" s="392" t="e">
        <f t="shared" si="46"/>
        <v>#REF!</v>
      </c>
      <c r="AI36" s="391" t="e">
        <f t="shared" si="46"/>
        <v>#REF!</v>
      </c>
      <c r="AJ36" s="392" t="e">
        <f t="shared" si="13"/>
        <v>#REF!</v>
      </c>
      <c r="AM36" s="353" t="e">
        <f t="shared" ref="AM36:AN65" si="47">B41</f>
        <v>#REF!</v>
      </c>
      <c r="AN36" s="354" t="e">
        <f t="shared" si="47"/>
        <v>#REF!</v>
      </c>
      <c r="AO36" s="391" t="e">
        <f t="shared" ref="AO36:AV37" si="48">SUMPRODUCT(($J$76:$J$742=$AM36&amp;"- "&amp;$AN36)*($K$76:$K$742=AO$1)*($O$76:$O$742))</f>
        <v>#REF!</v>
      </c>
      <c r="AP36" s="392" t="e">
        <f t="shared" si="48"/>
        <v>#REF!</v>
      </c>
      <c r="AQ36" s="391" t="e">
        <f t="shared" si="48"/>
        <v>#REF!</v>
      </c>
      <c r="AR36" s="392" t="e">
        <f t="shared" si="48"/>
        <v>#REF!</v>
      </c>
      <c r="AS36" s="391" t="e">
        <f t="shared" si="48"/>
        <v>#REF!</v>
      </c>
      <c r="AT36" s="392" t="e">
        <f t="shared" si="48"/>
        <v>#REF!</v>
      </c>
      <c r="AU36" s="391" t="e">
        <f t="shared" si="48"/>
        <v>#REF!</v>
      </c>
      <c r="AV36" s="392" t="e">
        <f t="shared" si="48"/>
        <v>#REF!</v>
      </c>
      <c r="AW36" s="391" t="e">
        <f t="shared" si="6"/>
        <v>#REF!</v>
      </c>
      <c r="AX36" s="297"/>
      <c r="AZ36" s="353" t="e">
        <f t="shared" si="28"/>
        <v>#REF!</v>
      </c>
      <c r="BA36" s="354" t="e">
        <f>C41</f>
        <v>#REF!</v>
      </c>
      <c r="BB36" s="391" t="e">
        <f t="shared" ref="BB36:BL37" si="49">SUMPRODUCT(($C$9:$C$70=$BA36)*($N$9:$N$70=BB$1)*($M$9:$M$70))</f>
        <v>#REF!</v>
      </c>
      <c r="BC36" s="392" t="e">
        <f t="shared" si="49"/>
        <v>#REF!</v>
      </c>
      <c r="BD36" s="391" t="e">
        <f t="shared" si="49"/>
        <v>#REF!</v>
      </c>
      <c r="BE36" s="392" t="e">
        <f t="shared" si="49"/>
        <v>#REF!</v>
      </c>
      <c r="BF36" s="391" t="e">
        <f t="shared" si="49"/>
        <v>#REF!</v>
      </c>
      <c r="BG36" s="392" t="e">
        <f t="shared" si="49"/>
        <v>#REF!</v>
      </c>
      <c r="BH36" s="391" t="e">
        <f t="shared" si="49"/>
        <v>#REF!</v>
      </c>
      <c r="BI36" s="392" t="e">
        <f t="shared" si="49"/>
        <v>#REF!</v>
      </c>
      <c r="BJ36" s="391" t="e">
        <f t="shared" si="49"/>
        <v>#REF!</v>
      </c>
      <c r="BK36" s="392" t="e">
        <f t="shared" si="49"/>
        <v>#REF!</v>
      </c>
      <c r="BL36" s="392" t="e">
        <f t="shared" si="49"/>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45"/>
        <v>#REF!</v>
      </c>
      <c r="Z37" s="283" t="e">
        <f t="shared" si="45"/>
        <v>#REF!</v>
      </c>
      <c r="AA37" s="284" t="e">
        <f t="shared" si="46"/>
        <v>#REF!</v>
      </c>
      <c r="AB37" s="285" t="e">
        <f t="shared" si="46"/>
        <v>#REF!</v>
      </c>
      <c r="AC37" s="284" t="e">
        <f t="shared" si="46"/>
        <v>#REF!</v>
      </c>
      <c r="AD37" s="285" t="e">
        <f t="shared" si="46"/>
        <v>#REF!</v>
      </c>
      <c r="AE37" s="284" t="e">
        <f t="shared" si="46"/>
        <v>#REF!</v>
      </c>
      <c r="AF37" s="285" t="e">
        <f t="shared" si="46"/>
        <v>#REF!</v>
      </c>
      <c r="AG37" s="284" t="e">
        <f t="shared" si="46"/>
        <v>#REF!</v>
      </c>
      <c r="AH37" s="285" t="e">
        <f t="shared" si="46"/>
        <v>#REF!</v>
      </c>
      <c r="AI37" s="284" t="e">
        <f t="shared" si="46"/>
        <v>#REF!</v>
      </c>
      <c r="AJ37" s="285" t="e">
        <f t="shared" si="13"/>
        <v>#REF!</v>
      </c>
      <c r="AM37" s="270" t="e">
        <f t="shared" si="47"/>
        <v>#REF!</v>
      </c>
      <c r="AN37" s="283" t="e">
        <f t="shared" si="47"/>
        <v>#REF!</v>
      </c>
      <c r="AO37" s="284" t="e">
        <f t="shared" si="48"/>
        <v>#REF!</v>
      </c>
      <c r="AP37" s="285" t="e">
        <f t="shared" si="48"/>
        <v>#REF!</v>
      </c>
      <c r="AQ37" s="284" t="e">
        <f t="shared" si="48"/>
        <v>#REF!</v>
      </c>
      <c r="AR37" s="285" t="e">
        <f t="shared" si="48"/>
        <v>#REF!</v>
      </c>
      <c r="AS37" s="284" t="e">
        <f t="shared" si="48"/>
        <v>#REF!</v>
      </c>
      <c r="AT37" s="285" t="e">
        <f t="shared" si="48"/>
        <v>#REF!</v>
      </c>
      <c r="AU37" s="284" t="e">
        <f t="shared" si="48"/>
        <v>#REF!</v>
      </c>
      <c r="AV37" s="285" t="e">
        <f t="shared" si="48"/>
        <v>#REF!</v>
      </c>
      <c r="AW37" s="284" t="e">
        <f t="shared" si="6"/>
        <v>#REF!</v>
      </c>
      <c r="AX37" s="285"/>
      <c r="AZ37" s="270" t="e">
        <f t="shared" si="28"/>
        <v>#REF!</v>
      </c>
      <c r="BA37" s="283" t="e">
        <f>C42</f>
        <v>#REF!</v>
      </c>
      <c r="BB37" s="284" t="e">
        <f t="shared" si="49"/>
        <v>#REF!</v>
      </c>
      <c r="BC37" s="285" t="e">
        <f t="shared" si="49"/>
        <v>#REF!</v>
      </c>
      <c r="BD37" s="284" t="e">
        <f t="shared" si="49"/>
        <v>#REF!</v>
      </c>
      <c r="BE37" s="285" t="e">
        <f t="shared" si="49"/>
        <v>#REF!</v>
      </c>
      <c r="BF37" s="284" t="e">
        <f t="shared" si="49"/>
        <v>#REF!</v>
      </c>
      <c r="BG37" s="285" t="e">
        <f t="shared" si="49"/>
        <v>#REF!</v>
      </c>
      <c r="BH37" s="284" t="e">
        <f t="shared" si="49"/>
        <v>#REF!</v>
      </c>
      <c r="BI37" s="285" t="e">
        <f t="shared" si="49"/>
        <v>#REF!</v>
      </c>
      <c r="BJ37" s="284" t="e">
        <f t="shared" si="49"/>
        <v>#REF!</v>
      </c>
      <c r="BK37" s="285" t="e">
        <f t="shared" si="49"/>
        <v>#REF!</v>
      </c>
      <c r="BL37" s="285" t="e">
        <f t="shared" si="49"/>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45"/>
        <v>#REF!</v>
      </c>
      <c r="Z38" s="277"/>
      <c r="AA38" s="278" t="e">
        <f t="shared" ref="AA38:AJ38" si="50">SUM(AA39:AA44)</f>
        <v>#REF!</v>
      </c>
      <c r="AB38" s="279" t="e">
        <f t="shared" si="50"/>
        <v>#REF!</v>
      </c>
      <c r="AC38" s="278" t="e">
        <f t="shared" si="50"/>
        <v>#REF!</v>
      </c>
      <c r="AD38" s="279" t="e">
        <f t="shared" si="50"/>
        <v>#REF!</v>
      </c>
      <c r="AE38" s="278" t="e">
        <f t="shared" si="50"/>
        <v>#REF!</v>
      </c>
      <c r="AF38" s="279" t="e">
        <f t="shared" si="50"/>
        <v>#REF!</v>
      </c>
      <c r="AG38" s="278" t="e">
        <f t="shared" si="50"/>
        <v>#REF!</v>
      </c>
      <c r="AH38" s="279" t="e">
        <f t="shared" si="50"/>
        <v>#REF!</v>
      </c>
      <c r="AI38" s="278" t="e">
        <f t="shared" si="50"/>
        <v>#REF!</v>
      </c>
      <c r="AJ38" s="279" t="e">
        <f t="shared" si="50"/>
        <v>#REF!</v>
      </c>
      <c r="AM38" s="276" t="e">
        <f t="shared" si="47"/>
        <v>#REF!</v>
      </c>
      <c r="AN38" s="277"/>
      <c r="AO38" s="278" t="e">
        <f t="shared" ref="AO38:AV38" si="51">SUM(AO39:AO44)</f>
        <v>#REF!</v>
      </c>
      <c r="AP38" s="279" t="e">
        <f t="shared" si="51"/>
        <v>#REF!</v>
      </c>
      <c r="AQ38" s="278" t="e">
        <f t="shared" si="51"/>
        <v>#REF!</v>
      </c>
      <c r="AR38" s="279" t="e">
        <f t="shared" si="51"/>
        <v>#REF!</v>
      </c>
      <c r="AS38" s="278" t="e">
        <f t="shared" si="51"/>
        <v>#REF!</v>
      </c>
      <c r="AT38" s="279" t="e">
        <f t="shared" si="51"/>
        <v>#REF!</v>
      </c>
      <c r="AU38" s="278" t="e">
        <f t="shared" si="51"/>
        <v>#REF!</v>
      </c>
      <c r="AV38" s="279" t="e">
        <f t="shared" si="51"/>
        <v>#REF!</v>
      </c>
      <c r="AW38" s="278" t="e">
        <f t="shared" si="6"/>
        <v>#REF!</v>
      </c>
      <c r="AX38" s="331"/>
      <c r="AZ38" s="276" t="e">
        <f t="shared" si="28"/>
        <v>#REF!</v>
      </c>
      <c r="BA38" s="277"/>
      <c r="BB38" s="278" t="e">
        <f>SUM(BB39:BB44)</f>
        <v>#REF!</v>
      </c>
      <c r="BC38" s="279" t="e">
        <f t="shared" ref="BC38:BL38" si="52">SUM(BC39:BC44)</f>
        <v>#REF!</v>
      </c>
      <c r="BD38" s="278" t="e">
        <f t="shared" si="52"/>
        <v>#REF!</v>
      </c>
      <c r="BE38" s="279" t="e">
        <f t="shared" si="52"/>
        <v>#REF!</v>
      </c>
      <c r="BF38" s="278" t="e">
        <f t="shared" si="52"/>
        <v>#REF!</v>
      </c>
      <c r="BG38" s="279" t="e">
        <f t="shared" si="52"/>
        <v>#REF!</v>
      </c>
      <c r="BH38" s="278" t="e">
        <f t="shared" si="52"/>
        <v>#REF!</v>
      </c>
      <c r="BI38" s="279" t="e">
        <f t="shared" si="52"/>
        <v>#REF!</v>
      </c>
      <c r="BJ38" s="278" t="e">
        <f t="shared" si="52"/>
        <v>#REF!</v>
      </c>
      <c r="BK38" s="279" t="e">
        <f t="shared" si="52"/>
        <v>#REF!</v>
      </c>
      <c r="BL38" s="279" t="e">
        <f t="shared" si="52"/>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18"/>
        <v/>
      </c>
      <c r="P39" s="289" t="str">
        <f t="shared" ref="P39:P47" si="53">IF(O39="ERROR","Please insert comment","")</f>
        <v/>
      </c>
      <c r="Y39" s="353" t="e">
        <f t="shared" si="45"/>
        <v>#REF!</v>
      </c>
      <c r="Z39" s="354" t="e">
        <f t="shared" si="45"/>
        <v>#REF!</v>
      </c>
      <c r="AA39" s="391" t="e">
        <f t="shared" ref="AA39:AI44" si="54">SUMPRODUCT(($A$76:$A$743=$Y39&amp;"- "&amp;$Z39)*($C$76:$C$743=AA$1)*($G$76:$G$743))</f>
        <v>#REF!</v>
      </c>
      <c r="AB39" s="392" t="e">
        <f t="shared" si="54"/>
        <v>#REF!</v>
      </c>
      <c r="AC39" s="391" t="e">
        <f t="shared" si="54"/>
        <v>#REF!</v>
      </c>
      <c r="AD39" s="392" t="e">
        <f t="shared" si="54"/>
        <v>#REF!</v>
      </c>
      <c r="AE39" s="391" t="e">
        <f t="shared" si="54"/>
        <v>#REF!</v>
      </c>
      <c r="AF39" s="392" t="e">
        <f t="shared" si="54"/>
        <v>#REF!</v>
      </c>
      <c r="AG39" s="391" t="e">
        <f t="shared" si="54"/>
        <v>#REF!</v>
      </c>
      <c r="AH39" s="392" t="e">
        <f t="shared" si="54"/>
        <v>#REF!</v>
      </c>
      <c r="AI39" s="391" t="e">
        <f t="shared" si="54"/>
        <v>#REF!</v>
      </c>
      <c r="AJ39" s="392" t="e">
        <f t="shared" si="13"/>
        <v>#REF!</v>
      </c>
      <c r="AM39" s="353" t="e">
        <f t="shared" si="47"/>
        <v>#REF!</v>
      </c>
      <c r="AN39" s="354" t="e">
        <f t="shared" si="47"/>
        <v>#REF!</v>
      </c>
      <c r="AO39" s="391" t="e">
        <f t="shared" ref="AO39:AV44" si="55">SUMPRODUCT(($J$76:$J$742=$AM39&amp;"- "&amp;$AN39)*($K$76:$K$742=AO$1)*($O$76:$O$742))</f>
        <v>#REF!</v>
      </c>
      <c r="AP39" s="392" t="e">
        <f t="shared" si="55"/>
        <v>#REF!</v>
      </c>
      <c r="AQ39" s="391" t="e">
        <f t="shared" si="55"/>
        <v>#REF!</v>
      </c>
      <c r="AR39" s="392" t="e">
        <f t="shared" si="55"/>
        <v>#REF!</v>
      </c>
      <c r="AS39" s="391" t="e">
        <f t="shared" si="55"/>
        <v>#REF!</v>
      </c>
      <c r="AT39" s="392" t="e">
        <f t="shared" si="55"/>
        <v>#REF!</v>
      </c>
      <c r="AU39" s="391" t="e">
        <f t="shared" si="55"/>
        <v>#REF!</v>
      </c>
      <c r="AV39" s="392" t="e">
        <f t="shared" si="55"/>
        <v>#REF!</v>
      </c>
      <c r="AW39" s="391" t="e">
        <f t="shared" si="6"/>
        <v>#REF!</v>
      </c>
      <c r="AX39" s="297"/>
      <c r="AZ39" s="353" t="e">
        <f t="shared" si="28"/>
        <v>#REF!</v>
      </c>
      <c r="BA39" s="354" t="e">
        <f t="shared" si="28"/>
        <v>#REF!</v>
      </c>
      <c r="BB39" s="391" t="e">
        <f t="shared" ref="BB39:BL44" si="56">SUMPRODUCT(($C$9:$C$70=$BA39)*($N$9:$N$70=BB$1)*($M$9:$M$70))</f>
        <v>#REF!</v>
      </c>
      <c r="BC39" s="392" t="e">
        <f t="shared" si="56"/>
        <v>#REF!</v>
      </c>
      <c r="BD39" s="391" t="e">
        <f t="shared" si="56"/>
        <v>#REF!</v>
      </c>
      <c r="BE39" s="392" t="e">
        <f t="shared" si="56"/>
        <v>#REF!</v>
      </c>
      <c r="BF39" s="391" t="e">
        <f t="shared" si="56"/>
        <v>#REF!</v>
      </c>
      <c r="BG39" s="392" t="e">
        <f t="shared" si="56"/>
        <v>#REF!</v>
      </c>
      <c r="BH39" s="391" t="e">
        <f t="shared" si="56"/>
        <v>#REF!</v>
      </c>
      <c r="BI39" s="392" t="e">
        <f t="shared" si="56"/>
        <v>#REF!</v>
      </c>
      <c r="BJ39" s="391" t="e">
        <f t="shared" si="56"/>
        <v>#REF!</v>
      </c>
      <c r="BK39" s="392" t="e">
        <f t="shared" si="56"/>
        <v>#REF!</v>
      </c>
      <c r="BL39" s="392" t="e">
        <f t="shared" si="56"/>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45"/>
        <v>#REF!</v>
      </c>
      <c r="Z40" s="283" t="e">
        <f t="shared" si="45"/>
        <v>#REF!</v>
      </c>
      <c r="AA40" s="284" t="e">
        <f t="shared" si="54"/>
        <v>#REF!</v>
      </c>
      <c r="AB40" s="285" t="e">
        <f t="shared" si="54"/>
        <v>#REF!</v>
      </c>
      <c r="AC40" s="284" t="e">
        <f t="shared" si="54"/>
        <v>#REF!</v>
      </c>
      <c r="AD40" s="285" t="e">
        <f t="shared" si="54"/>
        <v>#REF!</v>
      </c>
      <c r="AE40" s="284" t="e">
        <f t="shared" si="54"/>
        <v>#REF!</v>
      </c>
      <c r="AF40" s="285" t="e">
        <f t="shared" si="54"/>
        <v>#REF!</v>
      </c>
      <c r="AG40" s="284" t="e">
        <f t="shared" si="54"/>
        <v>#REF!</v>
      </c>
      <c r="AH40" s="285" t="e">
        <f t="shared" si="54"/>
        <v>#REF!</v>
      </c>
      <c r="AI40" s="284" t="e">
        <f t="shared" si="54"/>
        <v>#REF!</v>
      </c>
      <c r="AJ40" s="285" t="e">
        <f t="shared" si="13"/>
        <v>#REF!</v>
      </c>
      <c r="AM40" s="270" t="e">
        <f t="shared" si="47"/>
        <v>#REF!</v>
      </c>
      <c r="AN40" s="283" t="e">
        <f t="shared" si="47"/>
        <v>#REF!</v>
      </c>
      <c r="AO40" s="284" t="e">
        <f t="shared" si="55"/>
        <v>#REF!</v>
      </c>
      <c r="AP40" s="285" t="e">
        <f t="shared" si="55"/>
        <v>#REF!</v>
      </c>
      <c r="AQ40" s="284" t="e">
        <f t="shared" si="55"/>
        <v>#REF!</v>
      </c>
      <c r="AR40" s="285" t="e">
        <f t="shared" si="55"/>
        <v>#REF!</v>
      </c>
      <c r="AS40" s="284" t="e">
        <f t="shared" si="55"/>
        <v>#REF!</v>
      </c>
      <c r="AT40" s="285" t="e">
        <f t="shared" si="55"/>
        <v>#REF!</v>
      </c>
      <c r="AU40" s="284" t="e">
        <f t="shared" si="55"/>
        <v>#REF!</v>
      </c>
      <c r="AV40" s="285" t="e">
        <f t="shared" si="55"/>
        <v>#REF!</v>
      </c>
      <c r="AW40" s="284" t="e">
        <f t="shared" si="6"/>
        <v>#REF!</v>
      </c>
      <c r="AX40" s="285"/>
      <c r="AZ40" s="270" t="e">
        <f t="shared" si="28"/>
        <v>#REF!</v>
      </c>
      <c r="BA40" s="283" t="e">
        <f t="shared" si="28"/>
        <v>#REF!</v>
      </c>
      <c r="BB40" s="284" t="e">
        <f t="shared" si="56"/>
        <v>#REF!</v>
      </c>
      <c r="BC40" s="285" t="e">
        <f t="shared" si="56"/>
        <v>#REF!</v>
      </c>
      <c r="BD40" s="284" t="e">
        <f t="shared" si="56"/>
        <v>#REF!</v>
      </c>
      <c r="BE40" s="285" t="e">
        <f t="shared" si="56"/>
        <v>#REF!</v>
      </c>
      <c r="BF40" s="284" t="e">
        <f t="shared" si="56"/>
        <v>#REF!</v>
      </c>
      <c r="BG40" s="285" t="e">
        <f t="shared" si="56"/>
        <v>#REF!</v>
      </c>
      <c r="BH40" s="284" t="e">
        <f t="shared" si="56"/>
        <v>#REF!</v>
      </c>
      <c r="BI40" s="285" t="e">
        <f t="shared" si="56"/>
        <v>#REF!</v>
      </c>
      <c r="BJ40" s="284" t="e">
        <f t="shared" si="56"/>
        <v>#REF!</v>
      </c>
      <c r="BK40" s="285" t="e">
        <f t="shared" si="56"/>
        <v>#REF!</v>
      </c>
      <c r="BL40" s="285" t="e">
        <f t="shared" si="56"/>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18"/>
        <v/>
      </c>
      <c r="P41" s="289" t="str">
        <f t="shared" si="53"/>
        <v/>
      </c>
      <c r="Y41" s="353" t="e">
        <f t="shared" si="45"/>
        <v>#REF!</v>
      </c>
      <c r="Z41" s="354" t="e">
        <f t="shared" si="45"/>
        <v>#REF!</v>
      </c>
      <c r="AA41" s="391" t="e">
        <f t="shared" si="54"/>
        <v>#REF!</v>
      </c>
      <c r="AB41" s="392" t="e">
        <f t="shared" si="54"/>
        <v>#REF!</v>
      </c>
      <c r="AC41" s="391" t="e">
        <f t="shared" si="54"/>
        <v>#REF!</v>
      </c>
      <c r="AD41" s="392" t="e">
        <f t="shared" si="54"/>
        <v>#REF!</v>
      </c>
      <c r="AE41" s="391" t="e">
        <f t="shared" si="54"/>
        <v>#REF!</v>
      </c>
      <c r="AF41" s="392" t="e">
        <f t="shared" si="54"/>
        <v>#REF!</v>
      </c>
      <c r="AG41" s="391" t="e">
        <f t="shared" si="54"/>
        <v>#REF!</v>
      </c>
      <c r="AH41" s="392" t="e">
        <f t="shared" si="54"/>
        <v>#REF!</v>
      </c>
      <c r="AI41" s="391" t="e">
        <f t="shared" si="54"/>
        <v>#REF!</v>
      </c>
      <c r="AJ41" s="392" t="e">
        <f t="shared" si="13"/>
        <v>#REF!</v>
      </c>
      <c r="AM41" s="353" t="e">
        <f t="shared" si="47"/>
        <v>#REF!</v>
      </c>
      <c r="AN41" s="354" t="e">
        <f t="shared" si="47"/>
        <v>#REF!</v>
      </c>
      <c r="AO41" s="391" t="e">
        <f t="shared" si="55"/>
        <v>#REF!</v>
      </c>
      <c r="AP41" s="392" t="e">
        <f t="shared" si="55"/>
        <v>#REF!</v>
      </c>
      <c r="AQ41" s="391" t="e">
        <f t="shared" si="55"/>
        <v>#REF!</v>
      </c>
      <c r="AR41" s="392" t="e">
        <f t="shared" si="55"/>
        <v>#REF!</v>
      </c>
      <c r="AS41" s="391" t="e">
        <f t="shared" si="55"/>
        <v>#REF!</v>
      </c>
      <c r="AT41" s="392" t="e">
        <f t="shared" si="55"/>
        <v>#REF!</v>
      </c>
      <c r="AU41" s="391" t="e">
        <f t="shared" si="55"/>
        <v>#REF!</v>
      </c>
      <c r="AV41" s="392" t="e">
        <f t="shared" si="55"/>
        <v>#REF!</v>
      </c>
      <c r="AW41" s="391" t="e">
        <f t="shared" si="6"/>
        <v>#REF!</v>
      </c>
      <c r="AX41" s="297"/>
      <c r="AZ41" s="353" t="e">
        <f t="shared" si="28"/>
        <v>#REF!</v>
      </c>
      <c r="BA41" s="354" t="e">
        <f t="shared" si="28"/>
        <v>#REF!</v>
      </c>
      <c r="BB41" s="391" t="e">
        <f t="shared" si="56"/>
        <v>#REF!</v>
      </c>
      <c r="BC41" s="392" t="e">
        <f t="shared" si="56"/>
        <v>#REF!</v>
      </c>
      <c r="BD41" s="391" t="e">
        <f t="shared" si="56"/>
        <v>#REF!</v>
      </c>
      <c r="BE41" s="392" t="e">
        <f t="shared" si="56"/>
        <v>#REF!</v>
      </c>
      <c r="BF41" s="391" t="e">
        <f t="shared" si="56"/>
        <v>#REF!</v>
      </c>
      <c r="BG41" s="392" t="e">
        <f t="shared" si="56"/>
        <v>#REF!</v>
      </c>
      <c r="BH41" s="391" t="e">
        <f t="shared" si="56"/>
        <v>#REF!</v>
      </c>
      <c r="BI41" s="392" t="e">
        <f t="shared" si="56"/>
        <v>#REF!</v>
      </c>
      <c r="BJ41" s="391" t="e">
        <f t="shared" si="56"/>
        <v>#REF!</v>
      </c>
      <c r="BK41" s="392" t="e">
        <f t="shared" si="56"/>
        <v>#REF!</v>
      </c>
      <c r="BL41" s="392" t="e">
        <f t="shared" si="56"/>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18"/>
        <v/>
      </c>
      <c r="P42" s="289" t="str">
        <f t="shared" si="53"/>
        <v/>
      </c>
      <c r="Y42" s="270" t="e">
        <f t="shared" si="45"/>
        <v>#REF!</v>
      </c>
      <c r="Z42" s="283" t="e">
        <f t="shared" si="45"/>
        <v>#REF!</v>
      </c>
      <c r="AA42" s="284" t="e">
        <f t="shared" si="54"/>
        <v>#REF!</v>
      </c>
      <c r="AB42" s="285" t="e">
        <f t="shared" si="54"/>
        <v>#REF!</v>
      </c>
      <c r="AC42" s="284" t="e">
        <f t="shared" si="54"/>
        <v>#REF!</v>
      </c>
      <c r="AD42" s="285" t="e">
        <f t="shared" si="54"/>
        <v>#REF!</v>
      </c>
      <c r="AE42" s="284" t="e">
        <f t="shared" si="54"/>
        <v>#REF!</v>
      </c>
      <c r="AF42" s="285" t="e">
        <f t="shared" si="54"/>
        <v>#REF!</v>
      </c>
      <c r="AG42" s="284" t="e">
        <f t="shared" si="54"/>
        <v>#REF!</v>
      </c>
      <c r="AH42" s="285" t="e">
        <f t="shared" si="54"/>
        <v>#REF!</v>
      </c>
      <c r="AI42" s="284" t="e">
        <f t="shared" si="54"/>
        <v>#REF!</v>
      </c>
      <c r="AJ42" s="285" t="e">
        <f t="shared" si="13"/>
        <v>#REF!</v>
      </c>
      <c r="AM42" s="270" t="e">
        <f t="shared" si="47"/>
        <v>#REF!</v>
      </c>
      <c r="AN42" s="283" t="e">
        <f t="shared" si="47"/>
        <v>#REF!</v>
      </c>
      <c r="AO42" s="284" t="e">
        <f t="shared" si="55"/>
        <v>#REF!</v>
      </c>
      <c r="AP42" s="285" t="e">
        <f t="shared" si="55"/>
        <v>#REF!</v>
      </c>
      <c r="AQ42" s="284" t="e">
        <f t="shared" si="55"/>
        <v>#REF!</v>
      </c>
      <c r="AR42" s="285" t="e">
        <f t="shared" si="55"/>
        <v>#REF!</v>
      </c>
      <c r="AS42" s="284" t="e">
        <f t="shared" si="55"/>
        <v>#REF!</v>
      </c>
      <c r="AT42" s="285" t="e">
        <f t="shared" si="55"/>
        <v>#REF!</v>
      </c>
      <c r="AU42" s="284" t="e">
        <f t="shared" si="55"/>
        <v>#REF!</v>
      </c>
      <c r="AV42" s="285" t="e">
        <f t="shared" si="55"/>
        <v>#REF!</v>
      </c>
      <c r="AW42" s="284" t="e">
        <f t="shared" si="6"/>
        <v>#REF!</v>
      </c>
      <c r="AX42" s="285"/>
      <c r="AZ42" s="270" t="e">
        <f t="shared" si="28"/>
        <v>#REF!</v>
      </c>
      <c r="BA42" s="283" t="e">
        <f t="shared" si="28"/>
        <v>#REF!</v>
      </c>
      <c r="BB42" s="284" t="e">
        <f t="shared" si="56"/>
        <v>#REF!</v>
      </c>
      <c r="BC42" s="285" t="e">
        <f t="shared" si="56"/>
        <v>#REF!</v>
      </c>
      <c r="BD42" s="284" t="e">
        <f t="shared" si="56"/>
        <v>#REF!</v>
      </c>
      <c r="BE42" s="285" t="e">
        <f t="shared" si="56"/>
        <v>#REF!</v>
      </c>
      <c r="BF42" s="284" t="e">
        <f t="shared" si="56"/>
        <v>#REF!</v>
      </c>
      <c r="BG42" s="285" t="e">
        <f t="shared" si="56"/>
        <v>#REF!</v>
      </c>
      <c r="BH42" s="284" t="e">
        <f t="shared" si="56"/>
        <v>#REF!</v>
      </c>
      <c r="BI42" s="285" t="e">
        <f t="shared" si="56"/>
        <v>#REF!</v>
      </c>
      <c r="BJ42" s="284" t="e">
        <f t="shared" si="56"/>
        <v>#REF!</v>
      </c>
      <c r="BK42" s="285" t="e">
        <f t="shared" si="56"/>
        <v>#REF!</v>
      </c>
      <c r="BL42" s="285" t="e">
        <f t="shared" si="56"/>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18"/>
        <v/>
      </c>
      <c r="P43" s="289" t="str">
        <f t="shared" si="53"/>
        <v/>
      </c>
      <c r="Y43" s="353" t="e">
        <f t="shared" si="45"/>
        <v>#REF!</v>
      </c>
      <c r="Z43" s="354" t="e">
        <f>C48</f>
        <v>#REF!</v>
      </c>
      <c r="AA43" s="391" t="e">
        <f t="shared" si="54"/>
        <v>#REF!</v>
      </c>
      <c r="AB43" s="392" t="e">
        <f t="shared" si="54"/>
        <v>#REF!</v>
      </c>
      <c r="AC43" s="391" t="e">
        <f t="shared" si="54"/>
        <v>#REF!</v>
      </c>
      <c r="AD43" s="392" t="e">
        <f t="shared" si="54"/>
        <v>#REF!</v>
      </c>
      <c r="AE43" s="391" t="e">
        <f t="shared" si="54"/>
        <v>#REF!</v>
      </c>
      <c r="AF43" s="392" t="e">
        <f t="shared" si="54"/>
        <v>#REF!</v>
      </c>
      <c r="AG43" s="391" t="e">
        <f t="shared" si="54"/>
        <v>#REF!</v>
      </c>
      <c r="AH43" s="392" t="e">
        <f t="shared" si="54"/>
        <v>#REF!</v>
      </c>
      <c r="AI43" s="391" t="e">
        <f t="shared" si="54"/>
        <v>#REF!</v>
      </c>
      <c r="AJ43" s="392" t="e">
        <f t="shared" si="13"/>
        <v>#REF!</v>
      </c>
      <c r="AM43" s="353" t="e">
        <f t="shared" si="47"/>
        <v>#REF!</v>
      </c>
      <c r="AN43" s="354" t="e">
        <f t="shared" si="47"/>
        <v>#REF!</v>
      </c>
      <c r="AO43" s="391" t="e">
        <f t="shared" si="55"/>
        <v>#REF!</v>
      </c>
      <c r="AP43" s="392" t="e">
        <f t="shared" si="55"/>
        <v>#REF!</v>
      </c>
      <c r="AQ43" s="391" t="e">
        <f t="shared" si="55"/>
        <v>#REF!</v>
      </c>
      <c r="AR43" s="392" t="e">
        <f t="shared" si="55"/>
        <v>#REF!</v>
      </c>
      <c r="AS43" s="391" t="e">
        <f t="shared" si="55"/>
        <v>#REF!</v>
      </c>
      <c r="AT43" s="392" t="e">
        <f t="shared" si="55"/>
        <v>#REF!</v>
      </c>
      <c r="AU43" s="391" t="e">
        <f t="shared" si="55"/>
        <v>#REF!</v>
      </c>
      <c r="AV43" s="392" t="e">
        <f t="shared" si="55"/>
        <v>#REF!</v>
      </c>
      <c r="AW43" s="391" t="e">
        <f t="shared" si="6"/>
        <v>#REF!</v>
      </c>
      <c r="AX43" s="297"/>
      <c r="AZ43" s="353" t="e">
        <f t="shared" si="28"/>
        <v>#REF!</v>
      </c>
      <c r="BA43" s="354" t="e">
        <f t="shared" si="28"/>
        <v>#REF!</v>
      </c>
      <c r="BB43" s="391" t="e">
        <f t="shared" si="56"/>
        <v>#REF!</v>
      </c>
      <c r="BC43" s="392" t="e">
        <f t="shared" si="56"/>
        <v>#REF!</v>
      </c>
      <c r="BD43" s="391" t="e">
        <f t="shared" si="56"/>
        <v>#REF!</v>
      </c>
      <c r="BE43" s="392" t="e">
        <f t="shared" si="56"/>
        <v>#REF!</v>
      </c>
      <c r="BF43" s="391" t="e">
        <f t="shared" si="56"/>
        <v>#REF!</v>
      </c>
      <c r="BG43" s="392" t="e">
        <f t="shared" si="56"/>
        <v>#REF!</v>
      </c>
      <c r="BH43" s="391" t="e">
        <f t="shared" si="56"/>
        <v>#REF!</v>
      </c>
      <c r="BI43" s="392" t="e">
        <f t="shared" si="56"/>
        <v>#REF!</v>
      </c>
      <c r="BJ43" s="391" t="e">
        <f t="shared" si="56"/>
        <v>#REF!</v>
      </c>
      <c r="BK43" s="392" t="e">
        <f t="shared" si="56"/>
        <v>#REF!</v>
      </c>
      <c r="BL43" s="392" t="e">
        <f t="shared" si="56"/>
        <v>#REF!</v>
      </c>
    </row>
    <row r="44" spans="1:64">
      <c r="A44" s="270"/>
      <c r="B44" s="353" t="e">
        <f>#REF!</f>
        <v>#REF!</v>
      </c>
      <c r="C44" s="354" t="e">
        <f>#REF!</f>
        <v>#REF!</v>
      </c>
      <c r="E44" s="357"/>
      <c r="F44" s="357">
        <f t="shared" ref="F44:F49" si="57">SUMIF($A$76:$A$742,B44&amp;"- "&amp;C44,$G$76:$G$742)</f>
        <v>0</v>
      </c>
      <c r="G44" s="357">
        <f t="shared" ref="G44:G49" si="58">E44+F44</f>
        <v>0</v>
      </c>
      <c r="I44" s="357"/>
      <c r="J44" s="357">
        <f t="shared" ref="J44:J49" si="59">SUMIF($J$76:$J$742,B44&amp;"- "&amp;C44,$O$76:$O$742)</f>
        <v>0</v>
      </c>
      <c r="K44" s="357">
        <f t="shared" ref="K44:K49" si="60">I44+J44</f>
        <v>0</v>
      </c>
      <c r="M44" s="357">
        <f t="shared" ref="M44:M49" si="61">G44-K44</f>
        <v>0</v>
      </c>
      <c r="N44" s="354"/>
      <c r="O44" s="288" t="str">
        <f t="shared" si="18"/>
        <v/>
      </c>
      <c r="P44" s="289" t="str">
        <f t="shared" si="53"/>
        <v/>
      </c>
      <c r="Y44" s="270" t="e">
        <f t="shared" si="45"/>
        <v>#REF!</v>
      </c>
      <c r="Z44" s="283" t="e">
        <f t="shared" si="45"/>
        <v>#REF!</v>
      </c>
      <c r="AA44" s="284" t="e">
        <f t="shared" si="54"/>
        <v>#REF!</v>
      </c>
      <c r="AB44" s="285" t="e">
        <f t="shared" si="54"/>
        <v>#REF!</v>
      </c>
      <c r="AC44" s="284" t="e">
        <f t="shared" si="54"/>
        <v>#REF!</v>
      </c>
      <c r="AD44" s="285" t="e">
        <f t="shared" si="54"/>
        <v>#REF!</v>
      </c>
      <c r="AE44" s="284" t="e">
        <f t="shared" si="54"/>
        <v>#REF!</v>
      </c>
      <c r="AF44" s="285" t="e">
        <f t="shared" si="54"/>
        <v>#REF!</v>
      </c>
      <c r="AG44" s="284" t="e">
        <f t="shared" si="54"/>
        <v>#REF!</v>
      </c>
      <c r="AH44" s="285" t="e">
        <f t="shared" si="54"/>
        <v>#REF!</v>
      </c>
      <c r="AI44" s="284" t="e">
        <f t="shared" si="54"/>
        <v>#REF!</v>
      </c>
      <c r="AJ44" s="285" t="e">
        <f t="shared" si="13"/>
        <v>#REF!</v>
      </c>
      <c r="AM44" s="270" t="e">
        <f t="shared" si="47"/>
        <v>#REF!</v>
      </c>
      <c r="AN44" s="283" t="e">
        <f t="shared" si="47"/>
        <v>#REF!</v>
      </c>
      <c r="AO44" s="284" t="e">
        <f t="shared" si="55"/>
        <v>#REF!</v>
      </c>
      <c r="AP44" s="285" t="e">
        <f t="shared" si="55"/>
        <v>#REF!</v>
      </c>
      <c r="AQ44" s="284" t="e">
        <f t="shared" si="55"/>
        <v>#REF!</v>
      </c>
      <c r="AR44" s="285" t="e">
        <f t="shared" si="55"/>
        <v>#REF!</v>
      </c>
      <c r="AS44" s="284" t="e">
        <f t="shared" si="55"/>
        <v>#REF!</v>
      </c>
      <c r="AT44" s="285" t="e">
        <f t="shared" si="55"/>
        <v>#REF!</v>
      </c>
      <c r="AU44" s="284" t="e">
        <f t="shared" si="55"/>
        <v>#REF!</v>
      </c>
      <c r="AV44" s="285" t="e">
        <f t="shared" si="55"/>
        <v>#REF!</v>
      </c>
      <c r="AW44" s="284" t="e">
        <f t="shared" si="6"/>
        <v>#REF!</v>
      </c>
      <c r="AX44" s="285"/>
      <c r="AZ44" s="270" t="e">
        <f t="shared" si="28"/>
        <v>#REF!</v>
      </c>
      <c r="BA44" s="283" t="e">
        <f t="shared" si="28"/>
        <v>#REF!</v>
      </c>
      <c r="BB44" s="284" t="e">
        <f t="shared" si="56"/>
        <v>#REF!</v>
      </c>
      <c r="BC44" s="285" t="e">
        <f t="shared" si="56"/>
        <v>#REF!</v>
      </c>
      <c r="BD44" s="284" t="e">
        <f t="shared" si="56"/>
        <v>#REF!</v>
      </c>
      <c r="BE44" s="285" t="e">
        <f t="shared" si="56"/>
        <v>#REF!</v>
      </c>
      <c r="BF44" s="284" t="e">
        <f t="shared" si="56"/>
        <v>#REF!</v>
      </c>
      <c r="BG44" s="285" t="e">
        <f t="shared" si="56"/>
        <v>#REF!</v>
      </c>
      <c r="BH44" s="284" t="e">
        <f t="shared" si="56"/>
        <v>#REF!</v>
      </c>
      <c r="BI44" s="285" t="e">
        <f t="shared" si="56"/>
        <v>#REF!</v>
      </c>
      <c r="BJ44" s="284" t="e">
        <f t="shared" si="56"/>
        <v>#REF!</v>
      </c>
      <c r="BK44" s="285" t="e">
        <f t="shared" si="56"/>
        <v>#REF!</v>
      </c>
      <c r="BL44" s="285" t="e">
        <f t="shared" si="56"/>
        <v>#REF!</v>
      </c>
    </row>
    <row r="45" spans="1:64">
      <c r="A45" s="270"/>
      <c r="B45" s="270" t="e">
        <f>#REF!</f>
        <v>#REF!</v>
      </c>
      <c r="C45" s="283" t="e">
        <f>#REF!</f>
        <v>#REF!</v>
      </c>
      <c r="E45" s="290"/>
      <c r="F45" s="290">
        <f t="shared" si="57"/>
        <v>0</v>
      </c>
      <c r="G45" s="290">
        <f t="shared" si="58"/>
        <v>0</v>
      </c>
      <c r="I45" s="290"/>
      <c r="J45" s="290">
        <f t="shared" si="59"/>
        <v>0</v>
      </c>
      <c r="K45" s="290">
        <f t="shared" si="60"/>
        <v>0</v>
      </c>
      <c r="M45" s="290">
        <f t="shared" si="61"/>
        <v>0</v>
      </c>
      <c r="N45" s="283"/>
      <c r="O45" s="288" t="str">
        <f t="shared" si="18"/>
        <v/>
      </c>
      <c r="P45" s="289" t="str">
        <f t="shared" si="53"/>
        <v/>
      </c>
      <c r="Y45" s="276" t="e">
        <f t="shared" si="45"/>
        <v>#REF!</v>
      </c>
      <c r="Z45" s="277"/>
      <c r="AA45" s="278" t="e">
        <f t="shared" ref="AA45:AJ45" si="62">+AA46</f>
        <v>#REF!</v>
      </c>
      <c r="AB45" s="279" t="e">
        <f t="shared" si="62"/>
        <v>#REF!</v>
      </c>
      <c r="AC45" s="278" t="e">
        <f t="shared" si="62"/>
        <v>#REF!</v>
      </c>
      <c r="AD45" s="279" t="e">
        <f t="shared" si="62"/>
        <v>#REF!</v>
      </c>
      <c r="AE45" s="278" t="e">
        <f t="shared" si="62"/>
        <v>#REF!</v>
      </c>
      <c r="AF45" s="279" t="e">
        <f t="shared" si="62"/>
        <v>#REF!</v>
      </c>
      <c r="AG45" s="278" t="e">
        <f t="shared" si="62"/>
        <v>#REF!</v>
      </c>
      <c r="AH45" s="279" t="e">
        <f t="shared" si="62"/>
        <v>#REF!</v>
      </c>
      <c r="AI45" s="278" t="e">
        <f t="shared" si="62"/>
        <v>#REF!</v>
      </c>
      <c r="AJ45" s="279" t="e">
        <f t="shared" si="62"/>
        <v>#REF!</v>
      </c>
      <c r="AM45" s="276" t="e">
        <f t="shared" si="47"/>
        <v>#REF!</v>
      </c>
      <c r="AN45" s="277"/>
      <c r="AO45" s="278" t="e">
        <f t="shared" ref="AO45:AV45" si="63">+AO46</f>
        <v>#REF!</v>
      </c>
      <c r="AP45" s="279" t="e">
        <f t="shared" si="63"/>
        <v>#REF!</v>
      </c>
      <c r="AQ45" s="278" t="e">
        <f t="shared" si="63"/>
        <v>#REF!</v>
      </c>
      <c r="AR45" s="279" t="e">
        <f t="shared" si="63"/>
        <v>#REF!</v>
      </c>
      <c r="AS45" s="278" t="e">
        <f t="shared" si="63"/>
        <v>#REF!</v>
      </c>
      <c r="AT45" s="279" t="e">
        <f t="shared" si="63"/>
        <v>#REF!</v>
      </c>
      <c r="AU45" s="278" t="e">
        <f t="shared" si="63"/>
        <v>#REF!</v>
      </c>
      <c r="AV45" s="279" t="e">
        <f t="shared" si="63"/>
        <v>#REF!</v>
      </c>
      <c r="AW45" s="278" t="e">
        <f t="shared" si="6"/>
        <v>#REF!</v>
      </c>
      <c r="AX45" s="331"/>
      <c r="AZ45" s="276" t="e">
        <f t="shared" si="28"/>
        <v>#REF!</v>
      </c>
      <c r="BA45" s="277"/>
      <c r="BB45" s="278" t="e">
        <f>+BB46</f>
        <v>#REF!</v>
      </c>
      <c r="BC45" s="279" t="e">
        <f t="shared" ref="BC45:BL45" si="64">+BC46</f>
        <v>#REF!</v>
      </c>
      <c r="BD45" s="278" t="e">
        <f t="shared" si="64"/>
        <v>#REF!</v>
      </c>
      <c r="BE45" s="279" t="e">
        <f t="shared" si="64"/>
        <v>#REF!</v>
      </c>
      <c r="BF45" s="278" t="e">
        <f t="shared" si="64"/>
        <v>#REF!</v>
      </c>
      <c r="BG45" s="279" t="e">
        <f t="shared" si="64"/>
        <v>#REF!</v>
      </c>
      <c r="BH45" s="278" t="e">
        <f t="shared" si="64"/>
        <v>#REF!</v>
      </c>
      <c r="BI45" s="279" t="e">
        <f t="shared" si="64"/>
        <v>#REF!</v>
      </c>
      <c r="BJ45" s="278" t="e">
        <f t="shared" si="64"/>
        <v>#REF!</v>
      </c>
      <c r="BK45" s="279" t="e">
        <f t="shared" si="64"/>
        <v>#REF!</v>
      </c>
      <c r="BL45" s="279" t="e">
        <f t="shared" si="64"/>
        <v>#REF!</v>
      </c>
    </row>
    <row r="46" spans="1:64">
      <c r="A46" s="270">
        <f>+A44+1</f>
        <v>1</v>
      </c>
      <c r="B46" s="353" t="e">
        <f>#REF!</f>
        <v>#REF!</v>
      </c>
      <c r="C46" s="354" t="e">
        <f>#REF!</f>
        <v>#REF!</v>
      </c>
      <c r="E46" s="357"/>
      <c r="F46" s="357">
        <f t="shared" si="57"/>
        <v>0</v>
      </c>
      <c r="G46" s="357">
        <f t="shared" si="58"/>
        <v>0</v>
      </c>
      <c r="I46" s="357"/>
      <c r="J46" s="357">
        <f t="shared" si="59"/>
        <v>0</v>
      </c>
      <c r="K46" s="357">
        <f t="shared" si="60"/>
        <v>0</v>
      </c>
      <c r="M46" s="357">
        <f t="shared" si="61"/>
        <v>0</v>
      </c>
      <c r="N46" s="354"/>
      <c r="O46" s="288" t="str">
        <f t="shared" si="18"/>
        <v/>
      </c>
      <c r="P46" s="289" t="str">
        <f t="shared" si="53"/>
        <v/>
      </c>
      <c r="Y46" s="353" t="e">
        <f t="shared" si="45"/>
        <v>#REF!</v>
      </c>
      <c r="Z46" s="354" t="e">
        <f>C51</f>
        <v>#REF!</v>
      </c>
      <c r="AA46" s="391" t="e">
        <f t="shared" ref="AA46:AI46" si="65">SUMPRODUCT(($A$76:$A$743=$Y46&amp;"- "&amp;$Z46)*($C$76:$C$743=AA$1)*($G$76:$G$743))</f>
        <v>#REF!</v>
      </c>
      <c r="AB46" s="392" t="e">
        <f t="shared" si="65"/>
        <v>#REF!</v>
      </c>
      <c r="AC46" s="391" t="e">
        <f t="shared" si="65"/>
        <v>#REF!</v>
      </c>
      <c r="AD46" s="392" t="e">
        <f t="shared" si="65"/>
        <v>#REF!</v>
      </c>
      <c r="AE46" s="391" t="e">
        <f t="shared" si="65"/>
        <v>#REF!</v>
      </c>
      <c r="AF46" s="392" t="e">
        <f t="shared" si="65"/>
        <v>#REF!</v>
      </c>
      <c r="AG46" s="391" t="e">
        <f t="shared" si="65"/>
        <v>#REF!</v>
      </c>
      <c r="AH46" s="392" t="e">
        <f t="shared" si="65"/>
        <v>#REF!</v>
      </c>
      <c r="AI46" s="391" t="e">
        <f t="shared" si="65"/>
        <v>#REF!</v>
      </c>
      <c r="AJ46" s="392" t="e">
        <f t="shared" si="13"/>
        <v>#REF!</v>
      </c>
      <c r="AM46" s="353" t="e">
        <f t="shared" si="47"/>
        <v>#REF!</v>
      </c>
      <c r="AN46" s="354" t="e">
        <f>C51</f>
        <v>#REF!</v>
      </c>
      <c r="AO46" s="391" t="e">
        <f>SUMPRODUCT(($J$76:$J$742=$AM46&amp;"- "&amp;$AN46)*($K$76:$K$742=AO$1)*($O$76:$O$742))</f>
        <v>#REF!</v>
      </c>
      <c r="AP46" s="392" t="e">
        <f t="shared" ref="AP46:AV46" si="66">SUMPRODUCT(($J$76:$J$742=$AM46&amp;"- "&amp;$AN46)*($K$76:$K$742=AP$1)*($O$76:$O$742))</f>
        <v>#REF!</v>
      </c>
      <c r="AQ46" s="391" t="e">
        <f t="shared" si="66"/>
        <v>#REF!</v>
      </c>
      <c r="AR46" s="392" t="e">
        <f t="shared" si="66"/>
        <v>#REF!</v>
      </c>
      <c r="AS46" s="391" t="e">
        <f t="shared" si="66"/>
        <v>#REF!</v>
      </c>
      <c r="AT46" s="392" t="e">
        <f t="shared" si="66"/>
        <v>#REF!</v>
      </c>
      <c r="AU46" s="391" t="e">
        <f t="shared" si="66"/>
        <v>#REF!</v>
      </c>
      <c r="AV46" s="392" t="e">
        <f t="shared" si="66"/>
        <v>#REF!</v>
      </c>
      <c r="AW46" s="391" t="e">
        <f t="shared" si="6"/>
        <v>#REF!</v>
      </c>
      <c r="AX46" s="297"/>
      <c r="AZ46" s="353" t="e">
        <f t="shared" si="28"/>
        <v>#REF!</v>
      </c>
      <c r="BA46" s="354" t="e">
        <f>C51</f>
        <v>#REF!</v>
      </c>
      <c r="BB46" s="391" t="e">
        <f t="shared" ref="BB46:BL46" si="67">SUMPRODUCT(($C$9:$C$70=$BA46)*($N$9:$N$70=BB$1)*($M$9:$M$70))</f>
        <v>#REF!</v>
      </c>
      <c r="BC46" s="392" t="e">
        <f t="shared" si="67"/>
        <v>#REF!</v>
      </c>
      <c r="BD46" s="391" t="e">
        <f t="shared" si="67"/>
        <v>#REF!</v>
      </c>
      <c r="BE46" s="392" t="e">
        <f t="shared" si="67"/>
        <v>#REF!</v>
      </c>
      <c r="BF46" s="391" t="e">
        <f t="shared" si="67"/>
        <v>#REF!</v>
      </c>
      <c r="BG46" s="392" t="e">
        <f t="shared" si="67"/>
        <v>#REF!</v>
      </c>
      <c r="BH46" s="391" t="e">
        <f t="shared" si="67"/>
        <v>#REF!</v>
      </c>
      <c r="BI46" s="392" t="e">
        <f t="shared" si="67"/>
        <v>#REF!</v>
      </c>
      <c r="BJ46" s="391" t="e">
        <f t="shared" si="67"/>
        <v>#REF!</v>
      </c>
      <c r="BK46" s="392" t="e">
        <f t="shared" si="67"/>
        <v>#REF!</v>
      </c>
      <c r="BL46" s="392" t="e">
        <f t="shared" si="67"/>
        <v>#REF!</v>
      </c>
    </row>
    <row r="47" spans="1:64">
      <c r="A47" s="270"/>
      <c r="B47" s="270" t="e">
        <f>#REF!</f>
        <v>#REF!</v>
      </c>
      <c r="C47" s="283" t="e">
        <f>#REF!</f>
        <v>#REF!</v>
      </c>
      <c r="E47" s="290"/>
      <c r="F47" s="290">
        <f t="shared" si="57"/>
        <v>0</v>
      </c>
      <c r="G47" s="290">
        <f t="shared" si="58"/>
        <v>0</v>
      </c>
      <c r="I47" s="290"/>
      <c r="J47" s="290">
        <f t="shared" si="59"/>
        <v>0</v>
      </c>
      <c r="K47" s="290">
        <f t="shared" si="60"/>
        <v>0</v>
      </c>
      <c r="M47" s="290">
        <f t="shared" si="61"/>
        <v>0</v>
      </c>
      <c r="N47" s="283"/>
      <c r="O47" s="288" t="str">
        <f t="shared" si="18"/>
        <v/>
      </c>
      <c r="P47" s="289" t="str">
        <f t="shared" si="53"/>
        <v/>
      </c>
      <c r="Y47" s="276" t="e">
        <f t="shared" si="45"/>
        <v>#REF!</v>
      </c>
      <c r="Z47" s="277"/>
      <c r="AA47" s="278" t="e">
        <f t="shared" ref="AA47:AJ47" si="68">+AA48</f>
        <v>#REF!</v>
      </c>
      <c r="AB47" s="279" t="e">
        <f t="shared" si="68"/>
        <v>#REF!</v>
      </c>
      <c r="AC47" s="278" t="e">
        <f t="shared" si="68"/>
        <v>#REF!</v>
      </c>
      <c r="AD47" s="279" t="e">
        <f t="shared" si="68"/>
        <v>#REF!</v>
      </c>
      <c r="AE47" s="278" t="e">
        <f t="shared" si="68"/>
        <v>#REF!</v>
      </c>
      <c r="AF47" s="279" t="e">
        <f t="shared" si="68"/>
        <v>#REF!</v>
      </c>
      <c r="AG47" s="278" t="e">
        <f t="shared" si="68"/>
        <v>#REF!</v>
      </c>
      <c r="AH47" s="279" t="e">
        <f t="shared" si="68"/>
        <v>#REF!</v>
      </c>
      <c r="AI47" s="278" t="e">
        <f t="shared" si="68"/>
        <v>#REF!</v>
      </c>
      <c r="AJ47" s="279" t="e">
        <f t="shared" si="68"/>
        <v>#REF!</v>
      </c>
      <c r="AM47" s="276" t="e">
        <f t="shared" si="47"/>
        <v>#REF!</v>
      </c>
      <c r="AN47" s="277"/>
      <c r="AO47" s="278" t="e">
        <f t="shared" ref="AO47:AV47" si="69">+AO48</f>
        <v>#REF!</v>
      </c>
      <c r="AP47" s="279" t="e">
        <f t="shared" si="69"/>
        <v>#REF!</v>
      </c>
      <c r="AQ47" s="278" t="e">
        <f t="shared" si="69"/>
        <v>#REF!</v>
      </c>
      <c r="AR47" s="279" t="e">
        <f t="shared" si="69"/>
        <v>#REF!</v>
      </c>
      <c r="AS47" s="278" t="e">
        <f t="shared" si="69"/>
        <v>#REF!</v>
      </c>
      <c r="AT47" s="279" t="e">
        <f t="shared" si="69"/>
        <v>#REF!</v>
      </c>
      <c r="AU47" s="278" t="e">
        <f t="shared" si="69"/>
        <v>#REF!</v>
      </c>
      <c r="AV47" s="279" t="e">
        <f t="shared" si="69"/>
        <v>#REF!</v>
      </c>
      <c r="AW47" s="278" t="e">
        <f t="shared" si="6"/>
        <v>#REF!</v>
      </c>
      <c r="AX47" s="331"/>
      <c r="AZ47" s="276" t="e">
        <f t="shared" si="28"/>
        <v>#REF!</v>
      </c>
      <c r="BA47" s="277"/>
      <c r="BB47" s="278" t="e">
        <f>+BB48</f>
        <v>#REF!</v>
      </c>
      <c r="BC47" s="279" t="e">
        <f t="shared" ref="BC47:BL47" si="70">+BC48</f>
        <v>#REF!</v>
      </c>
      <c r="BD47" s="278" t="e">
        <f t="shared" si="70"/>
        <v>#REF!</v>
      </c>
      <c r="BE47" s="279" t="e">
        <f t="shared" si="70"/>
        <v>#REF!</v>
      </c>
      <c r="BF47" s="278" t="e">
        <f t="shared" si="70"/>
        <v>#REF!</v>
      </c>
      <c r="BG47" s="279" t="e">
        <f t="shared" si="70"/>
        <v>#REF!</v>
      </c>
      <c r="BH47" s="278" t="e">
        <f t="shared" si="70"/>
        <v>#REF!</v>
      </c>
      <c r="BI47" s="279" t="e">
        <f t="shared" si="70"/>
        <v>#REF!</v>
      </c>
      <c r="BJ47" s="278" t="e">
        <f t="shared" si="70"/>
        <v>#REF!</v>
      </c>
      <c r="BK47" s="279" t="e">
        <f t="shared" si="70"/>
        <v>#REF!</v>
      </c>
      <c r="BL47" s="279" t="e">
        <f t="shared" si="70"/>
        <v>#REF!</v>
      </c>
    </row>
    <row r="48" spans="1:64">
      <c r="A48" s="270"/>
      <c r="B48" s="353" t="e">
        <f>#REF!</f>
        <v>#REF!</v>
      </c>
      <c r="C48" s="354" t="e">
        <f>#REF!</f>
        <v>#REF!</v>
      </c>
      <c r="E48" s="357"/>
      <c r="F48" s="357">
        <f t="shared" si="57"/>
        <v>0</v>
      </c>
      <c r="G48" s="357">
        <f t="shared" si="58"/>
        <v>0</v>
      </c>
      <c r="I48" s="357"/>
      <c r="J48" s="357">
        <f t="shared" si="59"/>
        <v>0</v>
      </c>
      <c r="K48" s="357">
        <f t="shared" si="60"/>
        <v>0</v>
      </c>
      <c r="M48" s="357">
        <f t="shared" si="61"/>
        <v>0</v>
      </c>
      <c r="N48" s="354"/>
      <c r="O48" s="288" t="str">
        <f>IF(M48=0,"",IF(N48=0,"ERROR",""))</f>
        <v/>
      </c>
      <c r="P48" s="289" t="str">
        <f>IF(O48="ERROR","Please insert comment","")</f>
        <v/>
      </c>
      <c r="Y48" s="353" t="e">
        <f t="shared" si="45"/>
        <v>#REF!</v>
      </c>
      <c r="Z48" s="354" t="e">
        <f t="shared" si="45"/>
        <v>#REF!</v>
      </c>
      <c r="AA48" s="391" t="e">
        <f t="shared" ref="AA48:AI48" si="71">SUMPRODUCT(($A$76:$A$743=$Y48&amp;"- "&amp;$Z48)*($C$76:$C$743=AA$1)*($G$76:$G$743))</f>
        <v>#REF!</v>
      </c>
      <c r="AB48" s="392" t="e">
        <f t="shared" si="71"/>
        <v>#REF!</v>
      </c>
      <c r="AC48" s="391" t="e">
        <f t="shared" si="71"/>
        <v>#REF!</v>
      </c>
      <c r="AD48" s="392" t="e">
        <f t="shared" si="71"/>
        <v>#REF!</v>
      </c>
      <c r="AE48" s="391" t="e">
        <f t="shared" si="71"/>
        <v>#REF!</v>
      </c>
      <c r="AF48" s="392" t="e">
        <f t="shared" si="71"/>
        <v>#REF!</v>
      </c>
      <c r="AG48" s="391" t="e">
        <f t="shared" si="71"/>
        <v>#REF!</v>
      </c>
      <c r="AH48" s="392" t="e">
        <f t="shared" si="71"/>
        <v>#REF!</v>
      </c>
      <c r="AI48" s="391" t="e">
        <f t="shared" si="71"/>
        <v>#REF!</v>
      </c>
      <c r="AJ48" s="392" t="e">
        <f t="shared" si="13"/>
        <v>#REF!</v>
      </c>
      <c r="AM48" s="353" t="e">
        <f t="shared" si="47"/>
        <v>#REF!</v>
      </c>
      <c r="AN48" s="354" t="e">
        <f t="shared" si="47"/>
        <v>#REF!</v>
      </c>
      <c r="AO48" s="391" t="e">
        <f>SUMPRODUCT(($J$76:$J$742=$AM48&amp;"- "&amp;$AN48)*($K$76:$K$742=AO$1)*($O$76:$O$742))</f>
        <v>#REF!</v>
      </c>
      <c r="AP48" s="392" t="e">
        <f t="shared" ref="AP48:AV48" si="72">SUMPRODUCT(($J$76:$J$742=$AM48&amp;"- "&amp;$AN48)*($K$76:$K$742=AP$1)*($O$76:$O$742))</f>
        <v>#REF!</v>
      </c>
      <c r="AQ48" s="391" t="e">
        <f t="shared" si="72"/>
        <v>#REF!</v>
      </c>
      <c r="AR48" s="392" t="e">
        <f t="shared" si="72"/>
        <v>#REF!</v>
      </c>
      <c r="AS48" s="391" t="e">
        <f t="shared" si="72"/>
        <v>#REF!</v>
      </c>
      <c r="AT48" s="392" t="e">
        <f t="shared" si="72"/>
        <v>#REF!</v>
      </c>
      <c r="AU48" s="391" t="e">
        <f t="shared" si="72"/>
        <v>#REF!</v>
      </c>
      <c r="AV48" s="392" t="e">
        <f t="shared" si="72"/>
        <v>#REF!</v>
      </c>
      <c r="AW48" s="391" t="e">
        <f t="shared" si="6"/>
        <v>#REF!</v>
      </c>
      <c r="AX48" s="297"/>
      <c r="AZ48" s="353" t="e">
        <f t="shared" si="28"/>
        <v>#REF!</v>
      </c>
      <c r="BA48" s="354" t="e">
        <f>C53</f>
        <v>#REF!</v>
      </c>
      <c r="BB48" s="391" t="e">
        <f t="shared" ref="BB48:BL48" si="73">SUMPRODUCT(($C$9:$C$70=$BA48)*($N$9:$N$70=BB$1)*($M$9:$M$70))</f>
        <v>#REF!</v>
      </c>
      <c r="BC48" s="392" t="e">
        <f t="shared" si="73"/>
        <v>#REF!</v>
      </c>
      <c r="BD48" s="391" t="e">
        <f t="shared" si="73"/>
        <v>#REF!</v>
      </c>
      <c r="BE48" s="392" t="e">
        <f t="shared" si="73"/>
        <v>#REF!</v>
      </c>
      <c r="BF48" s="391" t="e">
        <f t="shared" si="73"/>
        <v>#REF!</v>
      </c>
      <c r="BG48" s="392" t="e">
        <f t="shared" si="73"/>
        <v>#REF!</v>
      </c>
      <c r="BH48" s="391" t="e">
        <f t="shared" si="73"/>
        <v>#REF!</v>
      </c>
      <c r="BI48" s="392" t="e">
        <f t="shared" si="73"/>
        <v>#REF!</v>
      </c>
      <c r="BJ48" s="391" t="e">
        <f t="shared" si="73"/>
        <v>#REF!</v>
      </c>
      <c r="BK48" s="392" t="e">
        <f t="shared" si="73"/>
        <v>#REF!</v>
      </c>
      <c r="BL48" s="392" t="e">
        <f t="shared" si="73"/>
        <v>#REF!</v>
      </c>
    </row>
    <row r="49" spans="1:64">
      <c r="A49" s="270">
        <f>+A47+1</f>
        <v>1</v>
      </c>
      <c r="B49" s="270" t="e">
        <f>#REF!</f>
        <v>#REF!</v>
      </c>
      <c r="C49" s="283" t="e">
        <f>#REF!</f>
        <v>#REF!</v>
      </c>
      <c r="E49" s="290"/>
      <c r="F49" s="290">
        <f t="shared" si="57"/>
        <v>0</v>
      </c>
      <c r="G49" s="290">
        <f t="shared" si="58"/>
        <v>0</v>
      </c>
      <c r="I49" s="290"/>
      <c r="J49" s="290">
        <f t="shared" si="59"/>
        <v>0</v>
      </c>
      <c r="K49" s="290">
        <f t="shared" si="60"/>
        <v>0</v>
      </c>
      <c r="M49" s="290">
        <f t="shared" si="61"/>
        <v>0</v>
      </c>
      <c r="N49" s="283"/>
      <c r="O49" s="288" t="str">
        <f t="shared" si="18"/>
        <v/>
      </c>
      <c r="P49" s="289" t="str">
        <f>IF(O49="ERROR","Please insert comment","")</f>
        <v/>
      </c>
      <c r="Y49" s="276" t="e">
        <f t="shared" si="45"/>
        <v>#REF!</v>
      </c>
      <c r="Z49" s="277"/>
      <c r="AA49" s="278" t="e">
        <f t="shared" ref="AA49:AJ49" si="74">+AA50</f>
        <v>#REF!</v>
      </c>
      <c r="AB49" s="279" t="e">
        <f t="shared" si="74"/>
        <v>#REF!</v>
      </c>
      <c r="AC49" s="278" t="e">
        <f t="shared" si="74"/>
        <v>#REF!</v>
      </c>
      <c r="AD49" s="279" t="e">
        <f t="shared" si="74"/>
        <v>#REF!</v>
      </c>
      <c r="AE49" s="278" t="e">
        <f t="shared" si="74"/>
        <v>#REF!</v>
      </c>
      <c r="AF49" s="279" t="e">
        <f t="shared" si="74"/>
        <v>#REF!</v>
      </c>
      <c r="AG49" s="278" t="e">
        <f t="shared" si="74"/>
        <v>#REF!</v>
      </c>
      <c r="AH49" s="279" t="e">
        <f t="shared" si="74"/>
        <v>#REF!</v>
      </c>
      <c r="AI49" s="278" t="e">
        <f t="shared" si="74"/>
        <v>#REF!</v>
      </c>
      <c r="AJ49" s="279" t="e">
        <f t="shared" si="74"/>
        <v>#REF!</v>
      </c>
      <c r="AM49" s="276" t="e">
        <f t="shared" si="47"/>
        <v>#REF!</v>
      </c>
      <c r="AN49" s="277"/>
      <c r="AO49" s="278" t="e">
        <f t="shared" ref="AO49:AV49" si="75">+AO50</f>
        <v>#REF!</v>
      </c>
      <c r="AP49" s="279" t="e">
        <f t="shared" si="75"/>
        <v>#REF!</v>
      </c>
      <c r="AQ49" s="278" t="e">
        <f t="shared" si="75"/>
        <v>#REF!</v>
      </c>
      <c r="AR49" s="279" t="e">
        <f t="shared" si="75"/>
        <v>#REF!</v>
      </c>
      <c r="AS49" s="278" t="e">
        <f t="shared" si="75"/>
        <v>#REF!</v>
      </c>
      <c r="AT49" s="279" t="e">
        <f t="shared" si="75"/>
        <v>#REF!</v>
      </c>
      <c r="AU49" s="278" t="e">
        <f t="shared" si="75"/>
        <v>#REF!</v>
      </c>
      <c r="AV49" s="279" t="e">
        <f t="shared" si="75"/>
        <v>#REF!</v>
      </c>
      <c r="AW49" s="278" t="e">
        <f t="shared" si="6"/>
        <v>#REF!</v>
      </c>
      <c r="AX49" s="331"/>
      <c r="AZ49" s="276" t="e">
        <f t="shared" si="28"/>
        <v>#REF!</v>
      </c>
      <c r="BA49" s="277"/>
      <c r="BB49" s="278" t="e">
        <f>+BB50</f>
        <v>#REF!</v>
      </c>
      <c r="BC49" s="279" t="e">
        <f t="shared" ref="BC49:BL49" si="76">+BC50</f>
        <v>#REF!</v>
      </c>
      <c r="BD49" s="278" t="e">
        <f t="shared" si="76"/>
        <v>#REF!</v>
      </c>
      <c r="BE49" s="279" t="e">
        <f t="shared" si="76"/>
        <v>#REF!</v>
      </c>
      <c r="BF49" s="278" t="e">
        <f t="shared" si="76"/>
        <v>#REF!</v>
      </c>
      <c r="BG49" s="279" t="e">
        <f t="shared" si="76"/>
        <v>#REF!</v>
      </c>
      <c r="BH49" s="278" t="e">
        <f t="shared" si="76"/>
        <v>#REF!</v>
      </c>
      <c r="BI49" s="279" t="e">
        <f t="shared" si="76"/>
        <v>#REF!</v>
      </c>
      <c r="BJ49" s="278" t="e">
        <f t="shared" si="76"/>
        <v>#REF!</v>
      </c>
      <c r="BK49" s="279" t="e">
        <f t="shared" si="76"/>
        <v>#REF!</v>
      </c>
      <c r="BL49" s="279" t="e">
        <f t="shared" si="7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18"/>
        <v/>
      </c>
      <c r="P50" s="289" t="str">
        <f>IF(O50="ERROR","Please insert comment","")</f>
        <v/>
      </c>
      <c r="Y50" s="353" t="e">
        <f t="shared" si="45"/>
        <v>#REF!</v>
      </c>
      <c r="Z50" s="354" t="e">
        <f>C55</f>
        <v>#REF!</v>
      </c>
      <c r="AA50" s="391" t="e">
        <f t="shared" ref="AA50:AI50" si="77">SUMPRODUCT(($A$76:$A$743=$Y50&amp;"- "&amp;$Z50)*($C$76:$C$743=AA$1)*($G$76:$G$743))</f>
        <v>#REF!</v>
      </c>
      <c r="AB50" s="392" t="e">
        <f t="shared" si="77"/>
        <v>#REF!</v>
      </c>
      <c r="AC50" s="391" t="e">
        <f t="shared" si="77"/>
        <v>#REF!</v>
      </c>
      <c r="AD50" s="392" t="e">
        <f t="shared" si="77"/>
        <v>#REF!</v>
      </c>
      <c r="AE50" s="391" t="e">
        <f t="shared" si="77"/>
        <v>#REF!</v>
      </c>
      <c r="AF50" s="392" t="e">
        <f t="shared" si="77"/>
        <v>#REF!</v>
      </c>
      <c r="AG50" s="391" t="e">
        <f t="shared" si="77"/>
        <v>#REF!</v>
      </c>
      <c r="AH50" s="392" t="e">
        <f t="shared" si="77"/>
        <v>#REF!</v>
      </c>
      <c r="AI50" s="391" t="e">
        <f t="shared" si="77"/>
        <v>#REF!</v>
      </c>
      <c r="AJ50" s="392" t="e">
        <f t="shared" si="13"/>
        <v>#REF!</v>
      </c>
      <c r="AM50" s="353" t="e">
        <f t="shared" si="47"/>
        <v>#REF!</v>
      </c>
      <c r="AN50" s="354" t="e">
        <f t="shared" si="47"/>
        <v>#REF!</v>
      </c>
      <c r="AO50" s="391" t="e">
        <f>SUMPRODUCT(($J$76:$J$742=$AM50&amp;"- "&amp;$AN50)*($K$76:$K$742=AO$1)*($O$76:$O$742))</f>
        <v>#REF!</v>
      </c>
      <c r="AP50" s="392" t="e">
        <f t="shared" ref="AP50:AV50" si="78">SUMPRODUCT(($J$76:$J$742=$AM50&amp;"- "&amp;$AN50)*($K$76:$K$742=AP$1)*($O$76:$O$742))</f>
        <v>#REF!</v>
      </c>
      <c r="AQ50" s="391" t="e">
        <f t="shared" si="78"/>
        <v>#REF!</v>
      </c>
      <c r="AR50" s="392" t="e">
        <f t="shared" si="78"/>
        <v>#REF!</v>
      </c>
      <c r="AS50" s="391" t="e">
        <f t="shared" si="78"/>
        <v>#REF!</v>
      </c>
      <c r="AT50" s="392" t="e">
        <f t="shared" si="78"/>
        <v>#REF!</v>
      </c>
      <c r="AU50" s="391" t="e">
        <f t="shared" si="78"/>
        <v>#REF!</v>
      </c>
      <c r="AV50" s="392" t="e">
        <f t="shared" si="78"/>
        <v>#REF!</v>
      </c>
      <c r="AW50" s="391" t="e">
        <f t="shared" si="6"/>
        <v>#REF!</v>
      </c>
      <c r="AX50" s="297"/>
      <c r="AZ50" s="353" t="e">
        <f t="shared" si="28"/>
        <v>#REF!</v>
      </c>
      <c r="BA50" s="354" t="e">
        <f>C55</f>
        <v>#REF!</v>
      </c>
      <c r="BB50" s="391" t="e">
        <f t="shared" ref="BB50:BL50" si="79">SUMPRODUCT(($C$9:$C$70=$BA50)*($N$9:$N$70=BB$1)*($M$9:$M$70))</f>
        <v>#REF!</v>
      </c>
      <c r="BC50" s="392" t="e">
        <f t="shared" si="79"/>
        <v>#REF!</v>
      </c>
      <c r="BD50" s="391" t="e">
        <f t="shared" si="79"/>
        <v>#REF!</v>
      </c>
      <c r="BE50" s="392" t="e">
        <f t="shared" si="79"/>
        <v>#REF!</v>
      </c>
      <c r="BF50" s="391" t="e">
        <f t="shared" si="79"/>
        <v>#REF!</v>
      </c>
      <c r="BG50" s="392" t="e">
        <f t="shared" si="79"/>
        <v>#REF!</v>
      </c>
      <c r="BH50" s="391" t="e">
        <f t="shared" si="79"/>
        <v>#REF!</v>
      </c>
      <c r="BI50" s="392" t="e">
        <f t="shared" si="79"/>
        <v>#REF!</v>
      </c>
      <c r="BJ50" s="391" t="e">
        <f t="shared" si="79"/>
        <v>#REF!</v>
      </c>
      <c r="BK50" s="392" t="e">
        <f t="shared" si="79"/>
        <v>#REF!</v>
      </c>
      <c r="BL50" s="392" t="e">
        <f t="shared" si="79"/>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45"/>
        <v>#REF!</v>
      </c>
      <c r="Z51" s="277"/>
      <c r="AA51" s="278" t="e">
        <f t="shared" ref="AA51:AJ51" si="80">+AA52</f>
        <v>#REF!</v>
      </c>
      <c r="AB51" s="279" t="e">
        <f t="shared" si="80"/>
        <v>#REF!</v>
      </c>
      <c r="AC51" s="278" t="e">
        <f t="shared" si="80"/>
        <v>#REF!</v>
      </c>
      <c r="AD51" s="279" t="e">
        <f t="shared" si="80"/>
        <v>#REF!</v>
      </c>
      <c r="AE51" s="278" t="e">
        <f t="shared" si="80"/>
        <v>#REF!</v>
      </c>
      <c r="AF51" s="279" t="e">
        <f t="shared" si="80"/>
        <v>#REF!</v>
      </c>
      <c r="AG51" s="278" t="e">
        <f t="shared" si="80"/>
        <v>#REF!</v>
      </c>
      <c r="AH51" s="279" t="e">
        <f t="shared" si="80"/>
        <v>#REF!</v>
      </c>
      <c r="AI51" s="278" t="e">
        <f t="shared" si="80"/>
        <v>#REF!</v>
      </c>
      <c r="AJ51" s="279" t="e">
        <f t="shared" si="80"/>
        <v>#REF!</v>
      </c>
      <c r="AM51" s="276" t="e">
        <f t="shared" si="47"/>
        <v>#REF!</v>
      </c>
      <c r="AN51" s="277"/>
      <c r="AO51" s="278" t="e">
        <f t="shared" ref="AO51:AV51" si="81">+AO52</f>
        <v>#REF!</v>
      </c>
      <c r="AP51" s="279" t="e">
        <f t="shared" si="81"/>
        <v>#REF!</v>
      </c>
      <c r="AQ51" s="278" t="e">
        <f t="shared" si="81"/>
        <v>#REF!</v>
      </c>
      <c r="AR51" s="279" t="e">
        <f t="shared" si="81"/>
        <v>#REF!</v>
      </c>
      <c r="AS51" s="278" t="e">
        <f t="shared" si="81"/>
        <v>#REF!</v>
      </c>
      <c r="AT51" s="279" t="e">
        <f t="shared" si="81"/>
        <v>#REF!</v>
      </c>
      <c r="AU51" s="278" t="e">
        <f t="shared" si="81"/>
        <v>#REF!</v>
      </c>
      <c r="AV51" s="279" t="e">
        <f t="shared" si="81"/>
        <v>#REF!</v>
      </c>
      <c r="AW51" s="278" t="e">
        <f t="shared" si="6"/>
        <v>#REF!</v>
      </c>
      <c r="AX51" s="331"/>
      <c r="AZ51" s="276" t="e">
        <f t="shared" si="28"/>
        <v>#REF!</v>
      </c>
      <c r="BA51" s="277"/>
      <c r="BB51" s="278" t="e">
        <f>+BB52</f>
        <v>#REF!</v>
      </c>
      <c r="BC51" s="279" t="e">
        <f t="shared" ref="BC51:BL51" si="82">+BC52</f>
        <v>#REF!</v>
      </c>
      <c r="BD51" s="278" t="e">
        <f t="shared" si="82"/>
        <v>#REF!</v>
      </c>
      <c r="BE51" s="279" t="e">
        <f t="shared" si="82"/>
        <v>#REF!</v>
      </c>
      <c r="BF51" s="278" t="e">
        <f t="shared" si="82"/>
        <v>#REF!</v>
      </c>
      <c r="BG51" s="279" t="e">
        <f t="shared" si="82"/>
        <v>#REF!</v>
      </c>
      <c r="BH51" s="278" t="e">
        <f t="shared" si="82"/>
        <v>#REF!</v>
      </c>
      <c r="BI51" s="279" t="e">
        <f t="shared" si="82"/>
        <v>#REF!</v>
      </c>
      <c r="BJ51" s="278" t="e">
        <f t="shared" si="82"/>
        <v>#REF!</v>
      </c>
      <c r="BK51" s="279" t="e">
        <f t="shared" si="82"/>
        <v>#REF!</v>
      </c>
      <c r="BL51" s="279" t="e">
        <f t="shared" si="8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18"/>
        <v/>
      </c>
      <c r="P52" s="289" t="str">
        <f t="shared" ref="P52:P59" si="83">IF(O52="ERROR","Please insert comment","")</f>
        <v/>
      </c>
      <c r="Y52" s="353" t="e">
        <f t="shared" si="45"/>
        <v>#REF!</v>
      </c>
      <c r="Z52" s="354" t="e">
        <f>C57</f>
        <v>#REF!</v>
      </c>
      <c r="AA52" s="391" t="e">
        <f t="shared" ref="AA52:AI52" si="84">SUMPRODUCT(($A$76:$A$743=$Y52&amp;"- "&amp;$Z52)*($C$76:$C$743=AA$1)*($G$76:$G$743))</f>
        <v>#REF!</v>
      </c>
      <c r="AB52" s="392" t="e">
        <f t="shared" si="84"/>
        <v>#REF!</v>
      </c>
      <c r="AC52" s="391" t="e">
        <f t="shared" si="84"/>
        <v>#REF!</v>
      </c>
      <c r="AD52" s="392" t="e">
        <f t="shared" si="84"/>
        <v>#REF!</v>
      </c>
      <c r="AE52" s="391" t="e">
        <f t="shared" si="84"/>
        <v>#REF!</v>
      </c>
      <c r="AF52" s="392" t="e">
        <f t="shared" si="84"/>
        <v>#REF!</v>
      </c>
      <c r="AG52" s="391" t="e">
        <f t="shared" si="84"/>
        <v>#REF!</v>
      </c>
      <c r="AH52" s="392" t="e">
        <f t="shared" si="84"/>
        <v>#REF!</v>
      </c>
      <c r="AI52" s="391" t="e">
        <f t="shared" si="84"/>
        <v>#REF!</v>
      </c>
      <c r="AJ52" s="392" t="e">
        <f t="shared" si="13"/>
        <v>#REF!</v>
      </c>
      <c r="AM52" s="353" t="e">
        <f t="shared" si="47"/>
        <v>#REF!</v>
      </c>
      <c r="AN52" s="354" t="e">
        <f t="shared" si="47"/>
        <v>#REF!</v>
      </c>
      <c r="AO52" s="391" t="e">
        <f t="shared" ref="AO52:AV53" si="85">SUMPRODUCT(($J$76:$J$742=$AM52&amp;"- "&amp;$AN52)*($K$76:$K$742=AO$1)*($O$76:$O$742))</f>
        <v>#REF!</v>
      </c>
      <c r="AP52" s="392" t="e">
        <f t="shared" si="85"/>
        <v>#REF!</v>
      </c>
      <c r="AQ52" s="391" t="e">
        <f t="shared" si="85"/>
        <v>#REF!</v>
      </c>
      <c r="AR52" s="392" t="e">
        <f t="shared" si="85"/>
        <v>#REF!</v>
      </c>
      <c r="AS52" s="391" t="e">
        <f t="shared" si="85"/>
        <v>#REF!</v>
      </c>
      <c r="AT52" s="392" t="e">
        <f t="shared" si="85"/>
        <v>#REF!</v>
      </c>
      <c r="AU52" s="391" t="e">
        <f t="shared" si="85"/>
        <v>#REF!</v>
      </c>
      <c r="AV52" s="392" t="e">
        <f t="shared" si="85"/>
        <v>#REF!</v>
      </c>
      <c r="AW52" s="391" t="e">
        <f t="shared" si="6"/>
        <v>#REF!</v>
      </c>
      <c r="AX52" s="297"/>
      <c r="AZ52" s="353" t="e">
        <f t="shared" ref="AZ52:AZ65" si="86">B57</f>
        <v>#REF!</v>
      </c>
      <c r="BA52" s="354" t="e">
        <f>C57</f>
        <v>#REF!</v>
      </c>
      <c r="BB52" s="391" t="e">
        <f t="shared" ref="BB52:BL52" si="87">SUMPRODUCT(($C$9:$C$70=$BA52)*($N$9:$N$70=BB$1)*($M$9:$M$70))</f>
        <v>#REF!</v>
      </c>
      <c r="BC52" s="392" t="e">
        <f t="shared" si="87"/>
        <v>#REF!</v>
      </c>
      <c r="BD52" s="391" t="e">
        <f t="shared" si="87"/>
        <v>#REF!</v>
      </c>
      <c r="BE52" s="392" t="e">
        <f t="shared" si="87"/>
        <v>#REF!</v>
      </c>
      <c r="BF52" s="391" t="e">
        <f t="shared" si="87"/>
        <v>#REF!</v>
      </c>
      <c r="BG52" s="392" t="e">
        <f t="shared" si="87"/>
        <v>#REF!</v>
      </c>
      <c r="BH52" s="391" t="e">
        <f t="shared" si="87"/>
        <v>#REF!</v>
      </c>
      <c r="BI52" s="392" t="e">
        <f t="shared" si="87"/>
        <v>#REF!</v>
      </c>
      <c r="BJ52" s="391" t="e">
        <f t="shared" si="87"/>
        <v>#REF!</v>
      </c>
      <c r="BK52" s="392" t="e">
        <f t="shared" si="87"/>
        <v>#REF!</v>
      </c>
      <c r="BL52" s="392" t="e">
        <f t="shared" si="87"/>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18"/>
        <v/>
      </c>
      <c r="P53" s="289" t="str">
        <f t="shared" si="83"/>
        <v/>
      </c>
      <c r="Y53" s="327" t="e">
        <f t="shared" si="45"/>
        <v>#REF!</v>
      </c>
      <c r="Z53" s="327"/>
      <c r="AA53" s="328" t="e">
        <f t="shared" ref="AA53:AJ53" si="88">SUM(AA3,AA9,AA25,AA32,AA35,AA38,AA45,AA47,AA49,AA51)</f>
        <v>#REF!</v>
      </c>
      <c r="AB53" s="328" t="e">
        <f t="shared" si="88"/>
        <v>#REF!</v>
      </c>
      <c r="AC53" s="328" t="e">
        <f t="shared" si="88"/>
        <v>#REF!</v>
      </c>
      <c r="AD53" s="328" t="e">
        <f t="shared" si="88"/>
        <v>#REF!</v>
      </c>
      <c r="AE53" s="328" t="e">
        <f t="shared" si="88"/>
        <v>#REF!</v>
      </c>
      <c r="AF53" s="328" t="e">
        <f t="shared" si="88"/>
        <v>#REF!</v>
      </c>
      <c r="AG53" s="328" t="e">
        <f t="shared" si="88"/>
        <v>#REF!</v>
      </c>
      <c r="AH53" s="328" t="e">
        <f t="shared" si="88"/>
        <v>#REF!</v>
      </c>
      <c r="AI53" s="328" t="e">
        <f t="shared" si="88"/>
        <v>#REF!</v>
      </c>
      <c r="AJ53" s="328" t="e">
        <f t="shared" si="88"/>
        <v>#REF!</v>
      </c>
      <c r="AM53" s="327" t="e">
        <f t="shared" si="47"/>
        <v>#REF!</v>
      </c>
      <c r="AN53" s="327"/>
      <c r="AO53" s="328" t="e">
        <f t="shared" si="85"/>
        <v>#REF!</v>
      </c>
      <c r="AP53" s="328" t="e">
        <f t="shared" si="85"/>
        <v>#REF!</v>
      </c>
      <c r="AQ53" s="328" t="e">
        <f t="shared" si="85"/>
        <v>#REF!</v>
      </c>
      <c r="AR53" s="328" t="e">
        <f t="shared" si="85"/>
        <v>#REF!</v>
      </c>
      <c r="AS53" s="328" t="e">
        <f t="shared" si="85"/>
        <v>#REF!</v>
      </c>
      <c r="AT53" s="328" t="e">
        <f t="shared" si="85"/>
        <v>#REF!</v>
      </c>
      <c r="AU53" s="328" t="e">
        <f t="shared" si="85"/>
        <v>#REF!</v>
      </c>
      <c r="AV53" s="328" t="e">
        <f t="shared" si="85"/>
        <v>#REF!</v>
      </c>
      <c r="AW53" s="328" t="e">
        <f t="shared" si="6"/>
        <v>#REF!</v>
      </c>
      <c r="AX53" s="334"/>
      <c r="AZ53" s="327" t="e">
        <f t="shared" si="86"/>
        <v>#REF!</v>
      </c>
      <c r="BA53" s="327"/>
      <c r="BB53" s="328" t="e">
        <f>SUM(BB3,BB9,BB25,BB32,BB35,BB38,BB45,BB47,BB49,BB51)</f>
        <v>#REF!</v>
      </c>
      <c r="BC53" s="328" t="e">
        <f t="shared" ref="BC53:BL53" si="89">SUM(BC3,BC9,BC25,BC32,BC35,BC38,BC45,BC47,BC49,BC51)</f>
        <v>#REF!</v>
      </c>
      <c r="BD53" s="328" t="e">
        <f t="shared" si="89"/>
        <v>#REF!</v>
      </c>
      <c r="BE53" s="328" t="e">
        <f t="shared" si="89"/>
        <v>#REF!</v>
      </c>
      <c r="BF53" s="328" t="e">
        <f t="shared" si="89"/>
        <v>#REF!</v>
      </c>
      <c r="BG53" s="328" t="e">
        <f t="shared" si="89"/>
        <v>#REF!</v>
      </c>
      <c r="BH53" s="328" t="e">
        <f t="shared" si="89"/>
        <v>#REF!</v>
      </c>
      <c r="BI53" s="328" t="e">
        <f t="shared" si="89"/>
        <v>#REF!</v>
      </c>
      <c r="BJ53" s="328" t="e">
        <f t="shared" si="89"/>
        <v>#REF!</v>
      </c>
      <c r="BK53" s="328" t="e">
        <f t="shared" si="89"/>
        <v>#REF!</v>
      </c>
      <c r="BL53" s="328" t="e">
        <f t="shared" si="89"/>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83"/>
        <v/>
      </c>
      <c r="Y54" s="276" t="e">
        <f t="shared" si="45"/>
        <v>#REF!</v>
      </c>
      <c r="Z54" s="277"/>
      <c r="AA54" s="278" t="e">
        <f t="shared" ref="AA54:AJ54" si="90">+AA55+AA56</f>
        <v>#REF!</v>
      </c>
      <c r="AB54" s="279" t="e">
        <f t="shared" si="90"/>
        <v>#REF!</v>
      </c>
      <c r="AC54" s="278" t="e">
        <f t="shared" si="90"/>
        <v>#REF!</v>
      </c>
      <c r="AD54" s="279" t="e">
        <f t="shared" si="90"/>
        <v>#REF!</v>
      </c>
      <c r="AE54" s="278" t="e">
        <f t="shared" si="90"/>
        <v>#REF!</v>
      </c>
      <c r="AF54" s="279" t="e">
        <f t="shared" si="90"/>
        <v>#REF!</v>
      </c>
      <c r="AG54" s="278" t="e">
        <f t="shared" si="90"/>
        <v>#REF!</v>
      </c>
      <c r="AH54" s="279" t="e">
        <f t="shared" si="90"/>
        <v>#REF!</v>
      </c>
      <c r="AI54" s="278" t="e">
        <f t="shared" si="90"/>
        <v>#REF!</v>
      </c>
      <c r="AJ54" s="279" t="e">
        <f t="shared" si="90"/>
        <v>#REF!</v>
      </c>
      <c r="AM54" s="276" t="e">
        <f t="shared" si="47"/>
        <v>#REF!</v>
      </c>
      <c r="AN54" s="277"/>
      <c r="AO54" s="278" t="e">
        <f t="shared" ref="AO54:AV54" si="91">+AO55+AO56</f>
        <v>#REF!</v>
      </c>
      <c r="AP54" s="279" t="e">
        <f t="shared" si="91"/>
        <v>#REF!</v>
      </c>
      <c r="AQ54" s="278" t="e">
        <f t="shared" si="91"/>
        <v>#REF!</v>
      </c>
      <c r="AR54" s="279" t="e">
        <f t="shared" si="91"/>
        <v>#REF!</v>
      </c>
      <c r="AS54" s="278" t="e">
        <f t="shared" si="91"/>
        <v>#REF!</v>
      </c>
      <c r="AT54" s="279" t="e">
        <f t="shared" si="91"/>
        <v>#REF!</v>
      </c>
      <c r="AU54" s="278" t="e">
        <f t="shared" si="91"/>
        <v>#REF!</v>
      </c>
      <c r="AV54" s="279" t="e">
        <f t="shared" si="91"/>
        <v>#REF!</v>
      </c>
      <c r="AW54" s="278" t="e">
        <f t="shared" si="6"/>
        <v>#REF!</v>
      </c>
      <c r="AX54" s="331"/>
      <c r="AZ54" s="276" t="e">
        <f t="shared" si="86"/>
        <v>#REF!</v>
      </c>
      <c r="BA54" s="277"/>
      <c r="BB54" s="278" t="e">
        <f>+BB55+BB56</f>
        <v>#REF!</v>
      </c>
      <c r="BC54" s="279" t="e">
        <f t="shared" ref="BC54:BL54" si="92">+BC55+BC56</f>
        <v>#REF!</v>
      </c>
      <c r="BD54" s="278" t="e">
        <f t="shared" si="92"/>
        <v>#REF!</v>
      </c>
      <c r="BE54" s="279" t="e">
        <f t="shared" si="92"/>
        <v>#REF!</v>
      </c>
      <c r="BF54" s="278" t="e">
        <f t="shared" si="92"/>
        <v>#REF!</v>
      </c>
      <c r="BG54" s="279" t="e">
        <f t="shared" si="92"/>
        <v>#REF!</v>
      </c>
      <c r="BH54" s="278" t="e">
        <f t="shared" si="92"/>
        <v>#REF!</v>
      </c>
      <c r="BI54" s="279" t="e">
        <f t="shared" si="92"/>
        <v>#REF!</v>
      </c>
      <c r="BJ54" s="278" t="e">
        <f t="shared" si="92"/>
        <v>#REF!</v>
      </c>
      <c r="BK54" s="279" t="e">
        <f t="shared" si="92"/>
        <v>#REF!</v>
      </c>
      <c r="BL54" s="279" t="e">
        <f t="shared" si="92"/>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18"/>
        <v/>
      </c>
      <c r="P55" s="289" t="str">
        <f t="shared" si="83"/>
        <v/>
      </c>
      <c r="Y55" s="353" t="e">
        <f t="shared" si="45"/>
        <v>#REF!</v>
      </c>
      <c r="Z55" s="354" t="e">
        <f t="shared" si="45"/>
        <v>#REF!</v>
      </c>
      <c r="AA55" s="391" t="e">
        <f t="shared" ref="AA55:AI56" si="93">SUMPRODUCT(($A$76:$A$743=$Y55&amp;"- "&amp;$Z55)*($C$76:$C$743=AA$1)*($G$76:$G$743))</f>
        <v>#REF!</v>
      </c>
      <c r="AB55" s="392" t="e">
        <f t="shared" si="93"/>
        <v>#REF!</v>
      </c>
      <c r="AC55" s="391" t="e">
        <f t="shared" si="93"/>
        <v>#REF!</v>
      </c>
      <c r="AD55" s="392" t="e">
        <f t="shared" si="93"/>
        <v>#REF!</v>
      </c>
      <c r="AE55" s="391" t="e">
        <f t="shared" si="93"/>
        <v>#REF!</v>
      </c>
      <c r="AF55" s="392" t="e">
        <f t="shared" si="93"/>
        <v>#REF!</v>
      </c>
      <c r="AG55" s="391" t="e">
        <f t="shared" si="93"/>
        <v>#REF!</v>
      </c>
      <c r="AH55" s="392" t="e">
        <f t="shared" si="93"/>
        <v>#REF!</v>
      </c>
      <c r="AI55" s="391" t="e">
        <f t="shared" si="93"/>
        <v>#REF!</v>
      </c>
      <c r="AJ55" s="392" t="e">
        <f t="shared" ref="AJ55:AJ60" si="94">SUM(AA55:AI55)</f>
        <v>#REF!</v>
      </c>
      <c r="AM55" s="353" t="e">
        <f t="shared" si="47"/>
        <v>#REF!</v>
      </c>
      <c r="AN55" s="354" t="e">
        <f t="shared" si="47"/>
        <v>#REF!</v>
      </c>
      <c r="AO55" s="391" t="e">
        <f t="shared" ref="AO55:AV57" si="95">SUMPRODUCT(($J$76:$J$742=$AM55&amp;"- "&amp;$AN55)*($K$76:$K$742=AO$1)*($O$76:$O$742))</f>
        <v>#REF!</v>
      </c>
      <c r="AP55" s="392" t="e">
        <f t="shared" si="95"/>
        <v>#REF!</v>
      </c>
      <c r="AQ55" s="391" t="e">
        <f t="shared" si="95"/>
        <v>#REF!</v>
      </c>
      <c r="AR55" s="392" t="e">
        <f t="shared" si="95"/>
        <v>#REF!</v>
      </c>
      <c r="AS55" s="391" t="e">
        <f t="shared" si="95"/>
        <v>#REF!</v>
      </c>
      <c r="AT55" s="392" t="e">
        <f t="shared" si="95"/>
        <v>#REF!</v>
      </c>
      <c r="AU55" s="391" t="e">
        <f t="shared" si="95"/>
        <v>#REF!</v>
      </c>
      <c r="AV55" s="392" t="e">
        <f t="shared" si="95"/>
        <v>#REF!</v>
      </c>
      <c r="AW55" s="391" t="e">
        <f t="shared" si="6"/>
        <v>#REF!</v>
      </c>
      <c r="AX55" s="297"/>
      <c r="AZ55" s="353" t="e">
        <f t="shared" si="86"/>
        <v>#REF!</v>
      </c>
      <c r="BA55" s="354" t="e">
        <f>C60</f>
        <v>#REF!</v>
      </c>
      <c r="BB55" s="391" t="e">
        <f t="shared" ref="BB55:BL56" si="96">SUMPRODUCT(($C$9:$C$70=$BA55)*($N$9:$N$70=BB$1)*($M$9:$M$70))</f>
        <v>#REF!</v>
      </c>
      <c r="BC55" s="392" t="e">
        <f t="shared" si="96"/>
        <v>#REF!</v>
      </c>
      <c r="BD55" s="391" t="e">
        <f t="shared" si="96"/>
        <v>#REF!</v>
      </c>
      <c r="BE55" s="392" t="e">
        <f t="shared" si="96"/>
        <v>#REF!</v>
      </c>
      <c r="BF55" s="391" t="e">
        <f t="shared" si="96"/>
        <v>#REF!</v>
      </c>
      <c r="BG55" s="392" t="e">
        <f t="shared" si="96"/>
        <v>#REF!</v>
      </c>
      <c r="BH55" s="391" t="e">
        <f t="shared" si="96"/>
        <v>#REF!</v>
      </c>
      <c r="BI55" s="392" t="e">
        <f t="shared" si="96"/>
        <v>#REF!</v>
      </c>
      <c r="BJ55" s="391" t="e">
        <f t="shared" si="96"/>
        <v>#REF!</v>
      </c>
      <c r="BK55" s="392" t="e">
        <f t="shared" si="96"/>
        <v>#REF!</v>
      </c>
      <c r="BL55" s="392" t="e">
        <f t="shared" si="96"/>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18"/>
        <v/>
      </c>
      <c r="P56" s="289" t="str">
        <f t="shared" si="83"/>
        <v/>
      </c>
      <c r="Y56" s="270" t="e">
        <f t="shared" si="45"/>
        <v>#REF!</v>
      </c>
      <c r="Z56" s="283" t="e">
        <f>C61</f>
        <v>#REF!</v>
      </c>
      <c r="AA56" s="284" t="e">
        <f t="shared" si="93"/>
        <v>#REF!</v>
      </c>
      <c r="AB56" s="285" t="e">
        <f t="shared" si="93"/>
        <v>#REF!</v>
      </c>
      <c r="AC56" s="284" t="e">
        <f t="shared" si="93"/>
        <v>#REF!</v>
      </c>
      <c r="AD56" s="285" t="e">
        <f t="shared" si="93"/>
        <v>#REF!</v>
      </c>
      <c r="AE56" s="284" t="e">
        <f t="shared" si="93"/>
        <v>#REF!</v>
      </c>
      <c r="AF56" s="285" t="e">
        <f t="shared" si="93"/>
        <v>#REF!</v>
      </c>
      <c r="AG56" s="284" t="e">
        <f t="shared" si="93"/>
        <v>#REF!</v>
      </c>
      <c r="AH56" s="285" t="e">
        <f t="shared" si="93"/>
        <v>#REF!</v>
      </c>
      <c r="AI56" s="284" t="e">
        <f t="shared" si="93"/>
        <v>#REF!</v>
      </c>
      <c r="AJ56" s="285" t="e">
        <f t="shared" si="94"/>
        <v>#REF!</v>
      </c>
      <c r="AM56" s="270" t="e">
        <f t="shared" si="47"/>
        <v>#REF!</v>
      </c>
      <c r="AN56" s="283" t="e">
        <f t="shared" si="47"/>
        <v>#REF!</v>
      </c>
      <c r="AO56" s="284" t="e">
        <f t="shared" si="95"/>
        <v>#REF!</v>
      </c>
      <c r="AP56" s="285" t="e">
        <f t="shared" si="95"/>
        <v>#REF!</v>
      </c>
      <c r="AQ56" s="284" t="e">
        <f t="shared" si="95"/>
        <v>#REF!</v>
      </c>
      <c r="AR56" s="285" t="e">
        <f t="shared" si="95"/>
        <v>#REF!</v>
      </c>
      <c r="AS56" s="284" t="e">
        <f t="shared" si="95"/>
        <v>#REF!</v>
      </c>
      <c r="AT56" s="285" t="e">
        <f t="shared" si="95"/>
        <v>#REF!</v>
      </c>
      <c r="AU56" s="284" t="e">
        <f t="shared" si="95"/>
        <v>#REF!</v>
      </c>
      <c r="AV56" s="285" t="e">
        <f t="shared" si="95"/>
        <v>#REF!</v>
      </c>
      <c r="AW56" s="284" t="e">
        <f t="shared" si="6"/>
        <v>#REF!</v>
      </c>
      <c r="AX56" s="285"/>
      <c r="AZ56" s="270" t="e">
        <f t="shared" si="86"/>
        <v>#REF!</v>
      </c>
      <c r="BA56" s="283" t="e">
        <f>C61</f>
        <v>#REF!</v>
      </c>
      <c r="BB56" s="284" t="e">
        <f t="shared" si="96"/>
        <v>#REF!</v>
      </c>
      <c r="BC56" s="285" t="e">
        <f t="shared" si="96"/>
        <v>#REF!</v>
      </c>
      <c r="BD56" s="284" t="e">
        <f t="shared" si="96"/>
        <v>#REF!</v>
      </c>
      <c r="BE56" s="285" t="e">
        <f t="shared" si="96"/>
        <v>#REF!</v>
      </c>
      <c r="BF56" s="284" t="e">
        <f t="shared" si="96"/>
        <v>#REF!</v>
      </c>
      <c r="BG56" s="285" t="e">
        <f t="shared" si="96"/>
        <v>#REF!</v>
      </c>
      <c r="BH56" s="284" t="e">
        <f t="shared" si="96"/>
        <v>#REF!</v>
      </c>
      <c r="BI56" s="285" t="e">
        <f t="shared" si="96"/>
        <v>#REF!</v>
      </c>
      <c r="BJ56" s="284" t="e">
        <f t="shared" si="96"/>
        <v>#REF!</v>
      </c>
      <c r="BK56" s="285" t="e">
        <f t="shared" si="96"/>
        <v>#REF!</v>
      </c>
      <c r="BL56" s="285" t="e">
        <f t="shared" si="96"/>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18"/>
        <v/>
      </c>
      <c r="P57" s="289" t="str">
        <f t="shared" si="83"/>
        <v/>
      </c>
      <c r="Y57" s="327" t="e">
        <f t="shared" si="45"/>
        <v>#REF!</v>
      </c>
      <c r="Z57" s="327"/>
      <c r="AA57" s="328" t="e">
        <f t="shared" ref="AA57:AJ57" si="97">+AA54</f>
        <v>#REF!</v>
      </c>
      <c r="AB57" s="328" t="e">
        <f t="shared" si="97"/>
        <v>#REF!</v>
      </c>
      <c r="AC57" s="328" t="e">
        <f t="shared" si="97"/>
        <v>#REF!</v>
      </c>
      <c r="AD57" s="328" t="e">
        <f t="shared" si="97"/>
        <v>#REF!</v>
      </c>
      <c r="AE57" s="328" t="e">
        <f t="shared" si="97"/>
        <v>#REF!</v>
      </c>
      <c r="AF57" s="328" t="e">
        <f t="shared" si="97"/>
        <v>#REF!</v>
      </c>
      <c r="AG57" s="328" t="e">
        <f t="shared" si="97"/>
        <v>#REF!</v>
      </c>
      <c r="AH57" s="328" t="e">
        <f t="shared" si="97"/>
        <v>#REF!</v>
      </c>
      <c r="AI57" s="328" t="e">
        <f t="shared" si="97"/>
        <v>#REF!</v>
      </c>
      <c r="AJ57" s="328" t="e">
        <f t="shared" si="97"/>
        <v>#REF!</v>
      </c>
      <c r="AM57" s="327" t="e">
        <f t="shared" si="47"/>
        <v>#REF!</v>
      </c>
      <c r="AN57" s="327"/>
      <c r="AO57" s="328" t="e">
        <f t="shared" si="95"/>
        <v>#REF!</v>
      </c>
      <c r="AP57" s="328" t="e">
        <f t="shared" si="95"/>
        <v>#REF!</v>
      </c>
      <c r="AQ57" s="328" t="e">
        <f t="shared" si="95"/>
        <v>#REF!</v>
      </c>
      <c r="AR57" s="328" t="e">
        <f t="shared" si="95"/>
        <v>#REF!</v>
      </c>
      <c r="AS57" s="328" t="e">
        <f t="shared" si="95"/>
        <v>#REF!</v>
      </c>
      <c r="AT57" s="328" t="e">
        <f t="shared" si="95"/>
        <v>#REF!</v>
      </c>
      <c r="AU57" s="328" t="e">
        <f t="shared" si="95"/>
        <v>#REF!</v>
      </c>
      <c r="AV57" s="328" t="e">
        <f t="shared" si="95"/>
        <v>#REF!</v>
      </c>
      <c r="AW57" s="328" t="e">
        <f t="shared" si="6"/>
        <v>#REF!</v>
      </c>
      <c r="AX57" s="334"/>
      <c r="AZ57" s="327" t="e">
        <f t="shared" si="86"/>
        <v>#REF!</v>
      </c>
      <c r="BA57" s="327"/>
      <c r="BB57" s="328" t="e">
        <f>+BB54</f>
        <v>#REF!</v>
      </c>
      <c r="BC57" s="328" t="e">
        <f t="shared" ref="BC57:BL57" si="98">+BC54</f>
        <v>#REF!</v>
      </c>
      <c r="BD57" s="328" t="e">
        <f t="shared" si="98"/>
        <v>#REF!</v>
      </c>
      <c r="BE57" s="328" t="e">
        <f t="shared" si="98"/>
        <v>#REF!</v>
      </c>
      <c r="BF57" s="328" t="e">
        <f t="shared" si="98"/>
        <v>#REF!</v>
      </c>
      <c r="BG57" s="328" t="e">
        <f t="shared" si="98"/>
        <v>#REF!</v>
      </c>
      <c r="BH57" s="328" t="e">
        <f t="shared" si="98"/>
        <v>#REF!</v>
      </c>
      <c r="BI57" s="328" t="e">
        <f t="shared" si="98"/>
        <v>#REF!</v>
      </c>
      <c r="BJ57" s="328" t="e">
        <f t="shared" si="98"/>
        <v>#REF!</v>
      </c>
      <c r="BK57" s="328" t="e">
        <f t="shared" si="98"/>
        <v>#REF!</v>
      </c>
      <c r="BL57" s="328" t="e">
        <f t="shared" si="98"/>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45"/>
        <v>#REF!</v>
      </c>
      <c r="Z58" s="277"/>
      <c r="AA58" s="278" t="e">
        <f t="shared" ref="AA58:AJ58" si="99">+AA59+AA60+AA61</f>
        <v>#REF!</v>
      </c>
      <c r="AB58" s="279" t="e">
        <f t="shared" si="99"/>
        <v>#REF!</v>
      </c>
      <c r="AC58" s="278" t="e">
        <f t="shared" si="99"/>
        <v>#REF!</v>
      </c>
      <c r="AD58" s="279" t="e">
        <f t="shared" si="99"/>
        <v>#REF!</v>
      </c>
      <c r="AE58" s="278" t="e">
        <f t="shared" si="99"/>
        <v>#REF!</v>
      </c>
      <c r="AF58" s="279" t="e">
        <f t="shared" si="99"/>
        <v>#REF!</v>
      </c>
      <c r="AG58" s="278" t="e">
        <f t="shared" si="99"/>
        <v>#REF!</v>
      </c>
      <c r="AH58" s="279" t="e">
        <f t="shared" si="99"/>
        <v>#REF!</v>
      </c>
      <c r="AI58" s="278" t="e">
        <f t="shared" si="99"/>
        <v>#REF!</v>
      </c>
      <c r="AJ58" s="279" t="e">
        <f t="shared" si="99"/>
        <v>#REF!</v>
      </c>
      <c r="AM58" s="276" t="e">
        <f t="shared" si="47"/>
        <v>#REF!</v>
      </c>
      <c r="AN58" s="277"/>
      <c r="AO58" s="278" t="e">
        <f t="shared" ref="AO58:AV58" si="100">+AO59+AO60+AO61</f>
        <v>#REF!</v>
      </c>
      <c r="AP58" s="279" t="e">
        <f t="shared" si="100"/>
        <v>#REF!</v>
      </c>
      <c r="AQ58" s="278" t="e">
        <f t="shared" si="100"/>
        <v>#REF!</v>
      </c>
      <c r="AR58" s="279" t="e">
        <f t="shared" si="100"/>
        <v>#REF!</v>
      </c>
      <c r="AS58" s="278" t="e">
        <f t="shared" si="100"/>
        <v>#REF!</v>
      </c>
      <c r="AT58" s="279" t="e">
        <f t="shared" si="100"/>
        <v>#REF!</v>
      </c>
      <c r="AU58" s="278" t="e">
        <f t="shared" si="100"/>
        <v>#REF!</v>
      </c>
      <c r="AV58" s="279" t="e">
        <f t="shared" si="100"/>
        <v>#REF!</v>
      </c>
      <c r="AW58" s="278" t="e">
        <f t="shared" si="6"/>
        <v>#REF!</v>
      </c>
      <c r="AX58" s="331"/>
      <c r="AZ58" s="276" t="e">
        <f t="shared" si="86"/>
        <v>#REF!</v>
      </c>
      <c r="BA58" s="277"/>
      <c r="BB58" s="278" t="e">
        <f>+BB59+BB60+BB61</f>
        <v>#REF!</v>
      </c>
      <c r="BC58" s="279" t="e">
        <f t="shared" ref="BC58:BL58" si="101">+BC59+BC60+BC61</f>
        <v>#REF!</v>
      </c>
      <c r="BD58" s="278" t="e">
        <f t="shared" si="101"/>
        <v>#REF!</v>
      </c>
      <c r="BE58" s="279" t="e">
        <f t="shared" si="101"/>
        <v>#REF!</v>
      </c>
      <c r="BF58" s="278" t="e">
        <f t="shared" si="101"/>
        <v>#REF!</v>
      </c>
      <c r="BG58" s="279" t="e">
        <f t="shared" si="101"/>
        <v>#REF!</v>
      </c>
      <c r="BH58" s="278" t="e">
        <f t="shared" si="101"/>
        <v>#REF!</v>
      </c>
      <c r="BI58" s="279" t="e">
        <f t="shared" si="101"/>
        <v>#REF!</v>
      </c>
      <c r="BJ58" s="278" t="e">
        <f t="shared" si="101"/>
        <v>#REF!</v>
      </c>
      <c r="BK58" s="279" t="e">
        <f t="shared" si="101"/>
        <v>#REF!</v>
      </c>
      <c r="BL58" s="279" t="e">
        <f t="shared" si="101"/>
        <v>#REF!</v>
      </c>
    </row>
    <row r="59" spans="1:64">
      <c r="A59" s="270"/>
      <c r="B59" s="276" t="e">
        <f>#REF!</f>
        <v>#REF!</v>
      </c>
      <c r="C59" s="277"/>
      <c r="E59" s="286">
        <f>SUM(E60:E61)</f>
        <v>0</v>
      </c>
      <c r="F59" s="286">
        <f>SUM(F60:F61)</f>
        <v>0</v>
      </c>
      <c r="G59" s="286">
        <f>SUM(G60:G61)</f>
        <v>0</v>
      </c>
      <c r="I59" s="286"/>
      <c r="J59" s="286"/>
      <c r="K59" s="286"/>
      <c r="M59" s="286"/>
      <c r="N59" s="277"/>
      <c r="O59" s="288" t="str">
        <f t="shared" si="18"/>
        <v/>
      </c>
      <c r="P59" s="289" t="str">
        <f t="shared" si="83"/>
        <v/>
      </c>
      <c r="Y59" s="353" t="e">
        <f t="shared" si="45"/>
        <v>#REF!</v>
      </c>
      <c r="Z59" s="354" t="e">
        <f>C64</f>
        <v>#REF!</v>
      </c>
      <c r="AA59" s="391" t="e">
        <f t="shared" ref="AA59:AI60" si="102">SUMPRODUCT(($A$76:$A$743=$Y59&amp;"- "&amp;$Z59)*($C$76:$C$743=AA$1)*($G$76:$G$743))</f>
        <v>#REF!</v>
      </c>
      <c r="AB59" s="392" t="e">
        <f t="shared" si="102"/>
        <v>#REF!</v>
      </c>
      <c r="AC59" s="391" t="e">
        <f t="shared" si="102"/>
        <v>#REF!</v>
      </c>
      <c r="AD59" s="392" t="e">
        <f t="shared" si="102"/>
        <v>#REF!</v>
      </c>
      <c r="AE59" s="391" t="e">
        <f t="shared" si="102"/>
        <v>#REF!</v>
      </c>
      <c r="AF59" s="392" t="e">
        <f t="shared" si="102"/>
        <v>#REF!</v>
      </c>
      <c r="AG59" s="391" t="e">
        <f t="shared" si="102"/>
        <v>#REF!</v>
      </c>
      <c r="AH59" s="392" t="e">
        <f t="shared" si="102"/>
        <v>#REF!</v>
      </c>
      <c r="AI59" s="391" t="e">
        <f t="shared" si="102"/>
        <v>#REF!</v>
      </c>
      <c r="AJ59" s="392" t="e">
        <f t="shared" si="94"/>
        <v>#REF!</v>
      </c>
      <c r="AM59" s="353" t="e">
        <f t="shared" si="47"/>
        <v>#REF!</v>
      </c>
      <c r="AN59" s="354" t="e">
        <f>C64</f>
        <v>#REF!</v>
      </c>
      <c r="AO59" s="391" t="e">
        <f t="shared" ref="AO59:AV61" si="103">SUMPRODUCT(($J$76:$J$742=$AM59&amp;"- "&amp;$AN59)*($K$76:$K$742=AO$1)*($O$76:$O$742))</f>
        <v>#REF!</v>
      </c>
      <c r="AP59" s="392" t="e">
        <f t="shared" si="103"/>
        <v>#REF!</v>
      </c>
      <c r="AQ59" s="391" t="e">
        <f t="shared" si="103"/>
        <v>#REF!</v>
      </c>
      <c r="AR59" s="392" t="e">
        <f t="shared" si="103"/>
        <v>#REF!</v>
      </c>
      <c r="AS59" s="391" t="e">
        <f t="shared" si="103"/>
        <v>#REF!</v>
      </c>
      <c r="AT59" s="392" t="e">
        <f t="shared" si="103"/>
        <v>#REF!</v>
      </c>
      <c r="AU59" s="391" t="e">
        <f t="shared" si="103"/>
        <v>#REF!</v>
      </c>
      <c r="AV59" s="392" t="e">
        <f t="shared" si="103"/>
        <v>#REF!</v>
      </c>
      <c r="AW59" s="391" t="e">
        <f t="shared" si="6"/>
        <v>#REF!</v>
      </c>
      <c r="AX59" s="297"/>
      <c r="AZ59" s="353" t="e">
        <f t="shared" si="86"/>
        <v>#REF!</v>
      </c>
      <c r="BA59" s="354" t="e">
        <f>C64</f>
        <v>#REF!</v>
      </c>
      <c r="BB59" s="391" t="e">
        <f t="shared" ref="BB59:BL61" si="104">SUMPRODUCT(($C$9:$C$70=$BA59)*($N$9:$N$70=BB$1)*($M$9:$M$70))</f>
        <v>#REF!</v>
      </c>
      <c r="BC59" s="392" t="e">
        <f t="shared" si="104"/>
        <v>#REF!</v>
      </c>
      <c r="BD59" s="391" t="e">
        <f t="shared" si="104"/>
        <v>#REF!</v>
      </c>
      <c r="BE59" s="392" t="e">
        <f t="shared" si="104"/>
        <v>#REF!</v>
      </c>
      <c r="BF59" s="391" t="e">
        <f t="shared" si="104"/>
        <v>#REF!</v>
      </c>
      <c r="BG59" s="392" t="e">
        <f t="shared" si="104"/>
        <v>#REF!</v>
      </c>
      <c r="BH59" s="391" t="e">
        <f t="shared" si="104"/>
        <v>#REF!</v>
      </c>
      <c r="BI59" s="392" t="e">
        <f t="shared" si="104"/>
        <v>#REF!</v>
      </c>
      <c r="BJ59" s="391" t="e">
        <f t="shared" si="104"/>
        <v>#REF!</v>
      </c>
      <c r="BK59" s="392" t="e">
        <f t="shared" si="104"/>
        <v>#REF!</v>
      </c>
      <c r="BL59" s="392" t="e">
        <f t="shared" si="104"/>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45"/>
        <v>#REF!</v>
      </c>
      <c r="Z60" s="283" t="e">
        <f>C65</f>
        <v>#REF!</v>
      </c>
      <c r="AA60" s="284" t="e">
        <f t="shared" si="102"/>
        <v>#REF!</v>
      </c>
      <c r="AB60" s="285" t="e">
        <f t="shared" si="102"/>
        <v>#REF!</v>
      </c>
      <c r="AC60" s="284" t="e">
        <f t="shared" si="102"/>
        <v>#REF!</v>
      </c>
      <c r="AD60" s="285" t="e">
        <f t="shared" si="102"/>
        <v>#REF!</v>
      </c>
      <c r="AE60" s="284" t="e">
        <f t="shared" si="102"/>
        <v>#REF!</v>
      </c>
      <c r="AF60" s="285" t="e">
        <f t="shared" si="102"/>
        <v>#REF!</v>
      </c>
      <c r="AG60" s="284" t="e">
        <f t="shared" si="102"/>
        <v>#REF!</v>
      </c>
      <c r="AH60" s="285" t="e">
        <f t="shared" si="102"/>
        <v>#REF!</v>
      </c>
      <c r="AI60" s="284" t="e">
        <f t="shared" si="102"/>
        <v>#REF!</v>
      </c>
      <c r="AJ60" s="285" t="e">
        <f t="shared" si="94"/>
        <v>#REF!</v>
      </c>
      <c r="AM60" s="270" t="e">
        <f t="shared" si="47"/>
        <v>#REF!</v>
      </c>
      <c r="AN60" s="283" t="e">
        <f>C65</f>
        <v>#REF!</v>
      </c>
      <c r="AO60" s="284" t="e">
        <f t="shared" si="103"/>
        <v>#REF!</v>
      </c>
      <c r="AP60" s="285" t="e">
        <f t="shared" si="103"/>
        <v>#REF!</v>
      </c>
      <c r="AQ60" s="284" t="e">
        <f t="shared" si="103"/>
        <v>#REF!</v>
      </c>
      <c r="AR60" s="285" t="e">
        <f t="shared" si="103"/>
        <v>#REF!</v>
      </c>
      <c r="AS60" s="284" t="e">
        <f t="shared" si="103"/>
        <v>#REF!</v>
      </c>
      <c r="AT60" s="285" t="e">
        <f t="shared" si="103"/>
        <v>#REF!</v>
      </c>
      <c r="AU60" s="284" t="e">
        <f t="shared" si="103"/>
        <v>#REF!</v>
      </c>
      <c r="AV60" s="285" t="e">
        <f t="shared" si="103"/>
        <v>#REF!</v>
      </c>
      <c r="AW60" s="284" t="e">
        <f t="shared" si="6"/>
        <v>#REF!</v>
      </c>
      <c r="AX60" s="285"/>
      <c r="AZ60" s="270" t="e">
        <f t="shared" si="86"/>
        <v>#REF!</v>
      </c>
      <c r="BA60" s="283" t="e">
        <f>C65</f>
        <v>#REF!</v>
      </c>
      <c r="BB60" s="284" t="e">
        <f t="shared" si="104"/>
        <v>#REF!</v>
      </c>
      <c r="BC60" s="285" t="e">
        <f t="shared" si="104"/>
        <v>#REF!</v>
      </c>
      <c r="BD60" s="284" t="e">
        <f t="shared" si="104"/>
        <v>#REF!</v>
      </c>
      <c r="BE60" s="285" t="e">
        <f t="shared" si="104"/>
        <v>#REF!</v>
      </c>
      <c r="BF60" s="284" t="e">
        <f t="shared" si="104"/>
        <v>#REF!</v>
      </c>
      <c r="BG60" s="285" t="e">
        <f t="shared" si="104"/>
        <v>#REF!</v>
      </c>
      <c r="BH60" s="284" t="e">
        <f t="shared" si="104"/>
        <v>#REF!</v>
      </c>
      <c r="BI60" s="285" t="e">
        <f t="shared" si="104"/>
        <v>#REF!</v>
      </c>
      <c r="BJ60" s="284" t="e">
        <f t="shared" si="104"/>
        <v>#REF!</v>
      </c>
      <c r="BK60" s="285" t="e">
        <f t="shared" si="104"/>
        <v>#REF!</v>
      </c>
      <c r="BL60" s="285" t="e">
        <f t="shared" si="104"/>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45"/>
        <v>#REF!</v>
      </c>
      <c r="Z61" s="354" t="e">
        <f>C66</f>
        <v>#REF!</v>
      </c>
      <c r="AA61" s="391" t="e">
        <f t="shared" ref="AA61:AJ61" si="105">SUMPRODUCT(($C$9:$C$70=$BA61)*($N$9:$N$70=AA$1)*($M$9:$M$70))</f>
        <v>#REF!</v>
      </c>
      <c r="AB61" s="392" t="e">
        <f t="shared" si="105"/>
        <v>#REF!</v>
      </c>
      <c r="AC61" s="391" t="e">
        <f t="shared" si="105"/>
        <v>#REF!</v>
      </c>
      <c r="AD61" s="392" t="e">
        <f t="shared" si="105"/>
        <v>#REF!</v>
      </c>
      <c r="AE61" s="391" t="e">
        <f t="shared" si="105"/>
        <v>#REF!</v>
      </c>
      <c r="AF61" s="392" t="e">
        <f t="shared" si="105"/>
        <v>#REF!</v>
      </c>
      <c r="AG61" s="391" t="e">
        <f t="shared" si="105"/>
        <v>#REF!</v>
      </c>
      <c r="AH61" s="392" t="e">
        <f t="shared" si="105"/>
        <v>#REF!</v>
      </c>
      <c r="AI61" s="391" t="e">
        <f t="shared" si="105"/>
        <v>#REF!</v>
      </c>
      <c r="AJ61" s="392" t="e">
        <f t="shared" si="105"/>
        <v>#REF!</v>
      </c>
      <c r="AK61" s="269"/>
      <c r="AM61" s="353" t="e">
        <f t="shared" si="47"/>
        <v>#REF!</v>
      </c>
      <c r="AN61" s="354" t="e">
        <f>C66</f>
        <v>#REF!</v>
      </c>
      <c r="AO61" s="391" t="e">
        <f t="shared" si="103"/>
        <v>#REF!</v>
      </c>
      <c r="AP61" s="392" t="e">
        <f t="shared" si="103"/>
        <v>#REF!</v>
      </c>
      <c r="AQ61" s="391" t="e">
        <f t="shared" si="103"/>
        <v>#REF!</v>
      </c>
      <c r="AR61" s="392" t="e">
        <f t="shared" si="103"/>
        <v>#REF!</v>
      </c>
      <c r="AS61" s="391" t="e">
        <f t="shared" si="103"/>
        <v>#REF!</v>
      </c>
      <c r="AT61" s="392" t="e">
        <f t="shared" si="103"/>
        <v>#REF!</v>
      </c>
      <c r="AU61" s="391" t="e">
        <f t="shared" si="103"/>
        <v>#REF!</v>
      </c>
      <c r="AV61" s="392" t="e">
        <f t="shared" si="103"/>
        <v>#REF!</v>
      </c>
      <c r="AW61" s="391" t="e">
        <f t="shared" si="6"/>
        <v>#REF!</v>
      </c>
      <c r="AX61" s="297"/>
      <c r="AZ61" s="353" t="e">
        <f t="shared" si="86"/>
        <v>#REF!</v>
      </c>
      <c r="BA61" s="354" t="e">
        <f>C66</f>
        <v>#REF!</v>
      </c>
      <c r="BB61" s="391" t="e">
        <f t="shared" si="104"/>
        <v>#REF!</v>
      </c>
      <c r="BC61" s="392" t="e">
        <f t="shared" si="104"/>
        <v>#REF!</v>
      </c>
      <c r="BD61" s="391" t="e">
        <f t="shared" si="104"/>
        <v>#REF!</v>
      </c>
      <c r="BE61" s="392" t="e">
        <f t="shared" si="104"/>
        <v>#REF!</v>
      </c>
      <c r="BF61" s="391" t="e">
        <f t="shared" si="104"/>
        <v>#REF!</v>
      </c>
      <c r="BG61" s="392" t="e">
        <f t="shared" si="104"/>
        <v>#REF!</v>
      </c>
      <c r="BH61" s="391" t="e">
        <f t="shared" si="104"/>
        <v>#REF!</v>
      </c>
      <c r="BI61" s="392" t="e">
        <f t="shared" si="104"/>
        <v>#REF!</v>
      </c>
      <c r="BJ61" s="391" t="e">
        <f t="shared" si="104"/>
        <v>#REF!</v>
      </c>
      <c r="BK61" s="392" t="e">
        <f t="shared" si="104"/>
        <v>#REF!</v>
      </c>
      <c r="BL61" s="392" t="e">
        <f t="shared" si="104"/>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06">IF(M62=0,"",IF(N62=0,"ERROR",""))</f>
        <v/>
      </c>
      <c r="P62" s="289" t="str">
        <f t="shared" ref="P62:P67" si="107">IF(O62="ERROR","Please insert comment","")</f>
        <v/>
      </c>
      <c r="Y62" s="276" t="e">
        <f t="shared" si="45"/>
        <v>#REF!</v>
      </c>
      <c r="Z62" s="277"/>
      <c r="AA62" s="278" t="e">
        <f t="shared" ref="AA62:AJ62" si="108">+AA63+AA64+AA65</f>
        <v>#REF!</v>
      </c>
      <c r="AB62" s="279" t="e">
        <f t="shared" si="108"/>
        <v>#REF!</v>
      </c>
      <c r="AC62" s="278" t="e">
        <f t="shared" si="108"/>
        <v>#REF!</v>
      </c>
      <c r="AD62" s="279" t="e">
        <f t="shared" si="108"/>
        <v>#REF!</v>
      </c>
      <c r="AE62" s="278" t="e">
        <f t="shared" si="108"/>
        <v>#REF!</v>
      </c>
      <c r="AF62" s="279" t="e">
        <f t="shared" si="108"/>
        <v>#REF!</v>
      </c>
      <c r="AG62" s="278" t="e">
        <f t="shared" si="108"/>
        <v>#REF!</v>
      </c>
      <c r="AH62" s="279" t="e">
        <f t="shared" si="108"/>
        <v>#REF!</v>
      </c>
      <c r="AI62" s="278" t="e">
        <f t="shared" si="108"/>
        <v>#REF!</v>
      </c>
      <c r="AJ62" s="279" t="e">
        <f t="shared" si="108"/>
        <v>#REF!</v>
      </c>
      <c r="AM62" s="276" t="e">
        <f t="shared" si="47"/>
        <v>#REF!</v>
      </c>
      <c r="AN62" s="277"/>
      <c r="AO62" s="278" t="e">
        <f t="shared" ref="AO62:AV62" si="109">+AO63+AO64+AO65</f>
        <v>#REF!</v>
      </c>
      <c r="AP62" s="279" t="e">
        <f t="shared" si="109"/>
        <v>#REF!</v>
      </c>
      <c r="AQ62" s="278" t="e">
        <f t="shared" si="109"/>
        <v>#REF!</v>
      </c>
      <c r="AR62" s="279" t="e">
        <f t="shared" si="109"/>
        <v>#REF!</v>
      </c>
      <c r="AS62" s="278" t="e">
        <f t="shared" si="109"/>
        <v>#REF!</v>
      </c>
      <c r="AT62" s="279" t="e">
        <f t="shared" si="109"/>
        <v>#REF!</v>
      </c>
      <c r="AU62" s="278" t="e">
        <f t="shared" si="109"/>
        <v>#REF!</v>
      </c>
      <c r="AV62" s="279" t="e">
        <f t="shared" si="109"/>
        <v>#REF!</v>
      </c>
      <c r="AW62" s="278" t="e">
        <f t="shared" si="6"/>
        <v>#REF!</v>
      </c>
      <c r="AX62" s="331"/>
      <c r="AZ62" s="276" t="e">
        <f t="shared" si="86"/>
        <v>#REF!</v>
      </c>
      <c r="BA62" s="277"/>
      <c r="BB62" s="278" t="e">
        <f>+BB63+BB64+BB65</f>
        <v>#REF!</v>
      </c>
      <c r="BC62" s="279" t="e">
        <f t="shared" ref="BC62:BL62" si="110">+BC63+BC64+BC65</f>
        <v>#REF!</v>
      </c>
      <c r="BD62" s="278" t="e">
        <f t="shared" si="110"/>
        <v>#REF!</v>
      </c>
      <c r="BE62" s="279" t="e">
        <f t="shared" si="110"/>
        <v>#REF!</v>
      </c>
      <c r="BF62" s="278" t="e">
        <f t="shared" si="110"/>
        <v>#REF!</v>
      </c>
      <c r="BG62" s="279" t="e">
        <f t="shared" si="110"/>
        <v>#REF!</v>
      </c>
      <c r="BH62" s="278" t="e">
        <f t="shared" si="110"/>
        <v>#REF!</v>
      </c>
      <c r="BI62" s="279" t="e">
        <f t="shared" si="110"/>
        <v>#REF!</v>
      </c>
      <c r="BJ62" s="278" t="e">
        <f t="shared" si="110"/>
        <v>#REF!</v>
      </c>
      <c r="BK62" s="279" t="e">
        <f t="shared" si="110"/>
        <v>#REF!</v>
      </c>
      <c r="BL62" s="279" t="e">
        <f t="shared" si="110"/>
        <v>#REF!</v>
      </c>
    </row>
    <row r="63" spans="1:64">
      <c r="A63" s="270"/>
      <c r="B63" s="276" t="e">
        <f>#REF!</f>
        <v>#REF!</v>
      </c>
      <c r="C63" s="277"/>
      <c r="E63" s="286">
        <f>SUM(E64:E66)</f>
        <v>0</v>
      </c>
      <c r="F63" s="286">
        <f>SUM(F64:F66)</f>
        <v>0</v>
      </c>
      <c r="G63" s="286">
        <f>SUM(G64:G66)</f>
        <v>0</v>
      </c>
      <c r="I63" s="286">
        <f>SUM(I64:I66)</f>
        <v>694470</v>
      </c>
      <c r="J63" s="286">
        <f>SUM(J64:J66)</f>
        <v>0</v>
      </c>
      <c r="K63" s="286">
        <f>SUM(K64:K66)</f>
        <v>694470</v>
      </c>
      <c r="M63" s="286"/>
      <c r="N63" s="277"/>
      <c r="O63" s="288" t="str">
        <f t="shared" si="106"/>
        <v/>
      </c>
      <c r="P63" s="289" t="str">
        <f t="shared" si="107"/>
        <v/>
      </c>
      <c r="Y63" s="353" t="e">
        <f t="shared" si="45"/>
        <v>#REF!</v>
      </c>
      <c r="Z63" s="354" t="e">
        <f>C68</f>
        <v>#REF!</v>
      </c>
      <c r="AA63" s="391" t="e">
        <f t="shared" ref="AA63:AI65" si="111">SUMPRODUCT(($A$76:$A$743=$Y63&amp;"- "&amp;$Z63)*($C$76:$C$743=AA$1)*($G$76:$G$743))</f>
        <v>#REF!</v>
      </c>
      <c r="AB63" s="392" t="e">
        <f t="shared" si="111"/>
        <v>#REF!</v>
      </c>
      <c r="AC63" s="391" t="e">
        <f t="shared" si="111"/>
        <v>#REF!</v>
      </c>
      <c r="AD63" s="392" t="e">
        <f t="shared" si="111"/>
        <v>#REF!</v>
      </c>
      <c r="AE63" s="391" t="e">
        <f t="shared" si="111"/>
        <v>#REF!</v>
      </c>
      <c r="AF63" s="392" t="e">
        <f t="shared" si="111"/>
        <v>#REF!</v>
      </c>
      <c r="AG63" s="391" t="e">
        <f t="shared" si="111"/>
        <v>#REF!</v>
      </c>
      <c r="AH63" s="392" t="e">
        <f t="shared" si="111"/>
        <v>#REF!</v>
      </c>
      <c r="AI63" s="391" t="e">
        <f t="shared" si="111"/>
        <v>#REF!</v>
      </c>
      <c r="AJ63" s="392" t="e">
        <f>SUM(AA63:AI63)</f>
        <v>#REF!</v>
      </c>
      <c r="AM63" s="353" t="e">
        <f t="shared" si="47"/>
        <v>#REF!</v>
      </c>
      <c r="AN63" s="354" t="e">
        <f>C68</f>
        <v>#REF!</v>
      </c>
      <c r="AO63" s="391" t="e">
        <f>SUMPRODUCT(($J$76:$J$742=$AM63&amp;"- "&amp;$AN63)*($K$76:$K$742=AO$1)*($O$76:$O$742))</f>
        <v>#REF!</v>
      </c>
      <c r="AP63" s="392" t="e">
        <f t="shared" ref="AP63:AV65" si="112">SUMPRODUCT(($J$76:$J$742=$AM63&amp;"- "&amp;$AN63)*($K$76:$K$742=AP$1)*($O$76:$O$742))</f>
        <v>#REF!</v>
      </c>
      <c r="AQ63" s="391" t="e">
        <f t="shared" si="112"/>
        <v>#REF!</v>
      </c>
      <c r="AR63" s="392" t="e">
        <f t="shared" si="112"/>
        <v>#REF!</v>
      </c>
      <c r="AS63" s="391" t="e">
        <f t="shared" si="112"/>
        <v>#REF!</v>
      </c>
      <c r="AT63" s="392" t="e">
        <f t="shared" si="112"/>
        <v>#REF!</v>
      </c>
      <c r="AU63" s="391" t="e">
        <f t="shared" si="112"/>
        <v>#REF!</v>
      </c>
      <c r="AV63" s="392" t="e">
        <f t="shared" si="112"/>
        <v>#REF!</v>
      </c>
      <c r="AW63" s="391" t="e">
        <f t="shared" si="6"/>
        <v>#REF!</v>
      </c>
      <c r="AX63" s="297"/>
      <c r="AZ63" s="353" t="e">
        <f t="shared" si="86"/>
        <v>#REF!</v>
      </c>
      <c r="BA63" s="354" t="e">
        <f>C68</f>
        <v>#REF!</v>
      </c>
      <c r="BB63" s="391" t="e">
        <f t="shared" ref="BB63:BL65" si="113">SUMPRODUCT(($C$9:$C$70=$BA63)*($N$9:$N$70=BB$1)*($M$9:$M$70))</f>
        <v>#REF!</v>
      </c>
      <c r="BC63" s="392" t="e">
        <f t="shared" si="113"/>
        <v>#REF!</v>
      </c>
      <c r="BD63" s="391" t="e">
        <f t="shared" si="113"/>
        <v>#REF!</v>
      </c>
      <c r="BE63" s="392" t="e">
        <f t="shared" si="113"/>
        <v>#REF!</v>
      </c>
      <c r="BF63" s="391" t="e">
        <f t="shared" si="113"/>
        <v>#REF!</v>
      </c>
      <c r="BG63" s="392" t="e">
        <f t="shared" si="113"/>
        <v>#REF!</v>
      </c>
      <c r="BH63" s="391" t="e">
        <f t="shared" si="113"/>
        <v>#REF!</v>
      </c>
      <c r="BI63" s="392" t="e">
        <f t="shared" si="113"/>
        <v>#REF!</v>
      </c>
      <c r="BJ63" s="391" t="e">
        <f t="shared" si="113"/>
        <v>#REF!</v>
      </c>
      <c r="BK63" s="392" t="e">
        <f t="shared" si="113"/>
        <v>#REF!</v>
      </c>
      <c r="BL63" s="392" t="e">
        <f t="shared" si="113"/>
        <v>#REF!</v>
      </c>
    </row>
    <row r="64" spans="1:64" ht="12.75" customHeight="1">
      <c r="A64" s="270">
        <f>+A62+1</f>
        <v>11</v>
      </c>
      <c r="B64" s="353" t="e">
        <f>#REF!</f>
        <v>#REF!</v>
      </c>
      <c r="C64" s="367" t="e">
        <f>#REF!</f>
        <v>#REF!</v>
      </c>
      <c r="E64" s="368"/>
      <c r="F64" s="368"/>
      <c r="G64" s="368"/>
      <c r="I64" s="357">
        <v>578725</v>
      </c>
      <c r="J64" s="357">
        <f>SUMIF($J$76:$J$742,B64&amp;"- "&amp;C64,$O$76:$O$742)</f>
        <v>0</v>
      </c>
      <c r="K64" s="357">
        <f>I64+J64</f>
        <v>578725</v>
      </c>
      <c r="M64" s="357"/>
      <c r="N64" s="367"/>
      <c r="O64" s="288" t="str">
        <f t="shared" si="106"/>
        <v/>
      </c>
      <c r="P64" s="289" t="str">
        <f t="shared" si="107"/>
        <v/>
      </c>
      <c r="Y64" s="270" t="e">
        <f t="shared" si="45"/>
        <v>#REF!</v>
      </c>
      <c r="Z64" s="283" t="e">
        <f>C69</f>
        <v>#REF!</v>
      </c>
      <c r="AA64" s="284" t="e">
        <f t="shared" si="111"/>
        <v>#REF!</v>
      </c>
      <c r="AB64" s="285" t="e">
        <f t="shared" si="111"/>
        <v>#REF!</v>
      </c>
      <c r="AC64" s="284" t="e">
        <f t="shared" si="111"/>
        <v>#REF!</v>
      </c>
      <c r="AD64" s="285" t="e">
        <f t="shared" si="111"/>
        <v>#REF!</v>
      </c>
      <c r="AE64" s="284" t="e">
        <f t="shared" si="111"/>
        <v>#REF!</v>
      </c>
      <c r="AF64" s="285" t="e">
        <f t="shared" si="111"/>
        <v>#REF!</v>
      </c>
      <c r="AG64" s="284" t="e">
        <f t="shared" si="111"/>
        <v>#REF!</v>
      </c>
      <c r="AH64" s="285" t="e">
        <f t="shared" si="111"/>
        <v>#REF!</v>
      </c>
      <c r="AI64" s="284" t="e">
        <f t="shared" si="111"/>
        <v>#REF!</v>
      </c>
      <c r="AJ64" s="285" t="e">
        <f>SUM(AA64:AI64)</f>
        <v>#REF!</v>
      </c>
      <c r="AM64" s="270" t="e">
        <f t="shared" si="47"/>
        <v>#REF!</v>
      </c>
      <c r="AN64" s="283" t="e">
        <f>C69</f>
        <v>#REF!</v>
      </c>
      <c r="AO64" s="284" t="e">
        <f>SUMPRODUCT(($J$76:$J$742=$AM64&amp;"- "&amp;$AN64)*($K$76:$K$742=AO$1)*($O$76:$O$742))</f>
        <v>#REF!</v>
      </c>
      <c r="AP64" s="285" t="e">
        <f t="shared" si="112"/>
        <v>#REF!</v>
      </c>
      <c r="AQ64" s="284" t="e">
        <f t="shared" si="112"/>
        <v>#REF!</v>
      </c>
      <c r="AR64" s="285" t="e">
        <f t="shared" si="112"/>
        <v>#REF!</v>
      </c>
      <c r="AS64" s="284" t="e">
        <f t="shared" si="112"/>
        <v>#REF!</v>
      </c>
      <c r="AT64" s="285" t="e">
        <f t="shared" si="112"/>
        <v>#REF!</v>
      </c>
      <c r="AU64" s="284" t="e">
        <f t="shared" si="112"/>
        <v>#REF!</v>
      </c>
      <c r="AV64" s="285" t="e">
        <f t="shared" si="112"/>
        <v>#REF!</v>
      </c>
      <c r="AW64" s="284" t="e">
        <f t="shared" si="6"/>
        <v>#REF!</v>
      </c>
      <c r="AX64" s="285"/>
      <c r="AZ64" s="270" t="e">
        <f t="shared" si="86"/>
        <v>#REF!</v>
      </c>
      <c r="BA64" s="283" t="e">
        <f>C69</f>
        <v>#REF!</v>
      </c>
      <c r="BB64" s="284" t="e">
        <f t="shared" si="113"/>
        <v>#REF!</v>
      </c>
      <c r="BC64" s="285" t="e">
        <f t="shared" si="113"/>
        <v>#REF!</v>
      </c>
      <c r="BD64" s="284" t="e">
        <f t="shared" si="113"/>
        <v>#REF!</v>
      </c>
      <c r="BE64" s="285" t="e">
        <f t="shared" si="113"/>
        <v>#REF!</v>
      </c>
      <c r="BF64" s="284" t="e">
        <f t="shared" si="113"/>
        <v>#REF!</v>
      </c>
      <c r="BG64" s="285" t="e">
        <f t="shared" si="113"/>
        <v>#REF!</v>
      </c>
      <c r="BH64" s="284" t="e">
        <f t="shared" si="113"/>
        <v>#REF!</v>
      </c>
      <c r="BI64" s="285" t="e">
        <f t="shared" si="113"/>
        <v>#REF!</v>
      </c>
      <c r="BJ64" s="284" t="e">
        <f t="shared" si="113"/>
        <v>#REF!</v>
      </c>
      <c r="BK64" s="285" t="e">
        <f t="shared" si="113"/>
        <v>#REF!</v>
      </c>
      <c r="BL64" s="285" t="e">
        <f t="shared" si="113"/>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06"/>
        <v/>
      </c>
      <c r="P65" s="289" t="str">
        <f t="shared" si="107"/>
        <v/>
      </c>
      <c r="Y65" s="353" t="e">
        <f t="shared" si="45"/>
        <v>#REF!</v>
      </c>
      <c r="Z65" s="354" t="e">
        <f>C70</f>
        <v>#REF!</v>
      </c>
      <c r="AA65" s="391" t="e">
        <f t="shared" si="111"/>
        <v>#REF!</v>
      </c>
      <c r="AB65" s="392" t="e">
        <f t="shared" si="111"/>
        <v>#REF!</v>
      </c>
      <c r="AC65" s="391" t="e">
        <f t="shared" si="111"/>
        <v>#REF!</v>
      </c>
      <c r="AD65" s="392" t="e">
        <f t="shared" si="111"/>
        <v>#REF!</v>
      </c>
      <c r="AE65" s="391" t="e">
        <f t="shared" si="111"/>
        <v>#REF!</v>
      </c>
      <c r="AF65" s="392" t="e">
        <f t="shared" si="111"/>
        <v>#REF!</v>
      </c>
      <c r="AG65" s="391" t="e">
        <f t="shared" si="111"/>
        <v>#REF!</v>
      </c>
      <c r="AH65" s="392" t="e">
        <f t="shared" si="111"/>
        <v>#REF!</v>
      </c>
      <c r="AI65" s="391" t="e">
        <f t="shared" si="111"/>
        <v>#REF!</v>
      </c>
      <c r="AJ65" s="392" t="e">
        <f>SUM(AA65:AI65)</f>
        <v>#REF!</v>
      </c>
      <c r="AM65" s="353" t="e">
        <f t="shared" si="47"/>
        <v>#REF!</v>
      </c>
      <c r="AN65" s="354" t="e">
        <f>C70</f>
        <v>#REF!</v>
      </c>
      <c r="AO65" s="391" t="e">
        <f>SUMPRODUCT(($J$76:$J$742=$AM65&amp;"- "&amp;$AN65)*($K$76:$K$742=AO$1)*($O$76:$O$742))</f>
        <v>#REF!</v>
      </c>
      <c r="AP65" s="392" t="e">
        <f t="shared" si="112"/>
        <v>#REF!</v>
      </c>
      <c r="AQ65" s="391" t="e">
        <f t="shared" si="112"/>
        <v>#REF!</v>
      </c>
      <c r="AR65" s="392" t="e">
        <f t="shared" si="112"/>
        <v>#REF!</v>
      </c>
      <c r="AS65" s="391" t="e">
        <f t="shared" si="112"/>
        <v>#REF!</v>
      </c>
      <c r="AT65" s="392" t="e">
        <f t="shared" si="112"/>
        <v>#REF!</v>
      </c>
      <c r="AU65" s="391" t="e">
        <f t="shared" si="112"/>
        <v>#REF!</v>
      </c>
      <c r="AV65" s="392" t="e">
        <f t="shared" si="112"/>
        <v>#REF!</v>
      </c>
      <c r="AW65" s="391" t="e">
        <f t="shared" si="6"/>
        <v>#REF!</v>
      </c>
      <c r="AX65" s="297"/>
      <c r="AZ65" s="353" t="e">
        <f t="shared" si="86"/>
        <v>#REF!</v>
      </c>
      <c r="BA65" s="354" t="e">
        <f>C70</f>
        <v>#REF!</v>
      </c>
      <c r="BB65" s="391" t="e">
        <f t="shared" si="113"/>
        <v>#REF!</v>
      </c>
      <c r="BC65" s="392" t="e">
        <f t="shared" si="113"/>
        <v>#REF!</v>
      </c>
      <c r="BD65" s="391" t="e">
        <f t="shared" si="113"/>
        <v>#REF!</v>
      </c>
      <c r="BE65" s="392" t="e">
        <f t="shared" si="113"/>
        <v>#REF!</v>
      </c>
      <c r="BF65" s="391" t="e">
        <f t="shared" si="113"/>
        <v>#REF!</v>
      </c>
      <c r="BG65" s="392" t="e">
        <f t="shared" si="113"/>
        <v>#REF!</v>
      </c>
      <c r="BH65" s="391" t="e">
        <f t="shared" si="113"/>
        <v>#REF!</v>
      </c>
      <c r="BI65" s="392" t="e">
        <f t="shared" si="113"/>
        <v>#REF!</v>
      </c>
      <c r="BJ65" s="391" t="e">
        <f t="shared" si="113"/>
        <v>#REF!</v>
      </c>
      <c r="BK65" s="392" t="e">
        <f t="shared" si="113"/>
        <v>#REF!</v>
      </c>
      <c r="BL65" s="392" t="e">
        <f t="shared" si="113"/>
        <v>#REF!</v>
      </c>
    </row>
    <row r="66" spans="1:64">
      <c r="A66" s="270"/>
      <c r="B66" s="353" t="e">
        <f>#REF!</f>
        <v>#REF!</v>
      </c>
      <c r="C66" s="367" t="e">
        <f>#REF!</f>
        <v>#REF!</v>
      </c>
      <c r="E66" s="368"/>
      <c r="F66" s="368"/>
      <c r="G66" s="368"/>
      <c r="I66" s="357">
        <v>115745</v>
      </c>
      <c r="J66" s="357">
        <f>SUMIF($J$76:$J$742,B66&amp;"- "&amp;C66,$O$76:$O$742)</f>
        <v>0</v>
      </c>
      <c r="K66" s="357">
        <f>I66+J66</f>
        <v>115745</v>
      </c>
      <c r="M66" s="357"/>
      <c r="N66" s="367"/>
      <c r="O66" s="288" t="str">
        <f t="shared" si="106"/>
        <v/>
      </c>
      <c r="P66" s="289" t="str">
        <f t="shared" si="10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06"/>
        <v/>
      </c>
      <c r="P67" s="289" t="str">
        <f t="shared" si="10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A2">
      <selection activeCell="I16" sqref="I16"/>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41" priority="4" operator="containsText" text="ERROR">
      <formula>NOT(ISERROR(SEARCH("ERROR",F72)))</formula>
    </cfRule>
  </conditionalFormatting>
  <conditionalFormatting sqref="J72">
    <cfRule type="containsText" dxfId="40" priority="3" operator="containsText" text="ERROR">
      <formula>NOT(ISERROR(SEARCH("ERROR",J72)))</formula>
    </cfRule>
  </conditionalFormatting>
  <conditionalFormatting sqref="T14">
    <cfRule type="containsText" dxfId="39" priority="2" operator="containsText" text="ERROR">
      <formula>NOT(ISERROR(SEARCH("ERROR",T14)))</formula>
    </cfRule>
  </conditionalFormatting>
  <conditionalFormatting sqref="T26">
    <cfRule type="containsText" dxfId="38" priority="1" operator="containsText" text="ERROR">
      <formula>NOT(ISERROR(SEARCH("ERROR",T26)))</formula>
    </cfRule>
  </conditionalFormatting>
  <dataValidations count="5">
    <dataValidation type="list" allowBlank="1" showInputMessage="1" showErrorMessage="1" sqref="N9:N15 N61 N67:N70 N51 N53:N58 N63:N65 N17:N49" xr:uid="{00000000-0002-0000-2900-000000000000}">
      <formula1>FinalDiff</formula1>
    </dataValidation>
    <dataValidation type="list" allowBlank="1" showInputMessage="1" showErrorMessage="1" sqref="N743 L91:L92 K76:L90 K91:K742" xr:uid="{00000000-0002-0000-2900-000001000000}">
      <formula1>Govadjust</formula1>
    </dataValidation>
    <dataValidation type="list" allowBlank="1" showInputMessage="1" showErrorMessage="1" sqref="J76:J742" xr:uid="{00000000-0002-0000-2900-000002000000}">
      <formula1>Taxes</formula1>
    </dataValidation>
    <dataValidation type="list" allowBlank="1" showInputMessage="1" showErrorMessage="1" sqref="C76:C743" xr:uid="{00000000-0002-0000-2900-000003000000}">
      <formula1>Compadjust</formula1>
    </dataValidation>
    <dataValidation type="list" allowBlank="1" showErrorMessage="1" errorTitle="Taxes" error="Non valid entry. Please check the tax list" promptTitle="Taxes" prompt="Please select the tax subject to adjustment" sqref="A76:A743" xr:uid="{00000000-0002-0000-2900-000004000000}">
      <formula1>Taxes</formula1>
    </dataValidation>
  </dataValidations>
  <pageMargins left="0.7" right="0.7" top="0.75" bottom="0.75" header="0.3" footer="0.3"/>
  <pageSetup paperSize="9" orientation="landscape" r:id="rId2"/>
  <ignoredErrors>
    <ignoredError sqref="F14:G14 I14:K14 M14"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39">
    <tabColor rgb="FF00B0F0"/>
  </sheetPr>
  <dimension ref="A1:BL746"/>
  <sheetViews>
    <sheetView showGridLines="0" zoomScaleNormal="100" workbookViewId="0">
      <selection activeCell="J83" sqref="J83"/>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5" si="0">B7</f>
        <v>#REF!</v>
      </c>
      <c r="Z2" s="350"/>
      <c r="AA2" s="384"/>
      <c r="AB2" s="384"/>
      <c r="AC2" s="384"/>
      <c r="AD2" s="384"/>
      <c r="AE2" s="384"/>
      <c r="AF2" s="384"/>
      <c r="AG2" s="384"/>
      <c r="AH2" s="384"/>
      <c r="AI2" s="384"/>
      <c r="AJ2" s="384"/>
      <c r="AM2" s="350" t="e">
        <f t="shared" ref="AM2:AN35"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 t="shared" ref="AZ2:BA17" si="3">B7</f>
        <v>#REF!</v>
      </c>
      <c r="BA2" s="350"/>
      <c r="BB2" s="384"/>
      <c r="BC2" s="384"/>
      <c r="BD2" s="384"/>
      <c r="BE2" s="384"/>
      <c r="BF2" s="384"/>
      <c r="BG2" s="384"/>
      <c r="BH2" s="384"/>
      <c r="BI2" s="384"/>
      <c r="BJ2" s="384"/>
      <c r="BK2" s="384"/>
      <c r="BL2" s="384"/>
    </row>
    <row r="3" spans="1:64">
      <c r="C3" s="272" t="s">
        <v>156</v>
      </c>
      <c r="E3" s="273" t="e">
        <f>#REF!</f>
        <v>#REF!</v>
      </c>
      <c r="F3" s="274" t="s">
        <v>73</v>
      </c>
      <c r="G3" s="273" t="e">
        <f>#REF!</f>
        <v>#REF!</v>
      </c>
      <c r="J3" s="272" t="s">
        <v>155</v>
      </c>
      <c r="K3" s="275" t="e">
        <f>#REF!</f>
        <v>#REF!</v>
      </c>
      <c r="Y3" s="276" t="e">
        <f t="shared" si="0"/>
        <v>#REF!</v>
      </c>
      <c r="Z3" s="277"/>
      <c r="AA3" s="278" t="e">
        <f t="shared" ref="AA3:AJ3" si="4">SUM(AA4:AA8)</f>
        <v>#REF!</v>
      </c>
      <c r="AB3" s="279" t="e">
        <f t="shared" si="4"/>
        <v>#REF!</v>
      </c>
      <c r="AC3" s="278" t="e">
        <f t="shared" si="4"/>
        <v>#REF!</v>
      </c>
      <c r="AD3" s="279" t="e">
        <f t="shared" si="4"/>
        <v>#REF!</v>
      </c>
      <c r="AE3" s="278" t="e">
        <f t="shared" si="4"/>
        <v>#REF!</v>
      </c>
      <c r="AF3" s="279" t="e">
        <f t="shared" si="4"/>
        <v>#REF!</v>
      </c>
      <c r="AG3" s="278" t="e">
        <f t="shared" si="4"/>
        <v>#REF!</v>
      </c>
      <c r="AH3" s="279" t="e">
        <f t="shared" si="4"/>
        <v>#REF!</v>
      </c>
      <c r="AI3" s="278" t="e">
        <f t="shared" si="4"/>
        <v>#REF!</v>
      </c>
      <c r="AJ3" s="279" t="e">
        <f t="shared" si="4"/>
        <v>#REF!</v>
      </c>
      <c r="AM3" s="276" t="e">
        <f t="shared" si="1"/>
        <v>#REF!</v>
      </c>
      <c r="AN3" s="277"/>
      <c r="AO3" s="278" t="e">
        <f t="shared" ref="AO3:AV3" si="5">SUM(AO4:AO8)</f>
        <v>#REF!</v>
      </c>
      <c r="AP3" s="279" t="e">
        <f t="shared" si="5"/>
        <v>#REF!</v>
      </c>
      <c r="AQ3" s="278" t="e">
        <f t="shared" si="5"/>
        <v>#REF!</v>
      </c>
      <c r="AR3" s="279" t="e">
        <f t="shared" si="5"/>
        <v>#REF!</v>
      </c>
      <c r="AS3" s="278" t="e">
        <f t="shared" si="5"/>
        <v>#REF!</v>
      </c>
      <c r="AT3" s="279" t="e">
        <f t="shared" si="5"/>
        <v>#REF!</v>
      </c>
      <c r="AU3" s="278" t="e">
        <f t="shared" si="5"/>
        <v>#REF!</v>
      </c>
      <c r="AV3" s="279" t="e">
        <f t="shared" si="5"/>
        <v>#REF!</v>
      </c>
      <c r="AW3" s="278" t="e">
        <f t="shared" ref="AW3:AW65" si="6">SUM(AO3:AV3)</f>
        <v>#REF!</v>
      </c>
      <c r="AX3" s="331"/>
      <c r="AZ3" s="276" t="e">
        <f t="shared" si="3"/>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si="0"/>
        <v>#REF!</v>
      </c>
      <c r="AA4" s="391" t="e">
        <f t="shared" ref="AA4:AI8" si="8">SUMPRODUCT(($A$76:$A$743=$Y4&amp;"- "&amp;$Z4)*($C$76:$C$743=AA$1)*($G$76:$G$743))</f>
        <v>#REF!</v>
      </c>
      <c r="AB4" s="392" t="e">
        <f t="shared" si="8"/>
        <v>#REF!</v>
      </c>
      <c r="AC4" s="391" t="e">
        <f t="shared" si="8"/>
        <v>#REF!</v>
      </c>
      <c r="AD4" s="392" t="e">
        <f t="shared" si="8"/>
        <v>#REF!</v>
      </c>
      <c r="AE4" s="391" t="e">
        <f t="shared" si="8"/>
        <v>#REF!</v>
      </c>
      <c r="AF4" s="392" t="e">
        <f t="shared" si="8"/>
        <v>#REF!</v>
      </c>
      <c r="AG4" s="391" t="e">
        <f t="shared" si="8"/>
        <v>#REF!</v>
      </c>
      <c r="AH4" s="392" t="e">
        <f t="shared" si="8"/>
        <v>#REF!</v>
      </c>
      <c r="AI4" s="391" t="e">
        <f t="shared" si="8"/>
        <v>#REF!</v>
      </c>
      <c r="AJ4" s="392" t="e">
        <f>SUM(AA4:AI4)</f>
        <v>#REF!</v>
      </c>
      <c r="AM4" s="353" t="e">
        <f t="shared" si="1"/>
        <v>#REF!</v>
      </c>
      <c r="AN4" s="354" t="e">
        <f t="shared" si="1"/>
        <v>#REF!</v>
      </c>
      <c r="AO4" s="391" t="e">
        <f t="shared" ref="AO4:AV8" si="9">SUMPRODUCT(($J$76:$J$742=$AM4&amp;"- "&amp;$AN4)*($K$76:$K$742=AO$1)*($O$76:$O$742))</f>
        <v>#REF!</v>
      </c>
      <c r="AP4" s="392" t="e">
        <f t="shared" si="9"/>
        <v>#REF!</v>
      </c>
      <c r="AQ4" s="391" t="e">
        <f t="shared" si="9"/>
        <v>#REF!</v>
      </c>
      <c r="AR4" s="392" t="e">
        <f t="shared" si="9"/>
        <v>#REF!</v>
      </c>
      <c r="AS4" s="391" t="e">
        <f t="shared" si="9"/>
        <v>#REF!</v>
      </c>
      <c r="AT4" s="392" t="e">
        <f t="shared" si="9"/>
        <v>#REF!</v>
      </c>
      <c r="AU4" s="391" t="e">
        <f t="shared" si="9"/>
        <v>#REF!</v>
      </c>
      <c r="AV4" s="392" t="e">
        <f t="shared" si="9"/>
        <v>#REF!</v>
      </c>
      <c r="AW4" s="391" t="e">
        <f t="shared" si="6"/>
        <v>#REF!</v>
      </c>
      <c r="AX4" s="297"/>
      <c r="AZ4" s="353" t="e">
        <f t="shared" si="3"/>
        <v>#REF!</v>
      </c>
      <c r="BA4" s="354" t="e">
        <f>C9</f>
        <v>#REF!</v>
      </c>
      <c r="BB4" s="391" t="e">
        <f t="shared" ref="BB4:BL8" si="10">SUMPRODUCT(($C$9:$C$70=$BA4)*($N$9:$N$70=BB$1)*($M$9:$M$70))</f>
        <v>#REF!</v>
      </c>
      <c r="BC4" s="392" t="e">
        <f t="shared" si="10"/>
        <v>#REF!</v>
      </c>
      <c r="BD4" s="391" t="e">
        <f t="shared" si="10"/>
        <v>#REF!</v>
      </c>
      <c r="BE4" s="392" t="e">
        <f t="shared" si="10"/>
        <v>#REF!</v>
      </c>
      <c r="BF4" s="391" t="e">
        <f t="shared" si="10"/>
        <v>#REF!</v>
      </c>
      <c r="BG4" s="392" t="e">
        <f t="shared" si="10"/>
        <v>#REF!</v>
      </c>
      <c r="BH4" s="391" t="e">
        <f t="shared" si="10"/>
        <v>#REF!</v>
      </c>
      <c r="BI4" s="392" t="e">
        <f t="shared" si="10"/>
        <v>#REF!</v>
      </c>
      <c r="BJ4" s="391" t="e">
        <f t="shared" si="10"/>
        <v>#REF!</v>
      </c>
      <c r="BK4" s="392" t="e">
        <f t="shared" si="10"/>
        <v>#REF!</v>
      </c>
      <c r="BL4" s="392" t="e">
        <f t="shared" si="10"/>
        <v>#REF!</v>
      </c>
    </row>
    <row r="5" spans="1:64">
      <c r="B5" s="490" t="s">
        <v>5</v>
      </c>
      <c r="C5" s="500" t="s">
        <v>157</v>
      </c>
      <c r="E5" s="495" t="s">
        <v>149</v>
      </c>
      <c r="F5" s="495"/>
      <c r="G5" s="495"/>
      <c r="I5" s="495" t="s">
        <v>150</v>
      </c>
      <c r="J5" s="495"/>
      <c r="K5" s="495"/>
      <c r="M5" s="496" t="s">
        <v>151</v>
      </c>
      <c r="N5" s="498" t="s">
        <v>185</v>
      </c>
      <c r="Q5" s="280"/>
      <c r="R5" s="271" t="e">
        <f>#REF!</f>
        <v>#REF!</v>
      </c>
      <c r="S5" s="271">
        <f t="shared" ref="S5:S13" si="11">SUMIF($C$76:$C$743,R5,$G$76:$G$743)</f>
        <v>0</v>
      </c>
      <c r="U5" s="271" t="e">
        <f>#REF!</f>
        <v>#REF!</v>
      </c>
      <c r="V5" s="271">
        <f t="shared" ref="V5:V15" si="12">SUMIF($N$8:$N$70,U5,$M$8:$M$70)</f>
        <v>0</v>
      </c>
      <c r="Y5" s="270" t="e">
        <f t="shared" si="0"/>
        <v>#REF!</v>
      </c>
      <c r="Z5" s="283" t="e">
        <f t="shared" si="0"/>
        <v>#REF!</v>
      </c>
      <c r="AA5" s="284" t="e">
        <f t="shared" si="8"/>
        <v>#REF!</v>
      </c>
      <c r="AB5" s="285" t="e">
        <f t="shared" si="8"/>
        <v>#REF!</v>
      </c>
      <c r="AC5" s="284" t="e">
        <f t="shared" si="8"/>
        <v>#REF!</v>
      </c>
      <c r="AD5" s="285" t="e">
        <f t="shared" si="8"/>
        <v>#REF!</v>
      </c>
      <c r="AE5" s="284" t="e">
        <f t="shared" si="8"/>
        <v>#REF!</v>
      </c>
      <c r="AF5" s="285" t="e">
        <f t="shared" si="8"/>
        <v>#REF!</v>
      </c>
      <c r="AG5" s="284" t="e">
        <f t="shared" si="8"/>
        <v>#REF!</v>
      </c>
      <c r="AH5" s="285" t="e">
        <f t="shared" si="8"/>
        <v>#REF!</v>
      </c>
      <c r="AI5" s="284" t="e">
        <f t="shared" si="8"/>
        <v>#REF!</v>
      </c>
      <c r="AJ5" s="285" t="e">
        <f>SUM(AA5:AI5)</f>
        <v>#REF!</v>
      </c>
      <c r="AM5" s="270" t="e">
        <f t="shared" si="1"/>
        <v>#REF!</v>
      </c>
      <c r="AN5" s="283" t="e">
        <f t="shared" si="1"/>
        <v>#REF!</v>
      </c>
      <c r="AO5" s="284" t="e">
        <f t="shared" si="9"/>
        <v>#REF!</v>
      </c>
      <c r="AP5" s="285" t="e">
        <f t="shared" si="9"/>
        <v>#REF!</v>
      </c>
      <c r="AQ5" s="284" t="e">
        <f t="shared" si="9"/>
        <v>#REF!</v>
      </c>
      <c r="AR5" s="285" t="e">
        <f t="shared" si="9"/>
        <v>#REF!</v>
      </c>
      <c r="AS5" s="284" t="e">
        <f t="shared" si="9"/>
        <v>#REF!</v>
      </c>
      <c r="AT5" s="285" t="e">
        <f t="shared" si="9"/>
        <v>#REF!</v>
      </c>
      <c r="AU5" s="284" t="e">
        <f t="shared" si="9"/>
        <v>#REF!</v>
      </c>
      <c r="AV5" s="285" t="e">
        <f t="shared" si="9"/>
        <v>#REF!</v>
      </c>
      <c r="AW5" s="284" t="e">
        <f t="shared" si="6"/>
        <v>#REF!</v>
      </c>
      <c r="AX5" s="285"/>
      <c r="AZ5" s="270" t="e">
        <f t="shared" si="3"/>
        <v>#REF!</v>
      </c>
      <c r="BA5" s="283" t="e">
        <f>C10</f>
        <v>#REF!</v>
      </c>
      <c r="BB5" s="284" t="e">
        <f t="shared" si="10"/>
        <v>#REF!</v>
      </c>
      <c r="BC5" s="285" t="e">
        <f t="shared" si="10"/>
        <v>#REF!</v>
      </c>
      <c r="BD5" s="284" t="e">
        <f t="shared" si="10"/>
        <v>#REF!</v>
      </c>
      <c r="BE5" s="285" t="e">
        <f t="shared" si="10"/>
        <v>#REF!</v>
      </c>
      <c r="BF5" s="284" t="e">
        <f t="shared" si="10"/>
        <v>#REF!</v>
      </c>
      <c r="BG5" s="285" t="e">
        <f t="shared" si="10"/>
        <v>#REF!</v>
      </c>
      <c r="BH5" s="284" t="e">
        <f t="shared" si="10"/>
        <v>#REF!</v>
      </c>
      <c r="BI5" s="285" t="e">
        <f t="shared" si="10"/>
        <v>#REF!</v>
      </c>
      <c r="BJ5" s="284" t="e">
        <f t="shared" si="10"/>
        <v>#REF!</v>
      </c>
      <c r="BK5" s="285" t="e">
        <f t="shared" si="10"/>
        <v>#REF!</v>
      </c>
      <c r="BL5" s="285" t="e">
        <f t="shared" si="10"/>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1"/>
        <v>0</v>
      </c>
      <c r="U6" s="271" t="e">
        <f>#REF!</f>
        <v>#REF!</v>
      </c>
      <c r="V6" s="271">
        <f t="shared" si="12"/>
        <v>0</v>
      </c>
      <c r="Y6" s="353" t="e">
        <f t="shared" si="0"/>
        <v>#REF!</v>
      </c>
      <c r="Z6" s="354" t="e">
        <f t="shared" si="0"/>
        <v>#REF!</v>
      </c>
      <c r="AA6" s="391" t="e">
        <f t="shared" si="8"/>
        <v>#REF!</v>
      </c>
      <c r="AB6" s="392" t="e">
        <f t="shared" si="8"/>
        <v>#REF!</v>
      </c>
      <c r="AC6" s="391" t="e">
        <f t="shared" si="8"/>
        <v>#REF!</v>
      </c>
      <c r="AD6" s="392" t="e">
        <f t="shared" si="8"/>
        <v>#REF!</v>
      </c>
      <c r="AE6" s="391" t="e">
        <f t="shared" si="8"/>
        <v>#REF!</v>
      </c>
      <c r="AF6" s="392" t="e">
        <f t="shared" si="8"/>
        <v>#REF!</v>
      </c>
      <c r="AG6" s="391" t="e">
        <f t="shared" si="8"/>
        <v>#REF!</v>
      </c>
      <c r="AH6" s="392" t="e">
        <f t="shared" si="8"/>
        <v>#REF!</v>
      </c>
      <c r="AI6" s="391" t="e">
        <f t="shared" si="8"/>
        <v>#REF!</v>
      </c>
      <c r="AJ6" s="392" t="e">
        <f t="shared" ref="AJ6:AJ52" si="13">SUM(AA6:AI6)</f>
        <v>#REF!</v>
      </c>
      <c r="AM6" s="353" t="e">
        <f t="shared" si="1"/>
        <v>#REF!</v>
      </c>
      <c r="AN6" s="354" t="e">
        <f t="shared" si="1"/>
        <v>#REF!</v>
      </c>
      <c r="AO6" s="391" t="e">
        <f t="shared" si="9"/>
        <v>#REF!</v>
      </c>
      <c r="AP6" s="392" t="e">
        <f t="shared" si="9"/>
        <v>#REF!</v>
      </c>
      <c r="AQ6" s="391" t="e">
        <f t="shared" si="9"/>
        <v>#REF!</v>
      </c>
      <c r="AR6" s="392" t="e">
        <f t="shared" si="9"/>
        <v>#REF!</v>
      </c>
      <c r="AS6" s="391" t="e">
        <f t="shared" si="9"/>
        <v>#REF!</v>
      </c>
      <c r="AT6" s="392" t="e">
        <f t="shared" si="9"/>
        <v>#REF!</v>
      </c>
      <c r="AU6" s="391" t="e">
        <f t="shared" si="9"/>
        <v>#REF!</v>
      </c>
      <c r="AV6" s="392" t="e">
        <f t="shared" si="9"/>
        <v>#REF!</v>
      </c>
      <c r="AW6" s="391" t="e">
        <f t="shared" si="6"/>
        <v>#REF!</v>
      </c>
      <c r="AX6" s="297"/>
      <c r="AZ6" s="353" t="e">
        <f t="shared" si="3"/>
        <v>#REF!</v>
      </c>
      <c r="BA6" s="354" t="e">
        <f>C11</f>
        <v>#REF!</v>
      </c>
      <c r="BB6" s="391" t="e">
        <f t="shared" si="10"/>
        <v>#REF!</v>
      </c>
      <c r="BC6" s="392" t="e">
        <f t="shared" si="10"/>
        <v>#REF!</v>
      </c>
      <c r="BD6" s="391" t="e">
        <f t="shared" si="10"/>
        <v>#REF!</v>
      </c>
      <c r="BE6" s="392" t="e">
        <f t="shared" si="10"/>
        <v>#REF!</v>
      </c>
      <c r="BF6" s="391" t="e">
        <f t="shared" si="10"/>
        <v>#REF!</v>
      </c>
      <c r="BG6" s="392" t="e">
        <f t="shared" si="10"/>
        <v>#REF!</v>
      </c>
      <c r="BH6" s="391" t="e">
        <f t="shared" si="10"/>
        <v>#REF!</v>
      </c>
      <c r="BI6" s="392" t="e">
        <f t="shared" si="10"/>
        <v>#REF!</v>
      </c>
      <c r="BJ6" s="391" t="e">
        <f t="shared" si="10"/>
        <v>#REF!</v>
      </c>
      <c r="BK6" s="392" t="e">
        <f t="shared" si="10"/>
        <v>#REF!</v>
      </c>
      <c r="BL6" s="392" t="e">
        <f t="shared" si="10"/>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1"/>
        <v>0</v>
      </c>
      <c r="U7" s="271" t="e">
        <f>#REF!</f>
        <v>#REF!</v>
      </c>
      <c r="V7" s="271">
        <f t="shared" si="12"/>
        <v>0</v>
      </c>
      <c r="Y7" s="270" t="e">
        <f t="shared" si="0"/>
        <v>#REF!</v>
      </c>
      <c r="Z7" s="283" t="e">
        <f t="shared" si="0"/>
        <v>#REF!</v>
      </c>
      <c r="AA7" s="284" t="e">
        <f t="shared" si="8"/>
        <v>#REF!</v>
      </c>
      <c r="AB7" s="285" t="e">
        <f t="shared" si="8"/>
        <v>#REF!</v>
      </c>
      <c r="AC7" s="284" t="e">
        <f t="shared" si="8"/>
        <v>#REF!</v>
      </c>
      <c r="AD7" s="285" t="e">
        <f t="shared" si="8"/>
        <v>#REF!</v>
      </c>
      <c r="AE7" s="284" t="e">
        <f t="shared" si="8"/>
        <v>#REF!</v>
      </c>
      <c r="AF7" s="285" t="e">
        <f t="shared" si="8"/>
        <v>#REF!</v>
      </c>
      <c r="AG7" s="284" t="e">
        <f t="shared" si="8"/>
        <v>#REF!</v>
      </c>
      <c r="AH7" s="285" t="e">
        <f t="shared" si="8"/>
        <v>#REF!</v>
      </c>
      <c r="AI7" s="284" t="e">
        <f t="shared" si="8"/>
        <v>#REF!</v>
      </c>
      <c r="AJ7" s="285" t="e">
        <f t="shared" si="13"/>
        <v>#REF!</v>
      </c>
      <c r="AM7" s="270" t="e">
        <f t="shared" si="1"/>
        <v>#REF!</v>
      </c>
      <c r="AN7" s="283" t="e">
        <f t="shared" si="1"/>
        <v>#REF!</v>
      </c>
      <c r="AO7" s="284" t="e">
        <f t="shared" si="9"/>
        <v>#REF!</v>
      </c>
      <c r="AP7" s="285" t="e">
        <f t="shared" si="9"/>
        <v>#REF!</v>
      </c>
      <c r="AQ7" s="284" t="e">
        <f t="shared" si="9"/>
        <v>#REF!</v>
      </c>
      <c r="AR7" s="285" t="e">
        <f t="shared" si="9"/>
        <v>#REF!</v>
      </c>
      <c r="AS7" s="284" t="e">
        <f t="shared" si="9"/>
        <v>#REF!</v>
      </c>
      <c r="AT7" s="285" t="e">
        <f t="shared" si="9"/>
        <v>#REF!</v>
      </c>
      <c r="AU7" s="284" t="e">
        <f t="shared" si="9"/>
        <v>#REF!</v>
      </c>
      <c r="AV7" s="285" t="e">
        <f t="shared" si="9"/>
        <v>#REF!</v>
      </c>
      <c r="AW7" s="284" t="e">
        <f t="shared" si="6"/>
        <v>#REF!</v>
      </c>
      <c r="AX7" s="285"/>
      <c r="AZ7" s="270" t="e">
        <f t="shared" si="3"/>
        <v>#REF!</v>
      </c>
      <c r="BA7" s="283" t="e">
        <f>C12</f>
        <v>#REF!</v>
      </c>
      <c r="BB7" s="284" t="e">
        <f t="shared" si="10"/>
        <v>#REF!</v>
      </c>
      <c r="BC7" s="285" t="e">
        <f t="shared" si="10"/>
        <v>#REF!</v>
      </c>
      <c r="BD7" s="284" t="e">
        <f t="shared" si="10"/>
        <v>#REF!</v>
      </c>
      <c r="BE7" s="285" t="e">
        <f t="shared" si="10"/>
        <v>#REF!</v>
      </c>
      <c r="BF7" s="284" t="e">
        <f t="shared" si="10"/>
        <v>#REF!</v>
      </c>
      <c r="BG7" s="285" t="e">
        <f t="shared" si="10"/>
        <v>#REF!</v>
      </c>
      <c r="BH7" s="284" t="e">
        <f t="shared" si="10"/>
        <v>#REF!</v>
      </c>
      <c r="BI7" s="285" t="e">
        <f t="shared" si="10"/>
        <v>#REF!</v>
      </c>
      <c r="BJ7" s="284" t="e">
        <f t="shared" si="10"/>
        <v>#REF!</v>
      </c>
      <c r="BK7" s="285" t="e">
        <f t="shared" si="10"/>
        <v>#REF!</v>
      </c>
      <c r="BL7" s="285" t="e">
        <f t="shared" si="10"/>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1"/>
        <v>0</v>
      </c>
      <c r="U8" s="271" t="e">
        <f>#REF!</f>
        <v>#REF!</v>
      </c>
      <c r="V8" s="271">
        <f t="shared" si="12"/>
        <v>0</v>
      </c>
      <c r="Y8" s="353" t="e">
        <f t="shared" si="0"/>
        <v>#REF!</v>
      </c>
      <c r="Z8" s="354" t="e">
        <f t="shared" si="0"/>
        <v>#REF!</v>
      </c>
      <c r="AA8" s="391" t="e">
        <f t="shared" si="8"/>
        <v>#REF!</v>
      </c>
      <c r="AB8" s="392" t="e">
        <f t="shared" si="8"/>
        <v>#REF!</v>
      </c>
      <c r="AC8" s="391" t="e">
        <f t="shared" si="8"/>
        <v>#REF!</v>
      </c>
      <c r="AD8" s="392" t="e">
        <f t="shared" si="8"/>
        <v>#REF!</v>
      </c>
      <c r="AE8" s="391" t="e">
        <f t="shared" si="8"/>
        <v>#REF!</v>
      </c>
      <c r="AF8" s="392" t="e">
        <f t="shared" si="8"/>
        <v>#REF!</v>
      </c>
      <c r="AG8" s="391" t="e">
        <f t="shared" si="8"/>
        <v>#REF!</v>
      </c>
      <c r="AH8" s="392" t="e">
        <f t="shared" si="8"/>
        <v>#REF!</v>
      </c>
      <c r="AI8" s="391" t="e">
        <f t="shared" si="8"/>
        <v>#REF!</v>
      </c>
      <c r="AJ8" s="392" t="e">
        <f t="shared" si="13"/>
        <v>#REF!</v>
      </c>
      <c r="AM8" s="353" t="e">
        <f t="shared" si="1"/>
        <v>#REF!</v>
      </c>
      <c r="AN8" s="354" t="e">
        <f t="shared" si="1"/>
        <v>#REF!</v>
      </c>
      <c r="AO8" s="391" t="e">
        <f t="shared" si="9"/>
        <v>#REF!</v>
      </c>
      <c r="AP8" s="392" t="e">
        <f t="shared" si="9"/>
        <v>#REF!</v>
      </c>
      <c r="AQ8" s="391" t="e">
        <f t="shared" si="9"/>
        <v>#REF!</v>
      </c>
      <c r="AR8" s="392" t="e">
        <f t="shared" si="9"/>
        <v>#REF!</v>
      </c>
      <c r="AS8" s="391" t="e">
        <f t="shared" si="9"/>
        <v>#REF!</v>
      </c>
      <c r="AT8" s="392" t="e">
        <f t="shared" si="9"/>
        <v>#REF!</v>
      </c>
      <c r="AU8" s="391" t="e">
        <f t="shared" si="9"/>
        <v>#REF!</v>
      </c>
      <c r="AV8" s="392" t="e">
        <f t="shared" si="9"/>
        <v>#REF!</v>
      </c>
      <c r="AW8" s="391" t="e">
        <f t="shared" si="6"/>
        <v>#REF!</v>
      </c>
      <c r="AX8" s="297"/>
      <c r="AZ8" s="353" t="e">
        <f t="shared" si="3"/>
        <v>#REF!</v>
      </c>
      <c r="BA8" s="354" t="e">
        <f>C13</f>
        <v>#REF!</v>
      </c>
      <c r="BB8" s="391" t="e">
        <f t="shared" si="10"/>
        <v>#REF!</v>
      </c>
      <c r="BC8" s="392" t="e">
        <f t="shared" si="10"/>
        <v>#REF!</v>
      </c>
      <c r="BD8" s="391" t="e">
        <f t="shared" si="10"/>
        <v>#REF!</v>
      </c>
      <c r="BE8" s="392" t="e">
        <f t="shared" si="10"/>
        <v>#REF!</v>
      </c>
      <c r="BF8" s="391" t="e">
        <f t="shared" si="10"/>
        <v>#REF!</v>
      </c>
      <c r="BG8" s="392" t="e">
        <f t="shared" si="10"/>
        <v>#REF!</v>
      </c>
      <c r="BH8" s="391" t="e">
        <f t="shared" si="10"/>
        <v>#REF!</v>
      </c>
      <c r="BI8" s="392" t="e">
        <f t="shared" si="10"/>
        <v>#REF!</v>
      </c>
      <c r="BJ8" s="391" t="e">
        <f t="shared" si="10"/>
        <v>#REF!</v>
      </c>
      <c r="BK8" s="392" t="e">
        <f t="shared" si="10"/>
        <v>#REF!</v>
      </c>
      <c r="BL8" s="392" t="e">
        <f t="shared" si="10"/>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4">IF(O9="ERROR","Please insert comment","")</f>
        <v/>
      </c>
      <c r="Q9" s="280"/>
      <c r="R9" s="271" t="e">
        <f>#REF!</f>
        <v>#REF!</v>
      </c>
      <c r="S9" s="271">
        <f t="shared" si="11"/>
        <v>0</v>
      </c>
      <c r="U9" s="271" t="e">
        <f>#REF!</f>
        <v>#REF!</v>
      </c>
      <c r="V9" s="271">
        <f t="shared" si="12"/>
        <v>0</v>
      </c>
      <c r="Y9" s="276" t="e">
        <f t="shared" si="0"/>
        <v>#REF!</v>
      </c>
      <c r="Z9" s="277"/>
      <c r="AA9" s="278" t="e">
        <f>SUM(AA10:AA26)</f>
        <v>#REF!</v>
      </c>
      <c r="AB9" s="278" t="e">
        <f t="shared" ref="AB9:AJ9" si="15">SUM(AB10:AB26)</f>
        <v>#REF!</v>
      </c>
      <c r="AC9" s="278" t="e">
        <f t="shared" si="15"/>
        <v>#REF!</v>
      </c>
      <c r="AD9" s="278" t="e">
        <f t="shared" si="15"/>
        <v>#REF!</v>
      </c>
      <c r="AE9" s="278" t="e">
        <f t="shared" si="15"/>
        <v>#REF!</v>
      </c>
      <c r="AF9" s="278" t="e">
        <f t="shared" si="15"/>
        <v>#REF!</v>
      </c>
      <c r="AG9" s="278" t="e">
        <f t="shared" si="15"/>
        <v>#REF!</v>
      </c>
      <c r="AH9" s="278" t="e">
        <f t="shared" si="15"/>
        <v>#REF!</v>
      </c>
      <c r="AI9" s="278" t="e">
        <f t="shared" si="15"/>
        <v>#REF!</v>
      </c>
      <c r="AJ9" s="278" t="e">
        <f t="shared" si="15"/>
        <v>#REF!</v>
      </c>
      <c r="AM9" s="276" t="e">
        <f t="shared" si="1"/>
        <v>#REF!</v>
      </c>
      <c r="AN9" s="277"/>
      <c r="AO9" s="278" t="e">
        <f t="shared" ref="AO9:AV9" si="16">SUM(AO10:AO26)</f>
        <v>#REF!</v>
      </c>
      <c r="AP9" s="278" t="e">
        <f t="shared" si="16"/>
        <v>#REF!</v>
      </c>
      <c r="AQ9" s="278" t="e">
        <f t="shared" si="16"/>
        <v>#REF!</v>
      </c>
      <c r="AR9" s="278" t="e">
        <f t="shared" si="16"/>
        <v>#REF!</v>
      </c>
      <c r="AS9" s="278" t="e">
        <f t="shared" si="16"/>
        <v>#REF!</v>
      </c>
      <c r="AT9" s="278" t="e">
        <f t="shared" si="16"/>
        <v>#REF!</v>
      </c>
      <c r="AU9" s="278" t="e">
        <f t="shared" si="16"/>
        <v>#REF!</v>
      </c>
      <c r="AV9" s="278" t="e">
        <f t="shared" si="16"/>
        <v>#REF!</v>
      </c>
      <c r="AW9" s="278" t="e">
        <f t="shared" si="6"/>
        <v>#REF!</v>
      </c>
      <c r="AX9" s="333"/>
      <c r="AZ9" s="276" t="e">
        <f t="shared" si="3"/>
        <v>#REF!</v>
      </c>
      <c r="BA9" s="277"/>
      <c r="BB9" s="278" t="e">
        <f t="shared" ref="BB9:BL9" si="17">SUM(BB10:BB26)</f>
        <v>#REF!</v>
      </c>
      <c r="BC9" s="278" t="e">
        <f t="shared" si="17"/>
        <v>#REF!</v>
      </c>
      <c r="BD9" s="278" t="e">
        <f t="shared" si="17"/>
        <v>#REF!</v>
      </c>
      <c r="BE9" s="278" t="e">
        <f t="shared" si="17"/>
        <v>#REF!</v>
      </c>
      <c r="BF9" s="278" t="e">
        <f t="shared" si="17"/>
        <v>#REF!</v>
      </c>
      <c r="BG9" s="278" t="e">
        <f t="shared" si="17"/>
        <v>#REF!</v>
      </c>
      <c r="BH9" s="278" t="e">
        <f t="shared" si="17"/>
        <v>#REF!</v>
      </c>
      <c r="BI9" s="278" t="e">
        <f t="shared" si="17"/>
        <v>#REF!</v>
      </c>
      <c r="BJ9" s="278" t="e">
        <f t="shared" si="17"/>
        <v>#REF!</v>
      </c>
      <c r="BK9" s="278" t="e">
        <f t="shared" si="17"/>
        <v>#REF!</v>
      </c>
      <c r="BL9" s="278" t="e">
        <f t="shared" si="17"/>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18">IF(M10=0,"",IF(N10=0,"ERROR",""))</f>
        <v/>
      </c>
      <c r="P10" s="289" t="str">
        <f t="shared" si="14"/>
        <v/>
      </c>
      <c r="Q10" s="280"/>
      <c r="R10" s="271" t="e">
        <f>#REF!</f>
        <v>#REF!</v>
      </c>
      <c r="S10" s="271">
        <f t="shared" si="11"/>
        <v>0</v>
      </c>
      <c r="U10" s="271" t="e">
        <f>#REF!</f>
        <v>#REF!</v>
      </c>
      <c r="V10" s="271">
        <f t="shared" si="12"/>
        <v>0</v>
      </c>
      <c r="Y10" s="353" t="e">
        <f t="shared" si="0"/>
        <v>#REF!</v>
      </c>
      <c r="Z10" s="354" t="e">
        <f t="shared" si="0"/>
        <v>#REF!</v>
      </c>
      <c r="AA10" s="391" t="e">
        <f t="shared" ref="AA10:AI25" si="19">SUMPRODUCT(($A$76:$A$743=$Y10&amp;"- "&amp;$Z10)*($C$76:$C$743=AA$1)*($G$76:$G$743))</f>
        <v>#REF!</v>
      </c>
      <c r="AB10" s="392" t="e">
        <f t="shared" si="19"/>
        <v>#REF!</v>
      </c>
      <c r="AC10" s="391" t="e">
        <f t="shared" si="19"/>
        <v>#REF!</v>
      </c>
      <c r="AD10" s="392" t="e">
        <f t="shared" si="19"/>
        <v>#REF!</v>
      </c>
      <c r="AE10" s="391" t="e">
        <f t="shared" si="19"/>
        <v>#REF!</v>
      </c>
      <c r="AF10" s="392" t="e">
        <f t="shared" si="19"/>
        <v>#REF!</v>
      </c>
      <c r="AG10" s="391" t="e">
        <f t="shared" si="19"/>
        <v>#REF!</v>
      </c>
      <c r="AH10" s="392" t="e">
        <f t="shared" si="19"/>
        <v>#REF!</v>
      </c>
      <c r="AI10" s="391" t="e">
        <f t="shared" si="19"/>
        <v>#REF!</v>
      </c>
      <c r="AJ10" s="392" t="e">
        <f t="shared" si="13"/>
        <v>#REF!</v>
      </c>
      <c r="AM10" s="353" t="e">
        <f t="shared" si="1"/>
        <v>#REF!</v>
      </c>
      <c r="AN10" s="354" t="e">
        <f t="shared" si="1"/>
        <v>#REF!</v>
      </c>
      <c r="AO10" s="391" t="e">
        <f t="shared" ref="AO10:AV25" si="20">SUMPRODUCT(($J$76:$J$742=$AM10&amp;"- "&amp;$AN10)*($K$76:$K$742=AO$1)*($O$76:$O$742))</f>
        <v>#REF!</v>
      </c>
      <c r="AP10" s="392" t="e">
        <f t="shared" si="20"/>
        <v>#REF!</v>
      </c>
      <c r="AQ10" s="391" t="e">
        <f t="shared" si="20"/>
        <v>#REF!</v>
      </c>
      <c r="AR10" s="392" t="e">
        <f t="shared" si="20"/>
        <v>#REF!</v>
      </c>
      <c r="AS10" s="391" t="e">
        <f t="shared" si="20"/>
        <v>#REF!</v>
      </c>
      <c r="AT10" s="392" t="e">
        <f t="shared" si="20"/>
        <v>#REF!</v>
      </c>
      <c r="AU10" s="391" t="e">
        <f t="shared" si="20"/>
        <v>#REF!</v>
      </c>
      <c r="AV10" s="392" t="e">
        <f t="shared" si="20"/>
        <v>#REF!</v>
      </c>
      <c r="AW10" s="391" t="e">
        <f t="shared" si="6"/>
        <v>#REF!</v>
      </c>
      <c r="AX10" s="297"/>
      <c r="AZ10" s="353" t="e">
        <f t="shared" si="3"/>
        <v>#REF!</v>
      </c>
      <c r="BA10" s="354" t="e">
        <f t="shared" si="3"/>
        <v>#REF!</v>
      </c>
      <c r="BB10" s="391" t="e">
        <f t="shared" ref="BB10:BL25" si="21">SUMPRODUCT(($C$9:$C$70=$BA10)*($N$9:$N$70=BB$1)*($M$9:$M$70))</f>
        <v>#REF!</v>
      </c>
      <c r="BC10" s="392" t="e">
        <f t="shared" si="21"/>
        <v>#REF!</v>
      </c>
      <c r="BD10" s="391" t="e">
        <f t="shared" si="21"/>
        <v>#REF!</v>
      </c>
      <c r="BE10" s="392" t="e">
        <f t="shared" si="21"/>
        <v>#REF!</v>
      </c>
      <c r="BF10" s="391" t="e">
        <f t="shared" si="21"/>
        <v>#REF!</v>
      </c>
      <c r="BG10" s="392" t="e">
        <f t="shared" si="21"/>
        <v>#REF!</v>
      </c>
      <c r="BH10" s="391" t="e">
        <f t="shared" si="21"/>
        <v>#REF!</v>
      </c>
      <c r="BI10" s="392" t="e">
        <f t="shared" si="21"/>
        <v>#REF!</v>
      </c>
      <c r="BJ10" s="391" t="e">
        <f t="shared" si="21"/>
        <v>#REF!</v>
      </c>
      <c r="BK10" s="392" t="e">
        <f t="shared" si="21"/>
        <v>#REF!</v>
      </c>
      <c r="BL10" s="392" t="e">
        <f t="shared" si="21"/>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18"/>
        <v/>
      </c>
      <c r="P11" s="289" t="str">
        <f t="shared" si="14"/>
        <v/>
      </c>
      <c r="Q11" s="280"/>
      <c r="R11" s="271" t="e">
        <f>#REF!</f>
        <v>#REF!</v>
      </c>
      <c r="S11" s="271">
        <f t="shared" si="11"/>
        <v>0</v>
      </c>
      <c r="U11" s="271" t="e">
        <f>#REF!</f>
        <v>#REF!</v>
      </c>
      <c r="V11" s="271">
        <f t="shared" si="12"/>
        <v>0</v>
      </c>
      <c r="Y11" s="270" t="e">
        <f t="shared" si="0"/>
        <v>#REF!</v>
      </c>
      <c r="Z11" s="283" t="e">
        <f t="shared" si="0"/>
        <v>#REF!</v>
      </c>
      <c r="AA11" s="284" t="e">
        <f t="shared" si="19"/>
        <v>#REF!</v>
      </c>
      <c r="AB11" s="285" t="e">
        <f t="shared" si="19"/>
        <v>#REF!</v>
      </c>
      <c r="AC11" s="284" t="e">
        <f t="shared" si="19"/>
        <v>#REF!</v>
      </c>
      <c r="AD11" s="285" t="e">
        <f t="shared" si="19"/>
        <v>#REF!</v>
      </c>
      <c r="AE11" s="284" t="e">
        <f t="shared" si="19"/>
        <v>#REF!</v>
      </c>
      <c r="AF11" s="285" t="e">
        <f t="shared" si="19"/>
        <v>#REF!</v>
      </c>
      <c r="AG11" s="284" t="e">
        <f t="shared" si="19"/>
        <v>#REF!</v>
      </c>
      <c r="AH11" s="285" t="e">
        <f t="shared" si="19"/>
        <v>#REF!</v>
      </c>
      <c r="AI11" s="284" t="e">
        <f t="shared" si="19"/>
        <v>#REF!</v>
      </c>
      <c r="AJ11" s="285" t="e">
        <f t="shared" si="13"/>
        <v>#REF!</v>
      </c>
      <c r="AM11" s="270" t="e">
        <f t="shared" si="1"/>
        <v>#REF!</v>
      </c>
      <c r="AN11" s="283" t="e">
        <f t="shared" si="1"/>
        <v>#REF!</v>
      </c>
      <c r="AO11" s="284" t="e">
        <f t="shared" si="20"/>
        <v>#REF!</v>
      </c>
      <c r="AP11" s="285" t="e">
        <f t="shared" si="20"/>
        <v>#REF!</v>
      </c>
      <c r="AQ11" s="284" t="e">
        <f t="shared" si="20"/>
        <v>#REF!</v>
      </c>
      <c r="AR11" s="285" t="e">
        <f t="shared" si="20"/>
        <v>#REF!</v>
      </c>
      <c r="AS11" s="284" t="e">
        <f t="shared" si="20"/>
        <v>#REF!</v>
      </c>
      <c r="AT11" s="285" t="e">
        <f t="shared" si="20"/>
        <v>#REF!</v>
      </c>
      <c r="AU11" s="284" t="e">
        <f t="shared" si="20"/>
        <v>#REF!</v>
      </c>
      <c r="AV11" s="285" t="e">
        <f t="shared" si="20"/>
        <v>#REF!</v>
      </c>
      <c r="AW11" s="284" t="e">
        <f t="shared" si="6"/>
        <v>#REF!</v>
      </c>
      <c r="AX11" s="285"/>
      <c r="AZ11" s="270" t="e">
        <f t="shared" si="3"/>
        <v>#REF!</v>
      </c>
      <c r="BA11" s="283" t="e">
        <f t="shared" si="3"/>
        <v>#REF!</v>
      </c>
      <c r="BB11" s="284" t="e">
        <f t="shared" si="21"/>
        <v>#REF!</v>
      </c>
      <c r="BC11" s="285" t="e">
        <f t="shared" si="21"/>
        <v>#REF!</v>
      </c>
      <c r="BD11" s="284" t="e">
        <f t="shared" si="21"/>
        <v>#REF!</v>
      </c>
      <c r="BE11" s="285" t="e">
        <f t="shared" si="21"/>
        <v>#REF!</v>
      </c>
      <c r="BF11" s="284" t="e">
        <f t="shared" si="21"/>
        <v>#REF!</v>
      </c>
      <c r="BG11" s="285" t="e">
        <f t="shared" si="21"/>
        <v>#REF!</v>
      </c>
      <c r="BH11" s="284" t="e">
        <f t="shared" si="21"/>
        <v>#REF!</v>
      </c>
      <c r="BI11" s="285" t="e">
        <f t="shared" si="21"/>
        <v>#REF!</v>
      </c>
      <c r="BJ11" s="284" t="e">
        <f t="shared" si="21"/>
        <v>#REF!</v>
      </c>
      <c r="BK11" s="285" t="e">
        <f t="shared" si="21"/>
        <v>#REF!</v>
      </c>
      <c r="BL11" s="285" t="e">
        <f t="shared" si="21"/>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18"/>
        <v/>
      </c>
      <c r="P12" s="289" t="str">
        <f t="shared" si="14"/>
        <v/>
      </c>
      <c r="Q12" s="280"/>
      <c r="R12" s="271" t="e">
        <f>#REF!</f>
        <v>#REF!</v>
      </c>
      <c r="S12" s="271">
        <f t="shared" si="11"/>
        <v>0</v>
      </c>
      <c r="U12" s="271" t="e">
        <f>#REF!</f>
        <v>#REF!</v>
      </c>
      <c r="V12" s="271">
        <f t="shared" si="12"/>
        <v>0</v>
      </c>
      <c r="Y12" s="353" t="e">
        <f t="shared" si="0"/>
        <v>#REF!</v>
      </c>
      <c r="Z12" s="354" t="e">
        <f t="shared" si="0"/>
        <v>#REF!</v>
      </c>
      <c r="AA12" s="391" t="e">
        <f t="shared" si="19"/>
        <v>#REF!</v>
      </c>
      <c r="AB12" s="392" t="e">
        <f t="shared" si="19"/>
        <v>#REF!</v>
      </c>
      <c r="AC12" s="391" t="e">
        <f t="shared" si="19"/>
        <v>#REF!</v>
      </c>
      <c r="AD12" s="392" t="e">
        <f t="shared" si="19"/>
        <v>#REF!</v>
      </c>
      <c r="AE12" s="391" t="e">
        <f t="shared" si="19"/>
        <v>#REF!</v>
      </c>
      <c r="AF12" s="392" t="e">
        <f t="shared" si="19"/>
        <v>#REF!</v>
      </c>
      <c r="AG12" s="391" t="e">
        <f t="shared" si="19"/>
        <v>#REF!</v>
      </c>
      <c r="AH12" s="392" t="e">
        <f t="shared" si="19"/>
        <v>#REF!</v>
      </c>
      <c r="AI12" s="391" t="e">
        <f t="shared" si="19"/>
        <v>#REF!</v>
      </c>
      <c r="AJ12" s="392" t="e">
        <f t="shared" si="13"/>
        <v>#REF!</v>
      </c>
      <c r="AM12" s="353" t="e">
        <f t="shared" si="1"/>
        <v>#REF!</v>
      </c>
      <c r="AN12" s="354" t="e">
        <f t="shared" si="1"/>
        <v>#REF!</v>
      </c>
      <c r="AO12" s="391" t="e">
        <f t="shared" si="20"/>
        <v>#REF!</v>
      </c>
      <c r="AP12" s="392" t="e">
        <f t="shared" si="20"/>
        <v>#REF!</v>
      </c>
      <c r="AQ12" s="391" t="e">
        <f t="shared" si="20"/>
        <v>#REF!</v>
      </c>
      <c r="AR12" s="392" t="e">
        <f t="shared" si="20"/>
        <v>#REF!</v>
      </c>
      <c r="AS12" s="391" t="e">
        <f t="shared" si="20"/>
        <v>#REF!</v>
      </c>
      <c r="AT12" s="392" t="e">
        <f t="shared" si="20"/>
        <v>#REF!</v>
      </c>
      <c r="AU12" s="391" t="e">
        <f t="shared" si="20"/>
        <v>#REF!</v>
      </c>
      <c r="AV12" s="392" t="e">
        <f t="shared" si="20"/>
        <v>#REF!</v>
      </c>
      <c r="AW12" s="391" t="e">
        <f t="shared" si="6"/>
        <v>#REF!</v>
      </c>
      <c r="AX12" s="297"/>
      <c r="AZ12" s="353" t="e">
        <f t="shared" si="3"/>
        <v>#REF!</v>
      </c>
      <c r="BA12" s="354" t="e">
        <f t="shared" si="3"/>
        <v>#REF!</v>
      </c>
      <c r="BB12" s="391" t="e">
        <f t="shared" si="21"/>
        <v>#REF!</v>
      </c>
      <c r="BC12" s="392" t="e">
        <f t="shared" si="21"/>
        <v>#REF!</v>
      </c>
      <c r="BD12" s="391" t="e">
        <f t="shared" si="21"/>
        <v>#REF!</v>
      </c>
      <c r="BE12" s="392" t="e">
        <f t="shared" si="21"/>
        <v>#REF!</v>
      </c>
      <c r="BF12" s="391" t="e">
        <f t="shared" si="21"/>
        <v>#REF!</v>
      </c>
      <c r="BG12" s="392" t="e">
        <f t="shared" si="21"/>
        <v>#REF!</v>
      </c>
      <c r="BH12" s="391" t="e">
        <f t="shared" si="21"/>
        <v>#REF!</v>
      </c>
      <c r="BI12" s="392" t="e">
        <f t="shared" si="21"/>
        <v>#REF!</v>
      </c>
      <c r="BJ12" s="391" t="e">
        <f t="shared" si="21"/>
        <v>#REF!</v>
      </c>
      <c r="BK12" s="392" t="e">
        <f t="shared" si="21"/>
        <v>#REF!</v>
      </c>
      <c r="BL12" s="392" t="e">
        <f t="shared" si="21"/>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18"/>
        <v/>
      </c>
      <c r="P13" s="289" t="str">
        <f t="shared" si="14"/>
        <v/>
      </c>
      <c r="Q13" s="280"/>
      <c r="R13" s="271" t="e">
        <f>#REF!</f>
        <v>#REF!</v>
      </c>
      <c r="S13" s="271">
        <f t="shared" si="11"/>
        <v>0</v>
      </c>
      <c r="U13" s="271" t="e">
        <f>#REF!</f>
        <v>#REF!</v>
      </c>
      <c r="V13" s="271">
        <f t="shared" si="12"/>
        <v>0</v>
      </c>
      <c r="Y13" s="270" t="e">
        <f t="shared" si="0"/>
        <v>#REF!</v>
      </c>
      <c r="Z13" s="283" t="e">
        <f t="shared" si="0"/>
        <v>#REF!</v>
      </c>
      <c r="AA13" s="284" t="e">
        <f t="shared" si="19"/>
        <v>#REF!</v>
      </c>
      <c r="AB13" s="285" t="e">
        <f t="shared" si="19"/>
        <v>#REF!</v>
      </c>
      <c r="AC13" s="284" t="e">
        <f t="shared" si="19"/>
        <v>#REF!</v>
      </c>
      <c r="AD13" s="285" t="e">
        <f t="shared" si="19"/>
        <v>#REF!</v>
      </c>
      <c r="AE13" s="284" t="e">
        <f t="shared" si="19"/>
        <v>#REF!</v>
      </c>
      <c r="AF13" s="285" t="e">
        <f t="shared" si="19"/>
        <v>#REF!</v>
      </c>
      <c r="AG13" s="284" t="e">
        <f t="shared" si="19"/>
        <v>#REF!</v>
      </c>
      <c r="AH13" s="285" t="e">
        <f t="shared" si="19"/>
        <v>#REF!</v>
      </c>
      <c r="AI13" s="284" t="e">
        <f t="shared" si="19"/>
        <v>#REF!</v>
      </c>
      <c r="AJ13" s="285" t="e">
        <f t="shared" si="13"/>
        <v>#REF!</v>
      </c>
      <c r="AM13" s="270" t="e">
        <f t="shared" si="1"/>
        <v>#REF!</v>
      </c>
      <c r="AN13" s="283" t="e">
        <f t="shared" si="1"/>
        <v>#REF!</v>
      </c>
      <c r="AO13" s="284" t="e">
        <f t="shared" si="20"/>
        <v>#REF!</v>
      </c>
      <c r="AP13" s="285" t="e">
        <f t="shared" si="20"/>
        <v>#REF!</v>
      </c>
      <c r="AQ13" s="284" t="e">
        <f t="shared" si="20"/>
        <v>#REF!</v>
      </c>
      <c r="AR13" s="285" t="e">
        <f t="shared" si="20"/>
        <v>#REF!</v>
      </c>
      <c r="AS13" s="284" t="e">
        <f t="shared" si="20"/>
        <v>#REF!</v>
      </c>
      <c r="AT13" s="285" t="e">
        <f t="shared" si="20"/>
        <v>#REF!</v>
      </c>
      <c r="AU13" s="284" t="e">
        <f t="shared" si="20"/>
        <v>#REF!</v>
      </c>
      <c r="AV13" s="285" t="e">
        <f t="shared" si="20"/>
        <v>#REF!</v>
      </c>
      <c r="AW13" s="284" t="e">
        <f t="shared" si="6"/>
        <v>#REF!</v>
      </c>
      <c r="AX13" s="285"/>
      <c r="AZ13" s="270" t="e">
        <f t="shared" si="3"/>
        <v>#REF!</v>
      </c>
      <c r="BA13" s="283" t="e">
        <f t="shared" si="3"/>
        <v>#REF!</v>
      </c>
      <c r="BB13" s="284" t="e">
        <f t="shared" si="21"/>
        <v>#REF!</v>
      </c>
      <c r="BC13" s="285" t="e">
        <f t="shared" si="21"/>
        <v>#REF!</v>
      </c>
      <c r="BD13" s="284" t="e">
        <f t="shared" si="21"/>
        <v>#REF!</v>
      </c>
      <c r="BE13" s="285" t="e">
        <f t="shared" si="21"/>
        <v>#REF!</v>
      </c>
      <c r="BF13" s="284" t="e">
        <f t="shared" si="21"/>
        <v>#REF!</v>
      </c>
      <c r="BG13" s="285" t="e">
        <f t="shared" si="21"/>
        <v>#REF!</v>
      </c>
      <c r="BH13" s="284" t="e">
        <f t="shared" si="21"/>
        <v>#REF!</v>
      </c>
      <c r="BI13" s="285" t="e">
        <f t="shared" si="21"/>
        <v>#REF!</v>
      </c>
      <c r="BJ13" s="284" t="e">
        <f t="shared" si="21"/>
        <v>#REF!</v>
      </c>
      <c r="BK13" s="285" t="e">
        <f t="shared" si="21"/>
        <v>#REF!</v>
      </c>
      <c r="BL13" s="285" t="e">
        <f t="shared" si="21"/>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2"/>
        <v>0</v>
      </c>
      <c r="W14" s="272"/>
      <c r="Y14" s="353" t="e">
        <f t="shared" si="0"/>
        <v>#REF!</v>
      </c>
      <c r="Z14" s="354" t="e">
        <f t="shared" si="0"/>
        <v>#REF!</v>
      </c>
      <c r="AA14" s="391" t="e">
        <f t="shared" si="19"/>
        <v>#REF!</v>
      </c>
      <c r="AB14" s="392" t="e">
        <f t="shared" si="19"/>
        <v>#REF!</v>
      </c>
      <c r="AC14" s="391" t="e">
        <f t="shared" si="19"/>
        <v>#REF!</v>
      </c>
      <c r="AD14" s="392" t="e">
        <f t="shared" si="19"/>
        <v>#REF!</v>
      </c>
      <c r="AE14" s="391" t="e">
        <f t="shared" si="19"/>
        <v>#REF!</v>
      </c>
      <c r="AF14" s="392" t="e">
        <f t="shared" si="19"/>
        <v>#REF!</v>
      </c>
      <c r="AG14" s="391" t="e">
        <f t="shared" si="19"/>
        <v>#REF!</v>
      </c>
      <c r="AH14" s="392" t="e">
        <f t="shared" si="19"/>
        <v>#REF!</v>
      </c>
      <c r="AI14" s="391" t="e">
        <f t="shared" si="19"/>
        <v>#REF!</v>
      </c>
      <c r="AJ14" s="392" t="e">
        <f t="shared" si="13"/>
        <v>#REF!</v>
      </c>
      <c r="AM14" s="353" t="e">
        <f t="shared" si="1"/>
        <v>#REF!</v>
      </c>
      <c r="AN14" s="354" t="e">
        <f t="shared" si="1"/>
        <v>#REF!</v>
      </c>
      <c r="AO14" s="391" t="e">
        <f t="shared" si="20"/>
        <v>#REF!</v>
      </c>
      <c r="AP14" s="392" t="e">
        <f t="shared" si="20"/>
        <v>#REF!</v>
      </c>
      <c r="AQ14" s="391" t="e">
        <f t="shared" si="20"/>
        <v>#REF!</v>
      </c>
      <c r="AR14" s="392" t="e">
        <f t="shared" si="20"/>
        <v>#REF!</v>
      </c>
      <c r="AS14" s="391" t="e">
        <f t="shared" si="20"/>
        <v>#REF!</v>
      </c>
      <c r="AT14" s="392" t="e">
        <f t="shared" si="20"/>
        <v>#REF!</v>
      </c>
      <c r="AU14" s="391" t="e">
        <f t="shared" si="20"/>
        <v>#REF!</v>
      </c>
      <c r="AV14" s="392" t="e">
        <f t="shared" si="20"/>
        <v>#REF!</v>
      </c>
      <c r="AW14" s="391" t="e">
        <f t="shared" si="6"/>
        <v>#REF!</v>
      </c>
      <c r="AX14" s="297"/>
      <c r="AZ14" s="353" t="e">
        <f t="shared" si="3"/>
        <v>#REF!</v>
      </c>
      <c r="BA14" s="354" t="e">
        <f t="shared" si="3"/>
        <v>#REF!</v>
      </c>
      <c r="BB14" s="391" t="e">
        <f t="shared" si="21"/>
        <v>#REF!</v>
      </c>
      <c r="BC14" s="392" t="e">
        <f t="shared" si="21"/>
        <v>#REF!</v>
      </c>
      <c r="BD14" s="391" t="e">
        <f t="shared" si="21"/>
        <v>#REF!</v>
      </c>
      <c r="BE14" s="392" t="e">
        <f t="shared" si="21"/>
        <v>#REF!</v>
      </c>
      <c r="BF14" s="391" t="e">
        <f t="shared" si="21"/>
        <v>#REF!</v>
      </c>
      <c r="BG14" s="392" t="e">
        <f t="shared" si="21"/>
        <v>#REF!</v>
      </c>
      <c r="BH14" s="391" t="e">
        <f t="shared" si="21"/>
        <v>#REF!</v>
      </c>
      <c r="BI14" s="392" t="e">
        <f t="shared" si="21"/>
        <v>#REF!</v>
      </c>
      <c r="BJ14" s="391" t="e">
        <f t="shared" si="21"/>
        <v>#REF!</v>
      </c>
      <c r="BK14" s="392" t="e">
        <f t="shared" si="21"/>
        <v>#REF!</v>
      </c>
      <c r="BL14" s="392" t="e">
        <f t="shared" si="21"/>
        <v>#REF!</v>
      </c>
    </row>
    <row r="15" spans="1:64" ht="9.75" customHeight="1">
      <c r="A15" s="270"/>
      <c r="B15" s="270" t="e">
        <f>#REF!</f>
        <v>#REF!</v>
      </c>
      <c r="C15" s="269" t="e">
        <f>#REF!</f>
        <v>#REF!</v>
      </c>
      <c r="E15" s="290"/>
      <c r="F15" s="290">
        <f t="shared" ref="F15:F31" si="22">SUMIF($A$76:$A$742,B15&amp;"- "&amp;C15,$G$76:$G$742)</f>
        <v>0</v>
      </c>
      <c r="G15" s="290">
        <f t="shared" ref="G15:G31" si="23">E15+F15</f>
        <v>0</v>
      </c>
      <c r="I15" s="290"/>
      <c r="J15" s="290">
        <f t="shared" ref="J15:J31" si="24">SUMIF($J$76:$J$742,B15&amp;"- "&amp;C15,$O$76:$O$742)</f>
        <v>0</v>
      </c>
      <c r="K15" s="290">
        <f t="shared" ref="K15:K31" si="25">I15+J15</f>
        <v>0</v>
      </c>
      <c r="M15" s="290">
        <f t="shared" ref="M15:M31" si="26">G15-K15</f>
        <v>0</v>
      </c>
      <c r="O15" s="288" t="str">
        <f t="shared" si="18"/>
        <v/>
      </c>
      <c r="P15" s="289" t="str">
        <f t="shared" si="14"/>
        <v/>
      </c>
      <c r="Q15" s="280"/>
      <c r="U15" s="271" t="e">
        <f>#REF!</f>
        <v>#REF!</v>
      </c>
      <c r="V15" s="271">
        <f t="shared" si="12"/>
        <v>0</v>
      </c>
      <c r="Y15" s="270" t="e">
        <f t="shared" si="0"/>
        <v>#REF!</v>
      </c>
      <c r="Z15" s="283" t="e">
        <f t="shared" si="0"/>
        <v>#REF!</v>
      </c>
      <c r="AA15" s="284" t="e">
        <f t="shared" si="19"/>
        <v>#REF!</v>
      </c>
      <c r="AB15" s="285" t="e">
        <f t="shared" si="19"/>
        <v>#REF!</v>
      </c>
      <c r="AC15" s="284" t="e">
        <f t="shared" si="19"/>
        <v>#REF!</v>
      </c>
      <c r="AD15" s="285" t="e">
        <f t="shared" si="19"/>
        <v>#REF!</v>
      </c>
      <c r="AE15" s="284" t="e">
        <f t="shared" si="19"/>
        <v>#REF!</v>
      </c>
      <c r="AF15" s="285" t="e">
        <f t="shared" si="19"/>
        <v>#REF!</v>
      </c>
      <c r="AG15" s="284" t="e">
        <f t="shared" si="19"/>
        <v>#REF!</v>
      </c>
      <c r="AH15" s="285" t="e">
        <f t="shared" si="19"/>
        <v>#REF!</v>
      </c>
      <c r="AI15" s="284" t="e">
        <f t="shared" si="19"/>
        <v>#REF!</v>
      </c>
      <c r="AJ15" s="285" t="e">
        <f t="shared" si="13"/>
        <v>#REF!</v>
      </c>
      <c r="AM15" s="270" t="e">
        <f t="shared" si="1"/>
        <v>#REF!</v>
      </c>
      <c r="AN15" s="283" t="e">
        <f t="shared" si="1"/>
        <v>#REF!</v>
      </c>
      <c r="AO15" s="284" t="e">
        <f t="shared" si="20"/>
        <v>#REF!</v>
      </c>
      <c r="AP15" s="285" t="e">
        <f t="shared" si="20"/>
        <v>#REF!</v>
      </c>
      <c r="AQ15" s="284" t="e">
        <f t="shared" si="20"/>
        <v>#REF!</v>
      </c>
      <c r="AR15" s="285" t="e">
        <f t="shared" si="20"/>
        <v>#REF!</v>
      </c>
      <c r="AS15" s="284" t="e">
        <f t="shared" si="20"/>
        <v>#REF!</v>
      </c>
      <c r="AT15" s="285" t="e">
        <f t="shared" si="20"/>
        <v>#REF!</v>
      </c>
      <c r="AU15" s="284" t="e">
        <f t="shared" si="20"/>
        <v>#REF!</v>
      </c>
      <c r="AV15" s="285" t="e">
        <f t="shared" si="20"/>
        <v>#REF!</v>
      </c>
      <c r="AW15" s="284" t="e">
        <f t="shared" si="6"/>
        <v>#REF!</v>
      </c>
      <c r="AX15" s="285"/>
      <c r="AZ15" s="270" t="e">
        <f t="shared" si="3"/>
        <v>#REF!</v>
      </c>
      <c r="BA15" s="283" t="e">
        <f t="shared" si="3"/>
        <v>#REF!</v>
      </c>
      <c r="BB15" s="284" t="e">
        <f t="shared" si="21"/>
        <v>#REF!</v>
      </c>
      <c r="BC15" s="285" t="e">
        <f t="shared" si="21"/>
        <v>#REF!</v>
      </c>
      <c r="BD15" s="284" t="e">
        <f t="shared" si="21"/>
        <v>#REF!</v>
      </c>
      <c r="BE15" s="285" t="e">
        <f t="shared" si="21"/>
        <v>#REF!</v>
      </c>
      <c r="BF15" s="284" t="e">
        <f t="shared" si="21"/>
        <v>#REF!</v>
      </c>
      <c r="BG15" s="285" t="e">
        <f t="shared" si="21"/>
        <v>#REF!</v>
      </c>
      <c r="BH15" s="284" t="e">
        <f t="shared" si="21"/>
        <v>#REF!</v>
      </c>
      <c r="BI15" s="285" t="e">
        <f t="shared" si="21"/>
        <v>#REF!</v>
      </c>
      <c r="BJ15" s="284" t="e">
        <f t="shared" si="21"/>
        <v>#REF!</v>
      </c>
      <c r="BK15" s="285" t="e">
        <f t="shared" si="21"/>
        <v>#REF!</v>
      </c>
      <c r="BL15" s="285" t="e">
        <f t="shared" si="21"/>
        <v>#REF!</v>
      </c>
    </row>
    <row r="16" spans="1:64" ht="10.5" customHeight="1">
      <c r="A16" s="270"/>
      <c r="B16" s="353" t="e">
        <f>#REF!</f>
        <v>#REF!</v>
      </c>
      <c r="C16" s="354" t="e">
        <f>#REF!</f>
        <v>#REF!</v>
      </c>
      <c r="E16" s="357"/>
      <c r="F16" s="357">
        <f t="shared" si="22"/>
        <v>0</v>
      </c>
      <c r="G16" s="357">
        <f t="shared" si="23"/>
        <v>0</v>
      </c>
      <c r="I16" s="357"/>
      <c r="J16" s="357">
        <f t="shared" si="24"/>
        <v>0</v>
      </c>
      <c r="K16" s="357">
        <f t="shared" si="25"/>
        <v>0</v>
      </c>
      <c r="M16" s="357">
        <f t="shared" si="26"/>
        <v>0</v>
      </c>
      <c r="N16" s="354"/>
      <c r="O16" s="288" t="str">
        <f t="shared" si="18"/>
        <v/>
      </c>
      <c r="P16" s="289" t="str">
        <f t="shared" si="14"/>
        <v/>
      </c>
      <c r="Q16" s="280"/>
      <c r="U16" s="291" t="s">
        <v>8</v>
      </c>
      <c r="V16" s="292">
        <f>SUM(V5:V15)</f>
        <v>0</v>
      </c>
      <c r="Y16" s="353" t="e">
        <f t="shared" si="0"/>
        <v>#REF!</v>
      </c>
      <c r="Z16" s="354" t="e">
        <f t="shared" si="0"/>
        <v>#REF!</v>
      </c>
      <c r="AA16" s="391" t="e">
        <f t="shared" si="19"/>
        <v>#REF!</v>
      </c>
      <c r="AB16" s="392" t="e">
        <f t="shared" si="19"/>
        <v>#REF!</v>
      </c>
      <c r="AC16" s="391" t="e">
        <f t="shared" si="19"/>
        <v>#REF!</v>
      </c>
      <c r="AD16" s="392" t="e">
        <f t="shared" si="19"/>
        <v>#REF!</v>
      </c>
      <c r="AE16" s="391" t="e">
        <f t="shared" si="19"/>
        <v>#REF!</v>
      </c>
      <c r="AF16" s="392" t="e">
        <f t="shared" si="19"/>
        <v>#REF!</v>
      </c>
      <c r="AG16" s="391" t="e">
        <f t="shared" si="19"/>
        <v>#REF!</v>
      </c>
      <c r="AH16" s="392" t="e">
        <f t="shared" si="19"/>
        <v>#REF!</v>
      </c>
      <c r="AI16" s="391" t="e">
        <f t="shared" si="19"/>
        <v>#REF!</v>
      </c>
      <c r="AJ16" s="392" t="e">
        <f t="shared" si="13"/>
        <v>#REF!</v>
      </c>
      <c r="AM16" s="353" t="e">
        <f t="shared" si="1"/>
        <v>#REF!</v>
      </c>
      <c r="AN16" s="354" t="e">
        <f t="shared" si="1"/>
        <v>#REF!</v>
      </c>
      <c r="AO16" s="391" t="e">
        <f t="shared" si="20"/>
        <v>#REF!</v>
      </c>
      <c r="AP16" s="392" t="e">
        <f t="shared" si="20"/>
        <v>#REF!</v>
      </c>
      <c r="AQ16" s="391" t="e">
        <f t="shared" si="20"/>
        <v>#REF!</v>
      </c>
      <c r="AR16" s="392" t="e">
        <f t="shared" si="20"/>
        <v>#REF!</v>
      </c>
      <c r="AS16" s="391" t="e">
        <f t="shared" si="20"/>
        <v>#REF!</v>
      </c>
      <c r="AT16" s="392" t="e">
        <f t="shared" si="20"/>
        <v>#REF!</v>
      </c>
      <c r="AU16" s="391" t="e">
        <f t="shared" si="20"/>
        <v>#REF!</v>
      </c>
      <c r="AV16" s="392" t="e">
        <f t="shared" si="20"/>
        <v>#REF!</v>
      </c>
      <c r="AW16" s="391" t="e">
        <f t="shared" si="6"/>
        <v>#REF!</v>
      </c>
      <c r="AX16" s="297"/>
      <c r="AZ16" s="353" t="e">
        <f t="shared" si="3"/>
        <v>#REF!</v>
      </c>
      <c r="BA16" s="354" t="e">
        <f t="shared" si="3"/>
        <v>#REF!</v>
      </c>
      <c r="BB16" s="391" t="e">
        <f t="shared" si="21"/>
        <v>#REF!</v>
      </c>
      <c r="BC16" s="392" t="e">
        <f t="shared" si="21"/>
        <v>#REF!</v>
      </c>
      <c r="BD16" s="391" t="e">
        <f t="shared" si="21"/>
        <v>#REF!</v>
      </c>
      <c r="BE16" s="392" t="e">
        <f t="shared" si="21"/>
        <v>#REF!</v>
      </c>
      <c r="BF16" s="391" t="e">
        <f t="shared" si="21"/>
        <v>#REF!</v>
      </c>
      <c r="BG16" s="392" t="e">
        <f t="shared" si="21"/>
        <v>#REF!</v>
      </c>
      <c r="BH16" s="391" t="e">
        <f t="shared" si="21"/>
        <v>#REF!</v>
      </c>
      <c r="BI16" s="392" t="e">
        <f t="shared" si="21"/>
        <v>#REF!</v>
      </c>
      <c r="BJ16" s="391" t="e">
        <f t="shared" si="21"/>
        <v>#REF!</v>
      </c>
      <c r="BK16" s="392" t="e">
        <f t="shared" si="21"/>
        <v>#REF!</v>
      </c>
      <c r="BL16" s="392" t="e">
        <f t="shared" si="21"/>
        <v>#REF!</v>
      </c>
    </row>
    <row r="17" spans="1:64" ht="9.75" customHeight="1">
      <c r="A17" s="270"/>
      <c r="B17" s="270" t="e">
        <f>#REF!</f>
        <v>#REF!</v>
      </c>
      <c r="C17" s="283" t="e">
        <f>#REF!</f>
        <v>#REF!</v>
      </c>
      <c r="E17" s="290"/>
      <c r="F17" s="290">
        <f t="shared" si="22"/>
        <v>0</v>
      </c>
      <c r="G17" s="290">
        <f t="shared" si="23"/>
        <v>0</v>
      </c>
      <c r="I17" s="290"/>
      <c r="J17" s="290">
        <f t="shared" si="24"/>
        <v>0</v>
      </c>
      <c r="K17" s="290">
        <f t="shared" si="25"/>
        <v>0</v>
      </c>
      <c r="M17" s="290">
        <f t="shared" si="26"/>
        <v>0</v>
      </c>
      <c r="N17" s="283"/>
      <c r="O17" s="288" t="str">
        <f t="shared" si="18"/>
        <v/>
      </c>
      <c r="P17" s="289" t="str">
        <f t="shared" si="14"/>
        <v/>
      </c>
      <c r="Q17" s="280"/>
      <c r="R17" s="281" t="s">
        <v>16</v>
      </c>
      <c r="S17" s="282" t="s">
        <v>3</v>
      </c>
      <c r="Y17" s="270" t="e">
        <f t="shared" si="0"/>
        <v>#REF!</v>
      </c>
      <c r="Z17" s="283" t="e">
        <f t="shared" si="0"/>
        <v>#REF!</v>
      </c>
      <c r="AA17" s="284" t="e">
        <f t="shared" si="19"/>
        <v>#REF!</v>
      </c>
      <c r="AB17" s="285" t="e">
        <f t="shared" si="19"/>
        <v>#REF!</v>
      </c>
      <c r="AC17" s="284" t="e">
        <f t="shared" si="19"/>
        <v>#REF!</v>
      </c>
      <c r="AD17" s="285" t="e">
        <f t="shared" si="19"/>
        <v>#REF!</v>
      </c>
      <c r="AE17" s="284" t="e">
        <f t="shared" si="19"/>
        <v>#REF!</v>
      </c>
      <c r="AF17" s="285" t="e">
        <f t="shared" si="19"/>
        <v>#REF!</v>
      </c>
      <c r="AG17" s="284" t="e">
        <f t="shared" si="19"/>
        <v>#REF!</v>
      </c>
      <c r="AH17" s="285" t="e">
        <f t="shared" si="19"/>
        <v>#REF!</v>
      </c>
      <c r="AI17" s="284" t="e">
        <f t="shared" si="19"/>
        <v>#REF!</v>
      </c>
      <c r="AJ17" s="285" t="e">
        <f t="shared" si="13"/>
        <v>#REF!</v>
      </c>
      <c r="AM17" s="270" t="e">
        <f t="shared" si="1"/>
        <v>#REF!</v>
      </c>
      <c r="AN17" s="283" t="e">
        <f t="shared" si="1"/>
        <v>#REF!</v>
      </c>
      <c r="AO17" s="284" t="e">
        <f t="shared" si="20"/>
        <v>#REF!</v>
      </c>
      <c r="AP17" s="285" t="e">
        <f t="shared" si="20"/>
        <v>#REF!</v>
      </c>
      <c r="AQ17" s="284" t="e">
        <f t="shared" si="20"/>
        <v>#REF!</v>
      </c>
      <c r="AR17" s="285" t="e">
        <f t="shared" si="20"/>
        <v>#REF!</v>
      </c>
      <c r="AS17" s="284" t="e">
        <f t="shared" si="20"/>
        <v>#REF!</v>
      </c>
      <c r="AT17" s="285" t="e">
        <f t="shared" si="20"/>
        <v>#REF!</v>
      </c>
      <c r="AU17" s="284" t="e">
        <f t="shared" si="20"/>
        <v>#REF!</v>
      </c>
      <c r="AV17" s="285" t="e">
        <f t="shared" si="20"/>
        <v>#REF!</v>
      </c>
      <c r="AW17" s="284" t="e">
        <f t="shared" si="6"/>
        <v>#REF!</v>
      </c>
      <c r="AX17" s="285"/>
      <c r="AZ17" s="270" t="e">
        <f t="shared" si="3"/>
        <v>#REF!</v>
      </c>
      <c r="BA17" s="283" t="e">
        <f t="shared" si="3"/>
        <v>#REF!</v>
      </c>
      <c r="BB17" s="284" t="e">
        <f t="shared" si="21"/>
        <v>#REF!</v>
      </c>
      <c r="BC17" s="285" t="e">
        <f t="shared" si="21"/>
        <v>#REF!</v>
      </c>
      <c r="BD17" s="284" t="e">
        <f t="shared" si="21"/>
        <v>#REF!</v>
      </c>
      <c r="BE17" s="285" t="e">
        <f t="shared" si="21"/>
        <v>#REF!</v>
      </c>
      <c r="BF17" s="284" t="e">
        <f t="shared" si="21"/>
        <v>#REF!</v>
      </c>
      <c r="BG17" s="285" t="e">
        <f t="shared" si="21"/>
        <v>#REF!</v>
      </c>
      <c r="BH17" s="284" t="e">
        <f t="shared" si="21"/>
        <v>#REF!</v>
      </c>
      <c r="BI17" s="285" t="e">
        <f t="shared" si="21"/>
        <v>#REF!</v>
      </c>
      <c r="BJ17" s="284" t="e">
        <f t="shared" si="21"/>
        <v>#REF!</v>
      </c>
      <c r="BK17" s="285" t="e">
        <f t="shared" si="21"/>
        <v>#REF!</v>
      </c>
      <c r="BL17" s="285" t="e">
        <f t="shared" si="21"/>
        <v>#REF!</v>
      </c>
    </row>
    <row r="18" spans="1:64" ht="9.75" customHeight="1">
      <c r="A18" s="270"/>
      <c r="B18" s="353" t="e">
        <f>#REF!</f>
        <v>#REF!</v>
      </c>
      <c r="C18" s="354" t="e">
        <f>#REF!</f>
        <v>#REF!</v>
      </c>
      <c r="E18" s="357"/>
      <c r="F18" s="357">
        <f t="shared" si="22"/>
        <v>0</v>
      </c>
      <c r="G18" s="357">
        <f t="shared" si="23"/>
        <v>0</v>
      </c>
      <c r="I18" s="357"/>
      <c r="J18" s="357">
        <f t="shared" si="24"/>
        <v>0</v>
      </c>
      <c r="K18" s="357">
        <f t="shared" si="25"/>
        <v>0</v>
      </c>
      <c r="M18" s="357">
        <f t="shared" si="26"/>
        <v>0</v>
      </c>
      <c r="N18" s="354"/>
      <c r="O18" s="288" t="str">
        <f t="shared" si="18"/>
        <v/>
      </c>
      <c r="P18" s="289" t="str">
        <f t="shared" si="14"/>
        <v/>
      </c>
      <c r="Q18" s="280"/>
      <c r="R18" s="271" t="e">
        <f>#REF!</f>
        <v>#REF!</v>
      </c>
      <c r="S18" s="294">
        <f t="shared" ref="S18:S25" si="27">SUMIF($K$76:$K$743,R18,$O$76:$O$743)</f>
        <v>0</v>
      </c>
      <c r="Y18" s="353" t="e">
        <f t="shared" si="0"/>
        <v>#REF!</v>
      </c>
      <c r="Z18" s="354" t="e">
        <f t="shared" si="0"/>
        <v>#REF!</v>
      </c>
      <c r="AA18" s="391" t="e">
        <f t="shared" si="19"/>
        <v>#REF!</v>
      </c>
      <c r="AB18" s="392" t="e">
        <f t="shared" si="19"/>
        <v>#REF!</v>
      </c>
      <c r="AC18" s="391" t="e">
        <f t="shared" si="19"/>
        <v>#REF!</v>
      </c>
      <c r="AD18" s="392" t="e">
        <f t="shared" si="19"/>
        <v>#REF!</v>
      </c>
      <c r="AE18" s="391" t="e">
        <f t="shared" si="19"/>
        <v>#REF!</v>
      </c>
      <c r="AF18" s="392" t="e">
        <f t="shared" si="19"/>
        <v>#REF!</v>
      </c>
      <c r="AG18" s="391" t="e">
        <f t="shared" si="19"/>
        <v>#REF!</v>
      </c>
      <c r="AH18" s="392" t="e">
        <f t="shared" si="19"/>
        <v>#REF!</v>
      </c>
      <c r="AI18" s="391" t="e">
        <f t="shared" si="19"/>
        <v>#REF!</v>
      </c>
      <c r="AJ18" s="392" t="e">
        <f t="shared" si="13"/>
        <v>#REF!</v>
      </c>
      <c r="AM18" s="353" t="e">
        <f t="shared" si="1"/>
        <v>#REF!</v>
      </c>
      <c r="AN18" s="354" t="e">
        <f t="shared" si="1"/>
        <v>#REF!</v>
      </c>
      <c r="AO18" s="391" t="e">
        <f t="shared" si="20"/>
        <v>#REF!</v>
      </c>
      <c r="AP18" s="392" t="e">
        <f t="shared" si="20"/>
        <v>#REF!</v>
      </c>
      <c r="AQ18" s="391" t="e">
        <f t="shared" si="20"/>
        <v>#REF!</v>
      </c>
      <c r="AR18" s="392" t="e">
        <f t="shared" si="20"/>
        <v>#REF!</v>
      </c>
      <c r="AS18" s="391" t="e">
        <f t="shared" si="20"/>
        <v>#REF!</v>
      </c>
      <c r="AT18" s="392" t="e">
        <f t="shared" si="20"/>
        <v>#REF!</v>
      </c>
      <c r="AU18" s="391" t="e">
        <f t="shared" si="20"/>
        <v>#REF!</v>
      </c>
      <c r="AV18" s="392" t="e">
        <f t="shared" si="20"/>
        <v>#REF!</v>
      </c>
      <c r="AW18" s="391" t="e">
        <f t="shared" si="6"/>
        <v>#REF!</v>
      </c>
      <c r="AX18" s="297"/>
      <c r="AZ18" s="353" t="e">
        <f t="shared" ref="AZ18:BA51" si="28">B23</f>
        <v>#REF!</v>
      </c>
      <c r="BA18" s="354" t="e">
        <f t="shared" si="28"/>
        <v>#REF!</v>
      </c>
      <c r="BB18" s="391" t="e">
        <f t="shared" si="21"/>
        <v>#REF!</v>
      </c>
      <c r="BC18" s="392" t="e">
        <f t="shared" si="21"/>
        <v>#REF!</v>
      </c>
      <c r="BD18" s="391" t="e">
        <f t="shared" si="21"/>
        <v>#REF!</v>
      </c>
      <c r="BE18" s="392" t="e">
        <f t="shared" si="21"/>
        <v>#REF!</v>
      </c>
      <c r="BF18" s="391" t="e">
        <f t="shared" si="21"/>
        <v>#REF!</v>
      </c>
      <c r="BG18" s="392" t="e">
        <f t="shared" si="21"/>
        <v>#REF!</v>
      </c>
      <c r="BH18" s="391" t="e">
        <f t="shared" si="21"/>
        <v>#REF!</v>
      </c>
      <c r="BI18" s="392" t="e">
        <f t="shared" si="21"/>
        <v>#REF!</v>
      </c>
      <c r="BJ18" s="391" t="e">
        <f t="shared" si="21"/>
        <v>#REF!</v>
      </c>
      <c r="BK18" s="392" t="e">
        <f t="shared" si="21"/>
        <v>#REF!</v>
      </c>
      <c r="BL18" s="392" t="e">
        <f t="shared" si="21"/>
        <v>#REF!</v>
      </c>
    </row>
    <row r="19" spans="1:64" ht="9" customHeight="1">
      <c r="A19" s="270"/>
      <c r="B19" s="270" t="e">
        <f>#REF!</f>
        <v>#REF!</v>
      </c>
      <c r="C19" s="283" t="e">
        <f>#REF!</f>
        <v>#REF!</v>
      </c>
      <c r="E19" s="290"/>
      <c r="F19" s="290">
        <f t="shared" si="22"/>
        <v>0</v>
      </c>
      <c r="G19" s="290">
        <f t="shared" si="23"/>
        <v>0</v>
      </c>
      <c r="I19" s="290"/>
      <c r="J19" s="290">
        <f t="shared" si="24"/>
        <v>0</v>
      </c>
      <c r="K19" s="290">
        <f t="shared" si="25"/>
        <v>0</v>
      </c>
      <c r="M19" s="290">
        <f t="shared" si="26"/>
        <v>0</v>
      </c>
      <c r="N19" s="283"/>
      <c r="O19" s="288" t="str">
        <f t="shared" si="18"/>
        <v/>
      </c>
      <c r="P19" s="289" t="str">
        <f t="shared" si="14"/>
        <v/>
      </c>
      <c r="Q19" s="280"/>
      <c r="R19" s="271" t="e">
        <f>#REF!</f>
        <v>#REF!</v>
      </c>
      <c r="S19" s="294">
        <f t="shared" si="27"/>
        <v>0</v>
      </c>
      <c r="Y19" s="270" t="e">
        <f t="shared" si="0"/>
        <v>#REF!</v>
      </c>
      <c r="Z19" s="283" t="e">
        <f t="shared" si="0"/>
        <v>#REF!</v>
      </c>
      <c r="AA19" s="284" t="e">
        <f t="shared" si="19"/>
        <v>#REF!</v>
      </c>
      <c r="AB19" s="285" t="e">
        <f t="shared" si="19"/>
        <v>#REF!</v>
      </c>
      <c r="AC19" s="284" t="e">
        <f t="shared" si="19"/>
        <v>#REF!</v>
      </c>
      <c r="AD19" s="285" t="e">
        <f t="shared" si="19"/>
        <v>#REF!</v>
      </c>
      <c r="AE19" s="284" t="e">
        <f t="shared" si="19"/>
        <v>#REF!</v>
      </c>
      <c r="AF19" s="285" t="e">
        <f t="shared" si="19"/>
        <v>#REF!</v>
      </c>
      <c r="AG19" s="284" t="e">
        <f t="shared" si="19"/>
        <v>#REF!</v>
      </c>
      <c r="AH19" s="285" t="e">
        <f t="shared" si="19"/>
        <v>#REF!</v>
      </c>
      <c r="AI19" s="284" t="e">
        <f t="shared" si="19"/>
        <v>#REF!</v>
      </c>
      <c r="AJ19" s="285" t="e">
        <f t="shared" si="13"/>
        <v>#REF!</v>
      </c>
      <c r="AM19" s="270" t="e">
        <f t="shared" si="1"/>
        <v>#REF!</v>
      </c>
      <c r="AN19" s="283" t="e">
        <f t="shared" si="1"/>
        <v>#REF!</v>
      </c>
      <c r="AO19" s="284" t="e">
        <f t="shared" si="20"/>
        <v>#REF!</v>
      </c>
      <c r="AP19" s="285" t="e">
        <f t="shared" si="20"/>
        <v>#REF!</v>
      </c>
      <c r="AQ19" s="284" t="e">
        <f t="shared" si="20"/>
        <v>#REF!</v>
      </c>
      <c r="AR19" s="285" t="e">
        <f t="shared" si="20"/>
        <v>#REF!</v>
      </c>
      <c r="AS19" s="284" t="e">
        <f t="shared" si="20"/>
        <v>#REF!</v>
      </c>
      <c r="AT19" s="285" t="e">
        <f t="shared" si="20"/>
        <v>#REF!</v>
      </c>
      <c r="AU19" s="284" t="e">
        <f t="shared" si="20"/>
        <v>#REF!</v>
      </c>
      <c r="AV19" s="285" t="e">
        <f t="shared" si="20"/>
        <v>#REF!</v>
      </c>
      <c r="AW19" s="284" t="e">
        <f t="shared" si="6"/>
        <v>#REF!</v>
      </c>
      <c r="AX19" s="285"/>
      <c r="AZ19" s="270" t="e">
        <f t="shared" si="28"/>
        <v>#REF!</v>
      </c>
      <c r="BA19" s="283" t="e">
        <f t="shared" si="28"/>
        <v>#REF!</v>
      </c>
      <c r="BB19" s="284" t="e">
        <f t="shared" si="21"/>
        <v>#REF!</v>
      </c>
      <c r="BC19" s="285" t="e">
        <f t="shared" si="21"/>
        <v>#REF!</v>
      </c>
      <c r="BD19" s="284" t="e">
        <f t="shared" si="21"/>
        <v>#REF!</v>
      </c>
      <c r="BE19" s="285" t="e">
        <f t="shared" si="21"/>
        <v>#REF!</v>
      </c>
      <c r="BF19" s="284" t="e">
        <f t="shared" si="21"/>
        <v>#REF!</v>
      </c>
      <c r="BG19" s="285" t="e">
        <f t="shared" si="21"/>
        <v>#REF!</v>
      </c>
      <c r="BH19" s="284" t="e">
        <f t="shared" si="21"/>
        <v>#REF!</v>
      </c>
      <c r="BI19" s="285" t="e">
        <f t="shared" si="21"/>
        <v>#REF!</v>
      </c>
      <c r="BJ19" s="284" t="e">
        <f t="shared" si="21"/>
        <v>#REF!</v>
      </c>
      <c r="BK19" s="285" t="e">
        <f t="shared" si="21"/>
        <v>#REF!</v>
      </c>
      <c r="BL19" s="285" t="e">
        <f t="shared" si="21"/>
        <v>#REF!</v>
      </c>
    </row>
    <row r="20" spans="1:64" ht="11.25" customHeight="1">
      <c r="A20" s="270"/>
      <c r="B20" s="353" t="e">
        <f>#REF!</f>
        <v>#REF!</v>
      </c>
      <c r="C20" s="354" t="e">
        <f>#REF!</f>
        <v>#REF!</v>
      </c>
      <c r="E20" s="357"/>
      <c r="F20" s="357">
        <f t="shared" si="22"/>
        <v>0</v>
      </c>
      <c r="G20" s="357">
        <f t="shared" si="23"/>
        <v>0</v>
      </c>
      <c r="I20" s="357"/>
      <c r="J20" s="357">
        <f t="shared" si="24"/>
        <v>0</v>
      </c>
      <c r="K20" s="357">
        <f t="shared" si="25"/>
        <v>0</v>
      </c>
      <c r="M20" s="357">
        <f t="shared" si="26"/>
        <v>0</v>
      </c>
      <c r="N20" s="354"/>
      <c r="O20" s="288" t="str">
        <f t="shared" si="18"/>
        <v/>
      </c>
      <c r="P20" s="289" t="str">
        <f t="shared" si="14"/>
        <v/>
      </c>
      <c r="Q20" s="280"/>
      <c r="R20" s="271" t="e">
        <f>#REF!</f>
        <v>#REF!</v>
      </c>
      <c r="S20" s="294">
        <f t="shared" si="27"/>
        <v>0</v>
      </c>
      <c r="Y20" s="353" t="e">
        <f t="shared" si="0"/>
        <v>#REF!</v>
      </c>
      <c r="Z20" s="354" t="e">
        <f t="shared" si="0"/>
        <v>#REF!</v>
      </c>
      <c r="AA20" s="391" t="e">
        <f t="shared" si="19"/>
        <v>#REF!</v>
      </c>
      <c r="AB20" s="392" t="e">
        <f t="shared" si="19"/>
        <v>#REF!</v>
      </c>
      <c r="AC20" s="391" t="e">
        <f t="shared" si="19"/>
        <v>#REF!</v>
      </c>
      <c r="AD20" s="392" t="e">
        <f t="shared" si="19"/>
        <v>#REF!</v>
      </c>
      <c r="AE20" s="391" t="e">
        <f t="shared" si="19"/>
        <v>#REF!</v>
      </c>
      <c r="AF20" s="392" t="e">
        <f t="shared" si="19"/>
        <v>#REF!</v>
      </c>
      <c r="AG20" s="391" t="e">
        <f t="shared" si="19"/>
        <v>#REF!</v>
      </c>
      <c r="AH20" s="392" t="e">
        <f t="shared" si="19"/>
        <v>#REF!</v>
      </c>
      <c r="AI20" s="391" t="e">
        <f t="shared" si="19"/>
        <v>#REF!</v>
      </c>
      <c r="AJ20" s="392" t="e">
        <f t="shared" si="13"/>
        <v>#REF!</v>
      </c>
      <c r="AM20" s="353" t="e">
        <f t="shared" si="1"/>
        <v>#REF!</v>
      </c>
      <c r="AN20" s="354" t="e">
        <f t="shared" si="1"/>
        <v>#REF!</v>
      </c>
      <c r="AO20" s="391" t="e">
        <f t="shared" si="20"/>
        <v>#REF!</v>
      </c>
      <c r="AP20" s="392" t="e">
        <f t="shared" si="20"/>
        <v>#REF!</v>
      </c>
      <c r="AQ20" s="391" t="e">
        <f t="shared" si="20"/>
        <v>#REF!</v>
      </c>
      <c r="AR20" s="392" t="e">
        <f t="shared" si="20"/>
        <v>#REF!</v>
      </c>
      <c r="AS20" s="391" t="e">
        <f t="shared" si="20"/>
        <v>#REF!</v>
      </c>
      <c r="AT20" s="392" t="e">
        <f t="shared" si="20"/>
        <v>#REF!</v>
      </c>
      <c r="AU20" s="391" t="e">
        <f t="shared" si="20"/>
        <v>#REF!</v>
      </c>
      <c r="AV20" s="392" t="e">
        <f t="shared" si="20"/>
        <v>#REF!</v>
      </c>
      <c r="AW20" s="391" t="e">
        <f t="shared" si="6"/>
        <v>#REF!</v>
      </c>
      <c r="AX20" s="297"/>
      <c r="AZ20" s="353" t="e">
        <f t="shared" si="28"/>
        <v>#REF!</v>
      </c>
      <c r="BA20" s="354" t="e">
        <f t="shared" si="28"/>
        <v>#REF!</v>
      </c>
      <c r="BB20" s="391" t="e">
        <f t="shared" si="21"/>
        <v>#REF!</v>
      </c>
      <c r="BC20" s="392" t="e">
        <f t="shared" si="21"/>
        <v>#REF!</v>
      </c>
      <c r="BD20" s="391" t="e">
        <f t="shared" si="21"/>
        <v>#REF!</v>
      </c>
      <c r="BE20" s="392" t="e">
        <f t="shared" si="21"/>
        <v>#REF!</v>
      </c>
      <c r="BF20" s="391" t="e">
        <f t="shared" si="21"/>
        <v>#REF!</v>
      </c>
      <c r="BG20" s="392" t="e">
        <f t="shared" si="21"/>
        <v>#REF!</v>
      </c>
      <c r="BH20" s="391" t="e">
        <f t="shared" si="21"/>
        <v>#REF!</v>
      </c>
      <c r="BI20" s="392" t="e">
        <f t="shared" si="21"/>
        <v>#REF!</v>
      </c>
      <c r="BJ20" s="391" t="e">
        <f t="shared" si="21"/>
        <v>#REF!</v>
      </c>
      <c r="BK20" s="392" t="e">
        <f t="shared" si="21"/>
        <v>#REF!</v>
      </c>
      <c r="BL20" s="392" t="e">
        <f t="shared" si="21"/>
        <v>#REF!</v>
      </c>
    </row>
    <row r="21" spans="1:64" ht="10.5" customHeight="1">
      <c r="A21" s="270"/>
      <c r="B21" s="270" t="e">
        <f>#REF!</f>
        <v>#REF!</v>
      </c>
      <c r="C21" s="269" t="e">
        <f>#REF!</f>
        <v>#REF!</v>
      </c>
      <c r="E21" s="290"/>
      <c r="F21" s="290">
        <f t="shared" si="22"/>
        <v>0</v>
      </c>
      <c r="G21" s="290">
        <f t="shared" si="23"/>
        <v>0</v>
      </c>
      <c r="I21" s="290"/>
      <c r="J21" s="290">
        <f t="shared" si="24"/>
        <v>0</v>
      </c>
      <c r="K21" s="290">
        <f t="shared" si="25"/>
        <v>0</v>
      </c>
      <c r="M21" s="290">
        <f t="shared" si="26"/>
        <v>0</v>
      </c>
      <c r="O21" s="288" t="str">
        <f t="shared" si="18"/>
        <v/>
      </c>
      <c r="P21" s="289" t="str">
        <f t="shared" si="14"/>
        <v/>
      </c>
      <c r="Q21" s="280"/>
      <c r="R21" s="271" t="e">
        <f>#REF!</f>
        <v>#REF!</v>
      </c>
      <c r="S21" s="294">
        <f t="shared" si="27"/>
        <v>0</v>
      </c>
      <c r="Y21" s="270" t="e">
        <f t="shared" si="0"/>
        <v>#REF!</v>
      </c>
      <c r="Z21" s="283" t="e">
        <f t="shared" si="0"/>
        <v>#REF!</v>
      </c>
      <c r="AA21" s="284" t="e">
        <f t="shared" si="19"/>
        <v>#REF!</v>
      </c>
      <c r="AB21" s="285" t="e">
        <f t="shared" si="19"/>
        <v>#REF!</v>
      </c>
      <c r="AC21" s="284" t="e">
        <f t="shared" si="19"/>
        <v>#REF!</v>
      </c>
      <c r="AD21" s="285" t="e">
        <f t="shared" si="19"/>
        <v>#REF!</v>
      </c>
      <c r="AE21" s="284" t="e">
        <f t="shared" si="19"/>
        <v>#REF!</v>
      </c>
      <c r="AF21" s="285" t="e">
        <f t="shared" si="19"/>
        <v>#REF!</v>
      </c>
      <c r="AG21" s="284" t="e">
        <f t="shared" si="19"/>
        <v>#REF!</v>
      </c>
      <c r="AH21" s="285" t="e">
        <f t="shared" si="19"/>
        <v>#REF!</v>
      </c>
      <c r="AI21" s="284" t="e">
        <f t="shared" si="19"/>
        <v>#REF!</v>
      </c>
      <c r="AJ21" s="285" t="e">
        <f t="shared" si="13"/>
        <v>#REF!</v>
      </c>
      <c r="AM21" s="270" t="e">
        <f t="shared" si="1"/>
        <v>#REF!</v>
      </c>
      <c r="AN21" s="283" t="e">
        <f t="shared" si="1"/>
        <v>#REF!</v>
      </c>
      <c r="AO21" s="284" t="e">
        <f t="shared" si="20"/>
        <v>#REF!</v>
      </c>
      <c r="AP21" s="285" t="e">
        <f t="shared" si="20"/>
        <v>#REF!</v>
      </c>
      <c r="AQ21" s="284" t="e">
        <f t="shared" si="20"/>
        <v>#REF!</v>
      </c>
      <c r="AR21" s="285" t="e">
        <f t="shared" si="20"/>
        <v>#REF!</v>
      </c>
      <c r="AS21" s="284" t="e">
        <f t="shared" si="20"/>
        <v>#REF!</v>
      </c>
      <c r="AT21" s="285" t="e">
        <f t="shared" si="20"/>
        <v>#REF!</v>
      </c>
      <c r="AU21" s="284" t="e">
        <f t="shared" si="20"/>
        <v>#REF!</v>
      </c>
      <c r="AV21" s="285" t="e">
        <f t="shared" si="20"/>
        <v>#REF!</v>
      </c>
      <c r="AW21" s="284" t="e">
        <f t="shared" si="6"/>
        <v>#REF!</v>
      </c>
      <c r="AX21" s="285"/>
      <c r="AZ21" s="270" t="e">
        <f t="shared" si="28"/>
        <v>#REF!</v>
      </c>
      <c r="BA21" s="283" t="e">
        <f t="shared" si="28"/>
        <v>#REF!</v>
      </c>
      <c r="BB21" s="284" t="e">
        <f t="shared" si="21"/>
        <v>#REF!</v>
      </c>
      <c r="BC21" s="285" t="e">
        <f t="shared" si="21"/>
        <v>#REF!</v>
      </c>
      <c r="BD21" s="284" t="e">
        <f t="shared" si="21"/>
        <v>#REF!</v>
      </c>
      <c r="BE21" s="285" t="e">
        <f t="shared" si="21"/>
        <v>#REF!</v>
      </c>
      <c r="BF21" s="284" t="e">
        <f t="shared" si="21"/>
        <v>#REF!</v>
      </c>
      <c r="BG21" s="285" t="e">
        <f t="shared" si="21"/>
        <v>#REF!</v>
      </c>
      <c r="BH21" s="284" t="e">
        <f t="shared" si="21"/>
        <v>#REF!</v>
      </c>
      <c r="BI21" s="285" t="e">
        <f t="shared" si="21"/>
        <v>#REF!</v>
      </c>
      <c r="BJ21" s="284" t="e">
        <f t="shared" si="21"/>
        <v>#REF!</v>
      </c>
      <c r="BK21" s="285" t="e">
        <f t="shared" si="21"/>
        <v>#REF!</v>
      </c>
      <c r="BL21" s="285" t="e">
        <f t="shared" si="21"/>
        <v>#REF!</v>
      </c>
    </row>
    <row r="22" spans="1:64">
      <c r="A22" s="270"/>
      <c r="B22" s="353" t="e">
        <f>#REF!</f>
        <v>#REF!</v>
      </c>
      <c r="C22" s="354" t="e">
        <f>#REF!</f>
        <v>#REF!</v>
      </c>
      <c r="E22" s="357"/>
      <c r="F22" s="357">
        <f t="shared" si="22"/>
        <v>0</v>
      </c>
      <c r="G22" s="357">
        <f t="shared" si="23"/>
        <v>0</v>
      </c>
      <c r="I22" s="357"/>
      <c r="J22" s="357">
        <f t="shared" si="24"/>
        <v>0</v>
      </c>
      <c r="K22" s="357">
        <f t="shared" si="25"/>
        <v>0</v>
      </c>
      <c r="M22" s="357">
        <f t="shared" si="26"/>
        <v>0</v>
      </c>
      <c r="N22" s="354"/>
      <c r="O22" s="288" t="str">
        <f t="shared" si="18"/>
        <v/>
      </c>
      <c r="P22" s="289" t="str">
        <f t="shared" si="14"/>
        <v/>
      </c>
      <c r="Q22" s="280"/>
      <c r="R22" s="271" t="e">
        <f>#REF!</f>
        <v>#REF!</v>
      </c>
      <c r="S22" s="294">
        <f t="shared" si="27"/>
        <v>0</v>
      </c>
      <c r="Y22" s="353" t="e">
        <f t="shared" si="0"/>
        <v>#REF!</v>
      </c>
      <c r="Z22" s="354" t="e">
        <f t="shared" si="0"/>
        <v>#REF!</v>
      </c>
      <c r="AA22" s="391" t="e">
        <f t="shared" si="19"/>
        <v>#REF!</v>
      </c>
      <c r="AB22" s="392" t="e">
        <f t="shared" si="19"/>
        <v>#REF!</v>
      </c>
      <c r="AC22" s="391" t="e">
        <f t="shared" si="19"/>
        <v>#REF!</v>
      </c>
      <c r="AD22" s="392" t="e">
        <f t="shared" si="19"/>
        <v>#REF!</v>
      </c>
      <c r="AE22" s="391" t="e">
        <f t="shared" si="19"/>
        <v>#REF!</v>
      </c>
      <c r="AF22" s="392" t="e">
        <f t="shared" si="19"/>
        <v>#REF!</v>
      </c>
      <c r="AG22" s="391" t="e">
        <f t="shared" si="19"/>
        <v>#REF!</v>
      </c>
      <c r="AH22" s="392" t="e">
        <f t="shared" si="19"/>
        <v>#REF!</v>
      </c>
      <c r="AI22" s="391" t="e">
        <f t="shared" si="19"/>
        <v>#REF!</v>
      </c>
      <c r="AJ22" s="392" t="e">
        <f t="shared" si="13"/>
        <v>#REF!</v>
      </c>
      <c r="AM22" s="353" t="e">
        <f t="shared" si="1"/>
        <v>#REF!</v>
      </c>
      <c r="AN22" s="354" t="e">
        <f t="shared" si="1"/>
        <v>#REF!</v>
      </c>
      <c r="AO22" s="391" t="e">
        <f t="shared" si="20"/>
        <v>#REF!</v>
      </c>
      <c r="AP22" s="392" t="e">
        <f t="shared" si="20"/>
        <v>#REF!</v>
      </c>
      <c r="AQ22" s="391" t="e">
        <f t="shared" si="20"/>
        <v>#REF!</v>
      </c>
      <c r="AR22" s="392" t="e">
        <f t="shared" si="20"/>
        <v>#REF!</v>
      </c>
      <c r="AS22" s="391" t="e">
        <f t="shared" si="20"/>
        <v>#REF!</v>
      </c>
      <c r="AT22" s="392" t="e">
        <f t="shared" si="20"/>
        <v>#REF!</v>
      </c>
      <c r="AU22" s="391" t="e">
        <f t="shared" si="20"/>
        <v>#REF!</v>
      </c>
      <c r="AV22" s="392" t="e">
        <f t="shared" si="20"/>
        <v>#REF!</v>
      </c>
      <c r="AW22" s="391" t="e">
        <f t="shared" si="6"/>
        <v>#REF!</v>
      </c>
      <c r="AX22" s="297"/>
      <c r="AZ22" s="353" t="e">
        <f t="shared" si="28"/>
        <v>#REF!</v>
      </c>
      <c r="BA22" s="354" t="e">
        <f t="shared" si="28"/>
        <v>#REF!</v>
      </c>
      <c r="BB22" s="391" t="e">
        <f t="shared" si="21"/>
        <v>#REF!</v>
      </c>
      <c r="BC22" s="392" t="e">
        <f t="shared" si="21"/>
        <v>#REF!</v>
      </c>
      <c r="BD22" s="391" t="e">
        <f t="shared" si="21"/>
        <v>#REF!</v>
      </c>
      <c r="BE22" s="392" t="e">
        <f t="shared" si="21"/>
        <v>#REF!</v>
      </c>
      <c r="BF22" s="391" t="e">
        <f t="shared" si="21"/>
        <v>#REF!</v>
      </c>
      <c r="BG22" s="392" t="e">
        <f t="shared" si="21"/>
        <v>#REF!</v>
      </c>
      <c r="BH22" s="391" t="e">
        <f t="shared" si="21"/>
        <v>#REF!</v>
      </c>
      <c r="BI22" s="392" t="e">
        <f t="shared" si="21"/>
        <v>#REF!</v>
      </c>
      <c r="BJ22" s="391" t="e">
        <f t="shared" si="21"/>
        <v>#REF!</v>
      </c>
      <c r="BK22" s="392" t="e">
        <f t="shared" si="21"/>
        <v>#REF!</v>
      </c>
      <c r="BL22" s="392" t="e">
        <f t="shared" si="21"/>
        <v>#REF!</v>
      </c>
    </row>
    <row r="23" spans="1:64">
      <c r="A23" s="270"/>
      <c r="B23" s="270" t="e">
        <f>#REF!</f>
        <v>#REF!</v>
      </c>
      <c r="C23" s="283" t="e">
        <f>#REF!</f>
        <v>#REF!</v>
      </c>
      <c r="E23" s="290"/>
      <c r="F23" s="290">
        <f t="shared" si="22"/>
        <v>0</v>
      </c>
      <c r="G23" s="290">
        <f t="shared" si="23"/>
        <v>0</v>
      </c>
      <c r="I23" s="290"/>
      <c r="J23" s="290">
        <f t="shared" si="24"/>
        <v>0</v>
      </c>
      <c r="K23" s="290">
        <f t="shared" si="25"/>
        <v>0</v>
      </c>
      <c r="M23" s="290">
        <f t="shared" si="26"/>
        <v>0</v>
      </c>
      <c r="N23" s="283"/>
      <c r="O23" s="288" t="str">
        <f t="shared" si="18"/>
        <v/>
      </c>
      <c r="P23" s="289" t="str">
        <f t="shared" si="14"/>
        <v/>
      </c>
      <c r="Q23" s="280"/>
      <c r="R23" s="271" t="e">
        <f>#REF!</f>
        <v>#REF!</v>
      </c>
      <c r="S23" s="294">
        <f t="shared" si="27"/>
        <v>0</v>
      </c>
      <c r="Y23" s="270" t="e">
        <f t="shared" si="0"/>
        <v>#REF!</v>
      </c>
      <c r="Z23" s="283" t="e">
        <f t="shared" si="0"/>
        <v>#REF!</v>
      </c>
      <c r="AA23" s="284" t="e">
        <f t="shared" si="19"/>
        <v>#REF!</v>
      </c>
      <c r="AB23" s="285" t="e">
        <f t="shared" si="19"/>
        <v>#REF!</v>
      </c>
      <c r="AC23" s="284" t="e">
        <f t="shared" si="19"/>
        <v>#REF!</v>
      </c>
      <c r="AD23" s="285" t="e">
        <f t="shared" si="19"/>
        <v>#REF!</v>
      </c>
      <c r="AE23" s="284" t="e">
        <f t="shared" si="19"/>
        <v>#REF!</v>
      </c>
      <c r="AF23" s="285" t="e">
        <f t="shared" si="19"/>
        <v>#REF!</v>
      </c>
      <c r="AG23" s="284" t="e">
        <f t="shared" si="19"/>
        <v>#REF!</v>
      </c>
      <c r="AH23" s="285" t="e">
        <f t="shared" si="19"/>
        <v>#REF!</v>
      </c>
      <c r="AI23" s="284" t="e">
        <f t="shared" si="19"/>
        <v>#REF!</v>
      </c>
      <c r="AJ23" s="285" t="e">
        <f t="shared" si="13"/>
        <v>#REF!</v>
      </c>
      <c r="AM23" s="270" t="e">
        <f t="shared" si="1"/>
        <v>#REF!</v>
      </c>
      <c r="AN23" s="283" t="e">
        <f t="shared" si="1"/>
        <v>#REF!</v>
      </c>
      <c r="AO23" s="284" t="e">
        <f t="shared" si="20"/>
        <v>#REF!</v>
      </c>
      <c r="AP23" s="285" t="e">
        <f t="shared" si="20"/>
        <v>#REF!</v>
      </c>
      <c r="AQ23" s="284" t="e">
        <f t="shared" si="20"/>
        <v>#REF!</v>
      </c>
      <c r="AR23" s="285" t="e">
        <f t="shared" si="20"/>
        <v>#REF!</v>
      </c>
      <c r="AS23" s="284" t="e">
        <f t="shared" si="20"/>
        <v>#REF!</v>
      </c>
      <c r="AT23" s="285" t="e">
        <f t="shared" si="20"/>
        <v>#REF!</v>
      </c>
      <c r="AU23" s="284" t="e">
        <f t="shared" si="20"/>
        <v>#REF!</v>
      </c>
      <c r="AV23" s="285" t="e">
        <f t="shared" si="20"/>
        <v>#REF!</v>
      </c>
      <c r="AW23" s="284" t="e">
        <f t="shared" si="6"/>
        <v>#REF!</v>
      </c>
      <c r="AX23" s="285"/>
      <c r="AZ23" s="270" t="e">
        <f t="shared" si="28"/>
        <v>#REF!</v>
      </c>
      <c r="BA23" s="283" t="e">
        <f t="shared" si="28"/>
        <v>#REF!</v>
      </c>
      <c r="BB23" s="284" t="e">
        <f t="shared" si="21"/>
        <v>#REF!</v>
      </c>
      <c r="BC23" s="285" t="e">
        <f t="shared" si="21"/>
        <v>#REF!</v>
      </c>
      <c r="BD23" s="284" t="e">
        <f t="shared" si="21"/>
        <v>#REF!</v>
      </c>
      <c r="BE23" s="285" t="e">
        <f t="shared" si="21"/>
        <v>#REF!</v>
      </c>
      <c r="BF23" s="284" t="e">
        <f t="shared" si="21"/>
        <v>#REF!</v>
      </c>
      <c r="BG23" s="285" t="e">
        <f t="shared" si="21"/>
        <v>#REF!</v>
      </c>
      <c r="BH23" s="284" t="e">
        <f t="shared" si="21"/>
        <v>#REF!</v>
      </c>
      <c r="BI23" s="285" t="e">
        <f t="shared" si="21"/>
        <v>#REF!</v>
      </c>
      <c r="BJ23" s="284" t="e">
        <f t="shared" si="21"/>
        <v>#REF!</v>
      </c>
      <c r="BK23" s="285" t="e">
        <f t="shared" si="21"/>
        <v>#REF!</v>
      </c>
      <c r="BL23" s="285" t="e">
        <f t="shared" si="21"/>
        <v>#REF!</v>
      </c>
    </row>
    <row r="24" spans="1:64" ht="12" customHeight="1">
      <c r="A24" s="270"/>
      <c r="B24" s="353" t="e">
        <f>#REF!</f>
        <v>#REF!</v>
      </c>
      <c r="C24" s="354" t="e">
        <f>#REF!</f>
        <v>#REF!</v>
      </c>
      <c r="E24" s="357"/>
      <c r="F24" s="357">
        <f t="shared" si="22"/>
        <v>0</v>
      </c>
      <c r="G24" s="357">
        <f t="shared" si="23"/>
        <v>0</v>
      </c>
      <c r="I24" s="357"/>
      <c r="J24" s="357">
        <f t="shared" si="24"/>
        <v>0</v>
      </c>
      <c r="K24" s="357">
        <f t="shared" si="25"/>
        <v>0</v>
      </c>
      <c r="M24" s="357">
        <f t="shared" si="26"/>
        <v>0</v>
      </c>
      <c r="N24" s="354"/>
      <c r="O24" s="288" t="str">
        <f>IF(M24=0,"",IF(N24=0,"ERROR",""))</f>
        <v/>
      </c>
      <c r="P24" s="289" t="str">
        <f>IF(O24="ERROR","Please insert comment","")</f>
        <v/>
      </c>
      <c r="R24" s="271" t="e">
        <f>#REF!</f>
        <v>#REF!</v>
      </c>
      <c r="S24" s="294">
        <f t="shared" si="27"/>
        <v>0</v>
      </c>
      <c r="Y24" s="353" t="e">
        <f t="shared" si="0"/>
        <v>#REF!</v>
      </c>
      <c r="Z24" s="354" t="e">
        <f t="shared" si="0"/>
        <v>#REF!</v>
      </c>
      <c r="AA24" s="391" t="e">
        <f t="shared" si="19"/>
        <v>#REF!</v>
      </c>
      <c r="AB24" s="392" t="e">
        <f t="shared" si="19"/>
        <v>#REF!</v>
      </c>
      <c r="AC24" s="391" t="e">
        <f t="shared" si="19"/>
        <v>#REF!</v>
      </c>
      <c r="AD24" s="392" t="e">
        <f t="shared" si="19"/>
        <v>#REF!</v>
      </c>
      <c r="AE24" s="391" t="e">
        <f t="shared" si="19"/>
        <v>#REF!</v>
      </c>
      <c r="AF24" s="392" t="e">
        <f t="shared" si="19"/>
        <v>#REF!</v>
      </c>
      <c r="AG24" s="391" t="e">
        <f t="shared" si="19"/>
        <v>#REF!</v>
      </c>
      <c r="AH24" s="392" t="e">
        <f t="shared" si="19"/>
        <v>#REF!</v>
      </c>
      <c r="AI24" s="391" t="e">
        <f t="shared" si="19"/>
        <v>#REF!</v>
      </c>
      <c r="AJ24" s="392" t="e">
        <f t="shared" si="13"/>
        <v>#REF!</v>
      </c>
      <c r="AM24" s="353" t="e">
        <f t="shared" si="1"/>
        <v>#REF!</v>
      </c>
      <c r="AN24" s="354" t="e">
        <f t="shared" si="1"/>
        <v>#REF!</v>
      </c>
      <c r="AO24" s="391" t="e">
        <f t="shared" si="20"/>
        <v>#REF!</v>
      </c>
      <c r="AP24" s="392" t="e">
        <f t="shared" si="20"/>
        <v>#REF!</v>
      </c>
      <c r="AQ24" s="391" t="e">
        <f t="shared" si="20"/>
        <v>#REF!</v>
      </c>
      <c r="AR24" s="392" t="e">
        <f t="shared" si="20"/>
        <v>#REF!</v>
      </c>
      <c r="AS24" s="391" t="e">
        <f t="shared" si="20"/>
        <v>#REF!</v>
      </c>
      <c r="AT24" s="392" t="e">
        <f t="shared" si="20"/>
        <v>#REF!</v>
      </c>
      <c r="AU24" s="391" t="e">
        <f t="shared" si="20"/>
        <v>#REF!</v>
      </c>
      <c r="AV24" s="392" t="e">
        <f t="shared" si="20"/>
        <v>#REF!</v>
      </c>
      <c r="AW24" s="391" t="e">
        <f t="shared" si="6"/>
        <v>#REF!</v>
      </c>
      <c r="AX24" s="297"/>
      <c r="AZ24" s="353" t="e">
        <f t="shared" si="28"/>
        <v>#REF!</v>
      </c>
      <c r="BA24" s="354" t="e">
        <f t="shared" si="28"/>
        <v>#REF!</v>
      </c>
      <c r="BB24" s="391" t="e">
        <f t="shared" si="21"/>
        <v>#REF!</v>
      </c>
      <c r="BC24" s="392" t="e">
        <f t="shared" si="21"/>
        <v>#REF!</v>
      </c>
      <c r="BD24" s="391" t="e">
        <f t="shared" si="21"/>
        <v>#REF!</v>
      </c>
      <c r="BE24" s="392" t="e">
        <f t="shared" si="21"/>
        <v>#REF!</v>
      </c>
      <c r="BF24" s="391" t="e">
        <f t="shared" si="21"/>
        <v>#REF!</v>
      </c>
      <c r="BG24" s="392" t="e">
        <f t="shared" si="21"/>
        <v>#REF!</v>
      </c>
      <c r="BH24" s="391" t="e">
        <f t="shared" si="21"/>
        <v>#REF!</v>
      </c>
      <c r="BI24" s="392" t="e">
        <f t="shared" si="21"/>
        <v>#REF!</v>
      </c>
      <c r="BJ24" s="391" t="e">
        <f t="shared" si="21"/>
        <v>#REF!</v>
      </c>
      <c r="BK24" s="392" t="e">
        <f t="shared" si="21"/>
        <v>#REF!</v>
      </c>
      <c r="BL24" s="392" t="e">
        <f t="shared" si="21"/>
        <v>#REF!</v>
      </c>
    </row>
    <row r="25" spans="1:64">
      <c r="A25" s="270"/>
      <c r="B25" s="270" t="e">
        <f>#REF!</f>
        <v>#REF!</v>
      </c>
      <c r="C25" s="283" t="e">
        <f>#REF!</f>
        <v>#REF!</v>
      </c>
      <c r="E25" s="290"/>
      <c r="F25" s="290">
        <f t="shared" si="22"/>
        <v>0</v>
      </c>
      <c r="G25" s="290">
        <f t="shared" si="23"/>
        <v>0</v>
      </c>
      <c r="I25" s="290"/>
      <c r="J25" s="290">
        <f t="shared" si="24"/>
        <v>0</v>
      </c>
      <c r="K25" s="290">
        <f t="shared" si="25"/>
        <v>0</v>
      </c>
      <c r="M25" s="290">
        <f t="shared" si="26"/>
        <v>0</v>
      </c>
      <c r="N25" s="283"/>
      <c r="O25" s="288" t="str">
        <f t="shared" si="18"/>
        <v/>
      </c>
      <c r="P25" s="289" t="str">
        <f t="shared" ref="P25:P36" si="29">IF(O25="ERROR","Please insert comment","")</f>
        <v/>
      </c>
      <c r="R25" s="271" t="e">
        <f>#REF!</f>
        <v>#REF!</v>
      </c>
      <c r="S25" s="294">
        <f t="shared" si="27"/>
        <v>0</v>
      </c>
      <c r="Y25" s="270" t="e">
        <f t="shared" si="0"/>
        <v>#REF!</v>
      </c>
      <c r="Z25" s="283" t="e">
        <f t="shared" si="0"/>
        <v>#REF!</v>
      </c>
      <c r="AA25" s="284" t="e">
        <f t="shared" si="19"/>
        <v>#REF!</v>
      </c>
      <c r="AB25" s="285" t="e">
        <f t="shared" si="19"/>
        <v>#REF!</v>
      </c>
      <c r="AC25" s="284" t="e">
        <f t="shared" si="19"/>
        <v>#REF!</v>
      </c>
      <c r="AD25" s="285" t="e">
        <f t="shared" si="19"/>
        <v>#REF!</v>
      </c>
      <c r="AE25" s="284" t="e">
        <f t="shared" si="19"/>
        <v>#REF!</v>
      </c>
      <c r="AF25" s="285" t="e">
        <f t="shared" si="19"/>
        <v>#REF!</v>
      </c>
      <c r="AG25" s="284" t="e">
        <f t="shared" si="19"/>
        <v>#REF!</v>
      </c>
      <c r="AH25" s="285" t="e">
        <f t="shared" si="19"/>
        <v>#REF!</v>
      </c>
      <c r="AI25" s="284" t="e">
        <f t="shared" si="19"/>
        <v>#REF!</v>
      </c>
      <c r="AJ25" s="285" t="e">
        <f t="shared" si="13"/>
        <v>#REF!</v>
      </c>
      <c r="AM25" s="270" t="e">
        <f t="shared" si="1"/>
        <v>#REF!</v>
      </c>
      <c r="AN25" s="283" t="e">
        <f t="shared" si="1"/>
        <v>#REF!</v>
      </c>
      <c r="AO25" s="284" t="e">
        <f t="shared" si="20"/>
        <v>#REF!</v>
      </c>
      <c r="AP25" s="285" t="e">
        <f t="shared" si="20"/>
        <v>#REF!</v>
      </c>
      <c r="AQ25" s="284" t="e">
        <f t="shared" si="20"/>
        <v>#REF!</v>
      </c>
      <c r="AR25" s="285" t="e">
        <f t="shared" si="20"/>
        <v>#REF!</v>
      </c>
      <c r="AS25" s="284" t="e">
        <f t="shared" si="20"/>
        <v>#REF!</v>
      </c>
      <c r="AT25" s="285" t="e">
        <f t="shared" si="20"/>
        <v>#REF!</v>
      </c>
      <c r="AU25" s="284" t="e">
        <f t="shared" si="20"/>
        <v>#REF!</v>
      </c>
      <c r="AV25" s="285" t="e">
        <f t="shared" si="20"/>
        <v>#REF!</v>
      </c>
      <c r="AW25" s="284" t="e">
        <f t="shared" si="6"/>
        <v>#REF!</v>
      </c>
      <c r="AX25" s="285"/>
      <c r="AZ25" s="270" t="e">
        <f t="shared" si="28"/>
        <v>#REF!</v>
      </c>
      <c r="BA25" s="283" t="e">
        <f t="shared" si="28"/>
        <v>#REF!</v>
      </c>
      <c r="BB25" s="284" t="e">
        <f t="shared" si="21"/>
        <v>#REF!</v>
      </c>
      <c r="BC25" s="285" t="e">
        <f t="shared" si="21"/>
        <v>#REF!</v>
      </c>
      <c r="BD25" s="284" t="e">
        <f t="shared" si="21"/>
        <v>#REF!</v>
      </c>
      <c r="BE25" s="285" t="e">
        <f t="shared" si="21"/>
        <v>#REF!</v>
      </c>
      <c r="BF25" s="284" t="e">
        <f t="shared" si="21"/>
        <v>#REF!</v>
      </c>
      <c r="BG25" s="285" t="e">
        <f t="shared" si="21"/>
        <v>#REF!</v>
      </c>
      <c r="BH25" s="284" t="e">
        <f t="shared" si="21"/>
        <v>#REF!</v>
      </c>
      <c r="BI25" s="285" t="e">
        <f t="shared" si="21"/>
        <v>#REF!</v>
      </c>
      <c r="BJ25" s="284" t="e">
        <f t="shared" si="21"/>
        <v>#REF!</v>
      </c>
      <c r="BK25" s="285" t="e">
        <f t="shared" si="21"/>
        <v>#REF!</v>
      </c>
      <c r="BL25" s="285" t="e">
        <f t="shared" si="21"/>
        <v>#REF!</v>
      </c>
    </row>
    <row r="26" spans="1:64" ht="11.25" customHeight="1">
      <c r="A26" s="270">
        <f>+A24+1</f>
        <v>1</v>
      </c>
      <c r="B26" s="353" t="e">
        <f>#REF!</f>
        <v>#REF!</v>
      </c>
      <c r="C26" s="354" t="e">
        <f>#REF!</f>
        <v>#REF!</v>
      </c>
      <c r="E26" s="357"/>
      <c r="F26" s="357">
        <f t="shared" si="22"/>
        <v>0</v>
      </c>
      <c r="G26" s="357">
        <f t="shared" si="23"/>
        <v>0</v>
      </c>
      <c r="I26" s="357"/>
      <c r="J26" s="357">
        <f t="shared" si="24"/>
        <v>0</v>
      </c>
      <c r="K26" s="357">
        <f t="shared" si="25"/>
        <v>0</v>
      </c>
      <c r="M26" s="357">
        <f t="shared" si="26"/>
        <v>0</v>
      </c>
      <c r="N26" s="354"/>
      <c r="O26" s="288" t="str">
        <f t="shared" si="18"/>
        <v/>
      </c>
      <c r="P26" s="289" t="str">
        <f t="shared" si="29"/>
        <v/>
      </c>
      <c r="R26" s="291" t="s">
        <v>17</v>
      </c>
      <c r="S26" s="295">
        <f>SUM(S18:S25)</f>
        <v>0</v>
      </c>
      <c r="T26" s="293" t="str">
        <f>IF(J71=S26,"","ERROR")</f>
        <v/>
      </c>
      <c r="Y26" s="353" t="e">
        <f t="shared" si="0"/>
        <v>#REF!</v>
      </c>
      <c r="Z26" s="354" t="e">
        <f t="shared" si="0"/>
        <v>#REF!</v>
      </c>
      <c r="AA26" s="391" t="e">
        <f t="shared" ref="AA26:AI31" si="30">SUMPRODUCT(($A$76:$A$743=$Y26&amp;"- "&amp;$Z26)*($C$76:$C$743=AA$1)*($G$76:$G$743))</f>
        <v>#REF!</v>
      </c>
      <c r="AB26" s="392" t="e">
        <f t="shared" si="30"/>
        <v>#REF!</v>
      </c>
      <c r="AC26" s="391" t="e">
        <f t="shared" si="30"/>
        <v>#REF!</v>
      </c>
      <c r="AD26" s="392" t="e">
        <f t="shared" si="30"/>
        <v>#REF!</v>
      </c>
      <c r="AE26" s="391" t="e">
        <f t="shared" si="30"/>
        <v>#REF!</v>
      </c>
      <c r="AF26" s="392" t="e">
        <f t="shared" si="30"/>
        <v>#REF!</v>
      </c>
      <c r="AG26" s="391" t="e">
        <f t="shared" si="30"/>
        <v>#REF!</v>
      </c>
      <c r="AH26" s="392" t="e">
        <f t="shared" si="30"/>
        <v>#REF!</v>
      </c>
      <c r="AI26" s="391" t="e">
        <f t="shared" si="30"/>
        <v>#REF!</v>
      </c>
      <c r="AJ26" s="392" t="e">
        <f t="shared" si="13"/>
        <v>#REF!</v>
      </c>
      <c r="AM26" s="353" t="e">
        <f t="shared" si="1"/>
        <v>#REF!</v>
      </c>
      <c r="AN26" s="354" t="e">
        <f t="shared" si="1"/>
        <v>#REF!</v>
      </c>
      <c r="AO26" s="391" t="e">
        <f t="shared" ref="AO26:AV31" si="31">SUMPRODUCT(($J$76:$J$742=$AM26&amp;"- "&amp;$AN26)*($K$76:$K$742=AO$1)*($O$76:$O$742))</f>
        <v>#REF!</v>
      </c>
      <c r="AP26" s="392" t="e">
        <f t="shared" si="31"/>
        <v>#REF!</v>
      </c>
      <c r="AQ26" s="391" t="e">
        <f t="shared" si="31"/>
        <v>#REF!</v>
      </c>
      <c r="AR26" s="392" t="e">
        <f t="shared" si="31"/>
        <v>#REF!</v>
      </c>
      <c r="AS26" s="391" t="e">
        <f t="shared" si="31"/>
        <v>#REF!</v>
      </c>
      <c r="AT26" s="392" t="e">
        <f t="shared" si="31"/>
        <v>#REF!</v>
      </c>
      <c r="AU26" s="391" t="e">
        <f t="shared" si="31"/>
        <v>#REF!</v>
      </c>
      <c r="AV26" s="392" t="e">
        <f t="shared" si="31"/>
        <v>#REF!</v>
      </c>
      <c r="AW26" s="391" t="e">
        <f t="shared" si="6"/>
        <v>#REF!</v>
      </c>
      <c r="AX26" s="297"/>
      <c r="AZ26" s="353" t="e">
        <f t="shared" si="28"/>
        <v>#REF!</v>
      </c>
      <c r="BA26" s="354" t="e">
        <f t="shared" si="28"/>
        <v>#REF!</v>
      </c>
      <c r="BB26" s="391" t="e">
        <f t="shared" ref="BB26:BL31" si="32">SUMPRODUCT(($C$9:$C$70=$BA26)*($N$9:$N$70=BB$1)*($M$9:$M$70))</f>
        <v>#REF!</v>
      </c>
      <c r="BC26" s="392" t="e">
        <f t="shared" si="32"/>
        <v>#REF!</v>
      </c>
      <c r="BD26" s="391" t="e">
        <f t="shared" si="32"/>
        <v>#REF!</v>
      </c>
      <c r="BE26" s="392" t="e">
        <f t="shared" si="32"/>
        <v>#REF!</v>
      </c>
      <c r="BF26" s="391" t="e">
        <f t="shared" si="32"/>
        <v>#REF!</v>
      </c>
      <c r="BG26" s="392" t="e">
        <f t="shared" si="32"/>
        <v>#REF!</v>
      </c>
      <c r="BH26" s="391" t="e">
        <f t="shared" si="32"/>
        <v>#REF!</v>
      </c>
      <c r="BI26" s="392" t="e">
        <f t="shared" si="32"/>
        <v>#REF!</v>
      </c>
      <c r="BJ26" s="391" t="e">
        <f t="shared" si="32"/>
        <v>#REF!</v>
      </c>
      <c r="BK26" s="392" t="e">
        <f t="shared" si="32"/>
        <v>#REF!</v>
      </c>
      <c r="BL26" s="392" t="e">
        <f t="shared" si="32"/>
        <v>#REF!</v>
      </c>
    </row>
    <row r="27" spans="1:64">
      <c r="A27" s="270"/>
      <c r="B27" s="270" t="e">
        <f>#REF!</f>
        <v>#REF!</v>
      </c>
      <c r="C27" s="283" t="e">
        <f>#REF!</f>
        <v>#REF!</v>
      </c>
      <c r="E27" s="290"/>
      <c r="F27" s="290">
        <f t="shared" si="22"/>
        <v>0</v>
      </c>
      <c r="G27" s="290">
        <f t="shared" si="23"/>
        <v>0</v>
      </c>
      <c r="I27" s="290"/>
      <c r="J27" s="290">
        <f t="shared" si="24"/>
        <v>0</v>
      </c>
      <c r="K27" s="290">
        <f t="shared" si="25"/>
        <v>0</v>
      </c>
      <c r="M27" s="290">
        <f t="shared" si="26"/>
        <v>0</v>
      </c>
      <c r="N27" s="283"/>
      <c r="O27" s="288" t="str">
        <f t="shared" si="18"/>
        <v/>
      </c>
      <c r="P27" s="289" t="str">
        <f t="shared" si="29"/>
        <v/>
      </c>
      <c r="Y27" s="276" t="e">
        <f t="shared" si="0"/>
        <v>#REF!</v>
      </c>
      <c r="Z27" s="277"/>
      <c r="AA27" s="278" t="e">
        <f>+AA28+AA29+AA30+AA31</f>
        <v>#REF!</v>
      </c>
      <c r="AB27" s="278" t="e">
        <f t="shared" ref="AB27:AJ27" si="33">+AB28+AB29+AB30+AB31</f>
        <v>#REF!</v>
      </c>
      <c r="AC27" s="278" t="e">
        <f t="shared" si="33"/>
        <v>#REF!</v>
      </c>
      <c r="AD27" s="278" t="e">
        <f t="shared" si="33"/>
        <v>#REF!</v>
      </c>
      <c r="AE27" s="278" t="e">
        <f t="shared" si="33"/>
        <v>#REF!</v>
      </c>
      <c r="AF27" s="278" t="e">
        <f t="shared" si="33"/>
        <v>#REF!</v>
      </c>
      <c r="AG27" s="278" t="e">
        <f t="shared" si="33"/>
        <v>#REF!</v>
      </c>
      <c r="AH27" s="278" t="e">
        <f t="shared" si="33"/>
        <v>#REF!</v>
      </c>
      <c r="AI27" s="278" t="e">
        <f t="shared" si="33"/>
        <v>#REF!</v>
      </c>
      <c r="AJ27" s="278" t="e">
        <f t="shared" si="33"/>
        <v>#REF!</v>
      </c>
      <c r="AM27" s="276" t="e">
        <f t="shared" si="1"/>
        <v>#REF!</v>
      </c>
      <c r="AN27" s="277">
        <f t="shared" si="1"/>
        <v>0</v>
      </c>
      <c r="AO27" s="278" t="e">
        <f t="shared" ref="AO27:AV27" si="34">+AO28+AO29+AO30+AO31</f>
        <v>#REF!</v>
      </c>
      <c r="AP27" s="278" t="e">
        <f t="shared" si="34"/>
        <v>#REF!</v>
      </c>
      <c r="AQ27" s="278" t="e">
        <f t="shared" si="34"/>
        <v>#REF!</v>
      </c>
      <c r="AR27" s="278" t="e">
        <f t="shared" si="34"/>
        <v>#REF!</v>
      </c>
      <c r="AS27" s="278" t="e">
        <f t="shared" si="34"/>
        <v>#REF!</v>
      </c>
      <c r="AT27" s="278" t="e">
        <f t="shared" si="34"/>
        <v>#REF!</v>
      </c>
      <c r="AU27" s="278" t="e">
        <f t="shared" si="34"/>
        <v>#REF!</v>
      </c>
      <c r="AV27" s="278" t="e">
        <f t="shared" si="34"/>
        <v>#REF!</v>
      </c>
      <c r="AW27" s="278" t="e">
        <f t="shared" si="6"/>
        <v>#REF!</v>
      </c>
      <c r="AX27" s="333"/>
      <c r="AZ27" s="276" t="e">
        <f t="shared" si="28"/>
        <v>#REF!</v>
      </c>
      <c r="BA27" s="277"/>
      <c r="BB27" s="278" t="e">
        <f>+BB28+BB29+BB30+BB31</f>
        <v>#REF!</v>
      </c>
      <c r="BC27" s="278" t="e">
        <f t="shared" ref="BC27:BL27" si="35">+BC28+BC29+BC30+BC31</f>
        <v>#REF!</v>
      </c>
      <c r="BD27" s="278" t="e">
        <f t="shared" si="35"/>
        <v>#REF!</v>
      </c>
      <c r="BE27" s="278" t="e">
        <f t="shared" si="35"/>
        <v>#REF!</v>
      </c>
      <c r="BF27" s="278" t="e">
        <f t="shared" si="35"/>
        <v>#REF!</v>
      </c>
      <c r="BG27" s="278" t="e">
        <f t="shared" si="35"/>
        <v>#REF!</v>
      </c>
      <c r="BH27" s="278" t="e">
        <f t="shared" si="35"/>
        <v>#REF!</v>
      </c>
      <c r="BI27" s="278" t="e">
        <f t="shared" si="35"/>
        <v>#REF!</v>
      </c>
      <c r="BJ27" s="278" t="e">
        <f t="shared" si="35"/>
        <v>#REF!</v>
      </c>
      <c r="BK27" s="278" t="e">
        <f t="shared" si="35"/>
        <v>#REF!</v>
      </c>
      <c r="BL27" s="278" t="e">
        <f t="shared" si="35"/>
        <v>#REF!</v>
      </c>
    </row>
    <row r="28" spans="1:64">
      <c r="A28" s="270"/>
      <c r="B28" s="353" t="e">
        <f>#REF!</f>
        <v>#REF!</v>
      </c>
      <c r="C28" s="354" t="e">
        <f>#REF!</f>
        <v>#REF!</v>
      </c>
      <c r="E28" s="357"/>
      <c r="F28" s="357">
        <f t="shared" si="22"/>
        <v>0</v>
      </c>
      <c r="G28" s="357">
        <f t="shared" si="23"/>
        <v>0</v>
      </c>
      <c r="I28" s="357"/>
      <c r="J28" s="357">
        <f t="shared" si="24"/>
        <v>0</v>
      </c>
      <c r="K28" s="357">
        <f t="shared" si="25"/>
        <v>0</v>
      </c>
      <c r="M28" s="357">
        <f t="shared" si="26"/>
        <v>0</v>
      </c>
      <c r="N28" s="354"/>
      <c r="O28" s="288" t="str">
        <f t="shared" si="18"/>
        <v/>
      </c>
      <c r="P28" s="289" t="str">
        <f t="shared" si="29"/>
        <v/>
      </c>
      <c r="Y28" s="270" t="e">
        <f t="shared" si="0"/>
        <v>#REF!</v>
      </c>
      <c r="Z28" s="283" t="e">
        <f t="shared" si="0"/>
        <v>#REF!</v>
      </c>
      <c r="AA28" s="284" t="e">
        <f t="shared" si="30"/>
        <v>#REF!</v>
      </c>
      <c r="AB28" s="285" t="e">
        <f t="shared" si="30"/>
        <v>#REF!</v>
      </c>
      <c r="AC28" s="284" t="e">
        <f t="shared" si="30"/>
        <v>#REF!</v>
      </c>
      <c r="AD28" s="285" t="e">
        <f t="shared" si="30"/>
        <v>#REF!</v>
      </c>
      <c r="AE28" s="284" t="e">
        <f t="shared" si="30"/>
        <v>#REF!</v>
      </c>
      <c r="AF28" s="285" t="e">
        <f t="shared" si="30"/>
        <v>#REF!</v>
      </c>
      <c r="AG28" s="284" t="e">
        <f t="shared" si="30"/>
        <v>#REF!</v>
      </c>
      <c r="AH28" s="285" t="e">
        <f t="shared" si="30"/>
        <v>#REF!</v>
      </c>
      <c r="AI28" s="284" t="e">
        <f t="shared" si="30"/>
        <v>#REF!</v>
      </c>
      <c r="AJ28" s="285" t="e">
        <f t="shared" si="13"/>
        <v>#REF!</v>
      </c>
      <c r="AM28" s="270" t="e">
        <f t="shared" si="1"/>
        <v>#REF!</v>
      </c>
      <c r="AN28" s="283" t="e">
        <f t="shared" si="1"/>
        <v>#REF!</v>
      </c>
      <c r="AO28" s="284" t="e">
        <f t="shared" si="31"/>
        <v>#REF!</v>
      </c>
      <c r="AP28" s="285" t="e">
        <f t="shared" si="31"/>
        <v>#REF!</v>
      </c>
      <c r="AQ28" s="284" t="e">
        <f t="shared" si="31"/>
        <v>#REF!</v>
      </c>
      <c r="AR28" s="285" t="e">
        <f t="shared" si="31"/>
        <v>#REF!</v>
      </c>
      <c r="AS28" s="284" t="e">
        <f t="shared" si="31"/>
        <v>#REF!</v>
      </c>
      <c r="AT28" s="285" t="e">
        <f t="shared" si="31"/>
        <v>#REF!</v>
      </c>
      <c r="AU28" s="284" t="e">
        <f t="shared" si="31"/>
        <v>#REF!</v>
      </c>
      <c r="AV28" s="285" t="e">
        <f t="shared" si="31"/>
        <v>#REF!</v>
      </c>
      <c r="AW28" s="284" t="e">
        <f t="shared" si="6"/>
        <v>#REF!</v>
      </c>
      <c r="AX28" s="285"/>
      <c r="AZ28" s="270" t="e">
        <f t="shared" si="28"/>
        <v>#REF!</v>
      </c>
      <c r="BA28" s="283" t="e">
        <f t="shared" si="28"/>
        <v>#REF!</v>
      </c>
      <c r="BB28" s="284" t="e">
        <f t="shared" si="32"/>
        <v>#REF!</v>
      </c>
      <c r="BC28" s="285" t="e">
        <f t="shared" si="32"/>
        <v>#REF!</v>
      </c>
      <c r="BD28" s="284" t="e">
        <f t="shared" si="32"/>
        <v>#REF!</v>
      </c>
      <c r="BE28" s="285" t="e">
        <f t="shared" si="32"/>
        <v>#REF!</v>
      </c>
      <c r="BF28" s="284" t="e">
        <f t="shared" si="32"/>
        <v>#REF!</v>
      </c>
      <c r="BG28" s="285" t="e">
        <f t="shared" si="32"/>
        <v>#REF!</v>
      </c>
      <c r="BH28" s="284" t="e">
        <f t="shared" si="32"/>
        <v>#REF!</v>
      </c>
      <c r="BI28" s="285" t="e">
        <f t="shared" si="32"/>
        <v>#REF!</v>
      </c>
      <c r="BJ28" s="284" t="e">
        <f t="shared" si="32"/>
        <v>#REF!</v>
      </c>
      <c r="BK28" s="285" t="e">
        <f t="shared" si="32"/>
        <v>#REF!</v>
      </c>
      <c r="BL28" s="285" t="e">
        <f t="shared" si="32"/>
        <v>#REF!</v>
      </c>
    </row>
    <row r="29" spans="1:64">
      <c r="A29" s="270"/>
      <c r="B29" s="270" t="e">
        <f>#REF!</f>
        <v>#REF!</v>
      </c>
      <c r="C29" s="283" t="e">
        <f>#REF!</f>
        <v>#REF!</v>
      </c>
      <c r="E29" s="290"/>
      <c r="F29" s="290">
        <f t="shared" si="22"/>
        <v>0</v>
      </c>
      <c r="G29" s="290">
        <f t="shared" si="23"/>
        <v>0</v>
      </c>
      <c r="I29" s="290"/>
      <c r="J29" s="290">
        <f t="shared" si="24"/>
        <v>0</v>
      </c>
      <c r="K29" s="290">
        <f t="shared" si="25"/>
        <v>0</v>
      </c>
      <c r="M29" s="290">
        <f t="shared" si="26"/>
        <v>0</v>
      </c>
      <c r="N29" s="283"/>
      <c r="O29" s="288" t="str">
        <f t="shared" si="18"/>
        <v/>
      </c>
      <c r="P29" s="289" t="str">
        <f t="shared" si="29"/>
        <v/>
      </c>
      <c r="Y29" s="353" t="e">
        <f t="shared" si="0"/>
        <v>#REF!</v>
      </c>
      <c r="Z29" s="354" t="e">
        <f t="shared" si="0"/>
        <v>#REF!</v>
      </c>
      <c r="AA29" s="391" t="e">
        <f t="shared" si="30"/>
        <v>#REF!</v>
      </c>
      <c r="AB29" s="392" t="e">
        <f t="shared" si="30"/>
        <v>#REF!</v>
      </c>
      <c r="AC29" s="391" t="e">
        <f t="shared" si="30"/>
        <v>#REF!</v>
      </c>
      <c r="AD29" s="392" t="e">
        <f t="shared" si="30"/>
        <v>#REF!</v>
      </c>
      <c r="AE29" s="391" t="e">
        <f t="shared" si="30"/>
        <v>#REF!</v>
      </c>
      <c r="AF29" s="392" t="e">
        <f t="shared" si="30"/>
        <v>#REF!</v>
      </c>
      <c r="AG29" s="391" t="e">
        <f t="shared" si="30"/>
        <v>#REF!</v>
      </c>
      <c r="AH29" s="392" t="e">
        <f t="shared" si="30"/>
        <v>#REF!</v>
      </c>
      <c r="AI29" s="391" t="e">
        <f t="shared" si="30"/>
        <v>#REF!</v>
      </c>
      <c r="AJ29" s="392" t="e">
        <f t="shared" si="13"/>
        <v>#REF!</v>
      </c>
      <c r="AM29" s="353" t="e">
        <f t="shared" si="1"/>
        <v>#REF!</v>
      </c>
      <c r="AN29" s="354" t="e">
        <f t="shared" si="1"/>
        <v>#REF!</v>
      </c>
      <c r="AO29" s="391" t="e">
        <f t="shared" si="31"/>
        <v>#REF!</v>
      </c>
      <c r="AP29" s="392" t="e">
        <f t="shared" si="31"/>
        <v>#REF!</v>
      </c>
      <c r="AQ29" s="391" t="e">
        <f t="shared" si="31"/>
        <v>#REF!</v>
      </c>
      <c r="AR29" s="392" t="e">
        <f t="shared" si="31"/>
        <v>#REF!</v>
      </c>
      <c r="AS29" s="391" t="e">
        <f t="shared" si="31"/>
        <v>#REF!</v>
      </c>
      <c r="AT29" s="392" t="e">
        <f t="shared" si="31"/>
        <v>#REF!</v>
      </c>
      <c r="AU29" s="391" t="e">
        <f t="shared" si="31"/>
        <v>#REF!</v>
      </c>
      <c r="AV29" s="392" t="e">
        <f t="shared" si="31"/>
        <v>#REF!</v>
      </c>
      <c r="AW29" s="391" t="e">
        <f t="shared" si="6"/>
        <v>#REF!</v>
      </c>
      <c r="AX29" s="297"/>
      <c r="AZ29" s="353" t="e">
        <f t="shared" si="28"/>
        <v>#REF!</v>
      </c>
      <c r="BA29" s="354" t="e">
        <f t="shared" si="28"/>
        <v>#REF!</v>
      </c>
      <c r="BB29" s="391" t="e">
        <f t="shared" si="32"/>
        <v>#REF!</v>
      </c>
      <c r="BC29" s="392" t="e">
        <f t="shared" si="32"/>
        <v>#REF!</v>
      </c>
      <c r="BD29" s="391" t="e">
        <f t="shared" si="32"/>
        <v>#REF!</v>
      </c>
      <c r="BE29" s="392" t="e">
        <f t="shared" si="32"/>
        <v>#REF!</v>
      </c>
      <c r="BF29" s="391" t="e">
        <f t="shared" si="32"/>
        <v>#REF!</v>
      </c>
      <c r="BG29" s="392" t="e">
        <f t="shared" si="32"/>
        <v>#REF!</v>
      </c>
      <c r="BH29" s="391" t="e">
        <f t="shared" si="32"/>
        <v>#REF!</v>
      </c>
      <c r="BI29" s="392" t="e">
        <f t="shared" si="32"/>
        <v>#REF!</v>
      </c>
      <c r="BJ29" s="391" t="e">
        <f t="shared" si="32"/>
        <v>#REF!</v>
      </c>
      <c r="BK29" s="392" t="e">
        <f t="shared" si="32"/>
        <v>#REF!</v>
      </c>
      <c r="BL29" s="392" t="e">
        <f t="shared" si="32"/>
        <v>#REF!</v>
      </c>
    </row>
    <row r="30" spans="1:64">
      <c r="A30" s="270"/>
      <c r="B30" s="353" t="e">
        <f>#REF!</f>
        <v>#REF!</v>
      </c>
      <c r="C30" s="354" t="e">
        <f>#REF!</f>
        <v>#REF!</v>
      </c>
      <c r="E30" s="357"/>
      <c r="F30" s="357">
        <f t="shared" si="22"/>
        <v>0</v>
      </c>
      <c r="G30" s="357">
        <f t="shared" si="23"/>
        <v>0</v>
      </c>
      <c r="I30" s="357"/>
      <c r="J30" s="357">
        <f t="shared" si="24"/>
        <v>0</v>
      </c>
      <c r="K30" s="357">
        <f t="shared" si="25"/>
        <v>0</v>
      </c>
      <c r="M30" s="357">
        <f t="shared" si="26"/>
        <v>0</v>
      </c>
      <c r="N30" s="354"/>
      <c r="O30" s="288"/>
      <c r="P30" s="289"/>
      <c r="Y30" s="270" t="e">
        <f t="shared" si="0"/>
        <v>#REF!</v>
      </c>
      <c r="Z30" s="283" t="e">
        <f t="shared" si="0"/>
        <v>#REF!</v>
      </c>
      <c r="AA30" s="284" t="e">
        <f t="shared" si="30"/>
        <v>#REF!</v>
      </c>
      <c r="AB30" s="285" t="e">
        <f t="shared" si="30"/>
        <v>#REF!</v>
      </c>
      <c r="AC30" s="284" t="e">
        <f t="shared" si="30"/>
        <v>#REF!</v>
      </c>
      <c r="AD30" s="285" t="e">
        <f t="shared" si="30"/>
        <v>#REF!</v>
      </c>
      <c r="AE30" s="284" t="e">
        <f t="shared" si="30"/>
        <v>#REF!</v>
      </c>
      <c r="AF30" s="285" t="e">
        <f t="shared" si="30"/>
        <v>#REF!</v>
      </c>
      <c r="AG30" s="284" t="e">
        <f t="shared" si="30"/>
        <v>#REF!</v>
      </c>
      <c r="AH30" s="285" t="e">
        <f t="shared" si="30"/>
        <v>#REF!</v>
      </c>
      <c r="AI30" s="284" t="e">
        <f t="shared" si="30"/>
        <v>#REF!</v>
      </c>
      <c r="AJ30" s="285" t="e">
        <f t="shared" si="13"/>
        <v>#REF!</v>
      </c>
      <c r="AM30" s="270" t="e">
        <f t="shared" si="1"/>
        <v>#REF!</v>
      </c>
      <c r="AN30" s="283" t="e">
        <f t="shared" si="1"/>
        <v>#REF!</v>
      </c>
      <c r="AO30" s="284" t="e">
        <f t="shared" si="31"/>
        <v>#REF!</v>
      </c>
      <c r="AP30" s="285" t="e">
        <f t="shared" si="31"/>
        <v>#REF!</v>
      </c>
      <c r="AQ30" s="284" t="e">
        <f t="shared" si="31"/>
        <v>#REF!</v>
      </c>
      <c r="AR30" s="285" t="e">
        <f t="shared" si="31"/>
        <v>#REF!</v>
      </c>
      <c r="AS30" s="284" t="e">
        <f t="shared" si="31"/>
        <v>#REF!</v>
      </c>
      <c r="AT30" s="285" t="e">
        <f t="shared" si="31"/>
        <v>#REF!</v>
      </c>
      <c r="AU30" s="284" t="e">
        <f t="shared" si="31"/>
        <v>#REF!</v>
      </c>
      <c r="AV30" s="285" t="e">
        <f t="shared" si="31"/>
        <v>#REF!</v>
      </c>
      <c r="AW30" s="284" t="e">
        <f t="shared" si="6"/>
        <v>#REF!</v>
      </c>
      <c r="AX30" s="285"/>
      <c r="AZ30" s="270" t="e">
        <f t="shared" si="28"/>
        <v>#REF!</v>
      </c>
      <c r="BA30" s="283" t="e">
        <f t="shared" si="28"/>
        <v>#REF!</v>
      </c>
      <c r="BB30" s="284" t="e">
        <f t="shared" si="32"/>
        <v>#REF!</v>
      </c>
      <c r="BC30" s="285" t="e">
        <f t="shared" si="32"/>
        <v>#REF!</v>
      </c>
      <c r="BD30" s="284" t="e">
        <f t="shared" si="32"/>
        <v>#REF!</v>
      </c>
      <c r="BE30" s="285" t="e">
        <f t="shared" si="32"/>
        <v>#REF!</v>
      </c>
      <c r="BF30" s="284" t="e">
        <f t="shared" si="32"/>
        <v>#REF!</v>
      </c>
      <c r="BG30" s="285" t="e">
        <f t="shared" si="32"/>
        <v>#REF!</v>
      </c>
      <c r="BH30" s="284" t="e">
        <f t="shared" si="32"/>
        <v>#REF!</v>
      </c>
      <c r="BI30" s="285" t="e">
        <f t="shared" si="32"/>
        <v>#REF!</v>
      </c>
      <c r="BJ30" s="284" t="e">
        <f t="shared" si="32"/>
        <v>#REF!</v>
      </c>
      <c r="BK30" s="285" t="e">
        <f t="shared" si="32"/>
        <v>#REF!</v>
      </c>
      <c r="BL30" s="285" t="e">
        <f t="shared" si="32"/>
        <v>#REF!</v>
      </c>
    </row>
    <row r="31" spans="1:64">
      <c r="A31" s="270"/>
      <c r="B31" s="270" t="e">
        <f>#REF!</f>
        <v>#REF!</v>
      </c>
      <c r="C31" s="269" t="e">
        <f>#REF!</f>
        <v>#REF!</v>
      </c>
      <c r="E31" s="290"/>
      <c r="F31" s="290">
        <f t="shared" si="22"/>
        <v>0</v>
      </c>
      <c r="G31" s="290">
        <f t="shared" si="23"/>
        <v>0</v>
      </c>
      <c r="I31" s="290"/>
      <c r="J31" s="290">
        <f t="shared" si="24"/>
        <v>0</v>
      </c>
      <c r="K31" s="290">
        <f t="shared" si="25"/>
        <v>0</v>
      </c>
      <c r="M31" s="290">
        <f t="shared" si="26"/>
        <v>0</v>
      </c>
      <c r="O31" s="288"/>
      <c r="P31" s="289"/>
      <c r="Y31" s="353" t="e">
        <f t="shared" si="0"/>
        <v>#REF!</v>
      </c>
      <c r="Z31" s="354" t="e">
        <f t="shared" si="0"/>
        <v>#REF!</v>
      </c>
      <c r="AA31" s="391" t="e">
        <f t="shared" si="30"/>
        <v>#REF!</v>
      </c>
      <c r="AB31" s="392" t="e">
        <f t="shared" si="30"/>
        <v>#REF!</v>
      </c>
      <c r="AC31" s="391" t="e">
        <f t="shared" si="30"/>
        <v>#REF!</v>
      </c>
      <c r="AD31" s="392" t="e">
        <f t="shared" si="30"/>
        <v>#REF!</v>
      </c>
      <c r="AE31" s="391" t="e">
        <f t="shared" si="30"/>
        <v>#REF!</v>
      </c>
      <c r="AF31" s="392" t="e">
        <f t="shared" si="30"/>
        <v>#REF!</v>
      </c>
      <c r="AG31" s="391" t="e">
        <f t="shared" si="30"/>
        <v>#REF!</v>
      </c>
      <c r="AH31" s="392" t="e">
        <f t="shared" si="30"/>
        <v>#REF!</v>
      </c>
      <c r="AI31" s="391" t="e">
        <f t="shared" si="30"/>
        <v>#REF!</v>
      </c>
      <c r="AJ31" s="392" t="e">
        <f t="shared" si="13"/>
        <v>#REF!</v>
      </c>
      <c r="AM31" s="353" t="e">
        <f t="shared" si="1"/>
        <v>#REF!</v>
      </c>
      <c r="AN31" s="354" t="e">
        <f t="shared" si="1"/>
        <v>#REF!</v>
      </c>
      <c r="AO31" s="391" t="e">
        <f t="shared" si="31"/>
        <v>#REF!</v>
      </c>
      <c r="AP31" s="392" t="e">
        <f t="shared" si="31"/>
        <v>#REF!</v>
      </c>
      <c r="AQ31" s="391" t="e">
        <f t="shared" si="31"/>
        <v>#REF!</v>
      </c>
      <c r="AR31" s="392" t="e">
        <f t="shared" si="31"/>
        <v>#REF!</v>
      </c>
      <c r="AS31" s="391" t="e">
        <f t="shared" si="31"/>
        <v>#REF!</v>
      </c>
      <c r="AT31" s="392" t="e">
        <f t="shared" si="31"/>
        <v>#REF!</v>
      </c>
      <c r="AU31" s="391" t="e">
        <f t="shared" si="31"/>
        <v>#REF!</v>
      </c>
      <c r="AV31" s="392" t="e">
        <f t="shared" si="31"/>
        <v>#REF!</v>
      </c>
      <c r="AW31" s="391" t="e">
        <f t="shared" si="6"/>
        <v>#REF!</v>
      </c>
      <c r="AX31" s="297"/>
      <c r="AZ31" s="353" t="e">
        <f t="shared" si="28"/>
        <v>#REF!</v>
      </c>
      <c r="BA31" s="354" t="e">
        <f t="shared" si="28"/>
        <v>#REF!</v>
      </c>
      <c r="BB31" s="391" t="e">
        <f t="shared" si="32"/>
        <v>#REF!</v>
      </c>
      <c r="BC31" s="392" t="e">
        <f t="shared" si="32"/>
        <v>#REF!</v>
      </c>
      <c r="BD31" s="391" t="e">
        <f t="shared" si="32"/>
        <v>#REF!</v>
      </c>
      <c r="BE31" s="392" t="e">
        <f t="shared" si="32"/>
        <v>#REF!</v>
      </c>
      <c r="BF31" s="391" t="e">
        <f t="shared" si="32"/>
        <v>#REF!</v>
      </c>
      <c r="BG31" s="392" t="e">
        <f t="shared" si="32"/>
        <v>#REF!</v>
      </c>
      <c r="BH31" s="391" t="e">
        <f t="shared" si="32"/>
        <v>#REF!</v>
      </c>
      <c r="BI31" s="392" t="e">
        <f t="shared" si="32"/>
        <v>#REF!</v>
      </c>
      <c r="BJ31" s="391" t="e">
        <f t="shared" si="32"/>
        <v>#REF!</v>
      </c>
      <c r="BK31" s="392" t="e">
        <f t="shared" si="32"/>
        <v>#REF!</v>
      </c>
      <c r="BL31" s="392" t="e">
        <f t="shared" si="32"/>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 t="shared" si="0"/>
        <v>#REF!</v>
      </c>
      <c r="Z32" s="277"/>
      <c r="AA32" s="278" t="e">
        <f t="shared" ref="AA32:AJ32" si="36">SUM(AA33:AA34)</f>
        <v>#REF!</v>
      </c>
      <c r="AB32" s="279" t="e">
        <f t="shared" si="36"/>
        <v>#REF!</v>
      </c>
      <c r="AC32" s="278" t="e">
        <f t="shared" si="36"/>
        <v>#REF!</v>
      </c>
      <c r="AD32" s="279" t="e">
        <f t="shared" si="36"/>
        <v>#REF!</v>
      </c>
      <c r="AE32" s="278" t="e">
        <f t="shared" si="36"/>
        <v>#REF!</v>
      </c>
      <c r="AF32" s="279" t="e">
        <f t="shared" si="36"/>
        <v>#REF!</v>
      </c>
      <c r="AG32" s="278" t="e">
        <f t="shared" si="36"/>
        <v>#REF!</v>
      </c>
      <c r="AH32" s="279" t="e">
        <f t="shared" si="36"/>
        <v>#REF!</v>
      </c>
      <c r="AI32" s="278" t="e">
        <f t="shared" si="36"/>
        <v>#REF!</v>
      </c>
      <c r="AJ32" s="279" t="e">
        <f t="shared" si="36"/>
        <v>#REF!</v>
      </c>
      <c r="AM32" s="276" t="e">
        <f t="shared" si="1"/>
        <v>#REF!</v>
      </c>
      <c r="AN32" s="277"/>
      <c r="AO32" s="278" t="e">
        <f t="shared" ref="AO32:AV32" si="37">SUM(AO33:AO34)</f>
        <v>#REF!</v>
      </c>
      <c r="AP32" s="279" t="e">
        <f t="shared" si="37"/>
        <v>#REF!</v>
      </c>
      <c r="AQ32" s="278" t="e">
        <f t="shared" si="37"/>
        <v>#REF!</v>
      </c>
      <c r="AR32" s="279" t="e">
        <f t="shared" si="37"/>
        <v>#REF!</v>
      </c>
      <c r="AS32" s="278" t="e">
        <f t="shared" si="37"/>
        <v>#REF!</v>
      </c>
      <c r="AT32" s="279" t="e">
        <f t="shared" si="37"/>
        <v>#REF!</v>
      </c>
      <c r="AU32" s="278" t="e">
        <f t="shared" si="37"/>
        <v>#REF!</v>
      </c>
      <c r="AV32" s="279" t="e">
        <f t="shared" si="37"/>
        <v>#REF!</v>
      </c>
      <c r="AW32" s="278" t="e">
        <f t="shared" si="6"/>
        <v>#REF!</v>
      </c>
      <c r="AX32" s="331"/>
      <c r="AZ32" s="276" t="e">
        <f t="shared" si="28"/>
        <v>#REF!</v>
      </c>
      <c r="BA32" s="277"/>
      <c r="BB32" s="278" t="e">
        <f>SUM(BB33:BB34)</f>
        <v>#REF!</v>
      </c>
      <c r="BC32" s="279" t="e">
        <f t="shared" ref="BC32:BL32" si="38">SUM(BC33:BC34)</f>
        <v>#REF!</v>
      </c>
      <c r="BD32" s="278" t="e">
        <f t="shared" si="38"/>
        <v>#REF!</v>
      </c>
      <c r="BE32" s="279" t="e">
        <f t="shared" si="38"/>
        <v>#REF!</v>
      </c>
      <c r="BF32" s="278" t="e">
        <f t="shared" si="38"/>
        <v>#REF!</v>
      </c>
      <c r="BG32" s="279" t="e">
        <f t="shared" si="38"/>
        <v>#REF!</v>
      </c>
      <c r="BH32" s="278" t="e">
        <f t="shared" si="38"/>
        <v>#REF!</v>
      </c>
      <c r="BI32" s="279" t="e">
        <f t="shared" si="38"/>
        <v>#REF!</v>
      </c>
      <c r="BJ32" s="278" t="e">
        <f t="shared" si="38"/>
        <v>#REF!</v>
      </c>
      <c r="BK32" s="279" t="e">
        <f t="shared" si="38"/>
        <v>#REF!</v>
      </c>
      <c r="BL32" s="279" t="e">
        <f t="shared" si="38"/>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18"/>
        <v/>
      </c>
      <c r="P33" s="289" t="str">
        <f t="shared" si="29"/>
        <v/>
      </c>
      <c r="Y33" s="353" t="e">
        <f t="shared" si="0"/>
        <v>#REF!</v>
      </c>
      <c r="Z33" s="354" t="e">
        <f t="shared" si="0"/>
        <v>#REF!</v>
      </c>
      <c r="AA33" s="391" t="e">
        <f t="shared" ref="AA33:AI34" si="39">SUMPRODUCT(($A$76:$A$743=$Y33&amp;"- "&amp;$Z33)*($C$76:$C$743=AA$1)*($G$76:$G$743))</f>
        <v>#REF!</v>
      </c>
      <c r="AB33" s="392" t="e">
        <f t="shared" si="39"/>
        <v>#REF!</v>
      </c>
      <c r="AC33" s="391" t="e">
        <f t="shared" si="39"/>
        <v>#REF!</v>
      </c>
      <c r="AD33" s="392" t="e">
        <f t="shared" si="39"/>
        <v>#REF!</v>
      </c>
      <c r="AE33" s="391" t="e">
        <f t="shared" si="39"/>
        <v>#REF!</v>
      </c>
      <c r="AF33" s="392" t="e">
        <f t="shared" si="39"/>
        <v>#REF!</v>
      </c>
      <c r="AG33" s="391" t="e">
        <f t="shared" si="39"/>
        <v>#REF!</v>
      </c>
      <c r="AH33" s="392" t="e">
        <f t="shared" si="39"/>
        <v>#REF!</v>
      </c>
      <c r="AI33" s="391" t="e">
        <f t="shared" si="39"/>
        <v>#REF!</v>
      </c>
      <c r="AJ33" s="392" t="e">
        <f t="shared" si="13"/>
        <v>#REF!</v>
      </c>
      <c r="AM33" s="353" t="e">
        <f t="shared" si="1"/>
        <v>#REF!</v>
      </c>
      <c r="AN33" s="354" t="e">
        <f t="shared" si="1"/>
        <v>#REF!</v>
      </c>
      <c r="AO33" s="391" t="e">
        <f t="shared" ref="AO33:AV34" si="40">SUMPRODUCT(($J$76:$J$742=$AM33&amp;"- "&amp;$AN33)*($K$76:$K$742=AO$1)*($O$76:$O$742))</f>
        <v>#REF!</v>
      </c>
      <c r="AP33" s="392" t="e">
        <f t="shared" si="40"/>
        <v>#REF!</v>
      </c>
      <c r="AQ33" s="391" t="e">
        <f t="shared" si="40"/>
        <v>#REF!</v>
      </c>
      <c r="AR33" s="392" t="e">
        <f t="shared" si="40"/>
        <v>#REF!</v>
      </c>
      <c r="AS33" s="391" t="e">
        <f t="shared" si="40"/>
        <v>#REF!</v>
      </c>
      <c r="AT33" s="392" t="e">
        <f t="shared" si="40"/>
        <v>#REF!</v>
      </c>
      <c r="AU33" s="391" t="e">
        <f t="shared" si="40"/>
        <v>#REF!</v>
      </c>
      <c r="AV33" s="392" t="e">
        <f t="shared" si="40"/>
        <v>#REF!</v>
      </c>
      <c r="AW33" s="391" t="e">
        <f t="shared" si="6"/>
        <v>#REF!</v>
      </c>
      <c r="AX33" s="297"/>
      <c r="AZ33" s="353" t="e">
        <f t="shared" si="28"/>
        <v>#REF!</v>
      </c>
      <c r="BA33" s="354" t="e">
        <f>C38</f>
        <v>#REF!</v>
      </c>
      <c r="BB33" s="391" t="e">
        <f t="shared" ref="BB33:BL34" si="41">SUMPRODUCT(($C$9:$C$70=$BA33)*($N$9:$N$70=BB$1)*($M$9:$M$70))</f>
        <v>#REF!</v>
      </c>
      <c r="BC33" s="392" t="e">
        <f t="shared" si="41"/>
        <v>#REF!</v>
      </c>
      <c r="BD33" s="391" t="e">
        <f t="shared" si="41"/>
        <v>#REF!</v>
      </c>
      <c r="BE33" s="392" t="e">
        <f t="shared" si="41"/>
        <v>#REF!</v>
      </c>
      <c r="BF33" s="391" t="e">
        <f t="shared" si="41"/>
        <v>#REF!</v>
      </c>
      <c r="BG33" s="392" t="e">
        <f t="shared" si="41"/>
        <v>#REF!</v>
      </c>
      <c r="BH33" s="391" t="e">
        <f t="shared" si="41"/>
        <v>#REF!</v>
      </c>
      <c r="BI33" s="392" t="e">
        <f t="shared" si="41"/>
        <v>#REF!</v>
      </c>
      <c r="BJ33" s="391" t="e">
        <f t="shared" si="41"/>
        <v>#REF!</v>
      </c>
      <c r="BK33" s="392" t="e">
        <f t="shared" si="41"/>
        <v>#REF!</v>
      </c>
      <c r="BL33" s="392" t="e">
        <f t="shared" si="41"/>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18"/>
        <v/>
      </c>
      <c r="P34" s="289" t="str">
        <f t="shared" si="29"/>
        <v/>
      </c>
      <c r="Y34" s="270" t="e">
        <f t="shared" si="0"/>
        <v>#REF!</v>
      </c>
      <c r="Z34" s="283" t="e">
        <f t="shared" si="0"/>
        <v>#REF!</v>
      </c>
      <c r="AA34" s="284" t="e">
        <f t="shared" si="39"/>
        <v>#REF!</v>
      </c>
      <c r="AB34" s="285" t="e">
        <f t="shared" si="39"/>
        <v>#REF!</v>
      </c>
      <c r="AC34" s="284" t="e">
        <f t="shared" si="39"/>
        <v>#REF!</v>
      </c>
      <c r="AD34" s="285" t="e">
        <f t="shared" si="39"/>
        <v>#REF!</v>
      </c>
      <c r="AE34" s="284" t="e">
        <f t="shared" si="39"/>
        <v>#REF!</v>
      </c>
      <c r="AF34" s="285" t="e">
        <f t="shared" si="39"/>
        <v>#REF!</v>
      </c>
      <c r="AG34" s="284" t="e">
        <f t="shared" si="39"/>
        <v>#REF!</v>
      </c>
      <c r="AH34" s="285" t="e">
        <f t="shared" si="39"/>
        <v>#REF!</v>
      </c>
      <c r="AI34" s="284" t="e">
        <f t="shared" si="39"/>
        <v>#REF!</v>
      </c>
      <c r="AJ34" s="285" t="e">
        <f t="shared" si="13"/>
        <v>#REF!</v>
      </c>
      <c r="AM34" s="270" t="e">
        <f t="shared" si="1"/>
        <v>#REF!</v>
      </c>
      <c r="AN34" s="283" t="e">
        <f t="shared" si="1"/>
        <v>#REF!</v>
      </c>
      <c r="AO34" s="284" t="e">
        <f t="shared" si="40"/>
        <v>#REF!</v>
      </c>
      <c r="AP34" s="285" t="e">
        <f t="shared" si="40"/>
        <v>#REF!</v>
      </c>
      <c r="AQ34" s="284" t="e">
        <f t="shared" si="40"/>
        <v>#REF!</v>
      </c>
      <c r="AR34" s="285" t="e">
        <f t="shared" si="40"/>
        <v>#REF!</v>
      </c>
      <c r="AS34" s="284" t="e">
        <f t="shared" si="40"/>
        <v>#REF!</v>
      </c>
      <c r="AT34" s="285" t="e">
        <f t="shared" si="40"/>
        <v>#REF!</v>
      </c>
      <c r="AU34" s="284" t="e">
        <f t="shared" si="40"/>
        <v>#REF!</v>
      </c>
      <c r="AV34" s="285" t="e">
        <f t="shared" si="40"/>
        <v>#REF!</v>
      </c>
      <c r="AW34" s="284" t="e">
        <f t="shared" si="6"/>
        <v>#REF!</v>
      </c>
      <c r="AX34" s="285"/>
      <c r="AZ34" s="270" t="e">
        <f t="shared" si="28"/>
        <v>#REF!</v>
      </c>
      <c r="BA34" s="283" t="e">
        <f>C39</f>
        <v>#REF!</v>
      </c>
      <c r="BB34" s="284" t="e">
        <f t="shared" si="41"/>
        <v>#REF!</v>
      </c>
      <c r="BC34" s="285" t="e">
        <f t="shared" si="41"/>
        <v>#REF!</v>
      </c>
      <c r="BD34" s="284" t="e">
        <f t="shared" si="41"/>
        <v>#REF!</v>
      </c>
      <c r="BE34" s="285" t="e">
        <f t="shared" si="41"/>
        <v>#REF!</v>
      </c>
      <c r="BF34" s="284" t="e">
        <f t="shared" si="41"/>
        <v>#REF!</v>
      </c>
      <c r="BG34" s="285" t="e">
        <f t="shared" si="41"/>
        <v>#REF!</v>
      </c>
      <c r="BH34" s="284" t="e">
        <f t="shared" si="41"/>
        <v>#REF!</v>
      </c>
      <c r="BI34" s="285" t="e">
        <f t="shared" si="41"/>
        <v>#REF!</v>
      </c>
      <c r="BJ34" s="284" t="e">
        <f t="shared" si="41"/>
        <v>#REF!</v>
      </c>
      <c r="BK34" s="285" t="e">
        <f t="shared" si="41"/>
        <v>#REF!</v>
      </c>
      <c r="BL34" s="285" t="e">
        <f t="shared" si="41"/>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18"/>
        <v/>
      </c>
      <c r="P35" s="289" t="str">
        <f t="shared" si="29"/>
        <v/>
      </c>
      <c r="Y35" s="276" t="e">
        <f t="shared" si="0"/>
        <v>#REF!</v>
      </c>
      <c r="Z35" s="277"/>
      <c r="AA35" s="278" t="e">
        <f t="shared" ref="AA35:AJ35" si="42">SUM(AA36:AA37)</f>
        <v>#REF!</v>
      </c>
      <c r="AB35" s="279" t="e">
        <f t="shared" si="42"/>
        <v>#REF!</v>
      </c>
      <c r="AC35" s="278" t="e">
        <f t="shared" si="42"/>
        <v>#REF!</v>
      </c>
      <c r="AD35" s="279" t="e">
        <f t="shared" si="42"/>
        <v>#REF!</v>
      </c>
      <c r="AE35" s="278" t="e">
        <f t="shared" si="42"/>
        <v>#REF!</v>
      </c>
      <c r="AF35" s="279" t="e">
        <f t="shared" si="42"/>
        <v>#REF!</v>
      </c>
      <c r="AG35" s="278" t="e">
        <f t="shared" si="42"/>
        <v>#REF!</v>
      </c>
      <c r="AH35" s="279" t="e">
        <f t="shared" si="42"/>
        <v>#REF!</v>
      </c>
      <c r="AI35" s="278" t="e">
        <f t="shared" si="42"/>
        <v>#REF!</v>
      </c>
      <c r="AJ35" s="279" t="e">
        <f t="shared" si="42"/>
        <v>#REF!</v>
      </c>
      <c r="AM35" s="276" t="e">
        <f t="shared" si="1"/>
        <v>#REF!</v>
      </c>
      <c r="AN35" s="277"/>
      <c r="AO35" s="278" t="e">
        <f t="shared" ref="AO35:AV35" si="43">SUM(AO36:AO37)</f>
        <v>#REF!</v>
      </c>
      <c r="AP35" s="279" t="e">
        <f t="shared" si="43"/>
        <v>#REF!</v>
      </c>
      <c r="AQ35" s="278" t="e">
        <f t="shared" si="43"/>
        <v>#REF!</v>
      </c>
      <c r="AR35" s="279" t="e">
        <f t="shared" si="43"/>
        <v>#REF!</v>
      </c>
      <c r="AS35" s="278" t="e">
        <f t="shared" si="43"/>
        <v>#REF!</v>
      </c>
      <c r="AT35" s="279" t="e">
        <f t="shared" si="43"/>
        <v>#REF!</v>
      </c>
      <c r="AU35" s="278" t="e">
        <f t="shared" si="43"/>
        <v>#REF!</v>
      </c>
      <c r="AV35" s="279" t="e">
        <f t="shared" si="43"/>
        <v>#REF!</v>
      </c>
      <c r="AW35" s="278" t="e">
        <f t="shared" si="6"/>
        <v>#REF!</v>
      </c>
      <c r="AX35" s="331"/>
      <c r="AZ35" s="276" t="e">
        <f t="shared" si="28"/>
        <v>#REF!</v>
      </c>
      <c r="BA35" s="277"/>
      <c r="BB35" s="278" t="e">
        <f>SUM(BB36:BB37)</f>
        <v>#REF!</v>
      </c>
      <c r="BC35" s="279" t="e">
        <f t="shared" ref="BC35:BL35" si="44">SUM(BC36:BC37)</f>
        <v>#REF!</v>
      </c>
      <c r="BD35" s="278" t="e">
        <f t="shared" si="44"/>
        <v>#REF!</v>
      </c>
      <c r="BE35" s="279" t="e">
        <f t="shared" si="44"/>
        <v>#REF!</v>
      </c>
      <c r="BF35" s="278" t="e">
        <f t="shared" si="44"/>
        <v>#REF!</v>
      </c>
      <c r="BG35" s="279" t="e">
        <f t="shared" si="44"/>
        <v>#REF!</v>
      </c>
      <c r="BH35" s="278" t="e">
        <f t="shared" si="44"/>
        <v>#REF!</v>
      </c>
      <c r="BI35" s="279" t="e">
        <f t="shared" si="44"/>
        <v>#REF!</v>
      </c>
      <c r="BJ35" s="278" t="e">
        <f t="shared" si="44"/>
        <v>#REF!</v>
      </c>
      <c r="BK35" s="279" t="e">
        <f t="shared" si="44"/>
        <v>#REF!</v>
      </c>
      <c r="BL35" s="279" t="e">
        <f t="shared" si="44"/>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18"/>
        <v/>
      </c>
      <c r="P36" s="289" t="str">
        <f t="shared" si="29"/>
        <v/>
      </c>
      <c r="Y36" s="353" t="e">
        <f t="shared" ref="Y36:Z65" si="45">B41</f>
        <v>#REF!</v>
      </c>
      <c r="Z36" s="354" t="e">
        <f t="shared" si="45"/>
        <v>#REF!</v>
      </c>
      <c r="AA36" s="391" t="e">
        <f t="shared" ref="AA36:AI37" si="46">SUMPRODUCT(($A$76:$A$743=$Y36&amp;"- "&amp;$Z36)*($C$76:$C$743=AA$1)*($G$76:$G$743))</f>
        <v>#REF!</v>
      </c>
      <c r="AB36" s="392" t="e">
        <f t="shared" si="46"/>
        <v>#REF!</v>
      </c>
      <c r="AC36" s="391" t="e">
        <f t="shared" si="46"/>
        <v>#REF!</v>
      </c>
      <c r="AD36" s="392" t="e">
        <f t="shared" si="46"/>
        <v>#REF!</v>
      </c>
      <c r="AE36" s="391" t="e">
        <f t="shared" si="46"/>
        <v>#REF!</v>
      </c>
      <c r="AF36" s="392" t="e">
        <f t="shared" si="46"/>
        <v>#REF!</v>
      </c>
      <c r="AG36" s="391" t="e">
        <f t="shared" si="46"/>
        <v>#REF!</v>
      </c>
      <c r="AH36" s="392" t="e">
        <f t="shared" si="46"/>
        <v>#REF!</v>
      </c>
      <c r="AI36" s="391" t="e">
        <f t="shared" si="46"/>
        <v>#REF!</v>
      </c>
      <c r="AJ36" s="392" t="e">
        <f t="shared" si="13"/>
        <v>#REF!</v>
      </c>
      <c r="AM36" s="353" t="e">
        <f t="shared" ref="AM36:AN65" si="47">B41</f>
        <v>#REF!</v>
      </c>
      <c r="AN36" s="354" t="e">
        <f t="shared" si="47"/>
        <v>#REF!</v>
      </c>
      <c r="AO36" s="391" t="e">
        <f t="shared" ref="AO36:AV37" si="48">SUMPRODUCT(($J$76:$J$742=$AM36&amp;"- "&amp;$AN36)*($K$76:$K$742=AO$1)*($O$76:$O$742))</f>
        <v>#REF!</v>
      </c>
      <c r="AP36" s="392" t="e">
        <f t="shared" si="48"/>
        <v>#REF!</v>
      </c>
      <c r="AQ36" s="391" t="e">
        <f t="shared" si="48"/>
        <v>#REF!</v>
      </c>
      <c r="AR36" s="392" t="e">
        <f t="shared" si="48"/>
        <v>#REF!</v>
      </c>
      <c r="AS36" s="391" t="e">
        <f t="shared" si="48"/>
        <v>#REF!</v>
      </c>
      <c r="AT36" s="392" t="e">
        <f t="shared" si="48"/>
        <v>#REF!</v>
      </c>
      <c r="AU36" s="391" t="e">
        <f t="shared" si="48"/>
        <v>#REF!</v>
      </c>
      <c r="AV36" s="392" t="e">
        <f t="shared" si="48"/>
        <v>#REF!</v>
      </c>
      <c r="AW36" s="391" t="e">
        <f t="shared" si="6"/>
        <v>#REF!</v>
      </c>
      <c r="AX36" s="297"/>
      <c r="AZ36" s="353" t="e">
        <f t="shared" si="28"/>
        <v>#REF!</v>
      </c>
      <c r="BA36" s="354" t="e">
        <f>C41</f>
        <v>#REF!</v>
      </c>
      <c r="BB36" s="391" t="e">
        <f t="shared" ref="BB36:BL37" si="49">SUMPRODUCT(($C$9:$C$70=$BA36)*($N$9:$N$70=BB$1)*($M$9:$M$70))</f>
        <v>#REF!</v>
      </c>
      <c r="BC36" s="392" t="e">
        <f t="shared" si="49"/>
        <v>#REF!</v>
      </c>
      <c r="BD36" s="391" t="e">
        <f t="shared" si="49"/>
        <v>#REF!</v>
      </c>
      <c r="BE36" s="392" t="e">
        <f t="shared" si="49"/>
        <v>#REF!</v>
      </c>
      <c r="BF36" s="391" t="e">
        <f t="shared" si="49"/>
        <v>#REF!</v>
      </c>
      <c r="BG36" s="392" t="e">
        <f t="shared" si="49"/>
        <v>#REF!</v>
      </c>
      <c r="BH36" s="391" t="e">
        <f t="shared" si="49"/>
        <v>#REF!</v>
      </c>
      <c r="BI36" s="392" t="e">
        <f t="shared" si="49"/>
        <v>#REF!</v>
      </c>
      <c r="BJ36" s="391" t="e">
        <f t="shared" si="49"/>
        <v>#REF!</v>
      </c>
      <c r="BK36" s="392" t="e">
        <f t="shared" si="49"/>
        <v>#REF!</v>
      </c>
      <c r="BL36" s="392" t="e">
        <f t="shared" si="49"/>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45"/>
        <v>#REF!</v>
      </c>
      <c r="Z37" s="283" t="e">
        <f t="shared" si="45"/>
        <v>#REF!</v>
      </c>
      <c r="AA37" s="284" t="e">
        <f t="shared" si="46"/>
        <v>#REF!</v>
      </c>
      <c r="AB37" s="285" t="e">
        <f t="shared" si="46"/>
        <v>#REF!</v>
      </c>
      <c r="AC37" s="284" t="e">
        <f t="shared" si="46"/>
        <v>#REF!</v>
      </c>
      <c r="AD37" s="285" t="e">
        <f t="shared" si="46"/>
        <v>#REF!</v>
      </c>
      <c r="AE37" s="284" t="e">
        <f t="shared" si="46"/>
        <v>#REF!</v>
      </c>
      <c r="AF37" s="285" t="e">
        <f t="shared" si="46"/>
        <v>#REF!</v>
      </c>
      <c r="AG37" s="284" t="e">
        <f t="shared" si="46"/>
        <v>#REF!</v>
      </c>
      <c r="AH37" s="285" t="e">
        <f t="shared" si="46"/>
        <v>#REF!</v>
      </c>
      <c r="AI37" s="284" t="e">
        <f t="shared" si="46"/>
        <v>#REF!</v>
      </c>
      <c r="AJ37" s="285" t="e">
        <f t="shared" si="13"/>
        <v>#REF!</v>
      </c>
      <c r="AM37" s="270" t="e">
        <f t="shared" si="47"/>
        <v>#REF!</v>
      </c>
      <c r="AN37" s="283" t="e">
        <f t="shared" si="47"/>
        <v>#REF!</v>
      </c>
      <c r="AO37" s="284" t="e">
        <f t="shared" si="48"/>
        <v>#REF!</v>
      </c>
      <c r="AP37" s="285" t="e">
        <f t="shared" si="48"/>
        <v>#REF!</v>
      </c>
      <c r="AQ37" s="284" t="e">
        <f t="shared" si="48"/>
        <v>#REF!</v>
      </c>
      <c r="AR37" s="285" t="e">
        <f t="shared" si="48"/>
        <v>#REF!</v>
      </c>
      <c r="AS37" s="284" t="e">
        <f t="shared" si="48"/>
        <v>#REF!</v>
      </c>
      <c r="AT37" s="285" t="e">
        <f t="shared" si="48"/>
        <v>#REF!</v>
      </c>
      <c r="AU37" s="284" t="e">
        <f t="shared" si="48"/>
        <v>#REF!</v>
      </c>
      <c r="AV37" s="285" t="e">
        <f t="shared" si="48"/>
        <v>#REF!</v>
      </c>
      <c r="AW37" s="284" t="e">
        <f t="shared" si="6"/>
        <v>#REF!</v>
      </c>
      <c r="AX37" s="285"/>
      <c r="AZ37" s="270" t="e">
        <f t="shared" si="28"/>
        <v>#REF!</v>
      </c>
      <c r="BA37" s="283" t="e">
        <f>C42</f>
        <v>#REF!</v>
      </c>
      <c r="BB37" s="284" t="e">
        <f t="shared" si="49"/>
        <v>#REF!</v>
      </c>
      <c r="BC37" s="285" t="e">
        <f t="shared" si="49"/>
        <v>#REF!</v>
      </c>
      <c r="BD37" s="284" t="e">
        <f t="shared" si="49"/>
        <v>#REF!</v>
      </c>
      <c r="BE37" s="285" t="e">
        <f t="shared" si="49"/>
        <v>#REF!</v>
      </c>
      <c r="BF37" s="284" t="e">
        <f t="shared" si="49"/>
        <v>#REF!</v>
      </c>
      <c r="BG37" s="285" t="e">
        <f t="shared" si="49"/>
        <v>#REF!</v>
      </c>
      <c r="BH37" s="284" t="e">
        <f t="shared" si="49"/>
        <v>#REF!</v>
      </c>
      <c r="BI37" s="285" t="e">
        <f t="shared" si="49"/>
        <v>#REF!</v>
      </c>
      <c r="BJ37" s="284" t="e">
        <f t="shared" si="49"/>
        <v>#REF!</v>
      </c>
      <c r="BK37" s="285" t="e">
        <f t="shared" si="49"/>
        <v>#REF!</v>
      </c>
      <c r="BL37" s="285" t="e">
        <f t="shared" si="49"/>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45"/>
        <v>#REF!</v>
      </c>
      <c r="Z38" s="277"/>
      <c r="AA38" s="278" t="e">
        <f t="shared" ref="AA38:AJ38" si="50">SUM(AA39:AA44)</f>
        <v>#REF!</v>
      </c>
      <c r="AB38" s="279" t="e">
        <f t="shared" si="50"/>
        <v>#REF!</v>
      </c>
      <c r="AC38" s="278" t="e">
        <f t="shared" si="50"/>
        <v>#REF!</v>
      </c>
      <c r="AD38" s="279" t="e">
        <f t="shared" si="50"/>
        <v>#REF!</v>
      </c>
      <c r="AE38" s="278" t="e">
        <f t="shared" si="50"/>
        <v>#REF!</v>
      </c>
      <c r="AF38" s="279" t="e">
        <f t="shared" si="50"/>
        <v>#REF!</v>
      </c>
      <c r="AG38" s="278" t="e">
        <f t="shared" si="50"/>
        <v>#REF!</v>
      </c>
      <c r="AH38" s="279" t="e">
        <f t="shared" si="50"/>
        <v>#REF!</v>
      </c>
      <c r="AI38" s="278" t="e">
        <f t="shared" si="50"/>
        <v>#REF!</v>
      </c>
      <c r="AJ38" s="279" t="e">
        <f t="shared" si="50"/>
        <v>#REF!</v>
      </c>
      <c r="AM38" s="276" t="e">
        <f t="shared" si="47"/>
        <v>#REF!</v>
      </c>
      <c r="AN38" s="277"/>
      <c r="AO38" s="278" t="e">
        <f t="shared" ref="AO38:AV38" si="51">SUM(AO39:AO44)</f>
        <v>#REF!</v>
      </c>
      <c r="AP38" s="279" t="e">
        <f t="shared" si="51"/>
        <v>#REF!</v>
      </c>
      <c r="AQ38" s="278" t="e">
        <f t="shared" si="51"/>
        <v>#REF!</v>
      </c>
      <c r="AR38" s="279" t="e">
        <f t="shared" si="51"/>
        <v>#REF!</v>
      </c>
      <c r="AS38" s="278" t="e">
        <f t="shared" si="51"/>
        <v>#REF!</v>
      </c>
      <c r="AT38" s="279" t="e">
        <f t="shared" si="51"/>
        <v>#REF!</v>
      </c>
      <c r="AU38" s="278" t="e">
        <f t="shared" si="51"/>
        <v>#REF!</v>
      </c>
      <c r="AV38" s="279" t="e">
        <f t="shared" si="51"/>
        <v>#REF!</v>
      </c>
      <c r="AW38" s="278" t="e">
        <f t="shared" si="6"/>
        <v>#REF!</v>
      </c>
      <c r="AX38" s="331"/>
      <c r="AZ38" s="276" t="e">
        <f t="shared" si="28"/>
        <v>#REF!</v>
      </c>
      <c r="BA38" s="277"/>
      <c r="BB38" s="278" t="e">
        <f>SUM(BB39:BB44)</f>
        <v>#REF!</v>
      </c>
      <c r="BC38" s="279" t="e">
        <f t="shared" ref="BC38:BL38" si="52">SUM(BC39:BC44)</f>
        <v>#REF!</v>
      </c>
      <c r="BD38" s="278" t="e">
        <f t="shared" si="52"/>
        <v>#REF!</v>
      </c>
      <c r="BE38" s="279" t="e">
        <f t="shared" si="52"/>
        <v>#REF!</v>
      </c>
      <c r="BF38" s="278" t="e">
        <f t="shared" si="52"/>
        <v>#REF!</v>
      </c>
      <c r="BG38" s="279" t="e">
        <f t="shared" si="52"/>
        <v>#REF!</v>
      </c>
      <c r="BH38" s="278" t="e">
        <f t="shared" si="52"/>
        <v>#REF!</v>
      </c>
      <c r="BI38" s="279" t="e">
        <f t="shared" si="52"/>
        <v>#REF!</v>
      </c>
      <c r="BJ38" s="278" t="e">
        <f t="shared" si="52"/>
        <v>#REF!</v>
      </c>
      <c r="BK38" s="279" t="e">
        <f t="shared" si="52"/>
        <v>#REF!</v>
      </c>
      <c r="BL38" s="279" t="e">
        <f t="shared" si="52"/>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18"/>
        <v/>
      </c>
      <c r="P39" s="289" t="str">
        <f t="shared" ref="P39:P47" si="53">IF(O39="ERROR","Please insert comment","")</f>
        <v/>
      </c>
      <c r="Y39" s="353" t="e">
        <f t="shared" si="45"/>
        <v>#REF!</v>
      </c>
      <c r="Z39" s="354" t="e">
        <f t="shared" si="45"/>
        <v>#REF!</v>
      </c>
      <c r="AA39" s="391" t="e">
        <f t="shared" ref="AA39:AI44" si="54">SUMPRODUCT(($A$76:$A$743=$Y39&amp;"- "&amp;$Z39)*($C$76:$C$743=AA$1)*($G$76:$G$743))</f>
        <v>#REF!</v>
      </c>
      <c r="AB39" s="392" t="e">
        <f t="shared" si="54"/>
        <v>#REF!</v>
      </c>
      <c r="AC39" s="391" t="e">
        <f t="shared" si="54"/>
        <v>#REF!</v>
      </c>
      <c r="AD39" s="392" t="e">
        <f t="shared" si="54"/>
        <v>#REF!</v>
      </c>
      <c r="AE39" s="391" t="e">
        <f t="shared" si="54"/>
        <v>#REF!</v>
      </c>
      <c r="AF39" s="392" t="e">
        <f t="shared" si="54"/>
        <v>#REF!</v>
      </c>
      <c r="AG39" s="391" t="e">
        <f t="shared" si="54"/>
        <v>#REF!</v>
      </c>
      <c r="AH39" s="392" t="e">
        <f t="shared" si="54"/>
        <v>#REF!</v>
      </c>
      <c r="AI39" s="391" t="e">
        <f t="shared" si="54"/>
        <v>#REF!</v>
      </c>
      <c r="AJ39" s="392" t="e">
        <f t="shared" si="13"/>
        <v>#REF!</v>
      </c>
      <c r="AM39" s="353" t="e">
        <f t="shared" si="47"/>
        <v>#REF!</v>
      </c>
      <c r="AN39" s="354" t="e">
        <f t="shared" si="47"/>
        <v>#REF!</v>
      </c>
      <c r="AO39" s="391" t="e">
        <f t="shared" ref="AO39:AV44" si="55">SUMPRODUCT(($J$76:$J$742=$AM39&amp;"- "&amp;$AN39)*($K$76:$K$742=AO$1)*($O$76:$O$742))</f>
        <v>#REF!</v>
      </c>
      <c r="AP39" s="392" t="e">
        <f t="shared" si="55"/>
        <v>#REF!</v>
      </c>
      <c r="AQ39" s="391" t="e">
        <f t="shared" si="55"/>
        <v>#REF!</v>
      </c>
      <c r="AR39" s="392" t="e">
        <f t="shared" si="55"/>
        <v>#REF!</v>
      </c>
      <c r="AS39" s="391" t="e">
        <f t="shared" si="55"/>
        <v>#REF!</v>
      </c>
      <c r="AT39" s="392" t="e">
        <f t="shared" si="55"/>
        <v>#REF!</v>
      </c>
      <c r="AU39" s="391" t="e">
        <f t="shared" si="55"/>
        <v>#REF!</v>
      </c>
      <c r="AV39" s="392" t="e">
        <f t="shared" si="55"/>
        <v>#REF!</v>
      </c>
      <c r="AW39" s="391" t="e">
        <f t="shared" si="6"/>
        <v>#REF!</v>
      </c>
      <c r="AX39" s="297"/>
      <c r="AZ39" s="353" t="e">
        <f t="shared" si="28"/>
        <v>#REF!</v>
      </c>
      <c r="BA39" s="354" t="e">
        <f t="shared" si="28"/>
        <v>#REF!</v>
      </c>
      <c r="BB39" s="391" t="e">
        <f t="shared" ref="BB39:BL44" si="56">SUMPRODUCT(($C$9:$C$70=$BA39)*($N$9:$N$70=BB$1)*($M$9:$M$70))</f>
        <v>#REF!</v>
      </c>
      <c r="BC39" s="392" t="e">
        <f t="shared" si="56"/>
        <v>#REF!</v>
      </c>
      <c r="BD39" s="391" t="e">
        <f t="shared" si="56"/>
        <v>#REF!</v>
      </c>
      <c r="BE39" s="392" t="e">
        <f t="shared" si="56"/>
        <v>#REF!</v>
      </c>
      <c r="BF39" s="391" t="e">
        <f t="shared" si="56"/>
        <v>#REF!</v>
      </c>
      <c r="BG39" s="392" t="e">
        <f t="shared" si="56"/>
        <v>#REF!</v>
      </c>
      <c r="BH39" s="391" t="e">
        <f t="shared" si="56"/>
        <v>#REF!</v>
      </c>
      <c r="BI39" s="392" t="e">
        <f t="shared" si="56"/>
        <v>#REF!</v>
      </c>
      <c r="BJ39" s="391" t="e">
        <f t="shared" si="56"/>
        <v>#REF!</v>
      </c>
      <c r="BK39" s="392" t="e">
        <f t="shared" si="56"/>
        <v>#REF!</v>
      </c>
      <c r="BL39" s="392" t="e">
        <f t="shared" si="56"/>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45"/>
        <v>#REF!</v>
      </c>
      <c r="Z40" s="283" t="e">
        <f t="shared" si="45"/>
        <v>#REF!</v>
      </c>
      <c r="AA40" s="284" t="e">
        <f t="shared" si="54"/>
        <v>#REF!</v>
      </c>
      <c r="AB40" s="285" t="e">
        <f t="shared" si="54"/>
        <v>#REF!</v>
      </c>
      <c r="AC40" s="284" t="e">
        <f t="shared" si="54"/>
        <v>#REF!</v>
      </c>
      <c r="AD40" s="285" t="e">
        <f t="shared" si="54"/>
        <v>#REF!</v>
      </c>
      <c r="AE40" s="284" t="e">
        <f t="shared" si="54"/>
        <v>#REF!</v>
      </c>
      <c r="AF40" s="285" t="e">
        <f t="shared" si="54"/>
        <v>#REF!</v>
      </c>
      <c r="AG40" s="284" t="e">
        <f t="shared" si="54"/>
        <v>#REF!</v>
      </c>
      <c r="AH40" s="285" t="e">
        <f t="shared" si="54"/>
        <v>#REF!</v>
      </c>
      <c r="AI40" s="284" t="e">
        <f t="shared" si="54"/>
        <v>#REF!</v>
      </c>
      <c r="AJ40" s="285" t="e">
        <f t="shared" si="13"/>
        <v>#REF!</v>
      </c>
      <c r="AM40" s="270" t="e">
        <f t="shared" si="47"/>
        <v>#REF!</v>
      </c>
      <c r="AN40" s="283" t="e">
        <f t="shared" si="47"/>
        <v>#REF!</v>
      </c>
      <c r="AO40" s="284" t="e">
        <f t="shared" si="55"/>
        <v>#REF!</v>
      </c>
      <c r="AP40" s="285" t="e">
        <f t="shared" si="55"/>
        <v>#REF!</v>
      </c>
      <c r="AQ40" s="284" t="e">
        <f t="shared" si="55"/>
        <v>#REF!</v>
      </c>
      <c r="AR40" s="285" t="e">
        <f t="shared" si="55"/>
        <v>#REF!</v>
      </c>
      <c r="AS40" s="284" t="e">
        <f t="shared" si="55"/>
        <v>#REF!</v>
      </c>
      <c r="AT40" s="285" t="e">
        <f t="shared" si="55"/>
        <v>#REF!</v>
      </c>
      <c r="AU40" s="284" t="e">
        <f t="shared" si="55"/>
        <v>#REF!</v>
      </c>
      <c r="AV40" s="285" t="e">
        <f t="shared" si="55"/>
        <v>#REF!</v>
      </c>
      <c r="AW40" s="284" t="e">
        <f t="shared" si="6"/>
        <v>#REF!</v>
      </c>
      <c r="AX40" s="285"/>
      <c r="AZ40" s="270" t="e">
        <f t="shared" si="28"/>
        <v>#REF!</v>
      </c>
      <c r="BA40" s="283" t="e">
        <f t="shared" si="28"/>
        <v>#REF!</v>
      </c>
      <c r="BB40" s="284" t="e">
        <f t="shared" si="56"/>
        <v>#REF!</v>
      </c>
      <c r="BC40" s="285" t="e">
        <f t="shared" si="56"/>
        <v>#REF!</v>
      </c>
      <c r="BD40" s="284" t="e">
        <f t="shared" si="56"/>
        <v>#REF!</v>
      </c>
      <c r="BE40" s="285" t="e">
        <f t="shared" si="56"/>
        <v>#REF!</v>
      </c>
      <c r="BF40" s="284" t="e">
        <f t="shared" si="56"/>
        <v>#REF!</v>
      </c>
      <c r="BG40" s="285" t="e">
        <f t="shared" si="56"/>
        <v>#REF!</v>
      </c>
      <c r="BH40" s="284" t="e">
        <f t="shared" si="56"/>
        <v>#REF!</v>
      </c>
      <c r="BI40" s="285" t="e">
        <f t="shared" si="56"/>
        <v>#REF!</v>
      </c>
      <c r="BJ40" s="284" t="e">
        <f t="shared" si="56"/>
        <v>#REF!</v>
      </c>
      <c r="BK40" s="285" t="e">
        <f t="shared" si="56"/>
        <v>#REF!</v>
      </c>
      <c r="BL40" s="285" t="e">
        <f t="shared" si="56"/>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18"/>
        <v/>
      </c>
      <c r="P41" s="289" t="str">
        <f t="shared" si="53"/>
        <v/>
      </c>
      <c r="Y41" s="353" t="e">
        <f t="shared" si="45"/>
        <v>#REF!</v>
      </c>
      <c r="Z41" s="354" t="e">
        <f t="shared" si="45"/>
        <v>#REF!</v>
      </c>
      <c r="AA41" s="391" t="e">
        <f t="shared" si="54"/>
        <v>#REF!</v>
      </c>
      <c r="AB41" s="392" t="e">
        <f t="shared" si="54"/>
        <v>#REF!</v>
      </c>
      <c r="AC41" s="391" t="e">
        <f t="shared" si="54"/>
        <v>#REF!</v>
      </c>
      <c r="AD41" s="392" t="e">
        <f t="shared" si="54"/>
        <v>#REF!</v>
      </c>
      <c r="AE41" s="391" t="e">
        <f t="shared" si="54"/>
        <v>#REF!</v>
      </c>
      <c r="AF41" s="392" t="e">
        <f t="shared" si="54"/>
        <v>#REF!</v>
      </c>
      <c r="AG41" s="391" t="e">
        <f t="shared" si="54"/>
        <v>#REF!</v>
      </c>
      <c r="AH41" s="392" t="e">
        <f t="shared" si="54"/>
        <v>#REF!</v>
      </c>
      <c r="AI41" s="391" t="e">
        <f t="shared" si="54"/>
        <v>#REF!</v>
      </c>
      <c r="AJ41" s="392" t="e">
        <f t="shared" si="13"/>
        <v>#REF!</v>
      </c>
      <c r="AM41" s="353" t="e">
        <f t="shared" si="47"/>
        <v>#REF!</v>
      </c>
      <c r="AN41" s="354" t="e">
        <f t="shared" si="47"/>
        <v>#REF!</v>
      </c>
      <c r="AO41" s="391" t="e">
        <f t="shared" si="55"/>
        <v>#REF!</v>
      </c>
      <c r="AP41" s="392" t="e">
        <f t="shared" si="55"/>
        <v>#REF!</v>
      </c>
      <c r="AQ41" s="391" t="e">
        <f t="shared" si="55"/>
        <v>#REF!</v>
      </c>
      <c r="AR41" s="392" t="e">
        <f t="shared" si="55"/>
        <v>#REF!</v>
      </c>
      <c r="AS41" s="391" t="e">
        <f t="shared" si="55"/>
        <v>#REF!</v>
      </c>
      <c r="AT41" s="392" t="e">
        <f t="shared" si="55"/>
        <v>#REF!</v>
      </c>
      <c r="AU41" s="391" t="e">
        <f t="shared" si="55"/>
        <v>#REF!</v>
      </c>
      <c r="AV41" s="392" t="e">
        <f t="shared" si="55"/>
        <v>#REF!</v>
      </c>
      <c r="AW41" s="391" t="e">
        <f t="shared" si="6"/>
        <v>#REF!</v>
      </c>
      <c r="AX41" s="297"/>
      <c r="AZ41" s="353" t="e">
        <f t="shared" si="28"/>
        <v>#REF!</v>
      </c>
      <c r="BA41" s="354" t="e">
        <f t="shared" si="28"/>
        <v>#REF!</v>
      </c>
      <c r="BB41" s="391" t="e">
        <f t="shared" si="56"/>
        <v>#REF!</v>
      </c>
      <c r="BC41" s="392" t="e">
        <f t="shared" si="56"/>
        <v>#REF!</v>
      </c>
      <c r="BD41" s="391" t="e">
        <f t="shared" si="56"/>
        <v>#REF!</v>
      </c>
      <c r="BE41" s="392" t="e">
        <f t="shared" si="56"/>
        <v>#REF!</v>
      </c>
      <c r="BF41" s="391" t="e">
        <f t="shared" si="56"/>
        <v>#REF!</v>
      </c>
      <c r="BG41" s="392" t="e">
        <f t="shared" si="56"/>
        <v>#REF!</v>
      </c>
      <c r="BH41" s="391" t="e">
        <f t="shared" si="56"/>
        <v>#REF!</v>
      </c>
      <c r="BI41" s="392" t="e">
        <f t="shared" si="56"/>
        <v>#REF!</v>
      </c>
      <c r="BJ41" s="391" t="e">
        <f t="shared" si="56"/>
        <v>#REF!</v>
      </c>
      <c r="BK41" s="392" t="e">
        <f t="shared" si="56"/>
        <v>#REF!</v>
      </c>
      <c r="BL41" s="392" t="e">
        <f t="shared" si="56"/>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18"/>
        <v/>
      </c>
      <c r="P42" s="289" t="str">
        <f t="shared" si="53"/>
        <v/>
      </c>
      <c r="Y42" s="270" t="e">
        <f t="shared" si="45"/>
        <v>#REF!</v>
      </c>
      <c r="Z42" s="283" t="e">
        <f t="shared" si="45"/>
        <v>#REF!</v>
      </c>
      <c r="AA42" s="284" t="e">
        <f t="shared" si="54"/>
        <v>#REF!</v>
      </c>
      <c r="AB42" s="285" t="e">
        <f t="shared" si="54"/>
        <v>#REF!</v>
      </c>
      <c r="AC42" s="284" t="e">
        <f t="shared" si="54"/>
        <v>#REF!</v>
      </c>
      <c r="AD42" s="285" t="e">
        <f t="shared" si="54"/>
        <v>#REF!</v>
      </c>
      <c r="AE42" s="284" t="e">
        <f t="shared" si="54"/>
        <v>#REF!</v>
      </c>
      <c r="AF42" s="285" t="e">
        <f t="shared" si="54"/>
        <v>#REF!</v>
      </c>
      <c r="AG42" s="284" t="e">
        <f t="shared" si="54"/>
        <v>#REF!</v>
      </c>
      <c r="AH42" s="285" t="e">
        <f t="shared" si="54"/>
        <v>#REF!</v>
      </c>
      <c r="AI42" s="284" t="e">
        <f t="shared" si="54"/>
        <v>#REF!</v>
      </c>
      <c r="AJ42" s="285" t="e">
        <f t="shared" si="13"/>
        <v>#REF!</v>
      </c>
      <c r="AM42" s="270" t="e">
        <f t="shared" si="47"/>
        <v>#REF!</v>
      </c>
      <c r="AN42" s="283" t="e">
        <f t="shared" si="47"/>
        <v>#REF!</v>
      </c>
      <c r="AO42" s="284" t="e">
        <f t="shared" si="55"/>
        <v>#REF!</v>
      </c>
      <c r="AP42" s="285" t="e">
        <f t="shared" si="55"/>
        <v>#REF!</v>
      </c>
      <c r="AQ42" s="284" t="e">
        <f t="shared" si="55"/>
        <v>#REF!</v>
      </c>
      <c r="AR42" s="285" t="e">
        <f t="shared" si="55"/>
        <v>#REF!</v>
      </c>
      <c r="AS42" s="284" t="e">
        <f t="shared" si="55"/>
        <v>#REF!</v>
      </c>
      <c r="AT42" s="285" t="e">
        <f t="shared" si="55"/>
        <v>#REF!</v>
      </c>
      <c r="AU42" s="284" t="e">
        <f t="shared" si="55"/>
        <v>#REF!</v>
      </c>
      <c r="AV42" s="285" t="e">
        <f t="shared" si="55"/>
        <v>#REF!</v>
      </c>
      <c r="AW42" s="284" t="e">
        <f t="shared" si="6"/>
        <v>#REF!</v>
      </c>
      <c r="AX42" s="285"/>
      <c r="AZ42" s="270" t="e">
        <f t="shared" si="28"/>
        <v>#REF!</v>
      </c>
      <c r="BA42" s="283" t="e">
        <f t="shared" si="28"/>
        <v>#REF!</v>
      </c>
      <c r="BB42" s="284" t="e">
        <f t="shared" si="56"/>
        <v>#REF!</v>
      </c>
      <c r="BC42" s="285" t="e">
        <f t="shared" si="56"/>
        <v>#REF!</v>
      </c>
      <c r="BD42" s="284" t="e">
        <f t="shared" si="56"/>
        <v>#REF!</v>
      </c>
      <c r="BE42" s="285" t="e">
        <f t="shared" si="56"/>
        <v>#REF!</v>
      </c>
      <c r="BF42" s="284" t="e">
        <f t="shared" si="56"/>
        <v>#REF!</v>
      </c>
      <c r="BG42" s="285" t="e">
        <f t="shared" si="56"/>
        <v>#REF!</v>
      </c>
      <c r="BH42" s="284" t="e">
        <f t="shared" si="56"/>
        <v>#REF!</v>
      </c>
      <c r="BI42" s="285" t="e">
        <f t="shared" si="56"/>
        <v>#REF!</v>
      </c>
      <c r="BJ42" s="284" t="e">
        <f t="shared" si="56"/>
        <v>#REF!</v>
      </c>
      <c r="BK42" s="285" t="e">
        <f t="shared" si="56"/>
        <v>#REF!</v>
      </c>
      <c r="BL42" s="285" t="e">
        <f t="shared" si="56"/>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18"/>
        <v/>
      </c>
      <c r="P43" s="289" t="str">
        <f t="shared" si="53"/>
        <v/>
      </c>
      <c r="Y43" s="353" t="e">
        <f t="shared" si="45"/>
        <v>#REF!</v>
      </c>
      <c r="Z43" s="354" t="e">
        <f>C48</f>
        <v>#REF!</v>
      </c>
      <c r="AA43" s="391" t="e">
        <f t="shared" si="54"/>
        <v>#REF!</v>
      </c>
      <c r="AB43" s="392" t="e">
        <f t="shared" si="54"/>
        <v>#REF!</v>
      </c>
      <c r="AC43" s="391" t="e">
        <f t="shared" si="54"/>
        <v>#REF!</v>
      </c>
      <c r="AD43" s="392" t="e">
        <f t="shared" si="54"/>
        <v>#REF!</v>
      </c>
      <c r="AE43" s="391" t="e">
        <f t="shared" si="54"/>
        <v>#REF!</v>
      </c>
      <c r="AF43" s="392" t="e">
        <f t="shared" si="54"/>
        <v>#REF!</v>
      </c>
      <c r="AG43" s="391" t="e">
        <f t="shared" si="54"/>
        <v>#REF!</v>
      </c>
      <c r="AH43" s="392" t="e">
        <f t="shared" si="54"/>
        <v>#REF!</v>
      </c>
      <c r="AI43" s="391" t="e">
        <f t="shared" si="54"/>
        <v>#REF!</v>
      </c>
      <c r="AJ43" s="392" t="e">
        <f t="shared" si="13"/>
        <v>#REF!</v>
      </c>
      <c r="AM43" s="353" t="e">
        <f t="shared" si="47"/>
        <v>#REF!</v>
      </c>
      <c r="AN43" s="354" t="e">
        <f t="shared" si="47"/>
        <v>#REF!</v>
      </c>
      <c r="AO43" s="391" t="e">
        <f t="shared" si="55"/>
        <v>#REF!</v>
      </c>
      <c r="AP43" s="392" t="e">
        <f t="shared" si="55"/>
        <v>#REF!</v>
      </c>
      <c r="AQ43" s="391" t="e">
        <f t="shared" si="55"/>
        <v>#REF!</v>
      </c>
      <c r="AR43" s="392" t="e">
        <f t="shared" si="55"/>
        <v>#REF!</v>
      </c>
      <c r="AS43" s="391" t="e">
        <f t="shared" si="55"/>
        <v>#REF!</v>
      </c>
      <c r="AT43" s="392" t="e">
        <f t="shared" si="55"/>
        <v>#REF!</v>
      </c>
      <c r="AU43" s="391" t="e">
        <f t="shared" si="55"/>
        <v>#REF!</v>
      </c>
      <c r="AV43" s="392" t="e">
        <f t="shared" si="55"/>
        <v>#REF!</v>
      </c>
      <c r="AW43" s="391" t="e">
        <f t="shared" si="6"/>
        <v>#REF!</v>
      </c>
      <c r="AX43" s="297"/>
      <c r="AZ43" s="353" t="e">
        <f t="shared" si="28"/>
        <v>#REF!</v>
      </c>
      <c r="BA43" s="354" t="e">
        <f t="shared" si="28"/>
        <v>#REF!</v>
      </c>
      <c r="BB43" s="391" t="e">
        <f t="shared" si="56"/>
        <v>#REF!</v>
      </c>
      <c r="BC43" s="392" t="e">
        <f t="shared" si="56"/>
        <v>#REF!</v>
      </c>
      <c r="BD43" s="391" t="e">
        <f t="shared" si="56"/>
        <v>#REF!</v>
      </c>
      <c r="BE43" s="392" t="e">
        <f t="shared" si="56"/>
        <v>#REF!</v>
      </c>
      <c r="BF43" s="391" t="e">
        <f t="shared" si="56"/>
        <v>#REF!</v>
      </c>
      <c r="BG43" s="392" t="e">
        <f t="shared" si="56"/>
        <v>#REF!</v>
      </c>
      <c r="BH43" s="391" t="e">
        <f t="shared" si="56"/>
        <v>#REF!</v>
      </c>
      <c r="BI43" s="392" t="e">
        <f t="shared" si="56"/>
        <v>#REF!</v>
      </c>
      <c r="BJ43" s="391" t="e">
        <f t="shared" si="56"/>
        <v>#REF!</v>
      </c>
      <c r="BK43" s="392" t="e">
        <f t="shared" si="56"/>
        <v>#REF!</v>
      </c>
      <c r="BL43" s="392" t="e">
        <f t="shared" si="56"/>
        <v>#REF!</v>
      </c>
    </row>
    <row r="44" spans="1:64">
      <c r="A44" s="270"/>
      <c r="B44" s="353" t="e">
        <f>#REF!</f>
        <v>#REF!</v>
      </c>
      <c r="C44" s="354" t="e">
        <f>#REF!</f>
        <v>#REF!</v>
      </c>
      <c r="E44" s="357"/>
      <c r="F44" s="357">
        <f t="shared" ref="F44:F49" si="57">SUMIF($A$76:$A$742,B44&amp;"- "&amp;C44,$G$76:$G$742)</f>
        <v>0</v>
      </c>
      <c r="G44" s="357">
        <f t="shared" ref="G44:G49" si="58">E44+F44</f>
        <v>0</v>
      </c>
      <c r="I44" s="357"/>
      <c r="J44" s="357">
        <f t="shared" ref="J44:J49" si="59">SUMIF($J$76:$J$742,B44&amp;"- "&amp;C44,$O$76:$O$742)</f>
        <v>0</v>
      </c>
      <c r="K44" s="357">
        <f t="shared" ref="K44:K49" si="60">I44+J44</f>
        <v>0</v>
      </c>
      <c r="M44" s="357">
        <f t="shared" ref="M44:M49" si="61">G44-K44</f>
        <v>0</v>
      </c>
      <c r="N44" s="354"/>
      <c r="O44" s="288" t="str">
        <f t="shared" si="18"/>
        <v/>
      </c>
      <c r="P44" s="289" t="str">
        <f t="shared" si="53"/>
        <v/>
      </c>
      <c r="Y44" s="270" t="e">
        <f t="shared" si="45"/>
        <v>#REF!</v>
      </c>
      <c r="Z44" s="283" t="e">
        <f t="shared" si="45"/>
        <v>#REF!</v>
      </c>
      <c r="AA44" s="284" t="e">
        <f t="shared" si="54"/>
        <v>#REF!</v>
      </c>
      <c r="AB44" s="285" t="e">
        <f t="shared" si="54"/>
        <v>#REF!</v>
      </c>
      <c r="AC44" s="284" t="e">
        <f t="shared" si="54"/>
        <v>#REF!</v>
      </c>
      <c r="AD44" s="285" t="e">
        <f t="shared" si="54"/>
        <v>#REF!</v>
      </c>
      <c r="AE44" s="284" t="e">
        <f t="shared" si="54"/>
        <v>#REF!</v>
      </c>
      <c r="AF44" s="285" t="e">
        <f t="shared" si="54"/>
        <v>#REF!</v>
      </c>
      <c r="AG44" s="284" t="e">
        <f t="shared" si="54"/>
        <v>#REF!</v>
      </c>
      <c r="AH44" s="285" t="e">
        <f t="shared" si="54"/>
        <v>#REF!</v>
      </c>
      <c r="AI44" s="284" t="e">
        <f t="shared" si="54"/>
        <v>#REF!</v>
      </c>
      <c r="AJ44" s="285" t="e">
        <f t="shared" si="13"/>
        <v>#REF!</v>
      </c>
      <c r="AM44" s="270" t="e">
        <f t="shared" si="47"/>
        <v>#REF!</v>
      </c>
      <c r="AN44" s="283" t="e">
        <f t="shared" si="47"/>
        <v>#REF!</v>
      </c>
      <c r="AO44" s="284" t="e">
        <f t="shared" si="55"/>
        <v>#REF!</v>
      </c>
      <c r="AP44" s="285" t="e">
        <f t="shared" si="55"/>
        <v>#REF!</v>
      </c>
      <c r="AQ44" s="284" t="e">
        <f t="shared" si="55"/>
        <v>#REF!</v>
      </c>
      <c r="AR44" s="285" t="e">
        <f t="shared" si="55"/>
        <v>#REF!</v>
      </c>
      <c r="AS44" s="284" t="e">
        <f t="shared" si="55"/>
        <v>#REF!</v>
      </c>
      <c r="AT44" s="285" t="e">
        <f t="shared" si="55"/>
        <v>#REF!</v>
      </c>
      <c r="AU44" s="284" t="e">
        <f t="shared" si="55"/>
        <v>#REF!</v>
      </c>
      <c r="AV44" s="285" t="e">
        <f t="shared" si="55"/>
        <v>#REF!</v>
      </c>
      <c r="AW44" s="284" t="e">
        <f t="shared" si="6"/>
        <v>#REF!</v>
      </c>
      <c r="AX44" s="285"/>
      <c r="AZ44" s="270" t="e">
        <f t="shared" si="28"/>
        <v>#REF!</v>
      </c>
      <c r="BA44" s="283" t="e">
        <f t="shared" si="28"/>
        <v>#REF!</v>
      </c>
      <c r="BB44" s="284" t="e">
        <f t="shared" si="56"/>
        <v>#REF!</v>
      </c>
      <c r="BC44" s="285" t="e">
        <f t="shared" si="56"/>
        <v>#REF!</v>
      </c>
      <c r="BD44" s="284" t="e">
        <f t="shared" si="56"/>
        <v>#REF!</v>
      </c>
      <c r="BE44" s="285" t="e">
        <f t="shared" si="56"/>
        <v>#REF!</v>
      </c>
      <c r="BF44" s="284" t="e">
        <f t="shared" si="56"/>
        <v>#REF!</v>
      </c>
      <c r="BG44" s="285" t="e">
        <f t="shared" si="56"/>
        <v>#REF!</v>
      </c>
      <c r="BH44" s="284" t="e">
        <f t="shared" si="56"/>
        <v>#REF!</v>
      </c>
      <c r="BI44" s="285" t="e">
        <f t="shared" si="56"/>
        <v>#REF!</v>
      </c>
      <c r="BJ44" s="284" t="e">
        <f t="shared" si="56"/>
        <v>#REF!</v>
      </c>
      <c r="BK44" s="285" t="e">
        <f t="shared" si="56"/>
        <v>#REF!</v>
      </c>
      <c r="BL44" s="285" t="e">
        <f t="shared" si="56"/>
        <v>#REF!</v>
      </c>
    </row>
    <row r="45" spans="1:64">
      <c r="A45" s="270"/>
      <c r="B45" s="270" t="e">
        <f>#REF!</f>
        <v>#REF!</v>
      </c>
      <c r="C45" s="283" t="e">
        <f>#REF!</f>
        <v>#REF!</v>
      </c>
      <c r="E45" s="290"/>
      <c r="F45" s="290">
        <f t="shared" si="57"/>
        <v>0</v>
      </c>
      <c r="G45" s="290">
        <f t="shared" si="58"/>
        <v>0</v>
      </c>
      <c r="I45" s="290"/>
      <c r="J45" s="290">
        <f t="shared" si="59"/>
        <v>0</v>
      </c>
      <c r="K45" s="290">
        <f t="shared" si="60"/>
        <v>0</v>
      </c>
      <c r="M45" s="290">
        <f t="shared" si="61"/>
        <v>0</v>
      </c>
      <c r="N45" s="283"/>
      <c r="O45" s="288" t="str">
        <f t="shared" si="18"/>
        <v/>
      </c>
      <c r="P45" s="289" t="str">
        <f t="shared" si="53"/>
        <v/>
      </c>
      <c r="Y45" s="276" t="e">
        <f t="shared" si="45"/>
        <v>#REF!</v>
      </c>
      <c r="Z45" s="277"/>
      <c r="AA45" s="278" t="e">
        <f t="shared" ref="AA45:AJ45" si="62">+AA46</f>
        <v>#REF!</v>
      </c>
      <c r="AB45" s="279" t="e">
        <f t="shared" si="62"/>
        <v>#REF!</v>
      </c>
      <c r="AC45" s="278" t="e">
        <f t="shared" si="62"/>
        <v>#REF!</v>
      </c>
      <c r="AD45" s="279" t="e">
        <f t="shared" si="62"/>
        <v>#REF!</v>
      </c>
      <c r="AE45" s="278" t="e">
        <f t="shared" si="62"/>
        <v>#REF!</v>
      </c>
      <c r="AF45" s="279" t="e">
        <f t="shared" si="62"/>
        <v>#REF!</v>
      </c>
      <c r="AG45" s="278" t="e">
        <f t="shared" si="62"/>
        <v>#REF!</v>
      </c>
      <c r="AH45" s="279" t="e">
        <f t="shared" si="62"/>
        <v>#REF!</v>
      </c>
      <c r="AI45" s="278" t="e">
        <f t="shared" si="62"/>
        <v>#REF!</v>
      </c>
      <c r="AJ45" s="279" t="e">
        <f t="shared" si="62"/>
        <v>#REF!</v>
      </c>
      <c r="AM45" s="276" t="e">
        <f t="shared" si="47"/>
        <v>#REF!</v>
      </c>
      <c r="AN45" s="277"/>
      <c r="AO45" s="278" t="e">
        <f t="shared" ref="AO45:AV45" si="63">+AO46</f>
        <v>#REF!</v>
      </c>
      <c r="AP45" s="279" t="e">
        <f t="shared" si="63"/>
        <v>#REF!</v>
      </c>
      <c r="AQ45" s="278" t="e">
        <f t="shared" si="63"/>
        <v>#REF!</v>
      </c>
      <c r="AR45" s="279" t="e">
        <f t="shared" si="63"/>
        <v>#REF!</v>
      </c>
      <c r="AS45" s="278" t="e">
        <f t="shared" si="63"/>
        <v>#REF!</v>
      </c>
      <c r="AT45" s="279" t="e">
        <f t="shared" si="63"/>
        <v>#REF!</v>
      </c>
      <c r="AU45" s="278" t="e">
        <f t="shared" si="63"/>
        <v>#REF!</v>
      </c>
      <c r="AV45" s="279" t="e">
        <f t="shared" si="63"/>
        <v>#REF!</v>
      </c>
      <c r="AW45" s="278" t="e">
        <f t="shared" si="6"/>
        <v>#REF!</v>
      </c>
      <c r="AX45" s="331"/>
      <c r="AZ45" s="276" t="e">
        <f t="shared" si="28"/>
        <v>#REF!</v>
      </c>
      <c r="BA45" s="277"/>
      <c r="BB45" s="278" t="e">
        <f>+BB46</f>
        <v>#REF!</v>
      </c>
      <c r="BC45" s="279" t="e">
        <f t="shared" ref="BC45:BL45" si="64">+BC46</f>
        <v>#REF!</v>
      </c>
      <c r="BD45" s="278" t="e">
        <f t="shared" si="64"/>
        <v>#REF!</v>
      </c>
      <c r="BE45" s="279" t="e">
        <f t="shared" si="64"/>
        <v>#REF!</v>
      </c>
      <c r="BF45" s="278" t="e">
        <f t="shared" si="64"/>
        <v>#REF!</v>
      </c>
      <c r="BG45" s="279" t="e">
        <f t="shared" si="64"/>
        <v>#REF!</v>
      </c>
      <c r="BH45" s="278" t="e">
        <f t="shared" si="64"/>
        <v>#REF!</v>
      </c>
      <c r="BI45" s="279" t="e">
        <f t="shared" si="64"/>
        <v>#REF!</v>
      </c>
      <c r="BJ45" s="278" t="e">
        <f t="shared" si="64"/>
        <v>#REF!</v>
      </c>
      <c r="BK45" s="279" t="e">
        <f t="shared" si="64"/>
        <v>#REF!</v>
      </c>
      <c r="BL45" s="279" t="e">
        <f t="shared" si="64"/>
        <v>#REF!</v>
      </c>
    </row>
    <row r="46" spans="1:64">
      <c r="A46" s="270">
        <f>+A44+1</f>
        <v>1</v>
      </c>
      <c r="B46" s="353" t="e">
        <f>#REF!</f>
        <v>#REF!</v>
      </c>
      <c r="C46" s="354" t="e">
        <f>#REF!</f>
        <v>#REF!</v>
      </c>
      <c r="E46" s="357"/>
      <c r="F46" s="357">
        <f t="shared" si="57"/>
        <v>0</v>
      </c>
      <c r="G46" s="357">
        <f t="shared" si="58"/>
        <v>0</v>
      </c>
      <c r="I46" s="357"/>
      <c r="J46" s="357">
        <f t="shared" si="59"/>
        <v>0</v>
      </c>
      <c r="K46" s="357">
        <f t="shared" si="60"/>
        <v>0</v>
      </c>
      <c r="M46" s="357">
        <f t="shared" si="61"/>
        <v>0</v>
      </c>
      <c r="N46" s="354"/>
      <c r="O46" s="288" t="str">
        <f t="shared" si="18"/>
        <v/>
      </c>
      <c r="P46" s="289" t="str">
        <f t="shared" si="53"/>
        <v/>
      </c>
      <c r="Y46" s="353" t="e">
        <f t="shared" si="45"/>
        <v>#REF!</v>
      </c>
      <c r="Z46" s="354" t="e">
        <f>C51</f>
        <v>#REF!</v>
      </c>
      <c r="AA46" s="391" t="e">
        <f t="shared" ref="AA46:AI46" si="65">SUMPRODUCT(($A$76:$A$743=$Y46&amp;"- "&amp;$Z46)*($C$76:$C$743=AA$1)*($G$76:$G$743))</f>
        <v>#REF!</v>
      </c>
      <c r="AB46" s="392" t="e">
        <f t="shared" si="65"/>
        <v>#REF!</v>
      </c>
      <c r="AC46" s="391" t="e">
        <f t="shared" si="65"/>
        <v>#REF!</v>
      </c>
      <c r="AD46" s="392" t="e">
        <f t="shared" si="65"/>
        <v>#REF!</v>
      </c>
      <c r="AE46" s="391" t="e">
        <f t="shared" si="65"/>
        <v>#REF!</v>
      </c>
      <c r="AF46" s="392" t="e">
        <f t="shared" si="65"/>
        <v>#REF!</v>
      </c>
      <c r="AG46" s="391" t="e">
        <f t="shared" si="65"/>
        <v>#REF!</v>
      </c>
      <c r="AH46" s="392" t="e">
        <f t="shared" si="65"/>
        <v>#REF!</v>
      </c>
      <c r="AI46" s="391" t="e">
        <f t="shared" si="65"/>
        <v>#REF!</v>
      </c>
      <c r="AJ46" s="392" t="e">
        <f t="shared" si="13"/>
        <v>#REF!</v>
      </c>
      <c r="AM46" s="353" t="e">
        <f t="shared" si="47"/>
        <v>#REF!</v>
      </c>
      <c r="AN46" s="354" t="e">
        <f>C51</f>
        <v>#REF!</v>
      </c>
      <c r="AO46" s="391" t="e">
        <f>SUMPRODUCT(($J$76:$J$742=$AM46&amp;"- "&amp;$AN46)*($K$76:$K$742=AO$1)*($O$76:$O$742))</f>
        <v>#REF!</v>
      </c>
      <c r="AP46" s="392" t="e">
        <f t="shared" ref="AP46:AV46" si="66">SUMPRODUCT(($J$76:$J$742=$AM46&amp;"- "&amp;$AN46)*($K$76:$K$742=AP$1)*($O$76:$O$742))</f>
        <v>#REF!</v>
      </c>
      <c r="AQ46" s="391" t="e">
        <f t="shared" si="66"/>
        <v>#REF!</v>
      </c>
      <c r="AR46" s="392" t="e">
        <f t="shared" si="66"/>
        <v>#REF!</v>
      </c>
      <c r="AS46" s="391" t="e">
        <f t="shared" si="66"/>
        <v>#REF!</v>
      </c>
      <c r="AT46" s="392" t="e">
        <f t="shared" si="66"/>
        <v>#REF!</v>
      </c>
      <c r="AU46" s="391" t="e">
        <f t="shared" si="66"/>
        <v>#REF!</v>
      </c>
      <c r="AV46" s="392" t="e">
        <f t="shared" si="66"/>
        <v>#REF!</v>
      </c>
      <c r="AW46" s="391" t="e">
        <f t="shared" si="6"/>
        <v>#REF!</v>
      </c>
      <c r="AX46" s="297"/>
      <c r="AZ46" s="353" t="e">
        <f t="shared" si="28"/>
        <v>#REF!</v>
      </c>
      <c r="BA46" s="354" t="e">
        <f>C51</f>
        <v>#REF!</v>
      </c>
      <c r="BB46" s="391" t="e">
        <f t="shared" ref="BB46:BL46" si="67">SUMPRODUCT(($C$9:$C$70=$BA46)*($N$9:$N$70=BB$1)*($M$9:$M$70))</f>
        <v>#REF!</v>
      </c>
      <c r="BC46" s="392" t="e">
        <f t="shared" si="67"/>
        <v>#REF!</v>
      </c>
      <c r="BD46" s="391" t="e">
        <f t="shared" si="67"/>
        <v>#REF!</v>
      </c>
      <c r="BE46" s="392" t="e">
        <f t="shared" si="67"/>
        <v>#REF!</v>
      </c>
      <c r="BF46" s="391" t="e">
        <f t="shared" si="67"/>
        <v>#REF!</v>
      </c>
      <c r="BG46" s="392" t="e">
        <f t="shared" si="67"/>
        <v>#REF!</v>
      </c>
      <c r="BH46" s="391" t="e">
        <f t="shared" si="67"/>
        <v>#REF!</v>
      </c>
      <c r="BI46" s="392" t="e">
        <f t="shared" si="67"/>
        <v>#REF!</v>
      </c>
      <c r="BJ46" s="391" t="e">
        <f t="shared" si="67"/>
        <v>#REF!</v>
      </c>
      <c r="BK46" s="392" t="e">
        <f t="shared" si="67"/>
        <v>#REF!</v>
      </c>
      <c r="BL46" s="392" t="e">
        <f t="shared" si="67"/>
        <v>#REF!</v>
      </c>
    </row>
    <row r="47" spans="1:64">
      <c r="A47" s="270"/>
      <c r="B47" s="270" t="e">
        <f>#REF!</f>
        <v>#REF!</v>
      </c>
      <c r="C47" s="283" t="e">
        <f>#REF!</f>
        <v>#REF!</v>
      </c>
      <c r="E47" s="290"/>
      <c r="F47" s="290">
        <f t="shared" si="57"/>
        <v>0</v>
      </c>
      <c r="G47" s="290">
        <f t="shared" si="58"/>
        <v>0</v>
      </c>
      <c r="I47" s="290"/>
      <c r="J47" s="290">
        <f t="shared" si="59"/>
        <v>0</v>
      </c>
      <c r="K47" s="290">
        <f t="shared" si="60"/>
        <v>0</v>
      </c>
      <c r="M47" s="290">
        <f t="shared" si="61"/>
        <v>0</v>
      </c>
      <c r="N47" s="283"/>
      <c r="O47" s="288" t="str">
        <f t="shared" si="18"/>
        <v/>
      </c>
      <c r="P47" s="289" t="str">
        <f t="shared" si="53"/>
        <v/>
      </c>
      <c r="Y47" s="276" t="e">
        <f t="shared" si="45"/>
        <v>#REF!</v>
      </c>
      <c r="Z47" s="277"/>
      <c r="AA47" s="278" t="e">
        <f t="shared" ref="AA47:AJ47" si="68">+AA48</f>
        <v>#REF!</v>
      </c>
      <c r="AB47" s="279" t="e">
        <f t="shared" si="68"/>
        <v>#REF!</v>
      </c>
      <c r="AC47" s="278" t="e">
        <f t="shared" si="68"/>
        <v>#REF!</v>
      </c>
      <c r="AD47" s="279" t="e">
        <f t="shared" si="68"/>
        <v>#REF!</v>
      </c>
      <c r="AE47" s="278" t="e">
        <f t="shared" si="68"/>
        <v>#REF!</v>
      </c>
      <c r="AF47" s="279" t="e">
        <f t="shared" si="68"/>
        <v>#REF!</v>
      </c>
      <c r="AG47" s="278" t="e">
        <f t="shared" si="68"/>
        <v>#REF!</v>
      </c>
      <c r="AH47" s="279" t="e">
        <f t="shared" si="68"/>
        <v>#REF!</v>
      </c>
      <c r="AI47" s="278" t="e">
        <f t="shared" si="68"/>
        <v>#REF!</v>
      </c>
      <c r="AJ47" s="279" t="e">
        <f t="shared" si="68"/>
        <v>#REF!</v>
      </c>
      <c r="AM47" s="276" t="e">
        <f t="shared" si="47"/>
        <v>#REF!</v>
      </c>
      <c r="AN47" s="277"/>
      <c r="AO47" s="278" t="e">
        <f t="shared" ref="AO47:AV47" si="69">+AO48</f>
        <v>#REF!</v>
      </c>
      <c r="AP47" s="279" t="e">
        <f t="shared" si="69"/>
        <v>#REF!</v>
      </c>
      <c r="AQ47" s="278" t="e">
        <f t="shared" si="69"/>
        <v>#REF!</v>
      </c>
      <c r="AR47" s="279" t="e">
        <f t="shared" si="69"/>
        <v>#REF!</v>
      </c>
      <c r="AS47" s="278" t="e">
        <f t="shared" si="69"/>
        <v>#REF!</v>
      </c>
      <c r="AT47" s="279" t="e">
        <f t="shared" si="69"/>
        <v>#REF!</v>
      </c>
      <c r="AU47" s="278" t="e">
        <f t="shared" si="69"/>
        <v>#REF!</v>
      </c>
      <c r="AV47" s="279" t="e">
        <f t="shared" si="69"/>
        <v>#REF!</v>
      </c>
      <c r="AW47" s="278" t="e">
        <f t="shared" si="6"/>
        <v>#REF!</v>
      </c>
      <c r="AX47" s="331"/>
      <c r="AZ47" s="276" t="e">
        <f t="shared" si="28"/>
        <v>#REF!</v>
      </c>
      <c r="BA47" s="277"/>
      <c r="BB47" s="278" t="e">
        <f>+BB48</f>
        <v>#REF!</v>
      </c>
      <c r="BC47" s="279" t="e">
        <f t="shared" ref="BC47:BL47" si="70">+BC48</f>
        <v>#REF!</v>
      </c>
      <c r="BD47" s="278" t="e">
        <f t="shared" si="70"/>
        <v>#REF!</v>
      </c>
      <c r="BE47" s="279" t="e">
        <f t="shared" si="70"/>
        <v>#REF!</v>
      </c>
      <c r="BF47" s="278" t="e">
        <f t="shared" si="70"/>
        <v>#REF!</v>
      </c>
      <c r="BG47" s="279" t="e">
        <f t="shared" si="70"/>
        <v>#REF!</v>
      </c>
      <c r="BH47" s="278" t="e">
        <f t="shared" si="70"/>
        <v>#REF!</v>
      </c>
      <c r="BI47" s="279" t="e">
        <f t="shared" si="70"/>
        <v>#REF!</v>
      </c>
      <c r="BJ47" s="278" t="e">
        <f t="shared" si="70"/>
        <v>#REF!</v>
      </c>
      <c r="BK47" s="279" t="e">
        <f t="shared" si="70"/>
        <v>#REF!</v>
      </c>
      <c r="BL47" s="279" t="e">
        <f t="shared" si="70"/>
        <v>#REF!</v>
      </c>
    </row>
    <row r="48" spans="1:64">
      <c r="A48" s="270"/>
      <c r="B48" s="353" t="e">
        <f>#REF!</f>
        <v>#REF!</v>
      </c>
      <c r="C48" s="354" t="e">
        <f>#REF!</f>
        <v>#REF!</v>
      </c>
      <c r="E48" s="357"/>
      <c r="F48" s="357">
        <f t="shared" si="57"/>
        <v>0</v>
      </c>
      <c r="G48" s="357">
        <f t="shared" si="58"/>
        <v>0</v>
      </c>
      <c r="I48" s="357"/>
      <c r="J48" s="357">
        <f t="shared" si="59"/>
        <v>0</v>
      </c>
      <c r="K48" s="357">
        <f t="shared" si="60"/>
        <v>0</v>
      </c>
      <c r="M48" s="357">
        <f t="shared" si="61"/>
        <v>0</v>
      </c>
      <c r="N48" s="354"/>
      <c r="O48" s="288" t="str">
        <f>IF(M48=0,"",IF(N48=0,"ERROR",""))</f>
        <v/>
      </c>
      <c r="P48" s="289" t="str">
        <f>IF(O48="ERROR","Please insert comment","")</f>
        <v/>
      </c>
      <c r="Y48" s="353" t="e">
        <f t="shared" si="45"/>
        <v>#REF!</v>
      </c>
      <c r="Z48" s="354" t="e">
        <f t="shared" si="45"/>
        <v>#REF!</v>
      </c>
      <c r="AA48" s="391" t="e">
        <f t="shared" ref="AA48:AI48" si="71">SUMPRODUCT(($A$76:$A$743=$Y48&amp;"- "&amp;$Z48)*($C$76:$C$743=AA$1)*($G$76:$G$743))</f>
        <v>#REF!</v>
      </c>
      <c r="AB48" s="392" t="e">
        <f t="shared" si="71"/>
        <v>#REF!</v>
      </c>
      <c r="AC48" s="391" t="e">
        <f t="shared" si="71"/>
        <v>#REF!</v>
      </c>
      <c r="AD48" s="392" t="e">
        <f t="shared" si="71"/>
        <v>#REF!</v>
      </c>
      <c r="AE48" s="391" t="e">
        <f t="shared" si="71"/>
        <v>#REF!</v>
      </c>
      <c r="AF48" s="392" t="e">
        <f t="shared" si="71"/>
        <v>#REF!</v>
      </c>
      <c r="AG48" s="391" t="e">
        <f t="shared" si="71"/>
        <v>#REF!</v>
      </c>
      <c r="AH48" s="392" t="e">
        <f t="shared" si="71"/>
        <v>#REF!</v>
      </c>
      <c r="AI48" s="391" t="e">
        <f t="shared" si="71"/>
        <v>#REF!</v>
      </c>
      <c r="AJ48" s="392" t="e">
        <f t="shared" si="13"/>
        <v>#REF!</v>
      </c>
      <c r="AM48" s="353" t="e">
        <f t="shared" si="47"/>
        <v>#REF!</v>
      </c>
      <c r="AN48" s="354" t="e">
        <f t="shared" si="47"/>
        <v>#REF!</v>
      </c>
      <c r="AO48" s="391" t="e">
        <f>SUMPRODUCT(($J$76:$J$742=$AM48&amp;"- "&amp;$AN48)*($K$76:$K$742=AO$1)*($O$76:$O$742))</f>
        <v>#REF!</v>
      </c>
      <c r="AP48" s="392" t="e">
        <f t="shared" ref="AP48:AV48" si="72">SUMPRODUCT(($J$76:$J$742=$AM48&amp;"- "&amp;$AN48)*($K$76:$K$742=AP$1)*($O$76:$O$742))</f>
        <v>#REF!</v>
      </c>
      <c r="AQ48" s="391" t="e">
        <f t="shared" si="72"/>
        <v>#REF!</v>
      </c>
      <c r="AR48" s="392" t="e">
        <f t="shared" si="72"/>
        <v>#REF!</v>
      </c>
      <c r="AS48" s="391" t="e">
        <f t="shared" si="72"/>
        <v>#REF!</v>
      </c>
      <c r="AT48" s="392" t="e">
        <f t="shared" si="72"/>
        <v>#REF!</v>
      </c>
      <c r="AU48" s="391" t="e">
        <f t="shared" si="72"/>
        <v>#REF!</v>
      </c>
      <c r="AV48" s="392" t="e">
        <f t="shared" si="72"/>
        <v>#REF!</v>
      </c>
      <c r="AW48" s="391" t="e">
        <f t="shared" si="6"/>
        <v>#REF!</v>
      </c>
      <c r="AX48" s="297"/>
      <c r="AZ48" s="353" t="e">
        <f t="shared" si="28"/>
        <v>#REF!</v>
      </c>
      <c r="BA48" s="354" t="e">
        <f>C53</f>
        <v>#REF!</v>
      </c>
      <c r="BB48" s="391" t="e">
        <f t="shared" ref="BB48:BL48" si="73">SUMPRODUCT(($C$9:$C$70=$BA48)*($N$9:$N$70=BB$1)*($M$9:$M$70))</f>
        <v>#REF!</v>
      </c>
      <c r="BC48" s="392" t="e">
        <f t="shared" si="73"/>
        <v>#REF!</v>
      </c>
      <c r="BD48" s="391" t="e">
        <f t="shared" si="73"/>
        <v>#REF!</v>
      </c>
      <c r="BE48" s="392" t="e">
        <f t="shared" si="73"/>
        <v>#REF!</v>
      </c>
      <c r="BF48" s="391" t="e">
        <f t="shared" si="73"/>
        <v>#REF!</v>
      </c>
      <c r="BG48" s="392" t="e">
        <f t="shared" si="73"/>
        <v>#REF!</v>
      </c>
      <c r="BH48" s="391" t="e">
        <f t="shared" si="73"/>
        <v>#REF!</v>
      </c>
      <c r="BI48" s="392" t="e">
        <f t="shared" si="73"/>
        <v>#REF!</v>
      </c>
      <c r="BJ48" s="391" t="e">
        <f t="shared" si="73"/>
        <v>#REF!</v>
      </c>
      <c r="BK48" s="392" t="e">
        <f t="shared" si="73"/>
        <v>#REF!</v>
      </c>
      <c r="BL48" s="392" t="e">
        <f t="shared" si="73"/>
        <v>#REF!</v>
      </c>
    </row>
    <row r="49" spans="1:64">
      <c r="A49" s="270">
        <f>+A47+1</f>
        <v>1</v>
      </c>
      <c r="B49" s="270" t="e">
        <f>#REF!</f>
        <v>#REF!</v>
      </c>
      <c r="C49" s="283" t="e">
        <f>#REF!</f>
        <v>#REF!</v>
      </c>
      <c r="E49" s="290"/>
      <c r="F49" s="290">
        <f t="shared" si="57"/>
        <v>0</v>
      </c>
      <c r="G49" s="290">
        <f t="shared" si="58"/>
        <v>0</v>
      </c>
      <c r="I49" s="290"/>
      <c r="J49" s="290">
        <f t="shared" si="59"/>
        <v>0</v>
      </c>
      <c r="K49" s="290">
        <f t="shared" si="60"/>
        <v>0</v>
      </c>
      <c r="M49" s="290">
        <f t="shared" si="61"/>
        <v>0</v>
      </c>
      <c r="N49" s="283"/>
      <c r="O49" s="288" t="str">
        <f t="shared" si="18"/>
        <v/>
      </c>
      <c r="P49" s="289" t="str">
        <f>IF(O49="ERROR","Please insert comment","")</f>
        <v/>
      </c>
      <c r="Y49" s="276" t="e">
        <f t="shared" si="45"/>
        <v>#REF!</v>
      </c>
      <c r="Z49" s="277"/>
      <c r="AA49" s="278" t="e">
        <f t="shared" ref="AA49:AJ49" si="74">+AA50</f>
        <v>#REF!</v>
      </c>
      <c r="AB49" s="279" t="e">
        <f t="shared" si="74"/>
        <v>#REF!</v>
      </c>
      <c r="AC49" s="278" t="e">
        <f t="shared" si="74"/>
        <v>#REF!</v>
      </c>
      <c r="AD49" s="279" t="e">
        <f t="shared" si="74"/>
        <v>#REF!</v>
      </c>
      <c r="AE49" s="278" t="e">
        <f t="shared" si="74"/>
        <v>#REF!</v>
      </c>
      <c r="AF49" s="279" t="e">
        <f t="shared" si="74"/>
        <v>#REF!</v>
      </c>
      <c r="AG49" s="278" t="e">
        <f t="shared" si="74"/>
        <v>#REF!</v>
      </c>
      <c r="AH49" s="279" t="e">
        <f t="shared" si="74"/>
        <v>#REF!</v>
      </c>
      <c r="AI49" s="278" t="e">
        <f t="shared" si="74"/>
        <v>#REF!</v>
      </c>
      <c r="AJ49" s="279" t="e">
        <f t="shared" si="74"/>
        <v>#REF!</v>
      </c>
      <c r="AM49" s="276" t="e">
        <f t="shared" si="47"/>
        <v>#REF!</v>
      </c>
      <c r="AN49" s="277"/>
      <c r="AO49" s="278" t="e">
        <f t="shared" ref="AO49:AV49" si="75">+AO50</f>
        <v>#REF!</v>
      </c>
      <c r="AP49" s="279" t="e">
        <f t="shared" si="75"/>
        <v>#REF!</v>
      </c>
      <c r="AQ49" s="278" t="e">
        <f t="shared" si="75"/>
        <v>#REF!</v>
      </c>
      <c r="AR49" s="279" t="e">
        <f t="shared" si="75"/>
        <v>#REF!</v>
      </c>
      <c r="AS49" s="278" t="e">
        <f t="shared" si="75"/>
        <v>#REF!</v>
      </c>
      <c r="AT49" s="279" t="e">
        <f t="shared" si="75"/>
        <v>#REF!</v>
      </c>
      <c r="AU49" s="278" t="e">
        <f t="shared" si="75"/>
        <v>#REF!</v>
      </c>
      <c r="AV49" s="279" t="e">
        <f t="shared" si="75"/>
        <v>#REF!</v>
      </c>
      <c r="AW49" s="278" t="e">
        <f t="shared" si="6"/>
        <v>#REF!</v>
      </c>
      <c r="AX49" s="331"/>
      <c r="AZ49" s="276" t="e">
        <f t="shared" si="28"/>
        <v>#REF!</v>
      </c>
      <c r="BA49" s="277"/>
      <c r="BB49" s="278" t="e">
        <f>+BB50</f>
        <v>#REF!</v>
      </c>
      <c r="BC49" s="279" t="e">
        <f t="shared" ref="BC49:BL49" si="76">+BC50</f>
        <v>#REF!</v>
      </c>
      <c r="BD49" s="278" t="e">
        <f t="shared" si="76"/>
        <v>#REF!</v>
      </c>
      <c r="BE49" s="279" t="e">
        <f t="shared" si="76"/>
        <v>#REF!</v>
      </c>
      <c r="BF49" s="278" t="e">
        <f t="shared" si="76"/>
        <v>#REF!</v>
      </c>
      <c r="BG49" s="279" t="e">
        <f t="shared" si="76"/>
        <v>#REF!</v>
      </c>
      <c r="BH49" s="278" t="e">
        <f t="shared" si="76"/>
        <v>#REF!</v>
      </c>
      <c r="BI49" s="279" t="e">
        <f t="shared" si="76"/>
        <v>#REF!</v>
      </c>
      <c r="BJ49" s="278" t="e">
        <f t="shared" si="76"/>
        <v>#REF!</v>
      </c>
      <c r="BK49" s="279" t="e">
        <f t="shared" si="76"/>
        <v>#REF!</v>
      </c>
      <c r="BL49" s="279" t="e">
        <f t="shared" si="7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18"/>
        <v/>
      </c>
      <c r="P50" s="289" t="str">
        <f>IF(O50="ERROR","Please insert comment","")</f>
        <v/>
      </c>
      <c r="Y50" s="353" t="e">
        <f t="shared" si="45"/>
        <v>#REF!</v>
      </c>
      <c r="Z50" s="354" t="e">
        <f>C55</f>
        <v>#REF!</v>
      </c>
      <c r="AA50" s="391" t="e">
        <f t="shared" ref="AA50:AI50" si="77">SUMPRODUCT(($A$76:$A$743=$Y50&amp;"- "&amp;$Z50)*($C$76:$C$743=AA$1)*($G$76:$G$743))</f>
        <v>#REF!</v>
      </c>
      <c r="AB50" s="392" t="e">
        <f t="shared" si="77"/>
        <v>#REF!</v>
      </c>
      <c r="AC50" s="391" t="e">
        <f t="shared" si="77"/>
        <v>#REF!</v>
      </c>
      <c r="AD50" s="392" t="e">
        <f t="shared" si="77"/>
        <v>#REF!</v>
      </c>
      <c r="AE50" s="391" t="e">
        <f t="shared" si="77"/>
        <v>#REF!</v>
      </c>
      <c r="AF50" s="392" t="e">
        <f t="shared" si="77"/>
        <v>#REF!</v>
      </c>
      <c r="AG50" s="391" t="e">
        <f t="shared" si="77"/>
        <v>#REF!</v>
      </c>
      <c r="AH50" s="392" t="e">
        <f t="shared" si="77"/>
        <v>#REF!</v>
      </c>
      <c r="AI50" s="391" t="e">
        <f t="shared" si="77"/>
        <v>#REF!</v>
      </c>
      <c r="AJ50" s="392" t="e">
        <f t="shared" si="13"/>
        <v>#REF!</v>
      </c>
      <c r="AM50" s="353" t="e">
        <f t="shared" si="47"/>
        <v>#REF!</v>
      </c>
      <c r="AN50" s="354" t="e">
        <f t="shared" si="47"/>
        <v>#REF!</v>
      </c>
      <c r="AO50" s="391" t="e">
        <f>SUMPRODUCT(($J$76:$J$742=$AM50&amp;"- "&amp;$AN50)*($K$76:$K$742=AO$1)*($O$76:$O$742))</f>
        <v>#REF!</v>
      </c>
      <c r="AP50" s="392" t="e">
        <f t="shared" ref="AP50:AV50" si="78">SUMPRODUCT(($J$76:$J$742=$AM50&amp;"- "&amp;$AN50)*($K$76:$K$742=AP$1)*($O$76:$O$742))</f>
        <v>#REF!</v>
      </c>
      <c r="AQ50" s="391" t="e">
        <f t="shared" si="78"/>
        <v>#REF!</v>
      </c>
      <c r="AR50" s="392" t="e">
        <f t="shared" si="78"/>
        <v>#REF!</v>
      </c>
      <c r="AS50" s="391" t="e">
        <f t="shared" si="78"/>
        <v>#REF!</v>
      </c>
      <c r="AT50" s="392" t="e">
        <f t="shared" si="78"/>
        <v>#REF!</v>
      </c>
      <c r="AU50" s="391" t="e">
        <f t="shared" si="78"/>
        <v>#REF!</v>
      </c>
      <c r="AV50" s="392" t="e">
        <f t="shared" si="78"/>
        <v>#REF!</v>
      </c>
      <c r="AW50" s="391" t="e">
        <f t="shared" si="6"/>
        <v>#REF!</v>
      </c>
      <c r="AX50" s="297"/>
      <c r="AZ50" s="353" t="e">
        <f t="shared" si="28"/>
        <v>#REF!</v>
      </c>
      <c r="BA50" s="354" t="e">
        <f>C55</f>
        <v>#REF!</v>
      </c>
      <c r="BB50" s="391" t="e">
        <f t="shared" ref="BB50:BL50" si="79">SUMPRODUCT(($C$9:$C$70=$BA50)*($N$9:$N$70=BB$1)*($M$9:$M$70))</f>
        <v>#REF!</v>
      </c>
      <c r="BC50" s="392" t="e">
        <f t="shared" si="79"/>
        <v>#REF!</v>
      </c>
      <c r="BD50" s="391" t="e">
        <f t="shared" si="79"/>
        <v>#REF!</v>
      </c>
      <c r="BE50" s="392" t="e">
        <f t="shared" si="79"/>
        <v>#REF!</v>
      </c>
      <c r="BF50" s="391" t="e">
        <f t="shared" si="79"/>
        <v>#REF!</v>
      </c>
      <c r="BG50" s="392" t="e">
        <f t="shared" si="79"/>
        <v>#REF!</v>
      </c>
      <c r="BH50" s="391" t="e">
        <f t="shared" si="79"/>
        <v>#REF!</v>
      </c>
      <c r="BI50" s="392" t="e">
        <f t="shared" si="79"/>
        <v>#REF!</v>
      </c>
      <c r="BJ50" s="391" t="e">
        <f t="shared" si="79"/>
        <v>#REF!</v>
      </c>
      <c r="BK50" s="392" t="e">
        <f t="shared" si="79"/>
        <v>#REF!</v>
      </c>
      <c r="BL50" s="392" t="e">
        <f t="shared" si="79"/>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45"/>
        <v>#REF!</v>
      </c>
      <c r="Z51" s="277"/>
      <c r="AA51" s="278" t="e">
        <f t="shared" ref="AA51:AJ51" si="80">+AA52</f>
        <v>#REF!</v>
      </c>
      <c r="AB51" s="279" t="e">
        <f t="shared" si="80"/>
        <v>#REF!</v>
      </c>
      <c r="AC51" s="278" t="e">
        <f t="shared" si="80"/>
        <v>#REF!</v>
      </c>
      <c r="AD51" s="279" t="e">
        <f t="shared" si="80"/>
        <v>#REF!</v>
      </c>
      <c r="AE51" s="278" t="e">
        <f t="shared" si="80"/>
        <v>#REF!</v>
      </c>
      <c r="AF51" s="279" t="e">
        <f t="shared" si="80"/>
        <v>#REF!</v>
      </c>
      <c r="AG51" s="278" t="e">
        <f t="shared" si="80"/>
        <v>#REF!</v>
      </c>
      <c r="AH51" s="279" t="e">
        <f t="shared" si="80"/>
        <v>#REF!</v>
      </c>
      <c r="AI51" s="278" t="e">
        <f t="shared" si="80"/>
        <v>#REF!</v>
      </c>
      <c r="AJ51" s="279" t="e">
        <f t="shared" si="80"/>
        <v>#REF!</v>
      </c>
      <c r="AM51" s="276" t="e">
        <f t="shared" si="47"/>
        <v>#REF!</v>
      </c>
      <c r="AN51" s="277"/>
      <c r="AO51" s="278" t="e">
        <f t="shared" ref="AO51:AV51" si="81">+AO52</f>
        <v>#REF!</v>
      </c>
      <c r="AP51" s="279" t="e">
        <f t="shared" si="81"/>
        <v>#REF!</v>
      </c>
      <c r="AQ51" s="278" t="e">
        <f t="shared" si="81"/>
        <v>#REF!</v>
      </c>
      <c r="AR51" s="279" t="e">
        <f t="shared" si="81"/>
        <v>#REF!</v>
      </c>
      <c r="AS51" s="278" t="e">
        <f t="shared" si="81"/>
        <v>#REF!</v>
      </c>
      <c r="AT51" s="279" t="e">
        <f t="shared" si="81"/>
        <v>#REF!</v>
      </c>
      <c r="AU51" s="278" t="e">
        <f t="shared" si="81"/>
        <v>#REF!</v>
      </c>
      <c r="AV51" s="279" t="e">
        <f t="shared" si="81"/>
        <v>#REF!</v>
      </c>
      <c r="AW51" s="278" t="e">
        <f t="shared" si="6"/>
        <v>#REF!</v>
      </c>
      <c r="AX51" s="331"/>
      <c r="AZ51" s="276" t="e">
        <f t="shared" si="28"/>
        <v>#REF!</v>
      </c>
      <c r="BA51" s="277"/>
      <c r="BB51" s="278" t="e">
        <f>+BB52</f>
        <v>#REF!</v>
      </c>
      <c r="BC51" s="279" t="e">
        <f t="shared" ref="BC51:BL51" si="82">+BC52</f>
        <v>#REF!</v>
      </c>
      <c r="BD51" s="278" t="e">
        <f t="shared" si="82"/>
        <v>#REF!</v>
      </c>
      <c r="BE51" s="279" t="e">
        <f t="shared" si="82"/>
        <v>#REF!</v>
      </c>
      <c r="BF51" s="278" t="e">
        <f t="shared" si="82"/>
        <v>#REF!</v>
      </c>
      <c r="BG51" s="279" t="e">
        <f t="shared" si="82"/>
        <v>#REF!</v>
      </c>
      <c r="BH51" s="278" t="e">
        <f t="shared" si="82"/>
        <v>#REF!</v>
      </c>
      <c r="BI51" s="279" t="e">
        <f t="shared" si="82"/>
        <v>#REF!</v>
      </c>
      <c r="BJ51" s="278" t="e">
        <f t="shared" si="82"/>
        <v>#REF!</v>
      </c>
      <c r="BK51" s="279" t="e">
        <f t="shared" si="82"/>
        <v>#REF!</v>
      </c>
      <c r="BL51" s="279" t="e">
        <f t="shared" si="8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18"/>
        <v/>
      </c>
      <c r="P52" s="289" t="str">
        <f t="shared" ref="P52:P59" si="83">IF(O52="ERROR","Please insert comment","")</f>
        <v/>
      </c>
      <c r="Y52" s="353" t="e">
        <f t="shared" si="45"/>
        <v>#REF!</v>
      </c>
      <c r="Z52" s="354" t="e">
        <f>C57</f>
        <v>#REF!</v>
      </c>
      <c r="AA52" s="391" t="e">
        <f t="shared" ref="AA52:AI52" si="84">SUMPRODUCT(($A$76:$A$743=$Y52&amp;"- "&amp;$Z52)*($C$76:$C$743=AA$1)*($G$76:$G$743))</f>
        <v>#REF!</v>
      </c>
      <c r="AB52" s="392" t="e">
        <f t="shared" si="84"/>
        <v>#REF!</v>
      </c>
      <c r="AC52" s="391" t="e">
        <f t="shared" si="84"/>
        <v>#REF!</v>
      </c>
      <c r="AD52" s="392" t="e">
        <f t="shared" si="84"/>
        <v>#REF!</v>
      </c>
      <c r="AE52" s="391" t="e">
        <f t="shared" si="84"/>
        <v>#REF!</v>
      </c>
      <c r="AF52" s="392" t="e">
        <f t="shared" si="84"/>
        <v>#REF!</v>
      </c>
      <c r="AG52" s="391" t="e">
        <f t="shared" si="84"/>
        <v>#REF!</v>
      </c>
      <c r="AH52" s="392" t="e">
        <f t="shared" si="84"/>
        <v>#REF!</v>
      </c>
      <c r="AI52" s="391" t="e">
        <f t="shared" si="84"/>
        <v>#REF!</v>
      </c>
      <c r="AJ52" s="392" t="e">
        <f t="shared" si="13"/>
        <v>#REF!</v>
      </c>
      <c r="AM52" s="353" t="e">
        <f t="shared" si="47"/>
        <v>#REF!</v>
      </c>
      <c r="AN52" s="354" t="e">
        <f t="shared" si="47"/>
        <v>#REF!</v>
      </c>
      <c r="AO52" s="391" t="e">
        <f t="shared" ref="AO52:AV53" si="85">SUMPRODUCT(($J$76:$J$742=$AM52&amp;"- "&amp;$AN52)*($K$76:$K$742=AO$1)*($O$76:$O$742))</f>
        <v>#REF!</v>
      </c>
      <c r="AP52" s="392" t="e">
        <f t="shared" si="85"/>
        <v>#REF!</v>
      </c>
      <c r="AQ52" s="391" t="e">
        <f t="shared" si="85"/>
        <v>#REF!</v>
      </c>
      <c r="AR52" s="392" t="e">
        <f t="shared" si="85"/>
        <v>#REF!</v>
      </c>
      <c r="AS52" s="391" t="e">
        <f t="shared" si="85"/>
        <v>#REF!</v>
      </c>
      <c r="AT52" s="392" t="e">
        <f t="shared" si="85"/>
        <v>#REF!</v>
      </c>
      <c r="AU52" s="391" t="e">
        <f t="shared" si="85"/>
        <v>#REF!</v>
      </c>
      <c r="AV52" s="392" t="e">
        <f t="shared" si="85"/>
        <v>#REF!</v>
      </c>
      <c r="AW52" s="391" t="e">
        <f t="shared" si="6"/>
        <v>#REF!</v>
      </c>
      <c r="AX52" s="297"/>
      <c r="AZ52" s="353" t="e">
        <f t="shared" ref="AZ52:AZ65" si="86">B57</f>
        <v>#REF!</v>
      </c>
      <c r="BA52" s="354" t="e">
        <f>C57</f>
        <v>#REF!</v>
      </c>
      <c r="BB52" s="391" t="e">
        <f t="shared" ref="BB52:BL52" si="87">SUMPRODUCT(($C$9:$C$70=$BA52)*($N$9:$N$70=BB$1)*($M$9:$M$70))</f>
        <v>#REF!</v>
      </c>
      <c r="BC52" s="392" t="e">
        <f t="shared" si="87"/>
        <v>#REF!</v>
      </c>
      <c r="BD52" s="391" t="e">
        <f t="shared" si="87"/>
        <v>#REF!</v>
      </c>
      <c r="BE52" s="392" t="e">
        <f t="shared" si="87"/>
        <v>#REF!</v>
      </c>
      <c r="BF52" s="391" t="e">
        <f t="shared" si="87"/>
        <v>#REF!</v>
      </c>
      <c r="BG52" s="392" t="e">
        <f t="shared" si="87"/>
        <v>#REF!</v>
      </c>
      <c r="BH52" s="391" t="e">
        <f t="shared" si="87"/>
        <v>#REF!</v>
      </c>
      <c r="BI52" s="392" t="e">
        <f t="shared" si="87"/>
        <v>#REF!</v>
      </c>
      <c r="BJ52" s="391" t="e">
        <f t="shared" si="87"/>
        <v>#REF!</v>
      </c>
      <c r="BK52" s="392" t="e">
        <f t="shared" si="87"/>
        <v>#REF!</v>
      </c>
      <c r="BL52" s="392" t="e">
        <f t="shared" si="87"/>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18"/>
        <v/>
      </c>
      <c r="P53" s="289" t="str">
        <f t="shared" si="83"/>
        <v/>
      </c>
      <c r="Y53" s="327" t="e">
        <f t="shared" si="45"/>
        <v>#REF!</v>
      </c>
      <c r="Z53" s="327"/>
      <c r="AA53" s="328" t="e">
        <f t="shared" ref="AA53:AJ53" si="88">SUM(AA3,AA9,AA25,AA32,AA35,AA38,AA45,AA47,AA49,AA51)</f>
        <v>#REF!</v>
      </c>
      <c r="AB53" s="328" t="e">
        <f t="shared" si="88"/>
        <v>#REF!</v>
      </c>
      <c r="AC53" s="328" t="e">
        <f t="shared" si="88"/>
        <v>#REF!</v>
      </c>
      <c r="AD53" s="328" t="e">
        <f t="shared" si="88"/>
        <v>#REF!</v>
      </c>
      <c r="AE53" s="328" t="e">
        <f t="shared" si="88"/>
        <v>#REF!</v>
      </c>
      <c r="AF53" s="328" t="e">
        <f t="shared" si="88"/>
        <v>#REF!</v>
      </c>
      <c r="AG53" s="328" t="e">
        <f t="shared" si="88"/>
        <v>#REF!</v>
      </c>
      <c r="AH53" s="328" t="e">
        <f t="shared" si="88"/>
        <v>#REF!</v>
      </c>
      <c r="AI53" s="328" t="e">
        <f t="shared" si="88"/>
        <v>#REF!</v>
      </c>
      <c r="AJ53" s="328" t="e">
        <f t="shared" si="88"/>
        <v>#REF!</v>
      </c>
      <c r="AM53" s="327" t="e">
        <f t="shared" si="47"/>
        <v>#REF!</v>
      </c>
      <c r="AN53" s="327"/>
      <c r="AO53" s="328" t="e">
        <f t="shared" si="85"/>
        <v>#REF!</v>
      </c>
      <c r="AP53" s="328" t="e">
        <f t="shared" si="85"/>
        <v>#REF!</v>
      </c>
      <c r="AQ53" s="328" t="e">
        <f t="shared" si="85"/>
        <v>#REF!</v>
      </c>
      <c r="AR53" s="328" t="e">
        <f t="shared" si="85"/>
        <v>#REF!</v>
      </c>
      <c r="AS53" s="328" t="e">
        <f t="shared" si="85"/>
        <v>#REF!</v>
      </c>
      <c r="AT53" s="328" t="e">
        <f t="shared" si="85"/>
        <v>#REF!</v>
      </c>
      <c r="AU53" s="328" t="e">
        <f t="shared" si="85"/>
        <v>#REF!</v>
      </c>
      <c r="AV53" s="328" t="e">
        <f t="shared" si="85"/>
        <v>#REF!</v>
      </c>
      <c r="AW53" s="328" t="e">
        <f t="shared" si="6"/>
        <v>#REF!</v>
      </c>
      <c r="AX53" s="334"/>
      <c r="AZ53" s="327" t="e">
        <f t="shared" si="86"/>
        <v>#REF!</v>
      </c>
      <c r="BA53" s="327"/>
      <c r="BB53" s="328" t="e">
        <f>SUM(BB3,BB9,BB25,BB32,BB35,BB38,BB45,BB47,BB49,BB51)</f>
        <v>#REF!</v>
      </c>
      <c r="BC53" s="328" t="e">
        <f t="shared" ref="BC53:BL53" si="89">SUM(BC3,BC9,BC25,BC32,BC35,BC38,BC45,BC47,BC49,BC51)</f>
        <v>#REF!</v>
      </c>
      <c r="BD53" s="328" t="e">
        <f t="shared" si="89"/>
        <v>#REF!</v>
      </c>
      <c r="BE53" s="328" t="e">
        <f t="shared" si="89"/>
        <v>#REF!</v>
      </c>
      <c r="BF53" s="328" t="e">
        <f t="shared" si="89"/>
        <v>#REF!</v>
      </c>
      <c r="BG53" s="328" t="e">
        <f t="shared" si="89"/>
        <v>#REF!</v>
      </c>
      <c r="BH53" s="328" t="e">
        <f t="shared" si="89"/>
        <v>#REF!</v>
      </c>
      <c r="BI53" s="328" t="e">
        <f t="shared" si="89"/>
        <v>#REF!</v>
      </c>
      <c r="BJ53" s="328" t="e">
        <f t="shared" si="89"/>
        <v>#REF!</v>
      </c>
      <c r="BK53" s="328" t="e">
        <f t="shared" si="89"/>
        <v>#REF!</v>
      </c>
      <c r="BL53" s="328" t="e">
        <f t="shared" si="89"/>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83"/>
        <v/>
      </c>
      <c r="Y54" s="276" t="e">
        <f t="shared" si="45"/>
        <v>#REF!</v>
      </c>
      <c r="Z54" s="277"/>
      <c r="AA54" s="278" t="e">
        <f t="shared" ref="AA54:AJ54" si="90">+AA55+AA56</f>
        <v>#REF!</v>
      </c>
      <c r="AB54" s="279" t="e">
        <f t="shared" si="90"/>
        <v>#REF!</v>
      </c>
      <c r="AC54" s="278" t="e">
        <f t="shared" si="90"/>
        <v>#REF!</v>
      </c>
      <c r="AD54" s="279" t="e">
        <f t="shared" si="90"/>
        <v>#REF!</v>
      </c>
      <c r="AE54" s="278" t="e">
        <f t="shared" si="90"/>
        <v>#REF!</v>
      </c>
      <c r="AF54" s="279" t="e">
        <f t="shared" si="90"/>
        <v>#REF!</v>
      </c>
      <c r="AG54" s="278" t="e">
        <f t="shared" si="90"/>
        <v>#REF!</v>
      </c>
      <c r="AH54" s="279" t="e">
        <f t="shared" si="90"/>
        <v>#REF!</v>
      </c>
      <c r="AI54" s="278" t="e">
        <f t="shared" si="90"/>
        <v>#REF!</v>
      </c>
      <c r="AJ54" s="279" t="e">
        <f t="shared" si="90"/>
        <v>#REF!</v>
      </c>
      <c r="AM54" s="276" t="e">
        <f t="shared" si="47"/>
        <v>#REF!</v>
      </c>
      <c r="AN54" s="277"/>
      <c r="AO54" s="278" t="e">
        <f t="shared" ref="AO54:AV54" si="91">+AO55+AO56</f>
        <v>#REF!</v>
      </c>
      <c r="AP54" s="279" t="e">
        <f t="shared" si="91"/>
        <v>#REF!</v>
      </c>
      <c r="AQ54" s="278" t="e">
        <f t="shared" si="91"/>
        <v>#REF!</v>
      </c>
      <c r="AR54" s="279" t="e">
        <f t="shared" si="91"/>
        <v>#REF!</v>
      </c>
      <c r="AS54" s="278" t="e">
        <f t="shared" si="91"/>
        <v>#REF!</v>
      </c>
      <c r="AT54" s="279" t="e">
        <f t="shared" si="91"/>
        <v>#REF!</v>
      </c>
      <c r="AU54" s="278" t="e">
        <f t="shared" si="91"/>
        <v>#REF!</v>
      </c>
      <c r="AV54" s="279" t="e">
        <f t="shared" si="91"/>
        <v>#REF!</v>
      </c>
      <c r="AW54" s="278" t="e">
        <f t="shared" si="6"/>
        <v>#REF!</v>
      </c>
      <c r="AX54" s="331"/>
      <c r="AZ54" s="276" t="e">
        <f t="shared" si="86"/>
        <v>#REF!</v>
      </c>
      <c r="BA54" s="277"/>
      <c r="BB54" s="278" t="e">
        <f>+BB55+BB56</f>
        <v>#REF!</v>
      </c>
      <c r="BC54" s="279" t="e">
        <f t="shared" ref="BC54:BL54" si="92">+BC55+BC56</f>
        <v>#REF!</v>
      </c>
      <c r="BD54" s="278" t="e">
        <f t="shared" si="92"/>
        <v>#REF!</v>
      </c>
      <c r="BE54" s="279" t="e">
        <f t="shared" si="92"/>
        <v>#REF!</v>
      </c>
      <c r="BF54" s="278" t="e">
        <f t="shared" si="92"/>
        <v>#REF!</v>
      </c>
      <c r="BG54" s="279" t="e">
        <f t="shared" si="92"/>
        <v>#REF!</v>
      </c>
      <c r="BH54" s="278" t="e">
        <f t="shared" si="92"/>
        <v>#REF!</v>
      </c>
      <c r="BI54" s="279" t="e">
        <f t="shared" si="92"/>
        <v>#REF!</v>
      </c>
      <c r="BJ54" s="278" t="e">
        <f t="shared" si="92"/>
        <v>#REF!</v>
      </c>
      <c r="BK54" s="279" t="e">
        <f t="shared" si="92"/>
        <v>#REF!</v>
      </c>
      <c r="BL54" s="279" t="e">
        <f t="shared" si="92"/>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18"/>
        <v/>
      </c>
      <c r="P55" s="289" t="str">
        <f t="shared" si="83"/>
        <v/>
      </c>
      <c r="Y55" s="353" t="e">
        <f t="shared" si="45"/>
        <v>#REF!</v>
      </c>
      <c r="Z55" s="354" t="e">
        <f t="shared" si="45"/>
        <v>#REF!</v>
      </c>
      <c r="AA55" s="391" t="e">
        <f t="shared" ref="AA55:AI56" si="93">SUMPRODUCT(($A$76:$A$743=$Y55&amp;"- "&amp;$Z55)*($C$76:$C$743=AA$1)*($G$76:$G$743))</f>
        <v>#REF!</v>
      </c>
      <c r="AB55" s="392" t="e">
        <f t="shared" si="93"/>
        <v>#REF!</v>
      </c>
      <c r="AC55" s="391" t="e">
        <f t="shared" si="93"/>
        <v>#REF!</v>
      </c>
      <c r="AD55" s="392" t="e">
        <f t="shared" si="93"/>
        <v>#REF!</v>
      </c>
      <c r="AE55" s="391" t="e">
        <f t="shared" si="93"/>
        <v>#REF!</v>
      </c>
      <c r="AF55" s="392" t="e">
        <f t="shared" si="93"/>
        <v>#REF!</v>
      </c>
      <c r="AG55" s="391" t="e">
        <f t="shared" si="93"/>
        <v>#REF!</v>
      </c>
      <c r="AH55" s="392" t="e">
        <f t="shared" si="93"/>
        <v>#REF!</v>
      </c>
      <c r="AI55" s="391" t="e">
        <f t="shared" si="93"/>
        <v>#REF!</v>
      </c>
      <c r="AJ55" s="392" t="e">
        <f t="shared" ref="AJ55:AJ60" si="94">SUM(AA55:AI55)</f>
        <v>#REF!</v>
      </c>
      <c r="AM55" s="353" t="e">
        <f t="shared" si="47"/>
        <v>#REF!</v>
      </c>
      <c r="AN55" s="354" t="e">
        <f t="shared" si="47"/>
        <v>#REF!</v>
      </c>
      <c r="AO55" s="391" t="e">
        <f t="shared" ref="AO55:AV57" si="95">SUMPRODUCT(($J$76:$J$742=$AM55&amp;"- "&amp;$AN55)*($K$76:$K$742=AO$1)*($O$76:$O$742))</f>
        <v>#REF!</v>
      </c>
      <c r="AP55" s="392" t="e">
        <f t="shared" si="95"/>
        <v>#REF!</v>
      </c>
      <c r="AQ55" s="391" t="e">
        <f t="shared" si="95"/>
        <v>#REF!</v>
      </c>
      <c r="AR55" s="392" t="e">
        <f t="shared" si="95"/>
        <v>#REF!</v>
      </c>
      <c r="AS55" s="391" t="e">
        <f t="shared" si="95"/>
        <v>#REF!</v>
      </c>
      <c r="AT55" s="392" t="e">
        <f t="shared" si="95"/>
        <v>#REF!</v>
      </c>
      <c r="AU55" s="391" t="e">
        <f t="shared" si="95"/>
        <v>#REF!</v>
      </c>
      <c r="AV55" s="392" t="e">
        <f t="shared" si="95"/>
        <v>#REF!</v>
      </c>
      <c r="AW55" s="391" t="e">
        <f t="shared" si="6"/>
        <v>#REF!</v>
      </c>
      <c r="AX55" s="297"/>
      <c r="AZ55" s="353" t="e">
        <f t="shared" si="86"/>
        <v>#REF!</v>
      </c>
      <c r="BA55" s="354" t="e">
        <f>C60</f>
        <v>#REF!</v>
      </c>
      <c r="BB55" s="391" t="e">
        <f t="shared" ref="BB55:BL56" si="96">SUMPRODUCT(($C$9:$C$70=$BA55)*($N$9:$N$70=BB$1)*($M$9:$M$70))</f>
        <v>#REF!</v>
      </c>
      <c r="BC55" s="392" t="e">
        <f t="shared" si="96"/>
        <v>#REF!</v>
      </c>
      <c r="BD55" s="391" t="e">
        <f t="shared" si="96"/>
        <v>#REF!</v>
      </c>
      <c r="BE55" s="392" t="e">
        <f t="shared" si="96"/>
        <v>#REF!</v>
      </c>
      <c r="BF55" s="391" t="e">
        <f t="shared" si="96"/>
        <v>#REF!</v>
      </c>
      <c r="BG55" s="392" t="e">
        <f t="shared" si="96"/>
        <v>#REF!</v>
      </c>
      <c r="BH55" s="391" t="e">
        <f t="shared" si="96"/>
        <v>#REF!</v>
      </c>
      <c r="BI55" s="392" t="e">
        <f t="shared" si="96"/>
        <v>#REF!</v>
      </c>
      <c r="BJ55" s="391" t="e">
        <f t="shared" si="96"/>
        <v>#REF!</v>
      </c>
      <c r="BK55" s="392" t="e">
        <f t="shared" si="96"/>
        <v>#REF!</v>
      </c>
      <c r="BL55" s="392" t="e">
        <f t="shared" si="96"/>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18"/>
        <v/>
      </c>
      <c r="P56" s="289" t="str">
        <f t="shared" si="83"/>
        <v/>
      </c>
      <c r="Y56" s="270" t="e">
        <f t="shared" si="45"/>
        <v>#REF!</v>
      </c>
      <c r="Z56" s="283" t="e">
        <f>C61</f>
        <v>#REF!</v>
      </c>
      <c r="AA56" s="284" t="e">
        <f t="shared" si="93"/>
        <v>#REF!</v>
      </c>
      <c r="AB56" s="285" t="e">
        <f t="shared" si="93"/>
        <v>#REF!</v>
      </c>
      <c r="AC56" s="284" t="e">
        <f t="shared" si="93"/>
        <v>#REF!</v>
      </c>
      <c r="AD56" s="285" t="e">
        <f t="shared" si="93"/>
        <v>#REF!</v>
      </c>
      <c r="AE56" s="284" t="e">
        <f t="shared" si="93"/>
        <v>#REF!</v>
      </c>
      <c r="AF56" s="285" t="e">
        <f t="shared" si="93"/>
        <v>#REF!</v>
      </c>
      <c r="AG56" s="284" t="e">
        <f t="shared" si="93"/>
        <v>#REF!</v>
      </c>
      <c r="AH56" s="285" t="e">
        <f t="shared" si="93"/>
        <v>#REF!</v>
      </c>
      <c r="AI56" s="284" t="e">
        <f t="shared" si="93"/>
        <v>#REF!</v>
      </c>
      <c r="AJ56" s="285" t="e">
        <f t="shared" si="94"/>
        <v>#REF!</v>
      </c>
      <c r="AM56" s="270" t="e">
        <f t="shared" si="47"/>
        <v>#REF!</v>
      </c>
      <c r="AN56" s="283" t="e">
        <f t="shared" si="47"/>
        <v>#REF!</v>
      </c>
      <c r="AO56" s="284" t="e">
        <f t="shared" si="95"/>
        <v>#REF!</v>
      </c>
      <c r="AP56" s="285" t="e">
        <f t="shared" si="95"/>
        <v>#REF!</v>
      </c>
      <c r="AQ56" s="284" t="e">
        <f t="shared" si="95"/>
        <v>#REF!</v>
      </c>
      <c r="AR56" s="285" t="e">
        <f t="shared" si="95"/>
        <v>#REF!</v>
      </c>
      <c r="AS56" s="284" t="e">
        <f t="shared" si="95"/>
        <v>#REF!</v>
      </c>
      <c r="AT56" s="285" t="e">
        <f t="shared" si="95"/>
        <v>#REF!</v>
      </c>
      <c r="AU56" s="284" t="e">
        <f t="shared" si="95"/>
        <v>#REF!</v>
      </c>
      <c r="AV56" s="285" t="e">
        <f t="shared" si="95"/>
        <v>#REF!</v>
      </c>
      <c r="AW56" s="284" t="e">
        <f t="shared" si="6"/>
        <v>#REF!</v>
      </c>
      <c r="AX56" s="285"/>
      <c r="AZ56" s="270" t="e">
        <f t="shared" si="86"/>
        <v>#REF!</v>
      </c>
      <c r="BA56" s="283" t="e">
        <f>C61</f>
        <v>#REF!</v>
      </c>
      <c r="BB56" s="284" t="e">
        <f t="shared" si="96"/>
        <v>#REF!</v>
      </c>
      <c r="BC56" s="285" t="e">
        <f t="shared" si="96"/>
        <v>#REF!</v>
      </c>
      <c r="BD56" s="284" t="e">
        <f t="shared" si="96"/>
        <v>#REF!</v>
      </c>
      <c r="BE56" s="285" t="e">
        <f t="shared" si="96"/>
        <v>#REF!</v>
      </c>
      <c r="BF56" s="284" t="e">
        <f t="shared" si="96"/>
        <v>#REF!</v>
      </c>
      <c r="BG56" s="285" t="e">
        <f t="shared" si="96"/>
        <v>#REF!</v>
      </c>
      <c r="BH56" s="284" t="e">
        <f t="shared" si="96"/>
        <v>#REF!</v>
      </c>
      <c r="BI56" s="285" t="e">
        <f t="shared" si="96"/>
        <v>#REF!</v>
      </c>
      <c r="BJ56" s="284" t="e">
        <f t="shared" si="96"/>
        <v>#REF!</v>
      </c>
      <c r="BK56" s="285" t="e">
        <f t="shared" si="96"/>
        <v>#REF!</v>
      </c>
      <c r="BL56" s="285" t="e">
        <f t="shared" si="96"/>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18"/>
        <v/>
      </c>
      <c r="P57" s="289" t="str">
        <f t="shared" si="83"/>
        <v/>
      </c>
      <c r="Y57" s="327" t="e">
        <f t="shared" si="45"/>
        <v>#REF!</v>
      </c>
      <c r="Z57" s="327"/>
      <c r="AA57" s="328" t="e">
        <f t="shared" ref="AA57:AJ57" si="97">+AA54</f>
        <v>#REF!</v>
      </c>
      <c r="AB57" s="328" t="e">
        <f t="shared" si="97"/>
        <v>#REF!</v>
      </c>
      <c r="AC57" s="328" t="e">
        <f t="shared" si="97"/>
        <v>#REF!</v>
      </c>
      <c r="AD57" s="328" t="e">
        <f t="shared" si="97"/>
        <v>#REF!</v>
      </c>
      <c r="AE57" s="328" t="e">
        <f t="shared" si="97"/>
        <v>#REF!</v>
      </c>
      <c r="AF57" s="328" t="e">
        <f t="shared" si="97"/>
        <v>#REF!</v>
      </c>
      <c r="AG57" s="328" t="e">
        <f t="shared" si="97"/>
        <v>#REF!</v>
      </c>
      <c r="AH57" s="328" t="e">
        <f t="shared" si="97"/>
        <v>#REF!</v>
      </c>
      <c r="AI57" s="328" t="e">
        <f t="shared" si="97"/>
        <v>#REF!</v>
      </c>
      <c r="AJ57" s="328" t="e">
        <f t="shared" si="97"/>
        <v>#REF!</v>
      </c>
      <c r="AM57" s="327" t="e">
        <f t="shared" si="47"/>
        <v>#REF!</v>
      </c>
      <c r="AN57" s="327"/>
      <c r="AO57" s="328" t="e">
        <f t="shared" si="95"/>
        <v>#REF!</v>
      </c>
      <c r="AP57" s="328" t="e">
        <f t="shared" si="95"/>
        <v>#REF!</v>
      </c>
      <c r="AQ57" s="328" t="e">
        <f t="shared" si="95"/>
        <v>#REF!</v>
      </c>
      <c r="AR57" s="328" t="e">
        <f t="shared" si="95"/>
        <v>#REF!</v>
      </c>
      <c r="AS57" s="328" t="e">
        <f t="shared" si="95"/>
        <v>#REF!</v>
      </c>
      <c r="AT57" s="328" t="e">
        <f t="shared" si="95"/>
        <v>#REF!</v>
      </c>
      <c r="AU57" s="328" t="e">
        <f t="shared" si="95"/>
        <v>#REF!</v>
      </c>
      <c r="AV57" s="328" t="e">
        <f t="shared" si="95"/>
        <v>#REF!</v>
      </c>
      <c r="AW57" s="328" t="e">
        <f t="shared" si="6"/>
        <v>#REF!</v>
      </c>
      <c r="AX57" s="334"/>
      <c r="AZ57" s="327" t="e">
        <f t="shared" si="86"/>
        <v>#REF!</v>
      </c>
      <c r="BA57" s="327"/>
      <c r="BB57" s="328" t="e">
        <f>+BB54</f>
        <v>#REF!</v>
      </c>
      <c r="BC57" s="328" t="e">
        <f t="shared" ref="BC57:BL57" si="98">+BC54</f>
        <v>#REF!</v>
      </c>
      <c r="BD57" s="328" t="e">
        <f t="shared" si="98"/>
        <v>#REF!</v>
      </c>
      <c r="BE57" s="328" t="e">
        <f t="shared" si="98"/>
        <v>#REF!</v>
      </c>
      <c r="BF57" s="328" t="e">
        <f t="shared" si="98"/>
        <v>#REF!</v>
      </c>
      <c r="BG57" s="328" t="e">
        <f t="shared" si="98"/>
        <v>#REF!</v>
      </c>
      <c r="BH57" s="328" t="e">
        <f t="shared" si="98"/>
        <v>#REF!</v>
      </c>
      <c r="BI57" s="328" t="e">
        <f t="shared" si="98"/>
        <v>#REF!</v>
      </c>
      <c r="BJ57" s="328" t="e">
        <f t="shared" si="98"/>
        <v>#REF!</v>
      </c>
      <c r="BK57" s="328" t="e">
        <f t="shared" si="98"/>
        <v>#REF!</v>
      </c>
      <c r="BL57" s="328" t="e">
        <f t="shared" si="98"/>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45"/>
        <v>#REF!</v>
      </c>
      <c r="Z58" s="277"/>
      <c r="AA58" s="278" t="e">
        <f t="shared" ref="AA58:AJ58" si="99">+AA59+AA60+AA61</f>
        <v>#REF!</v>
      </c>
      <c r="AB58" s="279" t="e">
        <f t="shared" si="99"/>
        <v>#REF!</v>
      </c>
      <c r="AC58" s="278" t="e">
        <f t="shared" si="99"/>
        <v>#REF!</v>
      </c>
      <c r="AD58" s="279" t="e">
        <f t="shared" si="99"/>
        <v>#REF!</v>
      </c>
      <c r="AE58" s="278" t="e">
        <f t="shared" si="99"/>
        <v>#REF!</v>
      </c>
      <c r="AF58" s="279" t="e">
        <f t="shared" si="99"/>
        <v>#REF!</v>
      </c>
      <c r="AG58" s="278" t="e">
        <f t="shared" si="99"/>
        <v>#REF!</v>
      </c>
      <c r="AH58" s="279" t="e">
        <f t="shared" si="99"/>
        <v>#REF!</v>
      </c>
      <c r="AI58" s="278" t="e">
        <f t="shared" si="99"/>
        <v>#REF!</v>
      </c>
      <c r="AJ58" s="279" t="e">
        <f t="shared" si="99"/>
        <v>#REF!</v>
      </c>
      <c r="AM58" s="276" t="e">
        <f t="shared" si="47"/>
        <v>#REF!</v>
      </c>
      <c r="AN58" s="277"/>
      <c r="AO58" s="278" t="e">
        <f t="shared" ref="AO58:AV58" si="100">+AO59+AO60+AO61</f>
        <v>#REF!</v>
      </c>
      <c r="AP58" s="279" t="e">
        <f t="shared" si="100"/>
        <v>#REF!</v>
      </c>
      <c r="AQ58" s="278" t="e">
        <f t="shared" si="100"/>
        <v>#REF!</v>
      </c>
      <c r="AR58" s="279" t="e">
        <f t="shared" si="100"/>
        <v>#REF!</v>
      </c>
      <c r="AS58" s="278" t="e">
        <f t="shared" si="100"/>
        <v>#REF!</v>
      </c>
      <c r="AT58" s="279" t="e">
        <f t="shared" si="100"/>
        <v>#REF!</v>
      </c>
      <c r="AU58" s="278" t="e">
        <f t="shared" si="100"/>
        <v>#REF!</v>
      </c>
      <c r="AV58" s="279" t="e">
        <f t="shared" si="100"/>
        <v>#REF!</v>
      </c>
      <c r="AW58" s="278" t="e">
        <f t="shared" si="6"/>
        <v>#REF!</v>
      </c>
      <c r="AX58" s="331"/>
      <c r="AZ58" s="276" t="e">
        <f t="shared" si="86"/>
        <v>#REF!</v>
      </c>
      <c r="BA58" s="277"/>
      <c r="BB58" s="278" t="e">
        <f>+BB59+BB60+BB61</f>
        <v>#REF!</v>
      </c>
      <c r="BC58" s="279" t="e">
        <f t="shared" ref="BC58:BL58" si="101">+BC59+BC60+BC61</f>
        <v>#REF!</v>
      </c>
      <c r="BD58" s="278" t="e">
        <f t="shared" si="101"/>
        <v>#REF!</v>
      </c>
      <c r="BE58" s="279" t="e">
        <f t="shared" si="101"/>
        <v>#REF!</v>
      </c>
      <c r="BF58" s="278" t="e">
        <f t="shared" si="101"/>
        <v>#REF!</v>
      </c>
      <c r="BG58" s="279" t="e">
        <f t="shared" si="101"/>
        <v>#REF!</v>
      </c>
      <c r="BH58" s="278" t="e">
        <f t="shared" si="101"/>
        <v>#REF!</v>
      </c>
      <c r="BI58" s="279" t="e">
        <f t="shared" si="101"/>
        <v>#REF!</v>
      </c>
      <c r="BJ58" s="278" t="e">
        <f t="shared" si="101"/>
        <v>#REF!</v>
      </c>
      <c r="BK58" s="279" t="e">
        <f t="shared" si="101"/>
        <v>#REF!</v>
      </c>
      <c r="BL58" s="279" t="e">
        <f t="shared" si="101"/>
        <v>#REF!</v>
      </c>
    </row>
    <row r="59" spans="1:64">
      <c r="A59" s="270"/>
      <c r="B59" s="276" t="e">
        <f>#REF!</f>
        <v>#REF!</v>
      </c>
      <c r="C59" s="277"/>
      <c r="E59" s="286">
        <f>SUM(E60:E61)</f>
        <v>0</v>
      </c>
      <c r="F59" s="286">
        <f>SUM(F60:F61)</f>
        <v>0</v>
      </c>
      <c r="G59" s="286">
        <f>SUM(G60:G61)</f>
        <v>0</v>
      </c>
      <c r="I59" s="286"/>
      <c r="J59" s="286"/>
      <c r="K59" s="286"/>
      <c r="M59" s="286"/>
      <c r="N59" s="277"/>
      <c r="O59" s="288" t="str">
        <f t="shared" si="18"/>
        <v/>
      </c>
      <c r="P59" s="289" t="str">
        <f t="shared" si="83"/>
        <v/>
      </c>
      <c r="Y59" s="353" t="e">
        <f t="shared" si="45"/>
        <v>#REF!</v>
      </c>
      <c r="Z59" s="354" t="e">
        <f>C64</f>
        <v>#REF!</v>
      </c>
      <c r="AA59" s="391" t="e">
        <f t="shared" ref="AA59:AI60" si="102">SUMPRODUCT(($A$76:$A$743=$Y59&amp;"- "&amp;$Z59)*($C$76:$C$743=AA$1)*($G$76:$G$743))</f>
        <v>#REF!</v>
      </c>
      <c r="AB59" s="392" t="e">
        <f t="shared" si="102"/>
        <v>#REF!</v>
      </c>
      <c r="AC59" s="391" t="e">
        <f t="shared" si="102"/>
        <v>#REF!</v>
      </c>
      <c r="AD59" s="392" t="e">
        <f t="shared" si="102"/>
        <v>#REF!</v>
      </c>
      <c r="AE59" s="391" t="e">
        <f t="shared" si="102"/>
        <v>#REF!</v>
      </c>
      <c r="AF59" s="392" t="e">
        <f t="shared" si="102"/>
        <v>#REF!</v>
      </c>
      <c r="AG59" s="391" t="e">
        <f t="shared" si="102"/>
        <v>#REF!</v>
      </c>
      <c r="AH59" s="392" t="e">
        <f t="shared" si="102"/>
        <v>#REF!</v>
      </c>
      <c r="AI59" s="391" t="e">
        <f t="shared" si="102"/>
        <v>#REF!</v>
      </c>
      <c r="AJ59" s="392" t="e">
        <f t="shared" si="94"/>
        <v>#REF!</v>
      </c>
      <c r="AM59" s="353" t="e">
        <f t="shared" si="47"/>
        <v>#REF!</v>
      </c>
      <c r="AN59" s="354" t="e">
        <f>C64</f>
        <v>#REF!</v>
      </c>
      <c r="AO59" s="391" t="e">
        <f t="shared" ref="AO59:AV61" si="103">SUMPRODUCT(($J$76:$J$742=$AM59&amp;"- "&amp;$AN59)*($K$76:$K$742=AO$1)*($O$76:$O$742))</f>
        <v>#REF!</v>
      </c>
      <c r="AP59" s="392" t="e">
        <f t="shared" si="103"/>
        <v>#REF!</v>
      </c>
      <c r="AQ59" s="391" t="e">
        <f t="shared" si="103"/>
        <v>#REF!</v>
      </c>
      <c r="AR59" s="392" t="e">
        <f t="shared" si="103"/>
        <v>#REF!</v>
      </c>
      <c r="AS59" s="391" t="e">
        <f t="shared" si="103"/>
        <v>#REF!</v>
      </c>
      <c r="AT59" s="392" t="e">
        <f t="shared" si="103"/>
        <v>#REF!</v>
      </c>
      <c r="AU59" s="391" t="e">
        <f t="shared" si="103"/>
        <v>#REF!</v>
      </c>
      <c r="AV59" s="392" t="e">
        <f t="shared" si="103"/>
        <v>#REF!</v>
      </c>
      <c r="AW59" s="391" t="e">
        <f t="shared" si="6"/>
        <v>#REF!</v>
      </c>
      <c r="AX59" s="297"/>
      <c r="AZ59" s="353" t="e">
        <f t="shared" si="86"/>
        <v>#REF!</v>
      </c>
      <c r="BA59" s="354" t="e">
        <f>C64</f>
        <v>#REF!</v>
      </c>
      <c r="BB59" s="391" t="e">
        <f t="shared" ref="BB59:BL61" si="104">SUMPRODUCT(($C$9:$C$70=$BA59)*($N$9:$N$70=BB$1)*($M$9:$M$70))</f>
        <v>#REF!</v>
      </c>
      <c r="BC59" s="392" t="e">
        <f t="shared" si="104"/>
        <v>#REF!</v>
      </c>
      <c r="BD59" s="391" t="e">
        <f t="shared" si="104"/>
        <v>#REF!</v>
      </c>
      <c r="BE59" s="392" t="e">
        <f t="shared" si="104"/>
        <v>#REF!</v>
      </c>
      <c r="BF59" s="391" t="e">
        <f t="shared" si="104"/>
        <v>#REF!</v>
      </c>
      <c r="BG59" s="392" t="e">
        <f t="shared" si="104"/>
        <v>#REF!</v>
      </c>
      <c r="BH59" s="391" t="e">
        <f t="shared" si="104"/>
        <v>#REF!</v>
      </c>
      <c r="BI59" s="392" t="e">
        <f t="shared" si="104"/>
        <v>#REF!</v>
      </c>
      <c r="BJ59" s="391" t="e">
        <f t="shared" si="104"/>
        <v>#REF!</v>
      </c>
      <c r="BK59" s="392" t="e">
        <f t="shared" si="104"/>
        <v>#REF!</v>
      </c>
      <c r="BL59" s="392" t="e">
        <f t="shared" si="104"/>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45"/>
        <v>#REF!</v>
      </c>
      <c r="Z60" s="283" t="e">
        <f>C65</f>
        <v>#REF!</v>
      </c>
      <c r="AA60" s="284" t="e">
        <f t="shared" si="102"/>
        <v>#REF!</v>
      </c>
      <c r="AB60" s="285" t="e">
        <f t="shared" si="102"/>
        <v>#REF!</v>
      </c>
      <c r="AC60" s="284" t="e">
        <f t="shared" si="102"/>
        <v>#REF!</v>
      </c>
      <c r="AD60" s="285" t="e">
        <f t="shared" si="102"/>
        <v>#REF!</v>
      </c>
      <c r="AE60" s="284" t="e">
        <f t="shared" si="102"/>
        <v>#REF!</v>
      </c>
      <c r="AF60" s="285" t="e">
        <f t="shared" si="102"/>
        <v>#REF!</v>
      </c>
      <c r="AG60" s="284" t="e">
        <f t="shared" si="102"/>
        <v>#REF!</v>
      </c>
      <c r="AH60" s="285" t="e">
        <f t="shared" si="102"/>
        <v>#REF!</v>
      </c>
      <c r="AI60" s="284" t="e">
        <f t="shared" si="102"/>
        <v>#REF!</v>
      </c>
      <c r="AJ60" s="285" t="e">
        <f t="shared" si="94"/>
        <v>#REF!</v>
      </c>
      <c r="AM60" s="270" t="e">
        <f t="shared" si="47"/>
        <v>#REF!</v>
      </c>
      <c r="AN60" s="283" t="e">
        <f>C65</f>
        <v>#REF!</v>
      </c>
      <c r="AO60" s="284" t="e">
        <f t="shared" si="103"/>
        <v>#REF!</v>
      </c>
      <c r="AP60" s="285" t="e">
        <f t="shared" si="103"/>
        <v>#REF!</v>
      </c>
      <c r="AQ60" s="284" t="e">
        <f t="shared" si="103"/>
        <v>#REF!</v>
      </c>
      <c r="AR60" s="285" t="e">
        <f t="shared" si="103"/>
        <v>#REF!</v>
      </c>
      <c r="AS60" s="284" t="e">
        <f t="shared" si="103"/>
        <v>#REF!</v>
      </c>
      <c r="AT60" s="285" t="e">
        <f t="shared" si="103"/>
        <v>#REF!</v>
      </c>
      <c r="AU60" s="284" t="e">
        <f t="shared" si="103"/>
        <v>#REF!</v>
      </c>
      <c r="AV60" s="285" t="e">
        <f t="shared" si="103"/>
        <v>#REF!</v>
      </c>
      <c r="AW60" s="284" t="e">
        <f t="shared" si="6"/>
        <v>#REF!</v>
      </c>
      <c r="AX60" s="285"/>
      <c r="AZ60" s="270" t="e">
        <f t="shared" si="86"/>
        <v>#REF!</v>
      </c>
      <c r="BA60" s="283" t="e">
        <f>C65</f>
        <v>#REF!</v>
      </c>
      <c r="BB60" s="284" t="e">
        <f t="shared" si="104"/>
        <v>#REF!</v>
      </c>
      <c r="BC60" s="285" t="e">
        <f t="shared" si="104"/>
        <v>#REF!</v>
      </c>
      <c r="BD60" s="284" t="e">
        <f t="shared" si="104"/>
        <v>#REF!</v>
      </c>
      <c r="BE60" s="285" t="e">
        <f t="shared" si="104"/>
        <v>#REF!</v>
      </c>
      <c r="BF60" s="284" t="e">
        <f t="shared" si="104"/>
        <v>#REF!</v>
      </c>
      <c r="BG60" s="285" t="e">
        <f t="shared" si="104"/>
        <v>#REF!</v>
      </c>
      <c r="BH60" s="284" t="e">
        <f t="shared" si="104"/>
        <v>#REF!</v>
      </c>
      <c r="BI60" s="285" t="e">
        <f t="shared" si="104"/>
        <v>#REF!</v>
      </c>
      <c r="BJ60" s="284" t="e">
        <f t="shared" si="104"/>
        <v>#REF!</v>
      </c>
      <c r="BK60" s="285" t="e">
        <f t="shared" si="104"/>
        <v>#REF!</v>
      </c>
      <c r="BL60" s="285" t="e">
        <f t="shared" si="104"/>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45"/>
        <v>#REF!</v>
      </c>
      <c r="Z61" s="354" t="e">
        <f>C66</f>
        <v>#REF!</v>
      </c>
      <c r="AA61" s="391" t="e">
        <f t="shared" ref="AA61:AJ61" si="105">SUMPRODUCT(($C$9:$C$70=$BA61)*($N$9:$N$70=AA$1)*($M$9:$M$70))</f>
        <v>#REF!</v>
      </c>
      <c r="AB61" s="392" t="e">
        <f t="shared" si="105"/>
        <v>#REF!</v>
      </c>
      <c r="AC61" s="391" t="e">
        <f t="shared" si="105"/>
        <v>#REF!</v>
      </c>
      <c r="AD61" s="392" t="e">
        <f t="shared" si="105"/>
        <v>#REF!</v>
      </c>
      <c r="AE61" s="391" t="e">
        <f t="shared" si="105"/>
        <v>#REF!</v>
      </c>
      <c r="AF61" s="392" t="e">
        <f t="shared" si="105"/>
        <v>#REF!</v>
      </c>
      <c r="AG61" s="391" t="e">
        <f t="shared" si="105"/>
        <v>#REF!</v>
      </c>
      <c r="AH61" s="392" t="e">
        <f t="shared" si="105"/>
        <v>#REF!</v>
      </c>
      <c r="AI61" s="391" t="e">
        <f t="shared" si="105"/>
        <v>#REF!</v>
      </c>
      <c r="AJ61" s="392" t="e">
        <f t="shared" si="105"/>
        <v>#REF!</v>
      </c>
      <c r="AK61" s="269"/>
      <c r="AM61" s="353" t="e">
        <f t="shared" si="47"/>
        <v>#REF!</v>
      </c>
      <c r="AN61" s="354" t="e">
        <f>C66</f>
        <v>#REF!</v>
      </c>
      <c r="AO61" s="391" t="e">
        <f t="shared" si="103"/>
        <v>#REF!</v>
      </c>
      <c r="AP61" s="392" t="e">
        <f t="shared" si="103"/>
        <v>#REF!</v>
      </c>
      <c r="AQ61" s="391" t="e">
        <f t="shared" si="103"/>
        <v>#REF!</v>
      </c>
      <c r="AR61" s="392" t="e">
        <f t="shared" si="103"/>
        <v>#REF!</v>
      </c>
      <c r="AS61" s="391" t="e">
        <f t="shared" si="103"/>
        <v>#REF!</v>
      </c>
      <c r="AT61" s="392" t="e">
        <f t="shared" si="103"/>
        <v>#REF!</v>
      </c>
      <c r="AU61" s="391" t="e">
        <f t="shared" si="103"/>
        <v>#REF!</v>
      </c>
      <c r="AV61" s="392" t="e">
        <f t="shared" si="103"/>
        <v>#REF!</v>
      </c>
      <c r="AW61" s="391" t="e">
        <f t="shared" si="6"/>
        <v>#REF!</v>
      </c>
      <c r="AX61" s="297"/>
      <c r="AZ61" s="353" t="e">
        <f t="shared" si="86"/>
        <v>#REF!</v>
      </c>
      <c r="BA61" s="354" t="e">
        <f>C66</f>
        <v>#REF!</v>
      </c>
      <c r="BB61" s="391" t="e">
        <f t="shared" si="104"/>
        <v>#REF!</v>
      </c>
      <c r="BC61" s="392" t="e">
        <f t="shared" si="104"/>
        <v>#REF!</v>
      </c>
      <c r="BD61" s="391" t="e">
        <f t="shared" si="104"/>
        <v>#REF!</v>
      </c>
      <c r="BE61" s="392" t="e">
        <f t="shared" si="104"/>
        <v>#REF!</v>
      </c>
      <c r="BF61" s="391" t="e">
        <f t="shared" si="104"/>
        <v>#REF!</v>
      </c>
      <c r="BG61" s="392" t="e">
        <f t="shared" si="104"/>
        <v>#REF!</v>
      </c>
      <c r="BH61" s="391" t="e">
        <f t="shared" si="104"/>
        <v>#REF!</v>
      </c>
      <c r="BI61" s="392" t="e">
        <f t="shared" si="104"/>
        <v>#REF!</v>
      </c>
      <c r="BJ61" s="391" t="e">
        <f t="shared" si="104"/>
        <v>#REF!</v>
      </c>
      <c r="BK61" s="392" t="e">
        <f t="shared" si="104"/>
        <v>#REF!</v>
      </c>
      <c r="BL61" s="392" t="e">
        <f t="shared" si="104"/>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06">IF(M62=0,"",IF(N62=0,"ERROR",""))</f>
        <v/>
      </c>
      <c r="P62" s="289" t="str">
        <f t="shared" ref="P62:P67" si="107">IF(O62="ERROR","Please insert comment","")</f>
        <v/>
      </c>
      <c r="Y62" s="276" t="e">
        <f t="shared" si="45"/>
        <v>#REF!</v>
      </c>
      <c r="Z62" s="277"/>
      <c r="AA62" s="278" t="e">
        <f t="shared" ref="AA62:AJ62" si="108">+AA63+AA64+AA65</f>
        <v>#REF!</v>
      </c>
      <c r="AB62" s="279" t="e">
        <f t="shared" si="108"/>
        <v>#REF!</v>
      </c>
      <c r="AC62" s="278" t="e">
        <f t="shared" si="108"/>
        <v>#REF!</v>
      </c>
      <c r="AD62" s="279" t="e">
        <f t="shared" si="108"/>
        <v>#REF!</v>
      </c>
      <c r="AE62" s="278" t="e">
        <f t="shared" si="108"/>
        <v>#REF!</v>
      </c>
      <c r="AF62" s="279" t="e">
        <f t="shared" si="108"/>
        <v>#REF!</v>
      </c>
      <c r="AG62" s="278" t="e">
        <f t="shared" si="108"/>
        <v>#REF!</v>
      </c>
      <c r="AH62" s="279" t="e">
        <f t="shared" si="108"/>
        <v>#REF!</v>
      </c>
      <c r="AI62" s="278" t="e">
        <f t="shared" si="108"/>
        <v>#REF!</v>
      </c>
      <c r="AJ62" s="279" t="e">
        <f t="shared" si="108"/>
        <v>#REF!</v>
      </c>
      <c r="AM62" s="276" t="e">
        <f t="shared" si="47"/>
        <v>#REF!</v>
      </c>
      <c r="AN62" s="277"/>
      <c r="AO62" s="278" t="e">
        <f t="shared" ref="AO62:AV62" si="109">+AO63+AO64+AO65</f>
        <v>#REF!</v>
      </c>
      <c r="AP62" s="279" t="e">
        <f t="shared" si="109"/>
        <v>#REF!</v>
      </c>
      <c r="AQ62" s="278" t="e">
        <f t="shared" si="109"/>
        <v>#REF!</v>
      </c>
      <c r="AR62" s="279" t="e">
        <f t="shared" si="109"/>
        <v>#REF!</v>
      </c>
      <c r="AS62" s="278" t="e">
        <f t="shared" si="109"/>
        <v>#REF!</v>
      </c>
      <c r="AT62" s="279" t="e">
        <f t="shared" si="109"/>
        <v>#REF!</v>
      </c>
      <c r="AU62" s="278" t="e">
        <f t="shared" si="109"/>
        <v>#REF!</v>
      </c>
      <c r="AV62" s="279" t="e">
        <f t="shared" si="109"/>
        <v>#REF!</v>
      </c>
      <c r="AW62" s="278" t="e">
        <f t="shared" si="6"/>
        <v>#REF!</v>
      </c>
      <c r="AX62" s="331"/>
      <c r="AZ62" s="276" t="e">
        <f t="shared" si="86"/>
        <v>#REF!</v>
      </c>
      <c r="BA62" s="277"/>
      <c r="BB62" s="278" t="e">
        <f>+BB63+BB64+BB65</f>
        <v>#REF!</v>
      </c>
      <c r="BC62" s="279" t="e">
        <f t="shared" ref="BC62:BL62" si="110">+BC63+BC64+BC65</f>
        <v>#REF!</v>
      </c>
      <c r="BD62" s="278" t="e">
        <f t="shared" si="110"/>
        <v>#REF!</v>
      </c>
      <c r="BE62" s="279" t="e">
        <f t="shared" si="110"/>
        <v>#REF!</v>
      </c>
      <c r="BF62" s="278" t="e">
        <f t="shared" si="110"/>
        <v>#REF!</v>
      </c>
      <c r="BG62" s="279" t="e">
        <f t="shared" si="110"/>
        <v>#REF!</v>
      </c>
      <c r="BH62" s="278" t="e">
        <f t="shared" si="110"/>
        <v>#REF!</v>
      </c>
      <c r="BI62" s="279" t="e">
        <f t="shared" si="110"/>
        <v>#REF!</v>
      </c>
      <c r="BJ62" s="278" t="e">
        <f t="shared" si="110"/>
        <v>#REF!</v>
      </c>
      <c r="BK62" s="279" t="e">
        <f t="shared" si="110"/>
        <v>#REF!</v>
      </c>
      <c r="BL62" s="279" t="e">
        <f t="shared" si="110"/>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06"/>
        <v/>
      </c>
      <c r="P63" s="289" t="str">
        <f t="shared" si="107"/>
        <v/>
      </c>
      <c r="Y63" s="353" t="e">
        <f t="shared" si="45"/>
        <v>#REF!</v>
      </c>
      <c r="Z63" s="354" t="e">
        <f>C68</f>
        <v>#REF!</v>
      </c>
      <c r="AA63" s="391" t="e">
        <f t="shared" ref="AA63:AI65" si="111">SUMPRODUCT(($A$76:$A$743=$Y63&amp;"- "&amp;$Z63)*($C$76:$C$743=AA$1)*($G$76:$G$743))</f>
        <v>#REF!</v>
      </c>
      <c r="AB63" s="392" t="e">
        <f t="shared" si="111"/>
        <v>#REF!</v>
      </c>
      <c r="AC63" s="391" t="e">
        <f t="shared" si="111"/>
        <v>#REF!</v>
      </c>
      <c r="AD63" s="392" t="e">
        <f t="shared" si="111"/>
        <v>#REF!</v>
      </c>
      <c r="AE63" s="391" t="e">
        <f t="shared" si="111"/>
        <v>#REF!</v>
      </c>
      <c r="AF63" s="392" t="e">
        <f t="shared" si="111"/>
        <v>#REF!</v>
      </c>
      <c r="AG63" s="391" t="e">
        <f t="shared" si="111"/>
        <v>#REF!</v>
      </c>
      <c r="AH63" s="392" t="e">
        <f t="shared" si="111"/>
        <v>#REF!</v>
      </c>
      <c r="AI63" s="391" t="e">
        <f t="shared" si="111"/>
        <v>#REF!</v>
      </c>
      <c r="AJ63" s="392" t="e">
        <f>SUM(AA63:AI63)</f>
        <v>#REF!</v>
      </c>
      <c r="AM63" s="353" t="e">
        <f t="shared" si="47"/>
        <v>#REF!</v>
      </c>
      <c r="AN63" s="354" t="e">
        <f>C68</f>
        <v>#REF!</v>
      </c>
      <c r="AO63" s="391" t="e">
        <f>SUMPRODUCT(($J$76:$J$742=$AM63&amp;"- "&amp;$AN63)*($K$76:$K$742=AO$1)*($O$76:$O$742))</f>
        <v>#REF!</v>
      </c>
      <c r="AP63" s="392" t="e">
        <f t="shared" ref="AP63:AV65" si="112">SUMPRODUCT(($J$76:$J$742=$AM63&amp;"- "&amp;$AN63)*($K$76:$K$742=AP$1)*($O$76:$O$742))</f>
        <v>#REF!</v>
      </c>
      <c r="AQ63" s="391" t="e">
        <f t="shared" si="112"/>
        <v>#REF!</v>
      </c>
      <c r="AR63" s="392" t="e">
        <f t="shared" si="112"/>
        <v>#REF!</v>
      </c>
      <c r="AS63" s="391" t="e">
        <f t="shared" si="112"/>
        <v>#REF!</v>
      </c>
      <c r="AT63" s="392" t="e">
        <f t="shared" si="112"/>
        <v>#REF!</v>
      </c>
      <c r="AU63" s="391" t="e">
        <f t="shared" si="112"/>
        <v>#REF!</v>
      </c>
      <c r="AV63" s="392" t="e">
        <f t="shared" si="112"/>
        <v>#REF!</v>
      </c>
      <c r="AW63" s="391" t="e">
        <f t="shared" si="6"/>
        <v>#REF!</v>
      </c>
      <c r="AX63" s="297"/>
      <c r="AZ63" s="353" t="e">
        <f t="shared" si="86"/>
        <v>#REF!</v>
      </c>
      <c r="BA63" s="354" t="e">
        <f>C68</f>
        <v>#REF!</v>
      </c>
      <c r="BB63" s="391" t="e">
        <f t="shared" ref="BB63:BL65" si="113">SUMPRODUCT(($C$9:$C$70=$BA63)*($N$9:$N$70=BB$1)*($M$9:$M$70))</f>
        <v>#REF!</v>
      </c>
      <c r="BC63" s="392" t="e">
        <f t="shared" si="113"/>
        <v>#REF!</v>
      </c>
      <c r="BD63" s="391" t="e">
        <f t="shared" si="113"/>
        <v>#REF!</v>
      </c>
      <c r="BE63" s="392" t="e">
        <f t="shared" si="113"/>
        <v>#REF!</v>
      </c>
      <c r="BF63" s="391" t="e">
        <f t="shared" si="113"/>
        <v>#REF!</v>
      </c>
      <c r="BG63" s="392" t="e">
        <f t="shared" si="113"/>
        <v>#REF!</v>
      </c>
      <c r="BH63" s="391" t="e">
        <f t="shared" si="113"/>
        <v>#REF!</v>
      </c>
      <c r="BI63" s="392" t="e">
        <f t="shared" si="113"/>
        <v>#REF!</v>
      </c>
      <c r="BJ63" s="391" t="e">
        <f t="shared" si="113"/>
        <v>#REF!</v>
      </c>
      <c r="BK63" s="392" t="e">
        <f t="shared" si="113"/>
        <v>#REF!</v>
      </c>
      <c r="BL63" s="392" t="e">
        <f t="shared" si="113"/>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06"/>
        <v/>
      </c>
      <c r="P64" s="289" t="str">
        <f t="shared" si="107"/>
        <v/>
      </c>
      <c r="Y64" s="270" t="e">
        <f t="shared" si="45"/>
        <v>#REF!</v>
      </c>
      <c r="Z64" s="283" t="e">
        <f>C69</f>
        <v>#REF!</v>
      </c>
      <c r="AA64" s="284" t="e">
        <f t="shared" si="111"/>
        <v>#REF!</v>
      </c>
      <c r="AB64" s="285" t="e">
        <f t="shared" si="111"/>
        <v>#REF!</v>
      </c>
      <c r="AC64" s="284" t="e">
        <f t="shared" si="111"/>
        <v>#REF!</v>
      </c>
      <c r="AD64" s="285" t="e">
        <f t="shared" si="111"/>
        <v>#REF!</v>
      </c>
      <c r="AE64" s="284" t="e">
        <f t="shared" si="111"/>
        <v>#REF!</v>
      </c>
      <c r="AF64" s="285" t="e">
        <f t="shared" si="111"/>
        <v>#REF!</v>
      </c>
      <c r="AG64" s="284" t="e">
        <f t="shared" si="111"/>
        <v>#REF!</v>
      </c>
      <c r="AH64" s="285" t="e">
        <f t="shared" si="111"/>
        <v>#REF!</v>
      </c>
      <c r="AI64" s="284" t="e">
        <f t="shared" si="111"/>
        <v>#REF!</v>
      </c>
      <c r="AJ64" s="285" t="e">
        <f>SUM(AA64:AI64)</f>
        <v>#REF!</v>
      </c>
      <c r="AM64" s="270" t="e">
        <f t="shared" si="47"/>
        <v>#REF!</v>
      </c>
      <c r="AN64" s="283" t="e">
        <f>C69</f>
        <v>#REF!</v>
      </c>
      <c r="AO64" s="284" t="e">
        <f>SUMPRODUCT(($J$76:$J$742=$AM64&amp;"- "&amp;$AN64)*($K$76:$K$742=AO$1)*($O$76:$O$742))</f>
        <v>#REF!</v>
      </c>
      <c r="AP64" s="285" t="e">
        <f t="shared" si="112"/>
        <v>#REF!</v>
      </c>
      <c r="AQ64" s="284" t="e">
        <f t="shared" si="112"/>
        <v>#REF!</v>
      </c>
      <c r="AR64" s="285" t="e">
        <f t="shared" si="112"/>
        <v>#REF!</v>
      </c>
      <c r="AS64" s="284" t="e">
        <f t="shared" si="112"/>
        <v>#REF!</v>
      </c>
      <c r="AT64" s="285" t="e">
        <f t="shared" si="112"/>
        <v>#REF!</v>
      </c>
      <c r="AU64" s="284" t="e">
        <f t="shared" si="112"/>
        <v>#REF!</v>
      </c>
      <c r="AV64" s="285" t="e">
        <f t="shared" si="112"/>
        <v>#REF!</v>
      </c>
      <c r="AW64" s="284" t="e">
        <f t="shared" si="6"/>
        <v>#REF!</v>
      </c>
      <c r="AX64" s="285"/>
      <c r="AZ64" s="270" t="e">
        <f t="shared" si="86"/>
        <v>#REF!</v>
      </c>
      <c r="BA64" s="283" t="e">
        <f>C69</f>
        <v>#REF!</v>
      </c>
      <c r="BB64" s="284" t="e">
        <f t="shared" si="113"/>
        <v>#REF!</v>
      </c>
      <c r="BC64" s="285" t="e">
        <f t="shared" si="113"/>
        <v>#REF!</v>
      </c>
      <c r="BD64" s="284" t="e">
        <f t="shared" si="113"/>
        <v>#REF!</v>
      </c>
      <c r="BE64" s="285" t="e">
        <f t="shared" si="113"/>
        <v>#REF!</v>
      </c>
      <c r="BF64" s="284" t="e">
        <f t="shared" si="113"/>
        <v>#REF!</v>
      </c>
      <c r="BG64" s="285" t="e">
        <f t="shared" si="113"/>
        <v>#REF!</v>
      </c>
      <c r="BH64" s="284" t="e">
        <f t="shared" si="113"/>
        <v>#REF!</v>
      </c>
      <c r="BI64" s="285" t="e">
        <f t="shared" si="113"/>
        <v>#REF!</v>
      </c>
      <c r="BJ64" s="284" t="e">
        <f t="shared" si="113"/>
        <v>#REF!</v>
      </c>
      <c r="BK64" s="285" t="e">
        <f t="shared" si="113"/>
        <v>#REF!</v>
      </c>
      <c r="BL64" s="285" t="e">
        <f t="shared" si="113"/>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06"/>
        <v/>
      </c>
      <c r="P65" s="289" t="str">
        <f t="shared" si="107"/>
        <v/>
      </c>
      <c r="Y65" s="353" t="e">
        <f t="shared" si="45"/>
        <v>#REF!</v>
      </c>
      <c r="Z65" s="354" t="e">
        <f>C70</f>
        <v>#REF!</v>
      </c>
      <c r="AA65" s="391" t="e">
        <f t="shared" si="111"/>
        <v>#REF!</v>
      </c>
      <c r="AB65" s="392" t="e">
        <f t="shared" si="111"/>
        <v>#REF!</v>
      </c>
      <c r="AC65" s="391" t="e">
        <f t="shared" si="111"/>
        <v>#REF!</v>
      </c>
      <c r="AD65" s="392" t="e">
        <f t="shared" si="111"/>
        <v>#REF!</v>
      </c>
      <c r="AE65" s="391" t="e">
        <f t="shared" si="111"/>
        <v>#REF!</v>
      </c>
      <c r="AF65" s="392" t="e">
        <f t="shared" si="111"/>
        <v>#REF!</v>
      </c>
      <c r="AG65" s="391" t="e">
        <f t="shared" si="111"/>
        <v>#REF!</v>
      </c>
      <c r="AH65" s="392" t="e">
        <f t="shared" si="111"/>
        <v>#REF!</v>
      </c>
      <c r="AI65" s="391" t="e">
        <f t="shared" si="111"/>
        <v>#REF!</v>
      </c>
      <c r="AJ65" s="392" t="e">
        <f>SUM(AA65:AI65)</f>
        <v>#REF!</v>
      </c>
      <c r="AM65" s="353" t="e">
        <f t="shared" si="47"/>
        <v>#REF!</v>
      </c>
      <c r="AN65" s="354" t="e">
        <f>C70</f>
        <v>#REF!</v>
      </c>
      <c r="AO65" s="391" t="e">
        <f>SUMPRODUCT(($J$76:$J$742=$AM65&amp;"- "&amp;$AN65)*($K$76:$K$742=AO$1)*($O$76:$O$742))</f>
        <v>#REF!</v>
      </c>
      <c r="AP65" s="392" t="e">
        <f t="shared" si="112"/>
        <v>#REF!</v>
      </c>
      <c r="AQ65" s="391" t="e">
        <f t="shared" si="112"/>
        <v>#REF!</v>
      </c>
      <c r="AR65" s="392" t="e">
        <f t="shared" si="112"/>
        <v>#REF!</v>
      </c>
      <c r="AS65" s="391" t="e">
        <f t="shared" si="112"/>
        <v>#REF!</v>
      </c>
      <c r="AT65" s="392" t="e">
        <f t="shared" si="112"/>
        <v>#REF!</v>
      </c>
      <c r="AU65" s="391" t="e">
        <f t="shared" si="112"/>
        <v>#REF!</v>
      </c>
      <c r="AV65" s="392" t="e">
        <f t="shared" si="112"/>
        <v>#REF!</v>
      </c>
      <c r="AW65" s="391" t="e">
        <f t="shared" si="6"/>
        <v>#REF!</v>
      </c>
      <c r="AX65" s="297"/>
      <c r="AZ65" s="353" t="e">
        <f t="shared" si="86"/>
        <v>#REF!</v>
      </c>
      <c r="BA65" s="354" t="e">
        <f>C70</f>
        <v>#REF!</v>
      </c>
      <c r="BB65" s="391" t="e">
        <f t="shared" si="113"/>
        <v>#REF!</v>
      </c>
      <c r="BC65" s="392" t="e">
        <f t="shared" si="113"/>
        <v>#REF!</v>
      </c>
      <c r="BD65" s="391" t="e">
        <f t="shared" si="113"/>
        <v>#REF!</v>
      </c>
      <c r="BE65" s="392" t="e">
        <f t="shared" si="113"/>
        <v>#REF!</v>
      </c>
      <c r="BF65" s="391" t="e">
        <f t="shared" si="113"/>
        <v>#REF!</v>
      </c>
      <c r="BG65" s="392" t="e">
        <f t="shared" si="113"/>
        <v>#REF!</v>
      </c>
      <c r="BH65" s="391" t="e">
        <f t="shared" si="113"/>
        <v>#REF!</v>
      </c>
      <c r="BI65" s="392" t="e">
        <f t="shared" si="113"/>
        <v>#REF!</v>
      </c>
      <c r="BJ65" s="391" t="e">
        <f t="shared" si="113"/>
        <v>#REF!</v>
      </c>
      <c r="BK65" s="392" t="e">
        <f t="shared" si="113"/>
        <v>#REF!</v>
      </c>
      <c r="BL65" s="392" t="e">
        <f t="shared" si="113"/>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06"/>
        <v/>
      </c>
      <c r="P66" s="289" t="str">
        <f t="shared" si="10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06"/>
        <v/>
      </c>
      <c r="P67" s="289" t="str">
        <f t="shared" si="10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102">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37" priority="4" operator="containsText" text="ERROR">
      <formula>NOT(ISERROR(SEARCH("ERROR",F72)))</formula>
    </cfRule>
  </conditionalFormatting>
  <conditionalFormatting sqref="J72">
    <cfRule type="containsText" dxfId="36" priority="3" operator="containsText" text="ERROR">
      <formula>NOT(ISERROR(SEARCH("ERROR",J72)))</formula>
    </cfRule>
  </conditionalFormatting>
  <conditionalFormatting sqref="T14">
    <cfRule type="containsText" dxfId="35" priority="2" operator="containsText" text="ERROR">
      <formula>NOT(ISERROR(SEARCH("ERROR",T14)))</formula>
    </cfRule>
  </conditionalFormatting>
  <conditionalFormatting sqref="T26">
    <cfRule type="containsText" dxfId="34" priority="1" operator="containsText" text="ERROR">
      <formula>NOT(ISERROR(SEARCH("ERROR",T26)))</formula>
    </cfRule>
  </conditionalFormatting>
  <dataValidations count="5">
    <dataValidation type="list" allowBlank="1" showInputMessage="1" showErrorMessage="1" sqref="N9:N15 N61 N67:N70 N51 N53:N58 N63:N65 N17:N49" xr:uid="{00000000-0002-0000-2A00-000000000000}">
      <formula1>FinalDiff</formula1>
    </dataValidation>
    <dataValidation type="list" allowBlank="1" showInputMessage="1" showErrorMessage="1" sqref="N743 L91:L92 K76:L90 K91:K742" xr:uid="{00000000-0002-0000-2A00-000001000000}">
      <formula1>Govadjust</formula1>
    </dataValidation>
    <dataValidation type="list" allowBlank="1" showInputMessage="1" showErrorMessage="1" sqref="J76:J742" xr:uid="{00000000-0002-0000-2A00-000002000000}">
      <formula1>Taxes</formula1>
    </dataValidation>
    <dataValidation type="list" allowBlank="1" showInputMessage="1" showErrorMessage="1" sqref="C76:C743" xr:uid="{00000000-0002-0000-2A00-000003000000}">
      <formula1>Compadjust</formula1>
    </dataValidation>
    <dataValidation type="list" allowBlank="1" showErrorMessage="1" errorTitle="Taxes" error="Non valid entry. Please check the tax list" promptTitle="Taxes" prompt="Please select the tax subject to adjustment" sqref="A76:A743" xr:uid="{00000000-0002-0000-2A00-000004000000}">
      <formula1>Taxes</formula1>
    </dataValidation>
  </dataValidations>
  <pageMargins left="0.7" right="0.7" top="0.75" bottom="0.75" header="0.3" footer="0.3"/>
  <pageSetup paperSize="9" orientation="landscape" r:id="rId2"/>
  <ignoredErrors>
    <ignoredError sqref="F14:G14 F32:G32 F35:G63 F33:G34 J33:K34 I14:K14 I32:K32 I37:K37 M33:M34 M14 M32 M35:M63 J35:K36 I40:K40 J38:K39 I43:K43 J41:K42 I50:K50 J44:K49 I52:K52 J51:K51 I54:K54 J53:K53 I56:K56 J55:K55 I58:K59 J57:K57 I62:K63 J60:K61" formula="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0">
    <tabColor rgb="FF00B0F0"/>
  </sheetPr>
  <dimension ref="A1:BL746"/>
  <sheetViews>
    <sheetView showGridLines="0" zoomScaleNormal="100" workbookViewId="0">
      <selection activeCell="I1" sqref="I1"/>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5" si="0">B7</f>
        <v>#REF!</v>
      </c>
      <c r="Z2" s="350"/>
      <c r="AA2" s="384"/>
      <c r="AB2" s="384"/>
      <c r="AC2" s="384"/>
      <c r="AD2" s="384"/>
      <c r="AE2" s="384"/>
      <c r="AF2" s="384"/>
      <c r="AG2" s="384"/>
      <c r="AH2" s="384"/>
      <c r="AI2" s="384"/>
      <c r="AJ2" s="384"/>
      <c r="AM2" s="350" t="e">
        <f t="shared" ref="AM2:AN35" si="1">B7</f>
        <v>#REF!</v>
      </c>
      <c r="AN2" s="350"/>
      <c r="AO2" s="384" t="e">
        <f>SUM(AO3,AO9,AO25,AO32,AO35,AO38,AO45,AO47,AO49,AO51)</f>
        <v>#REF!</v>
      </c>
      <c r="AP2" s="384" t="e">
        <f t="shared" ref="AP2:AV2" si="2">SUM(AP3,AP9,AP25,AP32,AP35,AP38,AP45,AP47,AP49,AP51)</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 t="shared" ref="AZ2:BA17" si="3">B7</f>
        <v>#REF!</v>
      </c>
      <c r="BA2" s="350"/>
      <c r="BB2" s="384"/>
      <c r="BC2" s="384"/>
      <c r="BD2" s="384"/>
      <c r="BE2" s="384"/>
      <c r="BF2" s="384"/>
      <c r="BG2" s="384"/>
      <c r="BH2" s="384"/>
      <c r="BI2" s="384"/>
      <c r="BJ2" s="384"/>
      <c r="BK2" s="384"/>
      <c r="BL2" s="384"/>
    </row>
    <row r="3" spans="1:64">
      <c r="C3" s="272" t="s">
        <v>156</v>
      </c>
      <c r="E3" s="335" t="e">
        <f>#REF!</f>
        <v>#REF!</v>
      </c>
      <c r="F3" s="274" t="s">
        <v>73</v>
      </c>
      <c r="G3" s="273" t="e">
        <f>#REF!</f>
        <v>#REF!</v>
      </c>
      <c r="J3" s="272" t="s">
        <v>155</v>
      </c>
      <c r="K3" s="275" t="e">
        <f>#REF!</f>
        <v>#REF!</v>
      </c>
      <c r="Y3" s="276" t="e">
        <f t="shared" si="0"/>
        <v>#REF!</v>
      </c>
      <c r="Z3" s="277"/>
      <c r="AA3" s="278" t="e">
        <f t="shared" ref="AA3:AJ3" si="4">SUM(AA4:AA8)</f>
        <v>#REF!</v>
      </c>
      <c r="AB3" s="279" t="e">
        <f t="shared" si="4"/>
        <v>#REF!</v>
      </c>
      <c r="AC3" s="278" t="e">
        <f t="shared" si="4"/>
        <v>#REF!</v>
      </c>
      <c r="AD3" s="279" t="e">
        <f t="shared" si="4"/>
        <v>#REF!</v>
      </c>
      <c r="AE3" s="278" t="e">
        <f t="shared" si="4"/>
        <v>#REF!</v>
      </c>
      <c r="AF3" s="279" t="e">
        <f t="shared" si="4"/>
        <v>#REF!</v>
      </c>
      <c r="AG3" s="278" t="e">
        <f t="shared" si="4"/>
        <v>#REF!</v>
      </c>
      <c r="AH3" s="279" t="e">
        <f t="shared" si="4"/>
        <v>#REF!</v>
      </c>
      <c r="AI3" s="278" t="e">
        <f t="shared" si="4"/>
        <v>#REF!</v>
      </c>
      <c r="AJ3" s="279" t="e">
        <f t="shared" si="4"/>
        <v>#REF!</v>
      </c>
      <c r="AM3" s="276" t="e">
        <f t="shared" si="1"/>
        <v>#REF!</v>
      </c>
      <c r="AN3" s="277"/>
      <c r="AO3" s="278" t="e">
        <f t="shared" ref="AO3:AV3" si="5">SUM(AO4:AO8)</f>
        <v>#REF!</v>
      </c>
      <c r="AP3" s="279" t="e">
        <f t="shared" si="5"/>
        <v>#REF!</v>
      </c>
      <c r="AQ3" s="278" t="e">
        <f t="shared" si="5"/>
        <v>#REF!</v>
      </c>
      <c r="AR3" s="279" t="e">
        <f t="shared" si="5"/>
        <v>#REF!</v>
      </c>
      <c r="AS3" s="278" t="e">
        <f t="shared" si="5"/>
        <v>#REF!</v>
      </c>
      <c r="AT3" s="279" t="e">
        <f t="shared" si="5"/>
        <v>#REF!</v>
      </c>
      <c r="AU3" s="278" t="e">
        <f t="shared" si="5"/>
        <v>#REF!</v>
      </c>
      <c r="AV3" s="279" t="e">
        <f t="shared" si="5"/>
        <v>#REF!</v>
      </c>
      <c r="AW3" s="278" t="e">
        <f t="shared" ref="AW3:AW65" si="6">SUM(AO3:AV3)</f>
        <v>#REF!</v>
      </c>
      <c r="AX3" s="331"/>
      <c r="AZ3" s="276" t="e">
        <f t="shared" si="3"/>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si="0"/>
        <v>#REF!</v>
      </c>
      <c r="AA4" s="391" t="e">
        <f t="shared" ref="AA4:AI8" si="8">SUMPRODUCT(($A$76:$A$743=$Y4&amp;"- "&amp;$Z4)*($C$76:$C$743=AA$1)*($G$76:$G$743))</f>
        <v>#REF!</v>
      </c>
      <c r="AB4" s="392" t="e">
        <f t="shared" si="8"/>
        <v>#REF!</v>
      </c>
      <c r="AC4" s="391" t="e">
        <f t="shared" si="8"/>
        <v>#REF!</v>
      </c>
      <c r="AD4" s="392" t="e">
        <f t="shared" si="8"/>
        <v>#REF!</v>
      </c>
      <c r="AE4" s="391" t="e">
        <f t="shared" si="8"/>
        <v>#REF!</v>
      </c>
      <c r="AF4" s="392" t="e">
        <f t="shared" si="8"/>
        <v>#REF!</v>
      </c>
      <c r="AG4" s="391" t="e">
        <f t="shared" si="8"/>
        <v>#REF!</v>
      </c>
      <c r="AH4" s="392" t="e">
        <f t="shared" si="8"/>
        <v>#REF!</v>
      </c>
      <c r="AI4" s="391" t="e">
        <f t="shared" si="8"/>
        <v>#REF!</v>
      </c>
      <c r="AJ4" s="392" t="e">
        <f>SUM(AA4:AI4)</f>
        <v>#REF!</v>
      </c>
      <c r="AM4" s="353" t="e">
        <f t="shared" si="1"/>
        <v>#REF!</v>
      </c>
      <c r="AN4" s="354" t="e">
        <f t="shared" si="1"/>
        <v>#REF!</v>
      </c>
      <c r="AO4" s="391" t="e">
        <f t="shared" ref="AO4:AV8" si="9">SUMPRODUCT(($J$76:$J$742=$AM4&amp;"- "&amp;$AN4)*($K$76:$K$742=AO$1)*($O$76:$O$742))</f>
        <v>#REF!</v>
      </c>
      <c r="AP4" s="392" t="e">
        <f t="shared" si="9"/>
        <v>#REF!</v>
      </c>
      <c r="AQ4" s="391" t="e">
        <f t="shared" si="9"/>
        <v>#REF!</v>
      </c>
      <c r="AR4" s="392" t="e">
        <f t="shared" si="9"/>
        <v>#REF!</v>
      </c>
      <c r="AS4" s="391" t="e">
        <f t="shared" si="9"/>
        <v>#REF!</v>
      </c>
      <c r="AT4" s="392" t="e">
        <f t="shared" si="9"/>
        <v>#REF!</v>
      </c>
      <c r="AU4" s="391" t="e">
        <f t="shared" si="9"/>
        <v>#REF!</v>
      </c>
      <c r="AV4" s="392" t="e">
        <f t="shared" si="9"/>
        <v>#REF!</v>
      </c>
      <c r="AW4" s="391" t="e">
        <f t="shared" si="6"/>
        <v>#REF!</v>
      </c>
      <c r="AX4" s="297"/>
      <c r="AZ4" s="353" t="e">
        <f t="shared" si="3"/>
        <v>#REF!</v>
      </c>
      <c r="BA4" s="354" t="e">
        <f>C9</f>
        <v>#REF!</v>
      </c>
      <c r="BB4" s="391" t="e">
        <f t="shared" ref="BB4:BL8" si="10">SUMPRODUCT(($C$9:$C$70=$BA4)*($N$9:$N$70=BB$1)*($M$9:$M$70))</f>
        <v>#REF!</v>
      </c>
      <c r="BC4" s="392" t="e">
        <f t="shared" si="10"/>
        <v>#REF!</v>
      </c>
      <c r="BD4" s="391" t="e">
        <f t="shared" si="10"/>
        <v>#REF!</v>
      </c>
      <c r="BE4" s="392" t="e">
        <f t="shared" si="10"/>
        <v>#REF!</v>
      </c>
      <c r="BF4" s="391" t="e">
        <f t="shared" si="10"/>
        <v>#REF!</v>
      </c>
      <c r="BG4" s="392" t="e">
        <f t="shared" si="10"/>
        <v>#REF!</v>
      </c>
      <c r="BH4" s="391" t="e">
        <f t="shared" si="10"/>
        <v>#REF!</v>
      </c>
      <c r="BI4" s="392" t="e">
        <f t="shared" si="10"/>
        <v>#REF!</v>
      </c>
      <c r="BJ4" s="391" t="e">
        <f t="shared" si="10"/>
        <v>#REF!</v>
      </c>
      <c r="BK4" s="392" t="e">
        <f t="shared" si="10"/>
        <v>#REF!</v>
      </c>
      <c r="BL4" s="392" t="e">
        <f t="shared" si="10"/>
        <v>#REF!</v>
      </c>
    </row>
    <row r="5" spans="1:64">
      <c r="B5" s="490" t="s">
        <v>5</v>
      </c>
      <c r="C5" s="500" t="s">
        <v>157</v>
      </c>
      <c r="E5" s="495" t="s">
        <v>149</v>
      </c>
      <c r="F5" s="495"/>
      <c r="G5" s="495"/>
      <c r="I5" s="495" t="s">
        <v>150</v>
      </c>
      <c r="J5" s="495"/>
      <c r="K5" s="495"/>
      <c r="M5" s="496" t="s">
        <v>151</v>
      </c>
      <c r="N5" s="498" t="s">
        <v>185</v>
      </c>
      <c r="Q5" s="280"/>
      <c r="R5" s="271" t="e">
        <f>#REF!</f>
        <v>#REF!</v>
      </c>
      <c r="S5" s="271">
        <f t="shared" ref="S5:S13" si="11">SUMIF($C$76:$C$743,R5,$G$76:$G$743)</f>
        <v>0</v>
      </c>
      <c r="U5" s="271" t="e">
        <f>#REF!</f>
        <v>#REF!</v>
      </c>
      <c r="V5" s="271">
        <f t="shared" ref="V5:V15" si="12">SUMIF($N$8:$N$70,U5,$M$8:$M$70)</f>
        <v>0</v>
      </c>
      <c r="Y5" s="270" t="e">
        <f t="shared" si="0"/>
        <v>#REF!</v>
      </c>
      <c r="Z5" s="283" t="e">
        <f t="shared" si="0"/>
        <v>#REF!</v>
      </c>
      <c r="AA5" s="284" t="e">
        <f t="shared" si="8"/>
        <v>#REF!</v>
      </c>
      <c r="AB5" s="285" t="e">
        <f t="shared" si="8"/>
        <v>#REF!</v>
      </c>
      <c r="AC5" s="284" t="e">
        <f t="shared" si="8"/>
        <v>#REF!</v>
      </c>
      <c r="AD5" s="285" t="e">
        <f t="shared" si="8"/>
        <v>#REF!</v>
      </c>
      <c r="AE5" s="284" t="e">
        <f t="shared" si="8"/>
        <v>#REF!</v>
      </c>
      <c r="AF5" s="285" t="e">
        <f t="shared" si="8"/>
        <v>#REF!</v>
      </c>
      <c r="AG5" s="284" t="e">
        <f t="shared" si="8"/>
        <v>#REF!</v>
      </c>
      <c r="AH5" s="285" t="e">
        <f t="shared" si="8"/>
        <v>#REF!</v>
      </c>
      <c r="AI5" s="284" t="e">
        <f t="shared" si="8"/>
        <v>#REF!</v>
      </c>
      <c r="AJ5" s="285" t="e">
        <f>SUM(AA5:AI5)</f>
        <v>#REF!</v>
      </c>
      <c r="AM5" s="270" t="e">
        <f t="shared" si="1"/>
        <v>#REF!</v>
      </c>
      <c r="AN5" s="283" t="e">
        <f t="shared" si="1"/>
        <v>#REF!</v>
      </c>
      <c r="AO5" s="284" t="e">
        <f t="shared" si="9"/>
        <v>#REF!</v>
      </c>
      <c r="AP5" s="285" t="e">
        <f t="shared" si="9"/>
        <v>#REF!</v>
      </c>
      <c r="AQ5" s="284" t="e">
        <f t="shared" si="9"/>
        <v>#REF!</v>
      </c>
      <c r="AR5" s="285" t="e">
        <f t="shared" si="9"/>
        <v>#REF!</v>
      </c>
      <c r="AS5" s="284" t="e">
        <f t="shared" si="9"/>
        <v>#REF!</v>
      </c>
      <c r="AT5" s="285" t="e">
        <f t="shared" si="9"/>
        <v>#REF!</v>
      </c>
      <c r="AU5" s="284" t="e">
        <f t="shared" si="9"/>
        <v>#REF!</v>
      </c>
      <c r="AV5" s="285" t="e">
        <f t="shared" si="9"/>
        <v>#REF!</v>
      </c>
      <c r="AW5" s="284" t="e">
        <f t="shared" si="6"/>
        <v>#REF!</v>
      </c>
      <c r="AX5" s="285"/>
      <c r="AZ5" s="270" t="e">
        <f t="shared" si="3"/>
        <v>#REF!</v>
      </c>
      <c r="BA5" s="283" t="e">
        <f>C10</f>
        <v>#REF!</v>
      </c>
      <c r="BB5" s="284" t="e">
        <f t="shared" si="10"/>
        <v>#REF!</v>
      </c>
      <c r="BC5" s="285" t="e">
        <f t="shared" si="10"/>
        <v>#REF!</v>
      </c>
      <c r="BD5" s="284" t="e">
        <f t="shared" si="10"/>
        <v>#REF!</v>
      </c>
      <c r="BE5" s="285" t="e">
        <f t="shared" si="10"/>
        <v>#REF!</v>
      </c>
      <c r="BF5" s="284" t="e">
        <f t="shared" si="10"/>
        <v>#REF!</v>
      </c>
      <c r="BG5" s="285" t="e">
        <f t="shared" si="10"/>
        <v>#REF!</v>
      </c>
      <c r="BH5" s="284" t="e">
        <f t="shared" si="10"/>
        <v>#REF!</v>
      </c>
      <c r="BI5" s="285" t="e">
        <f t="shared" si="10"/>
        <v>#REF!</v>
      </c>
      <c r="BJ5" s="284" t="e">
        <f t="shared" si="10"/>
        <v>#REF!</v>
      </c>
      <c r="BK5" s="285" t="e">
        <f t="shared" si="10"/>
        <v>#REF!</v>
      </c>
      <c r="BL5" s="285" t="e">
        <f t="shared" si="10"/>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1"/>
        <v>0</v>
      </c>
      <c r="U6" s="271" t="e">
        <f>#REF!</f>
        <v>#REF!</v>
      </c>
      <c r="V6" s="271">
        <f t="shared" si="12"/>
        <v>0</v>
      </c>
      <c r="Y6" s="353" t="e">
        <f t="shared" si="0"/>
        <v>#REF!</v>
      </c>
      <c r="Z6" s="354" t="e">
        <f t="shared" si="0"/>
        <v>#REF!</v>
      </c>
      <c r="AA6" s="391" t="e">
        <f t="shared" si="8"/>
        <v>#REF!</v>
      </c>
      <c r="AB6" s="392" t="e">
        <f t="shared" si="8"/>
        <v>#REF!</v>
      </c>
      <c r="AC6" s="391" t="e">
        <f t="shared" si="8"/>
        <v>#REF!</v>
      </c>
      <c r="AD6" s="392" t="e">
        <f t="shared" si="8"/>
        <v>#REF!</v>
      </c>
      <c r="AE6" s="391" t="e">
        <f t="shared" si="8"/>
        <v>#REF!</v>
      </c>
      <c r="AF6" s="392" t="e">
        <f t="shared" si="8"/>
        <v>#REF!</v>
      </c>
      <c r="AG6" s="391" t="e">
        <f t="shared" si="8"/>
        <v>#REF!</v>
      </c>
      <c r="AH6" s="392" t="e">
        <f t="shared" si="8"/>
        <v>#REF!</v>
      </c>
      <c r="AI6" s="391" t="e">
        <f t="shared" si="8"/>
        <v>#REF!</v>
      </c>
      <c r="AJ6" s="392" t="e">
        <f t="shared" ref="AJ6:AJ52" si="13">SUM(AA6:AI6)</f>
        <v>#REF!</v>
      </c>
      <c r="AM6" s="353" t="e">
        <f t="shared" si="1"/>
        <v>#REF!</v>
      </c>
      <c r="AN6" s="354" t="e">
        <f t="shared" si="1"/>
        <v>#REF!</v>
      </c>
      <c r="AO6" s="391" t="e">
        <f t="shared" si="9"/>
        <v>#REF!</v>
      </c>
      <c r="AP6" s="392" t="e">
        <f t="shared" si="9"/>
        <v>#REF!</v>
      </c>
      <c r="AQ6" s="391" t="e">
        <f t="shared" si="9"/>
        <v>#REF!</v>
      </c>
      <c r="AR6" s="392" t="e">
        <f t="shared" si="9"/>
        <v>#REF!</v>
      </c>
      <c r="AS6" s="391" t="e">
        <f t="shared" si="9"/>
        <v>#REF!</v>
      </c>
      <c r="AT6" s="392" t="e">
        <f t="shared" si="9"/>
        <v>#REF!</v>
      </c>
      <c r="AU6" s="391" t="e">
        <f t="shared" si="9"/>
        <v>#REF!</v>
      </c>
      <c r="AV6" s="392" t="e">
        <f t="shared" si="9"/>
        <v>#REF!</v>
      </c>
      <c r="AW6" s="391" t="e">
        <f t="shared" si="6"/>
        <v>#REF!</v>
      </c>
      <c r="AX6" s="297"/>
      <c r="AZ6" s="353" t="e">
        <f t="shared" si="3"/>
        <v>#REF!</v>
      </c>
      <c r="BA6" s="354" t="e">
        <f>C11</f>
        <v>#REF!</v>
      </c>
      <c r="BB6" s="391" t="e">
        <f t="shared" si="10"/>
        <v>#REF!</v>
      </c>
      <c r="BC6" s="392" t="e">
        <f t="shared" si="10"/>
        <v>#REF!</v>
      </c>
      <c r="BD6" s="391" t="e">
        <f t="shared" si="10"/>
        <v>#REF!</v>
      </c>
      <c r="BE6" s="392" t="e">
        <f t="shared" si="10"/>
        <v>#REF!</v>
      </c>
      <c r="BF6" s="391" t="e">
        <f t="shared" si="10"/>
        <v>#REF!</v>
      </c>
      <c r="BG6" s="392" t="e">
        <f t="shared" si="10"/>
        <v>#REF!</v>
      </c>
      <c r="BH6" s="391" t="e">
        <f t="shared" si="10"/>
        <v>#REF!</v>
      </c>
      <c r="BI6" s="392" t="e">
        <f t="shared" si="10"/>
        <v>#REF!</v>
      </c>
      <c r="BJ6" s="391" t="e">
        <f t="shared" si="10"/>
        <v>#REF!</v>
      </c>
      <c r="BK6" s="392" t="e">
        <f t="shared" si="10"/>
        <v>#REF!</v>
      </c>
      <c r="BL6" s="392" t="e">
        <f t="shared" si="10"/>
        <v>#REF!</v>
      </c>
    </row>
    <row r="7" spans="1:64" ht="12.6" thickTop="1">
      <c r="B7" s="345" t="e">
        <f>#REF!</f>
        <v>#REF!</v>
      </c>
      <c r="C7" s="350"/>
      <c r="E7" s="351">
        <f>SUM(E8,E14,E32,E37,E40,E43,E50,E52,E54,E56)</f>
        <v>0</v>
      </c>
      <c r="F7" s="351">
        <f>SUM(F8,F14,F32,F37,F40,F43,F50,F52,F54,F56)</f>
        <v>0</v>
      </c>
      <c r="G7" s="351">
        <f>SUM(G8,G14,G32,G37,G40,G43,G50,G52,G54,G56)</f>
        <v>0</v>
      </c>
      <c r="I7" s="351">
        <f>SUM(I8,I14,I32,I37,I40,I43,I50,I52,I54,I56)</f>
        <v>0</v>
      </c>
      <c r="J7" s="351">
        <f>SUM(J8,J14,J32,J37,J40,J43,J50,J52,J54,J56)</f>
        <v>0</v>
      </c>
      <c r="K7" s="351">
        <f>SUM(K8,K14,K32,K37,K40,K43,K50,K52,K54,K56)</f>
        <v>0</v>
      </c>
      <c r="M7" s="351">
        <f>SUM(M8,M14,M32,M37,M40,M43,M50,M52,M54,M56)</f>
        <v>0</v>
      </c>
      <c r="N7" s="344"/>
      <c r="Q7" s="280"/>
      <c r="R7" s="271" t="e">
        <f>#REF!</f>
        <v>#REF!</v>
      </c>
      <c r="S7" s="271">
        <f t="shared" si="11"/>
        <v>0</v>
      </c>
      <c r="U7" s="271" t="e">
        <f>#REF!</f>
        <v>#REF!</v>
      </c>
      <c r="V7" s="271">
        <f t="shared" si="12"/>
        <v>0</v>
      </c>
      <c r="Y7" s="270" t="e">
        <f t="shared" si="0"/>
        <v>#REF!</v>
      </c>
      <c r="Z7" s="283" t="e">
        <f t="shared" si="0"/>
        <v>#REF!</v>
      </c>
      <c r="AA7" s="284" t="e">
        <f t="shared" si="8"/>
        <v>#REF!</v>
      </c>
      <c r="AB7" s="285" t="e">
        <f t="shared" si="8"/>
        <v>#REF!</v>
      </c>
      <c r="AC7" s="284" t="e">
        <f t="shared" si="8"/>
        <v>#REF!</v>
      </c>
      <c r="AD7" s="285" t="e">
        <f t="shared" si="8"/>
        <v>#REF!</v>
      </c>
      <c r="AE7" s="284" t="e">
        <f t="shared" si="8"/>
        <v>#REF!</v>
      </c>
      <c r="AF7" s="285" t="e">
        <f t="shared" si="8"/>
        <v>#REF!</v>
      </c>
      <c r="AG7" s="284" t="e">
        <f t="shared" si="8"/>
        <v>#REF!</v>
      </c>
      <c r="AH7" s="285" t="e">
        <f t="shared" si="8"/>
        <v>#REF!</v>
      </c>
      <c r="AI7" s="284" t="e">
        <f t="shared" si="8"/>
        <v>#REF!</v>
      </c>
      <c r="AJ7" s="285" t="e">
        <f t="shared" si="13"/>
        <v>#REF!</v>
      </c>
      <c r="AM7" s="270" t="e">
        <f t="shared" si="1"/>
        <v>#REF!</v>
      </c>
      <c r="AN7" s="283" t="e">
        <f t="shared" si="1"/>
        <v>#REF!</v>
      </c>
      <c r="AO7" s="284" t="e">
        <f t="shared" si="9"/>
        <v>#REF!</v>
      </c>
      <c r="AP7" s="285" t="e">
        <f t="shared" si="9"/>
        <v>#REF!</v>
      </c>
      <c r="AQ7" s="284" t="e">
        <f t="shared" si="9"/>
        <v>#REF!</v>
      </c>
      <c r="AR7" s="285" t="e">
        <f t="shared" si="9"/>
        <v>#REF!</v>
      </c>
      <c r="AS7" s="284" t="e">
        <f t="shared" si="9"/>
        <v>#REF!</v>
      </c>
      <c r="AT7" s="285" t="e">
        <f t="shared" si="9"/>
        <v>#REF!</v>
      </c>
      <c r="AU7" s="284" t="e">
        <f t="shared" si="9"/>
        <v>#REF!</v>
      </c>
      <c r="AV7" s="285" t="e">
        <f t="shared" si="9"/>
        <v>#REF!</v>
      </c>
      <c r="AW7" s="284" t="e">
        <f t="shared" si="6"/>
        <v>#REF!</v>
      </c>
      <c r="AX7" s="285"/>
      <c r="AZ7" s="270" t="e">
        <f t="shared" si="3"/>
        <v>#REF!</v>
      </c>
      <c r="BA7" s="283" t="e">
        <f>C12</f>
        <v>#REF!</v>
      </c>
      <c r="BB7" s="284" t="e">
        <f t="shared" si="10"/>
        <v>#REF!</v>
      </c>
      <c r="BC7" s="285" t="e">
        <f t="shared" si="10"/>
        <v>#REF!</v>
      </c>
      <c r="BD7" s="284" t="e">
        <f t="shared" si="10"/>
        <v>#REF!</v>
      </c>
      <c r="BE7" s="285" t="e">
        <f t="shared" si="10"/>
        <v>#REF!</v>
      </c>
      <c r="BF7" s="284" t="e">
        <f t="shared" si="10"/>
        <v>#REF!</v>
      </c>
      <c r="BG7" s="285" t="e">
        <f t="shared" si="10"/>
        <v>#REF!</v>
      </c>
      <c r="BH7" s="284" t="e">
        <f t="shared" si="10"/>
        <v>#REF!</v>
      </c>
      <c r="BI7" s="285" t="e">
        <f t="shared" si="10"/>
        <v>#REF!</v>
      </c>
      <c r="BJ7" s="284" t="e">
        <f t="shared" si="10"/>
        <v>#REF!</v>
      </c>
      <c r="BK7" s="285" t="e">
        <f t="shared" si="10"/>
        <v>#REF!</v>
      </c>
      <c r="BL7" s="285" t="e">
        <f t="shared" si="10"/>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1"/>
        <v>0</v>
      </c>
      <c r="U8" s="271" t="e">
        <f>#REF!</f>
        <v>#REF!</v>
      </c>
      <c r="V8" s="271">
        <f t="shared" si="12"/>
        <v>0</v>
      </c>
      <c r="Y8" s="353" t="e">
        <f t="shared" si="0"/>
        <v>#REF!</v>
      </c>
      <c r="Z8" s="354" t="e">
        <f t="shared" si="0"/>
        <v>#REF!</v>
      </c>
      <c r="AA8" s="391" t="e">
        <f t="shared" si="8"/>
        <v>#REF!</v>
      </c>
      <c r="AB8" s="392" t="e">
        <f t="shared" si="8"/>
        <v>#REF!</v>
      </c>
      <c r="AC8" s="391" t="e">
        <f t="shared" si="8"/>
        <v>#REF!</v>
      </c>
      <c r="AD8" s="392" t="e">
        <f t="shared" si="8"/>
        <v>#REF!</v>
      </c>
      <c r="AE8" s="391" t="e">
        <f t="shared" si="8"/>
        <v>#REF!</v>
      </c>
      <c r="AF8" s="392" t="e">
        <f t="shared" si="8"/>
        <v>#REF!</v>
      </c>
      <c r="AG8" s="391" t="e">
        <f t="shared" si="8"/>
        <v>#REF!</v>
      </c>
      <c r="AH8" s="392" t="e">
        <f t="shared" si="8"/>
        <v>#REF!</v>
      </c>
      <c r="AI8" s="391" t="e">
        <f t="shared" si="8"/>
        <v>#REF!</v>
      </c>
      <c r="AJ8" s="392" t="e">
        <f t="shared" si="13"/>
        <v>#REF!</v>
      </c>
      <c r="AM8" s="353" t="e">
        <f t="shared" si="1"/>
        <v>#REF!</v>
      </c>
      <c r="AN8" s="354" t="e">
        <f t="shared" si="1"/>
        <v>#REF!</v>
      </c>
      <c r="AO8" s="391" t="e">
        <f t="shared" si="9"/>
        <v>#REF!</v>
      </c>
      <c r="AP8" s="392" t="e">
        <f t="shared" si="9"/>
        <v>#REF!</v>
      </c>
      <c r="AQ8" s="391" t="e">
        <f t="shared" si="9"/>
        <v>#REF!</v>
      </c>
      <c r="AR8" s="392" t="e">
        <f t="shared" si="9"/>
        <v>#REF!</v>
      </c>
      <c r="AS8" s="391" t="e">
        <f t="shared" si="9"/>
        <v>#REF!</v>
      </c>
      <c r="AT8" s="392" t="e">
        <f t="shared" si="9"/>
        <v>#REF!</v>
      </c>
      <c r="AU8" s="391" t="e">
        <f t="shared" si="9"/>
        <v>#REF!</v>
      </c>
      <c r="AV8" s="392" t="e">
        <f t="shared" si="9"/>
        <v>#REF!</v>
      </c>
      <c r="AW8" s="391" t="e">
        <f t="shared" si="6"/>
        <v>#REF!</v>
      </c>
      <c r="AX8" s="297"/>
      <c r="AZ8" s="353" t="e">
        <f t="shared" si="3"/>
        <v>#REF!</v>
      </c>
      <c r="BA8" s="354" t="e">
        <f>C13</f>
        <v>#REF!</v>
      </c>
      <c r="BB8" s="391" t="e">
        <f t="shared" si="10"/>
        <v>#REF!</v>
      </c>
      <c r="BC8" s="392" t="e">
        <f t="shared" si="10"/>
        <v>#REF!</v>
      </c>
      <c r="BD8" s="391" t="e">
        <f t="shared" si="10"/>
        <v>#REF!</v>
      </c>
      <c r="BE8" s="392" t="e">
        <f t="shared" si="10"/>
        <v>#REF!</v>
      </c>
      <c r="BF8" s="391" t="e">
        <f t="shared" si="10"/>
        <v>#REF!</v>
      </c>
      <c r="BG8" s="392" t="e">
        <f t="shared" si="10"/>
        <v>#REF!</v>
      </c>
      <c r="BH8" s="391" t="e">
        <f t="shared" si="10"/>
        <v>#REF!</v>
      </c>
      <c r="BI8" s="392" t="e">
        <f t="shared" si="10"/>
        <v>#REF!</v>
      </c>
      <c r="BJ8" s="391" t="e">
        <f t="shared" si="10"/>
        <v>#REF!</v>
      </c>
      <c r="BK8" s="392" t="e">
        <f t="shared" si="10"/>
        <v>#REF!</v>
      </c>
      <c r="BL8" s="392" t="e">
        <f t="shared" si="10"/>
        <v>#REF!</v>
      </c>
    </row>
    <row r="9" spans="1:64">
      <c r="A9" s="270"/>
      <c r="B9" s="353" t="e">
        <f>#REF!</f>
        <v>#REF!</v>
      </c>
      <c r="C9" s="354" t="e">
        <f>#REF!</f>
        <v>#REF!</v>
      </c>
      <c r="E9" s="357"/>
      <c r="F9" s="357">
        <f>SUMIF($A$76:$A$743,B9&amp;"- "&amp;C9,$G$76:$G$743)</f>
        <v>0</v>
      </c>
      <c r="G9" s="357">
        <f>E9+F9</f>
        <v>0</v>
      </c>
      <c r="I9" s="357"/>
      <c r="J9" s="357">
        <f>SUMIF($J$76:$J$743,B9&amp;"- "&amp;C9,$O$76:$O$743)</f>
        <v>0</v>
      </c>
      <c r="K9" s="357">
        <f>I9+J9</f>
        <v>0</v>
      </c>
      <c r="M9" s="357">
        <f>G9-K9</f>
        <v>0</v>
      </c>
      <c r="N9" s="354"/>
      <c r="O9" s="288" t="str">
        <f>IF(M9=0,"",IF(N9=0,"ERROR",""))</f>
        <v/>
      </c>
      <c r="P9" s="289" t="str">
        <f t="shared" ref="P9:P23" si="14">IF(O9="ERROR","Please insert comment","")</f>
        <v/>
      </c>
      <c r="Q9" s="280"/>
      <c r="R9" s="271" t="e">
        <f>#REF!</f>
        <v>#REF!</v>
      </c>
      <c r="S9" s="271">
        <f t="shared" si="11"/>
        <v>0</v>
      </c>
      <c r="U9" s="271" t="e">
        <f>#REF!</f>
        <v>#REF!</v>
      </c>
      <c r="V9" s="271">
        <f t="shared" si="12"/>
        <v>0</v>
      </c>
      <c r="Y9" s="276" t="e">
        <f t="shared" si="0"/>
        <v>#REF!</v>
      </c>
      <c r="Z9" s="277"/>
      <c r="AA9" s="278" t="e">
        <f>SUM(AA10:AA26)</f>
        <v>#REF!</v>
      </c>
      <c r="AB9" s="278" t="e">
        <f t="shared" ref="AB9:AJ9" si="15">SUM(AB10:AB26)</f>
        <v>#REF!</v>
      </c>
      <c r="AC9" s="278" t="e">
        <f t="shared" si="15"/>
        <v>#REF!</v>
      </c>
      <c r="AD9" s="278" t="e">
        <f t="shared" si="15"/>
        <v>#REF!</v>
      </c>
      <c r="AE9" s="278" t="e">
        <f t="shared" si="15"/>
        <v>#REF!</v>
      </c>
      <c r="AF9" s="278" t="e">
        <f t="shared" si="15"/>
        <v>#REF!</v>
      </c>
      <c r="AG9" s="278" t="e">
        <f t="shared" si="15"/>
        <v>#REF!</v>
      </c>
      <c r="AH9" s="278" t="e">
        <f t="shared" si="15"/>
        <v>#REF!</v>
      </c>
      <c r="AI9" s="278" t="e">
        <f t="shared" si="15"/>
        <v>#REF!</v>
      </c>
      <c r="AJ9" s="278" t="e">
        <f t="shared" si="15"/>
        <v>#REF!</v>
      </c>
      <c r="AM9" s="276" t="e">
        <f t="shared" si="1"/>
        <v>#REF!</v>
      </c>
      <c r="AN9" s="277"/>
      <c r="AO9" s="278" t="e">
        <f t="shared" ref="AO9:AV9" si="16">SUM(AO10:AO26)</f>
        <v>#REF!</v>
      </c>
      <c r="AP9" s="278" t="e">
        <f t="shared" si="16"/>
        <v>#REF!</v>
      </c>
      <c r="AQ9" s="278" t="e">
        <f t="shared" si="16"/>
        <v>#REF!</v>
      </c>
      <c r="AR9" s="278" t="e">
        <f t="shared" si="16"/>
        <v>#REF!</v>
      </c>
      <c r="AS9" s="278" t="e">
        <f t="shared" si="16"/>
        <v>#REF!</v>
      </c>
      <c r="AT9" s="278" t="e">
        <f t="shared" si="16"/>
        <v>#REF!</v>
      </c>
      <c r="AU9" s="278" t="e">
        <f t="shared" si="16"/>
        <v>#REF!</v>
      </c>
      <c r="AV9" s="278" t="e">
        <f t="shared" si="16"/>
        <v>#REF!</v>
      </c>
      <c r="AW9" s="278" t="e">
        <f t="shared" si="6"/>
        <v>#REF!</v>
      </c>
      <c r="AX9" s="333"/>
      <c r="AZ9" s="276" t="e">
        <f t="shared" si="3"/>
        <v>#REF!</v>
      </c>
      <c r="BA9" s="277"/>
      <c r="BB9" s="278" t="e">
        <f t="shared" ref="BB9:BL9" si="17">SUM(BB10:BB26)</f>
        <v>#REF!</v>
      </c>
      <c r="BC9" s="278" t="e">
        <f t="shared" si="17"/>
        <v>#REF!</v>
      </c>
      <c r="BD9" s="278" t="e">
        <f t="shared" si="17"/>
        <v>#REF!</v>
      </c>
      <c r="BE9" s="278" t="e">
        <f t="shared" si="17"/>
        <v>#REF!</v>
      </c>
      <c r="BF9" s="278" t="e">
        <f t="shared" si="17"/>
        <v>#REF!</v>
      </c>
      <c r="BG9" s="278" t="e">
        <f t="shared" si="17"/>
        <v>#REF!</v>
      </c>
      <c r="BH9" s="278" t="e">
        <f t="shared" si="17"/>
        <v>#REF!</v>
      </c>
      <c r="BI9" s="278" t="e">
        <f t="shared" si="17"/>
        <v>#REF!</v>
      </c>
      <c r="BJ9" s="278" t="e">
        <f t="shared" si="17"/>
        <v>#REF!</v>
      </c>
      <c r="BK9" s="278" t="e">
        <f t="shared" si="17"/>
        <v>#REF!</v>
      </c>
      <c r="BL9" s="278" t="e">
        <f t="shared" si="17"/>
        <v>#REF!</v>
      </c>
    </row>
    <row r="10" spans="1:64">
      <c r="A10" s="270"/>
      <c r="B10" s="270" t="e">
        <f>#REF!</f>
        <v>#REF!</v>
      </c>
      <c r="C10" s="283" t="e">
        <f>#REF!</f>
        <v>#REF!</v>
      </c>
      <c r="E10" s="290"/>
      <c r="F10" s="290">
        <f>SUMIF($A$76:$A$742,B10&amp;"- "&amp;C10,$G$76:$G$742)</f>
        <v>0</v>
      </c>
      <c r="G10" s="290">
        <f>E10+F10</f>
        <v>0</v>
      </c>
      <c r="I10" s="290"/>
      <c r="J10" s="290">
        <f>SUMIF($J$76:$J$742,B10&amp;"- "&amp;C10,$O$76:$O$742)</f>
        <v>0</v>
      </c>
      <c r="K10" s="290">
        <f>I10+J10</f>
        <v>0</v>
      </c>
      <c r="M10" s="290">
        <f>G10-K10</f>
        <v>0</v>
      </c>
      <c r="N10" s="283"/>
      <c r="O10" s="288" t="str">
        <f t="shared" ref="O10:O59" si="18">IF(M10=0,"",IF(N10=0,"ERROR",""))</f>
        <v/>
      </c>
      <c r="P10" s="289" t="str">
        <f t="shared" si="14"/>
        <v/>
      </c>
      <c r="Q10" s="280"/>
      <c r="R10" s="271" t="e">
        <f>#REF!</f>
        <v>#REF!</v>
      </c>
      <c r="S10" s="271">
        <f t="shared" si="11"/>
        <v>0</v>
      </c>
      <c r="U10" s="271" t="e">
        <f>#REF!</f>
        <v>#REF!</v>
      </c>
      <c r="V10" s="271">
        <f t="shared" si="12"/>
        <v>0</v>
      </c>
      <c r="Y10" s="353" t="e">
        <f t="shared" si="0"/>
        <v>#REF!</v>
      </c>
      <c r="Z10" s="354" t="e">
        <f t="shared" si="0"/>
        <v>#REF!</v>
      </c>
      <c r="AA10" s="391" t="e">
        <f t="shared" ref="AA10:AI25" si="19">SUMPRODUCT(($A$76:$A$743=$Y10&amp;"- "&amp;$Z10)*($C$76:$C$743=AA$1)*($G$76:$G$743))</f>
        <v>#REF!</v>
      </c>
      <c r="AB10" s="392" t="e">
        <f t="shared" si="19"/>
        <v>#REF!</v>
      </c>
      <c r="AC10" s="391" t="e">
        <f t="shared" si="19"/>
        <v>#REF!</v>
      </c>
      <c r="AD10" s="392" t="e">
        <f t="shared" si="19"/>
        <v>#REF!</v>
      </c>
      <c r="AE10" s="391" t="e">
        <f t="shared" si="19"/>
        <v>#REF!</v>
      </c>
      <c r="AF10" s="392" t="e">
        <f t="shared" si="19"/>
        <v>#REF!</v>
      </c>
      <c r="AG10" s="391" t="e">
        <f t="shared" si="19"/>
        <v>#REF!</v>
      </c>
      <c r="AH10" s="392" t="e">
        <f t="shared" si="19"/>
        <v>#REF!</v>
      </c>
      <c r="AI10" s="391" t="e">
        <f t="shared" si="19"/>
        <v>#REF!</v>
      </c>
      <c r="AJ10" s="392" t="e">
        <f t="shared" si="13"/>
        <v>#REF!</v>
      </c>
      <c r="AM10" s="353" t="e">
        <f t="shared" si="1"/>
        <v>#REF!</v>
      </c>
      <c r="AN10" s="354" t="e">
        <f t="shared" si="1"/>
        <v>#REF!</v>
      </c>
      <c r="AO10" s="391" t="e">
        <f t="shared" ref="AO10:AV25" si="20">SUMPRODUCT(($J$76:$J$742=$AM10&amp;"- "&amp;$AN10)*($K$76:$K$742=AO$1)*($O$76:$O$742))</f>
        <v>#REF!</v>
      </c>
      <c r="AP10" s="392" t="e">
        <f t="shared" si="20"/>
        <v>#REF!</v>
      </c>
      <c r="AQ10" s="391" t="e">
        <f t="shared" si="20"/>
        <v>#REF!</v>
      </c>
      <c r="AR10" s="392" t="e">
        <f t="shared" si="20"/>
        <v>#REF!</v>
      </c>
      <c r="AS10" s="391" t="e">
        <f t="shared" si="20"/>
        <v>#REF!</v>
      </c>
      <c r="AT10" s="392" t="e">
        <f t="shared" si="20"/>
        <v>#REF!</v>
      </c>
      <c r="AU10" s="391" t="e">
        <f t="shared" si="20"/>
        <v>#REF!</v>
      </c>
      <c r="AV10" s="392" t="e">
        <f t="shared" si="20"/>
        <v>#REF!</v>
      </c>
      <c r="AW10" s="391" t="e">
        <f t="shared" si="6"/>
        <v>#REF!</v>
      </c>
      <c r="AX10" s="297"/>
      <c r="AZ10" s="353" t="e">
        <f t="shared" si="3"/>
        <v>#REF!</v>
      </c>
      <c r="BA10" s="354" t="e">
        <f t="shared" si="3"/>
        <v>#REF!</v>
      </c>
      <c r="BB10" s="391" t="e">
        <f t="shared" ref="BB10:BL25" si="21">SUMPRODUCT(($C$9:$C$70=$BA10)*($N$9:$N$70=BB$1)*($M$9:$M$70))</f>
        <v>#REF!</v>
      </c>
      <c r="BC10" s="392" t="e">
        <f t="shared" si="21"/>
        <v>#REF!</v>
      </c>
      <c r="BD10" s="391" t="e">
        <f t="shared" si="21"/>
        <v>#REF!</v>
      </c>
      <c r="BE10" s="392" t="e">
        <f t="shared" si="21"/>
        <v>#REF!</v>
      </c>
      <c r="BF10" s="391" t="e">
        <f t="shared" si="21"/>
        <v>#REF!</v>
      </c>
      <c r="BG10" s="392" t="e">
        <f t="shared" si="21"/>
        <v>#REF!</v>
      </c>
      <c r="BH10" s="391" t="e">
        <f t="shared" si="21"/>
        <v>#REF!</v>
      </c>
      <c r="BI10" s="392" t="e">
        <f t="shared" si="21"/>
        <v>#REF!</v>
      </c>
      <c r="BJ10" s="391" t="e">
        <f t="shared" si="21"/>
        <v>#REF!</v>
      </c>
      <c r="BK10" s="392" t="e">
        <f t="shared" si="21"/>
        <v>#REF!</v>
      </c>
      <c r="BL10" s="392" t="e">
        <f t="shared" si="21"/>
        <v>#REF!</v>
      </c>
    </row>
    <row r="11" spans="1:64">
      <c r="A11" s="270"/>
      <c r="B11" s="353" t="e">
        <f>#REF!</f>
        <v>#REF!</v>
      </c>
      <c r="C11" s="354" t="e">
        <f>#REF!</f>
        <v>#REF!</v>
      </c>
      <c r="E11" s="357"/>
      <c r="F11" s="357">
        <f>SUMIF($A$76:$A$742,B11&amp;"- "&amp;C11,$G$76:$G$742)</f>
        <v>0</v>
      </c>
      <c r="G11" s="357">
        <f>E11+F11</f>
        <v>0</v>
      </c>
      <c r="I11" s="357"/>
      <c r="J11" s="357">
        <f>SUMIF($J$76:$J$742,B11&amp;"- "&amp;C11,$O$76:$O$742)</f>
        <v>0</v>
      </c>
      <c r="K11" s="357">
        <f>I11+J11</f>
        <v>0</v>
      </c>
      <c r="M11" s="357">
        <f>G11-K11</f>
        <v>0</v>
      </c>
      <c r="N11" s="354"/>
      <c r="O11" s="288" t="str">
        <f t="shared" si="18"/>
        <v/>
      </c>
      <c r="P11" s="289" t="str">
        <f t="shared" si="14"/>
        <v/>
      </c>
      <c r="Q11" s="280"/>
      <c r="R11" s="271" t="e">
        <f>#REF!</f>
        <v>#REF!</v>
      </c>
      <c r="S11" s="271">
        <f t="shared" si="11"/>
        <v>0</v>
      </c>
      <c r="U11" s="271" t="e">
        <f>#REF!</f>
        <v>#REF!</v>
      </c>
      <c r="V11" s="271">
        <f t="shared" si="12"/>
        <v>0</v>
      </c>
      <c r="Y11" s="270" t="e">
        <f t="shared" si="0"/>
        <v>#REF!</v>
      </c>
      <c r="Z11" s="283" t="e">
        <f t="shared" si="0"/>
        <v>#REF!</v>
      </c>
      <c r="AA11" s="284" t="e">
        <f t="shared" si="19"/>
        <v>#REF!</v>
      </c>
      <c r="AB11" s="285" t="e">
        <f t="shared" si="19"/>
        <v>#REF!</v>
      </c>
      <c r="AC11" s="284" t="e">
        <f t="shared" si="19"/>
        <v>#REF!</v>
      </c>
      <c r="AD11" s="285" t="e">
        <f t="shared" si="19"/>
        <v>#REF!</v>
      </c>
      <c r="AE11" s="284" t="e">
        <f t="shared" si="19"/>
        <v>#REF!</v>
      </c>
      <c r="AF11" s="285" t="e">
        <f t="shared" si="19"/>
        <v>#REF!</v>
      </c>
      <c r="AG11" s="284" t="e">
        <f t="shared" si="19"/>
        <v>#REF!</v>
      </c>
      <c r="AH11" s="285" t="e">
        <f t="shared" si="19"/>
        <v>#REF!</v>
      </c>
      <c r="AI11" s="284" t="e">
        <f t="shared" si="19"/>
        <v>#REF!</v>
      </c>
      <c r="AJ11" s="285" t="e">
        <f t="shared" si="13"/>
        <v>#REF!</v>
      </c>
      <c r="AM11" s="270" t="e">
        <f t="shared" si="1"/>
        <v>#REF!</v>
      </c>
      <c r="AN11" s="283" t="e">
        <f t="shared" si="1"/>
        <v>#REF!</v>
      </c>
      <c r="AO11" s="284" t="e">
        <f t="shared" si="20"/>
        <v>#REF!</v>
      </c>
      <c r="AP11" s="285" t="e">
        <f t="shared" si="20"/>
        <v>#REF!</v>
      </c>
      <c r="AQ11" s="284" t="e">
        <f t="shared" si="20"/>
        <v>#REF!</v>
      </c>
      <c r="AR11" s="285" t="e">
        <f t="shared" si="20"/>
        <v>#REF!</v>
      </c>
      <c r="AS11" s="284" t="e">
        <f t="shared" si="20"/>
        <v>#REF!</v>
      </c>
      <c r="AT11" s="285" t="e">
        <f t="shared" si="20"/>
        <v>#REF!</v>
      </c>
      <c r="AU11" s="284" t="e">
        <f t="shared" si="20"/>
        <v>#REF!</v>
      </c>
      <c r="AV11" s="285" t="e">
        <f t="shared" si="20"/>
        <v>#REF!</v>
      </c>
      <c r="AW11" s="284" t="e">
        <f t="shared" si="6"/>
        <v>#REF!</v>
      </c>
      <c r="AX11" s="285"/>
      <c r="AZ11" s="270" t="e">
        <f t="shared" si="3"/>
        <v>#REF!</v>
      </c>
      <c r="BA11" s="283" t="e">
        <f t="shared" si="3"/>
        <v>#REF!</v>
      </c>
      <c r="BB11" s="284" t="e">
        <f t="shared" si="21"/>
        <v>#REF!</v>
      </c>
      <c r="BC11" s="285" t="e">
        <f t="shared" si="21"/>
        <v>#REF!</v>
      </c>
      <c r="BD11" s="284" t="e">
        <f t="shared" si="21"/>
        <v>#REF!</v>
      </c>
      <c r="BE11" s="285" t="e">
        <f t="shared" si="21"/>
        <v>#REF!</v>
      </c>
      <c r="BF11" s="284" t="e">
        <f t="shared" si="21"/>
        <v>#REF!</v>
      </c>
      <c r="BG11" s="285" t="e">
        <f t="shared" si="21"/>
        <v>#REF!</v>
      </c>
      <c r="BH11" s="284" t="e">
        <f t="shared" si="21"/>
        <v>#REF!</v>
      </c>
      <c r="BI11" s="285" t="e">
        <f t="shared" si="21"/>
        <v>#REF!</v>
      </c>
      <c r="BJ11" s="284" t="e">
        <f t="shared" si="21"/>
        <v>#REF!</v>
      </c>
      <c r="BK11" s="285" t="e">
        <f t="shared" si="21"/>
        <v>#REF!</v>
      </c>
      <c r="BL11" s="285" t="e">
        <f t="shared" si="21"/>
        <v>#REF!</v>
      </c>
    </row>
    <row r="12" spans="1:64">
      <c r="A12" s="270"/>
      <c r="B12" s="270" t="e">
        <f>#REF!</f>
        <v>#REF!</v>
      </c>
      <c r="C12" s="283" t="e">
        <f>#REF!</f>
        <v>#REF!</v>
      </c>
      <c r="E12" s="290"/>
      <c r="F12" s="290">
        <f>SUMIF($A$76:$A$742,B12&amp;"- "&amp;C12,$G$76:$G$742)</f>
        <v>0</v>
      </c>
      <c r="G12" s="290">
        <f>E12+F12</f>
        <v>0</v>
      </c>
      <c r="I12" s="290"/>
      <c r="J12" s="290">
        <f>SUMIF($J$76:$J$742,B12&amp;"- "&amp;C12,$O$76:$O$742)</f>
        <v>0</v>
      </c>
      <c r="K12" s="290">
        <f>I12+J12</f>
        <v>0</v>
      </c>
      <c r="M12" s="290">
        <f>G12-K12</f>
        <v>0</v>
      </c>
      <c r="N12" s="283"/>
      <c r="O12" s="288" t="str">
        <f t="shared" si="18"/>
        <v/>
      </c>
      <c r="P12" s="289" t="str">
        <f t="shared" si="14"/>
        <v/>
      </c>
      <c r="Q12" s="280"/>
      <c r="R12" s="271" t="e">
        <f>#REF!</f>
        <v>#REF!</v>
      </c>
      <c r="S12" s="271">
        <f t="shared" si="11"/>
        <v>0</v>
      </c>
      <c r="U12" s="271" t="e">
        <f>#REF!</f>
        <v>#REF!</v>
      </c>
      <c r="V12" s="271">
        <f t="shared" si="12"/>
        <v>0</v>
      </c>
      <c r="Y12" s="353" t="e">
        <f t="shared" si="0"/>
        <v>#REF!</v>
      </c>
      <c r="Z12" s="354" t="e">
        <f t="shared" si="0"/>
        <v>#REF!</v>
      </c>
      <c r="AA12" s="391" t="e">
        <f t="shared" si="19"/>
        <v>#REF!</v>
      </c>
      <c r="AB12" s="392" t="e">
        <f t="shared" si="19"/>
        <v>#REF!</v>
      </c>
      <c r="AC12" s="391" t="e">
        <f t="shared" si="19"/>
        <v>#REF!</v>
      </c>
      <c r="AD12" s="392" t="e">
        <f t="shared" si="19"/>
        <v>#REF!</v>
      </c>
      <c r="AE12" s="391" t="e">
        <f t="shared" si="19"/>
        <v>#REF!</v>
      </c>
      <c r="AF12" s="392" t="e">
        <f t="shared" si="19"/>
        <v>#REF!</v>
      </c>
      <c r="AG12" s="391" t="e">
        <f t="shared" si="19"/>
        <v>#REF!</v>
      </c>
      <c r="AH12" s="392" t="e">
        <f t="shared" si="19"/>
        <v>#REF!</v>
      </c>
      <c r="AI12" s="391" t="e">
        <f t="shared" si="19"/>
        <v>#REF!</v>
      </c>
      <c r="AJ12" s="392" t="e">
        <f t="shared" si="13"/>
        <v>#REF!</v>
      </c>
      <c r="AM12" s="353" t="e">
        <f t="shared" si="1"/>
        <v>#REF!</v>
      </c>
      <c r="AN12" s="354" t="e">
        <f t="shared" si="1"/>
        <v>#REF!</v>
      </c>
      <c r="AO12" s="391" t="e">
        <f t="shared" si="20"/>
        <v>#REF!</v>
      </c>
      <c r="AP12" s="392" t="e">
        <f t="shared" si="20"/>
        <v>#REF!</v>
      </c>
      <c r="AQ12" s="391" t="e">
        <f t="shared" si="20"/>
        <v>#REF!</v>
      </c>
      <c r="AR12" s="392" t="e">
        <f t="shared" si="20"/>
        <v>#REF!</v>
      </c>
      <c r="AS12" s="391" t="e">
        <f t="shared" si="20"/>
        <v>#REF!</v>
      </c>
      <c r="AT12" s="392" t="e">
        <f t="shared" si="20"/>
        <v>#REF!</v>
      </c>
      <c r="AU12" s="391" t="e">
        <f t="shared" si="20"/>
        <v>#REF!</v>
      </c>
      <c r="AV12" s="392" t="e">
        <f t="shared" si="20"/>
        <v>#REF!</v>
      </c>
      <c r="AW12" s="391" t="e">
        <f t="shared" si="6"/>
        <v>#REF!</v>
      </c>
      <c r="AX12" s="297"/>
      <c r="AZ12" s="353" t="e">
        <f t="shared" si="3"/>
        <v>#REF!</v>
      </c>
      <c r="BA12" s="354" t="e">
        <f t="shared" si="3"/>
        <v>#REF!</v>
      </c>
      <c r="BB12" s="391" t="e">
        <f t="shared" si="21"/>
        <v>#REF!</v>
      </c>
      <c r="BC12" s="392" t="e">
        <f t="shared" si="21"/>
        <v>#REF!</v>
      </c>
      <c r="BD12" s="391" t="e">
        <f t="shared" si="21"/>
        <v>#REF!</v>
      </c>
      <c r="BE12" s="392" t="e">
        <f t="shared" si="21"/>
        <v>#REF!</v>
      </c>
      <c r="BF12" s="391" t="e">
        <f t="shared" si="21"/>
        <v>#REF!</v>
      </c>
      <c r="BG12" s="392" t="e">
        <f t="shared" si="21"/>
        <v>#REF!</v>
      </c>
      <c r="BH12" s="391" t="e">
        <f t="shared" si="21"/>
        <v>#REF!</v>
      </c>
      <c r="BI12" s="392" t="e">
        <f t="shared" si="21"/>
        <v>#REF!</v>
      </c>
      <c r="BJ12" s="391" t="e">
        <f t="shared" si="21"/>
        <v>#REF!</v>
      </c>
      <c r="BK12" s="392" t="e">
        <f t="shared" si="21"/>
        <v>#REF!</v>
      </c>
      <c r="BL12" s="392" t="e">
        <f t="shared" si="21"/>
        <v>#REF!</v>
      </c>
    </row>
    <row r="13" spans="1:64">
      <c r="A13" s="270"/>
      <c r="B13" s="353" t="e">
        <f>#REF!</f>
        <v>#REF!</v>
      </c>
      <c r="C13" s="354" t="e">
        <f>#REF!</f>
        <v>#REF!</v>
      </c>
      <c r="E13" s="357"/>
      <c r="F13" s="357">
        <f>SUMIF($A$76:$A$742,B13&amp;"- "&amp;C13,$G$76:$G$742)</f>
        <v>0</v>
      </c>
      <c r="G13" s="357">
        <f>E13+F13</f>
        <v>0</v>
      </c>
      <c r="I13" s="357"/>
      <c r="J13" s="357">
        <f>SUMIF($J$76:$J$742,B13&amp;"- "&amp;C13,$O$76:$O$742)</f>
        <v>0</v>
      </c>
      <c r="K13" s="357">
        <f>I13+J13</f>
        <v>0</v>
      </c>
      <c r="M13" s="357">
        <f>G13-K13</f>
        <v>0</v>
      </c>
      <c r="N13" s="354"/>
      <c r="O13" s="288" t="str">
        <f t="shared" si="18"/>
        <v/>
      </c>
      <c r="P13" s="289" t="str">
        <f t="shared" si="14"/>
        <v/>
      </c>
      <c r="Q13" s="280"/>
      <c r="R13" s="271" t="e">
        <f>#REF!</f>
        <v>#REF!</v>
      </c>
      <c r="S13" s="271">
        <f t="shared" si="11"/>
        <v>0</v>
      </c>
      <c r="U13" s="271" t="e">
        <f>#REF!</f>
        <v>#REF!</v>
      </c>
      <c r="V13" s="271">
        <f t="shared" si="12"/>
        <v>0</v>
      </c>
      <c r="Y13" s="270" t="e">
        <f t="shared" si="0"/>
        <v>#REF!</v>
      </c>
      <c r="Z13" s="283" t="e">
        <f t="shared" si="0"/>
        <v>#REF!</v>
      </c>
      <c r="AA13" s="284" t="e">
        <f t="shared" si="19"/>
        <v>#REF!</v>
      </c>
      <c r="AB13" s="285" t="e">
        <f t="shared" si="19"/>
        <v>#REF!</v>
      </c>
      <c r="AC13" s="284" t="e">
        <f t="shared" si="19"/>
        <v>#REF!</v>
      </c>
      <c r="AD13" s="285" t="e">
        <f t="shared" si="19"/>
        <v>#REF!</v>
      </c>
      <c r="AE13" s="284" t="e">
        <f t="shared" si="19"/>
        <v>#REF!</v>
      </c>
      <c r="AF13" s="285" t="e">
        <f t="shared" si="19"/>
        <v>#REF!</v>
      </c>
      <c r="AG13" s="284" t="e">
        <f t="shared" si="19"/>
        <v>#REF!</v>
      </c>
      <c r="AH13" s="285" t="e">
        <f t="shared" si="19"/>
        <v>#REF!</v>
      </c>
      <c r="AI13" s="284" t="e">
        <f t="shared" si="19"/>
        <v>#REF!</v>
      </c>
      <c r="AJ13" s="285" t="e">
        <f t="shared" si="13"/>
        <v>#REF!</v>
      </c>
      <c r="AM13" s="270" t="e">
        <f t="shared" si="1"/>
        <v>#REF!</v>
      </c>
      <c r="AN13" s="283" t="e">
        <f t="shared" si="1"/>
        <v>#REF!</v>
      </c>
      <c r="AO13" s="284" t="e">
        <f t="shared" si="20"/>
        <v>#REF!</v>
      </c>
      <c r="AP13" s="285" t="e">
        <f t="shared" si="20"/>
        <v>#REF!</v>
      </c>
      <c r="AQ13" s="284" t="e">
        <f t="shared" si="20"/>
        <v>#REF!</v>
      </c>
      <c r="AR13" s="285" t="e">
        <f t="shared" si="20"/>
        <v>#REF!</v>
      </c>
      <c r="AS13" s="284" t="e">
        <f t="shared" si="20"/>
        <v>#REF!</v>
      </c>
      <c r="AT13" s="285" t="e">
        <f t="shared" si="20"/>
        <v>#REF!</v>
      </c>
      <c r="AU13" s="284" t="e">
        <f t="shared" si="20"/>
        <v>#REF!</v>
      </c>
      <c r="AV13" s="285" t="e">
        <f t="shared" si="20"/>
        <v>#REF!</v>
      </c>
      <c r="AW13" s="284" t="e">
        <f t="shared" si="6"/>
        <v>#REF!</v>
      </c>
      <c r="AX13" s="285"/>
      <c r="AZ13" s="270" t="e">
        <f t="shared" si="3"/>
        <v>#REF!</v>
      </c>
      <c r="BA13" s="283" t="e">
        <f t="shared" si="3"/>
        <v>#REF!</v>
      </c>
      <c r="BB13" s="284" t="e">
        <f t="shared" si="21"/>
        <v>#REF!</v>
      </c>
      <c r="BC13" s="285" t="e">
        <f t="shared" si="21"/>
        <v>#REF!</v>
      </c>
      <c r="BD13" s="284" t="e">
        <f t="shared" si="21"/>
        <v>#REF!</v>
      </c>
      <c r="BE13" s="285" t="e">
        <f t="shared" si="21"/>
        <v>#REF!</v>
      </c>
      <c r="BF13" s="284" t="e">
        <f t="shared" si="21"/>
        <v>#REF!</v>
      </c>
      <c r="BG13" s="285" t="e">
        <f t="shared" si="21"/>
        <v>#REF!</v>
      </c>
      <c r="BH13" s="284" t="e">
        <f t="shared" si="21"/>
        <v>#REF!</v>
      </c>
      <c r="BI13" s="285" t="e">
        <f t="shared" si="21"/>
        <v>#REF!</v>
      </c>
      <c r="BJ13" s="284" t="e">
        <f t="shared" si="21"/>
        <v>#REF!</v>
      </c>
      <c r="BK13" s="285" t="e">
        <f t="shared" si="21"/>
        <v>#REF!</v>
      </c>
      <c r="BL13" s="285" t="e">
        <f t="shared" si="21"/>
        <v>#REF!</v>
      </c>
    </row>
    <row r="14" spans="1:64">
      <c r="A14" s="270"/>
      <c r="B14" s="276" t="e">
        <f>#REF!</f>
        <v>#REF!</v>
      </c>
      <c r="C14" s="277"/>
      <c r="D14" s="274"/>
      <c r="E14" s="286">
        <f>SUM(E15:E31)</f>
        <v>0</v>
      </c>
      <c r="F14" s="286">
        <f>SUM(F15:F31)</f>
        <v>0</v>
      </c>
      <c r="G14" s="286">
        <f>SUM(G15:G31)</f>
        <v>0</v>
      </c>
      <c r="H14" s="274"/>
      <c r="I14" s="286">
        <f>SUM(I15:I31)</f>
        <v>0</v>
      </c>
      <c r="J14" s="286">
        <f>SUM(J15:J31)</f>
        <v>0</v>
      </c>
      <c r="K14" s="286">
        <f>SUM(K15:K31)</f>
        <v>0</v>
      </c>
      <c r="L14" s="274"/>
      <c r="M14" s="286">
        <f>SUM(M15:M31)</f>
        <v>0</v>
      </c>
      <c r="N14" s="277"/>
      <c r="O14" s="288"/>
      <c r="P14" s="289"/>
      <c r="Q14" s="280"/>
      <c r="R14" s="291" t="s">
        <v>17</v>
      </c>
      <c r="S14" s="292">
        <f>SUM(S5:S13)</f>
        <v>0</v>
      </c>
      <c r="T14" s="293" t="str">
        <f>IF(F71=S14,"","ERROR")</f>
        <v/>
      </c>
      <c r="U14" s="271" t="e">
        <f>#REF!</f>
        <v>#REF!</v>
      </c>
      <c r="V14" s="271">
        <f t="shared" si="12"/>
        <v>0</v>
      </c>
      <c r="W14" s="272"/>
      <c r="Y14" s="353" t="e">
        <f t="shared" si="0"/>
        <v>#REF!</v>
      </c>
      <c r="Z14" s="354" t="e">
        <f t="shared" si="0"/>
        <v>#REF!</v>
      </c>
      <c r="AA14" s="391" t="e">
        <f t="shared" si="19"/>
        <v>#REF!</v>
      </c>
      <c r="AB14" s="392" t="e">
        <f t="shared" si="19"/>
        <v>#REF!</v>
      </c>
      <c r="AC14" s="391" t="e">
        <f t="shared" si="19"/>
        <v>#REF!</v>
      </c>
      <c r="AD14" s="392" t="e">
        <f t="shared" si="19"/>
        <v>#REF!</v>
      </c>
      <c r="AE14" s="391" t="e">
        <f t="shared" si="19"/>
        <v>#REF!</v>
      </c>
      <c r="AF14" s="392" t="e">
        <f t="shared" si="19"/>
        <v>#REF!</v>
      </c>
      <c r="AG14" s="391" t="e">
        <f t="shared" si="19"/>
        <v>#REF!</v>
      </c>
      <c r="AH14" s="392" t="e">
        <f t="shared" si="19"/>
        <v>#REF!</v>
      </c>
      <c r="AI14" s="391" t="e">
        <f t="shared" si="19"/>
        <v>#REF!</v>
      </c>
      <c r="AJ14" s="392" t="e">
        <f t="shared" si="13"/>
        <v>#REF!</v>
      </c>
      <c r="AM14" s="353" t="e">
        <f t="shared" si="1"/>
        <v>#REF!</v>
      </c>
      <c r="AN14" s="354" t="e">
        <f t="shared" si="1"/>
        <v>#REF!</v>
      </c>
      <c r="AO14" s="391" t="e">
        <f t="shared" si="20"/>
        <v>#REF!</v>
      </c>
      <c r="AP14" s="392" t="e">
        <f t="shared" si="20"/>
        <v>#REF!</v>
      </c>
      <c r="AQ14" s="391" t="e">
        <f t="shared" si="20"/>
        <v>#REF!</v>
      </c>
      <c r="AR14" s="392" t="e">
        <f t="shared" si="20"/>
        <v>#REF!</v>
      </c>
      <c r="AS14" s="391" t="e">
        <f t="shared" si="20"/>
        <v>#REF!</v>
      </c>
      <c r="AT14" s="392" t="e">
        <f t="shared" si="20"/>
        <v>#REF!</v>
      </c>
      <c r="AU14" s="391" t="e">
        <f t="shared" si="20"/>
        <v>#REF!</v>
      </c>
      <c r="AV14" s="392" t="e">
        <f t="shared" si="20"/>
        <v>#REF!</v>
      </c>
      <c r="AW14" s="391" t="e">
        <f t="shared" si="6"/>
        <v>#REF!</v>
      </c>
      <c r="AX14" s="297"/>
      <c r="AZ14" s="353" t="e">
        <f t="shared" si="3"/>
        <v>#REF!</v>
      </c>
      <c r="BA14" s="354" t="e">
        <f t="shared" si="3"/>
        <v>#REF!</v>
      </c>
      <c r="BB14" s="391" t="e">
        <f t="shared" si="21"/>
        <v>#REF!</v>
      </c>
      <c r="BC14" s="392" t="e">
        <f t="shared" si="21"/>
        <v>#REF!</v>
      </c>
      <c r="BD14" s="391" t="e">
        <f t="shared" si="21"/>
        <v>#REF!</v>
      </c>
      <c r="BE14" s="392" t="e">
        <f t="shared" si="21"/>
        <v>#REF!</v>
      </c>
      <c r="BF14" s="391" t="e">
        <f t="shared" si="21"/>
        <v>#REF!</v>
      </c>
      <c r="BG14" s="392" t="e">
        <f t="shared" si="21"/>
        <v>#REF!</v>
      </c>
      <c r="BH14" s="391" t="e">
        <f t="shared" si="21"/>
        <v>#REF!</v>
      </c>
      <c r="BI14" s="392" t="e">
        <f t="shared" si="21"/>
        <v>#REF!</v>
      </c>
      <c r="BJ14" s="391" t="e">
        <f t="shared" si="21"/>
        <v>#REF!</v>
      </c>
      <c r="BK14" s="392" t="e">
        <f t="shared" si="21"/>
        <v>#REF!</v>
      </c>
      <c r="BL14" s="392" t="e">
        <f t="shared" si="21"/>
        <v>#REF!</v>
      </c>
    </row>
    <row r="15" spans="1:64" ht="9.75" customHeight="1">
      <c r="A15" s="270"/>
      <c r="B15" s="270" t="e">
        <f>#REF!</f>
        <v>#REF!</v>
      </c>
      <c r="C15" s="269" t="e">
        <f>#REF!</f>
        <v>#REF!</v>
      </c>
      <c r="E15" s="290"/>
      <c r="F15" s="290">
        <f t="shared" ref="F15:F31" si="22">SUMIF($A$76:$A$742,B15&amp;"- "&amp;C15,$G$76:$G$742)</f>
        <v>0</v>
      </c>
      <c r="G15" s="290">
        <f t="shared" ref="G15:G31" si="23">E15+F15</f>
        <v>0</v>
      </c>
      <c r="I15" s="290"/>
      <c r="J15" s="290">
        <f t="shared" ref="J15:J31" si="24">SUMIF($J$76:$J$742,B15&amp;"- "&amp;C15,$O$76:$O$742)</f>
        <v>0</v>
      </c>
      <c r="K15" s="290">
        <f t="shared" ref="K15:K31" si="25">I15+J15</f>
        <v>0</v>
      </c>
      <c r="M15" s="290">
        <f t="shared" ref="M15:M31" si="26">G15-K15</f>
        <v>0</v>
      </c>
      <c r="O15" s="288" t="str">
        <f t="shared" si="18"/>
        <v/>
      </c>
      <c r="P15" s="289" t="str">
        <f t="shared" si="14"/>
        <v/>
      </c>
      <c r="Q15" s="280"/>
      <c r="U15" s="271" t="e">
        <f>#REF!</f>
        <v>#REF!</v>
      </c>
      <c r="V15" s="271">
        <f t="shared" si="12"/>
        <v>0</v>
      </c>
      <c r="Y15" s="270" t="e">
        <f t="shared" si="0"/>
        <v>#REF!</v>
      </c>
      <c r="Z15" s="283" t="e">
        <f t="shared" si="0"/>
        <v>#REF!</v>
      </c>
      <c r="AA15" s="284" t="e">
        <f t="shared" si="19"/>
        <v>#REF!</v>
      </c>
      <c r="AB15" s="285" t="e">
        <f t="shared" si="19"/>
        <v>#REF!</v>
      </c>
      <c r="AC15" s="284" t="e">
        <f t="shared" si="19"/>
        <v>#REF!</v>
      </c>
      <c r="AD15" s="285" t="e">
        <f t="shared" si="19"/>
        <v>#REF!</v>
      </c>
      <c r="AE15" s="284" t="e">
        <f t="shared" si="19"/>
        <v>#REF!</v>
      </c>
      <c r="AF15" s="285" t="e">
        <f t="shared" si="19"/>
        <v>#REF!</v>
      </c>
      <c r="AG15" s="284" t="e">
        <f t="shared" si="19"/>
        <v>#REF!</v>
      </c>
      <c r="AH15" s="285" t="e">
        <f t="shared" si="19"/>
        <v>#REF!</v>
      </c>
      <c r="AI15" s="284" t="e">
        <f t="shared" si="19"/>
        <v>#REF!</v>
      </c>
      <c r="AJ15" s="285" t="e">
        <f t="shared" si="13"/>
        <v>#REF!</v>
      </c>
      <c r="AM15" s="270" t="e">
        <f t="shared" si="1"/>
        <v>#REF!</v>
      </c>
      <c r="AN15" s="283" t="e">
        <f t="shared" si="1"/>
        <v>#REF!</v>
      </c>
      <c r="AO15" s="284" t="e">
        <f t="shared" si="20"/>
        <v>#REF!</v>
      </c>
      <c r="AP15" s="285" t="e">
        <f t="shared" si="20"/>
        <v>#REF!</v>
      </c>
      <c r="AQ15" s="284" t="e">
        <f t="shared" si="20"/>
        <v>#REF!</v>
      </c>
      <c r="AR15" s="285" t="e">
        <f t="shared" si="20"/>
        <v>#REF!</v>
      </c>
      <c r="AS15" s="284" t="e">
        <f t="shared" si="20"/>
        <v>#REF!</v>
      </c>
      <c r="AT15" s="285" t="e">
        <f t="shared" si="20"/>
        <v>#REF!</v>
      </c>
      <c r="AU15" s="284" t="e">
        <f t="shared" si="20"/>
        <v>#REF!</v>
      </c>
      <c r="AV15" s="285" t="e">
        <f t="shared" si="20"/>
        <v>#REF!</v>
      </c>
      <c r="AW15" s="284" t="e">
        <f t="shared" si="6"/>
        <v>#REF!</v>
      </c>
      <c r="AX15" s="285"/>
      <c r="AZ15" s="270" t="e">
        <f t="shared" si="3"/>
        <v>#REF!</v>
      </c>
      <c r="BA15" s="283" t="e">
        <f t="shared" si="3"/>
        <v>#REF!</v>
      </c>
      <c r="BB15" s="284" t="e">
        <f t="shared" si="21"/>
        <v>#REF!</v>
      </c>
      <c r="BC15" s="285" t="e">
        <f t="shared" si="21"/>
        <v>#REF!</v>
      </c>
      <c r="BD15" s="284" t="e">
        <f t="shared" si="21"/>
        <v>#REF!</v>
      </c>
      <c r="BE15" s="285" t="e">
        <f t="shared" si="21"/>
        <v>#REF!</v>
      </c>
      <c r="BF15" s="284" t="e">
        <f t="shared" si="21"/>
        <v>#REF!</v>
      </c>
      <c r="BG15" s="285" t="e">
        <f t="shared" si="21"/>
        <v>#REF!</v>
      </c>
      <c r="BH15" s="284" t="e">
        <f t="shared" si="21"/>
        <v>#REF!</v>
      </c>
      <c r="BI15" s="285" t="e">
        <f t="shared" si="21"/>
        <v>#REF!</v>
      </c>
      <c r="BJ15" s="284" t="e">
        <f t="shared" si="21"/>
        <v>#REF!</v>
      </c>
      <c r="BK15" s="285" t="e">
        <f t="shared" si="21"/>
        <v>#REF!</v>
      </c>
      <c r="BL15" s="285" t="e">
        <f t="shared" si="21"/>
        <v>#REF!</v>
      </c>
    </row>
    <row r="16" spans="1:64" ht="10.5" customHeight="1">
      <c r="A16" s="270"/>
      <c r="B16" s="353" t="e">
        <f>#REF!</f>
        <v>#REF!</v>
      </c>
      <c r="C16" s="354" t="e">
        <f>#REF!</f>
        <v>#REF!</v>
      </c>
      <c r="E16" s="357"/>
      <c r="F16" s="357">
        <f t="shared" si="22"/>
        <v>0</v>
      </c>
      <c r="G16" s="357">
        <f t="shared" si="23"/>
        <v>0</v>
      </c>
      <c r="I16" s="357"/>
      <c r="J16" s="357">
        <f t="shared" si="24"/>
        <v>0</v>
      </c>
      <c r="K16" s="357">
        <f t="shared" si="25"/>
        <v>0</v>
      </c>
      <c r="M16" s="357">
        <f t="shared" si="26"/>
        <v>0</v>
      </c>
      <c r="N16" s="354"/>
      <c r="O16" s="288" t="str">
        <f t="shared" si="18"/>
        <v/>
      </c>
      <c r="P16" s="289" t="str">
        <f t="shared" si="14"/>
        <v/>
      </c>
      <c r="Q16" s="280"/>
      <c r="U16" s="291" t="s">
        <v>8</v>
      </c>
      <c r="V16" s="292">
        <f>SUM(V5:V15)</f>
        <v>0</v>
      </c>
      <c r="Y16" s="353" t="e">
        <f t="shared" si="0"/>
        <v>#REF!</v>
      </c>
      <c r="Z16" s="354" t="e">
        <f t="shared" si="0"/>
        <v>#REF!</v>
      </c>
      <c r="AA16" s="391" t="e">
        <f t="shared" si="19"/>
        <v>#REF!</v>
      </c>
      <c r="AB16" s="392" t="e">
        <f t="shared" si="19"/>
        <v>#REF!</v>
      </c>
      <c r="AC16" s="391" t="e">
        <f t="shared" si="19"/>
        <v>#REF!</v>
      </c>
      <c r="AD16" s="392" t="e">
        <f t="shared" si="19"/>
        <v>#REF!</v>
      </c>
      <c r="AE16" s="391" t="e">
        <f t="shared" si="19"/>
        <v>#REF!</v>
      </c>
      <c r="AF16" s="392" t="e">
        <f t="shared" si="19"/>
        <v>#REF!</v>
      </c>
      <c r="AG16" s="391" t="e">
        <f t="shared" si="19"/>
        <v>#REF!</v>
      </c>
      <c r="AH16" s="392" t="e">
        <f t="shared" si="19"/>
        <v>#REF!</v>
      </c>
      <c r="AI16" s="391" t="e">
        <f t="shared" si="19"/>
        <v>#REF!</v>
      </c>
      <c r="AJ16" s="392" t="e">
        <f t="shared" si="13"/>
        <v>#REF!</v>
      </c>
      <c r="AM16" s="353" t="e">
        <f t="shared" si="1"/>
        <v>#REF!</v>
      </c>
      <c r="AN16" s="354" t="e">
        <f t="shared" si="1"/>
        <v>#REF!</v>
      </c>
      <c r="AO16" s="391" t="e">
        <f t="shared" si="20"/>
        <v>#REF!</v>
      </c>
      <c r="AP16" s="392" t="e">
        <f t="shared" si="20"/>
        <v>#REF!</v>
      </c>
      <c r="AQ16" s="391" t="e">
        <f t="shared" si="20"/>
        <v>#REF!</v>
      </c>
      <c r="AR16" s="392" t="e">
        <f t="shared" si="20"/>
        <v>#REF!</v>
      </c>
      <c r="AS16" s="391" t="e">
        <f t="shared" si="20"/>
        <v>#REF!</v>
      </c>
      <c r="AT16" s="392" t="e">
        <f t="shared" si="20"/>
        <v>#REF!</v>
      </c>
      <c r="AU16" s="391" t="e">
        <f t="shared" si="20"/>
        <v>#REF!</v>
      </c>
      <c r="AV16" s="392" t="e">
        <f t="shared" si="20"/>
        <v>#REF!</v>
      </c>
      <c r="AW16" s="391" t="e">
        <f t="shared" si="6"/>
        <v>#REF!</v>
      </c>
      <c r="AX16" s="297"/>
      <c r="AZ16" s="353" t="e">
        <f t="shared" si="3"/>
        <v>#REF!</v>
      </c>
      <c r="BA16" s="354" t="e">
        <f t="shared" si="3"/>
        <v>#REF!</v>
      </c>
      <c r="BB16" s="391" t="e">
        <f t="shared" si="21"/>
        <v>#REF!</v>
      </c>
      <c r="BC16" s="392" t="e">
        <f t="shared" si="21"/>
        <v>#REF!</v>
      </c>
      <c r="BD16" s="391" t="e">
        <f t="shared" si="21"/>
        <v>#REF!</v>
      </c>
      <c r="BE16" s="392" t="e">
        <f t="shared" si="21"/>
        <v>#REF!</v>
      </c>
      <c r="BF16" s="391" t="e">
        <f t="shared" si="21"/>
        <v>#REF!</v>
      </c>
      <c r="BG16" s="392" t="e">
        <f t="shared" si="21"/>
        <v>#REF!</v>
      </c>
      <c r="BH16" s="391" t="e">
        <f t="shared" si="21"/>
        <v>#REF!</v>
      </c>
      <c r="BI16" s="392" t="e">
        <f t="shared" si="21"/>
        <v>#REF!</v>
      </c>
      <c r="BJ16" s="391" t="e">
        <f t="shared" si="21"/>
        <v>#REF!</v>
      </c>
      <c r="BK16" s="392" t="e">
        <f t="shared" si="21"/>
        <v>#REF!</v>
      </c>
      <c r="BL16" s="392" t="e">
        <f t="shared" si="21"/>
        <v>#REF!</v>
      </c>
    </row>
    <row r="17" spans="1:64" ht="9.75" customHeight="1">
      <c r="A17" s="270"/>
      <c r="B17" s="270" t="e">
        <f>#REF!</f>
        <v>#REF!</v>
      </c>
      <c r="C17" s="283" t="e">
        <f>#REF!</f>
        <v>#REF!</v>
      </c>
      <c r="E17" s="290"/>
      <c r="F17" s="290">
        <f t="shared" si="22"/>
        <v>0</v>
      </c>
      <c r="G17" s="290">
        <f t="shared" si="23"/>
        <v>0</v>
      </c>
      <c r="I17" s="290"/>
      <c r="J17" s="290">
        <f t="shared" si="24"/>
        <v>0</v>
      </c>
      <c r="K17" s="290">
        <f t="shared" si="25"/>
        <v>0</v>
      </c>
      <c r="M17" s="290">
        <f t="shared" si="26"/>
        <v>0</v>
      </c>
      <c r="N17" s="283"/>
      <c r="O17" s="288" t="str">
        <f t="shared" si="18"/>
        <v/>
      </c>
      <c r="P17" s="289" t="str">
        <f t="shared" si="14"/>
        <v/>
      </c>
      <c r="Q17" s="280"/>
      <c r="R17" s="281" t="s">
        <v>16</v>
      </c>
      <c r="S17" s="282" t="s">
        <v>3</v>
      </c>
      <c r="Y17" s="270" t="e">
        <f t="shared" si="0"/>
        <v>#REF!</v>
      </c>
      <c r="Z17" s="283" t="e">
        <f t="shared" si="0"/>
        <v>#REF!</v>
      </c>
      <c r="AA17" s="284" t="e">
        <f t="shared" si="19"/>
        <v>#REF!</v>
      </c>
      <c r="AB17" s="285" t="e">
        <f t="shared" si="19"/>
        <v>#REF!</v>
      </c>
      <c r="AC17" s="284" t="e">
        <f t="shared" si="19"/>
        <v>#REF!</v>
      </c>
      <c r="AD17" s="285" t="e">
        <f t="shared" si="19"/>
        <v>#REF!</v>
      </c>
      <c r="AE17" s="284" t="e">
        <f t="shared" si="19"/>
        <v>#REF!</v>
      </c>
      <c r="AF17" s="285" t="e">
        <f t="shared" si="19"/>
        <v>#REF!</v>
      </c>
      <c r="AG17" s="284" t="e">
        <f t="shared" si="19"/>
        <v>#REF!</v>
      </c>
      <c r="AH17" s="285" t="e">
        <f t="shared" si="19"/>
        <v>#REF!</v>
      </c>
      <c r="AI17" s="284" t="e">
        <f t="shared" si="19"/>
        <v>#REF!</v>
      </c>
      <c r="AJ17" s="285" t="e">
        <f t="shared" si="13"/>
        <v>#REF!</v>
      </c>
      <c r="AM17" s="270" t="e">
        <f t="shared" si="1"/>
        <v>#REF!</v>
      </c>
      <c r="AN17" s="283" t="e">
        <f t="shared" si="1"/>
        <v>#REF!</v>
      </c>
      <c r="AO17" s="284" t="e">
        <f t="shared" si="20"/>
        <v>#REF!</v>
      </c>
      <c r="AP17" s="285" t="e">
        <f t="shared" si="20"/>
        <v>#REF!</v>
      </c>
      <c r="AQ17" s="284" t="e">
        <f t="shared" si="20"/>
        <v>#REF!</v>
      </c>
      <c r="AR17" s="285" t="e">
        <f t="shared" si="20"/>
        <v>#REF!</v>
      </c>
      <c r="AS17" s="284" t="e">
        <f t="shared" si="20"/>
        <v>#REF!</v>
      </c>
      <c r="AT17" s="285" t="e">
        <f t="shared" si="20"/>
        <v>#REF!</v>
      </c>
      <c r="AU17" s="284" t="e">
        <f t="shared" si="20"/>
        <v>#REF!</v>
      </c>
      <c r="AV17" s="285" t="e">
        <f t="shared" si="20"/>
        <v>#REF!</v>
      </c>
      <c r="AW17" s="284" t="e">
        <f t="shared" si="6"/>
        <v>#REF!</v>
      </c>
      <c r="AX17" s="285"/>
      <c r="AZ17" s="270" t="e">
        <f t="shared" si="3"/>
        <v>#REF!</v>
      </c>
      <c r="BA17" s="283" t="e">
        <f t="shared" si="3"/>
        <v>#REF!</v>
      </c>
      <c r="BB17" s="284" t="e">
        <f t="shared" si="21"/>
        <v>#REF!</v>
      </c>
      <c r="BC17" s="285" t="e">
        <f t="shared" si="21"/>
        <v>#REF!</v>
      </c>
      <c r="BD17" s="284" t="e">
        <f t="shared" si="21"/>
        <v>#REF!</v>
      </c>
      <c r="BE17" s="285" t="e">
        <f t="shared" si="21"/>
        <v>#REF!</v>
      </c>
      <c r="BF17" s="284" t="e">
        <f t="shared" si="21"/>
        <v>#REF!</v>
      </c>
      <c r="BG17" s="285" t="e">
        <f t="shared" si="21"/>
        <v>#REF!</v>
      </c>
      <c r="BH17" s="284" t="e">
        <f t="shared" si="21"/>
        <v>#REF!</v>
      </c>
      <c r="BI17" s="285" t="e">
        <f t="shared" si="21"/>
        <v>#REF!</v>
      </c>
      <c r="BJ17" s="284" t="e">
        <f t="shared" si="21"/>
        <v>#REF!</v>
      </c>
      <c r="BK17" s="285" t="e">
        <f t="shared" si="21"/>
        <v>#REF!</v>
      </c>
      <c r="BL17" s="285" t="e">
        <f t="shared" si="21"/>
        <v>#REF!</v>
      </c>
    </row>
    <row r="18" spans="1:64" ht="9.75" customHeight="1">
      <c r="A18" s="270"/>
      <c r="B18" s="353" t="e">
        <f>#REF!</f>
        <v>#REF!</v>
      </c>
      <c r="C18" s="354" t="e">
        <f>#REF!</f>
        <v>#REF!</v>
      </c>
      <c r="E18" s="357"/>
      <c r="F18" s="357">
        <f t="shared" si="22"/>
        <v>0</v>
      </c>
      <c r="G18" s="357">
        <f t="shared" si="23"/>
        <v>0</v>
      </c>
      <c r="I18" s="357"/>
      <c r="J18" s="357">
        <f t="shared" si="24"/>
        <v>0</v>
      </c>
      <c r="K18" s="357">
        <f t="shared" si="25"/>
        <v>0</v>
      </c>
      <c r="M18" s="357">
        <f t="shared" si="26"/>
        <v>0</v>
      </c>
      <c r="N18" s="354"/>
      <c r="O18" s="288" t="str">
        <f t="shared" si="18"/>
        <v/>
      </c>
      <c r="P18" s="289" t="str">
        <f t="shared" si="14"/>
        <v/>
      </c>
      <c r="Q18" s="280"/>
      <c r="R18" s="271" t="e">
        <f>#REF!</f>
        <v>#REF!</v>
      </c>
      <c r="S18" s="294">
        <f t="shared" ref="S18:S25" si="27">SUMIF($K$76:$K$743,R18,$O$76:$O$743)</f>
        <v>0</v>
      </c>
      <c r="Y18" s="353" t="e">
        <f t="shared" si="0"/>
        <v>#REF!</v>
      </c>
      <c r="Z18" s="354" t="e">
        <f t="shared" si="0"/>
        <v>#REF!</v>
      </c>
      <c r="AA18" s="391" t="e">
        <f t="shared" si="19"/>
        <v>#REF!</v>
      </c>
      <c r="AB18" s="392" t="e">
        <f t="shared" si="19"/>
        <v>#REF!</v>
      </c>
      <c r="AC18" s="391" t="e">
        <f t="shared" si="19"/>
        <v>#REF!</v>
      </c>
      <c r="AD18" s="392" t="e">
        <f t="shared" si="19"/>
        <v>#REF!</v>
      </c>
      <c r="AE18" s="391" t="e">
        <f t="shared" si="19"/>
        <v>#REF!</v>
      </c>
      <c r="AF18" s="392" t="e">
        <f t="shared" si="19"/>
        <v>#REF!</v>
      </c>
      <c r="AG18" s="391" t="e">
        <f t="shared" si="19"/>
        <v>#REF!</v>
      </c>
      <c r="AH18" s="392" t="e">
        <f t="shared" si="19"/>
        <v>#REF!</v>
      </c>
      <c r="AI18" s="391" t="e">
        <f t="shared" si="19"/>
        <v>#REF!</v>
      </c>
      <c r="AJ18" s="392" t="e">
        <f t="shared" si="13"/>
        <v>#REF!</v>
      </c>
      <c r="AM18" s="353" t="e">
        <f t="shared" si="1"/>
        <v>#REF!</v>
      </c>
      <c r="AN18" s="354" t="e">
        <f t="shared" si="1"/>
        <v>#REF!</v>
      </c>
      <c r="AO18" s="391" t="e">
        <f t="shared" si="20"/>
        <v>#REF!</v>
      </c>
      <c r="AP18" s="392" t="e">
        <f t="shared" si="20"/>
        <v>#REF!</v>
      </c>
      <c r="AQ18" s="391" t="e">
        <f t="shared" si="20"/>
        <v>#REF!</v>
      </c>
      <c r="AR18" s="392" t="e">
        <f t="shared" si="20"/>
        <v>#REF!</v>
      </c>
      <c r="AS18" s="391" t="e">
        <f t="shared" si="20"/>
        <v>#REF!</v>
      </c>
      <c r="AT18" s="392" t="e">
        <f t="shared" si="20"/>
        <v>#REF!</v>
      </c>
      <c r="AU18" s="391" t="e">
        <f t="shared" si="20"/>
        <v>#REF!</v>
      </c>
      <c r="AV18" s="392" t="e">
        <f t="shared" si="20"/>
        <v>#REF!</v>
      </c>
      <c r="AW18" s="391" t="e">
        <f t="shared" si="6"/>
        <v>#REF!</v>
      </c>
      <c r="AX18" s="297"/>
      <c r="AZ18" s="353" t="e">
        <f t="shared" ref="AZ18:BA51" si="28">B23</f>
        <v>#REF!</v>
      </c>
      <c r="BA18" s="354" t="e">
        <f t="shared" si="28"/>
        <v>#REF!</v>
      </c>
      <c r="BB18" s="391" t="e">
        <f t="shared" si="21"/>
        <v>#REF!</v>
      </c>
      <c r="BC18" s="392" t="e">
        <f t="shared" si="21"/>
        <v>#REF!</v>
      </c>
      <c r="BD18" s="391" t="e">
        <f t="shared" si="21"/>
        <v>#REF!</v>
      </c>
      <c r="BE18" s="392" t="e">
        <f t="shared" si="21"/>
        <v>#REF!</v>
      </c>
      <c r="BF18" s="391" t="e">
        <f t="shared" si="21"/>
        <v>#REF!</v>
      </c>
      <c r="BG18" s="392" t="e">
        <f t="shared" si="21"/>
        <v>#REF!</v>
      </c>
      <c r="BH18" s="391" t="e">
        <f t="shared" si="21"/>
        <v>#REF!</v>
      </c>
      <c r="BI18" s="392" t="e">
        <f t="shared" si="21"/>
        <v>#REF!</v>
      </c>
      <c r="BJ18" s="391" t="e">
        <f t="shared" si="21"/>
        <v>#REF!</v>
      </c>
      <c r="BK18" s="392" t="e">
        <f t="shared" si="21"/>
        <v>#REF!</v>
      </c>
      <c r="BL18" s="392" t="e">
        <f t="shared" si="21"/>
        <v>#REF!</v>
      </c>
    </row>
    <row r="19" spans="1:64" ht="9" customHeight="1">
      <c r="A19" s="270"/>
      <c r="B19" s="270" t="e">
        <f>#REF!</f>
        <v>#REF!</v>
      </c>
      <c r="C19" s="283" t="e">
        <f>#REF!</f>
        <v>#REF!</v>
      </c>
      <c r="E19" s="290"/>
      <c r="F19" s="290">
        <f t="shared" si="22"/>
        <v>0</v>
      </c>
      <c r="G19" s="290">
        <f t="shared" si="23"/>
        <v>0</v>
      </c>
      <c r="I19" s="290"/>
      <c r="J19" s="290">
        <f t="shared" si="24"/>
        <v>0</v>
      </c>
      <c r="K19" s="290">
        <f t="shared" si="25"/>
        <v>0</v>
      </c>
      <c r="M19" s="290">
        <f t="shared" si="26"/>
        <v>0</v>
      </c>
      <c r="N19" s="283"/>
      <c r="O19" s="288" t="str">
        <f t="shared" si="18"/>
        <v/>
      </c>
      <c r="P19" s="289" t="str">
        <f t="shared" si="14"/>
        <v/>
      </c>
      <c r="Q19" s="280"/>
      <c r="R19" s="271" t="e">
        <f>#REF!</f>
        <v>#REF!</v>
      </c>
      <c r="S19" s="294">
        <f t="shared" si="27"/>
        <v>0</v>
      </c>
      <c r="Y19" s="270" t="e">
        <f t="shared" si="0"/>
        <v>#REF!</v>
      </c>
      <c r="Z19" s="283" t="e">
        <f t="shared" si="0"/>
        <v>#REF!</v>
      </c>
      <c r="AA19" s="284" t="e">
        <f t="shared" si="19"/>
        <v>#REF!</v>
      </c>
      <c r="AB19" s="285" t="e">
        <f t="shared" si="19"/>
        <v>#REF!</v>
      </c>
      <c r="AC19" s="284" t="e">
        <f t="shared" si="19"/>
        <v>#REF!</v>
      </c>
      <c r="AD19" s="285" t="e">
        <f t="shared" si="19"/>
        <v>#REF!</v>
      </c>
      <c r="AE19" s="284" t="e">
        <f t="shared" si="19"/>
        <v>#REF!</v>
      </c>
      <c r="AF19" s="285" t="e">
        <f t="shared" si="19"/>
        <v>#REF!</v>
      </c>
      <c r="AG19" s="284" t="e">
        <f t="shared" si="19"/>
        <v>#REF!</v>
      </c>
      <c r="AH19" s="285" t="e">
        <f t="shared" si="19"/>
        <v>#REF!</v>
      </c>
      <c r="AI19" s="284" t="e">
        <f t="shared" si="19"/>
        <v>#REF!</v>
      </c>
      <c r="AJ19" s="285" t="e">
        <f t="shared" si="13"/>
        <v>#REF!</v>
      </c>
      <c r="AM19" s="270" t="e">
        <f t="shared" si="1"/>
        <v>#REF!</v>
      </c>
      <c r="AN19" s="283" t="e">
        <f t="shared" si="1"/>
        <v>#REF!</v>
      </c>
      <c r="AO19" s="284" t="e">
        <f t="shared" si="20"/>
        <v>#REF!</v>
      </c>
      <c r="AP19" s="285" t="e">
        <f t="shared" si="20"/>
        <v>#REF!</v>
      </c>
      <c r="AQ19" s="284" t="e">
        <f t="shared" si="20"/>
        <v>#REF!</v>
      </c>
      <c r="AR19" s="285" t="e">
        <f t="shared" si="20"/>
        <v>#REF!</v>
      </c>
      <c r="AS19" s="284" t="e">
        <f t="shared" si="20"/>
        <v>#REF!</v>
      </c>
      <c r="AT19" s="285" t="e">
        <f t="shared" si="20"/>
        <v>#REF!</v>
      </c>
      <c r="AU19" s="284" t="e">
        <f t="shared" si="20"/>
        <v>#REF!</v>
      </c>
      <c r="AV19" s="285" t="e">
        <f t="shared" si="20"/>
        <v>#REF!</v>
      </c>
      <c r="AW19" s="284" t="e">
        <f t="shared" si="6"/>
        <v>#REF!</v>
      </c>
      <c r="AX19" s="285"/>
      <c r="AZ19" s="270" t="e">
        <f t="shared" si="28"/>
        <v>#REF!</v>
      </c>
      <c r="BA19" s="283" t="e">
        <f t="shared" si="28"/>
        <v>#REF!</v>
      </c>
      <c r="BB19" s="284" t="e">
        <f t="shared" si="21"/>
        <v>#REF!</v>
      </c>
      <c r="BC19" s="285" t="e">
        <f t="shared" si="21"/>
        <v>#REF!</v>
      </c>
      <c r="BD19" s="284" t="e">
        <f t="shared" si="21"/>
        <v>#REF!</v>
      </c>
      <c r="BE19" s="285" t="e">
        <f t="shared" si="21"/>
        <v>#REF!</v>
      </c>
      <c r="BF19" s="284" t="e">
        <f t="shared" si="21"/>
        <v>#REF!</v>
      </c>
      <c r="BG19" s="285" t="e">
        <f t="shared" si="21"/>
        <v>#REF!</v>
      </c>
      <c r="BH19" s="284" t="e">
        <f t="shared" si="21"/>
        <v>#REF!</v>
      </c>
      <c r="BI19" s="285" t="e">
        <f t="shared" si="21"/>
        <v>#REF!</v>
      </c>
      <c r="BJ19" s="284" t="e">
        <f t="shared" si="21"/>
        <v>#REF!</v>
      </c>
      <c r="BK19" s="285" t="e">
        <f t="shared" si="21"/>
        <v>#REF!</v>
      </c>
      <c r="BL19" s="285" t="e">
        <f t="shared" si="21"/>
        <v>#REF!</v>
      </c>
    </row>
    <row r="20" spans="1:64" ht="11.25" customHeight="1">
      <c r="A20" s="270"/>
      <c r="B20" s="353" t="e">
        <f>#REF!</f>
        <v>#REF!</v>
      </c>
      <c r="C20" s="354" t="e">
        <f>#REF!</f>
        <v>#REF!</v>
      </c>
      <c r="E20" s="357"/>
      <c r="F20" s="357">
        <f t="shared" si="22"/>
        <v>0</v>
      </c>
      <c r="G20" s="357">
        <f t="shared" si="23"/>
        <v>0</v>
      </c>
      <c r="I20" s="357"/>
      <c r="J20" s="357">
        <f t="shared" si="24"/>
        <v>0</v>
      </c>
      <c r="K20" s="357">
        <f t="shared" si="25"/>
        <v>0</v>
      </c>
      <c r="M20" s="357">
        <f t="shared" si="26"/>
        <v>0</v>
      </c>
      <c r="N20" s="354"/>
      <c r="O20" s="288" t="str">
        <f t="shared" si="18"/>
        <v/>
      </c>
      <c r="P20" s="289" t="str">
        <f t="shared" si="14"/>
        <v/>
      </c>
      <c r="Q20" s="280"/>
      <c r="R20" s="271" t="e">
        <f>#REF!</f>
        <v>#REF!</v>
      </c>
      <c r="S20" s="294">
        <f t="shared" si="27"/>
        <v>0</v>
      </c>
      <c r="Y20" s="353" t="e">
        <f t="shared" si="0"/>
        <v>#REF!</v>
      </c>
      <c r="Z20" s="354" t="e">
        <f t="shared" si="0"/>
        <v>#REF!</v>
      </c>
      <c r="AA20" s="391" t="e">
        <f t="shared" si="19"/>
        <v>#REF!</v>
      </c>
      <c r="AB20" s="392" t="e">
        <f t="shared" si="19"/>
        <v>#REF!</v>
      </c>
      <c r="AC20" s="391" t="e">
        <f t="shared" si="19"/>
        <v>#REF!</v>
      </c>
      <c r="AD20" s="392" t="e">
        <f t="shared" si="19"/>
        <v>#REF!</v>
      </c>
      <c r="AE20" s="391" t="e">
        <f t="shared" si="19"/>
        <v>#REF!</v>
      </c>
      <c r="AF20" s="392" t="e">
        <f t="shared" si="19"/>
        <v>#REF!</v>
      </c>
      <c r="AG20" s="391" t="e">
        <f t="shared" si="19"/>
        <v>#REF!</v>
      </c>
      <c r="AH20" s="392" t="e">
        <f t="shared" si="19"/>
        <v>#REF!</v>
      </c>
      <c r="AI20" s="391" t="e">
        <f t="shared" si="19"/>
        <v>#REF!</v>
      </c>
      <c r="AJ20" s="392" t="e">
        <f t="shared" si="13"/>
        <v>#REF!</v>
      </c>
      <c r="AM20" s="353" t="e">
        <f t="shared" si="1"/>
        <v>#REF!</v>
      </c>
      <c r="AN20" s="354" t="e">
        <f t="shared" si="1"/>
        <v>#REF!</v>
      </c>
      <c r="AO20" s="391" t="e">
        <f t="shared" si="20"/>
        <v>#REF!</v>
      </c>
      <c r="AP20" s="392" t="e">
        <f t="shared" si="20"/>
        <v>#REF!</v>
      </c>
      <c r="AQ20" s="391" t="e">
        <f t="shared" si="20"/>
        <v>#REF!</v>
      </c>
      <c r="AR20" s="392" t="e">
        <f t="shared" si="20"/>
        <v>#REF!</v>
      </c>
      <c r="AS20" s="391" t="e">
        <f t="shared" si="20"/>
        <v>#REF!</v>
      </c>
      <c r="AT20" s="392" t="e">
        <f t="shared" si="20"/>
        <v>#REF!</v>
      </c>
      <c r="AU20" s="391" t="e">
        <f t="shared" si="20"/>
        <v>#REF!</v>
      </c>
      <c r="AV20" s="392" t="e">
        <f t="shared" si="20"/>
        <v>#REF!</v>
      </c>
      <c r="AW20" s="391" t="e">
        <f t="shared" si="6"/>
        <v>#REF!</v>
      </c>
      <c r="AX20" s="297"/>
      <c r="AZ20" s="353" t="e">
        <f t="shared" si="28"/>
        <v>#REF!</v>
      </c>
      <c r="BA20" s="354" t="e">
        <f t="shared" si="28"/>
        <v>#REF!</v>
      </c>
      <c r="BB20" s="391" t="e">
        <f t="shared" si="21"/>
        <v>#REF!</v>
      </c>
      <c r="BC20" s="392" t="e">
        <f t="shared" si="21"/>
        <v>#REF!</v>
      </c>
      <c r="BD20" s="391" t="e">
        <f t="shared" si="21"/>
        <v>#REF!</v>
      </c>
      <c r="BE20" s="392" t="e">
        <f t="shared" si="21"/>
        <v>#REF!</v>
      </c>
      <c r="BF20" s="391" t="e">
        <f t="shared" si="21"/>
        <v>#REF!</v>
      </c>
      <c r="BG20" s="392" t="e">
        <f t="shared" si="21"/>
        <v>#REF!</v>
      </c>
      <c r="BH20" s="391" t="e">
        <f t="shared" si="21"/>
        <v>#REF!</v>
      </c>
      <c r="BI20" s="392" t="e">
        <f t="shared" si="21"/>
        <v>#REF!</v>
      </c>
      <c r="BJ20" s="391" t="e">
        <f t="shared" si="21"/>
        <v>#REF!</v>
      </c>
      <c r="BK20" s="392" t="e">
        <f t="shared" si="21"/>
        <v>#REF!</v>
      </c>
      <c r="BL20" s="392" t="e">
        <f t="shared" si="21"/>
        <v>#REF!</v>
      </c>
    </row>
    <row r="21" spans="1:64" ht="10.5" customHeight="1">
      <c r="A21" s="270"/>
      <c r="B21" s="270" t="e">
        <f>#REF!</f>
        <v>#REF!</v>
      </c>
      <c r="C21" s="269" t="e">
        <f>#REF!</f>
        <v>#REF!</v>
      </c>
      <c r="E21" s="290"/>
      <c r="F21" s="290">
        <f t="shared" si="22"/>
        <v>0</v>
      </c>
      <c r="G21" s="290">
        <f t="shared" si="23"/>
        <v>0</v>
      </c>
      <c r="I21" s="290"/>
      <c r="J21" s="290">
        <f t="shared" si="24"/>
        <v>0</v>
      </c>
      <c r="K21" s="290">
        <f t="shared" si="25"/>
        <v>0</v>
      </c>
      <c r="M21" s="290">
        <f t="shared" si="26"/>
        <v>0</v>
      </c>
      <c r="O21" s="288" t="str">
        <f t="shared" si="18"/>
        <v/>
      </c>
      <c r="P21" s="289" t="str">
        <f t="shared" si="14"/>
        <v/>
      </c>
      <c r="Q21" s="280"/>
      <c r="R21" s="271" t="e">
        <f>#REF!</f>
        <v>#REF!</v>
      </c>
      <c r="S21" s="294">
        <f t="shared" si="27"/>
        <v>0</v>
      </c>
      <c r="Y21" s="270" t="e">
        <f t="shared" si="0"/>
        <v>#REF!</v>
      </c>
      <c r="Z21" s="283" t="e">
        <f t="shared" si="0"/>
        <v>#REF!</v>
      </c>
      <c r="AA21" s="284" t="e">
        <f t="shared" si="19"/>
        <v>#REF!</v>
      </c>
      <c r="AB21" s="285" t="e">
        <f t="shared" si="19"/>
        <v>#REF!</v>
      </c>
      <c r="AC21" s="284" t="e">
        <f t="shared" si="19"/>
        <v>#REF!</v>
      </c>
      <c r="AD21" s="285" t="e">
        <f t="shared" si="19"/>
        <v>#REF!</v>
      </c>
      <c r="AE21" s="284" t="e">
        <f t="shared" si="19"/>
        <v>#REF!</v>
      </c>
      <c r="AF21" s="285" t="e">
        <f t="shared" si="19"/>
        <v>#REF!</v>
      </c>
      <c r="AG21" s="284" t="e">
        <f t="shared" si="19"/>
        <v>#REF!</v>
      </c>
      <c r="AH21" s="285" t="e">
        <f t="shared" si="19"/>
        <v>#REF!</v>
      </c>
      <c r="AI21" s="284" t="e">
        <f t="shared" si="19"/>
        <v>#REF!</v>
      </c>
      <c r="AJ21" s="285" t="e">
        <f t="shared" si="13"/>
        <v>#REF!</v>
      </c>
      <c r="AM21" s="270" t="e">
        <f t="shared" si="1"/>
        <v>#REF!</v>
      </c>
      <c r="AN21" s="283" t="e">
        <f t="shared" si="1"/>
        <v>#REF!</v>
      </c>
      <c r="AO21" s="284" t="e">
        <f t="shared" si="20"/>
        <v>#REF!</v>
      </c>
      <c r="AP21" s="285" t="e">
        <f t="shared" si="20"/>
        <v>#REF!</v>
      </c>
      <c r="AQ21" s="284" t="e">
        <f t="shared" si="20"/>
        <v>#REF!</v>
      </c>
      <c r="AR21" s="285" t="e">
        <f t="shared" si="20"/>
        <v>#REF!</v>
      </c>
      <c r="AS21" s="284" t="e">
        <f t="shared" si="20"/>
        <v>#REF!</v>
      </c>
      <c r="AT21" s="285" t="e">
        <f t="shared" si="20"/>
        <v>#REF!</v>
      </c>
      <c r="AU21" s="284" t="e">
        <f t="shared" si="20"/>
        <v>#REF!</v>
      </c>
      <c r="AV21" s="285" t="e">
        <f t="shared" si="20"/>
        <v>#REF!</v>
      </c>
      <c r="AW21" s="284" t="e">
        <f t="shared" si="6"/>
        <v>#REF!</v>
      </c>
      <c r="AX21" s="285"/>
      <c r="AZ21" s="270" t="e">
        <f t="shared" si="28"/>
        <v>#REF!</v>
      </c>
      <c r="BA21" s="283" t="e">
        <f t="shared" si="28"/>
        <v>#REF!</v>
      </c>
      <c r="BB21" s="284" t="e">
        <f t="shared" si="21"/>
        <v>#REF!</v>
      </c>
      <c r="BC21" s="285" t="e">
        <f t="shared" si="21"/>
        <v>#REF!</v>
      </c>
      <c r="BD21" s="284" t="e">
        <f t="shared" si="21"/>
        <v>#REF!</v>
      </c>
      <c r="BE21" s="285" t="e">
        <f t="shared" si="21"/>
        <v>#REF!</v>
      </c>
      <c r="BF21" s="284" t="e">
        <f t="shared" si="21"/>
        <v>#REF!</v>
      </c>
      <c r="BG21" s="285" t="e">
        <f t="shared" si="21"/>
        <v>#REF!</v>
      </c>
      <c r="BH21" s="284" t="e">
        <f t="shared" si="21"/>
        <v>#REF!</v>
      </c>
      <c r="BI21" s="285" t="e">
        <f t="shared" si="21"/>
        <v>#REF!</v>
      </c>
      <c r="BJ21" s="284" t="e">
        <f t="shared" si="21"/>
        <v>#REF!</v>
      </c>
      <c r="BK21" s="285" t="e">
        <f t="shared" si="21"/>
        <v>#REF!</v>
      </c>
      <c r="BL21" s="285" t="e">
        <f t="shared" si="21"/>
        <v>#REF!</v>
      </c>
    </row>
    <row r="22" spans="1:64">
      <c r="A22" s="270"/>
      <c r="B22" s="353" t="e">
        <f>#REF!</f>
        <v>#REF!</v>
      </c>
      <c r="C22" s="354" t="e">
        <f>#REF!</f>
        <v>#REF!</v>
      </c>
      <c r="E22" s="357"/>
      <c r="F22" s="357">
        <f t="shared" si="22"/>
        <v>0</v>
      </c>
      <c r="G22" s="357">
        <f t="shared" si="23"/>
        <v>0</v>
      </c>
      <c r="I22" s="357"/>
      <c r="J22" s="357">
        <f t="shared" si="24"/>
        <v>0</v>
      </c>
      <c r="K22" s="357">
        <f t="shared" si="25"/>
        <v>0</v>
      </c>
      <c r="M22" s="357">
        <f t="shared" si="26"/>
        <v>0</v>
      </c>
      <c r="N22" s="354"/>
      <c r="O22" s="288" t="str">
        <f t="shared" si="18"/>
        <v/>
      </c>
      <c r="P22" s="289" t="str">
        <f t="shared" si="14"/>
        <v/>
      </c>
      <c r="Q22" s="280"/>
      <c r="R22" s="271" t="e">
        <f>#REF!</f>
        <v>#REF!</v>
      </c>
      <c r="S22" s="294">
        <f t="shared" si="27"/>
        <v>0</v>
      </c>
      <c r="Y22" s="353" t="e">
        <f t="shared" si="0"/>
        <v>#REF!</v>
      </c>
      <c r="Z22" s="354" t="e">
        <f t="shared" si="0"/>
        <v>#REF!</v>
      </c>
      <c r="AA22" s="391" t="e">
        <f t="shared" si="19"/>
        <v>#REF!</v>
      </c>
      <c r="AB22" s="392" t="e">
        <f t="shared" si="19"/>
        <v>#REF!</v>
      </c>
      <c r="AC22" s="391" t="e">
        <f t="shared" si="19"/>
        <v>#REF!</v>
      </c>
      <c r="AD22" s="392" t="e">
        <f t="shared" si="19"/>
        <v>#REF!</v>
      </c>
      <c r="AE22" s="391" t="e">
        <f t="shared" si="19"/>
        <v>#REF!</v>
      </c>
      <c r="AF22" s="392" t="e">
        <f t="shared" si="19"/>
        <v>#REF!</v>
      </c>
      <c r="AG22" s="391" t="e">
        <f t="shared" si="19"/>
        <v>#REF!</v>
      </c>
      <c r="AH22" s="392" t="e">
        <f t="shared" si="19"/>
        <v>#REF!</v>
      </c>
      <c r="AI22" s="391" t="e">
        <f t="shared" si="19"/>
        <v>#REF!</v>
      </c>
      <c r="AJ22" s="392" t="e">
        <f t="shared" si="13"/>
        <v>#REF!</v>
      </c>
      <c r="AM22" s="353" t="e">
        <f t="shared" si="1"/>
        <v>#REF!</v>
      </c>
      <c r="AN22" s="354" t="e">
        <f t="shared" si="1"/>
        <v>#REF!</v>
      </c>
      <c r="AO22" s="391" t="e">
        <f t="shared" si="20"/>
        <v>#REF!</v>
      </c>
      <c r="AP22" s="392" t="e">
        <f t="shared" si="20"/>
        <v>#REF!</v>
      </c>
      <c r="AQ22" s="391" t="e">
        <f t="shared" si="20"/>
        <v>#REF!</v>
      </c>
      <c r="AR22" s="392" t="e">
        <f t="shared" si="20"/>
        <v>#REF!</v>
      </c>
      <c r="AS22" s="391" t="e">
        <f t="shared" si="20"/>
        <v>#REF!</v>
      </c>
      <c r="AT22" s="392" t="e">
        <f t="shared" si="20"/>
        <v>#REF!</v>
      </c>
      <c r="AU22" s="391" t="e">
        <f t="shared" si="20"/>
        <v>#REF!</v>
      </c>
      <c r="AV22" s="392" t="e">
        <f t="shared" si="20"/>
        <v>#REF!</v>
      </c>
      <c r="AW22" s="391" t="e">
        <f t="shared" si="6"/>
        <v>#REF!</v>
      </c>
      <c r="AX22" s="297"/>
      <c r="AZ22" s="353" t="e">
        <f t="shared" si="28"/>
        <v>#REF!</v>
      </c>
      <c r="BA22" s="354" t="e">
        <f t="shared" si="28"/>
        <v>#REF!</v>
      </c>
      <c r="BB22" s="391" t="e">
        <f t="shared" si="21"/>
        <v>#REF!</v>
      </c>
      <c r="BC22" s="392" t="e">
        <f t="shared" si="21"/>
        <v>#REF!</v>
      </c>
      <c r="BD22" s="391" t="e">
        <f t="shared" si="21"/>
        <v>#REF!</v>
      </c>
      <c r="BE22" s="392" t="e">
        <f t="shared" si="21"/>
        <v>#REF!</v>
      </c>
      <c r="BF22" s="391" t="e">
        <f t="shared" si="21"/>
        <v>#REF!</v>
      </c>
      <c r="BG22" s="392" t="e">
        <f t="shared" si="21"/>
        <v>#REF!</v>
      </c>
      <c r="BH22" s="391" t="e">
        <f t="shared" si="21"/>
        <v>#REF!</v>
      </c>
      <c r="BI22" s="392" t="e">
        <f t="shared" si="21"/>
        <v>#REF!</v>
      </c>
      <c r="BJ22" s="391" t="e">
        <f t="shared" si="21"/>
        <v>#REF!</v>
      </c>
      <c r="BK22" s="392" t="e">
        <f t="shared" si="21"/>
        <v>#REF!</v>
      </c>
      <c r="BL22" s="392" t="e">
        <f t="shared" si="21"/>
        <v>#REF!</v>
      </c>
    </row>
    <row r="23" spans="1:64">
      <c r="A23" s="270"/>
      <c r="B23" s="270" t="e">
        <f>#REF!</f>
        <v>#REF!</v>
      </c>
      <c r="C23" s="283" t="e">
        <f>#REF!</f>
        <v>#REF!</v>
      </c>
      <c r="E23" s="290"/>
      <c r="F23" s="290">
        <f t="shared" si="22"/>
        <v>0</v>
      </c>
      <c r="G23" s="290">
        <f t="shared" si="23"/>
        <v>0</v>
      </c>
      <c r="I23" s="290"/>
      <c r="J23" s="290">
        <f t="shared" si="24"/>
        <v>0</v>
      </c>
      <c r="K23" s="290">
        <f t="shared" si="25"/>
        <v>0</v>
      </c>
      <c r="M23" s="290">
        <f t="shared" si="26"/>
        <v>0</v>
      </c>
      <c r="N23" s="283"/>
      <c r="O23" s="288" t="str">
        <f t="shared" si="18"/>
        <v/>
      </c>
      <c r="P23" s="289" t="str">
        <f t="shared" si="14"/>
        <v/>
      </c>
      <c r="Q23" s="280"/>
      <c r="R23" s="271" t="e">
        <f>#REF!</f>
        <v>#REF!</v>
      </c>
      <c r="S23" s="294">
        <f t="shared" si="27"/>
        <v>0</v>
      </c>
      <c r="Y23" s="270" t="e">
        <f t="shared" si="0"/>
        <v>#REF!</v>
      </c>
      <c r="Z23" s="283" t="e">
        <f t="shared" si="0"/>
        <v>#REF!</v>
      </c>
      <c r="AA23" s="284" t="e">
        <f t="shared" si="19"/>
        <v>#REF!</v>
      </c>
      <c r="AB23" s="285" t="e">
        <f t="shared" si="19"/>
        <v>#REF!</v>
      </c>
      <c r="AC23" s="284" t="e">
        <f t="shared" si="19"/>
        <v>#REF!</v>
      </c>
      <c r="AD23" s="285" t="e">
        <f t="shared" si="19"/>
        <v>#REF!</v>
      </c>
      <c r="AE23" s="284" t="e">
        <f t="shared" si="19"/>
        <v>#REF!</v>
      </c>
      <c r="AF23" s="285" t="e">
        <f t="shared" si="19"/>
        <v>#REF!</v>
      </c>
      <c r="AG23" s="284" t="e">
        <f t="shared" si="19"/>
        <v>#REF!</v>
      </c>
      <c r="AH23" s="285" t="e">
        <f t="shared" si="19"/>
        <v>#REF!</v>
      </c>
      <c r="AI23" s="284" t="e">
        <f t="shared" si="19"/>
        <v>#REF!</v>
      </c>
      <c r="AJ23" s="285" t="e">
        <f t="shared" si="13"/>
        <v>#REF!</v>
      </c>
      <c r="AM23" s="270" t="e">
        <f t="shared" si="1"/>
        <v>#REF!</v>
      </c>
      <c r="AN23" s="283" t="e">
        <f t="shared" si="1"/>
        <v>#REF!</v>
      </c>
      <c r="AO23" s="284" t="e">
        <f t="shared" si="20"/>
        <v>#REF!</v>
      </c>
      <c r="AP23" s="285" t="e">
        <f t="shared" si="20"/>
        <v>#REF!</v>
      </c>
      <c r="AQ23" s="284" t="e">
        <f t="shared" si="20"/>
        <v>#REF!</v>
      </c>
      <c r="AR23" s="285" t="e">
        <f t="shared" si="20"/>
        <v>#REF!</v>
      </c>
      <c r="AS23" s="284" t="e">
        <f t="shared" si="20"/>
        <v>#REF!</v>
      </c>
      <c r="AT23" s="285" t="e">
        <f t="shared" si="20"/>
        <v>#REF!</v>
      </c>
      <c r="AU23" s="284" t="e">
        <f t="shared" si="20"/>
        <v>#REF!</v>
      </c>
      <c r="AV23" s="285" t="e">
        <f t="shared" si="20"/>
        <v>#REF!</v>
      </c>
      <c r="AW23" s="284" t="e">
        <f t="shared" si="6"/>
        <v>#REF!</v>
      </c>
      <c r="AX23" s="285"/>
      <c r="AZ23" s="270" t="e">
        <f t="shared" si="28"/>
        <v>#REF!</v>
      </c>
      <c r="BA23" s="283" t="e">
        <f t="shared" si="28"/>
        <v>#REF!</v>
      </c>
      <c r="BB23" s="284" t="e">
        <f t="shared" si="21"/>
        <v>#REF!</v>
      </c>
      <c r="BC23" s="285" t="e">
        <f t="shared" si="21"/>
        <v>#REF!</v>
      </c>
      <c r="BD23" s="284" t="e">
        <f t="shared" si="21"/>
        <v>#REF!</v>
      </c>
      <c r="BE23" s="285" t="e">
        <f t="shared" si="21"/>
        <v>#REF!</v>
      </c>
      <c r="BF23" s="284" t="e">
        <f t="shared" si="21"/>
        <v>#REF!</v>
      </c>
      <c r="BG23" s="285" t="e">
        <f t="shared" si="21"/>
        <v>#REF!</v>
      </c>
      <c r="BH23" s="284" t="e">
        <f t="shared" si="21"/>
        <v>#REF!</v>
      </c>
      <c r="BI23" s="285" t="e">
        <f t="shared" si="21"/>
        <v>#REF!</v>
      </c>
      <c r="BJ23" s="284" t="e">
        <f t="shared" si="21"/>
        <v>#REF!</v>
      </c>
      <c r="BK23" s="285" t="e">
        <f t="shared" si="21"/>
        <v>#REF!</v>
      </c>
      <c r="BL23" s="285" t="e">
        <f t="shared" si="21"/>
        <v>#REF!</v>
      </c>
    </row>
    <row r="24" spans="1:64" ht="12" customHeight="1">
      <c r="A24" s="270"/>
      <c r="B24" s="353" t="e">
        <f>#REF!</f>
        <v>#REF!</v>
      </c>
      <c r="C24" s="354" t="e">
        <f>#REF!</f>
        <v>#REF!</v>
      </c>
      <c r="E24" s="357"/>
      <c r="F24" s="357">
        <f t="shared" si="22"/>
        <v>0</v>
      </c>
      <c r="G24" s="357">
        <f t="shared" si="23"/>
        <v>0</v>
      </c>
      <c r="I24" s="357"/>
      <c r="J24" s="357">
        <f t="shared" si="24"/>
        <v>0</v>
      </c>
      <c r="K24" s="357">
        <f t="shared" si="25"/>
        <v>0</v>
      </c>
      <c r="M24" s="357">
        <f t="shared" si="26"/>
        <v>0</v>
      </c>
      <c r="N24" s="354"/>
      <c r="O24" s="288" t="str">
        <f>IF(M24=0,"",IF(N24=0,"ERROR",""))</f>
        <v/>
      </c>
      <c r="P24" s="289" t="str">
        <f>IF(O24="ERROR","Please insert comment","")</f>
        <v/>
      </c>
      <c r="R24" s="271" t="e">
        <f>#REF!</f>
        <v>#REF!</v>
      </c>
      <c r="S24" s="294">
        <f t="shared" si="27"/>
        <v>0</v>
      </c>
      <c r="Y24" s="353" t="e">
        <f t="shared" si="0"/>
        <v>#REF!</v>
      </c>
      <c r="Z24" s="354" t="e">
        <f t="shared" si="0"/>
        <v>#REF!</v>
      </c>
      <c r="AA24" s="391" t="e">
        <f t="shared" si="19"/>
        <v>#REF!</v>
      </c>
      <c r="AB24" s="392" t="e">
        <f t="shared" si="19"/>
        <v>#REF!</v>
      </c>
      <c r="AC24" s="391" t="e">
        <f t="shared" si="19"/>
        <v>#REF!</v>
      </c>
      <c r="AD24" s="392" t="e">
        <f t="shared" si="19"/>
        <v>#REF!</v>
      </c>
      <c r="AE24" s="391" t="e">
        <f t="shared" si="19"/>
        <v>#REF!</v>
      </c>
      <c r="AF24" s="392" t="e">
        <f t="shared" si="19"/>
        <v>#REF!</v>
      </c>
      <c r="AG24" s="391" t="e">
        <f t="shared" si="19"/>
        <v>#REF!</v>
      </c>
      <c r="AH24" s="392" t="e">
        <f t="shared" si="19"/>
        <v>#REF!</v>
      </c>
      <c r="AI24" s="391" t="e">
        <f t="shared" si="19"/>
        <v>#REF!</v>
      </c>
      <c r="AJ24" s="392" t="e">
        <f t="shared" si="13"/>
        <v>#REF!</v>
      </c>
      <c r="AM24" s="353" t="e">
        <f t="shared" si="1"/>
        <v>#REF!</v>
      </c>
      <c r="AN24" s="354" t="e">
        <f t="shared" si="1"/>
        <v>#REF!</v>
      </c>
      <c r="AO24" s="391" t="e">
        <f t="shared" si="20"/>
        <v>#REF!</v>
      </c>
      <c r="AP24" s="392" t="e">
        <f t="shared" si="20"/>
        <v>#REF!</v>
      </c>
      <c r="AQ24" s="391" t="e">
        <f t="shared" si="20"/>
        <v>#REF!</v>
      </c>
      <c r="AR24" s="392" t="e">
        <f t="shared" si="20"/>
        <v>#REF!</v>
      </c>
      <c r="AS24" s="391" t="e">
        <f t="shared" si="20"/>
        <v>#REF!</v>
      </c>
      <c r="AT24" s="392" t="e">
        <f t="shared" si="20"/>
        <v>#REF!</v>
      </c>
      <c r="AU24" s="391" t="e">
        <f t="shared" si="20"/>
        <v>#REF!</v>
      </c>
      <c r="AV24" s="392" t="e">
        <f t="shared" si="20"/>
        <v>#REF!</v>
      </c>
      <c r="AW24" s="391" t="e">
        <f t="shared" si="6"/>
        <v>#REF!</v>
      </c>
      <c r="AX24" s="297"/>
      <c r="AZ24" s="353" t="e">
        <f t="shared" si="28"/>
        <v>#REF!</v>
      </c>
      <c r="BA24" s="354" t="e">
        <f t="shared" si="28"/>
        <v>#REF!</v>
      </c>
      <c r="BB24" s="391" t="e">
        <f t="shared" si="21"/>
        <v>#REF!</v>
      </c>
      <c r="BC24" s="392" t="e">
        <f t="shared" si="21"/>
        <v>#REF!</v>
      </c>
      <c r="BD24" s="391" t="e">
        <f t="shared" si="21"/>
        <v>#REF!</v>
      </c>
      <c r="BE24" s="392" t="e">
        <f t="shared" si="21"/>
        <v>#REF!</v>
      </c>
      <c r="BF24" s="391" t="e">
        <f t="shared" si="21"/>
        <v>#REF!</v>
      </c>
      <c r="BG24" s="392" t="e">
        <f t="shared" si="21"/>
        <v>#REF!</v>
      </c>
      <c r="BH24" s="391" t="e">
        <f t="shared" si="21"/>
        <v>#REF!</v>
      </c>
      <c r="BI24" s="392" t="e">
        <f t="shared" si="21"/>
        <v>#REF!</v>
      </c>
      <c r="BJ24" s="391" t="e">
        <f t="shared" si="21"/>
        <v>#REF!</v>
      </c>
      <c r="BK24" s="392" t="e">
        <f t="shared" si="21"/>
        <v>#REF!</v>
      </c>
      <c r="BL24" s="392" t="e">
        <f t="shared" si="21"/>
        <v>#REF!</v>
      </c>
    </row>
    <row r="25" spans="1:64">
      <c r="A25" s="270"/>
      <c r="B25" s="270" t="e">
        <f>#REF!</f>
        <v>#REF!</v>
      </c>
      <c r="C25" s="283" t="e">
        <f>#REF!</f>
        <v>#REF!</v>
      </c>
      <c r="E25" s="290"/>
      <c r="F25" s="290">
        <f t="shared" si="22"/>
        <v>0</v>
      </c>
      <c r="G25" s="290">
        <f t="shared" si="23"/>
        <v>0</v>
      </c>
      <c r="I25" s="290"/>
      <c r="J25" s="290">
        <f t="shared" si="24"/>
        <v>0</v>
      </c>
      <c r="K25" s="290">
        <f t="shared" si="25"/>
        <v>0</v>
      </c>
      <c r="M25" s="290">
        <f t="shared" si="26"/>
        <v>0</v>
      </c>
      <c r="N25" s="283"/>
      <c r="O25" s="288" t="str">
        <f t="shared" si="18"/>
        <v/>
      </c>
      <c r="P25" s="289" t="str">
        <f t="shared" ref="P25:P36" si="29">IF(O25="ERROR","Please insert comment","")</f>
        <v/>
      </c>
      <c r="R25" s="271" t="e">
        <f>#REF!</f>
        <v>#REF!</v>
      </c>
      <c r="S25" s="294">
        <f t="shared" si="27"/>
        <v>0</v>
      </c>
      <c r="Y25" s="270" t="e">
        <f t="shared" si="0"/>
        <v>#REF!</v>
      </c>
      <c r="Z25" s="283" t="e">
        <f t="shared" si="0"/>
        <v>#REF!</v>
      </c>
      <c r="AA25" s="284" t="e">
        <f t="shared" si="19"/>
        <v>#REF!</v>
      </c>
      <c r="AB25" s="285" t="e">
        <f t="shared" si="19"/>
        <v>#REF!</v>
      </c>
      <c r="AC25" s="284" t="e">
        <f t="shared" si="19"/>
        <v>#REF!</v>
      </c>
      <c r="AD25" s="285" t="e">
        <f t="shared" si="19"/>
        <v>#REF!</v>
      </c>
      <c r="AE25" s="284" t="e">
        <f t="shared" si="19"/>
        <v>#REF!</v>
      </c>
      <c r="AF25" s="285" t="e">
        <f t="shared" si="19"/>
        <v>#REF!</v>
      </c>
      <c r="AG25" s="284" t="e">
        <f t="shared" si="19"/>
        <v>#REF!</v>
      </c>
      <c r="AH25" s="285" t="e">
        <f t="shared" si="19"/>
        <v>#REF!</v>
      </c>
      <c r="AI25" s="284" t="e">
        <f t="shared" si="19"/>
        <v>#REF!</v>
      </c>
      <c r="AJ25" s="285" t="e">
        <f t="shared" si="13"/>
        <v>#REF!</v>
      </c>
      <c r="AM25" s="270" t="e">
        <f t="shared" si="1"/>
        <v>#REF!</v>
      </c>
      <c r="AN25" s="283" t="e">
        <f t="shared" si="1"/>
        <v>#REF!</v>
      </c>
      <c r="AO25" s="284" t="e">
        <f t="shared" si="20"/>
        <v>#REF!</v>
      </c>
      <c r="AP25" s="285" t="e">
        <f t="shared" si="20"/>
        <v>#REF!</v>
      </c>
      <c r="AQ25" s="284" t="e">
        <f t="shared" si="20"/>
        <v>#REF!</v>
      </c>
      <c r="AR25" s="285" t="e">
        <f t="shared" si="20"/>
        <v>#REF!</v>
      </c>
      <c r="AS25" s="284" t="e">
        <f t="shared" si="20"/>
        <v>#REF!</v>
      </c>
      <c r="AT25" s="285" t="e">
        <f t="shared" si="20"/>
        <v>#REF!</v>
      </c>
      <c r="AU25" s="284" t="e">
        <f t="shared" si="20"/>
        <v>#REF!</v>
      </c>
      <c r="AV25" s="285" t="e">
        <f t="shared" si="20"/>
        <v>#REF!</v>
      </c>
      <c r="AW25" s="284" t="e">
        <f t="shared" si="6"/>
        <v>#REF!</v>
      </c>
      <c r="AX25" s="285"/>
      <c r="AZ25" s="270" t="e">
        <f t="shared" si="28"/>
        <v>#REF!</v>
      </c>
      <c r="BA25" s="283" t="e">
        <f t="shared" si="28"/>
        <v>#REF!</v>
      </c>
      <c r="BB25" s="284" t="e">
        <f t="shared" si="21"/>
        <v>#REF!</v>
      </c>
      <c r="BC25" s="285" t="e">
        <f t="shared" si="21"/>
        <v>#REF!</v>
      </c>
      <c r="BD25" s="284" t="e">
        <f t="shared" si="21"/>
        <v>#REF!</v>
      </c>
      <c r="BE25" s="285" t="e">
        <f t="shared" si="21"/>
        <v>#REF!</v>
      </c>
      <c r="BF25" s="284" t="e">
        <f t="shared" si="21"/>
        <v>#REF!</v>
      </c>
      <c r="BG25" s="285" t="e">
        <f t="shared" si="21"/>
        <v>#REF!</v>
      </c>
      <c r="BH25" s="284" t="e">
        <f t="shared" si="21"/>
        <v>#REF!</v>
      </c>
      <c r="BI25" s="285" t="e">
        <f t="shared" si="21"/>
        <v>#REF!</v>
      </c>
      <c r="BJ25" s="284" t="e">
        <f t="shared" si="21"/>
        <v>#REF!</v>
      </c>
      <c r="BK25" s="285" t="e">
        <f t="shared" si="21"/>
        <v>#REF!</v>
      </c>
      <c r="BL25" s="285" t="e">
        <f t="shared" si="21"/>
        <v>#REF!</v>
      </c>
    </row>
    <row r="26" spans="1:64" ht="11.25" customHeight="1">
      <c r="A26" s="270">
        <f>+A24+1</f>
        <v>1</v>
      </c>
      <c r="B26" s="353" t="e">
        <f>#REF!</f>
        <v>#REF!</v>
      </c>
      <c r="C26" s="354" t="e">
        <f>#REF!</f>
        <v>#REF!</v>
      </c>
      <c r="E26" s="357"/>
      <c r="F26" s="357">
        <f t="shared" si="22"/>
        <v>0</v>
      </c>
      <c r="G26" s="357">
        <f t="shared" si="23"/>
        <v>0</v>
      </c>
      <c r="I26" s="357"/>
      <c r="J26" s="357">
        <f t="shared" si="24"/>
        <v>0</v>
      </c>
      <c r="K26" s="357">
        <f t="shared" si="25"/>
        <v>0</v>
      </c>
      <c r="M26" s="357">
        <f t="shared" si="26"/>
        <v>0</v>
      </c>
      <c r="N26" s="354"/>
      <c r="O26" s="288" t="str">
        <f t="shared" si="18"/>
        <v/>
      </c>
      <c r="P26" s="289" t="str">
        <f t="shared" si="29"/>
        <v/>
      </c>
      <c r="R26" s="291" t="s">
        <v>17</v>
      </c>
      <c r="S26" s="295">
        <f>SUM(S18:S25)</f>
        <v>0</v>
      </c>
      <c r="T26" s="293" t="str">
        <f>IF(J71=S26,"","ERROR")</f>
        <v/>
      </c>
      <c r="Y26" s="353" t="e">
        <f t="shared" si="0"/>
        <v>#REF!</v>
      </c>
      <c r="Z26" s="354" t="e">
        <f t="shared" si="0"/>
        <v>#REF!</v>
      </c>
      <c r="AA26" s="391" t="e">
        <f t="shared" ref="AA26:AI31" si="30">SUMPRODUCT(($A$76:$A$743=$Y26&amp;"- "&amp;$Z26)*($C$76:$C$743=AA$1)*($G$76:$G$743))</f>
        <v>#REF!</v>
      </c>
      <c r="AB26" s="392" t="e">
        <f t="shared" si="30"/>
        <v>#REF!</v>
      </c>
      <c r="AC26" s="391" t="e">
        <f t="shared" si="30"/>
        <v>#REF!</v>
      </c>
      <c r="AD26" s="392" t="e">
        <f t="shared" si="30"/>
        <v>#REF!</v>
      </c>
      <c r="AE26" s="391" t="e">
        <f t="shared" si="30"/>
        <v>#REF!</v>
      </c>
      <c r="AF26" s="392" t="e">
        <f t="shared" si="30"/>
        <v>#REF!</v>
      </c>
      <c r="AG26" s="391" t="e">
        <f t="shared" si="30"/>
        <v>#REF!</v>
      </c>
      <c r="AH26" s="392" t="e">
        <f t="shared" si="30"/>
        <v>#REF!</v>
      </c>
      <c r="AI26" s="391" t="e">
        <f t="shared" si="30"/>
        <v>#REF!</v>
      </c>
      <c r="AJ26" s="392" t="e">
        <f t="shared" si="13"/>
        <v>#REF!</v>
      </c>
      <c r="AM26" s="353" t="e">
        <f t="shared" si="1"/>
        <v>#REF!</v>
      </c>
      <c r="AN26" s="354" t="e">
        <f t="shared" si="1"/>
        <v>#REF!</v>
      </c>
      <c r="AO26" s="391" t="e">
        <f t="shared" ref="AO26:AV31" si="31">SUMPRODUCT(($J$76:$J$742=$AM26&amp;"- "&amp;$AN26)*($K$76:$K$742=AO$1)*($O$76:$O$742))</f>
        <v>#REF!</v>
      </c>
      <c r="AP26" s="392" t="e">
        <f t="shared" si="31"/>
        <v>#REF!</v>
      </c>
      <c r="AQ26" s="391" t="e">
        <f t="shared" si="31"/>
        <v>#REF!</v>
      </c>
      <c r="AR26" s="392" t="e">
        <f t="shared" si="31"/>
        <v>#REF!</v>
      </c>
      <c r="AS26" s="391" t="e">
        <f t="shared" si="31"/>
        <v>#REF!</v>
      </c>
      <c r="AT26" s="392" t="e">
        <f t="shared" si="31"/>
        <v>#REF!</v>
      </c>
      <c r="AU26" s="391" t="e">
        <f t="shared" si="31"/>
        <v>#REF!</v>
      </c>
      <c r="AV26" s="392" t="e">
        <f t="shared" si="31"/>
        <v>#REF!</v>
      </c>
      <c r="AW26" s="391" t="e">
        <f t="shared" si="6"/>
        <v>#REF!</v>
      </c>
      <c r="AX26" s="297"/>
      <c r="AZ26" s="353" t="e">
        <f t="shared" si="28"/>
        <v>#REF!</v>
      </c>
      <c r="BA26" s="354" t="e">
        <f t="shared" si="28"/>
        <v>#REF!</v>
      </c>
      <c r="BB26" s="391" t="e">
        <f t="shared" ref="BB26:BL31" si="32">SUMPRODUCT(($C$9:$C$70=$BA26)*($N$9:$N$70=BB$1)*($M$9:$M$70))</f>
        <v>#REF!</v>
      </c>
      <c r="BC26" s="392" t="e">
        <f t="shared" si="32"/>
        <v>#REF!</v>
      </c>
      <c r="BD26" s="391" t="e">
        <f t="shared" si="32"/>
        <v>#REF!</v>
      </c>
      <c r="BE26" s="392" t="e">
        <f t="shared" si="32"/>
        <v>#REF!</v>
      </c>
      <c r="BF26" s="391" t="e">
        <f t="shared" si="32"/>
        <v>#REF!</v>
      </c>
      <c r="BG26" s="392" t="e">
        <f t="shared" si="32"/>
        <v>#REF!</v>
      </c>
      <c r="BH26" s="391" t="e">
        <f t="shared" si="32"/>
        <v>#REF!</v>
      </c>
      <c r="BI26" s="392" t="e">
        <f t="shared" si="32"/>
        <v>#REF!</v>
      </c>
      <c r="BJ26" s="391" t="e">
        <f t="shared" si="32"/>
        <v>#REF!</v>
      </c>
      <c r="BK26" s="392" t="e">
        <f t="shared" si="32"/>
        <v>#REF!</v>
      </c>
      <c r="BL26" s="392" t="e">
        <f t="shared" si="32"/>
        <v>#REF!</v>
      </c>
    </row>
    <row r="27" spans="1:64">
      <c r="A27" s="270"/>
      <c r="B27" s="270" t="e">
        <f>#REF!</f>
        <v>#REF!</v>
      </c>
      <c r="C27" s="283" t="e">
        <f>#REF!</f>
        <v>#REF!</v>
      </c>
      <c r="E27" s="290"/>
      <c r="F27" s="290">
        <f t="shared" si="22"/>
        <v>0</v>
      </c>
      <c r="G27" s="290">
        <f t="shared" si="23"/>
        <v>0</v>
      </c>
      <c r="I27" s="290"/>
      <c r="J27" s="290">
        <f t="shared" si="24"/>
        <v>0</v>
      </c>
      <c r="K27" s="290">
        <f t="shared" si="25"/>
        <v>0</v>
      </c>
      <c r="M27" s="290">
        <f t="shared" si="26"/>
        <v>0</v>
      </c>
      <c r="N27" s="283"/>
      <c r="O27" s="288" t="str">
        <f t="shared" si="18"/>
        <v/>
      </c>
      <c r="P27" s="289" t="str">
        <f t="shared" si="29"/>
        <v/>
      </c>
      <c r="Y27" s="276" t="e">
        <f t="shared" si="0"/>
        <v>#REF!</v>
      </c>
      <c r="Z27" s="277"/>
      <c r="AA27" s="278" t="e">
        <f>+AA28+AA29+AA30+AA31</f>
        <v>#REF!</v>
      </c>
      <c r="AB27" s="278" t="e">
        <f t="shared" ref="AB27:AJ27" si="33">+AB28+AB29+AB30+AB31</f>
        <v>#REF!</v>
      </c>
      <c r="AC27" s="278" t="e">
        <f t="shared" si="33"/>
        <v>#REF!</v>
      </c>
      <c r="AD27" s="278" t="e">
        <f t="shared" si="33"/>
        <v>#REF!</v>
      </c>
      <c r="AE27" s="278" t="e">
        <f t="shared" si="33"/>
        <v>#REF!</v>
      </c>
      <c r="AF27" s="278" t="e">
        <f t="shared" si="33"/>
        <v>#REF!</v>
      </c>
      <c r="AG27" s="278" t="e">
        <f t="shared" si="33"/>
        <v>#REF!</v>
      </c>
      <c r="AH27" s="278" t="e">
        <f t="shared" si="33"/>
        <v>#REF!</v>
      </c>
      <c r="AI27" s="278" t="e">
        <f t="shared" si="33"/>
        <v>#REF!</v>
      </c>
      <c r="AJ27" s="278" t="e">
        <f t="shared" si="33"/>
        <v>#REF!</v>
      </c>
      <c r="AM27" s="276" t="e">
        <f t="shared" si="1"/>
        <v>#REF!</v>
      </c>
      <c r="AN27" s="277">
        <f t="shared" si="1"/>
        <v>0</v>
      </c>
      <c r="AO27" s="278" t="e">
        <f t="shared" ref="AO27:AV27" si="34">+AO28+AO29+AO30+AO31</f>
        <v>#REF!</v>
      </c>
      <c r="AP27" s="278" t="e">
        <f t="shared" si="34"/>
        <v>#REF!</v>
      </c>
      <c r="AQ27" s="278" t="e">
        <f t="shared" si="34"/>
        <v>#REF!</v>
      </c>
      <c r="AR27" s="278" t="e">
        <f t="shared" si="34"/>
        <v>#REF!</v>
      </c>
      <c r="AS27" s="278" t="e">
        <f t="shared" si="34"/>
        <v>#REF!</v>
      </c>
      <c r="AT27" s="278" t="e">
        <f t="shared" si="34"/>
        <v>#REF!</v>
      </c>
      <c r="AU27" s="278" t="e">
        <f t="shared" si="34"/>
        <v>#REF!</v>
      </c>
      <c r="AV27" s="278" t="e">
        <f t="shared" si="34"/>
        <v>#REF!</v>
      </c>
      <c r="AW27" s="278" t="e">
        <f t="shared" si="6"/>
        <v>#REF!</v>
      </c>
      <c r="AX27" s="333"/>
      <c r="AZ27" s="276" t="e">
        <f t="shared" si="28"/>
        <v>#REF!</v>
      </c>
      <c r="BA27" s="277"/>
      <c r="BB27" s="278" t="e">
        <f>+BB28+BB29+BB30+BB31</f>
        <v>#REF!</v>
      </c>
      <c r="BC27" s="278" t="e">
        <f t="shared" ref="BC27:BL27" si="35">+BC28+BC29+BC30+BC31</f>
        <v>#REF!</v>
      </c>
      <c r="BD27" s="278" t="e">
        <f t="shared" si="35"/>
        <v>#REF!</v>
      </c>
      <c r="BE27" s="278" t="e">
        <f t="shared" si="35"/>
        <v>#REF!</v>
      </c>
      <c r="BF27" s="278" t="e">
        <f t="shared" si="35"/>
        <v>#REF!</v>
      </c>
      <c r="BG27" s="278" t="e">
        <f t="shared" si="35"/>
        <v>#REF!</v>
      </c>
      <c r="BH27" s="278" t="e">
        <f t="shared" si="35"/>
        <v>#REF!</v>
      </c>
      <c r="BI27" s="278" t="e">
        <f t="shared" si="35"/>
        <v>#REF!</v>
      </c>
      <c r="BJ27" s="278" t="e">
        <f t="shared" si="35"/>
        <v>#REF!</v>
      </c>
      <c r="BK27" s="278" t="e">
        <f t="shared" si="35"/>
        <v>#REF!</v>
      </c>
      <c r="BL27" s="278" t="e">
        <f t="shared" si="35"/>
        <v>#REF!</v>
      </c>
    </row>
    <row r="28" spans="1:64">
      <c r="A28" s="270"/>
      <c r="B28" s="353" t="e">
        <f>#REF!</f>
        <v>#REF!</v>
      </c>
      <c r="C28" s="354" t="e">
        <f>#REF!</f>
        <v>#REF!</v>
      </c>
      <c r="E28" s="357"/>
      <c r="F28" s="357">
        <f t="shared" si="22"/>
        <v>0</v>
      </c>
      <c r="G28" s="357">
        <f t="shared" si="23"/>
        <v>0</v>
      </c>
      <c r="I28" s="357"/>
      <c r="J28" s="357">
        <f t="shared" si="24"/>
        <v>0</v>
      </c>
      <c r="K28" s="357">
        <f t="shared" si="25"/>
        <v>0</v>
      </c>
      <c r="M28" s="357">
        <f t="shared" si="26"/>
        <v>0</v>
      </c>
      <c r="N28" s="354"/>
      <c r="O28" s="288" t="str">
        <f t="shared" si="18"/>
        <v/>
      </c>
      <c r="P28" s="289" t="str">
        <f t="shared" si="29"/>
        <v/>
      </c>
      <c r="Y28" s="270" t="e">
        <f t="shared" si="0"/>
        <v>#REF!</v>
      </c>
      <c r="Z28" s="283" t="e">
        <f t="shared" si="0"/>
        <v>#REF!</v>
      </c>
      <c r="AA28" s="284" t="e">
        <f t="shared" si="30"/>
        <v>#REF!</v>
      </c>
      <c r="AB28" s="285" t="e">
        <f t="shared" si="30"/>
        <v>#REF!</v>
      </c>
      <c r="AC28" s="284" t="e">
        <f t="shared" si="30"/>
        <v>#REF!</v>
      </c>
      <c r="AD28" s="285" t="e">
        <f t="shared" si="30"/>
        <v>#REF!</v>
      </c>
      <c r="AE28" s="284" t="e">
        <f t="shared" si="30"/>
        <v>#REF!</v>
      </c>
      <c r="AF28" s="285" t="e">
        <f t="shared" si="30"/>
        <v>#REF!</v>
      </c>
      <c r="AG28" s="284" t="e">
        <f t="shared" si="30"/>
        <v>#REF!</v>
      </c>
      <c r="AH28" s="285" t="e">
        <f t="shared" si="30"/>
        <v>#REF!</v>
      </c>
      <c r="AI28" s="284" t="e">
        <f t="shared" si="30"/>
        <v>#REF!</v>
      </c>
      <c r="AJ28" s="285" t="e">
        <f t="shared" si="13"/>
        <v>#REF!</v>
      </c>
      <c r="AM28" s="270" t="e">
        <f t="shared" si="1"/>
        <v>#REF!</v>
      </c>
      <c r="AN28" s="283" t="e">
        <f t="shared" si="1"/>
        <v>#REF!</v>
      </c>
      <c r="AO28" s="284" t="e">
        <f t="shared" si="31"/>
        <v>#REF!</v>
      </c>
      <c r="AP28" s="285" t="e">
        <f t="shared" si="31"/>
        <v>#REF!</v>
      </c>
      <c r="AQ28" s="284" t="e">
        <f t="shared" si="31"/>
        <v>#REF!</v>
      </c>
      <c r="AR28" s="285" t="e">
        <f t="shared" si="31"/>
        <v>#REF!</v>
      </c>
      <c r="AS28" s="284" t="e">
        <f t="shared" si="31"/>
        <v>#REF!</v>
      </c>
      <c r="AT28" s="285" t="e">
        <f t="shared" si="31"/>
        <v>#REF!</v>
      </c>
      <c r="AU28" s="284" t="e">
        <f t="shared" si="31"/>
        <v>#REF!</v>
      </c>
      <c r="AV28" s="285" t="e">
        <f t="shared" si="31"/>
        <v>#REF!</v>
      </c>
      <c r="AW28" s="284" t="e">
        <f t="shared" si="6"/>
        <v>#REF!</v>
      </c>
      <c r="AX28" s="285"/>
      <c r="AZ28" s="270" t="e">
        <f t="shared" si="28"/>
        <v>#REF!</v>
      </c>
      <c r="BA28" s="283" t="e">
        <f t="shared" si="28"/>
        <v>#REF!</v>
      </c>
      <c r="BB28" s="284" t="e">
        <f t="shared" si="32"/>
        <v>#REF!</v>
      </c>
      <c r="BC28" s="285" t="e">
        <f t="shared" si="32"/>
        <v>#REF!</v>
      </c>
      <c r="BD28" s="284" t="e">
        <f t="shared" si="32"/>
        <v>#REF!</v>
      </c>
      <c r="BE28" s="285" t="e">
        <f t="shared" si="32"/>
        <v>#REF!</v>
      </c>
      <c r="BF28" s="284" t="e">
        <f t="shared" si="32"/>
        <v>#REF!</v>
      </c>
      <c r="BG28" s="285" t="e">
        <f t="shared" si="32"/>
        <v>#REF!</v>
      </c>
      <c r="BH28" s="284" t="e">
        <f t="shared" si="32"/>
        <v>#REF!</v>
      </c>
      <c r="BI28" s="285" t="e">
        <f t="shared" si="32"/>
        <v>#REF!</v>
      </c>
      <c r="BJ28" s="284" t="e">
        <f t="shared" si="32"/>
        <v>#REF!</v>
      </c>
      <c r="BK28" s="285" t="e">
        <f t="shared" si="32"/>
        <v>#REF!</v>
      </c>
      <c r="BL28" s="285" t="e">
        <f t="shared" si="32"/>
        <v>#REF!</v>
      </c>
    </row>
    <row r="29" spans="1:64">
      <c r="A29" s="270"/>
      <c r="B29" s="270" t="e">
        <f>#REF!</f>
        <v>#REF!</v>
      </c>
      <c r="C29" s="283" t="e">
        <f>#REF!</f>
        <v>#REF!</v>
      </c>
      <c r="E29" s="290"/>
      <c r="F29" s="290">
        <f t="shared" si="22"/>
        <v>0</v>
      </c>
      <c r="G29" s="290">
        <f t="shared" si="23"/>
        <v>0</v>
      </c>
      <c r="I29" s="290"/>
      <c r="J29" s="290">
        <f t="shared" si="24"/>
        <v>0</v>
      </c>
      <c r="K29" s="290">
        <f t="shared" si="25"/>
        <v>0</v>
      </c>
      <c r="M29" s="290">
        <f t="shared" si="26"/>
        <v>0</v>
      </c>
      <c r="N29" s="283"/>
      <c r="O29" s="288" t="str">
        <f t="shared" si="18"/>
        <v/>
      </c>
      <c r="P29" s="289" t="str">
        <f t="shared" si="29"/>
        <v/>
      </c>
      <c r="Y29" s="353" t="e">
        <f t="shared" si="0"/>
        <v>#REF!</v>
      </c>
      <c r="Z29" s="354" t="e">
        <f t="shared" si="0"/>
        <v>#REF!</v>
      </c>
      <c r="AA29" s="391" t="e">
        <f t="shared" si="30"/>
        <v>#REF!</v>
      </c>
      <c r="AB29" s="392" t="e">
        <f t="shared" si="30"/>
        <v>#REF!</v>
      </c>
      <c r="AC29" s="391" t="e">
        <f t="shared" si="30"/>
        <v>#REF!</v>
      </c>
      <c r="AD29" s="392" t="e">
        <f t="shared" si="30"/>
        <v>#REF!</v>
      </c>
      <c r="AE29" s="391" t="e">
        <f t="shared" si="30"/>
        <v>#REF!</v>
      </c>
      <c r="AF29" s="392" t="e">
        <f t="shared" si="30"/>
        <v>#REF!</v>
      </c>
      <c r="AG29" s="391" t="e">
        <f t="shared" si="30"/>
        <v>#REF!</v>
      </c>
      <c r="AH29" s="392" t="e">
        <f t="shared" si="30"/>
        <v>#REF!</v>
      </c>
      <c r="AI29" s="391" t="e">
        <f t="shared" si="30"/>
        <v>#REF!</v>
      </c>
      <c r="AJ29" s="392" t="e">
        <f t="shared" si="13"/>
        <v>#REF!</v>
      </c>
      <c r="AM29" s="353" t="e">
        <f t="shared" si="1"/>
        <v>#REF!</v>
      </c>
      <c r="AN29" s="354" t="e">
        <f t="shared" si="1"/>
        <v>#REF!</v>
      </c>
      <c r="AO29" s="391" t="e">
        <f t="shared" si="31"/>
        <v>#REF!</v>
      </c>
      <c r="AP29" s="392" t="e">
        <f t="shared" si="31"/>
        <v>#REF!</v>
      </c>
      <c r="AQ29" s="391" t="e">
        <f t="shared" si="31"/>
        <v>#REF!</v>
      </c>
      <c r="AR29" s="392" t="e">
        <f t="shared" si="31"/>
        <v>#REF!</v>
      </c>
      <c r="AS29" s="391" t="e">
        <f t="shared" si="31"/>
        <v>#REF!</v>
      </c>
      <c r="AT29" s="392" t="e">
        <f t="shared" si="31"/>
        <v>#REF!</v>
      </c>
      <c r="AU29" s="391" t="e">
        <f t="shared" si="31"/>
        <v>#REF!</v>
      </c>
      <c r="AV29" s="392" t="e">
        <f t="shared" si="31"/>
        <v>#REF!</v>
      </c>
      <c r="AW29" s="391" t="e">
        <f t="shared" si="6"/>
        <v>#REF!</v>
      </c>
      <c r="AX29" s="297"/>
      <c r="AZ29" s="353" t="e">
        <f t="shared" si="28"/>
        <v>#REF!</v>
      </c>
      <c r="BA29" s="354" t="e">
        <f t="shared" si="28"/>
        <v>#REF!</v>
      </c>
      <c r="BB29" s="391" t="e">
        <f t="shared" si="32"/>
        <v>#REF!</v>
      </c>
      <c r="BC29" s="392" t="e">
        <f t="shared" si="32"/>
        <v>#REF!</v>
      </c>
      <c r="BD29" s="391" t="e">
        <f t="shared" si="32"/>
        <v>#REF!</v>
      </c>
      <c r="BE29" s="392" t="e">
        <f t="shared" si="32"/>
        <v>#REF!</v>
      </c>
      <c r="BF29" s="391" t="e">
        <f t="shared" si="32"/>
        <v>#REF!</v>
      </c>
      <c r="BG29" s="392" t="e">
        <f t="shared" si="32"/>
        <v>#REF!</v>
      </c>
      <c r="BH29" s="391" t="e">
        <f t="shared" si="32"/>
        <v>#REF!</v>
      </c>
      <c r="BI29" s="392" t="e">
        <f t="shared" si="32"/>
        <v>#REF!</v>
      </c>
      <c r="BJ29" s="391" t="e">
        <f t="shared" si="32"/>
        <v>#REF!</v>
      </c>
      <c r="BK29" s="392" t="e">
        <f t="shared" si="32"/>
        <v>#REF!</v>
      </c>
      <c r="BL29" s="392" t="e">
        <f t="shared" si="32"/>
        <v>#REF!</v>
      </c>
    </row>
    <row r="30" spans="1:64">
      <c r="A30" s="270"/>
      <c r="B30" s="353" t="e">
        <f>#REF!</f>
        <v>#REF!</v>
      </c>
      <c r="C30" s="354" t="e">
        <f>#REF!</f>
        <v>#REF!</v>
      </c>
      <c r="E30" s="357"/>
      <c r="F30" s="357">
        <f t="shared" si="22"/>
        <v>0</v>
      </c>
      <c r="G30" s="357">
        <f t="shared" si="23"/>
        <v>0</v>
      </c>
      <c r="I30" s="357"/>
      <c r="J30" s="357">
        <f t="shared" si="24"/>
        <v>0</v>
      </c>
      <c r="K30" s="357">
        <f t="shared" si="25"/>
        <v>0</v>
      </c>
      <c r="M30" s="357">
        <f t="shared" si="26"/>
        <v>0</v>
      </c>
      <c r="N30" s="354"/>
      <c r="O30" s="288"/>
      <c r="P30" s="289"/>
      <c r="Y30" s="270" t="e">
        <f t="shared" si="0"/>
        <v>#REF!</v>
      </c>
      <c r="Z30" s="283" t="e">
        <f t="shared" si="0"/>
        <v>#REF!</v>
      </c>
      <c r="AA30" s="284" t="e">
        <f t="shared" si="30"/>
        <v>#REF!</v>
      </c>
      <c r="AB30" s="285" t="e">
        <f t="shared" si="30"/>
        <v>#REF!</v>
      </c>
      <c r="AC30" s="284" t="e">
        <f t="shared" si="30"/>
        <v>#REF!</v>
      </c>
      <c r="AD30" s="285" t="e">
        <f t="shared" si="30"/>
        <v>#REF!</v>
      </c>
      <c r="AE30" s="284" t="e">
        <f t="shared" si="30"/>
        <v>#REF!</v>
      </c>
      <c r="AF30" s="285" t="e">
        <f t="shared" si="30"/>
        <v>#REF!</v>
      </c>
      <c r="AG30" s="284" t="e">
        <f t="shared" si="30"/>
        <v>#REF!</v>
      </c>
      <c r="AH30" s="285" t="e">
        <f t="shared" si="30"/>
        <v>#REF!</v>
      </c>
      <c r="AI30" s="284" t="e">
        <f t="shared" si="30"/>
        <v>#REF!</v>
      </c>
      <c r="AJ30" s="285" t="e">
        <f t="shared" si="13"/>
        <v>#REF!</v>
      </c>
      <c r="AM30" s="270" t="e">
        <f t="shared" si="1"/>
        <v>#REF!</v>
      </c>
      <c r="AN30" s="283" t="e">
        <f t="shared" si="1"/>
        <v>#REF!</v>
      </c>
      <c r="AO30" s="284" t="e">
        <f t="shared" si="31"/>
        <v>#REF!</v>
      </c>
      <c r="AP30" s="285" t="e">
        <f t="shared" si="31"/>
        <v>#REF!</v>
      </c>
      <c r="AQ30" s="284" t="e">
        <f t="shared" si="31"/>
        <v>#REF!</v>
      </c>
      <c r="AR30" s="285" t="e">
        <f t="shared" si="31"/>
        <v>#REF!</v>
      </c>
      <c r="AS30" s="284" t="e">
        <f t="shared" si="31"/>
        <v>#REF!</v>
      </c>
      <c r="AT30" s="285" t="e">
        <f t="shared" si="31"/>
        <v>#REF!</v>
      </c>
      <c r="AU30" s="284" t="e">
        <f t="shared" si="31"/>
        <v>#REF!</v>
      </c>
      <c r="AV30" s="285" t="e">
        <f t="shared" si="31"/>
        <v>#REF!</v>
      </c>
      <c r="AW30" s="284" t="e">
        <f t="shared" si="6"/>
        <v>#REF!</v>
      </c>
      <c r="AX30" s="285"/>
      <c r="AZ30" s="270" t="e">
        <f t="shared" si="28"/>
        <v>#REF!</v>
      </c>
      <c r="BA30" s="283" t="e">
        <f t="shared" si="28"/>
        <v>#REF!</v>
      </c>
      <c r="BB30" s="284" t="e">
        <f t="shared" si="32"/>
        <v>#REF!</v>
      </c>
      <c r="BC30" s="285" t="e">
        <f t="shared" si="32"/>
        <v>#REF!</v>
      </c>
      <c r="BD30" s="284" t="e">
        <f t="shared" si="32"/>
        <v>#REF!</v>
      </c>
      <c r="BE30" s="285" t="e">
        <f t="shared" si="32"/>
        <v>#REF!</v>
      </c>
      <c r="BF30" s="284" t="e">
        <f t="shared" si="32"/>
        <v>#REF!</v>
      </c>
      <c r="BG30" s="285" t="e">
        <f t="shared" si="32"/>
        <v>#REF!</v>
      </c>
      <c r="BH30" s="284" t="e">
        <f t="shared" si="32"/>
        <v>#REF!</v>
      </c>
      <c r="BI30" s="285" t="e">
        <f t="shared" si="32"/>
        <v>#REF!</v>
      </c>
      <c r="BJ30" s="284" t="e">
        <f t="shared" si="32"/>
        <v>#REF!</v>
      </c>
      <c r="BK30" s="285" t="e">
        <f t="shared" si="32"/>
        <v>#REF!</v>
      </c>
      <c r="BL30" s="285" t="e">
        <f t="shared" si="32"/>
        <v>#REF!</v>
      </c>
    </row>
    <row r="31" spans="1:64">
      <c r="A31" s="270"/>
      <c r="B31" s="270" t="e">
        <f>#REF!</f>
        <v>#REF!</v>
      </c>
      <c r="C31" s="269" t="e">
        <f>#REF!</f>
        <v>#REF!</v>
      </c>
      <c r="E31" s="290"/>
      <c r="F31" s="290">
        <f t="shared" si="22"/>
        <v>0</v>
      </c>
      <c r="G31" s="290">
        <f t="shared" si="23"/>
        <v>0</v>
      </c>
      <c r="I31" s="290"/>
      <c r="J31" s="290">
        <f t="shared" si="24"/>
        <v>0</v>
      </c>
      <c r="K31" s="290">
        <f t="shared" si="25"/>
        <v>0</v>
      </c>
      <c r="M31" s="290">
        <f t="shared" si="26"/>
        <v>0</v>
      </c>
      <c r="O31" s="288"/>
      <c r="P31" s="289"/>
      <c r="Y31" s="353" t="e">
        <f t="shared" si="0"/>
        <v>#REF!</v>
      </c>
      <c r="Z31" s="354" t="e">
        <f t="shared" si="0"/>
        <v>#REF!</v>
      </c>
      <c r="AA31" s="391" t="e">
        <f t="shared" si="30"/>
        <v>#REF!</v>
      </c>
      <c r="AB31" s="392" t="e">
        <f t="shared" si="30"/>
        <v>#REF!</v>
      </c>
      <c r="AC31" s="391" t="e">
        <f t="shared" si="30"/>
        <v>#REF!</v>
      </c>
      <c r="AD31" s="392" t="e">
        <f t="shared" si="30"/>
        <v>#REF!</v>
      </c>
      <c r="AE31" s="391" t="e">
        <f t="shared" si="30"/>
        <v>#REF!</v>
      </c>
      <c r="AF31" s="392" t="e">
        <f t="shared" si="30"/>
        <v>#REF!</v>
      </c>
      <c r="AG31" s="391" t="e">
        <f t="shared" si="30"/>
        <v>#REF!</v>
      </c>
      <c r="AH31" s="392" t="e">
        <f t="shared" si="30"/>
        <v>#REF!</v>
      </c>
      <c r="AI31" s="391" t="e">
        <f t="shared" si="30"/>
        <v>#REF!</v>
      </c>
      <c r="AJ31" s="392" t="e">
        <f t="shared" si="13"/>
        <v>#REF!</v>
      </c>
      <c r="AM31" s="353" t="e">
        <f t="shared" si="1"/>
        <v>#REF!</v>
      </c>
      <c r="AN31" s="354" t="e">
        <f t="shared" si="1"/>
        <v>#REF!</v>
      </c>
      <c r="AO31" s="391" t="e">
        <f t="shared" si="31"/>
        <v>#REF!</v>
      </c>
      <c r="AP31" s="392" t="e">
        <f t="shared" si="31"/>
        <v>#REF!</v>
      </c>
      <c r="AQ31" s="391" t="e">
        <f t="shared" si="31"/>
        <v>#REF!</v>
      </c>
      <c r="AR31" s="392" t="e">
        <f t="shared" si="31"/>
        <v>#REF!</v>
      </c>
      <c r="AS31" s="391" t="e">
        <f t="shared" si="31"/>
        <v>#REF!</v>
      </c>
      <c r="AT31" s="392" t="e">
        <f t="shared" si="31"/>
        <v>#REF!</v>
      </c>
      <c r="AU31" s="391" t="e">
        <f t="shared" si="31"/>
        <v>#REF!</v>
      </c>
      <c r="AV31" s="392" t="e">
        <f t="shared" si="31"/>
        <v>#REF!</v>
      </c>
      <c r="AW31" s="391" t="e">
        <f t="shared" si="6"/>
        <v>#REF!</v>
      </c>
      <c r="AX31" s="297"/>
      <c r="AZ31" s="353" t="e">
        <f t="shared" si="28"/>
        <v>#REF!</v>
      </c>
      <c r="BA31" s="354" t="e">
        <f t="shared" si="28"/>
        <v>#REF!</v>
      </c>
      <c r="BB31" s="391" t="e">
        <f t="shared" si="32"/>
        <v>#REF!</v>
      </c>
      <c r="BC31" s="392" t="e">
        <f t="shared" si="32"/>
        <v>#REF!</v>
      </c>
      <c r="BD31" s="391" t="e">
        <f t="shared" si="32"/>
        <v>#REF!</v>
      </c>
      <c r="BE31" s="392" t="e">
        <f t="shared" si="32"/>
        <v>#REF!</v>
      </c>
      <c r="BF31" s="391" t="e">
        <f t="shared" si="32"/>
        <v>#REF!</v>
      </c>
      <c r="BG31" s="392" t="e">
        <f t="shared" si="32"/>
        <v>#REF!</v>
      </c>
      <c r="BH31" s="391" t="e">
        <f t="shared" si="32"/>
        <v>#REF!</v>
      </c>
      <c r="BI31" s="392" t="e">
        <f t="shared" si="32"/>
        <v>#REF!</v>
      </c>
      <c r="BJ31" s="391" t="e">
        <f t="shared" si="32"/>
        <v>#REF!</v>
      </c>
      <c r="BK31" s="392" t="e">
        <f t="shared" si="32"/>
        <v>#REF!</v>
      </c>
      <c r="BL31" s="392" t="e">
        <f t="shared" si="32"/>
        <v>#REF!</v>
      </c>
    </row>
    <row r="32" spans="1:64">
      <c r="A32" s="270"/>
      <c r="B32" s="276" t="e">
        <f>#REF!</f>
        <v>#REF!</v>
      </c>
      <c r="C32" s="277"/>
      <c r="E32" s="286">
        <f>SUM(E33:E36)</f>
        <v>0</v>
      </c>
      <c r="F32" s="286">
        <f>SUM(F33:F36)</f>
        <v>0</v>
      </c>
      <c r="G32" s="286">
        <f>SUM(G33:G36)</f>
        <v>0</v>
      </c>
      <c r="I32" s="286">
        <f>SUM(I33:I36)</f>
        <v>0</v>
      </c>
      <c r="J32" s="286">
        <f>SUM(J33:J36)</f>
        <v>0</v>
      </c>
      <c r="K32" s="286">
        <f>SUM(K33:K36)</f>
        <v>0</v>
      </c>
      <c r="M32" s="286">
        <f>SUM(M33:M36)</f>
        <v>0</v>
      </c>
      <c r="N32" s="277"/>
      <c r="O32" s="288"/>
      <c r="P32" s="289"/>
      <c r="Y32" s="276" t="e">
        <f t="shared" si="0"/>
        <v>#REF!</v>
      </c>
      <c r="Z32" s="277"/>
      <c r="AA32" s="278" t="e">
        <f t="shared" ref="AA32:AJ32" si="36">SUM(AA33:AA34)</f>
        <v>#REF!</v>
      </c>
      <c r="AB32" s="279" t="e">
        <f t="shared" si="36"/>
        <v>#REF!</v>
      </c>
      <c r="AC32" s="278" t="e">
        <f t="shared" si="36"/>
        <v>#REF!</v>
      </c>
      <c r="AD32" s="279" t="e">
        <f t="shared" si="36"/>
        <v>#REF!</v>
      </c>
      <c r="AE32" s="278" t="e">
        <f t="shared" si="36"/>
        <v>#REF!</v>
      </c>
      <c r="AF32" s="279" t="e">
        <f t="shared" si="36"/>
        <v>#REF!</v>
      </c>
      <c r="AG32" s="278" t="e">
        <f t="shared" si="36"/>
        <v>#REF!</v>
      </c>
      <c r="AH32" s="279" t="e">
        <f t="shared" si="36"/>
        <v>#REF!</v>
      </c>
      <c r="AI32" s="278" t="e">
        <f t="shared" si="36"/>
        <v>#REF!</v>
      </c>
      <c r="AJ32" s="279" t="e">
        <f t="shared" si="36"/>
        <v>#REF!</v>
      </c>
      <c r="AM32" s="276" t="e">
        <f t="shared" si="1"/>
        <v>#REF!</v>
      </c>
      <c r="AN32" s="277"/>
      <c r="AO32" s="278" t="e">
        <f t="shared" ref="AO32:AV32" si="37">SUM(AO33:AO34)</f>
        <v>#REF!</v>
      </c>
      <c r="AP32" s="279" t="e">
        <f t="shared" si="37"/>
        <v>#REF!</v>
      </c>
      <c r="AQ32" s="278" t="e">
        <f t="shared" si="37"/>
        <v>#REF!</v>
      </c>
      <c r="AR32" s="279" t="e">
        <f t="shared" si="37"/>
        <v>#REF!</v>
      </c>
      <c r="AS32" s="278" t="e">
        <f t="shared" si="37"/>
        <v>#REF!</v>
      </c>
      <c r="AT32" s="279" t="e">
        <f t="shared" si="37"/>
        <v>#REF!</v>
      </c>
      <c r="AU32" s="278" t="e">
        <f t="shared" si="37"/>
        <v>#REF!</v>
      </c>
      <c r="AV32" s="279" t="e">
        <f t="shared" si="37"/>
        <v>#REF!</v>
      </c>
      <c r="AW32" s="278" t="e">
        <f t="shared" si="6"/>
        <v>#REF!</v>
      </c>
      <c r="AX32" s="331"/>
      <c r="AZ32" s="276" t="e">
        <f t="shared" si="28"/>
        <v>#REF!</v>
      </c>
      <c r="BA32" s="277"/>
      <c r="BB32" s="278" t="e">
        <f>SUM(BB33:BB34)</f>
        <v>#REF!</v>
      </c>
      <c r="BC32" s="279" t="e">
        <f t="shared" ref="BC32:BL32" si="38">SUM(BC33:BC34)</f>
        <v>#REF!</v>
      </c>
      <c r="BD32" s="278" t="e">
        <f t="shared" si="38"/>
        <v>#REF!</v>
      </c>
      <c r="BE32" s="279" t="e">
        <f t="shared" si="38"/>
        <v>#REF!</v>
      </c>
      <c r="BF32" s="278" t="e">
        <f t="shared" si="38"/>
        <v>#REF!</v>
      </c>
      <c r="BG32" s="279" t="e">
        <f t="shared" si="38"/>
        <v>#REF!</v>
      </c>
      <c r="BH32" s="278" t="e">
        <f t="shared" si="38"/>
        <v>#REF!</v>
      </c>
      <c r="BI32" s="279" t="e">
        <f t="shared" si="38"/>
        <v>#REF!</v>
      </c>
      <c r="BJ32" s="278" t="e">
        <f t="shared" si="38"/>
        <v>#REF!</v>
      </c>
      <c r="BK32" s="279" t="e">
        <f t="shared" si="38"/>
        <v>#REF!</v>
      </c>
      <c r="BL32" s="279" t="e">
        <f t="shared" si="38"/>
        <v>#REF!</v>
      </c>
    </row>
    <row r="33" spans="1:64">
      <c r="A33" s="270">
        <f>+A29+1</f>
        <v>1</v>
      </c>
      <c r="B33" s="353" t="e">
        <f>#REF!</f>
        <v>#REF!</v>
      </c>
      <c r="C33" s="354" t="e">
        <f>#REF!</f>
        <v>#REF!</v>
      </c>
      <c r="E33" s="357"/>
      <c r="F33" s="357">
        <f>SUMIF($A$76:$A$742,B33&amp;"- "&amp;C33,$G$76:$G$742)</f>
        <v>0</v>
      </c>
      <c r="G33" s="357">
        <f>E33+F33</f>
        <v>0</v>
      </c>
      <c r="I33" s="357"/>
      <c r="J33" s="357">
        <f>SUMIF($J$76:$J$742,B33&amp;"- "&amp;C33,$O$76:$O$742)</f>
        <v>0</v>
      </c>
      <c r="K33" s="357">
        <f>I33+J33</f>
        <v>0</v>
      </c>
      <c r="M33" s="357">
        <f>G33-K33</f>
        <v>0</v>
      </c>
      <c r="N33" s="354"/>
      <c r="O33" s="288" t="str">
        <f t="shared" si="18"/>
        <v/>
      </c>
      <c r="P33" s="289" t="str">
        <f t="shared" si="29"/>
        <v/>
      </c>
      <c r="Y33" s="353" t="e">
        <f t="shared" si="0"/>
        <v>#REF!</v>
      </c>
      <c r="Z33" s="354" t="e">
        <f t="shared" si="0"/>
        <v>#REF!</v>
      </c>
      <c r="AA33" s="391" t="e">
        <f t="shared" ref="AA33:AI34" si="39">SUMPRODUCT(($A$76:$A$743=$Y33&amp;"- "&amp;$Z33)*($C$76:$C$743=AA$1)*($G$76:$G$743))</f>
        <v>#REF!</v>
      </c>
      <c r="AB33" s="392" t="e">
        <f t="shared" si="39"/>
        <v>#REF!</v>
      </c>
      <c r="AC33" s="391" t="e">
        <f t="shared" si="39"/>
        <v>#REF!</v>
      </c>
      <c r="AD33" s="392" t="e">
        <f t="shared" si="39"/>
        <v>#REF!</v>
      </c>
      <c r="AE33" s="391" t="e">
        <f t="shared" si="39"/>
        <v>#REF!</v>
      </c>
      <c r="AF33" s="392" t="e">
        <f t="shared" si="39"/>
        <v>#REF!</v>
      </c>
      <c r="AG33" s="391" t="e">
        <f t="shared" si="39"/>
        <v>#REF!</v>
      </c>
      <c r="AH33" s="392" t="e">
        <f t="shared" si="39"/>
        <v>#REF!</v>
      </c>
      <c r="AI33" s="391" t="e">
        <f t="shared" si="39"/>
        <v>#REF!</v>
      </c>
      <c r="AJ33" s="392" t="e">
        <f t="shared" si="13"/>
        <v>#REF!</v>
      </c>
      <c r="AM33" s="353" t="e">
        <f t="shared" si="1"/>
        <v>#REF!</v>
      </c>
      <c r="AN33" s="354" t="e">
        <f t="shared" si="1"/>
        <v>#REF!</v>
      </c>
      <c r="AO33" s="391" t="e">
        <f t="shared" ref="AO33:AV34" si="40">SUMPRODUCT(($J$76:$J$742=$AM33&amp;"- "&amp;$AN33)*($K$76:$K$742=AO$1)*($O$76:$O$742))</f>
        <v>#REF!</v>
      </c>
      <c r="AP33" s="392" t="e">
        <f t="shared" si="40"/>
        <v>#REF!</v>
      </c>
      <c r="AQ33" s="391" t="e">
        <f t="shared" si="40"/>
        <v>#REF!</v>
      </c>
      <c r="AR33" s="392" t="e">
        <f t="shared" si="40"/>
        <v>#REF!</v>
      </c>
      <c r="AS33" s="391" t="e">
        <f t="shared" si="40"/>
        <v>#REF!</v>
      </c>
      <c r="AT33" s="392" t="e">
        <f t="shared" si="40"/>
        <v>#REF!</v>
      </c>
      <c r="AU33" s="391" t="e">
        <f t="shared" si="40"/>
        <v>#REF!</v>
      </c>
      <c r="AV33" s="392" t="e">
        <f t="shared" si="40"/>
        <v>#REF!</v>
      </c>
      <c r="AW33" s="391" t="e">
        <f t="shared" si="6"/>
        <v>#REF!</v>
      </c>
      <c r="AX33" s="297"/>
      <c r="AZ33" s="353" t="e">
        <f t="shared" si="28"/>
        <v>#REF!</v>
      </c>
      <c r="BA33" s="354" t="e">
        <f>C38</f>
        <v>#REF!</v>
      </c>
      <c r="BB33" s="391" t="e">
        <f t="shared" ref="BB33:BL34" si="41">SUMPRODUCT(($C$9:$C$70=$BA33)*($N$9:$N$70=BB$1)*($M$9:$M$70))</f>
        <v>#REF!</v>
      </c>
      <c r="BC33" s="392" t="e">
        <f t="shared" si="41"/>
        <v>#REF!</v>
      </c>
      <c r="BD33" s="391" t="e">
        <f t="shared" si="41"/>
        <v>#REF!</v>
      </c>
      <c r="BE33" s="392" t="e">
        <f t="shared" si="41"/>
        <v>#REF!</v>
      </c>
      <c r="BF33" s="391" t="e">
        <f t="shared" si="41"/>
        <v>#REF!</v>
      </c>
      <c r="BG33" s="392" t="e">
        <f t="shared" si="41"/>
        <v>#REF!</v>
      </c>
      <c r="BH33" s="391" t="e">
        <f t="shared" si="41"/>
        <v>#REF!</v>
      </c>
      <c r="BI33" s="392" t="e">
        <f t="shared" si="41"/>
        <v>#REF!</v>
      </c>
      <c r="BJ33" s="391" t="e">
        <f t="shared" si="41"/>
        <v>#REF!</v>
      </c>
      <c r="BK33" s="392" t="e">
        <f t="shared" si="41"/>
        <v>#REF!</v>
      </c>
      <c r="BL33" s="392" t="e">
        <f t="shared" si="41"/>
        <v>#REF!</v>
      </c>
    </row>
    <row r="34" spans="1:64">
      <c r="A34" s="270">
        <f>+A33+1</f>
        <v>2</v>
      </c>
      <c r="B34" s="270" t="e">
        <f>#REF!</f>
        <v>#REF!</v>
      </c>
      <c r="C34" s="283" t="e">
        <f>#REF!</f>
        <v>#REF!</v>
      </c>
      <c r="E34" s="290"/>
      <c r="F34" s="290">
        <f>SUMIF($A$76:$A$742,B34&amp;"- "&amp;C34,$G$76:$G$742)</f>
        <v>0</v>
      </c>
      <c r="G34" s="290">
        <f>E34+F34</f>
        <v>0</v>
      </c>
      <c r="I34" s="290"/>
      <c r="J34" s="290">
        <f>SUMIF($J$76:$J$742,B34&amp;"- "&amp;C34,$O$76:$O$742)</f>
        <v>0</v>
      </c>
      <c r="K34" s="290">
        <f>I34+J34</f>
        <v>0</v>
      </c>
      <c r="M34" s="290">
        <f>G34-K34</f>
        <v>0</v>
      </c>
      <c r="N34" s="283"/>
      <c r="O34" s="288" t="str">
        <f t="shared" si="18"/>
        <v/>
      </c>
      <c r="P34" s="289" t="str">
        <f t="shared" si="29"/>
        <v/>
      </c>
      <c r="Y34" s="270" t="e">
        <f t="shared" si="0"/>
        <v>#REF!</v>
      </c>
      <c r="Z34" s="283" t="e">
        <f t="shared" si="0"/>
        <v>#REF!</v>
      </c>
      <c r="AA34" s="284" t="e">
        <f t="shared" si="39"/>
        <v>#REF!</v>
      </c>
      <c r="AB34" s="285" t="e">
        <f t="shared" si="39"/>
        <v>#REF!</v>
      </c>
      <c r="AC34" s="284" t="e">
        <f t="shared" si="39"/>
        <v>#REF!</v>
      </c>
      <c r="AD34" s="285" t="e">
        <f t="shared" si="39"/>
        <v>#REF!</v>
      </c>
      <c r="AE34" s="284" t="e">
        <f t="shared" si="39"/>
        <v>#REF!</v>
      </c>
      <c r="AF34" s="285" t="e">
        <f t="shared" si="39"/>
        <v>#REF!</v>
      </c>
      <c r="AG34" s="284" t="e">
        <f t="shared" si="39"/>
        <v>#REF!</v>
      </c>
      <c r="AH34" s="285" t="e">
        <f t="shared" si="39"/>
        <v>#REF!</v>
      </c>
      <c r="AI34" s="284" t="e">
        <f t="shared" si="39"/>
        <v>#REF!</v>
      </c>
      <c r="AJ34" s="285" t="e">
        <f t="shared" si="13"/>
        <v>#REF!</v>
      </c>
      <c r="AM34" s="270" t="e">
        <f t="shared" si="1"/>
        <v>#REF!</v>
      </c>
      <c r="AN34" s="283" t="e">
        <f t="shared" si="1"/>
        <v>#REF!</v>
      </c>
      <c r="AO34" s="284" t="e">
        <f t="shared" si="40"/>
        <v>#REF!</v>
      </c>
      <c r="AP34" s="285" t="e">
        <f t="shared" si="40"/>
        <v>#REF!</v>
      </c>
      <c r="AQ34" s="284" t="e">
        <f t="shared" si="40"/>
        <v>#REF!</v>
      </c>
      <c r="AR34" s="285" t="e">
        <f t="shared" si="40"/>
        <v>#REF!</v>
      </c>
      <c r="AS34" s="284" t="e">
        <f t="shared" si="40"/>
        <v>#REF!</v>
      </c>
      <c r="AT34" s="285" t="e">
        <f t="shared" si="40"/>
        <v>#REF!</v>
      </c>
      <c r="AU34" s="284" t="e">
        <f t="shared" si="40"/>
        <v>#REF!</v>
      </c>
      <c r="AV34" s="285" t="e">
        <f t="shared" si="40"/>
        <v>#REF!</v>
      </c>
      <c r="AW34" s="284" t="e">
        <f t="shared" si="6"/>
        <v>#REF!</v>
      </c>
      <c r="AX34" s="285"/>
      <c r="AZ34" s="270" t="e">
        <f t="shared" si="28"/>
        <v>#REF!</v>
      </c>
      <c r="BA34" s="283" t="e">
        <f>C39</f>
        <v>#REF!</v>
      </c>
      <c r="BB34" s="284" t="e">
        <f t="shared" si="41"/>
        <v>#REF!</v>
      </c>
      <c r="BC34" s="285" t="e">
        <f t="shared" si="41"/>
        <v>#REF!</v>
      </c>
      <c r="BD34" s="284" t="e">
        <f t="shared" si="41"/>
        <v>#REF!</v>
      </c>
      <c r="BE34" s="285" t="e">
        <f t="shared" si="41"/>
        <v>#REF!</v>
      </c>
      <c r="BF34" s="284" t="e">
        <f t="shared" si="41"/>
        <v>#REF!</v>
      </c>
      <c r="BG34" s="285" t="e">
        <f t="shared" si="41"/>
        <v>#REF!</v>
      </c>
      <c r="BH34" s="284" t="e">
        <f t="shared" si="41"/>
        <v>#REF!</v>
      </c>
      <c r="BI34" s="285" t="e">
        <f t="shared" si="41"/>
        <v>#REF!</v>
      </c>
      <c r="BJ34" s="284" t="e">
        <f t="shared" si="41"/>
        <v>#REF!</v>
      </c>
      <c r="BK34" s="285" t="e">
        <f t="shared" si="41"/>
        <v>#REF!</v>
      </c>
      <c r="BL34" s="285" t="e">
        <f t="shared" si="41"/>
        <v>#REF!</v>
      </c>
    </row>
    <row r="35" spans="1:64" ht="12.75" customHeight="1">
      <c r="A35" s="270"/>
      <c r="B35" s="353" t="e">
        <f>#REF!</f>
        <v>#REF!</v>
      </c>
      <c r="C35" s="354" t="e">
        <f>#REF!</f>
        <v>#REF!</v>
      </c>
      <c r="E35" s="357"/>
      <c r="F35" s="357">
        <f>SUMIF($A$76:$A$742,B35&amp;"- "&amp;C35,$G$76:$G$742)</f>
        <v>0</v>
      </c>
      <c r="G35" s="357">
        <f>E35+F35</f>
        <v>0</v>
      </c>
      <c r="I35" s="357"/>
      <c r="J35" s="357">
        <f>SUMIF($J$76:$J$742,B35&amp;"- "&amp;C35,$O$76:$O$742)</f>
        <v>0</v>
      </c>
      <c r="K35" s="357">
        <f>I35+J35</f>
        <v>0</v>
      </c>
      <c r="M35" s="357">
        <f>G35-K35</f>
        <v>0</v>
      </c>
      <c r="N35" s="354"/>
      <c r="O35" s="288" t="str">
        <f t="shared" si="18"/>
        <v/>
      </c>
      <c r="P35" s="289" t="str">
        <f t="shared" si="29"/>
        <v/>
      </c>
      <c r="Y35" s="276" t="e">
        <f t="shared" si="0"/>
        <v>#REF!</v>
      </c>
      <c r="Z35" s="277"/>
      <c r="AA35" s="278" t="e">
        <f t="shared" ref="AA35:AJ35" si="42">SUM(AA36:AA37)</f>
        <v>#REF!</v>
      </c>
      <c r="AB35" s="279" t="e">
        <f t="shared" si="42"/>
        <v>#REF!</v>
      </c>
      <c r="AC35" s="278" t="e">
        <f t="shared" si="42"/>
        <v>#REF!</v>
      </c>
      <c r="AD35" s="279" t="e">
        <f t="shared" si="42"/>
        <v>#REF!</v>
      </c>
      <c r="AE35" s="278" t="e">
        <f t="shared" si="42"/>
        <v>#REF!</v>
      </c>
      <c r="AF35" s="279" t="e">
        <f t="shared" si="42"/>
        <v>#REF!</v>
      </c>
      <c r="AG35" s="278" t="e">
        <f t="shared" si="42"/>
        <v>#REF!</v>
      </c>
      <c r="AH35" s="279" t="e">
        <f t="shared" si="42"/>
        <v>#REF!</v>
      </c>
      <c r="AI35" s="278" t="e">
        <f t="shared" si="42"/>
        <v>#REF!</v>
      </c>
      <c r="AJ35" s="279" t="e">
        <f t="shared" si="42"/>
        <v>#REF!</v>
      </c>
      <c r="AM35" s="276" t="e">
        <f t="shared" si="1"/>
        <v>#REF!</v>
      </c>
      <c r="AN35" s="277"/>
      <c r="AO35" s="278" t="e">
        <f t="shared" ref="AO35:AV35" si="43">SUM(AO36:AO37)</f>
        <v>#REF!</v>
      </c>
      <c r="AP35" s="279" t="e">
        <f t="shared" si="43"/>
        <v>#REF!</v>
      </c>
      <c r="AQ35" s="278" t="e">
        <f t="shared" si="43"/>
        <v>#REF!</v>
      </c>
      <c r="AR35" s="279" t="e">
        <f t="shared" si="43"/>
        <v>#REF!</v>
      </c>
      <c r="AS35" s="278" t="e">
        <f t="shared" si="43"/>
        <v>#REF!</v>
      </c>
      <c r="AT35" s="279" t="e">
        <f t="shared" si="43"/>
        <v>#REF!</v>
      </c>
      <c r="AU35" s="278" t="e">
        <f t="shared" si="43"/>
        <v>#REF!</v>
      </c>
      <c r="AV35" s="279" t="e">
        <f t="shared" si="43"/>
        <v>#REF!</v>
      </c>
      <c r="AW35" s="278" t="e">
        <f t="shared" si="6"/>
        <v>#REF!</v>
      </c>
      <c r="AX35" s="331"/>
      <c r="AZ35" s="276" t="e">
        <f t="shared" si="28"/>
        <v>#REF!</v>
      </c>
      <c r="BA35" s="277"/>
      <c r="BB35" s="278" t="e">
        <f>SUM(BB36:BB37)</f>
        <v>#REF!</v>
      </c>
      <c r="BC35" s="279" t="e">
        <f t="shared" ref="BC35:BL35" si="44">SUM(BC36:BC37)</f>
        <v>#REF!</v>
      </c>
      <c r="BD35" s="278" t="e">
        <f t="shared" si="44"/>
        <v>#REF!</v>
      </c>
      <c r="BE35" s="279" t="e">
        <f t="shared" si="44"/>
        <v>#REF!</v>
      </c>
      <c r="BF35" s="278" t="e">
        <f t="shared" si="44"/>
        <v>#REF!</v>
      </c>
      <c r="BG35" s="279" t="e">
        <f t="shared" si="44"/>
        <v>#REF!</v>
      </c>
      <c r="BH35" s="278" t="e">
        <f t="shared" si="44"/>
        <v>#REF!</v>
      </c>
      <c r="BI35" s="279" t="e">
        <f t="shared" si="44"/>
        <v>#REF!</v>
      </c>
      <c r="BJ35" s="278" t="e">
        <f t="shared" si="44"/>
        <v>#REF!</v>
      </c>
      <c r="BK35" s="279" t="e">
        <f t="shared" si="44"/>
        <v>#REF!</v>
      </c>
      <c r="BL35" s="279" t="e">
        <f t="shared" si="44"/>
        <v>#REF!</v>
      </c>
    </row>
    <row r="36" spans="1:64" ht="12" customHeight="1">
      <c r="A36" s="270">
        <f>+A34+1</f>
        <v>3</v>
      </c>
      <c r="B36" s="270" t="e">
        <f>#REF!</f>
        <v>#REF!</v>
      </c>
      <c r="C36" s="283" t="e">
        <f>#REF!</f>
        <v>#REF!</v>
      </c>
      <c r="E36" s="290"/>
      <c r="F36" s="290">
        <f>SUMIF($A$76:$A$742,B36&amp;"- "&amp;C36,$G$76:$G$742)</f>
        <v>0</v>
      </c>
      <c r="G36" s="290">
        <f>E36+F36</f>
        <v>0</v>
      </c>
      <c r="I36" s="290"/>
      <c r="J36" s="290">
        <f>SUMIF($J$76:$J$742,B36&amp;"- "&amp;C36,$O$76:$O$742)</f>
        <v>0</v>
      </c>
      <c r="K36" s="290">
        <f>I36+J36</f>
        <v>0</v>
      </c>
      <c r="M36" s="290">
        <f>G36-K36</f>
        <v>0</v>
      </c>
      <c r="N36" s="283"/>
      <c r="O36" s="288" t="str">
        <f t="shared" si="18"/>
        <v/>
      </c>
      <c r="P36" s="289" t="str">
        <f t="shared" si="29"/>
        <v/>
      </c>
      <c r="Y36" s="353" t="e">
        <f t="shared" ref="Y36:Z65" si="45">B41</f>
        <v>#REF!</v>
      </c>
      <c r="Z36" s="354" t="e">
        <f t="shared" si="45"/>
        <v>#REF!</v>
      </c>
      <c r="AA36" s="391" t="e">
        <f t="shared" ref="AA36:AI37" si="46">SUMPRODUCT(($A$76:$A$743=$Y36&amp;"- "&amp;$Z36)*($C$76:$C$743=AA$1)*($G$76:$G$743))</f>
        <v>#REF!</v>
      </c>
      <c r="AB36" s="392" t="e">
        <f t="shared" si="46"/>
        <v>#REF!</v>
      </c>
      <c r="AC36" s="391" t="e">
        <f t="shared" si="46"/>
        <v>#REF!</v>
      </c>
      <c r="AD36" s="392" t="e">
        <f t="shared" si="46"/>
        <v>#REF!</v>
      </c>
      <c r="AE36" s="391" t="e">
        <f t="shared" si="46"/>
        <v>#REF!</v>
      </c>
      <c r="AF36" s="392" t="e">
        <f t="shared" si="46"/>
        <v>#REF!</v>
      </c>
      <c r="AG36" s="391" t="e">
        <f t="shared" si="46"/>
        <v>#REF!</v>
      </c>
      <c r="AH36" s="392" t="e">
        <f t="shared" si="46"/>
        <v>#REF!</v>
      </c>
      <c r="AI36" s="391" t="e">
        <f t="shared" si="46"/>
        <v>#REF!</v>
      </c>
      <c r="AJ36" s="392" t="e">
        <f t="shared" si="13"/>
        <v>#REF!</v>
      </c>
      <c r="AM36" s="353" t="e">
        <f t="shared" ref="AM36:AN65" si="47">B41</f>
        <v>#REF!</v>
      </c>
      <c r="AN36" s="354" t="e">
        <f t="shared" si="47"/>
        <v>#REF!</v>
      </c>
      <c r="AO36" s="391" t="e">
        <f t="shared" ref="AO36:AV37" si="48">SUMPRODUCT(($J$76:$J$742=$AM36&amp;"- "&amp;$AN36)*($K$76:$K$742=AO$1)*($O$76:$O$742))</f>
        <v>#REF!</v>
      </c>
      <c r="AP36" s="392" t="e">
        <f t="shared" si="48"/>
        <v>#REF!</v>
      </c>
      <c r="AQ36" s="391" t="e">
        <f t="shared" si="48"/>
        <v>#REF!</v>
      </c>
      <c r="AR36" s="392" t="e">
        <f t="shared" si="48"/>
        <v>#REF!</v>
      </c>
      <c r="AS36" s="391" t="e">
        <f t="shared" si="48"/>
        <v>#REF!</v>
      </c>
      <c r="AT36" s="392" t="e">
        <f t="shared" si="48"/>
        <v>#REF!</v>
      </c>
      <c r="AU36" s="391" t="e">
        <f t="shared" si="48"/>
        <v>#REF!</v>
      </c>
      <c r="AV36" s="392" t="e">
        <f t="shared" si="48"/>
        <v>#REF!</v>
      </c>
      <c r="AW36" s="391" t="e">
        <f t="shared" si="6"/>
        <v>#REF!</v>
      </c>
      <c r="AX36" s="297"/>
      <c r="AZ36" s="353" t="e">
        <f t="shared" si="28"/>
        <v>#REF!</v>
      </c>
      <c r="BA36" s="354" t="e">
        <f>C41</f>
        <v>#REF!</v>
      </c>
      <c r="BB36" s="391" t="e">
        <f t="shared" ref="BB36:BL37" si="49">SUMPRODUCT(($C$9:$C$70=$BA36)*($N$9:$N$70=BB$1)*($M$9:$M$70))</f>
        <v>#REF!</v>
      </c>
      <c r="BC36" s="392" t="e">
        <f t="shared" si="49"/>
        <v>#REF!</v>
      </c>
      <c r="BD36" s="391" t="e">
        <f t="shared" si="49"/>
        <v>#REF!</v>
      </c>
      <c r="BE36" s="392" t="e">
        <f t="shared" si="49"/>
        <v>#REF!</v>
      </c>
      <c r="BF36" s="391" t="e">
        <f t="shared" si="49"/>
        <v>#REF!</v>
      </c>
      <c r="BG36" s="392" t="e">
        <f t="shared" si="49"/>
        <v>#REF!</v>
      </c>
      <c r="BH36" s="391" t="e">
        <f t="shared" si="49"/>
        <v>#REF!</v>
      </c>
      <c r="BI36" s="392" t="e">
        <f t="shared" si="49"/>
        <v>#REF!</v>
      </c>
      <c r="BJ36" s="391" t="e">
        <f t="shared" si="49"/>
        <v>#REF!</v>
      </c>
      <c r="BK36" s="392" t="e">
        <f t="shared" si="49"/>
        <v>#REF!</v>
      </c>
      <c r="BL36" s="392" t="e">
        <f t="shared" si="49"/>
        <v>#REF!</v>
      </c>
    </row>
    <row r="37" spans="1:64">
      <c r="A37" s="270"/>
      <c r="B37" s="276" t="e">
        <f>#REF!</f>
        <v>#REF!</v>
      </c>
      <c r="C37" s="277"/>
      <c r="E37" s="286">
        <f>SUM(E38:E39)</f>
        <v>0</v>
      </c>
      <c r="F37" s="286">
        <f>SUM(F38:F39)</f>
        <v>0</v>
      </c>
      <c r="G37" s="286">
        <f>SUM(G38:G39)</f>
        <v>0</v>
      </c>
      <c r="I37" s="286">
        <f>SUM(I38:I39)</f>
        <v>0</v>
      </c>
      <c r="J37" s="286">
        <f>SUM(J38:J39)</f>
        <v>0</v>
      </c>
      <c r="K37" s="286">
        <f>SUM(K38:K39)</f>
        <v>0</v>
      </c>
      <c r="M37" s="286">
        <f>SUM(M38:M39)</f>
        <v>0</v>
      </c>
      <c r="N37" s="277"/>
      <c r="O37" s="288" t="str">
        <f>IF(M37=0,"",IF(N37=0,"ERROR",""))</f>
        <v/>
      </c>
      <c r="P37" s="289" t="str">
        <f>IF(O37="ERROR","Please insert comment","")</f>
        <v/>
      </c>
      <c r="Y37" s="270" t="e">
        <f t="shared" si="45"/>
        <v>#REF!</v>
      </c>
      <c r="Z37" s="283" t="e">
        <f t="shared" si="45"/>
        <v>#REF!</v>
      </c>
      <c r="AA37" s="284" t="e">
        <f t="shared" si="46"/>
        <v>#REF!</v>
      </c>
      <c r="AB37" s="285" t="e">
        <f t="shared" si="46"/>
        <v>#REF!</v>
      </c>
      <c r="AC37" s="284" t="e">
        <f t="shared" si="46"/>
        <v>#REF!</v>
      </c>
      <c r="AD37" s="285" t="e">
        <f t="shared" si="46"/>
        <v>#REF!</v>
      </c>
      <c r="AE37" s="284" t="e">
        <f t="shared" si="46"/>
        <v>#REF!</v>
      </c>
      <c r="AF37" s="285" t="e">
        <f t="shared" si="46"/>
        <v>#REF!</v>
      </c>
      <c r="AG37" s="284" t="e">
        <f t="shared" si="46"/>
        <v>#REF!</v>
      </c>
      <c r="AH37" s="285" t="e">
        <f t="shared" si="46"/>
        <v>#REF!</v>
      </c>
      <c r="AI37" s="284" t="e">
        <f t="shared" si="46"/>
        <v>#REF!</v>
      </c>
      <c r="AJ37" s="285" t="e">
        <f t="shared" si="13"/>
        <v>#REF!</v>
      </c>
      <c r="AM37" s="270" t="e">
        <f t="shared" si="47"/>
        <v>#REF!</v>
      </c>
      <c r="AN37" s="283" t="e">
        <f t="shared" si="47"/>
        <v>#REF!</v>
      </c>
      <c r="AO37" s="284" t="e">
        <f t="shared" si="48"/>
        <v>#REF!</v>
      </c>
      <c r="AP37" s="285" t="e">
        <f t="shared" si="48"/>
        <v>#REF!</v>
      </c>
      <c r="AQ37" s="284" t="e">
        <f t="shared" si="48"/>
        <v>#REF!</v>
      </c>
      <c r="AR37" s="285" t="e">
        <f t="shared" si="48"/>
        <v>#REF!</v>
      </c>
      <c r="AS37" s="284" t="e">
        <f t="shared" si="48"/>
        <v>#REF!</v>
      </c>
      <c r="AT37" s="285" t="e">
        <f t="shared" si="48"/>
        <v>#REF!</v>
      </c>
      <c r="AU37" s="284" t="e">
        <f t="shared" si="48"/>
        <v>#REF!</v>
      </c>
      <c r="AV37" s="285" t="e">
        <f t="shared" si="48"/>
        <v>#REF!</v>
      </c>
      <c r="AW37" s="284" t="e">
        <f t="shared" si="6"/>
        <v>#REF!</v>
      </c>
      <c r="AX37" s="285"/>
      <c r="AZ37" s="270" t="e">
        <f t="shared" si="28"/>
        <v>#REF!</v>
      </c>
      <c r="BA37" s="283" t="e">
        <f>C42</f>
        <v>#REF!</v>
      </c>
      <c r="BB37" s="284" t="e">
        <f t="shared" si="49"/>
        <v>#REF!</v>
      </c>
      <c r="BC37" s="285" t="e">
        <f t="shared" si="49"/>
        <v>#REF!</v>
      </c>
      <c r="BD37" s="284" t="e">
        <f t="shared" si="49"/>
        <v>#REF!</v>
      </c>
      <c r="BE37" s="285" t="e">
        <f t="shared" si="49"/>
        <v>#REF!</v>
      </c>
      <c r="BF37" s="284" t="e">
        <f t="shared" si="49"/>
        <v>#REF!</v>
      </c>
      <c r="BG37" s="285" t="e">
        <f t="shared" si="49"/>
        <v>#REF!</v>
      </c>
      <c r="BH37" s="284" t="e">
        <f t="shared" si="49"/>
        <v>#REF!</v>
      </c>
      <c r="BI37" s="285" t="e">
        <f t="shared" si="49"/>
        <v>#REF!</v>
      </c>
      <c r="BJ37" s="284" t="e">
        <f t="shared" si="49"/>
        <v>#REF!</v>
      </c>
      <c r="BK37" s="285" t="e">
        <f t="shared" si="49"/>
        <v>#REF!</v>
      </c>
      <c r="BL37" s="285" t="e">
        <f t="shared" si="49"/>
        <v>#REF!</v>
      </c>
    </row>
    <row r="38" spans="1:64">
      <c r="A38" s="270"/>
      <c r="B38" s="353" t="e">
        <f>#REF!</f>
        <v>#REF!</v>
      </c>
      <c r="C38" s="354" t="e">
        <f>#REF!</f>
        <v>#REF!</v>
      </c>
      <c r="E38" s="357"/>
      <c r="F38" s="357">
        <f>SUMIF($A$76:$A$742,B38&amp;"- "&amp;C38,$G$76:$G$742)</f>
        <v>0</v>
      </c>
      <c r="G38" s="357">
        <f>E38+F38</f>
        <v>0</v>
      </c>
      <c r="I38" s="357"/>
      <c r="J38" s="357">
        <f>SUMIF($J$76:$J$742,B38&amp;"- "&amp;C38,$O$76:$O$742)</f>
        <v>0</v>
      </c>
      <c r="K38" s="357">
        <f>I38+J38</f>
        <v>0</v>
      </c>
      <c r="M38" s="357">
        <f>G38-K38</f>
        <v>0</v>
      </c>
      <c r="N38" s="354"/>
      <c r="O38" s="288"/>
      <c r="P38" s="289"/>
      <c r="Y38" s="276" t="e">
        <f t="shared" si="45"/>
        <v>#REF!</v>
      </c>
      <c r="Z38" s="277"/>
      <c r="AA38" s="278" t="e">
        <f t="shared" ref="AA38:AJ38" si="50">SUM(AA39:AA44)</f>
        <v>#REF!</v>
      </c>
      <c r="AB38" s="279" t="e">
        <f t="shared" si="50"/>
        <v>#REF!</v>
      </c>
      <c r="AC38" s="278" t="e">
        <f t="shared" si="50"/>
        <v>#REF!</v>
      </c>
      <c r="AD38" s="279" t="e">
        <f t="shared" si="50"/>
        <v>#REF!</v>
      </c>
      <c r="AE38" s="278" t="e">
        <f t="shared" si="50"/>
        <v>#REF!</v>
      </c>
      <c r="AF38" s="279" t="e">
        <f t="shared" si="50"/>
        <v>#REF!</v>
      </c>
      <c r="AG38" s="278" t="e">
        <f t="shared" si="50"/>
        <v>#REF!</v>
      </c>
      <c r="AH38" s="279" t="e">
        <f t="shared" si="50"/>
        <v>#REF!</v>
      </c>
      <c r="AI38" s="278" t="e">
        <f t="shared" si="50"/>
        <v>#REF!</v>
      </c>
      <c r="AJ38" s="279" t="e">
        <f t="shared" si="50"/>
        <v>#REF!</v>
      </c>
      <c r="AM38" s="276" t="e">
        <f t="shared" si="47"/>
        <v>#REF!</v>
      </c>
      <c r="AN38" s="277"/>
      <c r="AO38" s="278" t="e">
        <f t="shared" ref="AO38:AV38" si="51">SUM(AO39:AO44)</f>
        <v>#REF!</v>
      </c>
      <c r="AP38" s="279" t="e">
        <f t="shared" si="51"/>
        <v>#REF!</v>
      </c>
      <c r="AQ38" s="278" t="e">
        <f t="shared" si="51"/>
        <v>#REF!</v>
      </c>
      <c r="AR38" s="279" t="e">
        <f t="shared" si="51"/>
        <v>#REF!</v>
      </c>
      <c r="AS38" s="278" t="e">
        <f t="shared" si="51"/>
        <v>#REF!</v>
      </c>
      <c r="AT38" s="279" t="e">
        <f t="shared" si="51"/>
        <v>#REF!</v>
      </c>
      <c r="AU38" s="278" t="e">
        <f t="shared" si="51"/>
        <v>#REF!</v>
      </c>
      <c r="AV38" s="279" t="e">
        <f t="shared" si="51"/>
        <v>#REF!</v>
      </c>
      <c r="AW38" s="278" t="e">
        <f t="shared" si="6"/>
        <v>#REF!</v>
      </c>
      <c r="AX38" s="331"/>
      <c r="AZ38" s="276" t="e">
        <f t="shared" si="28"/>
        <v>#REF!</v>
      </c>
      <c r="BA38" s="277"/>
      <c r="BB38" s="278" t="e">
        <f>SUM(BB39:BB44)</f>
        <v>#REF!</v>
      </c>
      <c r="BC38" s="279" t="e">
        <f t="shared" ref="BC38:BL38" si="52">SUM(BC39:BC44)</f>
        <v>#REF!</v>
      </c>
      <c r="BD38" s="278" t="e">
        <f t="shared" si="52"/>
        <v>#REF!</v>
      </c>
      <c r="BE38" s="279" t="e">
        <f t="shared" si="52"/>
        <v>#REF!</v>
      </c>
      <c r="BF38" s="278" t="e">
        <f t="shared" si="52"/>
        <v>#REF!</v>
      </c>
      <c r="BG38" s="279" t="e">
        <f t="shared" si="52"/>
        <v>#REF!</v>
      </c>
      <c r="BH38" s="278" t="e">
        <f t="shared" si="52"/>
        <v>#REF!</v>
      </c>
      <c r="BI38" s="279" t="e">
        <f t="shared" si="52"/>
        <v>#REF!</v>
      </c>
      <c r="BJ38" s="278" t="e">
        <f t="shared" si="52"/>
        <v>#REF!</v>
      </c>
      <c r="BK38" s="279" t="e">
        <f t="shared" si="52"/>
        <v>#REF!</v>
      </c>
      <c r="BL38" s="279" t="e">
        <f t="shared" si="52"/>
        <v>#REF!</v>
      </c>
    </row>
    <row r="39" spans="1:64">
      <c r="A39" s="270"/>
      <c r="B39" s="270" t="e">
        <f>#REF!</f>
        <v>#REF!</v>
      </c>
      <c r="C39" s="283" t="e">
        <f>#REF!</f>
        <v>#REF!</v>
      </c>
      <c r="E39" s="290"/>
      <c r="F39" s="290">
        <f>SUMIF($A$76:$A$742,B39&amp;"- "&amp;C39,$G$76:$G$742)</f>
        <v>0</v>
      </c>
      <c r="G39" s="290">
        <f>E39+F39</f>
        <v>0</v>
      </c>
      <c r="I39" s="290"/>
      <c r="J39" s="290">
        <f>SUMIF($J$76:$J$742,B39&amp;"- "&amp;C39,$O$76:$O$742)</f>
        <v>0</v>
      </c>
      <c r="K39" s="290">
        <f>I39+J39</f>
        <v>0</v>
      </c>
      <c r="M39" s="290">
        <f>G39-K39</f>
        <v>0</v>
      </c>
      <c r="N39" s="283"/>
      <c r="O39" s="288" t="str">
        <f t="shared" si="18"/>
        <v/>
      </c>
      <c r="P39" s="289" t="str">
        <f t="shared" ref="P39:P47" si="53">IF(O39="ERROR","Please insert comment","")</f>
        <v/>
      </c>
      <c r="Y39" s="353" t="e">
        <f t="shared" si="45"/>
        <v>#REF!</v>
      </c>
      <c r="Z39" s="354" t="e">
        <f t="shared" si="45"/>
        <v>#REF!</v>
      </c>
      <c r="AA39" s="391" t="e">
        <f t="shared" ref="AA39:AI44" si="54">SUMPRODUCT(($A$76:$A$743=$Y39&amp;"- "&amp;$Z39)*($C$76:$C$743=AA$1)*($G$76:$G$743))</f>
        <v>#REF!</v>
      </c>
      <c r="AB39" s="392" t="e">
        <f t="shared" si="54"/>
        <v>#REF!</v>
      </c>
      <c r="AC39" s="391" t="e">
        <f t="shared" si="54"/>
        <v>#REF!</v>
      </c>
      <c r="AD39" s="392" t="e">
        <f t="shared" si="54"/>
        <v>#REF!</v>
      </c>
      <c r="AE39" s="391" t="e">
        <f t="shared" si="54"/>
        <v>#REF!</v>
      </c>
      <c r="AF39" s="392" t="e">
        <f t="shared" si="54"/>
        <v>#REF!</v>
      </c>
      <c r="AG39" s="391" t="e">
        <f t="shared" si="54"/>
        <v>#REF!</v>
      </c>
      <c r="AH39" s="392" t="e">
        <f t="shared" si="54"/>
        <v>#REF!</v>
      </c>
      <c r="AI39" s="391" t="e">
        <f t="shared" si="54"/>
        <v>#REF!</v>
      </c>
      <c r="AJ39" s="392" t="e">
        <f t="shared" si="13"/>
        <v>#REF!</v>
      </c>
      <c r="AM39" s="353" t="e">
        <f t="shared" si="47"/>
        <v>#REF!</v>
      </c>
      <c r="AN39" s="354" t="e">
        <f t="shared" si="47"/>
        <v>#REF!</v>
      </c>
      <c r="AO39" s="391" t="e">
        <f t="shared" ref="AO39:AV44" si="55">SUMPRODUCT(($J$76:$J$742=$AM39&amp;"- "&amp;$AN39)*($K$76:$K$742=AO$1)*($O$76:$O$742))</f>
        <v>#REF!</v>
      </c>
      <c r="AP39" s="392" t="e">
        <f t="shared" si="55"/>
        <v>#REF!</v>
      </c>
      <c r="AQ39" s="391" t="e">
        <f t="shared" si="55"/>
        <v>#REF!</v>
      </c>
      <c r="AR39" s="392" t="e">
        <f t="shared" si="55"/>
        <v>#REF!</v>
      </c>
      <c r="AS39" s="391" t="e">
        <f t="shared" si="55"/>
        <v>#REF!</v>
      </c>
      <c r="AT39" s="392" t="e">
        <f t="shared" si="55"/>
        <v>#REF!</v>
      </c>
      <c r="AU39" s="391" t="e">
        <f t="shared" si="55"/>
        <v>#REF!</v>
      </c>
      <c r="AV39" s="392" t="e">
        <f t="shared" si="55"/>
        <v>#REF!</v>
      </c>
      <c r="AW39" s="391" t="e">
        <f t="shared" si="6"/>
        <v>#REF!</v>
      </c>
      <c r="AX39" s="297"/>
      <c r="AZ39" s="353" t="e">
        <f t="shared" si="28"/>
        <v>#REF!</v>
      </c>
      <c r="BA39" s="354" t="e">
        <f t="shared" si="28"/>
        <v>#REF!</v>
      </c>
      <c r="BB39" s="391" t="e">
        <f t="shared" ref="BB39:BL44" si="56">SUMPRODUCT(($C$9:$C$70=$BA39)*($N$9:$N$70=BB$1)*($M$9:$M$70))</f>
        <v>#REF!</v>
      </c>
      <c r="BC39" s="392" t="e">
        <f t="shared" si="56"/>
        <v>#REF!</v>
      </c>
      <c r="BD39" s="391" t="e">
        <f t="shared" si="56"/>
        <v>#REF!</v>
      </c>
      <c r="BE39" s="392" t="e">
        <f t="shared" si="56"/>
        <v>#REF!</v>
      </c>
      <c r="BF39" s="391" t="e">
        <f t="shared" si="56"/>
        <v>#REF!</v>
      </c>
      <c r="BG39" s="392" t="e">
        <f t="shared" si="56"/>
        <v>#REF!</v>
      </c>
      <c r="BH39" s="391" t="e">
        <f t="shared" si="56"/>
        <v>#REF!</v>
      </c>
      <c r="BI39" s="392" t="e">
        <f t="shared" si="56"/>
        <v>#REF!</v>
      </c>
      <c r="BJ39" s="391" t="e">
        <f t="shared" si="56"/>
        <v>#REF!</v>
      </c>
      <c r="BK39" s="392" t="e">
        <f t="shared" si="56"/>
        <v>#REF!</v>
      </c>
      <c r="BL39" s="392" t="e">
        <f t="shared" si="56"/>
        <v>#REF!</v>
      </c>
    </row>
    <row r="40" spans="1:64" ht="13.5" customHeight="1">
      <c r="A40" s="270"/>
      <c r="B40" s="276" t="e">
        <f>#REF!</f>
        <v>#REF!</v>
      </c>
      <c r="C40" s="277"/>
      <c r="E40" s="286">
        <f>SUM(E41:E42)</f>
        <v>0</v>
      </c>
      <c r="F40" s="286">
        <f>SUM(F41:F42)</f>
        <v>0</v>
      </c>
      <c r="G40" s="286">
        <f>SUM(G41:G42)</f>
        <v>0</v>
      </c>
      <c r="I40" s="286">
        <f>SUM(I41:I42)</f>
        <v>0</v>
      </c>
      <c r="J40" s="286">
        <f>SUM(J41:J42)</f>
        <v>0</v>
      </c>
      <c r="K40" s="286">
        <f>SUM(K41:K42)</f>
        <v>0</v>
      </c>
      <c r="M40" s="286">
        <f>SUM(M41:M42)</f>
        <v>0</v>
      </c>
      <c r="N40" s="277"/>
      <c r="O40" s="288"/>
      <c r="P40" s="289"/>
      <c r="Y40" s="270" t="e">
        <f t="shared" si="45"/>
        <v>#REF!</v>
      </c>
      <c r="Z40" s="283" t="e">
        <f t="shared" si="45"/>
        <v>#REF!</v>
      </c>
      <c r="AA40" s="284" t="e">
        <f t="shared" si="54"/>
        <v>#REF!</v>
      </c>
      <c r="AB40" s="285" t="e">
        <f t="shared" si="54"/>
        <v>#REF!</v>
      </c>
      <c r="AC40" s="284" t="e">
        <f t="shared" si="54"/>
        <v>#REF!</v>
      </c>
      <c r="AD40" s="285" t="e">
        <f t="shared" si="54"/>
        <v>#REF!</v>
      </c>
      <c r="AE40" s="284" t="e">
        <f t="shared" si="54"/>
        <v>#REF!</v>
      </c>
      <c r="AF40" s="285" t="e">
        <f t="shared" si="54"/>
        <v>#REF!</v>
      </c>
      <c r="AG40" s="284" t="e">
        <f t="shared" si="54"/>
        <v>#REF!</v>
      </c>
      <c r="AH40" s="285" t="e">
        <f t="shared" si="54"/>
        <v>#REF!</v>
      </c>
      <c r="AI40" s="284" t="e">
        <f t="shared" si="54"/>
        <v>#REF!</v>
      </c>
      <c r="AJ40" s="285" t="e">
        <f t="shared" si="13"/>
        <v>#REF!</v>
      </c>
      <c r="AM40" s="270" t="e">
        <f t="shared" si="47"/>
        <v>#REF!</v>
      </c>
      <c r="AN40" s="283" t="e">
        <f t="shared" si="47"/>
        <v>#REF!</v>
      </c>
      <c r="AO40" s="284" t="e">
        <f t="shared" si="55"/>
        <v>#REF!</v>
      </c>
      <c r="AP40" s="285" t="e">
        <f t="shared" si="55"/>
        <v>#REF!</v>
      </c>
      <c r="AQ40" s="284" t="e">
        <f t="shared" si="55"/>
        <v>#REF!</v>
      </c>
      <c r="AR40" s="285" t="e">
        <f t="shared" si="55"/>
        <v>#REF!</v>
      </c>
      <c r="AS40" s="284" t="e">
        <f t="shared" si="55"/>
        <v>#REF!</v>
      </c>
      <c r="AT40" s="285" t="e">
        <f t="shared" si="55"/>
        <v>#REF!</v>
      </c>
      <c r="AU40" s="284" t="e">
        <f t="shared" si="55"/>
        <v>#REF!</v>
      </c>
      <c r="AV40" s="285" t="e">
        <f t="shared" si="55"/>
        <v>#REF!</v>
      </c>
      <c r="AW40" s="284" t="e">
        <f t="shared" si="6"/>
        <v>#REF!</v>
      </c>
      <c r="AX40" s="285"/>
      <c r="AZ40" s="270" t="e">
        <f t="shared" si="28"/>
        <v>#REF!</v>
      </c>
      <c r="BA40" s="283" t="e">
        <f t="shared" si="28"/>
        <v>#REF!</v>
      </c>
      <c r="BB40" s="284" t="e">
        <f t="shared" si="56"/>
        <v>#REF!</v>
      </c>
      <c r="BC40" s="285" t="e">
        <f t="shared" si="56"/>
        <v>#REF!</v>
      </c>
      <c r="BD40" s="284" t="e">
        <f t="shared" si="56"/>
        <v>#REF!</v>
      </c>
      <c r="BE40" s="285" t="e">
        <f t="shared" si="56"/>
        <v>#REF!</v>
      </c>
      <c r="BF40" s="284" t="e">
        <f t="shared" si="56"/>
        <v>#REF!</v>
      </c>
      <c r="BG40" s="285" t="e">
        <f t="shared" si="56"/>
        <v>#REF!</v>
      </c>
      <c r="BH40" s="284" t="e">
        <f t="shared" si="56"/>
        <v>#REF!</v>
      </c>
      <c r="BI40" s="285" t="e">
        <f t="shared" si="56"/>
        <v>#REF!</v>
      </c>
      <c r="BJ40" s="284" t="e">
        <f t="shared" si="56"/>
        <v>#REF!</v>
      </c>
      <c r="BK40" s="285" t="e">
        <f t="shared" si="56"/>
        <v>#REF!</v>
      </c>
      <c r="BL40" s="285" t="e">
        <f t="shared" si="56"/>
        <v>#REF!</v>
      </c>
    </row>
    <row r="41" spans="1:64" ht="12" customHeight="1">
      <c r="A41" s="270">
        <f>+A39+1</f>
        <v>1</v>
      </c>
      <c r="B41" s="353" t="e">
        <f>#REF!</f>
        <v>#REF!</v>
      </c>
      <c r="C41" s="354" t="e">
        <f>#REF!</f>
        <v>#REF!</v>
      </c>
      <c r="E41" s="357"/>
      <c r="F41" s="357">
        <f>SUMIF($A$76:$A$742,B41&amp;"- "&amp;C41,$G$76:$G$742)</f>
        <v>0</v>
      </c>
      <c r="G41" s="357">
        <f>E41+F41</f>
        <v>0</v>
      </c>
      <c r="I41" s="357"/>
      <c r="J41" s="357">
        <f>SUMIF($J$76:$J$742,B41&amp;"- "&amp;C41,$O$76:$O$742)</f>
        <v>0</v>
      </c>
      <c r="K41" s="357">
        <f>I41+J41</f>
        <v>0</v>
      </c>
      <c r="M41" s="357">
        <f>G41-K41</f>
        <v>0</v>
      </c>
      <c r="N41" s="354"/>
      <c r="O41" s="288" t="str">
        <f t="shared" si="18"/>
        <v/>
      </c>
      <c r="P41" s="289" t="str">
        <f t="shared" si="53"/>
        <v/>
      </c>
      <c r="Y41" s="353" t="e">
        <f t="shared" si="45"/>
        <v>#REF!</v>
      </c>
      <c r="Z41" s="354" t="e">
        <f t="shared" si="45"/>
        <v>#REF!</v>
      </c>
      <c r="AA41" s="391" t="e">
        <f t="shared" si="54"/>
        <v>#REF!</v>
      </c>
      <c r="AB41" s="392" t="e">
        <f t="shared" si="54"/>
        <v>#REF!</v>
      </c>
      <c r="AC41" s="391" t="e">
        <f t="shared" si="54"/>
        <v>#REF!</v>
      </c>
      <c r="AD41" s="392" t="e">
        <f t="shared" si="54"/>
        <v>#REF!</v>
      </c>
      <c r="AE41" s="391" t="e">
        <f t="shared" si="54"/>
        <v>#REF!</v>
      </c>
      <c r="AF41" s="392" t="e">
        <f t="shared" si="54"/>
        <v>#REF!</v>
      </c>
      <c r="AG41" s="391" t="e">
        <f t="shared" si="54"/>
        <v>#REF!</v>
      </c>
      <c r="AH41" s="392" t="e">
        <f t="shared" si="54"/>
        <v>#REF!</v>
      </c>
      <c r="AI41" s="391" t="e">
        <f t="shared" si="54"/>
        <v>#REF!</v>
      </c>
      <c r="AJ41" s="392" t="e">
        <f t="shared" si="13"/>
        <v>#REF!</v>
      </c>
      <c r="AM41" s="353" t="e">
        <f t="shared" si="47"/>
        <v>#REF!</v>
      </c>
      <c r="AN41" s="354" t="e">
        <f t="shared" si="47"/>
        <v>#REF!</v>
      </c>
      <c r="AO41" s="391" t="e">
        <f t="shared" si="55"/>
        <v>#REF!</v>
      </c>
      <c r="AP41" s="392" t="e">
        <f t="shared" si="55"/>
        <v>#REF!</v>
      </c>
      <c r="AQ41" s="391" t="e">
        <f t="shared" si="55"/>
        <v>#REF!</v>
      </c>
      <c r="AR41" s="392" t="e">
        <f t="shared" si="55"/>
        <v>#REF!</v>
      </c>
      <c r="AS41" s="391" t="e">
        <f t="shared" si="55"/>
        <v>#REF!</v>
      </c>
      <c r="AT41" s="392" t="e">
        <f t="shared" si="55"/>
        <v>#REF!</v>
      </c>
      <c r="AU41" s="391" t="e">
        <f t="shared" si="55"/>
        <v>#REF!</v>
      </c>
      <c r="AV41" s="392" t="e">
        <f t="shared" si="55"/>
        <v>#REF!</v>
      </c>
      <c r="AW41" s="391" t="e">
        <f t="shared" si="6"/>
        <v>#REF!</v>
      </c>
      <c r="AX41" s="297"/>
      <c r="AZ41" s="353" t="e">
        <f t="shared" si="28"/>
        <v>#REF!</v>
      </c>
      <c r="BA41" s="354" t="e">
        <f t="shared" si="28"/>
        <v>#REF!</v>
      </c>
      <c r="BB41" s="391" t="e">
        <f t="shared" si="56"/>
        <v>#REF!</v>
      </c>
      <c r="BC41" s="392" t="e">
        <f t="shared" si="56"/>
        <v>#REF!</v>
      </c>
      <c r="BD41" s="391" t="e">
        <f t="shared" si="56"/>
        <v>#REF!</v>
      </c>
      <c r="BE41" s="392" t="e">
        <f t="shared" si="56"/>
        <v>#REF!</v>
      </c>
      <c r="BF41" s="391" t="e">
        <f t="shared" si="56"/>
        <v>#REF!</v>
      </c>
      <c r="BG41" s="392" t="e">
        <f t="shared" si="56"/>
        <v>#REF!</v>
      </c>
      <c r="BH41" s="391" t="e">
        <f t="shared" si="56"/>
        <v>#REF!</v>
      </c>
      <c r="BI41" s="392" t="e">
        <f t="shared" si="56"/>
        <v>#REF!</v>
      </c>
      <c r="BJ41" s="391" t="e">
        <f t="shared" si="56"/>
        <v>#REF!</v>
      </c>
      <c r="BK41" s="392" t="e">
        <f t="shared" si="56"/>
        <v>#REF!</v>
      </c>
      <c r="BL41" s="392" t="e">
        <f t="shared" si="56"/>
        <v>#REF!</v>
      </c>
    </row>
    <row r="42" spans="1:64" ht="10.5" customHeight="1">
      <c r="A42" s="270"/>
      <c r="B42" s="270" t="e">
        <f>#REF!</f>
        <v>#REF!</v>
      </c>
      <c r="C42" s="283" t="e">
        <f>#REF!</f>
        <v>#REF!</v>
      </c>
      <c r="E42" s="290"/>
      <c r="F42" s="290">
        <f>SUMIF($A$76:$A$742,B42&amp;"- "&amp;C42,$G$76:$G$742)</f>
        <v>0</v>
      </c>
      <c r="G42" s="290">
        <f>E42+F42</f>
        <v>0</v>
      </c>
      <c r="I42" s="290"/>
      <c r="J42" s="290">
        <f>SUMIF($J$76:$J$742,B42&amp;"- "&amp;C42,$O$76:$O$742)</f>
        <v>0</v>
      </c>
      <c r="K42" s="290">
        <f>I42+J42</f>
        <v>0</v>
      </c>
      <c r="M42" s="290">
        <f>G42-K42</f>
        <v>0</v>
      </c>
      <c r="N42" s="283"/>
      <c r="O42" s="288" t="str">
        <f t="shared" si="18"/>
        <v/>
      </c>
      <c r="P42" s="289" t="str">
        <f t="shared" si="53"/>
        <v/>
      </c>
      <c r="Y42" s="270" t="e">
        <f t="shared" si="45"/>
        <v>#REF!</v>
      </c>
      <c r="Z42" s="283" t="e">
        <f t="shared" si="45"/>
        <v>#REF!</v>
      </c>
      <c r="AA42" s="284" t="e">
        <f t="shared" si="54"/>
        <v>#REF!</v>
      </c>
      <c r="AB42" s="285" t="e">
        <f t="shared" si="54"/>
        <v>#REF!</v>
      </c>
      <c r="AC42" s="284" t="e">
        <f t="shared" si="54"/>
        <v>#REF!</v>
      </c>
      <c r="AD42" s="285" t="e">
        <f t="shared" si="54"/>
        <v>#REF!</v>
      </c>
      <c r="AE42" s="284" t="e">
        <f t="shared" si="54"/>
        <v>#REF!</v>
      </c>
      <c r="AF42" s="285" t="e">
        <f t="shared" si="54"/>
        <v>#REF!</v>
      </c>
      <c r="AG42" s="284" t="e">
        <f t="shared" si="54"/>
        <v>#REF!</v>
      </c>
      <c r="AH42" s="285" t="e">
        <f t="shared" si="54"/>
        <v>#REF!</v>
      </c>
      <c r="AI42" s="284" t="e">
        <f t="shared" si="54"/>
        <v>#REF!</v>
      </c>
      <c r="AJ42" s="285" t="e">
        <f t="shared" si="13"/>
        <v>#REF!</v>
      </c>
      <c r="AM42" s="270" t="e">
        <f t="shared" si="47"/>
        <v>#REF!</v>
      </c>
      <c r="AN42" s="283" t="e">
        <f t="shared" si="47"/>
        <v>#REF!</v>
      </c>
      <c r="AO42" s="284" t="e">
        <f t="shared" si="55"/>
        <v>#REF!</v>
      </c>
      <c r="AP42" s="285" t="e">
        <f t="shared" si="55"/>
        <v>#REF!</v>
      </c>
      <c r="AQ42" s="284" t="e">
        <f t="shared" si="55"/>
        <v>#REF!</v>
      </c>
      <c r="AR42" s="285" t="e">
        <f t="shared" si="55"/>
        <v>#REF!</v>
      </c>
      <c r="AS42" s="284" t="e">
        <f t="shared" si="55"/>
        <v>#REF!</v>
      </c>
      <c r="AT42" s="285" t="e">
        <f t="shared" si="55"/>
        <v>#REF!</v>
      </c>
      <c r="AU42" s="284" t="e">
        <f t="shared" si="55"/>
        <v>#REF!</v>
      </c>
      <c r="AV42" s="285" t="e">
        <f t="shared" si="55"/>
        <v>#REF!</v>
      </c>
      <c r="AW42" s="284" t="e">
        <f t="shared" si="6"/>
        <v>#REF!</v>
      </c>
      <c r="AX42" s="285"/>
      <c r="AZ42" s="270" t="e">
        <f t="shared" si="28"/>
        <v>#REF!</v>
      </c>
      <c r="BA42" s="283" t="e">
        <f t="shared" si="28"/>
        <v>#REF!</v>
      </c>
      <c r="BB42" s="284" t="e">
        <f t="shared" si="56"/>
        <v>#REF!</v>
      </c>
      <c r="BC42" s="285" t="e">
        <f t="shared" si="56"/>
        <v>#REF!</v>
      </c>
      <c r="BD42" s="284" t="e">
        <f t="shared" si="56"/>
        <v>#REF!</v>
      </c>
      <c r="BE42" s="285" t="e">
        <f t="shared" si="56"/>
        <v>#REF!</v>
      </c>
      <c r="BF42" s="284" t="e">
        <f t="shared" si="56"/>
        <v>#REF!</v>
      </c>
      <c r="BG42" s="285" t="e">
        <f t="shared" si="56"/>
        <v>#REF!</v>
      </c>
      <c r="BH42" s="284" t="e">
        <f t="shared" si="56"/>
        <v>#REF!</v>
      </c>
      <c r="BI42" s="285" t="e">
        <f t="shared" si="56"/>
        <v>#REF!</v>
      </c>
      <c r="BJ42" s="284" t="e">
        <f t="shared" si="56"/>
        <v>#REF!</v>
      </c>
      <c r="BK42" s="285" t="e">
        <f t="shared" si="56"/>
        <v>#REF!</v>
      </c>
      <c r="BL42" s="285" t="e">
        <f t="shared" si="56"/>
        <v>#REF!</v>
      </c>
    </row>
    <row r="43" spans="1:64">
      <c r="A43" s="270"/>
      <c r="B43" s="276" t="e">
        <f>#REF!</f>
        <v>#REF!</v>
      </c>
      <c r="C43" s="277"/>
      <c r="E43" s="286">
        <f>SUM(E44:E49)</f>
        <v>0</v>
      </c>
      <c r="F43" s="286">
        <f>SUM(F44:F49)</f>
        <v>0</v>
      </c>
      <c r="G43" s="286">
        <f>SUM(G44:G49)</f>
        <v>0</v>
      </c>
      <c r="I43" s="286">
        <f>SUM(I44:I49)</f>
        <v>0</v>
      </c>
      <c r="J43" s="286">
        <f>SUM(J44:J49)</f>
        <v>0</v>
      </c>
      <c r="K43" s="286">
        <f>SUM(K44:K49)</f>
        <v>0</v>
      </c>
      <c r="M43" s="286">
        <f>SUM(M44:M49)</f>
        <v>0</v>
      </c>
      <c r="N43" s="277"/>
      <c r="O43" s="288" t="str">
        <f t="shared" si="18"/>
        <v/>
      </c>
      <c r="P43" s="289" t="str">
        <f t="shared" si="53"/>
        <v/>
      </c>
      <c r="Y43" s="353" t="e">
        <f t="shared" si="45"/>
        <v>#REF!</v>
      </c>
      <c r="Z43" s="354" t="e">
        <f>C48</f>
        <v>#REF!</v>
      </c>
      <c r="AA43" s="391" t="e">
        <f t="shared" si="54"/>
        <v>#REF!</v>
      </c>
      <c r="AB43" s="392" t="e">
        <f t="shared" si="54"/>
        <v>#REF!</v>
      </c>
      <c r="AC43" s="391" t="e">
        <f t="shared" si="54"/>
        <v>#REF!</v>
      </c>
      <c r="AD43" s="392" t="e">
        <f t="shared" si="54"/>
        <v>#REF!</v>
      </c>
      <c r="AE43" s="391" t="e">
        <f t="shared" si="54"/>
        <v>#REF!</v>
      </c>
      <c r="AF43" s="392" t="e">
        <f t="shared" si="54"/>
        <v>#REF!</v>
      </c>
      <c r="AG43" s="391" t="e">
        <f t="shared" si="54"/>
        <v>#REF!</v>
      </c>
      <c r="AH43" s="392" t="e">
        <f t="shared" si="54"/>
        <v>#REF!</v>
      </c>
      <c r="AI43" s="391" t="e">
        <f t="shared" si="54"/>
        <v>#REF!</v>
      </c>
      <c r="AJ43" s="392" t="e">
        <f t="shared" si="13"/>
        <v>#REF!</v>
      </c>
      <c r="AM43" s="353" t="e">
        <f t="shared" si="47"/>
        <v>#REF!</v>
      </c>
      <c r="AN43" s="354" t="e">
        <f t="shared" si="47"/>
        <v>#REF!</v>
      </c>
      <c r="AO43" s="391" t="e">
        <f t="shared" si="55"/>
        <v>#REF!</v>
      </c>
      <c r="AP43" s="392" t="e">
        <f t="shared" si="55"/>
        <v>#REF!</v>
      </c>
      <c r="AQ43" s="391" t="e">
        <f t="shared" si="55"/>
        <v>#REF!</v>
      </c>
      <c r="AR43" s="392" t="e">
        <f t="shared" si="55"/>
        <v>#REF!</v>
      </c>
      <c r="AS43" s="391" t="e">
        <f t="shared" si="55"/>
        <v>#REF!</v>
      </c>
      <c r="AT43" s="392" t="e">
        <f t="shared" si="55"/>
        <v>#REF!</v>
      </c>
      <c r="AU43" s="391" t="e">
        <f t="shared" si="55"/>
        <v>#REF!</v>
      </c>
      <c r="AV43" s="392" t="e">
        <f t="shared" si="55"/>
        <v>#REF!</v>
      </c>
      <c r="AW43" s="391" t="e">
        <f t="shared" si="6"/>
        <v>#REF!</v>
      </c>
      <c r="AX43" s="297"/>
      <c r="AZ43" s="353" t="e">
        <f t="shared" si="28"/>
        <v>#REF!</v>
      </c>
      <c r="BA43" s="354" t="e">
        <f t="shared" si="28"/>
        <v>#REF!</v>
      </c>
      <c r="BB43" s="391" t="e">
        <f t="shared" si="56"/>
        <v>#REF!</v>
      </c>
      <c r="BC43" s="392" t="e">
        <f t="shared" si="56"/>
        <v>#REF!</v>
      </c>
      <c r="BD43" s="391" t="e">
        <f t="shared" si="56"/>
        <v>#REF!</v>
      </c>
      <c r="BE43" s="392" t="e">
        <f t="shared" si="56"/>
        <v>#REF!</v>
      </c>
      <c r="BF43" s="391" t="e">
        <f t="shared" si="56"/>
        <v>#REF!</v>
      </c>
      <c r="BG43" s="392" t="e">
        <f t="shared" si="56"/>
        <v>#REF!</v>
      </c>
      <c r="BH43" s="391" t="e">
        <f t="shared" si="56"/>
        <v>#REF!</v>
      </c>
      <c r="BI43" s="392" t="e">
        <f t="shared" si="56"/>
        <v>#REF!</v>
      </c>
      <c r="BJ43" s="391" t="e">
        <f t="shared" si="56"/>
        <v>#REF!</v>
      </c>
      <c r="BK43" s="392" t="e">
        <f t="shared" si="56"/>
        <v>#REF!</v>
      </c>
      <c r="BL43" s="392" t="e">
        <f t="shared" si="56"/>
        <v>#REF!</v>
      </c>
    </row>
    <row r="44" spans="1:64">
      <c r="A44" s="270"/>
      <c r="B44" s="353" t="e">
        <f>#REF!</f>
        <v>#REF!</v>
      </c>
      <c r="C44" s="354" t="e">
        <f>#REF!</f>
        <v>#REF!</v>
      </c>
      <c r="E44" s="357"/>
      <c r="F44" s="357">
        <f t="shared" ref="F44:F49" si="57">SUMIF($A$76:$A$742,B44&amp;"- "&amp;C44,$G$76:$G$742)</f>
        <v>0</v>
      </c>
      <c r="G44" s="357">
        <f t="shared" ref="G44:G49" si="58">E44+F44</f>
        <v>0</v>
      </c>
      <c r="I44" s="357"/>
      <c r="J44" s="357">
        <f t="shared" ref="J44:J49" si="59">SUMIF($J$76:$J$742,B44&amp;"- "&amp;C44,$O$76:$O$742)</f>
        <v>0</v>
      </c>
      <c r="K44" s="357">
        <f t="shared" ref="K44:K49" si="60">I44+J44</f>
        <v>0</v>
      </c>
      <c r="M44" s="357">
        <f t="shared" ref="M44:M49" si="61">G44-K44</f>
        <v>0</v>
      </c>
      <c r="N44" s="354"/>
      <c r="O44" s="288" t="str">
        <f t="shared" si="18"/>
        <v/>
      </c>
      <c r="P44" s="289" t="str">
        <f t="shared" si="53"/>
        <v/>
      </c>
      <c r="Y44" s="270" t="e">
        <f t="shared" si="45"/>
        <v>#REF!</v>
      </c>
      <c r="Z44" s="283" t="e">
        <f t="shared" si="45"/>
        <v>#REF!</v>
      </c>
      <c r="AA44" s="284" t="e">
        <f t="shared" si="54"/>
        <v>#REF!</v>
      </c>
      <c r="AB44" s="285" t="e">
        <f t="shared" si="54"/>
        <v>#REF!</v>
      </c>
      <c r="AC44" s="284" t="e">
        <f t="shared" si="54"/>
        <v>#REF!</v>
      </c>
      <c r="AD44" s="285" t="e">
        <f t="shared" si="54"/>
        <v>#REF!</v>
      </c>
      <c r="AE44" s="284" t="e">
        <f t="shared" si="54"/>
        <v>#REF!</v>
      </c>
      <c r="AF44" s="285" t="e">
        <f t="shared" si="54"/>
        <v>#REF!</v>
      </c>
      <c r="AG44" s="284" t="e">
        <f t="shared" si="54"/>
        <v>#REF!</v>
      </c>
      <c r="AH44" s="285" t="e">
        <f t="shared" si="54"/>
        <v>#REF!</v>
      </c>
      <c r="AI44" s="284" t="e">
        <f t="shared" si="54"/>
        <v>#REF!</v>
      </c>
      <c r="AJ44" s="285" t="e">
        <f t="shared" si="13"/>
        <v>#REF!</v>
      </c>
      <c r="AM44" s="270" t="e">
        <f t="shared" si="47"/>
        <v>#REF!</v>
      </c>
      <c r="AN44" s="283" t="e">
        <f t="shared" si="47"/>
        <v>#REF!</v>
      </c>
      <c r="AO44" s="284" t="e">
        <f t="shared" si="55"/>
        <v>#REF!</v>
      </c>
      <c r="AP44" s="285" t="e">
        <f t="shared" si="55"/>
        <v>#REF!</v>
      </c>
      <c r="AQ44" s="284" t="e">
        <f t="shared" si="55"/>
        <v>#REF!</v>
      </c>
      <c r="AR44" s="285" t="e">
        <f t="shared" si="55"/>
        <v>#REF!</v>
      </c>
      <c r="AS44" s="284" t="e">
        <f t="shared" si="55"/>
        <v>#REF!</v>
      </c>
      <c r="AT44" s="285" t="e">
        <f t="shared" si="55"/>
        <v>#REF!</v>
      </c>
      <c r="AU44" s="284" t="e">
        <f t="shared" si="55"/>
        <v>#REF!</v>
      </c>
      <c r="AV44" s="285" t="e">
        <f t="shared" si="55"/>
        <v>#REF!</v>
      </c>
      <c r="AW44" s="284" t="e">
        <f t="shared" si="6"/>
        <v>#REF!</v>
      </c>
      <c r="AX44" s="285"/>
      <c r="AZ44" s="270" t="e">
        <f t="shared" si="28"/>
        <v>#REF!</v>
      </c>
      <c r="BA44" s="283" t="e">
        <f t="shared" si="28"/>
        <v>#REF!</v>
      </c>
      <c r="BB44" s="284" t="e">
        <f t="shared" si="56"/>
        <v>#REF!</v>
      </c>
      <c r="BC44" s="285" t="e">
        <f t="shared" si="56"/>
        <v>#REF!</v>
      </c>
      <c r="BD44" s="284" t="e">
        <f t="shared" si="56"/>
        <v>#REF!</v>
      </c>
      <c r="BE44" s="285" t="e">
        <f t="shared" si="56"/>
        <v>#REF!</v>
      </c>
      <c r="BF44" s="284" t="e">
        <f t="shared" si="56"/>
        <v>#REF!</v>
      </c>
      <c r="BG44" s="285" t="e">
        <f t="shared" si="56"/>
        <v>#REF!</v>
      </c>
      <c r="BH44" s="284" t="e">
        <f t="shared" si="56"/>
        <v>#REF!</v>
      </c>
      <c r="BI44" s="285" t="e">
        <f t="shared" si="56"/>
        <v>#REF!</v>
      </c>
      <c r="BJ44" s="284" t="e">
        <f t="shared" si="56"/>
        <v>#REF!</v>
      </c>
      <c r="BK44" s="285" t="e">
        <f t="shared" si="56"/>
        <v>#REF!</v>
      </c>
      <c r="BL44" s="285" t="e">
        <f t="shared" si="56"/>
        <v>#REF!</v>
      </c>
    </row>
    <row r="45" spans="1:64">
      <c r="A45" s="270"/>
      <c r="B45" s="270" t="e">
        <f>#REF!</f>
        <v>#REF!</v>
      </c>
      <c r="C45" s="283" t="e">
        <f>#REF!</f>
        <v>#REF!</v>
      </c>
      <c r="E45" s="290"/>
      <c r="F45" s="290">
        <f t="shared" si="57"/>
        <v>0</v>
      </c>
      <c r="G45" s="290">
        <f t="shared" si="58"/>
        <v>0</v>
      </c>
      <c r="I45" s="290"/>
      <c r="J45" s="290">
        <f t="shared" si="59"/>
        <v>0</v>
      </c>
      <c r="K45" s="290">
        <f t="shared" si="60"/>
        <v>0</v>
      </c>
      <c r="M45" s="290">
        <f t="shared" si="61"/>
        <v>0</v>
      </c>
      <c r="N45" s="283"/>
      <c r="O45" s="288" t="str">
        <f t="shared" si="18"/>
        <v/>
      </c>
      <c r="P45" s="289" t="str">
        <f t="shared" si="53"/>
        <v/>
      </c>
      <c r="Y45" s="276" t="e">
        <f t="shared" si="45"/>
        <v>#REF!</v>
      </c>
      <c r="Z45" s="277"/>
      <c r="AA45" s="278" t="e">
        <f t="shared" ref="AA45:AJ45" si="62">+AA46</f>
        <v>#REF!</v>
      </c>
      <c r="AB45" s="279" t="e">
        <f t="shared" si="62"/>
        <v>#REF!</v>
      </c>
      <c r="AC45" s="278" t="e">
        <f t="shared" si="62"/>
        <v>#REF!</v>
      </c>
      <c r="AD45" s="279" t="e">
        <f t="shared" si="62"/>
        <v>#REF!</v>
      </c>
      <c r="AE45" s="278" t="e">
        <f t="shared" si="62"/>
        <v>#REF!</v>
      </c>
      <c r="AF45" s="279" t="e">
        <f t="shared" si="62"/>
        <v>#REF!</v>
      </c>
      <c r="AG45" s="278" t="e">
        <f t="shared" si="62"/>
        <v>#REF!</v>
      </c>
      <c r="AH45" s="279" t="e">
        <f t="shared" si="62"/>
        <v>#REF!</v>
      </c>
      <c r="AI45" s="278" t="e">
        <f t="shared" si="62"/>
        <v>#REF!</v>
      </c>
      <c r="AJ45" s="279" t="e">
        <f t="shared" si="62"/>
        <v>#REF!</v>
      </c>
      <c r="AM45" s="276" t="e">
        <f t="shared" si="47"/>
        <v>#REF!</v>
      </c>
      <c r="AN45" s="277"/>
      <c r="AO45" s="278" t="e">
        <f t="shared" ref="AO45:AV45" si="63">+AO46</f>
        <v>#REF!</v>
      </c>
      <c r="AP45" s="279" t="e">
        <f t="shared" si="63"/>
        <v>#REF!</v>
      </c>
      <c r="AQ45" s="278" t="e">
        <f t="shared" si="63"/>
        <v>#REF!</v>
      </c>
      <c r="AR45" s="279" t="e">
        <f t="shared" si="63"/>
        <v>#REF!</v>
      </c>
      <c r="AS45" s="278" t="e">
        <f t="shared" si="63"/>
        <v>#REF!</v>
      </c>
      <c r="AT45" s="279" t="e">
        <f t="shared" si="63"/>
        <v>#REF!</v>
      </c>
      <c r="AU45" s="278" t="e">
        <f t="shared" si="63"/>
        <v>#REF!</v>
      </c>
      <c r="AV45" s="279" t="e">
        <f t="shared" si="63"/>
        <v>#REF!</v>
      </c>
      <c r="AW45" s="278" t="e">
        <f t="shared" si="6"/>
        <v>#REF!</v>
      </c>
      <c r="AX45" s="331"/>
      <c r="AZ45" s="276" t="e">
        <f t="shared" si="28"/>
        <v>#REF!</v>
      </c>
      <c r="BA45" s="277"/>
      <c r="BB45" s="278" t="e">
        <f>+BB46</f>
        <v>#REF!</v>
      </c>
      <c r="BC45" s="279" t="e">
        <f t="shared" ref="BC45:BL45" si="64">+BC46</f>
        <v>#REF!</v>
      </c>
      <c r="BD45" s="278" t="e">
        <f t="shared" si="64"/>
        <v>#REF!</v>
      </c>
      <c r="BE45" s="279" t="e">
        <f t="shared" si="64"/>
        <v>#REF!</v>
      </c>
      <c r="BF45" s="278" t="e">
        <f t="shared" si="64"/>
        <v>#REF!</v>
      </c>
      <c r="BG45" s="279" t="e">
        <f t="shared" si="64"/>
        <v>#REF!</v>
      </c>
      <c r="BH45" s="278" t="e">
        <f t="shared" si="64"/>
        <v>#REF!</v>
      </c>
      <c r="BI45" s="279" t="e">
        <f t="shared" si="64"/>
        <v>#REF!</v>
      </c>
      <c r="BJ45" s="278" t="e">
        <f t="shared" si="64"/>
        <v>#REF!</v>
      </c>
      <c r="BK45" s="279" t="e">
        <f t="shared" si="64"/>
        <v>#REF!</v>
      </c>
      <c r="BL45" s="279" t="e">
        <f t="shared" si="64"/>
        <v>#REF!</v>
      </c>
    </row>
    <row r="46" spans="1:64">
      <c r="A46" s="270">
        <f>+A44+1</f>
        <v>1</v>
      </c>
      <c r="B46" s="353" t="e">
        <f>#REF!</f>
        <v>#REF!</v>
      </c>
      <c r="C46" s="354" t="e">
        <f>#REF!</f>
        <v>#REF!</v>
      </c>
      <c r="E46" s="357"/>
      <c r="F46" s="357">
        <f t="shared" si="57"/>
        <v>0</v>
      </c>
      <c r="G46" s="357">
        <f t="shared" si="58"/>
        <v>0</v>
      </c>
      <c r="I46" s="357"/>
      <c r="J46" s="357">
        <f t="shared" si="59"/>
        <v>0</v>
      </c>
      <c r="K46" s="357">
        <f t="shared" si="60"/>
        <v>0</v>
      </c>
      <c r="M46" s="357">
        <f t="shared" si="61"/>
        <v>0</v>
      </c>
      <c r="N46" s="354"/>
      <c r="O46" s="288" t="str">
        <f t="shared" si="18"/>
        <v/>
      </c>
      <c r="P46" s="289" t="str">
        <f t="shared" si="53"/>
        <v/>
      </c>
      <c r="Y46" s="353" t="e">
        <f t="shared" si="45"/>
        <v>#REF!</v>
      </c>
      <c r="Z46" s="354" t="e">
        <f>C51</f>
        <v>#REF!</v>
      </c>
      <c r="AA46" s="391" t="e">
        <f t="shared" ref="AA46:AI46" si="65">SUMPRODUCT(($A$76:$A$743=$Y46&amp;"- "&amp;$Z46)*($C$76:$C$743=AA$1)*($G$76:$G$743))</f>
        <v>#REF!</v>
      </c>
      <c r="AB46" s="392" t="e">
        <f t="shared" si="65"/>
        <v>#REF!</v>
      </c>
      <c r="AC46" s="391" t="e">
        <f t="shared" si="65"/>
        <v>#REF!</v>
      </c>
      <c r="AD46" s="392" t="e">
        <f t="shared" si="65"/>
        <v>#REF!</v>
      </c>
      <c r="AE46" s="391" t="e">
        <f t="shared" si="65"/>
        <v>#REF!</v>
      </c>
      <c r="AF46" s="392" t="e">
        <f t="shared" si="65"/>
        <v>#REF!</v>
      </c>
      <c r="AG46" s="391" t="e">
        <f t="shared" si="65"/>
        <v>#REF!</v>
      </c>
      <c r="AH46" s="392" t="e">
        <f t="shared" si="65"/>
        <v>#REF!</v>
      </c>
      <c r="AI46" s="391" t="e">
        <f t="shared" si="65"/>
        <v>#REF!</v>
      </c>
      <c r="AJ46" s="392" t="e">
        <f t="shared" si="13"/>
        <v>#REF!</v>
      </c>
      <c r="AM46" s="353" t="e">
        <f t="shared" si="47"/>
        <v>#REF!</v>
      </c>
      <c r="AN46" s="354" t="e">
        <f>C51</f>
        <v>#REF!</v>
      </c>
      <c r="AO46" s="391" t="e">
        <f>SUMPRODUCT(($J$76:$J$742=$AM46&amp;"- "&amp;$AN46)*($K$76:$K$742=AO$1)*($O$76:$O$742))</f>
        <v>#REF!</v>
      </c>
      <c r="AP46" s="392" t="e">
        <f t="shared" ref="AP46:AV46" si="66">SUMPRODUCT(($J$76:$J$742=$AM46&amp;"- "&amp;$AN46)*($K$76:$K$742=AP$1)*($O$76:$O$742))</f>
        <v>#REF!</v>
      </c>
      <c r="AQ46" s="391" t="e">
        <f t="shared" si="66"/>
        <v>#REF!</v>
      </c>
      <c r="AR46" s="392" t="e">
        <f t="shared" si="66"/>
        <v>#REF!</v>
      </c>
      <c r="AS46" s="391" t="e">
        <f t="shared" si="66"/>
        <v>#REF!</v>
      </c>
      <c r="AT46" s="392" t="e">
        <f t="shared" si="66"/>
        <v>#REF!</v>
      </c>
      <c r="AU46" s="391" t="e">
        <f t="shared" si="66"/>
        <v>#REF!</v>
      </c>
      <c r="AV46" s="392" t="e">
        <f t="shared" si="66"/>
        <v>#REF!</v>
      </c>
      <c r="AW46" s="391" t="e">
        <f t="shared" si="6"/>
        <v>#REF!</v>
      </c>
      <c r="AX46" s="297"/>
      <c r="AZ46" s="353" t="e">
        <f t="shared" si="28"/>
        <v>#REF!</v>
      </c>
      <c r="BA46" s="354" t="e">
        <f>C51</f>
        <v>#REF!</v>
      </c>
      <c r="BB46" s="391" t="e">
        <f t="shared" ref="BB46:BL46" si="67">SUMPRODUCT(($C$9:$C$70=$BA46)*($N$9:$N$70=BB$1)*($M$9:$M$70))</f>
        <v>#REF!</v>
      </c>
      <c r="BC46" s="392" t="e">
        <f t="shared" si="67"/>
        <v>#REF!</v>
      </c>
      <c r="BD46" s="391" t="e">
        <f t="shared" si="67"/>
        <v>#REF!</v>
      </c>
      <c r="BE46" s="392" t="e">
        <f t="shared" si="67"/>
        <v>#REF!</v>
      </c>
      <c r="BF46" s="391" t="e">
        <f t="shared" si="67"/>
        <v>#REF!</v>
      </c>
      <c r="BG46" s="392" t="e">
        <f t="shared" si="67"/>
        <v>#REF!</v>
      </c>
      <c r="BH46" s="391" t="e">
        <f t="shared" si="67"/>
        <v>#REF!</v>
      </c>
      <c r="BI46" s="392" t="e">
        <f t="shared" si="67"/>
        <v>#REF!</v>
      </c>
      <c r="BJ46" s="391" t="e">
        <f t="shared" si="67"/>
        <v>#REF!</v>
      </c>
      <c r="BK46" s="392" t="e">
        <f t="shared" si="67"/>
        <v>#REF!</v>
      </c>
      <c r="BL46" s="392" t="e">
        <f t="shared" si="67"/>
        <v>#REF!</v>
      </c>
    </row>
    <row r="47" spans="1:64">
      <c r="A47" s="270"/>
      <c r="B47" s="270" t="e">
        <f>#REF!</f>
        <v>#REF!</v>
      </c>
      <c r="C47" s="283" t="e">
        <f>#REF!</f>
        <v>#REF!</v>
      </c>
      <c r="E47" s="290"/>
      <c r="F47" s="290">
        <f t="shared" si="57"/>
        <v>0</v>
      </c>
      <c r="G47" s="290">
        <f t="shared" si="58"/>
        <v>0</v>
      </c>
      <c r="I47" s="290"/>
      <c r="J47" s="290">
        <f t="shared" si="59"/>
        <v>0</v>
      </c>
      <c r="K47" s="290">
        <f t="shared" si="60"/>
        <v>0</v>
      </c>
      <c r="M47" s="290">
        <f t="shared" si="61"/>
        <v>0</v>
      </c>
      <c r="N47" s="283"/>
      <c r="O47" s="288" t="str">
        <f t="shared" si="18"/>
        <v/>
      </c>
      <c r="P47" s="289" t="str">
        <f t="shared" si="53"/>
        <v/>
      </c>
      <c r="Y47" s="276" t="e">
        <f t="shared" si="45"/>
        <v>#REF!</v>
      </c>
      <c r="Z47" s="277"/>
      <c r="AA47" s="278" t="e">
        <f t="shared" ref="AA47:AJ47" si="68">+AA48</f>
        <v>#REF!</v>
      </c>
      <c r="AB47" s="279" t="e">
        <f t="shared" si="68"/>
        <v>#REF!</v>
      </c>
      <c r="AC47" s="278" t="e">
        <f t="shared" si="68"/>
        <v>#REF!</v>
      </c>
      <c r="AD47" s="279" t="e">
        <f t="shared" si="68"/>
        <v>#REF!</v>
      </c>
      <c r="AE47" s="278" t="e">
        <f t="shared" si="68"/>
        <v>#REF!</v>
      </c>
      <c r="AF47" s="279" t="e">
        <f t="shared" si="68"/>
        <v>#REF!</v>
      </c>
      <c r="AG47" s="278" t="e">
        <f t="shared" si="68"/>
        <v>#REF!</v>
      </c>
      <c r="AH47" s="279" t="e">
        <f t="shared" si="68"/>
        <v>#REF!</v>
      </c>
      <c r="AI47" s="278" t="e">
        <f t="shared" si="68"/>
        <v>#REF!</v>
      </c>
      <c r="AJ47" s="279" t="e">
        <f t="shared" si="68"/>
        <v>#REF!</v>
      </c>
      <c r="AM47" s="276" t="e">
        <f t="shared" si="47"/>
        <v>#REF!</v>
      </c>
      <c r="AN47" s="277"/>
      <c r="AO47" s="278" t="e">
        <f t="shared" ref="AO47:AV47" si="69">+AO48</f>
        <v>#REF!</v>
      </c>
      <c r="AP47" s="279" t="e">
        <f t="shared" si="69"/>
        <v>#REF!</v>
      </c>
      <c r="AQ47" s="278" t="e">
        <f t="shared" si="69"/>
        <v>#REF!</v>
      </c>
      <c r="AR47" s="279" t="e">
        <f t="shared" si="69"/>
        <v>#REF!</v>
      </c>
      <c r="AS47" s="278" t="e">
        <f t="shared" si="69"/>
        <v>#REF!</v>
      </c>
      <c r="AT47" s="279" t="e">
        <f t="shared" si="69"/>
        <v>#REF!</v>
      </c>
      <c r="AU47" s="278" t="e">
        <f t="shared" si="69"/>
        <v>#REF!</v>
      </c>
      <c r="AV47" s="279" t="e">
        <f t="shared" si="69"/>
        <v>#REF!</v>
      </c>
      <c r="AW47" s="278" t="e">
        <f t="shared" si="6"/>
        <v>#REF!</v>
      </c>
      <c r="AX47" s="331"/>
      <c r="AZ47" s="276" t="e">
        <f t="shared" si="28"/>
        <v>#REF!</v>
      </c>
      <c r="BA47" s="277"/>
      <c r="BB47" s="278" t="e">
        <f>+BB48</f>
        <v>#REF!</v>
      </c>
      <c r="BC47" s="279" t="e">
        <f t="shared" ref="BC47:BL47" si="70">+BC48</f>
        <v>#REF!</v>
      </c>
      <c r="BD47" s="278" t="e">
        <f t="shared" si="70"/>
        <v>#REF!</v>
      </c>
      <c r="BE47" s="279" t="e">
        <f t="shared" si="70"/>
        <v>#REF!</v>
      </c>
      <c r="BF47" s="278" t="e">
        <f t="shared" si="70"/>
        <v>#REF!</v>
      </c>
      <c r="BG47" s="279" t="e">
        <f t="shared" si="70"/>
        <v>#REF!</v>
      </c>
      <c r="BH47" s="278" t="e">
        <f t="shared" si="70"/>
        <v>#REF!</v>
      </c>
      <c r="BI47" s="279" t="e">
        <f t="shared" si="70"/>
        <v>#REF!</v>
      </c>
      <c r="BJ47" s="278" t="e">
        <f t="shared" si="70"/>
        <v>#REF!</v>
      </c>
      <c r="BK47" s="279" t="e">
        <f t="shared" si="70"/>
        <v>#REF!</v>
      </c>
      <c r="BL47" s="279" t="e">
        <f t="shared" si="70"/>
        <v>#REF!</v>
      </c>
    </row>
    <row r="48" spans="1:64">
      <c r="A48" s="270"/>
      <c r="B48" s="353" t="e">
        <f>#REF!</f>
        <v>#REF!</v>
      </c>
      <c r="C48" s="354" t="e">
        <f>#REF!</f>
        <v>#REF!</v>
      </c>
      <c r="E48" s="357"/>
      <c r="F48" s="357">
        <f t="shared" si="57"/>
        <v>0</v>
      </c>
      <c r="G48" s="357">
        <f t="shared" si="58"/>
        <v>0</v>
      </c>
      <c r="I48" s="357"/>
      <c r="J48" s="357">
        <f t="shared" si="59"/>
        <v>0</v>
      </c>
      <c r="K48" s="357">
        <f t="shared" si="60"/>
        <v>0</v>
      </c>
      <c r="M48" s="357">
        <f t="shared" si="61"/>
        <v>0</v>
      </c>
      <c r="N48" s="354"/>
      <c r="O48" s="288" t="str">
        <f>IF(M48=0,"",IF(N48=0,"ERROR",""))</f>
        <v/>
      </c>
      <c r="P48" s="289" t="str">
        <f>IF(O48="ERROR","Please insert comment","")</f>
        <v/>
      </c>
      <c r="Y48" s="353" t="e">
        <f t="shared" si="45"/>
        <v>#REF!</v>
      </c>
      <c r="Z48" s="354" t="e">
        <f t="shared" si="45"/>
        <v>#REF!</v>
      </c>
      <c r="AA48" s="391" t="e">
        <f t="shared" ref="AA48:AI48" si="71">SUMPRODUCT(($A$76:$A$743=$Y48&amp;"- "&amp;$Z48)*($C$76:$C$743=AA$1)*($G$76:$G$743))</f>
        <v>#REF!</v>
      </c>
      <c r="AB48" s="392" t="e">
        <f t="shared" si="71"/>
        <v>#REF!</v>
      </c>
      <c r="AC48" s="391" t="e">
        <f t="shared" si="71"/>
        <v>#REF!</v>
      </c>
      <c r="AD48" s="392" t="e">
        <f t="shared" si="71"/>
        <v>#REF!</v>
      </c>
      <c r="AE48" s="391" t="e">
        <f t="shared" si="71"/>
        <v>#REF!</v>
      </c>
      <c r="AF48" s="392" t="e">
        <f t="shared" si="71"/>
        <v>#REF!</v>
      </c>
      <c r="AG48" s="391" t="e">
        <f t="shared" si="71"/>
        <v>#REF!</v>
      </c>
      <c r="AH48" s="392" t="e">
        <f t="shared" si="71"/>
        <v>#REF!</v>
      </c>
      <c r="AI48" s="391" t="e">
        <f t="shared" si="71"/>
        <v>#REF!</v>
      </c>
      <c r="AJ48" s="392" t="e">
        <f t="shared" si="13"/>
        <v>#REF!</v>
      </c>
      <c r="AM48" s="353" t="e">
        <f t="shared" si="47"/>
        <v>#REF!</v>
      </c>
      <c r="AN48" s="354" t="e">
        <f t="shared" si="47"/>
        <v>#REF!</v>
      </c>
      <c r="AO48" s="391" t="e">
        <f>SUMPRODUCT(($J$76:$J$742=$AM48&amp;"- "&amp;$AN48)*($K$76:$K$742=AO$1)*($O$76:$O$742))</f>
        <v>#REF!</v>
      </c>
      <c r="AP48" s="392" t="e">
        <f t="shared" ref="AP48:AV48" si="72">SUMPRODUCT(($J$76:$J$742=$AM48&amp;"- "&amp;$AN48)*($K$76:$K$742=AP$1)*($O$76:$O$742))</f>
        <v>#REF!</v>
      </c>
      <c r="AQ48" s="391" t="e">
        <f t="shared" si="72"/>
        <v>#REF!</v>
      </c>
      <c r="AR48" s="392" t="e">
        <f t="shared" si="72"/>
        <v>#REF!</v>
      </c>
      <c r="AS48" s="391" t="e">
        <f t="shared" si="72"/>
        <v>#REF!</v>
      </c>
      <c r="AT48" s="392" t="e">
        <f t="shared" si="72"/>
        <v>#REF!</v>
      </c>
      <c r="AU48" s="391" t="e">
        <f t="shared" si="72"/>
        <v>#REF!</v>
      </c>
      <c r="AV48" s="392" t="e">
        <f t="shared" si="72"/>
        <v>#REF!</v>
      </c>
      <c r="AW48" s="391" t="e">
        <f t="shared" si="6"/>
        <v>#REF!</v>
      </c>
      <c r="AX48" s="297"/>
      <c r="AZ48" s="353" t="e">
        <f t="shared" si="28"/>
        <v>#REF!</v>
      </c>
      <c r="BA48" s="354" t="e">
        <f>C53</f>
        <v>#REF!</v>
      </c>
      <c r="BB48" s="391" t="e">
        <f t="shared" ref="BB48:BL48" si="73">SUMPRODUCT(($C$9:$C$70=$BA48)*($N$9:$N$70=BB$1)*($M$9:$M$70))</f>
        <v>#REF!</v>
      </c>
      <c r="BC48" s="392" t="e">
        <f t="shared" si="73"/>
        <v>#REF!</v>
      </c>
      <c r="BD48" s="391" t="e">
        <f t="shared" si="73"/>
        <v>#REF!</v>
      </c>
      <c r="BE48" s="392" t="e">
        <f t="shared" si="73"/>
        <v>#REF!</v>
      </c>
      <c r="BF48" s="391" t="e">
        <f t="shared" si="73"/>
        <v>#REF!</v>
      </c>
      <c r="BG48" s="392" t="e">
        <f t="shared" si="73"/>
        <v>#REF!</v>
      </c>
      <c r="BH48" s="391" t="e">
        <f t="shared" si="73"/>
        <v>#REF!</v>
      </c>
      <c r="BI48" s="392" t="e">
        <f t="shared" si="73"/>
        <v>#REF!</v>
      </c>
      <c r="BJ48" s="391" t="e">
        <f t="shared" si="73"/>
        <v>#REF!</v>
      </c>
      <c r="BK48" s="392" t="e">
        <f t="shared" si="73"/>
        <v>#REF!</v>
      </c>
      <c r="BL48" s="392" t="e">
        <f t="shared" si="73"/>
        <v>#REF!</v>
      </c>
    </row>
    <row r="49" spans="1:64">
      <c r="A49" s="270">
        <f>+A47+1</f>
        <v>1</v>
      </c>
      <c r="B49" s="270" t="e">
        <f>#REF!</f>
        <v>#REF!</v>
      </c>
      <c r="C49" s="283" t="e">
        <f>#REF!</f>
        <v>#REF!</v>
      </c>
      <c r="E49" s="290"/>
      <c r="F49" s="290">
        <f t="shared" si="57"/>
        <v>0</v>
      </c>
      <c r="G49" s="290">
        <f t="shared" si="58"/>
        <v>0</v>
      </c>
      <c r="I49" s="290"/>
      <c r="J49" s="290">
        <f t="shared" si="59"/>
        <v>0</v>
      </c>
      <c r="K49" s="290">
        <f t="shared" si="60"/>
        <v>0</v>
      </c>
      <c r="M49" s="290">
        <f t="shared" si="61"/>
        <v>0</v>
      </c>
      <c r="N49" s="283"/>
      <c r="O49" s="288" t="str">
        <f t="shared" si="18"/>
        <v/>
      </c>
      <c r="P49" s="289" t="str">
        <f>IF(O49="ERROR","Please insert comment","")</f>
        <v/>
      </c>
      <c r="Y49" s="276" t="e">
        <f t="shared" si="45"/>
        <v>#REF!</v>
      </c>
      <c r="Z49" s="277"/>
      <c r="AA49" s="278" t="e">
        <f t="shared" ref="AA49:AJ49" si="74">+AA50</f>
        <v>#REF!</v>
      </c>
      <c r="AB49" s="279" t="e">
        <f t="shared" si="74"/>
        <v>#REF!</v>
      </c>
      <c r="AC49" s="278" t="e">
        <f t="shared" si="74"/>
        <v>#REF!</v>
      </c>
      <c r="AD49" s="279" t="e">
        <f t="shared" si="74"/>
        <v>#REF!</v>
      </c>
      <c r="AE49" s="278" t="e">
        <f t="shared" si="74"/>
        <v>#REF!</v>
      </c>
      <c r="AF49" s="279" t="e">
        <f t="shared" si="74"/>
        <v>#REF!</v>
      </c>
      <c r="AG49" s="278" t="e">
        <f t="shared" si="74"/>
        <v>#REF!</v>
      </c>
      <c r="AH49" s="279" t="e">
        <f t="shared" si="74"/>
        <v>#REF!</v>
      </c>
      <c r="AI49" s="278" t="e">
        <f t="shared" si="74"/>
        <v>#REF!</v>
      </c>
      <c r="AJ49" s="279" t="e">
        <f t="shared" si="74"/>
        <v>#REF!</v>
      </c>
      <c r="AM49" s="276" t="e">
        <f t="shared" si="47"/>
        <v>#REF!</v>
      </c>
      <c r="AN49" s="277"/>
      <c r="AO49" s="278" t="e">
        <f t="shared" ref="AO49:AV49" si="75">+AO50</f>
        <v>#REF!</v>
      </c>
      <c r="AP49" s="279" t="e">
        <f t="shared" si="75"/>
        <v>#REF!</v>
      </c>
      <c r="AQ49" s="278" t="e">
        <f t="shared" si="75"/>
        <v>#REF!</v>
      </c>
      <c r="AR49" s="279" t="e">
        <f t="shared" si="75"/>
        <v>#REF!</v>
      </c>
      <c r="AS49" s="278" t="e">
        <f t="shared" si="75"/>
        <v>#REF!</v>
      </c>
      <c r="AT49" s="279" t="e">
        <f t="shared" si="75"/>
        <v>#REF!</v>
      </c>
      <c r="AU49" s="278" t="e">
        <f t="shared" si="75"/>
        <v>#REF!</v>
      </c>
      <c r="AV49" s="279" t="e">
        <f t="shared" si="75"/>
        <v>#REF!</v>
      </c>
      <c r="AW49" s="278" t="e">
        <f t="shared" si="6"/>
        <v>#REF!</v>
      </c>
      <c r="AX49" s="331"/>
      <c r="AZ49" s="276" t="e">
        <f t="shared" si="28"/>
        <v>#REF!</v>
      </c>
      <c r="BA49" s="277"/>
      <c r="BB49" s="278" t="e">
        <f>+BB50</f>
        <v>#REF!</v>
      </c>
      <c r="BC49" s="279" t="e">
        <f t="shared" ref="BC49:BL49" si="76">+BC50</f>
        <v>#REF!</v>
      </c>
      <c r="BD49" s="278" t="e">
        <f t="shared" si="76"/>
        <v>#REF!</v>
      </c>
      <c r="BE49" s="279" t="e">
        <f t="shared" si="76"/>
        <v>#REF!</v>
      </c>
      <c r="BF49" s="278" t="e">
        <f t="shared" si="76"/>
        <v>#REF!</v>
      </c>
      <c r="BG49" s="279" t="e">
        <f t="shared" si="76"/>
        <v>#REF!</v>
      </c>
      <c r="BH49" s="278" t="e">
        <f t="shared" si="76"/>
        <v>#REF!</v>
      </c>
      <c r="BI49" s="279" t="e">
        <f t="shared" si="76"/>
        <v>#REF!</v>
      </c>
      <c r="BJ49" s="278" t="e">
        <f t="shared" si="76"/>
        <v>#REF!</v>
      </c>
      <c r="BK49" s="279" t="e">
        <f t="shared" si="76"/>
        <v>#REF!</v>
      </c>
      <c r="BL49" s="279" t="e">
        <f t="shared" si="76"/>
        <v>#REF!</v>
      </c>
    </row>
    <row r="50" spans="1:64" ht="10.5" customHeight="1">
      <c r="A50" s="270">
        <f>+A49+1</f>
        <v>2</v>
      </c>
      <c r="B50" s="276" t="e">
        <f>#REF!</f>
        <v>#REF!</v>
      </c>
      <c r="C50" s="277"/>
      <c r="E50" s="286">
        <f>+E51</f>
        <v>0</v>
      </c>
      <c r="F50" s="286">
        <f>+F51</f>
        <v>0</v>
      </c>
      <c r="G50" s="286">
        <f>+G51</f>
        <v>0</v>
      </c>
      <c r="I50" s="286">
        <f>+I51</f>
        <v>0</v>
      </c>
      <c r="J50" s="286">
        <f>+J51</f>
        <v>0</v>
      </c>
      <c r="K50" s="286">
        <f>+K51</f>
        <v>0</v>
      </c>
      <c r="M50" s="286">
        <f>+M51</f>
        <v>0</v>
      </c>
      <c r="N50" s="277"/>
      <c r="O50" s="288" t="str">
        <f t="shared" si="18"/>
        <v/>
      </c>
      <c r="P50" s="289" t="str">
        <f>IF(O50="ERROR","Please insert comment","")</f>
        <v/>
      </c>
      <c r="Y50" s="353" t="e">
        <f t="shared" si="45"/>
        <v>#REF!</v>
      </c>
      <c r="Z50" s="354" t="e">
        <f>C55</f>
        <v>#REF!</v>
      </c>
      <c r="AA50" s="391" t="e">
        <f t="shared" ref="AA50:AI50" si="77">SUMPRODUCT(($A$76:$A$743=$Y50&amp;"- "&amp;$Z50)*($C$76:$C$743=AA$1)*($G$76:$G$743))</f>
        <v>#REF!</v>
      </c>
      <c r="AB50" s="392" t="e">
        <f t="shared" si="77"/>
        <v>#REF!</v>
      </c>
      <c r="AC50" s="391" t="e">
        <f t="shared" si="77"/>
        <v>#REF!</v>
      </c>
      <c r="AD50" s="392" t="e">
        <f t="shared" si="77"/>
        <v>#REF!</v>
      </c>
      <c r="AE50" s="391" t="e">
        <f t="shared" si="77"/>
        <v>#REF!</v>
      </c>
      <c r="AF50" s="392" t="e">
        <f t="shared" si="77"/>
        <v>#REF!</v>
      </c>
      <c r="AG50" s="391" t="e">
        <f t="shared" si="77"/>
        <v>#REF!</v>
      </c>
      <c r="AH50" s="392" t="e">
        <f t="shared" si="77"/>
        <v>#REF!</v>
      </c>
      <c r="AI50" s="391" t="e">
        <f t="shared" si="77"/>
        <v>#REF!</v>
      </c>
      <c r="AJ50" s="392" t="e">
        <f t="shared" si="13"/>
        <v>#REF!</v>
      </c>
      <c r="AM50" s="353" t="e">
        <f t="shared" si="47"/>
        <v>#REF!</v>
      </c>
      <c r="AN50" s="354" t="e">
        <f t="shared" si="47"/>
        <v>#REF!</v>
      </c>
      <c r="AO50" s="391" t="e">
        <f>SUMPRODUCT(($J$76:$J$742=$AM50&amp;"- "&amp;$AN50)*($K$76:$K$742=AO$1)*($O$76:$O$742))</f>
        <v>#REF!</v>
      </c>
      <c r="AP50" s="392" t="e">
        <f t="shared" ref="AP50:AV50" si="78">SUMPRODUCT(($J$76:$J$742=$AM50&amp;"- "&amp;$AN50)*($K$76:$K$742=AP$1)*($O$76:$O$742))</f>
        <v>#REF!</v>
      </c>
      <c r="AQ50" s="391" t="e">
        <f t="shared" si="78"/>
        <v>#REF!</v>
      </c>
      <c r="AR50" s="392" t="e">
        <f t="shared" si="78"/>
        <v>#REF!</v>
      </c>
      <c r="AS50" s="391" t="e">
        <f t="shared" si="78"/>
        <v>#REF!</v>
      </c>
      <c r="AT50" s="392" t="e">
        <f t="shared" si="78"/>
        <v>#REF!</v>
      </c>
      <c r="AU50" s="391" t="e">
        <f t="shared" si="78"/>
        <v>#REF!</v>
      </c>
      <c r="AV50" s="392" t="e">
        <f t="shared" si="78"/>
        <v>#REF!</v>
      </c>
      <c r="AW50" s="391" t="e">
        <f t="shared" si="6"/>
        <v>#REF!</v>
      </c>
      <c r="AX50" s="297"/>
      <c r="AZ50" s="353" t="e">
        <f t="shared" si="28"/>
        <v>#REF!</v>
      </c>
      <c r="BA50" s="354" t="e">
        <f>C55</f>
        <v>#REF!</v>
      </c>
      <c r="BB50" s="391" t="e">
        <f t="shared" ref="BB50:BL50" si="79">SUMPRODUCT(($C$9:$C$70=$BA50)*($N$9:$N$70=BB$1)*($M$9:$M$70))</f>
        <v>#REF!</v>
      </c>
      <c r="BC50" s="392" t="e">
        <f t="shared" si="79"/>
        <v>#REF!</v>
      </c>
      <c r="BD50" s="391" t="e">
        <f t="shared" si="79"/>
        <v>#REF!</v>
      </c>
      <c r="BE50" s="392" t="e">
        <f t="shared" si="79"/>
        <v>#REF!</v>
      </c>
      <c r="BF50" s="391" t="e">
        <f t="shared" si="79"/>
        <v>#REF!</v>
      </c>
      <c r="BG50" s="392" t="e">
        <f t="shared" si="79"/>
        <v>#REF!</v>
      </c>
      <c r="BH50" s="391" t="e">
        <f t="shared" si="79"/>
        <v>#REF!</v>
      </c>
      <c r="BI50" s="392" t="e">
        <f t="shared" si="79"/>
        <v>#REF!</v>
      </c>
      <c r="BJ50" s="391" t="e">
        <f t="shared" si="79"/>
        <v>#REF!</v>
      </c>
      <c r="BK50" s="392" t="e">
        <f t="shared" si="79"/>
        <v>#REF!</v>
      </c>
      <c r="BL50" s="392" t="e">
        <f t="shared" si="79"/>
        <v>#REF!</v>
      </c>
    </row>
    <row r="51" spans="1:64">
      <c r="A51" s="270">
        <f>+A50+1</f>
        <v>3</v>
      </c>
      <c r="B51" s="353" t="e">
        <f>#REF!</f>
        <v>#REF!</v>
      </c>
      <c r="C51" s="354" t="e">
        <f>#REF!</f>
        <v>#REF!</v>
      </c>
      <c r="E51" s="357"/>
      <c r="F51" s="357">
        <f>SUMIF($A$76:$A$742,B51&amp;"- "&amp;C51,$G$76:$G$742)</f>
        <v>0</v>
      </c>
      <c r="G51" s="357">
        <f>E51+F51</f>
        <v>0</v>
      </c>
      <c r="I51" s="357"/>
      <c r="J51" s="357">
        <f>SUMIF($J$76:$J$742,B51&amp;"- "&amp;C51,$O$76:$O$742)</f>
        <v>0</v>
      </c>
      <c r="K51" s="357">
        <f>I51+J51</f>
        <v>0</v>
      </c>
      <c r="M51" s="357">
        <f>G51-K51</f>
        <v>0</v>
      </c>
      <c r="N51" s="354"/>
      <c r="O51" s="288"/>
      <c r="P51" s="289"/>
      <c r="Y51" s="276" t="e">
        <f t="shared" si="45"/>
        <v>#REF!</v>
      </c>
      <c r="Z51" s="277"/>
      <c r="AA51" s="278" t="e">
        <f t="shared" ref="AA51:AJ51" si="80">+AA52</f>
        <v>#REF!</v>
      </c>
      <c r="AB51" s="279" t="e">
        <f t="shared" si="80"/>
        <v>#REF!</v>
      </c>
      <c r="AC51" s="278" t="e">
        <f t="shared" si="80"/>
        <v>#REF!</v>
      </c>
      <c r="AD51" s="279" t="e">
        <f t="shared" si="80"/>
        <v>#REF!</v>
      </c>
      <c r="AE51" s="278" t="e">
        <f t="shared" si="80"/>
        <v>#REF!</v>
      </c>
      <c r="AF51" s="279" t="e">
        <f t="shared" si="80"/>
        <v>#REF!</v>
      </c>
      <c r="AG51" s="278" t="e">
        <f t="shared" si="80"/>
        <v>#REF!</v>
      </c>
      <c r="AH51" s="279" t="e">
        <f t="shared" si="80"/>
        <v>#REF!</v>
      </c>
      <c r="AI51" s="278" t="e">
        <f t="shared" si="80"/>
        <v>#REF!</v>
      </c>
      <c r="AJ51" s="279" t="e">
        <f t="shared" si="80"/>
        <v>#REF!</v>
      </c>
      <c r="AM51" s="276" t="e">
        <f t="shared" si="47"/>
        <v>#REF!</v>
      </c>
      <c r="AN51" s="277"/>
      <c r="AO51" s="278" t="e">
        <f t="shared" ref="AO51:AV51" si="81">+AO52</f>
        <v>#REF!</v>
      </c>
      <c r="AP51" s="279" t="e">
        <f t="shared" si="81"/>
        <v>#REF!</v>
      </c>
      <c r="AQ51" s="278" t="e">
        <f t="shared" si="81"/>
        <v>#REF!</v>
      </c>
      <c r="AR51" s="279" t="e">
        <f t="shared" si="81"/>
        <v>#REF!</v>
      </c>
      <c r="AS51" s="278" t="e">
        <f t="shared" si="81"/>
        <v>#REF!</v>
      </c>
      <c r="AT51" s="279" t="e">
        <f t="shared" si="81"/>
        <v>#REF!</v>
      </c>
      <c r="AU51" s="278" t="e">
        <f t="shared" si="81"/>
        <v>#REF!</v>
      </c>
      <c r="AV51" s="279" t="e">
        <f t="shared" si="81"/>
        <v>#REF!</v>
      </c>
      <c r="AW51" s="278" t="e">
        <f t="shared" si="6"/>
        <v>#REF!</v>
      </c>
      <c r="AX51" s="331"/>
      <c r="AZ51" s="276" t="e">
        <f t="shared" si="28"/>
        <v>#REF!</v>
      </c>
      <c r="BA51" s="277"/>
      <c r="BB51" s="278" t="e">
        <f>+BB52</f>
        <v>#REF!</v>
      </c>
      <c r="BC51" s="279" t="e">
        <f t="shared" ref="BC51:BL51" si="82">+BC52</f>
        <v>#REF!</v>
      </c>
      <c r="BD51" s="278" t="e">
        <f t="shared" si="82"/>
        <v>#REF!</v>
      </c>
      <c r="BE51" s="279" t="e">
        <f t="shared" si="82"/>
        <v>#REF!</v>
      </c>
      <c r="BF51" s="278" t="e">
        <f t="shared" si="82"/>
        <v>#REF!</v>
      </c>
      <c r="BG51" s="279" t="e">
        <f t="shared" si="82"/>
        <v>#REF!</v>
      </c>
      <c r="BH51" s="278" t="e">
        <f t="shared" si="82"/>
        <v>#REF!</v>
      </c>
      <c r="BI51" s="279" t="e">
        <f t="shared" si="82"/>
        <v>#REF!</v>
      </c>
      <c r="BJ51" s="278" t="e">
        <f t="shared" si="82"/>
        <v>#REF!</v>
      </c>
      <c r="BK51" s="279" t="e">
        <f t="shared" si="82"/>
        <v>#REF!</v>
      </c>
      <c r="BL51" s="279" t="e">
        <f t="shared" si="82"/>
        <v>#REF!</v>
      </c>
    </row>
    <row r="52" spans="1:64" ht="10.5" customHeight="1">
      <c r="A52" s="270">
        <f>+A51+1</f>
        <v>4</v>
      </c>
      <c r="B52" s="276" t="e">
        <f>#REF!</f>
        <v>#REF!</v>
      </c>
      <c r="C52" s="277"/>
      <c r="E52" s="286">
        <f>+E53</f>
        <v>0</v>
      </c>
      <c r="F52" s="286">
        <f>+F53</f>
        <v>0</v>
      </c>
      <c r="G52" s="286">
        <f>+G53</f>
        <v>0</v>
      </c>
      <c r="I52" s="286">
        <f>+I53</f>
        <v>0</v>
      </c>
      <c r="J52" s="286">
        <f>+J53</f>
        <v>0</v>
      </c>
      <c r="K52" s="286">
        <f>+K53</f>
        <v>0</v>
      </c>
      <c r="M52" s="286">
        <f>+M53</f>
        <v>0</v>
      </c>
      <c r="N52" s="277"/>
      <c r="O52" s="288" t="str">
        <f t="shared" si="18"/>
        <v/>
      </c>
      <c r="P52" s="289" t="str">
        <f t="shared" ref="P52:P59" si="83">IF(O52="ERROR","Please insert comment","")</f>
        <v/>
      </c>
      <c r="Y52" s="353" t="e">
        <f t="shared" si="45"/>
        <v>#REF!</v>
      </c>
      <c r="Z52" s="354" t="e">
        <f>C57</f>
        <v>#REF!</v>
      </c>
      <c r="AA52" s="391" t="e">
        <f t="shared" ref="AA52:AI52" si="84">SUMPRODUCT(($A$76:$A$743=$Y52&amp;"- "&amp;$Z52)*($C$76:$C$743=AA$1)*($G$76:$G$743))</f>
        <v>#REF!</v>
      </c>
      <c r="AB52" s="392" t="e">
        <f t="shared" si="84"/>
        <v>#REF!</v>
      </c>
      <c r="AC52" s="391" t="e">
        <f t="shared" si="84"/>
        <v>#REF!</v>
      </c>
      <c r="AD52" s="392" t="e">
        <f t="shared" si="84"/>
        <v>#REF!</v>
      </c>
      <c r="AE52" s="391" t="e">
        <f t="shared" si="84"/>
        <v>#REF!</v>
      </c>
      <c r="AF52" s="392" t="e">
        <f t="shared" si="84"/>
        <v>#REF!</v>
      </c>
      <c r="AG52" s="391" t="e">
        <f t="shared" si="84"/>
        <v>#REF!</v>
      </c>
      <c r="AH52" s="392" t="e">
        <f t="shared" si="84"/>
        <v>#REF!</v>
      </c>
      <c r="AI52" s="391" t="e">
        <f t="shared" si="84"/>
        <v>#REF!</v>
      </c>
      <c r="AJ52" s="392" t="e">
        <f t="shared" si="13"/>
        <v>#REF!</v>
      </c>
      <c r="AM52" s="353" t="e">
        <f t="shared" si="47"/>
        <v>#REF!</v>
      </c>
      <c r="AN52" s="354" t="e">
        <f t="shared" si="47"/>
        <v>#REF!</v>
      </c>
      <c r="AO52" s="391" t="e">
        <f t="shared" ref="AO52:AV53" si="85">SUMPRODUCT(($J$76:$J$742=$AM52&amp;"- "&amp;$AN52)*($K$76:$K$742=AO$1)*($O$76:$O$742))</f>
        <v>#REF!</v>
      </c>
      <c r="AP52" s="392" t="e">
        <f t="shared" si="85"/>
        <v>#REF!</v>
      </c>
      <c r="AQ52" s="391" t="e">
        <f t="shared" si="85"/>
        <v>#REF!</v>
      </c>
      <c r="AR52" s="392" t="e">
        <f t="shared" si="85"/>
        <v>#REF!</v>
      </c>
      <c r="AS52" s="391" t="e">
        <f t="shared" si="85"/>
        <v>#REF!</v>
      </c>
      <c r="AT52" s="392" t="e">
        <f t="shared" si="85"/>
        <v>#REF!</v>
      </c>
      <c r="AU52" s="391" t="e">
        <f t="shared" si="85"/>
        <v>#REF!</v>
      </c>
      <c r="AV52" s="392" t="e">
        <f t="shared" si="85"/>
        <v>#REF!</v>
      </c>
      <c r="AW52" s="391" t="e">
        <f t="shared" si="6"/>
        <v>#REF!</v>
      </c>
      <c r="AX52" s="297"/>
      <c r="AZ52" s="353" t="e">
        <f t="shared" ref="AZ52:AZ65" si="86">B57</f>
        <v>#REF!</v>
      </c>
      <c r="BA52" s="354" t="e">
        <f>C57</f>
        <v>#REF!</v>
      </c>
      <c r="BB52" s="391" t="e">
        <f t="shared" ref="BB52:BL52" si="87">SUMPRODUCT(($C$9:$C$70=$BA52)*($N$9:$N$70=BB$1)*($M$9:$M$70))</f>
        <v>#REF!</v>
      </c>
      <c r="BC52" s="392" t="e">
        <f t="shared" si="87"/>
        <v>#REF!</v>
      </c>
      <c r="BD52" s="391" t="e">
        <f t="shared" si="87"/>
        <v>#REF!</v>
      </c>
      <c r="BE52" s="392" t="e">
        <f t="shared" si="87"/>
        <v>#REF!</v>
      </c>
      <c r="BF52" s="391" t="e">
        <f t="shared" si="87"/>
        <v>#REF!</v>
      </c>
      <c r="BG52" s="392" t="e">
        <f t="shared" si="87"/>
        <v>#REF!</v>
      </c>
      <c r="BH52" s="391" t="e">
        <f t="shared" si="87"/>
        <v>#REF!</v>
      </c>
      <c r="BI52" s="392" t="e">
        <f t="shared" si="87"/>
        <v>#REF!</v>
      </c>
      <c r="BJ52" s="391" t="e">
        <f t="shared" si="87"/>
        <v>#REF!</v>
      </c>
      <c r="BK52" s="392" t="e">
        <f t="shared" si="87"/>
        <v>#REF!</v>
      </c>
      <c r="BL52" s="392" t="e">
        <f t="shared" si="87"/>
        <v>#REF!</v>
      </c>
    </row>
    <row r="53" spans="1:64">
      <c r="A53" s="270">
        <f>+A52+1</f>
        <v>5</v>
      </c>
      <c r="B53" s="270" t="e">
        <f>#REF!</f>
        <v>#REF!</v>
      </c>
      <c r="C53" s="296" t="e">
        <f>#REF!</f>
        <v>#REF!</v>
      </c>
      <c r="E53" s="290"/>
      <c r="F53" s="290">
        <f>SUMIF($A$76:$A$742,B53&amp;"- "&amp;C53,$G$76:$G$742)</f>
        <v>0</v>
      </c>
      <c r="G53" s="290">
        <f>E53+F53</f>
        <v>0</v>
      </c>
      <c r="I53" s="290"/>
      <c r="J53" s="290">
        <f>SUMIF($J$76:$J$742,B53&amp;"- "&amp;C53,$O$76:$O$742)</f>
        <v>0</v>
      </c>
      <c r="K53" s="290">
        <f>I53+J53</f>
        <v>0</v>
      </c>
      <c r="M53" s="290">
        <f>G53-K53</f>
        <v>0</v>
      </c>
      <c r="N53" s="296"/>
      <c r="O53" s="288" t="str">
        <f t="shared" si="18"/>
        <v/>
      </c>
      <c r="P53" s="289" t="str">
        <f t="shared" si="83"/>
        <v/>
      </c>
      <c r="Y53" s="327" t="e">
        <f t="shared" si="45"/>
        <v>#REF!</v>
      </c>
      <c r="Z53" s="327"/>
      <c r="AA53" s="328" t="e">
        <f t="shared" ref="AA53:AJ53" si="88">SUM(AA3,AA9,AA25,AA32,AA35,AA38,AA45,AA47,AA49,AA51)</f>
        <v>#REF!</v>
      </c>
      <c r="AB53" s="328" t="e">
        <f t="shared" si="88"/>
        <v>#REF!</v>
      </c>
      <c r="AC53" s="328" t="e">
        <f t="shared" si="88"/>
        <v>#REF!</v>
      </c>
      <c r="AD53" s="328" t="e">
        <f t="shared" si="88"/>
        <v>#REF!</v>
      </c>
      <c r="AE53" s="328" t="e">
        <f t="shared" si="88"/>
        <v>#REF!</v>
      </c>
      <c r="AF53" s="328" t="e">
        <f t="shared" si="88"/>
        <v>#REF!</v>
      </c>
      <c r="AG53" s="328" t="e">
        <f t="shared" si="88"/>
        <v>#REF!</v>
      </c>
      <c r="AH53" s="328" t="e">
        <f t="shared" si="88"/>
        <v>#REF!</v>
      </c>
      <c r="AI53" s="328" t="e">
        <f t="shared" si="88"/>
        <v>#REF!</v>
      </c>
      <c r="AJ53" s="328" t="e">
        <f t="shared" si="88"/>
        <v>#REF!</v>
      </c>
      <c r="AM53" s="327" t="e">
        <f t="shared" si="47"/>
        <v>#REF!</v>
      </c>
      <c r="AN53" s="327"/>
      <c r="AO53" s="328" t="e">
        <f t="shared" si="85"/>
        <v>#REF!</v>
      </c>
      <c r="AP53" s="328" t="e">
        <f t="shared" si="85"/>
        <v>#REF!</v>
      </c>
      <c r="AQ53" s="328" t="e">
        <f t="shared" si="85"/>
        <v>#REF!</v>
      </c>
      <c r="AR53" s="328" t="e">
        <f t="shared" si="85"/>
        <v>#REF!</v>
      </c>
      <c r="AS53" s="328" t="e">
        <f t="shared" si="85"/>
        <v>#REF!</v>
      </c>
      <c r="AT53" s="328" t="e">
        <f t="shared" si="85"/>
        <v>#REF!</v>
      </c>
      <c r="AU53" s="328" t="e">
        <f t="shared" si="85"/>
        <v>#REF!</v>
      </c>
      <c r="AV53" s="328" t="e">
        <f t="shared" si="85"/>
        <v>#REF!</v>
      </c>
      <c r="AW53" s="328" t="e">
        <f t="shared" si="6"/>
        <v>#REF!</v>
      </c>
      <c r="AX53" s="334"/>
      <c r="AZ53" s="327" t="e">
        <f t="shared" si="86"/>
        <v>#REF!</v>
      </c>
      <c r="BA53" s="327"/>
      <c r="BB53" s="328" t="e">
        <f>SUM(BB3,BB9,BB25,BB32,BB35,BB38,BB45,BB47,BB49,BB51)</f>
        <v>#REF!</v>
      </c>
      <c r="BC53" s="328" t="e">
        <f t="shared" ref="BC53:BL53" si="89">SUM(BC3,BC9,BC25,BC32,BC35,BC38,BC45,BC47,BC49,BC51)</f>
        <v>#REF!</v>
      </c>
      <c r="BD53" s="328" t="e">
        <f t="shared" si="89"/>
        <v>#REF!</v>
      </c>
      <c r="BE53" s="328" t="e">
        <f t="shared" si="89"/>
        <v>#REF!</v>
      </c>
      <c r="BF53" s="328" t="e">
        <f t="shared" si="89"/>
        <v>#REF!</v>
      </c>
      <c r="BG53" s="328" t="e">
        <f t="shared" si="89"/>
        <v>#REF!</v>
      </c>
      <c r="BH53" s="328" t="e">
        <f t="shared" si="89"/>
        <v>#REF!</v>
      </c>
      <c r="BI53" s="328" t="e">
        <f t="shared" si="89"/>
        <v>#REF!</v>
      </c>
      <c r="BJ53" s="328" t="e">
        <f t="shared" si="89"/>
        <v>#REF!</v>
      </c>
      <c r="BK53" s="328" t="e">
        <f t="shared" si="89"/>
        <v>#REF!</v>
      </c>
      <c r="BL53" s="328" t="e">
        <f t="shared" si="89"/>
        <v>#REF!</v>
      </c>
    </row>
    <row r="54" spans="1:64">
      <c r="A54" s="270">
        <f>+A53+1</f>
        <v>6</v>
      </c>
      <c r="B54" s="276" t="e">
        <f>#REF!</f>
        <v>#REF!</v>
      </c>
      <c r="C54" s="277"/>
      <c r="E54" s="286">
        <f>+E55</f>
        <v>0</v>
      </c>
      <c r="F54" s="286">
        <f>+F55</f>
        <v>0</v>
      </c>
      <c r="G54" s="286">
        <f>+G55</f>
        <v>0</v>
      </c>
      <c r="I54" s="286">
        <f>+I55</f>
        <v>0</v>
      </c>
      <c r="J54" s="286">
        <f>+J55</f>
        <v>0</v>
      </c>
      <c r="K54" s="286">
        <f>+K55</f>
        <v>0</v>
      </c>
      <c r="M54" s="286">
        <f>+M55</f>
        <v>0</v>
      </c>
      <c r="N54" s="277"/>
      <c r="O54" s="288" t="str">
        <f>IF(M54=0,"",IF(N54=0,"ERROR",""))</f>
        <v/>
      </c>
      <c r="P54" s="289" t="str">
        <f t="shared" si="83"/>
        <v/>
      </c>
      <c r="Y54" s="276" t="e">
        <f t="shared" si="45"/>
        <v>#REF!</v>
      </c>
      <c r="Z54" s="277"/>
      <c r="AA54" s="278" t="e">
        <f t="shared" ref="AA54:AJ54" si="90">+AA55+AA56</f>
        <v>#REF!</v>
      </c>
      <c r="AB54" s="279" t="e">
        <f t="shared" si="90"/>
        <v>#REF!</v>
      </c>
      <c r="AC54" s="278" t="e">
        <f t="shared" si="90"/>
        <v>#REF!</v>
      </c>
      <c r="AD54" s="279" t="e">
        <f t="shared" si="90"/>
        <v>#REF!</v>
      </c>
      <c r="AE54" s="278" t="e">
        <f t="shared" si="90"/>
        <v>#REF!</v>
      </c>
      <c r="AF54" s="279" t="e">
        <f t="shared" si="90"/>
        <v>#REF!</v>
      </c>
      <c r="AG54" s="278" t="e">
        <f t="shared" si="90"/>
        <v>#REF!</v>
      </c>
      <c r="AH54" s="279" t="e">
        <f t="shared" si="90"/>
        <v>#REF!</v>
      </c>
      <c r="AI54" s="278" t="e">
        <f t="shared" si="90"/>
        <v>#REF!</v>
      </c>
      <c r="AJ54" s="279" t="e">
        <f t="shared" si="90"/>
        <v>#REF!</v>
      </c>
      <c r="AM54" s="276" t="e">
        <f t="shared" si="47"/>
        <v>#REF!</v>
      </c>
      <c r="AN54" s="277"/>
      <c r="AO54" s="278" t="e">
        <f t="shared" ref="AO54:AV54" si="91">+AO55+AO56</f>
        <v>#REF!</v>
      </c>
      <c r="AP54" s="279" t="e">
        <f t="shared" si="91"/>
        <v>#REF!</v>
      </c>
      <c r="AQ54" s="278" t="e">
        <f t="shared" si="91"/>
        <v>#REF!</v>
      </c>
      <c r="AR54" s="279" t="e">
        <f t="shared" si="91"/>
        <v>#REF!</v>
      </c>
      <c r="AS54" s="278" t="e">
        <f t="shared" si="91"/>
        <v>#REF!</v>
      </c>
      <c r="AT54" s="279" t="e">
        <f t="shared" si="91"/>
        <v>#REF!</v>
      </c>
      <c r="AU54" s="278" t="e">
        <f t="shared" si="91"/>
        <v>#REF!</v>
      </c>
      <c r="AV54" s="279" t="e">
        <f t="shared" si="91"/>
        <v>#REF!</v>
      </c>
      <c r="AW54" s="278" t="e">
        <f t="shared" si="6"/>
        <v>#REF!</v>
      </c>
      <c r="AX54" s="331"/>
      <c r="AZ54" s="276" t="e">
        <f t="shared" si="86"/>
        <v>#REF!</v>
      </c>
      <c r="BA54" s="277"/>
      <c r="BB54" s="278" t="e">
        <f>+BB55+BB56</f>
        <v>#REF!</v>
      </c>
      <c r="BC54" s="279" t="e">
        <f t="shared" ref="BC54:BL54" si="92">+BC55+BC56</f>
        <v>#REF!</v>
      </c>
      <c r="BD54" s="278" t="e">
        <f t="shared" si="92"/>
        <v>#REF!</v>
      </c>
      <c r="BE54" s="279" t="e">
        <f t="shared" si="92"/>
        <v>#REF!</v>
      </c>
      <c r="BF54" s="278" t="e">
        <f t="shared" si="92"/>
        <v>#REF!</v>
      </c>
      <c r="BG54" s="279" t="e">
        <f t="shared" si="92"/>
        <v>#REF!</v>
      </c>
      <c r="BH54" s="278" t="e">
        <f t="shared" si="92"/>
        <v>#REF!</v>
      </c>
      <c r="BI54" s="279" t="e">
        <f t="shared" si="92"/>
        <v>#REF!</v>
      </c>
      <c r="BJ54" s="278" t="e">
        <f t="shared" si="92"/>
        <v>#REF!</v>
      </c>
      <c r="BK54" s="279" t="e">
        <f t="shared" si="92"/>
        <v>#REF!</v>
      </c>
      <c r="BL54" s="279" t="e">
        <f t="shared" si="92"/>
        <v>#REF!</v>
      </c>
    </row>
    <row r="55" spans="1:64">
      <c r="A55" s="270"/>
      <c r="B55" s="353" t="e">
        <f>#REF!</f>
        <v>#REF!</v>
      </c>
      <c r="C55" s="354" t="e">
        <f>#REF!</f>
        <v>#REF!</v>
      </c>
      <c r="E55" s="357"/>
      <c r="F55" s="357">
        <f>SUMIF($A$76:$A$742,B55&amp;"- "&amp;C55,$G$76:$G$742)</f>
        <v>0</v>
      </c>
      <c r="G55" s="357">
        <f>E55+F55</f>
        <v>0</v>
      </c>
      <c r="I55" s="357"/>
      <c r="J55" s="357">
        <f>SUMIF($J$76:$J$742,B55&amp;"- "&amp;C55,$O$76:$O$742)</f>
        <v>0</v>
      </c>
      <c r="K55" s="357">
        <f>I55+J55</f>
        <v>0</v>
      </c>
      <c r="M55" s="357">
        <f>G55-K55</f>
        <v>0</v>
      </c>
      <c r="N55" s="354"/>
      <c r="O55" s="288" t="str">
        <f t="shared" si="18"/>
        <v/>
      </c>
      <c r="P55" s="289" t="str">
        <f t="shared" si="83"/>
        <v/>
      </c>
      <c r="Y55" s="353" t="e">
        <f t="shared" si="45"/>
        <v>#REF!</v>
      </c>
      <c r="Z55" s="354" t="e">
        <f t="shared" si="45"/>
        <v>#REF!</v>
      </c>
      <c r="AA55" s="391" t="e">
        <f t="shared" ref="AA55:AI56" si="93">SUMPRODUCT(($A$76:$A$743=$Y55&amp;"- "&amp;$Z55)*($C$76:$C$743=AA$1)*($G$76:$G$743))</f>
        <v>#REF!</v>
      </c>
      <c r="AB55" s="392" t="e">
        <f t="shared" si="93"/>
        <v>#REF!</v>
      </c>
      <c r="AC55" s="391" t="e">
        <f t="shared" si="93"/>
        <v>#REF!</v>
      </c>
      <c r="AD55" s="392" t="e">
        <f t="shared" si="93"/>
        <v>#REF!</v>
      </c>
      <c r="AE55" s="391" t="e">
        <f t="shared" si="93"/>
        <v>#REF!</v>
      </c>
      <c r="AF55" s="392" t="e">
        <f t="shared" si="93"/>
        <v>#REF!</v>
      </c>
      <c r="AG55" s="391" t="e">
        <f t="shared" si="93"/>
        <v>#REF!</v>
      </c>
      <c r="AH55" s="392" t="e">
        <f t="shared" si="93"/>
        <v>#REF!</v>
      </c>
      <c r="AI55" s="391" t="e">
        <f t="shared" si="93"/>
        <v>#REF!</v>
      </c>
      <c r="AJ55" s="392" t="e">
        <f t="shared" ref="AJ55:AJ60" si="94">SUM(AA55:AI55)</f>
        <v>#REF!</v>
      </c>
      <c r="AM55" s="353" t="e">
        <f t="shared" si="47"/>
        <v>#REF!</v>
      </c>
      <c r="AN55" s="354" t="e">
        <f t="shared" si="47"/>
        <v>#REF!</v>
      </c>
      <c r="AO55" s="391" t="e">
        <f t="shared" ref="AO55:AV57" si="95">SUMPRODUCT(($J$76:$J$742=$AM55&amp;"- "&amp;$AN55)*($K$76:$K$742=AO$1)*($O$76:$O$742))</f>
        <v>#REF!</v>
      </c>
      <c r="AP55" s="392" t="e">
        <f t="shared" si="95"/>
        <v>#REF!</v>
      </c>
      <c r="AQ55" s="391" t="e">
        <f t="shared" si="95"/>
        <v>#REF!</v>
      </c>
      <c r="AR55" s="392" t="e">
        <f t="shared" si="95"/>
        <v>#REF!</v>
      </c>
      <c r="AS55" s="391" t="e">
        <f t="shared" si="95"/>
        <v>#REF!</v>
      </c>
      <c r="AT55" s="392" t="e">
        <f t="shared" si="95"/>
        <v>#REF!</v>
      </c>
      <c r="AU55" s="391" t="e">
        <f t="shared" si="95"/>
        <v>#REF!</v>
      </c>
      <c r="AV55" s="392" t="e">
        <f t="shared" si="95"/>
        <v>#REF!</v>
      </c>
      <c r="AW55" s="391" t="e">
        <f t="shared" si="6"/>
        <v>#REF!</v>
      </c>
      <c r="AX55" s="297"/>
      <c r="AZ55" s="353" t="e">
        <f t="shared" si="86"/>
        <v>#REF!</v>
      </c>
      <c r="BA55" s="354" t="e">
        <f>C60</f>
        <v>#REF!</v>
      </c>
      <c r="BB55" s="391" t="e">
        <f t="shared" ref="BB55:BL56" si="96">SUMPRODUCT(($C$9:$C$70=$BA55)*($N$9:$N$70=BB$1)*($M$9:$M$70))</f>
        <v>#REF!</v>
      </c>
      <c r="BC55" s="392" t="e">
        <f t="shared" si="96"/>
        <v>#REF!</v>
      </c>
      <c r="BD55" s="391" t="e">
        <f t="shared" si="96"/>
        <v>#REF!</v>
      </c>
      <c r="BE55" s="392" t="e">
        <f t="shared" si="96"/>
        <v>#REF!</v>
      </c>
      <c r="BF55" s="391" t="e">
        <f t="shared" si="96"/>
        <v>#REF!</v>
      </c>
      <c r="BG55" s="392" t="e">
        <f t="shared" si="96"/>
        <v>#REF!</v>
      </c>
      <c r="BH55" s="391" t="e">
        <f t="shared" si="96"/>
        <v>#REF!</v>
      </c>
      <c r="BI55" s="392" t="e">
        <f t="shared" si="96"/>
        <v>#REF!</v>
      </c>
      <c r="BJ55" s="391" t="e">
        <f t="shared" si="96"/>
        <v>#REF!</v>
      </c>
      <c r="BK55" s="392" t="e">
        <f t="shared" si="96"/>
        <v>#REF!</v>
      </c>
      <c r="BL55" s="392" t="e">
        <f t="shared" si="96"/>
        <v>#REF!</v>
      </c>
    </row>
    <row r="56" spans="1:64">
      <c r="A56" s="270">
        <f>+A54+1</f>
        <v>7</v>
      </c>
      <c r="B56" s="276" t="e">
        <f>#REF!</f>
        <v>#REF!</v>
      </c>
      <c r="C56" s="277"/>
      <c r="E56" s="286">
        <f>+E57</f>
        <v>0</v>
      </c>
      <c r="F56" s="286">
        <f>+F57</f>
        <v>0</v>
      </c>
      <c r="G56" s="286">
        <f>+G57</f>
        <v>0</v>
      </c>
      <c r="I56" s="286">
        <f>+I57</f>
        <v>0</v>
      </c>
      <c r="J56" s="286">
        <f>+J57</f>
        <v>0</v>
      </c>
      <c r="K56" s="286">
        <f>+K57</f>
        <v>0</v>
      </c>
      <c r="M56" s="286">
        <f>+M57</f>
        <v>0</v>
      </c>
      <c r="N56" s="277"/>
      <c r="O56" s="288" t="str">
        <f t="shared" si="18"/>
        <v/>
      </c>
      <c r="P56" s="289" t="str">
        <f t="shared" si="83"/>
        <v/>
      </c>
      <c r="Y56" s="270" t="e">
        <f t="shared" si="45"/>
        <v>#REF!</v>
      </c>
      <c r="Z56" s="283" t="e">
        <f>C61</f>
        <v>#REF!</v>
      </c>
      <c r="AA56" s="284" t="e">
        <f t="shared" si="93"/>
        <v>#REF!</v>
      </c>
      <c r="AB56" s="285" t="e">
        <f t="shared" si="93"/>
        <v>#REF!</v>
      </c>
      <c r="AC56" s="284" t="e">
        <f t="shared" si="93"/>
        <v>#REF!</v>
      </c>
      <c r="AD56" s="285" t="e">
        <f t="shared" si="93"/>
        <v>#REF!</v>
      </c>
      <c r="AE56" s="284" t="e">
        <f t="shared" si="93"/>
        <v>#REF!</v>
      </c>
      <c r="AF56" s="285" t="e">
        <f t="shared" si="93"/>
        <v>#REF!</v>
      </c>
      <c r="AG56" s="284" t="e">
        <f t="shared" si="93"/>
        <v>#REF!</v>
      </c>
      <c r="AH56" s="285" t="e">
        <f t="shared" si="93"/>
        <v>#REF!</v>
      </c>
      <c r="AI56" s="284" t="e">
        <f t="shared" si="93"/>
        <v>#REF!</v>
      </c>
      <c r="AJ56" s="285" t="e">
        <f t="shared" si="94"/>
        <v>#REF!</v>
      </c>
      <c r="AM56" s="270" t="e">
        <f t="shared" si="47"/>
        <v>#REF!</v>
      </c>
      <c r="AN56" s="283" t="e">
        <f t="shared" si="47"/>
        <v>#REF!</v>
      </c>
      <c r="AO56" s="284" t="e">
        <f t="shared" si="95"/>
        <v>#REF!</v>
      </c>
      <c r="AP56" s="285" t="e">
        <f t="shared" si="95"/>
        <v>#REF!</v>
      </c>
      <c r="AQ56" s="284" t="e">
        <f t="shared" si="95"/>
        <v>#REF!</v>
      </c>
      <c r="AR56" s="285" t="e">
        <f t="shared" si="95"/>
        <v>#REF!</v>
      </c>
      <c r="AS56" s="284" t="e">
        <f t="shared" si="95"/>
        <v>#REF!</v>
      </c>
      <c r="AT56" s="285" t="e">
        <f t="shared" si="95"/>
        <v>#REF!</v>
      </c>
      <c r="AU56" s="284" t="e">
        <f t="shared" si="95"/>
        <v>#REF!</v>
      </c>
      <c r="AV56" s="285" t="e">
        <f t="shared" si="95"/>
        <v>#REF!</v>
      </c>
      <c r="AW56" s="284" t="e">
        <f t="shared" si="6"/>
        <v>#REF!</v>
      </c>
      <c r="AX56" s="285"/>
      <c r="AZ56" s="270" t="e">
        <f t="shared" si="86"/>
        <v>#REF!</v>
      </c>
      <c r="BA56" s="283" t="e">
        <f>C61</f>
        <v>#REF!</v>
      </c>
      <c r="BB56" s="284" t="e">
        <f t="shared" si="96"/>
        <v>#REF!</v>
      </c>
      <c r="BC56" s="285" t="e">
        <f t="shared" si="96"/>
        <v>#REF!</v>
      </c>
      <c r="BD56" s="284" t="e">
        <f t="shared" si="96"/>
        <v>#REF!</v>
      </c>
      <c r="BE56" s="285" t="e">
        <f t="shared" si="96"/>
        <v>#REF!</v>
      </c>
      <c r="BF56" s="284" t="e">
        <f t="shared" si="96"/>
        <v>#REF!</v>
      </c>
      <c r="BG56" s="285" t="e">
        <f t="shared" si="96"/>
        <v>#REF!</v>
      </c>
      <c r="BH56" s="284" t="e">
        <f t="shared" si="96"/>
        <v>#REF!</v>
      </c>
      <c r="BI56" s="285" t="e">
        <f t="shared" si="96"/>
        <v>#REF!</v>
      </c>
      <c r="BJ56" s="284" t="e">
        <f t="shared" si="96"/>
        <v>#REF!</v>
      </c>
      <c r="BK56" s="285" t="e">
        <f t="shared" si="96"/>
        <v>#REF!</v>
      </c>
      <c r="BL56" s="285" t="e">
        <f t="shared" si="96"/>
        <v>#REF!</v>
      </c>
    </row>
    <row r="57" spans="1:64" ht="13.5" customHeight="1">
      <c r="A57" s="270"/>
      <c r="B57" s="270" t="e">
        <f>#REF!</f>
        <v>#REF!</v>
      </c>
      <c r="C57" s="296" t="e">
        <f>#REF!</f>
        <v>#REF!</v>
      </c>
      <c r="D57" s="270"/>
      <c r="E57" s="290"/>
      <c r="F57" s="290">
        <f>SUMIF($A$76:$A$742,B57&amp;"- "&amp;C57,$G$76:$G$742)</f>
        <v>0</v>
      </c>
      <c r="G57" s="290">
        <f>E57+F57</f>
        <v>0</v>
      </c>
      <c r="H57" s="270"/>
      <c r="I57" s="290"/>
      <c r="J57" s="290">
        <f>SUMIF($J$76:$J$742,B57&amp;"- "&amp;C57,$O$76:$O$742)</f>
        <v>0</v>
      </c>
      <c r="K57" s="290">
        <f>I57+J57</f>
        <v>0</v>
      </c>
      <c r="L57" s="270"/>
      <c r="M57" s="290">
        <f>G57-K57</f>
        <v>0</v>
      </c>
      <c r="N57" s="296"/>
      <c r="O57" s="288" t="str">
        <f t="shared" si="18"/>
        <v/>
      </c>
      <c r="P57" s="289" t="str">
        <f t="shared" si="83"/>
        <v/>
      </c>
      <c r="Y57" s="327" t="e">
        <f t="shared" si="45"/>
        <v>#REF!</v>
      </c>
      <c r="Z57" s="327"/>
      <c r="AA57" s="328" t="e">
        <f t="shared" ref="AA57:AJ57" si="97">+AA54</f>
        <v>#REF!</v>
      </c>
      <c r="AB57" s="328" t="e">
        <f t="shared" si="97"/>
        <v>#REF!</v>
      </c>
      <c r="AC57" s="328" t="e">
        <f t="shared" si="97"/>
        <v>#REF!</v>
      </c>
      <c r="AD57" s="328" t="e">
        <f t="shared" si="97"/>
        <v>#REF!</v>
      </c>
      <c r="AE57" s="328" t="e">
        <f t="shared" si="97"/>
        <v>#REF!</v>
      </c>
      <c r="AF57" s="328" t="e">
        <f t="shared" si="97"/>
        <v>#REF!</v>
      </c>
      <c r="AG57" s="328" t="e">
        <f t="shared" si="97"/>
        <v>#REF!</v>
      </c>
      <c r="AH57" s="328" t="e">
        <f t="shared" si="97"/>
        <v>#REF!</v>
      </c>
      <c r="AI57" s="328" t="e">
        <f t="shared" si="97"/>
        <v>#REF!</v>
      </c>
      <c r="AJ57" s="328" t="e">
        <f t="shared" si="97"/>
        <v>#REF!</v>
      </c>
      <c r="AM57" s="327" t="e">
        <f t="shared" si="47"/>
        <v>#REF!</v>
      </c>
      <c r="AN57" s="327"/>
      <c r="AO57" s="328" t="e">
        <f t="shared" si="95"/>
        <v>#REF!</v>
      </c>
      <c r="AP57" s="328" t="e">
        <f t="shared" si="95"/>
        <v>#REF!</v>
      </c>
      <c r="AQ57" s="328" t="e">
        <f t="shared" si="95"/>
        <v>#REF!</v>
      </c>
      <c r="AR57" s="328" t="e">
        <f t="shared" si="95"/>
        <v>#REF!</v>
      </c>
      <c r="AS57" s="328" t="e">
        <f t="shared" si="95"/>
        <v>#REF!</v>
      </c>
      <c r="AT57" s="328" t="e">
        <f t="shared" si="95"/>
        <v>#REF!</v>
      </c>
      <c r="AU57" s="328" t="e">
        <f t="shared" si="95"/>
        <v>#REF!</v>
      </c>
      <c r="AV57" s="328" t="e">
        <f t="shared" si="95"/>
        <v>#REF!</v>
      </c>
      <c r="AW57" s="328" t="e">
        <f t="shared" si="6"/>
        <v>#REF!</v>
      </c>
      <c r="AX57" s="334"/>
      <c r="AZ57" s="327" t="e">
        <f t="shared" si="86"/>
        <v>#REF!</v>
      </c>
      <c r="BA57" s="327"/>
      <c r="BB57" s="328" t="e">
        <f>+BB54</f>
        <v>#REF!</v>
      </c>
      <c r="BC57" s="328" t="e">
        <f t="shared" ref="BC57:BL57" si="98">+BC54</f>
        <v>#REF!</v>
      </c>
      <c r="BD57" s="328" t="e">
        <f t="shared" si="98"/>
        <v>#REF!</v>
      </c>
      <c r="BE57" s="328" t="e">
        <f t="shared" si="98"/>
        <v>#REF!</v>
      </c>
      <c r="BF57" s="328" t="e">
        <f t="shared" si="98"/>
        <v>#REF!</v>
      </c>
      <c r="BG57" s="328" t="e">
        <f t="shared" si="98"/>
        <v>#REF!</v>
      </c>
      <c r="BH57" s="328" t="e">
        <f t="shared" si="98"/>
        <v>#REF!</v>
      </c>
      <c r="BI57" s="328" t="e">
        <f t="shared" si="98"/>
        <v>#REF!</v>
      </c>
      <c r="BJ57" s="328" t="e">
        <f t="shared" si="98"/>
        <v>#REF!</v>
      </c>
      <c r="BK57" s="328" t="e">
        <f t="shared" si="98"/>
        <v>#REF!</v>
      </c>
      <c r="BL57" s="328" t="e">
        <f t="shared" si="98"/>
        <v>#REF!</v>
      </c>
    </row>
    <row r="58" spans="1:64">
      <c r="A58" s="270">
        <f>+A56+1</f>
        <v>8</v>
      </c>
      <c r="B58" s="350" t="e">
        <f>#REF!</f>
        <v>#REF!</v>
      </c>
      <c r="C58" s="350"/>
      <c r="D58" s="298"/>
      <c r="E58" s="374">
        <f>SUM(E56,E54,E52,E50,E43,E40,E37,E32,E14,E8)</f>
        <v>0</v>
      </c>
      <c r="F58" s="374">
        <f>SUM(F56,F54,F52,F50,F43,F40,F37,F32,F14,F8)</f>
        <v>0</v>
      </c>
      <c r="G58" s="374">
        <f>SUM(G56,G54,G52,G50,G43,G40,G37,G32,G14,G8)</f>
        <v>0</v>
      </c>
      <c r="H58" s="298"/>
      <c r="I58" s="374">
        <f>SUM(I56,I54,I52,I50,I43,I40,I37,I32,I14,I8)</f>
        <v>0</v>
      </c>
      <c r="J58" s="374">
        <f>SUM(J56,J54,J52,J50,J43,J40,J37,J32,J14,J8)</f>
        <v>0</v>
      </c>
      <c r="K58" s="374">
        <f>SUM(K56,K54,K52,K50,K43,K40,K37,K32,K14,K8)</f>
        <v>0</v>
      </c>
      <c r="L58" s="298"/>
      <c r="M58" s="374">
        <f>SUM(M56,M54,M52,M50,M43,M40,M37,M32,M14,M8)</f>
        <v>0</v>
      </c>
      <c r="N58" s="350"/>
      <c r="O58" s="288"/>
      <c r="P58" s="289"/>
      <c r="Y58" s="276" t="e">
        <f t="shared" si="45"/>
        <v>#REF!</v>
      </c>
      <c r="Z58" s="277"/>
      <c r="AA58" s="278" t="e">
        <f t="shared" ref="AA58:AJ58" si="99">+AA59+AA60+AA61</f>
        <v>#REF!</v>
      </c>
      <c r="AB58" s="279" t="e">
        <f t="shared" si="99"/>
        <v>#REF!</v>
      </c>
      <c r="AC58" s="278" t="e">
        <f t="shared" si="99"/>
        <v>#REF!</v>
      </c>
      <c r="AD58" s="279" t="e">
        <f t="shared" si="99"/>
        <v>#REF!</v>
      </c>
      <c r="AE58" s="278" t="e">
        <f t="shared" si="99"/>
        <v>#REF!</v>
      </c>
      <c r="AF58" s="279" t="e">
        <f t="shared" si="99"/>
        <v>#REF!</v>
      </c>
      <c r="AG58" s="278" t="e">
        <f t="shared" si="99"/>
        <v>#REF!</v>
      </c>
      <c r="AH58" s="279" t="e">
        <f t="shared" si="99"/>
        <v>#REF!</v>
      </c>
      <c r="AI58" s="278" t="e">
        <f t="shared" si="99"/>
        <v>#REF!</v>
      </c>
      <c r="AJ58" s="279" t="e">
        <f t="shared" si="99"/>
        <v>#REF!</v>
      </c>
      <c r="AM58" s="276" t="e">
        <f t="shared" si="47"/>
        <v>#REF!</v>
      </c>
      <c r="AN58" s="277"/>
      <c r="AO58" s="278" t="e">
        <f t="shared" ref="AO58:AV58" si="100">+AO59+AO60+AO61</f>
        <v>#REF!</v>
      </c>
      <c r="AP58" s="279" t="e">
        <f t="shared" si="100"/>
        <v>#REF!</v>
      </c>
      <c r="AQ58" s="278" t="e">
        <f t="shared" si="100"/>
        <v>#REF!</v>
      </c>
      <c r="AR58" s="279" t="e">
        <f t="shared" si="100"/>
        <v>#REF!</v>
      </c>
      <c r="AS58" s="278" t="e">
        <f t="shared" si="100"/>
        <v>#REF!</v>
      </c>
      <c r="AT58" s="279" t="e">
        <f t="shared" si="100"/>
        <v>#REF!</v>
      </c>
      <c r="AU58" s="278" t="e">
        <f t="shared" si="100"/>
        <v>#REF!</v>
      </c>
      <c r="AV58" s="279" t="e">
        <f t="shared" si="100"/>
        <v>#REF!</v>
      </c>
      <c r="AW58" s="278" t="e">
        <f t="shared" si="6"/>
        <v>#REF!</v>
      </c>
      <c r="AX58" s="331"/>
      <c r="AZ58" s="276" t="e">
        <f t="shared" si="86"/>
        <v>#REF!</v>
      </c>
      <c r="BA58" s="277"/>
      <c r="BB58" s="278" t="e">
        <f>+BB59+BB60+BB61</f>
        <v>#REF!</v>
      </c>
      <c r="BC58" s="279" t="e">
        <f t="shared" ref="BC58:BL58" si="101">+BC59+BC60+BC61</f>
        <v>#REF!</v>
      </c>
      <c r="BD58" s="278" t="e">
        <f t="shared" si="101"/>
        <v>#REF!</v>
      </c>
      <c r="BE58" s="279" t="e">
        <f t="shared" si="101"/>
        <v>#REF!</v>
      </c>
      <c r="BF58" s="278" t="e">
        <f t="shared" si="101"/>
        <v>#REF!</v>
      </c>
      <c r="BG58" s="279" t="e">
        <f t="shared" si="101"/>
        <v>#REF!</v>
      </c>
      <c r="BH58" s="278" t="e">
        <f t="shared" si="101"/>
        <v>#REF!</v>
      </c>
      <c r="BI58" s="279" t="e">
        <f t="shared" si="101"/>
        <v>#REF!</v>
      </c>
      <c r="BJ58" s="278" t="e">
        <f t="shared" si="101"/>
        <v>#REF!</v>
      </c>
      <c r="BK58" s="279" t="e">
        <f t="shared" si="101"/>
        <v>#REF!</v>
      </c>
      <c r="BL58" s="279" t="e">
        <f t="shared" si="101"/>
        <v>#REF!</v>
      </c>
    </row>
    <row r="59" spans="1:64">
      <c r="A59" s="270"/>
      <c r="B59" s="276" t="e">
        <f>#REF!</f>
        <v>#REF!</v>
      </c>
      <c r="C59" s="277"/>
      <c r="E59" s="286">
        <f>SUM(E60:E61)</f>
        <v>0</v>
      </c>
      <c r="F59" s="286">
        <f>SUM(F60:F61)</f>
        <v>0</v>
      </c>
      <c r="G59" s="286">
        <f>SUM(G60:G61)</f>
        <v>0</v>
      </c>
      <c r="I59" s="286"/>
      <c r="J59" s="286"/>
      <c r="K59" s="286"/>
      <c r="M59" s="286"/>
      <c r="N59" s="277"/>
      <c r="O59" s="288" t="str">
        <f t="shared" si="18"/>
        <v/>
      </c>
      <c r="P59" s="289" t="str">
        <f t="shared" si="83"/>
        <v/>
      </c>
      <c r="Y59" s="353" t="e">
        <f t="shared" si="45"/>
        <v>#REF!</v>
      </c>
      <c r="Z59" s="354" t="e">
        <f>C64</f>
        <v>#REF!</v>
      </c>
      <c r="AA59" s="391" t="e">
        <f t="shared" ref="AA59:AI60" si="102">SUMPRODUCT(($A$76:$A$743=$Y59&amp;"- "&amp;$Z59)*($C$76:$C$743=AA$1)*($G$76:$G$743))</f>
        <v>#REF!</v>
      </c>
      <c r="AB59" s="392" t="e">
        <f t="shared" si="102"/>
        <v>#REF!</v>
      </c>
      <c r="AC59" s="391" t="e">
        <f t="shared" si="102"/>
        <v>#REF!</v>
      </c>
      <c r="AD59" s="392" t="e">
        <f t="shared" si="102"/>
        <v>#REF!</v>
      </c>
      <c r="AE59" s="391" t="e">
        <f t="shared" si="102"/>
        <v>#REF!</v>
      </c>
      <c r="AF59" s="392" t="e">
        <f t="shared" si="102"/>
        <v>#REF!</v>
      </c>
      <c r="AG59" s="391" t="e">
        <f t="shared" si="102"/>
        <v>#REF!</v>
      </c>
      <c r="AH59" s="392" t="e">
        <f t="shared" si="102"/>
        <v>#REF!</v>
      </c>
      <c r="AI59" s="391" t="e">
        <f t="shared" si="102"/>
        <v>#REF!</v>
      </c>
      <c r="AJ59" s="392" t="e">
        <f t="shared" si="94"/>
        <v>#REF!</v>
      </c>
      <c r="AM59" s="353" t="e">
        <f t="shared" si="47"/>
        <v>#REF!</v>
      </c>
      <c r="AN59" s="354" t="e">
        <f>C64</f>
        <v>#REF!</v>
      </c>
      <c r="AO59" s="391" t="e">
        <f t="shared" ref="AO59:AV61" si="103">SUMPRODUCT(($J$76:$J$742=$AM59&amp;"- "&amp;$AN59)*($K$76:$K$742=AO$1)*($O$76:$O$742))</f>
        <v>#REF!</v>
      </c>
      <c r="AP59" s="392" t="e">
        <f t="shared" si="103"/>
        <v>#REF!</v>
      </c>
      <c r="AQ59" s="391" t="e">
        <f t="shared" si="103"/>
        <v>#REF!</v>
      </c>
      <c r="AR59" s="392" t="e">
        <f t="shared" si="103"/>
        <v>#REF!</v>
      </c>
      <c r="AS59" s="391" t="e">
        <f t="shared" si="103"/>
        <v>#REF!</v>
      </c>
      <c r="AT59" s="392" t="e">
        <f t="shared" si="103"/>
        <v>#REF!</v>
      </c>
      <c r="AU59" s="391" t="e">
        <f t="shared" si="103"/>
        <v>#REF!</v>
      </c>
      <c r="AV59" s="392" t="e">
        <f t="shared" si="103"/>
        <v>#REF!</v>
      </c>
      <c r="AW59" s="391" t="e">
        <f t="shared" si="6"/>
        <v>#REF!</v>
      </c>
      <c r="AX59" s="297"/>
      <c r="AZ59" s="353" t="e">
        <f t="shared" si="86"/>
        <v>#REF!</v>
      </c>
      <c r="BA59" s="354" t="e">
        <f>C64</f>
        <v>#REF!</v>
      </c>
      <c r="BB59" s="391" t="e">
        <f t="shared" ref="BB59:BL61" si="104">SUMPRODUCT(($C$9:$C$70=$BA59)*($N$9:$N$70=BB$1)*($M$9:$M$70))</f>
        <v>#REF!</v>
      </c>
      <c r="BC59" s="392" t="e">
        <f t="shared" si="104"/>
        <v>#REF!</v>
      </c>
      <c r="BD59" s="391" t="e">
        <f t="shared" si="104"/>
        <v>#REF!</v>
      </c>
      <c r="BE59" s="392" t="e">
        <f t="shared" si="104"/>
        <v>#REF!</v>
      </c>
      <c r="BF59" s="391" t="e">
        <f t="shared" si="104"/>
        <v>#REF!</v>
      </c>
      <c r="BG59" s="392" t="e">
        <f t="shared" si="104"/>
        <v>#REF!</v>
      </c>
      <c r="BH59" s="391" t="e">
        <f t="shared" si="104"/>
        <v>#REF!</v>
      </c>
      <c r="BI59" s="392" t="e">
        <f t="shared" si="104"/>
        <v>#REF!</v>
      </c>
      <c r="BJ59" s="391" t="e">
        <f t="shared" si="104"/>
        <v>#REF!</v>
      </c>
      <c r="BK59" s="392" t="e">
        <f t="shared" si="104"/>
        <v>#REF!</v>
      </c>
      <c r="BL59" s="392" t="e">
        <f t="shared" si="104"/>
        <v>#REF!</v>
      </c>
    </row>
    <row r="60" spans="1:64">
      <c r="A60" s="270">
        <f>+A58+1</f>
        <v>9</v>
      </c>
      <c r="B60" s="353" t="e">
        <f>#REF!</f>
        <v>#REF!</v>
      </c>
      <c r="C60" s="354" t="e">
        <f>#REF!</f>
        <v>#REF!</v>
      </c>
      <c r="E60" s="357"/>
      <c r="F60" s="357">
        <f>SUMIF($A$76:$A$742,B60&amp;"- "&amp;C60,$G$76:$G$742)</f>
        <v>0</v>
      </c>
      <c r="G60" s="357">
        <f>E60+F60</f>
        <v>0</v>
      </c>
      <c r="I60" s="357"/>
      <c r="J60" s="357"/>
      <c r="K60" s="357"/>
      <c r="M60" s="357"/>
      <c r="N60" s="354"/>
      <c r="O60" s="288"/>
      <c r="P60" s="289"/>
      <c r="Y60" s="270" t="e">
        <f t="shared" si="45"/>
        <v>#REF!</v>
      </c>
      <c r="Z60" s="283" t="e">
        <f>C65</f>
        <v>#REF!</v>
      </c>
      <c r="AA60" s="284" t="e">
        <f t="shared" si="102"/>
        <v>#REF!</v>
      </c>
      <c r="AB60" s="285" t="e">
        <f t="shared" si="102"/>
        <v>#REF!</v>
      </c>
      <c r="AC60" s="284" t="e">
        <f t="shared" si="102"/>
        <v>#REF!</v>
      </c>
      <c r="AD60" s="285" t="e">
        <f t="shared" si="102"/>
        <v>#REF!</v>
      </c>
      <c r="AE60" s="284" t="e">
        <f t="shared" si="102"/>
        <v>#REF!</v>
      </c>
      <c r="AF60" s="285" t="e">
        <f t="shared" si="102"/>
        <v>#REF!</v>
      </c>
      <c r="AG60" s="284" t="e">
        <f t="shared" si="102"/>
        <v>#REF!</v>
      </c>
      <c r="AH60" s="285" t="e">
        <f t="shared" si="102"/>
        <v>#REF!</v>
      </c>
      <c r="AI60" s="284" t="e">
        <f t="shared" si="102"/>
        <v>#REF!</v>
      </c>
      <c r="AJ60" s="285" t="e">
        <f t="shared" si="94"/>
        <v>#REF!</v>
      </c>
      <c r="AM60" s="270" t="e">
        <f t="shared" si="47"/>
        <v>#REF!</v>
      </c>
      <c r="AN60" s="283" t="e">
        <f>C65</f>
        <v>#REF!</v>
      </c>
      <c r="AO60" s="284" t="e">
        <f t="shared" si="103"/>
        <v>#REF!</v>
      </c>
      <c r="AP60" s="285" t="e">
        <f t="shared" si="103"/>
        <v>#REF!</v>
      </c>
      <c r="AQ60" s="284" t="e">
        <f t="shared" si="103"/>
        <v>#REF!</v>
      </c>
      <c r="AR60" s="285" t="e">
        <f t="shared" si="103"/>
        <v>#REF!</v>
      </c>
      <c r="AS60" s="284" t="e">
        <f t="shared" si="103"/>
        <v>#REF!</v>
      </c>
      <c r="AT60" s="285" t="e">
        <f t="shared" si="103"/>
        <v>#REF!</v>
      </c>
      <c r="AU60" s="284" t="e">
        <f t="shared" si="103"/>
        <v>#REF!</v>
      </c>
      <c r="AV60" s="285" t="e">
        <f t="shared" si="103"/>
        <v>#REF!</v>
      </c>
      <c r="AW60" s="284" t="e">
        <f t="shared" si="6"/>
        <v>#REF!</v>
      </c>
      <c r="AX60" s="285"/>
      <c r="AZ60" s="270" t="e">
        <f t="shared" si="86"/>
        <v>#REF!</v>
      </c>
      <c r="BA60" s="283" t="e">
        <f>C65</f>
        <v>#REF!</v>
      </c>
      <c r="BB60" s="284" t="e">
        <f t="shared" si="104"/>
        <v>#REF!</v>
      </c>
      <c r="BC60" s="285" t="e">
        <f t="shared" si="104"/>
        <v>#REF!</v>
      </c>
      <c r="BD60" s="284" t="e">
        <f t="shared" si="104"/>
        <v>#REF!</v>
      </c>
      <c r="BE60" s="285" t="e">
        <f t="shared" si="104"/>
        <v>#REF!</v>
      </c>
      <c r="BF60" s="284" t="e">
        <f t="shared" si="104"/>
        <v>#REF!</v>
      </c>
      <c r="BG60" s="285" t="e">
        <f t="shared" si="104"/>
        <v>#REF!</v>
      </c>
      <c r="BH60" s="284" t="e">
        <f t="shared" si="104"/>
        <v>#REF!</v>
      </c>
      <c r="BI60" s="285" t="e">
        <f t="shared" si="104"/>
        <v>#REF!</v>
      </c>
      <c r="BJ60" s="284" t="e">
        <f t="shared" si="104"/>
        <v>#REF!</v>
      </c>
      <c r="BK60" s="285" t="e">
        <f t="shared" si="104"/>
        <v>#REF!</v>
      </c>
      <c r="BL60" s="285" t="e">
        <f t="shared" si="104"/>
        <v>#REF!</v>
      </c>
    </row>
    <row r="61" spans="1:64">
      <c r="A61" s="270"/>
      <c r="B61" s="270" t="e">
        <f>#REF!</f>
        <v>#REF!</v>
      </c>
      <c r="C61" s="269" t="e">
        <f>#REF!</f>
        <v>#REF!</v>
      </c>
      <c r="E61" s="290"/>
      <c r="F61" s="290">
        <f>SUMIF($A$76:$A$742,B61&amp;"- "&amp;C61,$G$76:$G$742)</f>
        <v>0</v>
      </c>
      <c r="G61" s="290">
        <f>+E61+F61</f>
        <v>0</v>
      </c>
      <c r="I61" s="299"/>
      <c r="J61" s="299"/>
      <c r="K61" s="299"/>
      <c r="M61" s="290"/>
      <c r="O61" s="288"/>
      <c r="P61" s="289"/>
      <c r="Y61" s="353" t="e">
        <f t="shared" si="45"/>
        <v>#REF!</v>
      </c>
      <c r="Z61" s="354" t="e">
        <f>C66</f>
        <v>#REF!</v>
      </c>
      <c r="AA61" s="391" t="e">
        <f t="shared" ref="AA61:AJ61" si="105">SUMPRODUCT(($C$9:$C$70=$BA61)*($N$9:$N$70=AA$1)*($M$9:$M$70))</f>
        <v>#REF!</v>
      </c>
      <c r="AB61" s="392" t="e">
        <f t="shared" si="105"/>
        <v>#REF!</v>
      </c>
      <c r="AC61" s="391" t="e">
        <f t="shared" si="105"/>
        <v>#REF!</v>
      </c>
      <c r="AD61" s="392" t="e">
        <f t="shared" si="105"/>
        <v>#REF!</v>
      </c>
      <c r="AE61" s="391" t="e">
        <f t="shared" si="105"/>
        <v>#REF!</v>
      </c>
      <c r="AF61" s="392" t="e">
        <f t="shared" si="105"/>
        <v>#REF!</v>
      </c>
      <c r="AG61" s="391" t="e">
        <f t="shared" si="105"/>
        <v>#REF!</v>
      </c>
      <c r="AH61" s="392" t="e">
        <f t="shared" si="105"/>
        <v>#REF!</v>
      </c>
      <c r="AI61" s="391" t="e">
        <f t="shared" si="105"/>
        <v>#REF!</v>
      </c>
      <c r="AJ61" s="392" t="e">
        <f t="shared" si="105"/>
        <v>#REF!</v>
      </c>
      <c r="AK61" s="269"/>
      <c r="AM61" s="353" t="e">
        <f t="shared" si="47"/>
        <v>#REF!</v>
      </c>
      <c r="AN61" s="354" t="e">
        <f>C66</f>
        <v>#REF!</v>
      </c>
      <c r="AO61" s="391" t="e">
        <f t="shared" si="103"/>
        <v>#REF!</v>
      </c>
      <c r="AP61" s="392" t="e">
        <f t="shared" si="103"/>
        <v>#REF!</v>
      </c>
      <c r="AQ61" s="391" t="e">
        <f t="shared" si="103"/>
        <v>#REF!</v>
      </c>
      <c r="AR61" s="392" t="e">
        <f t="shared" si="103"/>
        <v>#REF!</v>
      </c>
      <c r="AS61" s="391" t="e">
        <f t="shared" si="103"/>
        <v>#REF!</v>
      </c>
      <c r="AT61" s="392" t="e">
        <f t="shared" si="103"/>
        <v>#REF!</v>
      </c>
      <c r="AU61" s="391" t="e">
        <f t="shared" si="103"/>
        <v>#REF!</v>
      </c>
      <c r="AV61" s="392" t="e">
        <f t="shared" si="103"/>
        <v>#REF!</v>
      </c>
      <c r="AW61" s="391" t="e">
        <f t="shared" si="6"/>
        <v>#REF!</v>
      </c>
      <c r="AX61" s="297"/>
      <c r="AZ61" s="353" t="e">
        <f t="shared" si="86"/>
        <v>#REF!</v>
      </c>
      <c r="BA61" s="354" t="e">
        <f>C66</f>
        <v>#REF!</v>
      </c>
      <c r="BB61" s="391" t="e">
        <f t="shared" si="104"/>
        <v>#REF!</v>
      </c>
      <c r="BC61" s="392" t="e">
        <f t="shared" si="104"/>
        <v>#REF!</v>
      </c>
      <c r="BD61" s="391" t="e">
        <f t="shared" si="104"/>
        <v>#REF!</v>
      </c>
      <c r="BE61" s="392" t="e">
        <f t="shared" si="104"/>
        <v>#REF!</v>
      </c>
      <c r="BF61" s="391" t="e">
        <f t="shared" si="104"/>
        <v>#REF!</v>
      </c>
      <c r="BG61" s="392" t="e">
        <f t="shared" si="104"/>
        <v>#REF!</v>
      </c>
      <c r="BH61" s="391" t="e">
        <f t="shared" si="104"/>
        <v>#REF!</v>
      </c>
      <c r="BI61" s="392" t="e">
        <f t="shared" si="104"/>
        <v>#REF!</v>
      </c>
      <c r="BJ61" s="391" t="e">
        <f t="shared" si="104"/>
        <v>#REF!</v>
      </c>
      <c r="BK61" s="392" t="e">
        <f t="shared" si="104"/>
        <v>#REF!</v>
      </c>
      <c r="BL61" s="392" t="e">
        <f t="shared" si="104"/>
        <v>#REF!</v>
      </c>
    </row>
    <row r="62" spans="1:64">
      <c r="A62" s="270">
        <f>+A60+1</f>
        <v>10</v>
      </c>
      <c r="B62" s="350" t="e">
        <f>#REF!</f>
        <v>#REF!</v>
      </c>
      <c r="C62" s="350"/>
      <c r="D62" s="298"/>
      <c r="E62" s="374">
        <f>+E59</f>
        <v>0</v>
      </c>
      <c r="F62" s="374">
        <f>+F59</f>
        <v>0</v>
      </c>
      <c r="G62" s="374">
        <f>+G59</f>
        <v>0</v>
      </c>
      <c r="H62" s="298"/>
      <c r="I62" s="374">
        <f>+I59</f>
        <v>0</v>
      </c>
      <c r="J62" s="374">
        <f>+J59</f>
        <v>0</v>
      </c>
      <c r="K62" s="374">
        <f>+K59</f>
        <v>0</v>
      </c>
      <c r="L62" s="298"/>
      <c r="M62" s="374">
        <f>+M59</f>
        <v>0</v>
      </c>
      <c r="N62" s="350"/>
      <c r="O62" s="288" t="str">
        <f t="shared" ref="O62:O67" si="106">IF(M62=0,"",IF(N62=0,"ERROR",""))</f>
        <v/>
      </c>
      <c r="P62" s="289" t="str">
        <f t="shared" ref="P62:P67" si="107">IF(O62="ERROR","Please insert comment","")</f>
        <v/>
      </c>
      <c r="Y62" s="276" t="e">
        <f t="shared" si="45"/>
        <v>#REF!</v>
      </c>
      <c r="Z62" s="277"/>
      <c r="AA62" s="278" t="e">
        <f t="shared" ref="AA62:AJ62" si="108">+AA63+AA64+AA65</f>
        <v>#REF!</v>
      </c>
      <c r="AB62" s="279" t="e">
        <f t="shared" si="108"/>
        <v>#REF!</v>
      </c>
      <c r="AC62" s="278" t="e">
        <f t="shared" si="108"/>
        <v>#REF!</v>
      </c>
      <c r="AD62" s="279" t="e">
        <f t="shared" si="108"/>
        <v>#REF!</v>
      </c>
      <c r="AE62" s="278" t="e">
        <f t="shared" si="108"/>
        <v>#REF!</v>
      </c>
      <c r="AF62" s="279" t="e">
        <f t="shared" si="108"/>
        <v>#REF!</v>
      </c>
      <c r="AG62" s="278" t="e">
        <f t="shared" si="108"/>
        <v>#REF!</v>
      </c>
      <c r="AH62" s="279" t="e">
        <f t="shared" si="108"/>
        <v>#REF!</v>
      </c>
      <c r="AI62" s="278" t="e">
        <f t="shared" si="108"/>
        <v>#REF!</v>
      </c>
      <c r="AJ62" s="279" t="e">
        <f t="shared" si="108"/>
        <v>#REF!</v>
      </c>
      <c r="AM62" s="276" t="e">
        <f t="shared" si="47"/>
        <v>#REF!</v>
      </c>
      <c r="AN62" s="277"/>
      <c r="AO62" s="278" t="e">
        <f t="shared" ref="AO62:AV62" si="109">+AO63+AO64+AO65</f>
        <v>#REF!</v>
      </c>
      <c r="AP62" s="279" t="e">
        <f t="shared" si="109"/>
        <v>#REF!</v>
      </c>
      <c r="AQ62" s="278" t="e">
        <f t="shared" si="109"/>
        <v>#REF!</v>
      </c>
      <c r="AR62" s="279" t="e">
        <f t="shared" si="109"/>
        <v>#REF!</v>
      </c>
      <c r="AS62" s="278" t="e">
        <f t="shared" si="109"/>
        <v>#REF!</v>
      </c>
      <c r="AT62" s="279" t="e">
        <f t="shared" si="109"/>
        <v>#REF!</v>
      </c>
      <c r="AU62" s="278" t="e">
        <f t="shared" si="109"/>
        <v>#REF!</v>
      </c>
      <c r="AV62" s="279" t="e">
        <f t="shared" si="109"/>
        <v>#REF!</v>
      </c>
      <c r="AW62" s="278" t="e">
        <f t="shared" si="6"/>
        <v>#REF!</v>
      </c>
      <c r="AX62" s="331"/>
      <c r="AZ62" s="276" t="e">
        <f t="shared" si="86"/>
        <v>#REF!</v>
      </c>
      <c r="BA62" s="277"/>
      <c r="BB62" s="278" t="e">
        <f>+BB63+BB64+BB65</f>
        <v>#REF!</v>
      </c>
      <c r="BC62" s="279" t="e">
        <f t="shared" ref="BC62:BL62" si="110">+BC63+BC64+BC65</f>
        <v>#REF!</v>
      </c>
      <c r="BD62" s="278" t="e">
        <f t="shared" si="110"/>
        <v>#REF!</v>
      </c>
      <c r="BE62" s="279" t="e">
        <f t="shared" si="110"/>
        <v>#REF!</v>
      </c>
      <c r="BF62" s="278" t="e">
        <f t="shared" si="110"/>
        <v>#REF!</v>
      </c>
      <c r="BG62" s="279" t="e">
        <f t="shared" si="110"/>
        <v>#REF!</v>
      </c>
      <c r="BH62" s="278" t="e">
        <f t="shared" si="110"/>
        <v>#REF!</v>
      </c>
      <c r="BI62" s="279" t="e">
        <f t="shared" si="110"/>
        <v>#REF!</v>
      </c>
      <c r="BJ62" s="278" t="e">
        <f t="shared" si="110"/>
        <v>#REF!</v>
      </c>
      <c r="BK62" s="279" t="e">
        <f t="shared" si="110"/>
        <v>#REF!</v>
      </c>
      <c r="BL62" s="279" t="e">
        <f t="shared" si="110"/>
        <v>#REF!</v>
      </c>
    </row>
    <row r="63" spans="1:64">
      <c r="A63" s="270"/>
      <c r="B63" s="276" t="e">
        <f>#REF!</f>
        <v>#REF!</v>
      </c>
      <c r="C63" s="277"/>
      <c r="E63" s="286">
        <f>SUM(E64:E66)</f>
        <v>0</v>
      </c>
      <c r="F63" s="286">
        <f>SUM(F64:F66)</f>
        <v>0</v>
      </c>
      <c r="G63" s="286">
        <f>SUM(G64:G66)</f>
        <v>0</v>
      </c>
      <c r="I63" s="286">
        <f>SUM(I64:I66)</f>
        <v>0</v>
      </c>
      <c r="J63" s="286">
        <f>SUM(J64:J66)</f>
        <v>0</v>
      </c>
      <c r="K63" s="286">
        <f>SUM(K64:K66)</f>
        <v>0</v>
      </c>
      <c r="M63" s="286"/>
      <c r="N63" s="277"/>
      <c r="O63" s="288" t="str">
        <f t="shared" si="106"/>
        <v/>
      </c>
      <c r="P63" s="289" t="str">
        <f t="shared" si="107"/>
        <v/>
      </c>
      <c r="Y63" s="353" t="e">
        <f t="shared" si="45"/>
        <v>#REF!</v>
      </c>
      <c r="Z63" s="354" t="e">
        <f>C68</f>
        <v>#REF!</v>
      </c>
      <c r="AA63" s="391" t="e">
        <f t="shared" ref="AA63:AI65" si="111">SUMPRODUCT(($A$76:$A$743=$Y63&amp;"- "&amp;$Z63)*($C$76:$C$743=AA$1)*($G$76:$G$743))</f>
        <v>#REF!</v>
      </c>
      <c r="AB63" s="392" t="e">
        <f t="shared" si="111"/>
        <v>#REF!</v>
      </c>
      <c r="AC63" s="391" t="e">
        <f t="shared" si="111"/>
        <v>#REF!</v>
      </c>
      <c r="AD63" s="392" t="e">
        <f t="shared" si="111"/>
        <v>#REF!</v>
      </c>
      <c r="AE63" s="391" t="e">
        <f t="shared" si="111"/>
        <v>#REF!</v>
      </c>
      <c r="AF63" s="392" t="e">
        <f t="shared" si="111"/>
        <v>#REF!</v>
      </c>
      <c r="AG63" s="391" t="e">
        <f t="shared" si="111"/>
        <v>#REF!</v>
      </c>
      <c r="AH63" s="392" t="e">
        <f t="shared" si="111"/>
        <v>#REF!</v>
      </c>
      <c r="AI63" s="391" t="e">
        <f t="shared" si="111"/>
        <v>#REF!</v>
      </c>
      <c r="AJ63" s="392" t="e">
        <f>SUM(AA63:AI63)</f>
        <v>#REF!</v>
      </c>
      <c r="AM63" s="353" t="e">
        <f t="shared" si="47"/>
        <v>#REF!</v>
      </c>
      <c r="AN63" s="354" t="e">
        <f>C68</f>
        <v>#REF!</v>
      </c>
      <c r="AO63" s="391" t="e">
        <f>SUMPRODUCT(($J$76:$J$742=$AM63&amp;"- "&amp;$AN63)*($K$76:$K$742=AO$1)*($O$76:$O$742))</f>
        <v>#REF!</v>
      </c>
      <c r="AP63" s="392" t="e">
        <f t="shared" ref="AP63:AV65" si="112">SUMPRODUCT(($J$76:$J$742=$AM63&amp;"- "&amp;$AN63)*($K$76:$K$742=AP$1)*($O$76:$O$742))</f>
        <v>#REF!</v>
      </c>
      <c r="AQ63" s="391" t="e">
        <f t="shared" si="112"/>
        <v>#REF!</v>
      </c>
      <c r="AR63" s="392" t="e">
        <f t="shared" si="112"/>
        <v>#REF!</v>
      </c>
      <c r="AS63" s="391" t="e">
        <f t="shared" si="112"/>
        <v>#REF!</v>
      </c>
      <c r="AT63" s="392" t="e">
        <f t="shared" si="112"/>
        <v>#REF!</v>
      </c>
      <c r="AU63" s="391" t="e">
        <f t="shared" si="112"/>
        <v>#REF!</v>
      </c>
      <c r="AV63" s="392" t="e">
        <f t="shared" si="112"/>
        <v>#REF!</v>
      </c>
      <c r="AW63" s="391" t="e">
        <f t="shared" si="6"/>
        <v>#REF!</v>
      </c>
      <c r="AX63" s="297"/>
      <c r="AZ63" s="353" t="e">
        <f t="shared" si="86"/>
        <v>#REF!</v>
      </c>
      <c r="BA63" s="354" t="e">
        <f>C68</f>
        <v>#REF!</v>
      </c>
      <c r="BB63" s="391" t="e">
        <f t="shared" ref="BB63:BL65" si="113">SUMPRODUCT(($C$9:$C$70=$BA63)*($N$9:$N$70=BB$1)*($M$9:$M$70))</f>
        <v>#REF!</v>
      </c>
      <c r="BC63" s="392" t="e">
        <f t="shared" si="113"/>
        <v>#REF!</v>
      </c>
      <c r="BD63" s="391" t="e">
        <f t="shared" si="113"/>
        <v>#REF!</v>
      </c>
      <c r="BE63" s="392" t="e">
        <f t="shared" si="113"/>
        <v>#REF!</v>
      </c>
      <c r="BF63" s="391" t="e">
        <f t="shared" si="113"/>
        <v>#REF!</v>
      </c>
      <c r="BG63" s="392" t="e">
        <f t="shared" si="113"/>
        <v>#REF!</v>
      </c>
      <c r="BH63" s="391" t="e">
        <f t="shared" si="113"/>
        <v>#REF!</v>
      </c>
      <c r="BI63" s="392" t="e">
        <f t="shared" si="113"/>
        <v>#REF!</v>
      </c>
      <c r="BJ63" s="391" t="e">
        <f t="shared" si="113"/>
        <v>#REF!</v>
      </c>
      <c r="BK63" s="392" t="e">
        <f t="shared" si="113"/>
        <v>#REF!</v>
      </c>
      <c r="BL63" s="392" t="e">
        <f t="shared" si="113"/>
        <v>#REF!</v>
      </c>
    </row>
    <row r="64" spans="1:64" ht="12.75" customHeight="1">
      <c r="A64" s="270">
        <f>+A62+1</f>
        <v>11</v>
      </c>
      <c r="B64" s="353" t="e">
        <f>#REF!</f>
        <v>#REF!</v>
      </c>
      <c r="C64" s="367" t="e">
        <f>#REF!</f>
        <v>#REF!</v>
      </c>
      <c r="E64" s="368"/>
      <c r="F64" s="368"/>
      <c r="G64" s="368"/>
      <c r="I64" s="357"/>
      <c r="J64" s="357">
        <f>SUMIF($J$76:$J$742,B64&amp;"- "&amp;C64,$O$76:$O$742)</f>
        <v>0</v>
      </c>
      <c r="K64" s="357">
        <f>I64+J64</f>
        <v>0</v>
      </c>
      <c r="M64" s="357"/>
      <c r="N64" s="367"/>
      <c r="O64" s="288" t="str">
        <f t="shared" si="106"/>
        <v/>
      </c>
      <c r="P64" s="289" t="str">
        <f t="shared" si="107"/>
        <v/>
      </c>
      <c r="Y64" s="270" t="e">
        <f t="shared" si="45"/>
        <v>#REF!</v>
      </c>
      <c r="Z64" s="283" t="e">
        <f>C69</f>
        <v>#REF!</v>
      </c>
      <c r="AA64" s="284" t="e">
        <f t="shared" si="111"/>
        <v>#REF!</v>
      </c>
      <c r="AB64" s="285" t="e">
        <f t="shared" si="111"/>
        <v>#REF!</v>
      </c>
      <c r="AC64" s="284" t="e">
        <f t="shared" si="111"/>
        <v>#REF!</v>
      </c>
      <c r="AD64" s="285" t="e">
        <f t="shared" si="111"/>
        <v>#REF!</v>
      </c>
      <c r="AE64" s="284" t="e">
        <f t="shared" si="111"/>
        <v>#REF!</v>
      </c>
      <c r="AF64" s="285" t="e">
        <f t="shared" si="111"/>
        <v>#REF!</v>
      </c>
      <c r="AG64" s="284" t="e">
        <f t="shared" si="111"/>
        <v>#REF!</v>
      </c>
      <c r="AH64" s="285" t="e">
        <f t="shared" si="111"/>
        <v>#REF!</v>
      </c>
      <c r="AI64" s="284" t="e">
        <f t="shared" si="111"/>
        <v>#REF!</v>
      </c>
      <c r="AJ64" s="285" t="e">
        <f>SUM(AA64:AI64)</f>
        <v>#REF!</v>
      </c>
      <c r="AM64" s="270" t="e">
        <f t="shared" si="47"/>
        <v>#REF!</v>
      </c>
      <c r="AN64" s="283" t="e">
        <f>C69</f>
        <v>#REF!</v>
      </c>
      <c r="AO64" s="284" t="e">
        <f>SUMPRODUCT(($J$76:$J$742=$AM64&amp;"- "&amp;$AN64)*($K$76:$K$742=AO$1)*($O$76:$O$742))</f>
        <v>#REF!</v>
      </c>
      <c r="AP64" s="285" t="e">
        <f t="shared" si="112"/>
        <v>#REF!</v>
      </c>
      <c r="AQ64" s="284" t="e">
        <f t="shared" si="112"/>
        <v>#REF!</v>
      </c>
      <c r="AR64" s="285" t="e">
        <f t="shared" si="112"/>
        <v>#REF!</v>
      </c>
      <c r="AS64" s="284" t="e">
        <f t="shared" si="112"/>
        <v>#REF!</v>
      </c>
      <c r="AT64" s="285" t="e">
        <f t="shared" si="112"/>
        <v>#REF!</v>
      </c>
      <c r="AU64" s="284" t="e">
        <f t="shared" si="112"/>
        <v>#REF!</v>
      </c>
      <c r="AV64" s="285" t="e">
        <f t="shared" si="112"/>
        <v>#REF!</v>
      </c>
      <c r="AW64" s="284" t="e">
        <f t="shared" si="6"/>
        <v>#REF!</v>
      </c>
      <c r="AX64" s="285"/>
      <c r="AZ64" s="270" t="e">
        <f t="shared" si="86"/>
        <v>#REF!</v>
      </c>
      <c r="BA64" s="283" t="e">
        <f>C69</f>
        <v>#REF!</v>
      </c>
      <c r="BB64" s="284" t="e">
        <f t="shared" si="113"/>
        <v>#REF!</v>
      </c>
      <c r="BC64" s="285" t="e">
        <f t="shared" si="113"/>
        <v>#REF!</v>
      </c>
      <c r="BD64" s="284" t="e">
        <f t="shared" si="113"/>
        <v>#REF!</v>
      </c>
      <c r="BE64" s="285" t="e">
        <f t="shared" si="113"/>
        <v>#REF!</v>
      </c>
      <c r="BF64" s="284" t="e">
        <f t="shared" si="113"/>
        <v>#REF!</v>
      </c>
      <c r="BG64" s="285" t="e">
        <f t="shared" si="113"/>
        <v>#REF!</v>
      </c>
      <c r="BH64" s="284" t="e">
        <f t="shared" si="113"/>
        <v>#REF!</v>
      </c>
      <c r="BI64" s="285" t="e">
        <f t="shared" si="113"/>
        <v>#REF!</v>
      </c>
      <c r="BJ64" s="284" t="e">
        <f t="shared" si="113"/>
        <v>#REF!</v>
      </c>
      <c r="BK64" s="285" t="e">
        <f t="shared" si="113"/>
        <v>#REF!</v>
      </c>
      <c r="BL64" s="285" t="e">
        <f t="shared" si="113"/>
        <v>#REF!</v>
      </c>
    </row>
    <row r="65" spans="1:64" ht="12" customHeight="1">
      <c r="A65" s="270"/>
      <c r="B65" s="270" t="e">
        <f>#REF!</f>
        <v>#REF!</v>
      </c>
      <c r="C65" s="269" t="e">
        <f>#REF!</f>
        <v>#REF!</v>
      </c>
      <c r="E65" s="299"/>
      <c r="F65" s="299"/>
      <c r="G65" s="299"/>
      <c r="I65" s="290"/>
      <c r="J65" s="290">
        <f>SUMIF($J$76:$J$742,B65&amp;"- "&amp;C65,$O$76:$O$742)</f>
        <v>0</v>
      </c>
      <c r="K65" s="290">
        <f>I65+J65</f>
        <v>0</v>
      </c>
      <c r="M65" s="290"/>
      <c r="O65" s="288" t="str">
        <f t="shared" si="106"/>
        <v/>
      </c>
      <c r="P65" s="289" t="str">
        <f t="shared" si="107"/>
        <v/>
      </c>
      <c r="Y65" s="353" t="e">
        <f t="shared" si="45"/>
        <v>#REF!</v>
      </c>
      <c r="Z65" s="354" t="e">
        <f>C70</f>
        <v>#REF!</v>
      </c>
      <c r="AA65" s="391" t="e">
        <f t="shared" si="111"/>
        <v>#REF!</v>
      </c>
      <c r="AB65" s="392" t="e">
        <f t="shared" si="111"/>
        <v>#REF!</v>
      </c>
      <c r="AC65" s="391" t="e">
        <f t="shared" si="111"/>
        <v>#REF!</v>
      </c>
      <c r="AD65" s="392" t="e">
        <f t="shared" si="111"/>
        <v>#REF!</v>
      </c>
      <c r="AE65" s="391" t="e">
        <f t="shared" si="111"/>
        <v>#REF!</v>
      </c>
      <c r="AF65" s="392" t="e">
        <f t="shared" si="111"/>
        <v>#REF!</v>
      </c>
      <c r="AG65" s="391" t="e">
        <f t="shared" si="111"/>
        <v>#REF!</v>
      </c>
      <c r="AH65" s="392" t="e">
        <f t="shared" si="111"/>
        <v>#REF!</v>
      </c>
      <c r="AI65" s="391" t="e">
        <f t="shared" si="111"/>
        <v>#REF!</v>
      </c>
      <c r="AJ65" s="392" t="e">
        <f>SUM(AA65:AI65)</f>
        <v>#REF!</v>
      </c>
      <c r="AM65" s="353" t="e">
        <f t="shared" si="47"/>
        <v>#REF!</v>
      </c>
      <c r="AN65" s="354" t="e">
        <f>C70</f>
        <v>#REF!</v>
      </c>
      <c r="AO65" s="391" t="e">
        <f>SUMPRODUCT(($J$76:$J$742=$AM65&amp;"- "&amp;$AN65)*($K$76:$K$742=AO$1)*($O$76:$O$742))</f>
        <v>#REF!</v>
      </c>
      <c r="AP65" s="392" t="e">
        <f t="shared" si="112"/>
        <v>#REF!</v>
      </c>
      <c r="AQ65" s="391" t="e">
        <f t="shared" si="112"/>
        <v>#REF!</v>
      </c>
      <c r="AR65" s="392" t="e">
        <f t="shared" si="112"/>
        <v>#REF!</v>
      </c>
      <c r="AS65" s="391" t="e">
        <f t="shared" si="112"/>
        <v>#REF!</v>
      </c>
      <c r="AT65" s="392" t="e">
        <f t="shared" si="112"/>
        <v>#REF!</v>
      </c>
      <c r="AU65" s="391" t="e">
        <f t="shared" si="112"/>
        <v>#REF!</v>
      </c>
      <c r="AV65" s="392" t="e">
        <f t="shared" si="112"/>
        <v>#REF!</v>
      </c>
      <c r="AW65" s="391" t="e">
        <f t="shared" si="6"/>
        <v>#REF!</v>
      </c>
      <c r="AX65" s="297"/>
      <c r="AZ65" s="353" t="e">
        <f t="shared" si="86"/>
        <v>#REF!</v>
      </c>
      <c r="BA65" s="354" t="e">
        <f>C70</f>
        <v>#REF!</v>
      </c>
      <c r="BB65" s="391" t="e">
        <f t="shared" si="113"/>
        <v>#REF!</v>
      </c>
      <c r="BC65" s="392" t="e">
        <f t="shared" si="113"/>
        <v>#REF!</v>
      </c>
      <c r="BD65" s="391" t="e">
        <f t="shared" si="113"/>
        <v>#REF!</v>
      </c>
      <c r="BE65" s="392" t="e">
        <f t="shared" si="113"/>
        <v>#REF!</v>
      </c>
      <c r="BF65" s="391" t="e">
        <f t="shared" si="113"/>
        <v>#REF!</v>
      </c>
      <c r="BG65" s="392" t="e">
        <f t="shared" si="113"/>
        <v>#REF!</v>
      </c>
      <c r="BH65" s="391" t="e">
        <f t="shared" si="113"/>
        <v>#REF!</v>
      </c>
      <c r="BI65" s="392" t="e">
        <f t="shared" si="113"/>
        <v>#REF!</v>
      </c>
      <c r="BJ65" s="391" t="e">
        <f t="shared" si="113"/>
        <v>#REF!</v>
      </c>
      <c r="BK65" s="392" t="e">
        <f t="shared" si="113"/>
        <v>#REF!</v>
      </c>
      <c r="BL65" s="392" t="e">
        <f t="shared" si="113"/>
        <v>#REF!</v>
      </c>
    </row>
    <row r="66" spans="1:64">
      <c r="A66" s="270"/>
      <c r="B66" s="353" t="e">
        <f>#REF!</f>
        <v>#REF!</v>
      </c>
      <c r="C66" s="367" t="e">
        <f>#REF!</f>
        <v>#REF!</v>
      </c>
      <c r="E66" s="368"/>
      <c r="F66" s="368"/>
      <c r="G66" s="368"/>
      <c r="I66" s="357"/>
      <c r="J66" s="357">
        <f>SUMIF($J$76:$J$742,B66&amp;"- "&amp;C66,$O$76:$O$742)</f>
        <v>0</v>
      </c>
      <c r="K66" s="357">
        <f>I66+J66</f>
        <v>0</v>
      </c>
      <c r="M66" s="357"/>
      <c r="N66" s="367"/>
      <c r="O66" s="288" t="str">
        <f t="shared" si="106"/>
        <v/>
      </c>
      <c r="P66" s="289" t="str">
        <f t="shared" si="107"/>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f>+A64+1</f>
        <v>12</v>
      </c>
      <c r="B67" s="276" t="e">
        <f>#REF!</f>
        <v>#REF!</v>
      </c>
      <c r="C67" s="277"/>
      <c r="E67" s="286">
        <f>SUM(E68:E70)</f>
        <v>0</v>
      </c>
      <c r="F67" s="286">
        <f>SUM(F68:F70)</f>
        <v>0</v>
      </c>
      <c r="G67" s="286">
        <f>SUM(G68:G70)</f>
        <v>0</v>
      </c>
      <c r="I67" s="286">
        <f>SUM(I68:I70)</f>
        <v>0</v>
      </c>
      <c r="J67" s="286">
        <f>SUM(J68:J70)</f>
        <v>0</v>
      </c>
      <c r="K67" s="286">
        <f>SUM(K68:K70)</f>
        <v>0</v>
      </c>
      <c r="M67" s="286"/>
      <c r="N67" s="277"/>
      <c r="O67" s="288" t="str">
        <f t="shared" si="106"/>
        <v/>
      </c>
      <c r="P67" s="289" t="str">
        <f t="shared" si="107"/>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c r="B68" s="270" t="e">
        <f>#REF!</f>
        <v>#REF!</v>
      </c>
      <c r="C68" s="283" t="e">
        <f>#REF!</f>
        <v>#REF!</v>
      </c>
      <c r="E68" s="290"/>
      <c r="F68" s="290">
        <f>SUMIF($A$76:$A$742,B68&amp;"- "&amp;C68,$G$76:$G$742)</f>
        <v>0</v>
      </c>
      <c r="G68" s="290">
        <f>E68+F68</f>
        <v>0</v>
      </c>
      <c r="I68" s="290"/>
      <c r="J68" s="290">
        <f>SUMIF($J$76:$J$742,B68&amp;"- "&amp;C68,$O$76:$O$742)</f>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t="e">
        <f>#REF!</f>
        <v>#REF!</v>
      </c>
      <c r="C69" s="354" t="e">
        <f>#REF!</f>
        <v>#REF!</v>
      </c>
      <c r="E69" s="357"/>
      <c r="F69" s="357">
        <f>SUMIF($A$76:$A$742,B69&amp;"- "&amp;C69,$G$76:$G$742)</f>
        <v>0</v>
      </c>
      <c r="G69" s="357">
        <f>E69+F69</f>
        <v>0</v>
      </c>
      <c r="I69" s="357"/>
      <c r="J69" s="357">
        <f>SUMIF($J$76:$J$742,B69&amp;"- "&amp;C69,$O$76:$O$742)</f>
        <v>0</v>
      </c>
      <c r="K69" s="357">
        <f>I69+J69</f>
        <v>0</v>
      </c>
      <c r="M69" s="357"/>
      <c r="N69" s="354"/>
      <c r="O69" s="288" t="str">
        <f>IF(M69=0,"",IF(N69=0,"ERROR",""))</f>
        <v/>
      </c>
      <c r="P69" s="289" t="str">
        <f>IF(O69="ERROR","Please insert comment","")</f>
        <v/>
      </c>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f>+A68+1</f>
        <v>1</v>
      </c>
      <c r="B70" s="270" t="e">
        <f>#REF!</f>
        <v>#REF!</v>
      </c>
      <c r="C70" s="283" t="e">
        <f>#REF!</f>
        <v>#REF!</v>
      </c>
      <c r="E70" s="290"/>
      <c r="F70" s="290">
        <f>SUMIF($A$76:$A$742,B70&amp;"- "&amp;C70,$G$76:$G$742)</f>
        <v>0</v>
      </c>
      <c r="G70" s="290">
        <f>E70+F70</f>
        <v>0</v>
      </c>
      <c r="I70" s="290"/>
      <c r="J70" s="290">
        <f>SUMIF($J$76:$J$742,B70&amp;"- "&amp;C70,$O$76:$O$742)</f>
        <v>0</v>
      </c>
      <c r="K70" s="290">
        <f>I70+J70</f>
        <v>0</v>
      </c>
      <c r="M70" s="290"/>
      <c r="N70" s="283"/>
      <c r="O70" s="288" t="str">
        <f>IF(M70=0,"",IF(N70=0,"ERROR",""))</f>
        <v/>
      </c>
      <c r="P70" s="289" t="str">
        <f>IF(O70="ERROR","Please insert comment","")</f>
        <v/>
      </c>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f>E58</f>
        <v>0</v>
      </c>
      <c r="F71" s="381">
        <f>F58</f>
        <v>0</v>
      </c>
      <c r="G71" s="381">
        <f>G58</f>
        <v>0</v>
      </c>
      <c r="I71" s="381">
        <f>I58</f>
        <v>0</v>
      </c>
      <c r="J71" s="381">
        <f>J58</f>
        <v>0</v>
      </c>
      <c r="K71" s="381">
        <f>K58</f>
        <v>0</v>
      </c>
      <c r="M71" s="381">
        <f>M58</f>
        <v>0</v>
      </c>
      <c r="N71" s="336"/>
    </row>
    <row r="72" spans="1:64">
      <c r="F72" s="293" t="str">
        <f>IF(F71=G745,"","ERROR")</f>
        <v/>
      </c>
      <c r="J72" s="293" t="str">
        <f>IF(J71=O745,"","ERROR")</f>
        <v/>
      </c>
      <c r="M72" s="303"/>
    </row>
    <row r="73" spans="1:64">
      <c r="F73" s="271"/>
    </row>
    <row r="74" spans="1:64">
      <c r="A74" s="494" t="s">
        <v>11</v>
      </c>
      <c r="B74" s="494"/>
      <c r="C74" s="494"/>
      <c r="D74" s="494"/>
      <c r="E74" s="494"/>
      <c r="F74" s="494"/>
      <c r="G74" s="494"/>
      <c r="J74" s="494" t="s">
        <v>12</v>
      </c>
      <c r="K74" s="494"/>
      <c r="L74" s="494"/>
      <c r="M74" s="494"/>
      <c r="N74" s="494"/>
      <c r="O74" s="494"/>
      <c r="P74" s="494"/>
      <c r="Q74" s="494"/>
    </row>
    <row r="75" spans="1:64">
      <c r="A75" s="304" t="s">
        <v>2</v>
      </c>
      <c r="C75" s="304" t="s">
        <v>13</v>
      </c>
      <c r="E75" s="305" t="s">
        <v>4</v>
      </c>
      <c r="F75" s="305" t="s">
        <v>0</v>
      </c>
      <c r="G75" s="305" t="s">
        <v>3</v>
      </c>
      <c r="J75" s="306" t="s">
        <v>2</v>
      </c>
      <c r="K75" s="304" t="s">
        <v>14</v>
      </c>
      <c r="L75" s="306"/>
      <c r="M75" s="305" t="s">
        <v>0</v>
      </c>
      <c r="N75" s="305" t="s">
        <v>4</v>
      </c>
      <c r="O75" s="305" t="s">
        <v>3</v>
      </c>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E743" s="270"/>
      <c r="F743" s="308"/>
      <c r="G743" s="300"/>
      <c r="O743" s="270"/>
      <c r="P743" s="308"/>
      <c r="Q743" s="300"/>
    </row>
    <row r="744" spans="3:17">
      <c r="P744" s="271"/>
    </row>
    <row r="745" spans="3:17" ht="13.8">
      <c r="C745" s="269" t="s">
        <v>1</v>
      </c>
      <c r="E745" s="324"/>
      <c r="F745" s="325"/>
      <c r="G745" s="326">
        <f>SUM(G76:G744)</f>
        <v>0</v>
      </c>
      <c r="K745" s="271" t="s">
        <v>1</v>
      </c>
      <c r="O745" s="326">
        <f>SUM(O76:O744)</f>
        <v>0</v>
      </c>
      <c r="P745" s="271"/>
    </row>
    <row r="746" spans="3:17">
      <c r="P746" s="271"/>
    </row>
  </sheetData>
  <customSheetViews>
    <customSheetView guid="{DF7C460C-2A36-4F14-A227-8E6777F6FB1D}" topLeftCell="T80">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33" priority="4" operator="containsText" text="ERROR">
      <formula>NOT(ISERROR(SEARCH("ERROR",F72)))</formula>
    </cfRule>
  </conditionalFormatting>
  <conditionalFormatting sqref="J72">
    <cfRule type="containsText" dxfId="32" priority="3" operator="containsText" text="ERROR">
      <formula>NOT(ISERROR(SEARCH("ERROR",J72)))</formula>
    </cfRule>
  </conditionalFormatting>
  <conditionalFormatting sqref="T14">
    <cfRule type="containsText" dxfId="31" priority="2" operator="containsText" text="ERROR">
      <formula>NOT(ISERROR(SEARCH("ERROR",T14)))</formula>
    </cfRule>
  </conditionalFormatting>
  <conditionalFormatting sqref="T26">
    <cfRule type="containsText" dxfId="30"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6:A743" xr:uid="{00000000-0002-0000-2B00-000000000000}">
      <formula1>Taxes</formula1>
    </dataValidation>
    <dataValidation type="list" allowBlank="1" showInputMessage="1" showErrorMessage="1" sqref="C76:C743" xr:uid="{00000000-0002-0000-2B00-000001000000}">
      <formula1>Compadjust</formula1>
    </dataValidation>
    <dataValidation type="list" allowBlank="1" showInputMessage="1" showErrorMessage="1" sqref="J76:J742" xr:uid="{00000000-0002-0000-2B00-000002000000}">
      <formula1>Taxes</formula1>
    </dataValidation>
    <dataValidation type="list" allowBlank="1" showInputMessage="1" showErrorMessage="1" sqref="N743 L91:L92 K76:L90 K91:K742" xr:uid="{00000000-0002-0000-2B00-000003000000}">
      <formula1>Govadjust</formula1>
    </dataValidation>
    <dataValidation type="list" allowBlank="1" showInputMessage="1" showErrorMessage="1" sqref="N9:N15 N61 N67:N70 N51 N53:N58 N63:N65 N17:N49" xr:uid="{00000000-0002-0000-2B00-000004000000}">
      <formula1>FinalDiff</formula1>
    </dataValidation>
  </dataValidations>
  <pageMargins left="0.7" right="0.7" top="0.75" bottom="0.75" header="0.3" footer="0.3"/>
  <pageSetup paperSize="9" orientation="landscape" r:id="rId2"/>
  <ignoredErrors>
    <ignoredError sqref="F14:G14 F32:G32 F35:G43 F33:G34 J33:K34 I14:K14 I32:K32 I37:K37 M33:M34 M14 M32 M35:M43 J35:K36 I40:K40 J38:K39 I43:K43 J41:K42" 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1">
    <tabColor rgb="FF00B0F0"/>
  </sheetPr>
  <dimension ref="A1:BL746"/>
  <sheetViews>
    <sheetView showGridLines="0" topLeftCell="A55" zoomScaleNormal="100" workbookViewId="0">
      <selection activeCell="C80" sqref="C80"/>
    </sheetView>
  </sheetViews>
  <sheetFormatPr defaultColWidth="11.5546875" defaultRowHeight="12"/>
  <cols>
    <col min="1" max="1" width="4.5546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5" width="14" style="271" bestFit="1" customWidth="1"/>
    <col min="16" max="16" width="11.5546875" style="270"/>
    <col min="17" max="17" width="11.5546875" style="271"/>
    <col min="18" max="18" width="38.33203125" style="271" bestFit="1" customWidth="1"/>
    <col min="19" max="19" width="13.109375" style="271" bestFit="1" customWidth="1"/>
    <col min="20" max="20" width="7.88671875" style="271" customWidth="1"/>
    <col min="21" max="21" width="41.6640625" style="271" bestFit="1" customWidth="1"/>
    <col min="22" max="24" width="11.5546875" style="271"/>
    <col min="25" max="25" width="5.109375" style="293" customWidth="1"/>
    <col min="26" max="26" width="57.44140625" style="268" customWidth="1"/>
    <col min="27" max="36" width="11.6640625" style="302" customWidth="1"/>
    <col min="37" max="38" width="5.44140625" style="271" customWidth="1"/>
    <col min="39" max="39" width="5.109375" style="293" customWidth="1"/>
    <col min="40" max="40" width="63.109375" style="268" customWidth="1"/>
    <col min="41" max="41" width="13.44140625" style="268" bestFit="1" customWidth="1"/>
    <col min="42" max="48" width="11.6640625" style="268" customWidth="1"/>
    <col min="49" max="49" width="12.5546875" style="268" bestFit="1" customWidth="1"/>
    <col min="50" max="51" width="5.88671875" style="271" customWidth="1"/>
    <col min="52" max="52" width="8.88671875" style="271" customWidth="1"/>
    <col min="53" max="53" width="59" style="271" customWidth="1"/>
    <col min="54" max="55" width="11.5546875" style="271"/>
    <col min="56" max="56" width="12.6640625" style="271" customWidth="1"/>
    <col min="57" max="57" width="11.5546875" style="271"/>
    <col min="58" max="58" width="16.5546875" style="271" customWidth="1"/>
    <col min="59" max="59" width="11.5546875" style="271"/>
    <col min="60" max="60" width="15.33203125" style="271" customWidth="1"/>
    <col min="61" max="16384" width="11.5546875" style="271"/>
  </cols>
  <sheetData>
    <row r="1" spans="1:64" ht="51.75" customHeight="1" thickBot="1">
      <c r="Y1" s="352" t="s">
        <v>7</v>
      </c>
      <c r="Z1" s="396" t="s">
        <v>18</v>
      </c>
      <c r="AA1" s="397" t="e">
        <f>#REF!</f>
        <v>#REF!</v>
      </c>
      <c r="AB1" s="397" t="e">
        <f>#REF!</f>
        <v>#REF!</v>
      </c>
      <c r="AC1" s="397" t="e">
        <f>#REF!</f>
        <v>#REF!</v>
      </c>
      <c r="AD1" s="397" t="e">
        <f>#REF!</f>
        <v>#REF!</v>
      </c>
      <c r="AE1" s="397" t="e">
        <f>#REF!</f>
        <v>#REF!</v>
      </c>
      <c r="AF1" s="397" t="e">
        <f>#REF!</f>
        <v>#REF!</v>
      </c>
      <c r="AG1" s="397" t="e">
        <f>#REF!</f>
        <v>#REF!</v>
      </c>
      <c r="AH1" s="397" t="e">
        <f>#REF!</f>
        <v>#REF!</v>
      </c>
      <c r="AI1" s="397" t="e">
        <f>#REF!</f>
        <v>#REF!</v>
      </c>
      <c r="AJ1" s="397" t="s">
        <v>9</v>
      </c>
      <c r="AM1" s="352" t="s">
        <v>7</v>
      </c>
      <c r="AN1" s="396" t="s">
        <v>18</v>
      </c>
      <c r="AO1" s="397" t="e">
        <f>#REF!</f>
        <v>#REF!</v>
      </c>
      <c r="AP1" s="397" t="e">
        <f>#REF!</f>
        <v>#REF!</v>
      </c>
      <c r="AQ1" s="397" t="e">
        <f>#REF!</f>
        <v>#REF!</v>
      </c>
      <c r="AR1" s="397" t="e">
        <f>#REF!</f>
        <v>#REF!</v>
      </c>
      <c r="AS1" s="397" t="e">
        <f>#REF!</f>
        <v>#REF!</v>
      </c>
      <c r="AT1" s="397" t="e">
        <f>#REF!</f>
        <v>#REF!</v>
      </c>
      <c r="AU1" s="397" t="e">
        <f>#REF!</f>
        <v>#REF!</v>
      </c>
      <c r="AV1" s="397" t="e">
        <f>#REF!</f>
        <v>#REF!</v>
      </c>
      <c r="AW1" s="397" t="s">
        <v>10</v>
      </c>
      <c r="AX1" s="332"/>
      <c r="AZ1" s="352" t="s">
        <v>7</v>
      </c>
      <c r="BA1" s="396" t="s">
        <v>21</v>
      </c>
      <c r="BB1" s="397" t="e">
        <f>#REF!</f>
        <v>#REF!</v>
      </c>
      <c r="BC1" s="397" t="e">
        <f>#REF!</f>
        <v>#REF!</v>
      </c>
      <c r="BD1" s="397" t="e">
        <f>#REF!</f>
        <v>#REF!</v>
      </c>
      <c r="BE1" s="397" t="e">
        <f>#REF!</f>
        <v>#REF!</v>
      </c>
      <c r="BF1" s="397" t="e">
        <f>#REF!</f>
        <v>#REF!</v>
      </c>
      <c r="BG1" s="397" t="e">
        <f>#REF!</f>
        <v>#REF!</v>
      </c>
      <c r="BH1" s="397" t="e">
        <f>#REF!</f>
        <v>#REF!</v>
      </c>
      <c r="BI1" s="397" t="e">
        <f>#REF!</f>
        <v>#REF!</v>
      </c>
      <c r="BJ1" s="397" t="e">
        <f>#REF!</f>
        <v>#REF!</v>
      </c>
      <c r="BK1" s="397" t="e">
        <f>#REF!</f>
        <v>#REF!</v>
      </c>
      <c r="BL1" s="397" t="e">
        <f>#REF!</f>
        <v>#REF!</v>
      </c>
    </row>
    <row r="2" spans="1:64" ht="12.6" thickTop="1">
      <c r="Y2" s="350" t="e">
        <f t="shared" ref="Y2:Z33" si="0">B7</f>
        <v>#REF!</v>
      </c>
      <c r="Z2" s="350"/>
      <c r="AA2" s="384"/>
      <c r="AB2" s="384"/>
      <c r="AC2" s="384"/>
      <c r="AD2" s="384"/>
      <c r="AE2" s="384"/>
      <c r="AF2" s="384"/>
      <c r="AG2" s="384"/>
      <c r="AH2" s="384"/>
      <c r="AI2" s="384"/>
      <c r="AJ2" s="384"/>
      <c r="AM2" s="350" t="e">
        <f t="shared" ref="AM2:AN33" si="1">B7</f>
        <v>#REF!</v>
      </c>
      <c r="AN2" s="350"/>
      <c r="AO2" s="384" t="e">
        <f>SUM(AO3,AO9,AO25,AO30,AO33,AO36,AO43,AO45,AO47,AO49)</f>
        <v>#REF!</v>
      </c>
      <c r="AP2" s="384" t="e">
        <f t="shared" ref="AP2:AV2" si="2">SUM(AP3,AP9,AP25,AP30,AP33,AP36,AP43,AP45,AP47,AP49)</f>
        <v>#REF!</v>
      </c>
      <c r="AQ2" s="384" t="e">
        <f t="shared" si="2"/>
        <v>#REF!</v>
      </c>
      <c r="AR2" s="384" t="e">
        <f t="shared" si="2"/>
        <v>#REF!</v>
      </c>
      <c r="AS2" s="384" t="e">
        <f t="shared" si="2"/>
        <v>#REF!</v>
      </c>
      <c r="AT2" s="384" t="e">
        <f t="shared" si="2"/>
        <v>#REF!</v>
      </c>
      <c r="AU2" s="384" t="e">
        <f t="shared" si="2"/>
        <v>#REF!</v>
      </c>
      <c r="AV2" s="384" t="e">
        <f t="shared" si="2"/>
        <v>#REF!</v>
      </c>
      <c r="AW2" s="384" t="e">
        <f>SUM(AO2:AV2)</f>
        <v>#REF!</v>
      </c>
      <c r="AX2" s="332"/>
      <c r="AZ2" s="350" t="e">
        <f>B7</f>
        <v>#REF!</v>
      </c>
      <c r="BA2" s="350"/>
      <c r="BB2" s="384"/>
      <c r="BC2" s="384"/>
      <c r="BD2" s="384"/>
      <c r="BE2" s="384"/>
      <c r="BF2" s="384"/>
      <c r="BG2" s="384"/>
      <c r="BH2" s="384"/>
      <c r="BI2" s="384"/>
      <c r="BJ2" s="384"/>
      <c r="BK2" s="384"/>
      <c r="BL2" s="384"/>
    </row>
    <row r="3" spans="1:64">
      <c r="C3" s="272" t="s">
        <v>156</v>
      </c>
      <c r="E3" s="273" t="e">
        <f>#REF!</f>
        <v>#REF!</v>
      </c>
      <c r="F3" s="274" t="s">
        <v>73</v>
      </c>
      <c r="G3" s="274">
        <v>1000145251</v>
      </c>
      <c r="J3" s="272" t="s">
        <v>155</v>
      </c>
      <c r="K3" s="275" t="e">
        <f>#REF!</f>
        <v>#REF!</v>
      </c>
      <c r="Y3" s="276" t="e">
        <f t="shared" si="0"/>
        <v>#REF!</v>
      </c>
      <c r="Z3" s="277"/>
      <c r="AA3" s="278" t="e">
        <f t="shared" ref="AA3:AJ3" si="3">SUM(AA4:AA8)</f>
        <v>#REF!</v>
      </c>
      <c r="AB3" s="279" t="e">
        <f t="shared" si="3"/>
        <v>#REF!</v>
      </c>
      <c r="AC3" s="278" t="e">
        <f t="shared" si="3"/>
        <v>#REF!</v>
      </c>
      <c r="AD3" s="279" t="e">
        <f t="shared" si="3"/>
        <v>#REF!</v>
      </c>
      <c r="AE3" s="278" t="e">
        <f t="shared" si="3"/>
        <v>#REF!</v>
      </c>
      <c r="AF3" s="279" t="e">
        <f t="shared" si="3"/>
        <v>#REF!</v>
      </c>
      <c r="AG3" s="278" t="e">
        <f t="shared" si="3"/>
        <v>#REF!</v>
      </c>
      <c r="AH3" s="279" t="e">
        <f t="shared" si="3"/>
        <v>#REF!</v>
      </c>
      <c r="AI3" s="278" t="e">
        <f t="shared" si="3"/>
        <v>#REF!</v>
      </c>
      <c r="AJ3" s="279" t="e">
        <f t="shared" si="3"/>
        <v>#REF!</v>
      </c>
      <c r="AM3" s="276" t="e">
        <f t="shared" si="1"/>
        <v>#REF!</v>
      </c>
      <c r="AN3" s="277"/>
      <c r="AO3" s="278" t="e">
        <f t="shared" ref="AO3:AV3" si="4">SUM(AO4:AO8)</f>
        <v>#REF!</v>
      </c>
      <c r="AP3" s="279" t="e">
        <f t="shared" si="4"/>
        <v>#REF!</v>
      </c>
      <c r="AQ3" s="278" t="e">
        <f t="shared" si="4"/>
        <v>#REF!</v>
      </c>
      <c r="AR3" s="279" t="e">
        <f t="shared" si="4"/>
        <v>#REF!</v>
      </c>
      <c r="AS3" s="278" t="e">
        <f t="shared" si="4"/>
        <v>#REF!</v>
      </c>
      <c r="AT3" s="279" t="e">
        <f t="shared" si="4"/>
        <v>#REF!</v>
      </c>
      <c r="AU3" s="278" t="e">
        <f t="shared" si="4"/>
        <v>#REF!</v>
      </c>
      <c r="AV3" s="279" t="e">
        <f t="shared" si="4"/>
        <v>#REF!</v>
      </c>
      <c r="AW3" s="278" t="e">
        <f t="shared" ref="AW3:AW63" si="5">SUM(AO3:AV3)</f>
        <v>#REF!</v>
      </c>
      <c r="AX3" s="331"/>
      <c r="AZ3" s="276" t="e">
        <f t="shared" ref="AZ3:AZ34" si="6">B8</f>
        <v>#REF!</v>
      </c>
      <c r="BA3" s="277"/>
      <c r="BB3" s="278" t="e">
        <f>SUM(BB4:BB8)</f>
        <v>#REF!</v>
      </c>
      <c r="BC3" s="279" t="e">
        <f t="shared" ref="BC3:BL3" si="7">SUM(BC4:BC8)</f>
        <v>#REF!</v>
      </c>
      <c r="BD3" s="278" t="e">
        <f t="shared" si="7"/>
        <v>#REF!</v>
      </c>
      <c r="BE3" s="279" t="e">
        <f t="shared" si="7"/>
        <v>#REF!</v>
      </c>
      <c r="BF3" s="278" t="e">
        <f t="shared" si="7"/>
        <v>#REF!</v>
      </c>
      <c r="BG3" s="279" t="e">
        <f t="shared" si="7"/>
        <v>#REF!</v>
      </c>
      <c r="BH3" s="278" t="e">
        <f t="shared" si="7"/>
        <v>#REF!</v>
      </c>
      <c r="BI3" s="279" t="e">
        <f t="shared" si="7"/>
        <v>#REF!</v>
      </c>
      <c r="BJ3" s="278" t="e">
        <f t="shared" si="7"/>
        <v>#REF!</v>
      </c>
      <c r="BK3" s="279" t="e">
        <f t="shared" si="7"/>
        <v>#REF!</v>
      </c>
      <c r="BL3" s="279" t="e">
        <f t="shared" si="7"/>
        <v>#REF!</v>
      </c>
    </row>
    <row r="4" spans="1:64" ht="9.75" customHeight="1">
      <c r="C4" s="274"/>
      <c r="F4" s="271"/>
      <c r="Q4" s="280"/>
      <c r="R4" s="281" t="s">
        <v>15</v>
      </c>
      <c r="S4" s="282" t="s">
        <v>3</v>
      </c>
      <c r="U4" s="281" t="s">
        <v>20</v>
      </c>
      <c r="V4" s="282" t="s">
        <v>3</v>
      </c>
      <c r="Y4" s="353" t="e">
        <f t="shared" si="0"/>
        <v>#REF!</v>
      </c>
      <c r="Z4" s="354" t="e">
        <f t="shared" ref="Z4:Z10" si="8">C9</f>
        <v>#REF!</v>
      </c>
      <c r="AA4" s="391" t="e">
        <f t="shared" ref="AA4:AI8" si="9">SUMPRODUCT(($A$74:$A$741=$Y4&amp;"- "&amp;$Z4)*($C$74:$C$741=AA$1)*($G$74:$G$741))</f>
        <v>#REF!</v>
      </c>
      <c r="AB4" s="392" t="e">
        <f t="shared" si="9"/>
        <v>#REF!</v>
      </c>
      <c r="AC4" s="391" t="e">
        <f t="shared" si="9"/>
        <v>#REF!</v>
      </c>
      <c r="AD4" s="392" t="e">
        <f t="shared" si="9"/>
        <v>#REF!</v>
      </c>
      <c r="AE4" s="391" t="e">
        <f t="shared" si="9"/>
        <v>#REF!</v>
      </c>
      <c r="AF4" s="392" t="e">
        <f t="shared" si="9"/>
        <v>#REF!</v>
      </c>
      <c r="AG4" s="391" t="e">
        <f t="shared" si="9"/>
        <v>#REF!</v>
      </c>
      <c r="AH4" s="392" t="e">
        <f t="shared" si="9"/>
        <v>#REF!</v>
      </c>
      <c r="AI4" s="391" t="e">
        <f t="shared" si="9"/>
        <v>#REF!</v>
      </c>
      <c r="AJ4" s="392" t="e">
        <f>SUM(AA4:AI4)</f>
        <v>#REF!</v>
      </c>
      <c r="AM4" s="353" t="e">
        <f t="shared" si="1"/>
        <v>#REF!</v>
      </c>
      <c r="AN4" s="354" t="e">
        <f t="shared" ref="AN4:AN10" si="10">C9</f>
        <v>#REF!</v>
      </c>
      <c r="AO4" s="391" t="e">
        <f>SUMPRODUCT(($J$74:$J$740=$AM4&amp;"- "&amp;$AN4)*($K$74:$K$740=AO$1)*($O$74:$O$740))</f>
        <v>#REF!</v>
      </c>
      <c r="AP4" s="392" t="e">
        <f t="shared" ref="AP4:AV19" si="11">SUMPRODUCT(($J$74:$J$740=$AM4&amp;"- "&amp;$AN4)*($K$74:$K$740=AP$1)*($O$74:$O$740))</f>
        <v>#REF!</v>
      </c>
      <c r="AQ4" s="391" t="e">
        <f t="shared" si="11"/>
        <v>#REF!</v>
      </c>
      <c r="AR4" s="392" t="e">
        <f t="shared" si="11"/>
        <v>#REF!</v>
      </c>
      <c r="AS4" s="391" t="e">
        <f t="shared" si="11"/>
        <v>#REF!</v>
      </c>
      <c r="AT4" s="392" t="e">
        <f t="shared" si="11"/>
        <v>#REF!</v>
      </c>
      <c r="AU4" s="391" t="e">
        <f t="shared" si="11"/>
        <v>#REF!</v>
      </c>
      <c r="AV4" s="392" t="e">
        <f t="shared" si="11"/>
        <v>#REF!</v>
      </c>
      <c r="AW4" s="391" t="e">
        <f t="shared" si="5"/>
        <v>#REF!</v>
      </c>
      <c r="AX4" s="297"/>
      <c r="AZ4" s="353" t="e">
        <f t="shared" si="6"/>
        <v>#REF!</v>
      </c>
      <c r="BA4" s="354" t="e">
        <f>C9</f>
        <v>#REF!</v>
      </c>
      <c r="BB4" s="391" t="e">
        <f t="shared" ref="BB4:BL8" si="12">SUMPRODUCT(($C$9:$C$68=$BA4)*($N$9:$N$68=BB$1)*($M$9:$M$68))</f>
        <v>#REF!</v>
      </c>
      <c r="BC4" s="392" t="e">
        <f t="shared" si="12"/>
        <v>#REF!</v>
      </c>
      <c r="BD4" s="391" t="e">
        <f t="shared" si="12"/>
        <v>#REF!</v>
      </c>
      <c r="BE4" s="392" t="e">
        <f t="shared" si="12"/>
        <v>#REF!</v>
      </c>
      <c r="BF4" s="391" t="e">
        <f t="shared" si="12"/>
        <v>#REF!</v>
      </c>
      <c r="BG4" s="392" t="e">
        <f t="shared" si="12"/>
        <v>#REF!</v>
      </c>
      <c r="BH4" s="391" t="e">
        <f t="shared" si="12"/>
        <v>#REF!</v>
      </c>
      <c r="BI4" s="392" t="e">
        <f t="shared" si="12"/>
        <v>#REF!</v>
      </c>
      <c r="BJ4" s="391" t="e">
        <f t="shared" si="12"/>
        <v>#REF!</v>
      </c>
      <c r="BK4" s="392" t="e">
        <f t="shared" si="12"/>
        <v>#REF!</v>
      </c>
      <c r="BL4" s="392" t="e">
        <f t="shared" si="12"/>
        <v>#REF!</v>
      </c>
    </row>
    <row r="5" spans="1:64">
      <c r="B5" s="490" t="s">
        <v>5</v>
      </c>
      <c r="C5" s="500" t="s">
        <v>157</v>
      </c>
      <c r="E5" s="495" t="s">
        <v>149</v>
      </c>
      <c r="F5" s="495"/>
      <c r="G5" s="495"/>
      <c r="I5" s="495" t="s">
        <v>150</v>
      </c>
      <c r="J5" s="495"/>
      <c r="K5" s="495"/>
      <c r="M5" s="496" t="s">
        <v>151</v>
      </c>
      <c r="N5" s="498" t="s">
        <v>185</v>
      </c>
      <c r="Q5" s="280"/>
      <c r="R5" s="271" t="e">
        <f>#REF!</f>
        <v>#REF!</v>
      </c>
      <c r="S5" s="271">
        <f t="shared" ref="S5:S13" si="13">SUMIF($C$74:$C$741,R5,$G$74:$G$741)</f>
        <v>0</v>
      </c>
      <c r="U5" s="271" t="e">
        <f>#REF!</f>
        <v>#REF!</v>
      </c>
      <c r="V5" s="271">
        <f t="shared" ref="V5:V15" si="14">SUMIF($N$8:$N$68,U5,$M$8:$M$68)</f>
        <v>0</v>
      </c>
      <c r="Y5" s="270" t="e">
        <f t="shared" si="0"/>
        <v>#REF!</v>
      </c>
      <c r="Z5" s="283" t="e">
        <f t="shared" si="8"/>
        <v>#REF!</v>
      </c>
      <c r="AA5" s="284" t="e">
        <f t="shared" si="9"/>
        <v>#REF!</v>
      </c>
      <c r="AB5" s="285" t="e">
        <f t="shared" si="9"/>
        <v>#REF!</v>
      </c>
      <c r="AC5" s="284" t="e">
        <f t="shared" si="9"/>
        <v>#REF!</v>
      </c>
      <c r="AD5" s="285" t="e">
        <f t="shared" si="9"/>
        <v>#REF!</v>
      </c>
      <c r="AE5" s="284" t="e">
        <f t="shared" si="9"/>
        <v>#REF!</v>
      </c>
      <c r="AF5" s="285" t="e">
        <f t="shared" si="9"/>
        <v>#REF!</v>
      </c>
      <c r="AG5" s="284" t="e">
        <f t="shared" si="9"/>
        <v>#REF!</v>
      </c>
      <c r="AH5" s="285" t="e">
        <f t="shared" si="9"/>
        <v>#REF!</v>
      </c>
      <c r="AI5" s="284" t="e">
        <f t="shared" si="9"/>
        <v>#REF!</v>
      </c>
      <c r="AJ5" s="285" t="e">
        <f>SUM(AA5:AI5)</f>
        <v>#REF!</v>
      </c>
      <c r="AM5" s="270" t="e">
        <f t="shared" si="1"/>
        <v>#REF!</v>
      </c>
      <c r="AN5" s="283" t="e">
        <f t="shared" si="10"/>
        <v>#REF!</v>
      </c>
      <c r="AO5" s="284" t="e">
        <f>SUMPRODUCT(($J$74:$J$740=$AM5&amp;"- "&amp;$AN5)*($K$74:$K$740=AO$1)*($O$74:$O$740))</f>
        <v>#REF!</v>
      </c>
      <c r="AP5" s="285" t="e">
        <f t="shared" si="11"/>
        <v>#REF!</v>
      </c>
      <c r="AQ5" s="284" t="e">
        <f t="shared" si="11"/>
        <v>#REF!</v>
      </c>
      <c r="AR5" s="285" t="e">
        <f t="shared" si="11"/>
        <v>#REF!</v>
      </c>
      <c r="AS5" s="284" t="e">
        <f t="shared" si="11"/>
        <v>#REF!</v>
      </c>
      <c r="AT5" s="285" t="e">
        <f t="shared" si="11"/>
        <v>#REF!</v>
      </c>
      <c r="AU5" s="284" t="e">
        <f t="shared" si="11"/>
        <v>#REF!</v>
      </c>
      <c r="AV5" s="285" t="e">
        <f t="shared" si="11"/>
        <v>#REF!</v>
      </c>
      <c r="AW5" s="284" t="e">
        <f t="shared" si="5"/>
        <v>#REF!</v>
      </c>
      <c r="AX5" s="285"/>
      <c r="AZ5" s="270" t="e">
        <f t="shared" si="6"/>
        <v>#REF!</v>
      </c>
      <c r="BA5" s="283" t="e">
        <f>C10</f>
        <v>#REF!</v>
      </c>
      <c r="BB5" s="284" t="e">
        <f t="shared" si="12"/>
        <v>#REF!</v>
      </c>
      <c r="BC5" s="285" t="e">
        <f t="shared" si="12"/>
        <v>#REF!</v>
      </c>
      <c r="BD5" s="284" t="e">
        <f t="shared" si="12"/>
        <v>#REF!</v>
      </c>
      <c r="BE5" s="285" t="e">
        <f t="shared" si="12"/>
        <v>#REF!</v>
      </c>
      <c r="BF5" s="284" t="e">
        <f t="shared" si="12"/>
        <v>#REF!</v>
      </c>
      <c r="BG5" s="285" t="e">
        <f t="shared" si="12"/>
        <v>#REF!</v>
      </c>
      <c r="BH5" s="284" t="e">
        <f t="shared" si="12"/>
        <v>#REF!</v>
      </c>
      <c r="BI5" s="285" t="e">
        <f t="shared" si="12"/>
        <v>#REF!</v>
      </c>
      <c r="BJ5" s="284" t="e">
        <f t="shared" si="12"/>
        <v>#REF!</v>
      </c>
      <c r="BK5" s="285" t="e">
        <f t="shared" si="12"/>
        <v>#REF!</v>
      </c>
      <c r="BL5" s="285" t="e">
        <f t="shared" si="12"/>
        <v>#REF!</v>
      </c>
    </row>
    <row r="6" spans="1:64" ht="12.6" thickBot="1">
      <c r="B6" s="491"/>
      <c r="C6" s="501"/>
      <c r="E6" s="352" t="s">
        <v>152</v>
      </c>
      <c r="F6" s="352" t="s">
        <v>153</v>
      </c>
      <c r="G6" s="352" t="s">
        <v>154</v>
      </c>
      <c r="I6" s="352" t="s">
        <v>152</v>
      </c>
      <c r="J6" s="352" t="s">
        <v>153</v>
      </c>
      <c r="K6" s="352" t="s">
        <v>154</v>
      </c>
      <c r="M6" s="497"/>
      <c r="N6" s="499"/>
      <c r="Q6" s="280"/>
      <c r="R6" s="271" t="e">
        <f>#REF!</f>
        <v>#REF!</v>
      </c>
      <c r="S6" s="271">
        <f t="shared" si="13"/>
        <v>0</v>
      </c>
      <c r="U6" s="271" t="e">
        <f>#REF!</f>
        <v>#REF!</v>
      </c>
      <c r="V6" s="271">
        <f t="shared" si="14"/>
        <v>0</v>
      </c>
      <c r="Y6" s="353" t="e">
        <f t="shared" si="0"/>
        <v>#REF!</v>
      </c>
      <c r="Z6" s="354" t="e">
        <f t="shared" si="8"/>
        <v>#REF!</v>
      </c>
      <c r="AA6" s="391" t="e">
        <f t="shared" si="9"/>
        <v>#REF!</v>
      </c>
      <c r="AB6" s="392" t="e">
        <f t="shared" si="9"/>
        <v>#REF!</v>
      </c>
      <c r="AC6" s="391" t="e">
        <f t="shared" si="9"/>
        <v>#REF!</v>
      </c>
      <c r="AD6" s="392" t="e">
        <f t="shared" si="9"/>
        <v>#REF!</v>
      </c>
      <c r="AE6" s="391" t="e">
        <f t="shared" si="9"/>
        <v>#REF!</v>
      </c>
      <c r="AF6" s="392" t="e">
        <f t="shared" si="9"/>
        <v>#REF!</v>
      </c>
      <c r="AG6" s="391" t="e">
        <f t="shared" si="9"/>
        <v>#REF!</v>
      </c>
      <c r="AH6" s="392" t="e">
        <f t="shared" si="9"/>
        <v>#REF!</v>
      </c>
      <c r="AI6" s="391" t="e">
        <f t="shared" si="9"/>
        <v>#REF!</v>
      </c>
      <c r="AJ6" s="392" t="e">
        <f t="shared" ref="AJ6:AJ19" si="15">SUM(AA6:AI6)</f>
        <v>#REF!</v>
      </c>
      <c r="AM6" s="353" t="e">
        <f t="shared" si="1"/>
        <v>#REF!</v>
      </c>
      <c r="AN6" s="354" t="e">
        <f t="shared" si="10"/>
        <v>#REF!</v>
      </c>
      <c r="AO6" s="391" t="e">
        <f>SUMPRODUCT(($J$74:$J$740=$AM6&amp;"- "&amp;$AN6)*($K$74:$K$740=AO$1)*($O$74:$O$740))</f>
        <v>#REF!</v>
      </c>
      <c r="AP6" s="392" t="e">
        <f t="shared" si="11"/>
        <v>#REF!</v>
      </c>
      <c r="AQ6" s="391" t="e">
        <f t="shared" si="11"/>
        <v>#REF!</v>
      </c>
      <c r="AR6" s="392" t="e">
        <f t="shared" si="11"/>
        <v>#REF!</v>
      </c>
      <c r="AS6" s="391" t="e">
        <f t="shared" si="11"/>
        <v>#REF!</v>
      </c>
      <c r="AT6" s="392" t="e">
        <f t="shared" si="11"/>
        <v>#REF!</v>
      </c>
      <c r="AU6" s="391" t="e">
        <f t="shared" si="11"/>
        <v>#REF!</v>
      </c>
      <c r="AV6" s="392" t="e">
        <f t="shared" si="11"/>
        <v>#REF!</v>
      </c>
      <c r="AW6" s="391" t="e">
        <f t="shared" si="5"/>
        <v>#REF!</v>
      </c>
      <c r="AX6" s="297"/>
      <c r="AZ6" s="353" t="e">
        <f t="shared" si="6"/>
        <v>#REF!</v>
      </c>
      <c r="BA6" s="354" t="e">
        <f>C11</f>
        <v>#REF!</v>
      </c>
      <c r="BB6" s="391" t="e">
        <f t="shared" si="12"/>
        <v>#REF!</v>
      </c>
      <c r="BC6" s="392" t="e">
        <f t="shared" si="12"/>
        <v>#REF!</v>
      </c>
      <c r="BD6" s="391" t="e">
        <f t="shared" si="12"/>
        <v>#REF!</v>
      </c>
      <c r="BE6" s="392" t="e">
        <f t="shared" si="12"/>
        <v>#REF!</v>
      </c>
      <c r="BF6" s="391" t="e">
        <f t="shared" si="12"/>
        <v>#REF!</v>
      </c>
      <c r="BG6" s="392" t="e">
        <f t="shared" si="12"/>
        <v>#REF!</v>
      </c>
      <c r="BH6" s="391" t="e">
        <f t="shared" si="12"/>
        <v>#REF!</v>
      </c>
      <c r="BI6" s="392" t="e">
        <f t="shared" si="12"/>
        <v>#REF!</v>
      </c>
      <c r="BJ6" s="391" t="e">
        <f t="shared" si="12"/>
        <v>#REF!</v>
      </c>
      <c r="BK6" s="392" t="e">
        <f t="shared" si="12"/>
        <v>#REF!</v>
      </c>
      <c r="BL6" s="392" t="e">
        <f t="shared" si="12"/>
        <v>#REF!</v>
      </c>
    </row>
    <row r="7" spans="1:64" ht="12.6" thickTop="1">
      <c r="B7" s="345" t="e">
        <f>#REF!</f>
        <v>#REF!</v>
      </c>
      <c r="C7" s="350"/>
      <c r="E7" s="351">
        <f>SUM(E8,E14,E30,E35,E38,E41,E48,E50,E52,E54)</f>
        <v>0</v>
      </c>
      <c r="F7" s="351">
        <f>SUM(F8,F14,F30,F35,F38,F41,F48,F50,F52,F54)</f>
        <v>0</v>
      </c>
      <c r="G7" s="351">
        <f>SUM(G8,G14,G30,G35,G38,G41,G48,G50,G52,G54)</f>
        <v>0</v>
      </c>
      <c r="I7" s="351">
        <f>SUM(I8,I14,I30,I35,I38,I41,I48,I50,I52,I54)</f>
        <v>0</v>
      </c>
      <c r="J7" s="351">
        <f>SUM(J8,J14,J30,J35,J38,J41,J48,J50,J52,J54)</f>
        <v>0</v>
      </c>
      <c r="K7" s="351">
        <f>SUM(K8,K14,K30,K35,K38,K41,K48,K50,K52,K54)</f>
        <v>0</v>
      </c>
      <c r="M7" s="351">
        <f>SUM(M8,M14,M30,M35,M38,M41,M48,M50,M52,M54)</f>
        <v>0</v>
      </c>
      <c r="N7" s="344"/>
      <c r="Q7" s="280"/>
      <c r="R7" s="271" t="e">
        <f>#REF!</f>
        <v>#REF!</v>
      </c>
      <c r="S7" s="271">
        <f t="shared" si="13"/>
        <v>0</v>
      </c>
      <c r="U7" s="271" t="e">
        <f>#REF!</f>
        <v>#REF!</v>
      </c>
      <c r="V7" s="271">
        <f t="shared" si="14"/>
        <v>0</v>
      </c>
      <c r="Y7" s="270" t="e">
        <f t="shared" si="0"/>
        <v>#REF!</v>
      </c>
      <c r="Z7" s="283" t="e">
        <f t="shared" si="8"/>
        <v>#REF!</v>
      </c>
      <c r="AA7" s="284" t="e">
        <f t="shared" si="9"/>
        <v>#REF!</v>
      </c>
      <c r="AB7" s="285" t="e">
        <f t="shared" si="9"/>
        <v>#REF!</v>
      </c>
      <c r="AC7" s="284" t="e">
        <f t="shared" si="9"/>
        <v>#REF!</v>
      </c>
      <c r="AD7" s="285" t="e">
        <f t="shared" si="9"/>
        <v>#REF!</v>
      </c>
      <c r="AE7" s="284" t="e">
        <f t="shared" si="9"/>
        <v>#REF!</v>
      </c>
      <c r="AF7" s="285" t="e">
        <f t="shared" si="9"/>
        <v>#REF!</v>
      </c>
      <c r="AG7" s="284" t="e">
        <f t="shared" si="9"/>
        <v>#REF!</v>
      </c>
      <c r="AH7" s="285" t="e">
        <f t="shared" si="9"/>
        <v>#REF!</v>
      </c>
      <c r="AI7" s="284" t="e">
        <f t="shared" si="9"/>
        <v>#REF!</v>
      </c>
      <c r="AJ7" s="285" t="e">
        <f t="shared" si="15"/>
        <v>#REF!</v>
      </c>
      <c r="AM7" s="270" t="e">
        <f t="shared" si="1"/>
        <v>#REF!</v>
      </c>
      <c r="AN7" s="283" t="e">
        <f t="shared" si="10"/>
        <v>#REF!</v>
      </c>
      <c r="AO7" s="284" t="e">
        <f>SUMPRODUCT(($J$74:$J$740=$AM7&amp;"- "&amp;$AN7)*($K$74:$K$740=AO$1)*($O$74:$O$740))</f>
        <v>#REF!</v>
      </c>
      <c r="AP7" s="285" t="e">
        <f t="shared" si="11"/>
        <v>#REF!</v>
      </c>
      <c r="AQ7" s="284" t="e">
        <f t="shared" si="11"/>
        <v>#REF!</v>
      </c>
      <c r="AR7" s="285" t="e">
        <f t="shared" si="11"/>
        <v>#REF!</v>
      </c>
      <c r="AS7" s="284" t="e">
        <f t="shared" si="11"/>
        <v>#REF!</v>
      </c>
      <c r="AT7" s="285" t="e">
        <f t="shared" si="11"/>
        <v>#REF!</v>
      </c>
      <c r="AU7" s="284" t="e">
        <f t="shared" si="11"/>
        <v>#REF!</v>
      </c>
      <c r="AV7" s="285" t="e">
        <f t="shared" si="11"/>
        <v>#REF!</v>
      </c>
      <c r="AW7" s="284" t="e">
        <f t="shared" si="5"/>
        <v>#REF!</v>
      </c>
      <c r="AX7" s="285"/>
      <c r="AZ7" s="270" t="e">
        <f t="shared" si="6"/>
        <v>#REF!</v>
      </c>
      <c r="BA7" s="283" t="e">
        <f>C12</f>
        <v>#REF!</v>
      </c>
      <c r="BB7" s="284" t="e">
        <f t="shared" si="12"/>
        <v>#REF!</v>
      </c>
      <c r="BC7" s="285" t="e">
        <f t="shared" si="12"/>
        <v>#REF!</v>
      </c>
      <c r="BD7" s="284" t="e">
        <f t="shared" si="12"/>
        <v>#REF!</v>
      </c>
      <c r="BE7" s="285" t="e">
        <f t="shared" si="12"/>
        <v>#REF!</v>
      </c>
      <c r="BF7" s="284" t="e">
        <f t="shared" si="12"/>
        <v>#REF!</v>
      </c>
      <c r="BG7" s="285" t="e">
        <f t="shared" si="12"/>
        <v>#REF!</v>
      </c>
      <c r="BH7" s="284" t="e">
        <f t="shared" si="12"/>
        <v>#REF!</v>
      </c>
      <c r="BI7" s="285" t="e">
        <f t="shared" si="12"/>
        <v>#REF!</v>
      </c>
      <c r="BJ7" s="284" t="e">
        <f t="shared" si="12"/>
        <v>#REF!</v>
      </c>
      <c r="BK7" s="285" t="e">
        <f t="shared" si="12"/>
        <v>#REF!</v>
      </c>
      <c r="BL7" s="285" t="e">
        <f t="shared" si="12"/>
        <v>#REF!</v>
      </c>
    </row>
    <row r="8" spans="1:64">
      <c r="B8" s="276" t="e">
        <f>#REF!</f>
        <v>#REF!</v>
      </c>
      <c r="C8" s="277"/>
      <c r="E8" s="286">
        <f>SUM(E9:E13)</f>
        <v>0</v>
      </c>
      <c r="F8" s="286">
        <f>SUM(F9:F13)</f>
        <v>0</v>
      </c>
      <c r="G8" s="286">
        <f>SUM(G9:G13)</f>
        <v>0</v>
      </c>
      <c r="I8" s="286">
        <f>SUM(I9:I13)</f>
        <v>0</v>
      </c>
      <c r="J8" s="286">
        <f>SUM(J9:J13)</f>
        <v>0</v>
      </c>
      <c r="K8" s="286">
        <f>SUM(K9:K13)</f>
        <v>0</v>
      </c>
      <c r="M8" s="286">
        <f>SUM(M9:M13)</f>
        <v>0</v>
      </c>
      <c r="N8" s="277"/>
      <c r="Q8" s="287"/>
      <c r="R8" s="271" t="e">
        <f>#REF!</f>
        <v>#REF!</v>
      </c>
      <c r="S8" s="271">
        <f t="shared" si="13"/>
        <v>0</v>
      </c>
      <c r="U8" s="271" t="e">
        <f>#REF!</f>
        <v>#REF!</v>
      </c>
      <c r="V8" s="271">
        <f t="shared" si="14"/>
        <v>0</v>
      </c>
      <c r="Y8" s="353" t="e">
        <f t="shared" si="0"/>
        <v>#REF!</v>
      </c>
      <c r="Z8" s="354" t="e">
        <f t="shared" si="8"/>
        <v>#REF!</v>
      </c>
      <c r="AA8" s="391" t="e">
        <f t="shared" si="9"/>
        <v>#REF!</v>
      </c>
      <c r="AB8" s="392" t="e">
        <f t="shared" si="9"/>
        <v>#REF!</v>
      </c>
      <c r="AC8" s="391" t="e">
        <f t="shared" si="9"/>
        <v>#REF!</v>
      </c>
      <c r="AD8" s="392" t="e">
        <f t="shared" si="9"/>
        <v>#REF!</v>
      </c>
      <c r="AE8" s="391" t="e">
        <f t="shared" si="9"/>
        <v>#REF!</v>
      </c>
      <c r="AF8" s="392" t="e">
        <f t="shared" si="9"/>
        <v>#REF!</v>
      </c>
      <c r="AG8" s="391" t="e">
        <f t="shared" si="9"/>
        <v>#REF!</v>
      </c>
      <c r="AH8" s="392" t="e">
        <f t="shared" si="9"/>
        <v>#REF!</v>
      </c>
      <c r="AI8" s="391" t="e">
        <f t="shared" si="9"/>
        <v>#REF!</v>
      </c>
      <c r="AJ8" s="392" t="e">
        <f t="shared" si="15"/>
        <v>#REF!</v>
      </c>
      <c r="AM8" s="353" t="e">
        <f t="shared" si="1"/>
        <v>#REF!</v>
      </c>
      <c r="AN8" s="354" t="e">
        <f t="shared" si="10"/>
        <v>#REF!</v>
      </c>
      <c r="AO8" s="391" t="e">
        <f>SUMPRODUCT(($J$74:$J$740=$AM8&amp;"- "&amp;$AN8)*($K$74:$K$740=AO$1)*($O$74:$O$740))</f>
        <v>#REF!</v>
      </c>
      <c r="AP8" s="392" t="e">
        <f t="shared" si="11"/>
        <v>#REF!</v>
      </c>
      <c r="AQ8" s="391" t="e">
        <f t="shared" si="11"/>
        <v>#REF!</v>
      </c>
      <c r="AR8" s="392" t="e">
        <f t="shared" si="11"/>
        <v>#REF!</v>
      </c>
      <c r="AS8" s="391" t="e">
        <f t="shared" si="11"/>
        <v>#REF!</v>
      </c>
      <c r="AT8" s="392" t="e">
        <f t="shared" si="11"/>
        <v>#REF!</v>
      </c>
      <c r="AU8" s="391" t="e">
        <f t="shared" si="11"/>
        <v>#REF!</v>
      </c>
      <c r="AV8" s="392" t="e">
        <f t="shared" si="11"/>
        <v>#REF!</v>
      </c>
      <c r="AW8" s="391" t="e">
        <f t="shared" si="5"/>
        <v>#REF!</v>
      </c>
      <c r="AX8" s="297"/>
      <c r="AZ8" s="353" t="e">
        <f t="shared" si="6"/>
        <v>#REF!</v>
      </c>
      <c r="BA8" s="354" t="e">
        <f>C13</f>
        <v>#REF!</v>
      </c>
      <c r="BB8" s="391" t="e">
        <f t="shared" si="12"/>
        <v>#REF!</v>
      </c>
      <c r="BC8" s="392" t="e">
        <f t="shared" si="12"/>
        <v>#REF!</v>
      </c>
      <c r="BD8" s="391" t="e">
        <f t="shared" si="12"/>
        <v>#REF!</v>
      </c>
      <c r="BE8" s="392" t="e">
        <f t="shared" si="12"/>
        <v>#REF!</v>
      </c>
      <c r="BF8" s="391" t="e">
        <f t="shared" si="12"/>
        <v>#REF!</v>
      </c>
      <c r="BG8" s="392" t="e">
        <f t="shared" si="12"/>
        <v>#REF!</v>
      </c>
      <c r="BH8" s="391" t="e">
        <f t="shared" si="12"/>
        <v>#REF!</v>
      </c>
      <c r="BI8" s="392" t="e">
        <f t="shared" si="12"/>
        <v>#REF!</v>
      </c>
      <c r="BJ8" s="391" t="e">
        <f t="shared" si="12"/>
        <v>#REF!</v>
      </c>
      <c r="BK8" s="392" t="e">
        <f t="shared" si="12"/>
        <v>#REF!</v>
      </c>
      <c r="BL8" s="392" t="e">
        <f t="shared" si="12"/>
        <v>#REF!</v>
      </c>
    </row>
    <row r="9" spans="1:64">
      <c r="A9" s="270"/>
      <c r="B9" s="353" t="e">
        <f>#REF!</f>
        <v>#REF!</v>
      </c>
      <c r="C9" s="354" t="e">
        <f>#REF!</f>
        <v>#REF!</v>
      </c>
      <c r="E9" s="357"/>
      <c r="F9" s="357">
        <f>SUMIF($A$74:$A$741,B9&amp;"- "&amp;C9,$G$74:$G$741)</f>
        <v>0</v>
      </c>
      <c r="G9" s="357">
        <f>E9+F9</f>
        <v>0</v>
      </c>
      <c r="I9" s="357"/>
      <c r="J9" s="357">
        <f>SUMIF($J$74:$J$741,B9&amp;"- "&amp;C9,$O$74:$O$741)</f>
        <v>0</v>
      </c>
      <c r="K9" s="357">
        <f>I9+J9</f>
        <v>0</v>
      </c>
      <c r="M9" s="357">
        <f>G9-K9</f>
        <v>0</v>
      </c>
      <c r="N9" s="354"/>
      <c r="O9" s="288" t="str">
        <f>IF(M9=0,"",IF(N9=0,"ERROR",""))</f>
        <v/>
      </c>
      <c r="P9" s="289" t="str">
        <f t="shared" ref="P9:P23" si="16">IF(O9="ERROR","Please insert comment","")</f>
        <v/>
      </c>
      <c r="Q9" s="280"/>
      <c r="R9" s="271" t="e">
        <f>#REF!</f>
        <v>#REF!</v>
      </c>
      <c r="S9" s="271">
        <f t="shared" si="13"/>
        <v>0</v>
      </c>
      <c r="U9" s="271" t="e">
        <f>#REF!</f>
        <v>#REF!</v>
      </c>
      <c r="V9" s="271">
        <f t="shared" si="14"/>
        <v>0</v>
      </c>
      <c r="Y9" s="276" t="e">
        <f t="shared" si="0"/>
        <v>#REF!</v>
      </c>
      <c r="Z9" s="277"/>
      <c r="AA9" s="278" t="e">
        <f t="shared" ref="AA9:AJ9" si="17">SUM(AA10:AA24)</f>
        <v>#REF!</v>
      </c>
      <c r="AB9" s="278" t="e">
        <f t="shared" si="17"/>
        <v>#REF!</v>
      </c>
      <c r="AC9" s="278" t="e">
        <f t="shared" si="17"/>
        <v>#REF!</v>
      </c>
      <c r="AD9" s="278" t="e">
        <f t="shared" si="17"/>
        <v>#REF!</v>
      </c>
      <c r="AE9" s="278" t="e">
        <f t="shared" si="17"/>
        <v>#REF!</v>
      </c>
      <c r="AF9" s="278" t="e">
        <f t="shared" si="17"/>
        <v>#REF!</v>
      </c>
      <c r="AG9" s="278" t="e">
        <f t="shared" si="17"/>
        <v>#REF!</v>
      </c>
      <c r="AH9" s="278" t="e">
        <f t="shared" si="17"/>
        <v>#REF!</v>
      </c>
      <c r="AI9" s="278" t="e">
        <f t="shared" si="17"/>
        <v>#REF!</v>
      </c>
      <c r="AJ9" s="278" t="e">
        <f t="shared" si="17"/>
        <v>#REF!</v>
      </c>
      <c r="AM9" s="276" t="e">
        <f t="shared" si="1"/>
        <v>#REF!</v>
      </c>
      <c r="AN9" s="277"/>
      <c r="AO9" s="278" t="e">
        <f t="shared" ref="AO9:AV9" si="18">SUM(AO10:AO24)</f>
        <v>#REF!</v>
      </c>
      <c r="AP9" s="278" t="e">
        <f t="shared" si="18"/>
        <v>#REF!</v>
      </c>
      <c r="AQ9" s="278" t="e">
        <f t="shared" si="18"/>
        <v>#REF!</v>
      </c>
      <c r="AR9" s="278" t="e">
        <f t="shared" si="18"/>
        <v>#REF!</v>
      </c>
      <c r="AS9" s="278" t="e">
        <f t="shared" si="18"/>
        <v>#REF!</v>
      </c>
      <c r="AT9" s="278" t="e">
        <f t="shared" si="18"/>
        <v>#REF!</v>
      </c>
      <c r="AU9" s="278" t="e">
        <f t="shared" si="18"/>
        <v>#REF!</v>
      </c>
      <c r="AV9" s="278" t="e">
        <f t="shared" si="18"/>
        <v>#REF!</v>
      </c>
      <c r="AW9" s="278" t="e">
        <f t="shared" si="5"/>
        <v>#REF!</v>
      </c>
      <c r="AX9" s="333"/>
      <c r="AZ9" s="276" t="e">
        <f t="shared" si="6"/>
        <v>#REF!</v>
      </c>
      <c r="BA9" s="277"/>
      <c r="BB9" s="278" t="e">
        <f>SUM(BB10:BB24)</f>
        <v>#REF!</v>
      </c>
      <c r="BC9" s="278" t="e">
        <f t="shared" ref="BC9:BL9" si="19">SUM(BC10:BC24)</f>
        <v>#REF!</v>
      </c>
      <c r="BD9" s="278" t="e">
        <f t="shared" si="19"/>
        <v>#REF!</v>
      </c>
      <c r="BE9" s="278" t="e">
        <f t="shared" si="19"/>
        <v>#REF!</v>
      </c>
      <c r="BF9" s="278" t="e">
        <f t="shared" si="19"/>
        <v>#REF!</v>
      </c>
      <c r="BG9" s="278" t="e">
        <f t="shared" si="19"/>
        <v>#REF!</v>
      </c>
      <c r="BH9" s="278" t="e">
        <f t="shared" si="19"/>
        <v>#REF!</v>
      </c>
      <c r="BI9" s="278" t="e">
        <f t="shared" si="19"/>
        <v>#REF!</v>
      </c>
      <c r="BJ9" s="278" t="e">
        <f t="shared" si="19"/>
        <v>#REF!</v>
      </c>
      <c r="BK9" s="278" t="e">
        <f t="shared" si="19"/>
        <v>#REF!</v>
      </c>
      <c r="BL9" s="278" t="e">
        <f t="shared" si="19"/>
        <v>#REF!</v>
      </c>
    </row>
    <row r="10" spans="1:64">
      <c r="A10" s="270"/>
      <c r="B10" s="270" t="e">
        <f>#REF!</f>
        <v>#REF!</v>
      </c>
      <c r="C10" s="283" t="e">
        <f>#REF!</f>
        <v>#REF!</v>
      </c>
      <c r="E10" s="290"/>
      <c r="F10" s="290">
        <f>SUMIF($A$74:$A$741,B10&amp;"- "&amp;C10,$G$74:$G$741)</f>
        <v>0</v>
      </c>
      <c r="G10" s="290">
        <f>E10+F10</f>
        <v>0</v>
      </c>
      <c r="I10" s="290"/>
      <c r="J10" s="290">
        <f t="shared" ref="J10:J55" si="20">SUMIF($J$74:$J$741,B10&amp;"- "&amp;C10,$O$74:$O$741)</f>
        <v>0</v>
      </c>
      <c r="K10" s="290">
        <f>I10+J10</f>
        <v>0</v>
      </c>
      <c r="M10" s="290">
        <f>G10-K10</f>
        <v>0</v>
      </c>
      <c r="N10" s="283"/>
      <c r="O10" s="288" t="str">
        <f t="shared" ref="O10:O57" si="21">IF(M10=0,"",IF(N10=0,"ERROR",""))</f>
        <v/>
      </c>
      <c r="P10" s="289" t="str">
        <f t="shared" si="16"/>
        <v/>
      </c>
      <c r="Q10" s="280"/>
      <c r="R10" s="271" t="e">
        <f>#REF!</f>
        <v>#REF!</v>
      </c>
      <c r="S10" s="271">
        <f t="shared" si="13"/>
        <v>0</v>
      </c>
      <c r="U10" s="271" t="e">
        <f>#REF!</f>
        <v>#REF!</v>
      </c>
      <c r="V10" s="271">
        <f t="shared" si="14"/>
        <v>0</v>
      </c>
      <c r="Y10" s="353" t="e">
        <f t="shared" si="0"/>
        <v>#REF!</v>
      </c>
      <c r="Z10" s="354" t="e">
        <f t="shared" si="8"/>
        <v>#REF!</v>
      </c>
      <c r="AA10" s="391" t="e">
        <f t="shared" ref="AA10:AI24" si="22">SUMPRODUCT(($A$74:$A$741=$Y10&amp;"- "&amp;$Z10)*($C$74:$C$741=AA$1)*($G$74:$G$741))</f>
        <v>#REF!</v>
      </c>
      <c r="AB10" s="392" t="e">
        <f t="shared" si="22"/>
        <v>#REF!</v>
      </c>
      <c r="AC10" s="391" t="e">
        <f t="shared" si="22"/>
        <v>#REF!</v>
      </c>
      <c r="AD10" s="392" t="e">
        <f t="shared" si="22"/>
        <v>#REF!</v>
      </c>
      <c r="AE10" s="391" t="e">
        <f t="shared" si="22"/>
        <v>#REF!</v>
      </c>
      <c r="AF10" s="392" t="e">
        <f t="shared" si="22"/>
        <v>#REF!</v>
      </c>
      <c r="AG10" s="391" t="e">
        <f t="shared" si="22"/>
        <v>#REF!</v>
      </c>
      <c r="AH10" s="392" t="e">
        <f t="shared" si="22"/>
        <v>#REF!</v>
      </c>
      <c r="AI10" s="391" t="e">
        <f t="shared" si="22"/>
        <v>#REF!</v>
      </c>
      <c r="AJ10" s="392" t="e">
        <f t="shared" si="15"/>
        <v>#REF!</v>
      </c>
      <c r="AM10" s="353" t="e">
        <f t="shared" si="1"/>
        <v>#REF!</v>
      </c>
      <c r="AN10" s="354" t="e">
        <f t="shared" si="10"/>
        <v>#REF!</v>
      </c>
      <c r="AO10" s="391" t="e">
        <f t="shared" ref="AO10:AO24" si="23">SUMPRODUCT(($J$74:$J$740=$AM10&amp;"- "&amp;$AN10)*($K$74:$K$740=AO$1)*($O$74:$O$740))</f>
        <v>#REF!</v>
      </c>
      <c r="AP10" s="392" t="e">
        <f t="shared" si="11"/>
        <v>#REF!</v>
      </c>
      <c r="AQ10" s="391" t="e">
        <f t="shared" si="11"/>
        <v>#REF!</v>
      </c>
      <c r="AR10" s="392" t="e">
        <f t="shared" si="11"/>
        <v>#REF!</v>
      </c>
      <c r="AS10" s="391" t="e">
        <f t="shared" si="11"/>
        <v>#REF!</v>
      </c>
      <c r="AT10" s="392" t="e">
        <f t="shared" si="11"/>
        <v>#REF!</v>
      </c>
      <c r="AU10" s="391" t="e">
        <f t="shared" si="11"/>
        <v>#REF!</v>
      </c>
      <c r="AV10" s="392" t="e">
        <f t="shared" si="11"/>
        <v>#REF!</v>
      </c>
      <c r="AW10" s="391" t="e">
        <f t="shared" si="5"/>
        <v>#REF!</v>
      </c>
      <c r="AX10" s="297"/>
      <c r="AZ10" s="353" t="e">
        <f t="shared" si="6"/>
        <v>#REF!</v>
      </c>
      <c r="BA10" s="354" t="e">
        <f t="shared" ref="BA10:BA24" si="24">C15</f>
        <v>#REF!</v>
      </c>
      <c r="BB10" s="391" t="e">
        <f t="shared" ref="BB10:BL24" si="25">SUMPRODUCT(($C$9:$C$68=$BA10)*($N$9:$N$68=BB$1)*($M$9:$M$68))</f>
        <v>#REF!</v>
      </c>
      <c r="BC10" s="392" t="e">
        <f t="shared" si="25"/>
        <v>#REF!</v>
      </c>
      <c r="BD10" s="391" t="e">
        <f t="shared" si="25"/>
        <v>#REF!</v>
      </c>
      <c r="BE10" s="392" t="e">
        <f t="shared" si="25"/>
        <v>#REF!</v>
      </c>
      <c r="BF10" s="391" t="e">
        <f t="shared" si="25"/>
        <v>#REF!</v>
      </c>
      <c r="BG10" s="392" t="e">
        <f t="shared" si="25"/>
        <v>#REF!</v>
      </c>
      <c r="BH10" s="391" t="e">
        <f t="shared" si="25"/>
        <v>#REF!</v>
      </c>
      <c r="BI10" s="392" t="e">
        <f t="shared" si="25"/>
        <v>#REF!</v>
      </c>
      <c r="BJ10" s="391" t="e">
        <f t="shared" si="25"/>
        <v>#REF!</v>
      </c>
      <c r="BK10" s="392" t="e">
        <f t="shared" si="25"/>
        <v>#REF!</v>
      </c>
      <c r="BL10" s="392" t="e">
        <f t="shared" si="25"/>
        <v>#REF!</v>
      </c>
    </row>
    <row r="11" spans="1:64">
      <c r="A11" s="270"/>
      <c r="B11" s="353" t="e">
        <f>#REF!</f>
        <v>#REF!</v>
      </c>
      <c r="C11" s="354" t="e">
        <f>#REF!</f>
        <v>#REF!</v>
      </c>
      <c r="E11" s="357"/>
      <c r="F11" s="357">
        <f>SUMIF($A$74:$A$741,B11&amp;"- "&amp;C11,$G$74:$G$741)</f>
        <v>0</v>
      </c>
      <c r="G11" s="357">
        <f>E11+F11</f>
        <v>0</v>
      </c>
      <c r="I11" s="357"/>
      <c r="J11" s="357">
        <f t="shared" si="20"/>
        <v>0</v>
      </c>
      <c r="K11" s="357">
        <f>I11+J11</f>
        <v>0</v>
      </c>
      <c r="M11" s="357">
        <f>G11-K11</f>
        <v>0</v>
      </c>
      <c r="N11" s="354"/>
      <c r="O11" s="288" t="str">
        <f t="shared" si="21"/>
        <v/>
      </c>
      <c r="P11" s="289" t="str">
        <f t="shared" si="16"/>
        <v/>
      </c>
      <c r="Q11" s="280"/>
      <c r="R11" s="271" t="e">
        <f>#REF!</f>
        <v>#REF!</v>
      </c>
      <c r="S11" s="271">
        <f t="shared" si="13"/>
        <v>0</v>
      </c>
      <c r="U11" s="271" t="e">
        <f>#REF!</f>
        <v>#REF!</v>
      </c>
      <c r="V11" s="271">
        <f t="shared" si="14"/>
        <v>0</v>
      </c>
      <c r="Y11" s="270" t="e">
        <f t="shared" si="0"/>
        <v>#REF!</v>
      </c>
      <c r="Z11" s="283" t="e">
        <f t="shared" si="0"/>
        <v>#REF!</v>
      </c>
      <c r="AA11" s="284" t="e">
        <f t="shared" si="22"/>
        <v>#REF!</v>
      </c>
      <c r="AB11" s="285" t="e">
        <f t="shared" si="22"/>
        <v>#REF!</v>
      </c>
      <c r="AC11" s="284" t="e">
        <f t="shared" si="22"/>
        <v>#REF!</v>
      </c>
      <c r="AD11" s="285" t="e">
        <f t="shared" si="22"/>
        <v>#REF!</v>
      </c>
      <c r="AE11" s="284" t="e">
        <f t="shared" si="22"/>
        <v>#REF!</v>
      </c>
      <c r="AF11" s="285" t="e">
        <f t="shared" si="22"/>
        <v>#REF!</v>
      </c>
      <c r="AG11" s="284" t="e">
        <f t="shared" si="22"/>
        <v>#REF!</v>
      </c>
      <c r="AH11" s="285" t="e">
        <f t="shared" si="22"/>
        <v>#REF!</v>
      </c>
      <c r="AI11" s="284" t="e">
        <f t="shared" si="22"/>
        <v>#REF!</v>
      </c>
      <c r="AJ11" s="285" t="e">
        <f t="shared" si="15"/>
        <v>#REF!</v>
      </c>
      <c r="AM11" s="270" t="e">
        <f t="shared" si="1"/>
        <v>#REF!</v>
      </c>
      <c r="AN11" s="283" t="e">
        <f t="shared" si="1"/>
        <v>#REF!</v>
      </c>
      <c r="AO11" s="284" t="e">
        <f t="shared" si="23"/>
        <v>#REF!</v>
      </c>
      <c r="AP11" s="285" t="e">
        <f t="shared" si="11"/>
        <v>#REF!</v>
      </c>
      <c r="AQ11" s="284" t="e">
        <f t="shared" si="11"/>
        <v>#REF!</v>
      </c>
      <c r="AR11" s="285" t="e">
        <f t="shared" si="11"/>
        <v>#REF!</v>
      </c>
      <c r="AS11" s="284" t="e">
        <f t="shared" si="11"/>
        <v>#REF!</v>
      </c>
      <c r="AT11" s="285" t="e">
        <f t="shared" si="11"/>
        <v>#REF!</v>
      </c>
      <c r="AU11" s="284" t="e">
        <f t="shared" si="11"/>
        <v>#REF!</v>
      </c>
      <c r="AV11" s="285" t="e">
        <f t="shared" si="11"/>
        <v>#REF!</v>
      </c>
      <c r="AW11" s="284" t="e">
        <f t="shared" si="5"/>
        <v>#REF!</v>
      </c>
      <c r="AX11" s="285"/>
      <c r="AZ11" s="270" t="e">
        <f t="shared" si="6"/>
        <v>#REF!</v>
      </c>
      <c r="BA11" s="283" t="e">
        <f t="shared" si="24"/>
        <v>#REF!</v>
      </c>
      <c r="BB11" s="284" t="e">
        <f t="shared" si="25"/>
        <v>#REF!</v>
      </c>
      <c r="BC11" s="285" t="e">
        <f t="shared" si="25"/>
        <v>#REF!</v>
      </c>
      <c r="BD11" s="284" t="e">
        <f t="shared" si="25"/>
        <v>#REF!</v>
      </c>
      <c r="BE11" s="285" t="e">
        <f t="shared" si="25"/>
        <v>#REF!</v>
      </c>
      <c r="BF11" s="284" t="e">
        <f t="shared" si="25"/>
        <v>#REF!</v>
      </c>
      <c r="BG11" s="285" t="e">
        <f t="shared" si="25"/>
        <v>#REF!</v>
      </c>
      <c r="BH11" s="284" t="e">
        <f t="shared" si="25"/>
        <v>#REF!</v>
      </c>
      <c r="BI11" s="285" t="e">
        <f t="shared" si="25"/>
        <v>#REF!</v>
      </c>
      <c r="BJ11" s="284" t="e">
        <f t="shared" si="25"/>
        <v>#REF!</v>
      </c>
      <c r="BK11" s="285" t="e">
        <f t="shared" si="25"/>
        <v>#REF!</v>
      </c>
      <c r="BL11" s="285" t="e">
        <f t="shared" si="25"/>
        <v>#REF!</v>
      </c>
    </row>
    <row r="12" spans="1:64">
      <c r="A12" s="270"/>
      <c r="B12" s="270" t="e">
        <f>#REF!</f>
        <v>#REF!</v>
      </c>
      <c r="C12" s="283" t="e">
        <f>#REF!</f>
        <v>#REF!</v>
      </c>
      <c r="E12" s="290"/>
      <c r="F12" s="290">
        <f>SUMIF($A$74:$A$741,B12&amp;"- "&amp;C12,$G$74:$G$741)</f>
        <v>0</v>
      </c>
      <c r="G12" s="290">
        <f>E12+F12</f>
        <v>0</v>
      </c>
      <c r="I12" s="290"/>
      <c r="J12" s="290">
        <f t="shared" si="20"/>
        <v>0</v>
      </c>
      <c r="K12" s="290">
        <f>I12+J12</f>
        <v>0</v>
      </c>
      <c r="M12" s="290">
        <f>G12-K12</f>
        <v>0</v>
      </c>
      <c r="N12" s="283"/>
      <c r="O12" s="288" t="str">
        <f t="shared" si="21"/>
        <v/>
      </c>
      <c r="P12" s="289" t="str">
        <f t="shared" si="16"/>
        <v/>
      </c>
      <c r="Q12" s="280"/>
      <c r="R12" s="271" t="e">
        <f>#REF!</f>
        <v>#REF!</v>
      </c>
      <c r="S12" s="271">
        <f t="shared" si="13"/>
        <v>0</v>
      </c>
      <c r="U12" s="271" t="e">
        <f>#REF!</f>
        <v>#REF!</v>
      </c>
      <c r="V12" s="271">
        <f t="shared" si="14"/>
        <v>0</v>
      </c>
      <c r="Y12" s="353" t="e">
        <f t="shared" si="0"/>
        <v>#REF!</v>
      </c>
      <c r="Z12" s="354" t="e">
        <f t="shared" ref="Z12:Z28" si="26">C17</f>
        <v>#REF!</v>
      </c>
      <c r="AA12" s="391" t="e">
        <f t="shared" si="22"/>
        <v>#REF!</v>
      </c>
      <c r="AB12" s="392" t="e">
        <f t="shared" si="22"/>
        <v>#REF!</v>
      </c>
      <c r="AC12" s="391" t="e">
        <f t="shared" si="22"/>
        <v>#REF!</v>
      </c>
      <c r="AD12" s="392" t="e">
        <f t="shared" si="22"/>
        <v>#REF!</v>
      </c>
      <c r="AE12" s="391" t="e">
        <f t="shared" si="22"/>
        <v>#REF!</v>
      </c>
      <c r="AF12" s="392" t="e">
        <f t="shared" si="22"/>
        <v>#REF!</v>
      </c>
      <c r="AG12" s="391" t="e">
        <f t="shared" si="22"/>
        <v>#REF!</v>
      </c>
      <c r="AH12" s="392" t="e">
        <f t="shared" si="22"/>
        <v>#REF!</v>
      </c>
      <c r="AI12" s="391" t="e">
        <f t="shared" si="22"/>
        <v>#REF!</v>
      </c>
      <c r="AJ12" s="392" t="e">
        <f t="shared" si="15"/>
        <v>#REF!</v>
      </c>
      <c r="AM12" s="353" t="e">
        <f t="shared" si="1"/>
        <v>#REF!</v>
      </c>
      <c r="AN12" s="354" t="e">
        <f t="shared" ref="AN12:AN26" si="27">C17</f>
        <v>#REF!</v>
      </c>
      <c r="AO12" s="391" t="e">
        <f t="shared" si="23"/>
        <v>#REF!</v>
      </c>
      <c r="AP12" s="392" t="e">
        <f t="shared" si="11"/>
        <v>#REF!</v>
      </c>
      <c r="AQ12" s="391" t="e">
        <f t="shared" si="11"/>
        <v>#REF!</v>
      </c>
      <c r="AR12" s="392" t="e">
        <f t="shared" si="11"/>
        <v>#REF!</v>
      </c>
      <c r="AS12" s="391" t="e">
        <f t="shared" si="11"/>
        <v>#REF!</v>
      </c>
      <c r="AT12" s="392" t="e">
        <f t="shared" si="11"/>
        <v>#REF!</v>
      </c>
      <c r="AU12" s="391" t="e">
        <f t="shared" si="11"/>
        <v>#REF!</v>
      </c>
      <c r="AV12" s="392" t="e">
        <f t="shared" si="11"/>
        <v>#REF!</v>
      </c>
      <c r="AW12" s="391" t="e">
        <f t="shared" si="5"/>
        <v>#REF!</v>
      </c>
      <c r="AX12" s="297"/>
      <c r="AZ12" s="353" t="e">
        <f t="shared" si="6"/>
        <v>#REF!</v>
      </c>
      <c r="BA12" s="354" t="e">
        <f t="shared" si="24"/>
        <v>#REF!</v>
      </c>
      <c r="BB12" s="391" t="e">
        <f t="shared" si="25"/>
        <v>#REF!</v>
      </c>
      <c r="BC12" s="392" t="e">
        <f t="shared" si="25"/>
        <v>#REF!</v>
      </c>
      <c r="BD12" s="391" t="e">
        <f t="shared" si="25"/>
        <v>#REF!</v>
      </c>
      <c r="BE12" s="392" t="e">
        <f t="shared" si="25"/>
        <v>#REF!</v>
      </c>
      <c r="BF12" s="391" t="e">
        <f t="shared" si="25"/>
        <v>#REF!</v>
      </c>
      <c r="BG12" s="392" t="e">
        <f t="shared" si="25"/>
        <v>#REF!</v>
      </c>
      <c r="BH12" s="391" t="e">
        <f t="shared" si="25"/>
        <v>#REF!</v>
      </c>
      <c r="BI12" s="392" t="e">
        <f t="shared" si="25"/>
        <v>#REF!</v>
      </c>
      <c r="BJ12" s="391" t="e">
        <f t="shared" si="25"/>
        <v>#REF!</v>
      </c>
      <c r="BK12" s="392" t="e">
        <f t="shared" si="25"/>
        <v>#REF!</v>
      </c>
      <c r="BL12" s="392" t="e">
        <f t="shared" si="25"/>
        <v>#REF!</v>
      </c>
    </row>
    <row r="13" spans="1:64">
      <c r="A13" s="270"/>
      <c r="B13" s="353" t="e">
        <f>#REF!</f>
        <v>#REF!</v>
      </c>
      <c r="C13" s="354" t="e">
        <f>#REF!</f>
        <v>#REF!</v>
      </c>
      <c r="E13" s="357"/>
      <c r="F13" s="357">
        <f>SUMIF($A$74:$A$741,B13&amp;"- "&amp;C13,$G$74:$G$741)</f>
        <v>0</v>
      </c>
      <c r="G13" s="357">
        <f>E13+F13</f>
        <v>0</v>
      </c>
      <c r="I13" s="357"/>
      <c r="J13" s="357">
        <f t="shared" si="20"/>
        <v>0</v>
      </c>
      <c r="K13" s="357">
        <f>I13+J13</f>
        <v>0</v>
      </c>
      <c r="M13" s="357">
        <f>G13-K13</f>
        <v>0</v>
      </c>
      <c r="N13" s="354"/>
      <c r="O13" s="288" t="str">
        <f t="shared" si="21"/>
        <v/>
      </c>
      <c r="P13" s="289" t="str">
        <f t="shared" si="16"/>
        <v/>
      </c>
      <c r="Q13" s="280"/>
      <c r="R13" s="271" t="e">
        <f>#REF!</f>
        <v>#REF!</v>
      </c>
      <c r="S13" s="271">
        <f t="shared" si="13"/>
        <v>0</v>
      </c>
      <c r="U13" s="271" t="e">
        <f>#REF!</f>
        <v>#REF!</v>
      </c>
      <c r="V13" s="271">
        <f t="shared" si="14"/>
        <v>0</v>
      </c>
      <c r="Y13" s="270" t="e">
        <f t="shared" si="0"/>
        <v>#REF!</v>
      </c>
      <c r="Z13" s="283" t="e">
        <f t="shared" si="26"/>
        <v>#REF!</v>
      </c>
      <c r="AA13" s="284" t="e">
        <f t="shared" si="22"/>
        <v>#REF!</v>
      </c>
      <c r="AB13" s="285" t="e">
        <f t="shared" si="22"/>
        <v>#REF!</v>
      </c>
      <c r="AC13" s="284" t="e">
        <f t="shared" si="22"/>
        <v>#REF!</v>
      </c>
      <c r="AD13" s="285" t="e">
        <f t="shared" si="22"/>
        <v>#REF!</v>
      </c>
      <c r="AE13" s="284" t="e">
        <f t="shared" si="22"/>
        <v>#REF!</v>
      </c>
      <c r="AF13" s="285" t="e">
        <f t="shared" si="22"/>
        <v>#REF!</v>
      </c>
      <c r="AG13" s="284" t="e">
        <f t="shared" si="22"/>
        <v>#REF!</v>
      </c>
      <c r="AH13" s="285" t="e">
        <f t="shared" si="22"/>
        <v>#REF!</v>
      </c>
      <c r="AI13" s="284" t="e">
        <f t="shared" si="22"/>
        <v>#REF!</v>
      </c>
      <c r="AJ13" s="285" t="e">
        <f t="shared" si="15"/>
        <v>#REF!</v>
      </c>
      <c r="AM13" s="270" t="e">
        <f t="shared" si="1"/>
        <v>#REF!</v>
      </c>
      <c r="AN13" s="283" t="e">
        <f t="shared" si="27"/>
        <v>#REF!</v>
      </c>
      <c r="AO13" s="284" t="e">
        <f t="shared" si="23"/>
        <v>#REF!</v>
      </c>
      <c r="AP13" s="285" t="e">
        <f t="shared" si="11"/>
        <v>#REF!</v>
      </c>
      <c r="AQ13" s="284" t="e">
        <f t="shared" si="11"/>
        <v>#REF!</v>
      </c>
      <c r="AR13" s="285" t="e">
        <f t="shared" si="11"/>
        <v>#REF!</v>
      </c>
      <c r="AS13" s="284" t="e">
        <f t="shared" si="11"/>
        <v>#REF!</v>
      </c>
      <c r="AT13" s="285" t="e">
        <f t="shared" si="11"/>
        <v>#REF!</v>
      </c>
      <c r="AU13" s="284" t="e">
        <f t="shared" si="11"/>
        <v>#REF!</v>
      </c>
      <c r="AV13" s="285" t="e">
        <f t="shared" si="11"/>
        <v>#REF!</v>
      </c>
      <c r="AW13" s="284" t="e">
        <f t="shared" si="5"/>
        <v>#REF!</v>
      </c>
      <c r="AX13" s="285"/>
      <c r="AZ13" s="270" t="e">
        <f t="shared" si="6"/>
        <v>#REF!</v>
      </c>
      <c r="BA13" s="283" t="e">
        <f t="shared" si="24"/>
        <v>#REF!</v>
      </c>
      <c r="BB13" s="284" t="e">
        <f t="shared" si="25"/>
        <v>#REF!</v>
      </c>
      <c r="BC13" s="285" t="e">
        <f t="shared" si="25"/>
        <v>#REF!</v>
      </c>
      <c r="BD13" s="284" t="e">
        <f t="shared" si="25"/>
        <v>#REF!</v>
      </c>
      <c r="BE13" s="285" t="e">
        <f t="shared" si="25"/>
        <v>#REF!</v>
      </c>
      <c r="BF13" s="284" t="e">
        <f t="shared" si="25"/>
        <v>#REF!</v>
      </c>
      <c r="BG13" s="285" t="e">
        <f t="shared" si="25"/>
        <v>#REF!</v>
      </c>
      <c r="BH13" s="284" t="e">
        <f t="shared" si="25"/>
        <v>#REF!</v>
      </c>
      <c r="BI13" s="285" t="e">
        <f t="shared" si="25"/>
        <v>#REF!</v>
      </c>
      <c r="BJ13" s="284" t="e">
        <f t="shared" si="25"/>
        <v>#REF!</v>
      </c>
      <c r="BK13" s="285" t="e">
        <f t="shared" si="25"/>
        <v>#REF!</v>
      </c>
      <c r="BL13" s="285" t="e">
        <f t="shared" si="25"/>
        <v>#REF!</v>
      </c>
    </row>
    <row r="14" spans="1:64">
      <c r="A14" s="270"/>
      <c r="B14" s="276" t="e">
        <f>#REF!</f>
        <v>#REF!</v>
      </c>
      <c r="C14" s="277"/>
      <c r="D14" s="274"/>
      <c r="E14" s="286">
        <f>SUM(E15:E29)</f>
        <v>0</v>
      </c>
      <c r="F14" s="286">
        <f>SUM(F15:F29)</f>
        <v>0</v>
      </c>
      <c r="G14" s="286">
        <f>SUM(G15:G29)</f>
        <v>0</v>
      </c>
      <c r="H14" s="274"/>
      <c r="I14" s="286">
        <f>SUM(I15:I29)</f>
        <v>0</v>
      </c>
      <c r="J14" s="286">
        <f>SUM(J15:J29)</f>
        <v>0</v>
      </c>
      <c r="K14" s="286">
        <f>SUM(K15:K29)</f>
        <v>0</v>
      </c>
      <c r="L14" s="274"/>
      <c r="M14" s="286">
        <f>SUM(M15:M29)</f>
        <v>0</v>
      </c>
      <c r="N14" s="277"/>
      <c r="O14" s="288"/>
      <c r="P14" s="289"/>
      <c r="Q14" s="280"/>
      <c r="R14" s="291" t="s">
        <v>17</v>
      </c>
      <c r="S14" s="292">
        <f>SUM(S5:S13)</f>
        <v>0</v>
      </c>
      <c r="T14" s="293" t="str">
        <f>IF(F69=S14,"","ERROR")</f>
        <v/>
      </c>
      <c r="U14" s="271" t="e">
        <f>#REF!</f>
        <v>#REF!</v>
      </c>
      <c r="V14" s="271">
        <f t="shared" si="14"/>
        <v>0</v>
      </c>
      <c r="W14" s="272"/>
      <c r="Y14" s="353" t="e">
        <f t="shared" si="0"/>
        <v>#REF!</v>
      </c>
      <c r="Z14" s="354" t="e">
        <f t="shared" si="26"/>
        <v>#REF!</v>
      </c>
      <c r="AA14" s="391" t="e">
        <f t="shared" si="22"/>
        <v>#REF!</v>
      </c>
      <c r="AB14" s="392" t="e">
        <f t="shared" si="22"/>
        <v>#REF!</v>
      </c>
      <c r="AC14" s="391" t="e">
        <f t="shared" si="22"/>
        <v>#REF!</v>
      </c>
      <c r="AD14" s="392" t="e">
        <f t="shared" si="22"/>
        <v>#REF!</v>
      </c>
      <c r="AE14" s="391" t="e">
        <f t="shared" si="22"/>
        <v>#REF!</v>
      </c>
      <c r="AF14" s="392" t="e">
        <f t="shared" si="22"/>
        <v>#REF!</v>
      </c>
      <c r="AG14" s="391" t="e">
        <f t="shared" si="22"/>
        <v>#REF!</v>
      </c>
      <c r="AH14" s="392" t="e">
        <f t="shared" si="22"/>
        <v>#REF!</v>
      </c>
      <c r="AI14" s="391" t="e">
        <f t="shared" si="22"/>
        <v>#REF!</v>
      </c>
      <c r="AJ14" s="392" t="e">
        <f t="shared" si="15"/>
        <v>#REF!</v>
      </c>
      <c r="AM14" s="353" t="e">
        <f t="shared" si="1"/>
        <v>#REF!</v>
      </c>
      <c r="AN14" s="354" t="e">
        <f t="shared" si="27"/>
        <v>#REF!</v>
      </c>
      <c r="AO14" s="391" t="e">
        <f t="shared" si="23"/>
        <v>#REF!</v>
      </c>
      <c r="AP14" s="392" t="e">
        <f t="shared" si="11"/>
        <v>#REF!</v>
      </c>
      <c r="AQ14" s="391" t="e">
        <f t="shared" si="11"/>
        <v>#REF!</v>
      </c>
      <c r="AR14" s="392" t="e">
        <f t="shared" si="11"/>
        <v>#REF!</v>
      </c>
      <c r="AS14" s="391" t="e">
        <f t="shared" si="11"/>
        <v>#REF!</v>
      </c>
      <c r="AT14" s="392" t="e">
        <f t="shared" si="11"/>
        <v>#REF!</v>
      </c>
      <c r="AU14" s="391" t="e">
        <f t="shared" si="11"/>
        <v>#REF!</v>
      </c>
      <c r="AV14" s="392" t="e">
        <f t="shared" si="11"/>
        <v>#REF!</v>
      </c>
      <c r="AW14" s="391" t="e">
        <f t="shared" si="5"/>
        <v>#REF!</v>
      </c>
      <c r="AX14" s="297"/>
      <c r="AZ14" s="353" t="e">
        <f t="shared" si="6"/>
        <v>#REF!</v>
      </c>
      <c r="BA14" s="354" t="e">
        <f t="shared" si="24"/>
        <v>#REF!</v>
      </c>
      <c r="BB14" s="391" t="e">
        <f t="shared" si="25"/>
        <v>#REF!</v>
      </c>
      <c r="BC14" s="392" t="e">
        <f t="shared" si="25"/>
        <v>#REF!</v>
      </c>
      <c r="BD14" s="391" t="e">
        <f t="shared" si="25"/>
        <v>#REF!</v>
      </c>
      <c r="BE14" s="392" t="e">
        <f t="shared" si="25"/>
        <v>#REF!</v>
      </c>
      <c r="BF14" s="391" t="e">
        <f t="shared" si="25"/>
        <v>#REF!</v>
      </c>
      <c r="BG14" s="392" t="e">
        <f t="shared" si="25"/>
        <v>#REF!</v>
      </c>
      <c r="BH14" s="391" t="e">
        <f t="shared" si="25"/>
        <v>#REF!</v>
      </c>
      <c r="BI14" s="392" t="e">
        <f t="shared" si="25"/>
        <v>#REF!</v>
      </c>
      <c r="BJ14" s="391" t="e">
        <f t="shared" si="25"/>
        <v>#REF!</v>
      </c>
      <c r="BK14" s="392" t="e">
        <f t="shared" si="25"/>
        <v>#REF!</v>
      </c>
      <c r="BL14" s="392" t="e">
        <f t="shared" si="25"/>
        <v>#REF!</v>
      </c>
    </row>
    <row r="15" spans="1:64" ht="9.75" customHeight="1">
      <c r="A15" s="270"/>
      <c r="B15" s="270" t="e">
        <f>#REF!</f>
        <v>#REF!</v>
      </c>
      <c r="C15" s="269" t="e">
        <f>#REF!</f>
        <v>#REF!</v>
      </c>
      <c r="E15" s="290"/>
      <c r="F15" s="290">
        <f t="shared" ref="F15:F29" si="28">SUMIF($A$74:$A$741,B15&amp;"- "&amp;C15,$G$74:$G$741)</f>
        <v>0</v>
      </c>
      <c r="G15" s="290">
        <f t="shared" ref="G15:G29" si="29">E15+F15</f>
        <v>0</v>
      </c>
      <c r="I15" s="290"/>
      <c r="J15" s="290">
        <f t="shared" si="20"/>
        <v>0</v>
      </c>
      <c r="K15" s="290">
        <f t="shared" ref="K15:K29" si="30">I15+J15</f>
        <v>0</v>
      </c>
      <c r="M15" s="290">
        <f t="shared" ref="M15:M29" si="31">G15-K15</f>
        <v>0</v>
      </c>
      <c r="O15" s="288" t="str">
        <f t="shared" si="21"/>
        <v/>
      </c>
      <c r="P15" s="289" t="str">
        <f t="shared" si="16"/>
        <v/>
      </c>
      <c r="Q15" s="280"/>
      <c r="U15" s="271" t="e">
        <f>#REF!</f>
        <v>#REF!</v>
      </c>
      <c r="V15" s="271">
        <f t="shared" si="14"/>
        <v>0</v>
      </c>
      <c r="Y15" s="270" t="e">
        <f t="shared" si="0"/>
        <v>#REF!</v>
      </c>
      <c r="Z15" s="283" t="e">
        <f t="shared" si="26"/>
        <v>#REF!</v>
      </c>
      <c r="AA15" s="284" t="e">
        <f t="shared" si="22"/>
        <v>#REF!</v>
      </c>
      <c r="AB15" s="285" t="e">
        <f t="shared" si="22"/>
        <v>#REF!</v>
      </c>
      <c r="AC15" s="284" t="e">
        <f t="shared" si="22"/>
        <v>#REF!</v>
      </c>
      <c r="AD15" s="285" t="e">
        <f t="shared" si="22"/>
        <v>#REF!</v>
      </c>
      <c r="AE15" s="284" t="e">
        <f t="shared" si="22"/>
        <v>#REF!</v>
      </c>
      <c r="AF15" s="285" t="e">
        <f t="shared" si="22"/>
        <v>#REF!</v>
      </c>
      <c r="AG15" s="284" t="e">
        <f t="shared" si="22"/>
        <v>#REF!</v>
      </c>
      <c r="AH15" s="285" t="e">
        <f t="shared" si="22"/>
        <v>#REF!</v>
      </c>
      <c r="AI15" s="284" t="e">
        <f t="shared" si="22"/>
        <v>#REF!</v>
      </c>
      <c r="AJ15" s="285" t="e">
        <f t="shared" si="15"/>
        <v>#REF!</v>
      </c>
      <c r="AM15" s="270" t="e">
        <f t="shared" si="1"/>
        <v>#REF!</v>
      </c>
      <c r="AN15" s="283" t="e">
        <f t="shared" si="27"/>
        <v>#REF!</v>
      </c>
      <c r="AO15" s="284" t="e">
        <f t="shared" si="23"/>
        <v>#REF!</v>
      </c>
      <c r="AP15" s="285" t="e">
        <f t="shared" si="11"/>
        <v>#REF!</v>
      </c>
      <c r="AQ15" s="284" t="e">
        <f t="shared" si="11"/>
        <v>#REF!</v>
      </c>
      <c r="AR15" s="285" t="e">
        <f t="shared" si="11"/>
        <v>#REF!</v>
      </c>
      <c r="AS15" s="284" t="e">
        <f t="shared" si="11"/>
        <v>#REF!</v>
      </c>
      <c r="AT15" s="285" t="e">
        <f t="shared" si="11"/>
        <v>#REF!</v>
      </c>
      <c r="AU15" s="284" t="e">
        <f t="shared" si="11"/>
        <v>#REF!</v>
      </c>
      <c r="AV15" s="285" t="e">
        <f t="shared" si="11"/>
        <v>#REF!</v>
      </c>
      <c r="AW15" s="284" t="e">
        <f t="shared" si="5"/>
        <v>#REF!</v>
      </c>
      <c r="AX15" s="285"/>
      <c r="AZ15" s="270" t="e">
        <f t="shared" si="6"/>
        <v>#REF!</v>
      </c>
      <c r="BA15" s="283" t="e">
        <f t="shared" si="24"/>
        <v>#REF!</v>
      </c>
      <c r="BB15" s="284" t="e">
        <f t="shared" si="25"/>
        <v>#REF!</v>
      </c>
      <c r="BC15" s="285" t="e">
        <f t="shared" si="25"/>
        <v>#REF!</v>
      </c>
      <c r="BD15" s="284" t="e">
        <f t="shared" si="25"/>
        <v>#REF!</v>
      </c>
      <c r="BE15" s="285" t="e">
        <f t="shared" si="25"/>
        <v>#REF!</v>
      </c>
      <c r="BF15" s="284" t="e">
        <f t="shared" si="25"/>
        <v>#REF!</v>
      </c>
      <c r="BG15" s="285" t="e">
        <f t="shared" si="25"/>
        <v>#REF!</v>
      </c>
      <c r="BH15" s="284" t="e">
        <f t="shared" si="25"/>
        <v>#REF!</v>
      </c>
      <c r="BI15" s="285" t="e">
        <f t="shared" si="25"/>
        <v>#REF!</v>
      </c>
      <c r="BJ15" s="284" t="e">
        <f t="shared" si="25"/>
        <v>#REF!</v>
      </c>
      <c r="BK15" s="285" t="e">
        <f t="shared" si="25"/>
        <v>#REF!</v>
      </c>
      <c r="BL15" s="285" t="e">
        <f t="shared" si="25"/>
        <v>#REF!</v>
      </c>
    </row>
    <row r="16" spans="1:64" ht="10.5" customHeight="1">
      <c r="A16" s="270"/>
      <c r="B16" s="353" t="e">
        <f>#REF!</f>
        <v>#REF!</v>
      </c>
      <c r="C16" s="354" t="e">
        <f>#REF!</f>
        <v>#REF!</v>
      </c>
      <c r="E16" s="357"/>
      <c r="F16" s="357">
        <f t="shared" si="28"/>
        <v>0</v>
      </c>
      <c r="G16" s="357">
        <f t="shared" si="29"/>
        <v>0</v>
      </c>
      <c r="I16" s="357"/>
      <c r="J16" s="357">
        <f t="shared" si="20"/>
        <v>0</v>
      </c>
      <c r="K16" s="357">
        <f t="shared" si="30"/>
        <v>0</v>
      </c>
      <c r="M16" s="357">
        <f t="shared" si="31"/>
        <v>0</v>
      </c>
      <c r="N16" s="354"/>
      <c r="O16" s="288" t="str">
        <f t="shared" si="21"/>
        <v/>
      </c>
      <c r="P16" s="289" t="str">
        <f t="shared" si="16"/>
        <v/>
      </c>
      <c r="Q16" s="280"/>
      <c r="U16" s="291" t="s">
        <v>8</v>
      </c>
      <c r="V16" s="292">
        <f>SUM(V5:V15)</f>
        <v>0</v>
      </c>
      <c r="Y16" s="353" t="e">
        <f t="shared" si="0"/>
        <v>#REF!</v>
      </c>
      <c r="Z16" s="354" t="e">
        <f t="shared" si="26"/>
        <v>#REF!</v>
      </c>
      <c r="AA16" s="391" t="e">
        <f t="shared" si="22"/>
        <v>#REF!</v>
      </c>
      <c r="AB16" s="392" t="e">
        <f t="shared" si="22"/>
        <v>#REF!</v>
      </c>
      <c r="AC16" s="391" t="e">
        <f t="shared" si="22"/>
        <v>#REF!</v>
      </c>
      <c r="AD16" s="392" t="e">
        <f t="shared" si="22"/>
        <v>#REF!</v>
      </c>
      <c r="AE16" s="391" t="e">
        <f t="shared" si="22"/>
        <v>#REF!</v>
      </c>
      <c r="AF16" s="392" t="e">
        <f t="shared" si="22"/>
        <v>#REF!</v>
      </c>
      <c r="AG16" s="391" t="e">
        <f t="shared" si="22"/>
        <v>#REF!</v>
      </c>
      <c r="AH16" s="392" t="e">
        <f t="shared" si="22"/>
        <v>#REF!</v>
      </c>
      <c r="AI16" s="391" t="e">
        <f t="shared" si="22"/>
        <v>#REF!</v>
      </c>
      <c r="AJ16" s="392" t="e">
        <f t="shared" si="15"/>
        <v>#REF!</v>
      </c>
      <c r="AM16" s="353" t="e">
        <f t="shared" si="1"/>
        <v>#REF!</v>
      </c>
      <c r="AN16" s="354" t="e">
        <f t="shared" si="27"/>
        <v>#REF!</v>
      </c>
      <c r="AO16" s="391" t="e">
        <f t="shared" si="23"/>
        <v>#REF!</v>
      </c>
      <c r="AP16" s="392" t="e">
        <f t="shared" si="11"/>
        <v>#REF!</v>
      </c>
      <c r="AQ16" s="391" t="e">
        <f t="shared" si="11"/>
        <v>#REF!</v>
      </c>
      <c r="AR16" s="392" t="e">
        <f t="shared" si="11"/>
        <v>#REF!</v>
      </c>
      <c r="AS16" s="391" t="e">
        <f t="shared" si="11"/>
        <v>#REF!</v>
      </c>
      <c r="AT16" s="392" t="e">
        <f t="shared" si="11"/>
        <v>#REF!</v>
      </c>
      <c r="AU16" s="391" t="e">
        <f t="shared" si="11"/>
        <v>#REF!</v>
      </c>
      <c r="AV16" s="392" t="e">
        <f t="shared" si="11"/>
        <v>#REF!</v>
      </c>
      <c r="AW16" s="391" t="e">
        <f t="shared" si="5"/>
        <v>#REF!</v>
      </c>
      <c r="AX16" s="297"/>
      <c r="AZ16" s="353" t="e">
        <f t="shared" si="6"/>
        <v>#REF!</v>
      </c>
      <c r="BA16" s="354" t="e">
        <f t="shared" si="24"/>
        <v>#REF!</v>
      </c>
      <c r="BB16" s="391" t="e">
        <f t="shared" si="25"/>
        <v>#REF!</v>
      </c>
      <c r="BC16" s="392" t="e">
        <f t="shared" si="25"/>
        <v>#REF!</v>
      </c>
      <c r="BD16" s="391" t="e">
        <f t="shared" si="25"/>
        <v>#REF!</v>
      </c>
      <c r="BE16" s="392" t="e">
        <f t="shared" si="25"/>
        <v>#REF!</v>
      </c>
      <c r="BF16" s="391" t="e">
        <f t="shared" si="25"/>
        <v>#REF!</v>
      </c>
      <c r="BG16" s="392" t="e">
        <f t="shared" si="25"/>
        <v>#REF!</v>
      </c>
      <c r="BH16" s="391" t="e">
        <f t="shared" si="25"/>
        <v>#REF!</v>
      </c>
      <c r="BI16" s="392" t="e">
        <f t="shared" si="25"/>
        <v>#REF!</v>
      </c>
      <c r="BJ16" s="391" t="e">
        <f t="shared" si="25"/>
        <v>#REF!</v>
      </c>
      <c r="BK16" s="392" t="e">
        <f t="shared" si="25"/>
        <v>#REF!</v>
      </c>
      <c r="BL16" s="392" t="e">
        <f t="shared" si="25"/>
        <v>#REF!</v>
      </c>
    </row>
    <row r="17" spans="1:64" ht="9.75" customHeight="1">
      <c r="A17" s="270"/>
      <c r="B17" s="270" t="e">
        <f>#REF!</f>
        <v>#REF!</v>
      </c>
      <c r="C17" s="283" t="e">
        <f>#REF!</f>
        <v>#REF!</v>
      </c>
      <c r="E17" s="290"/>
      <c r="F17" s="290">
        <f t="shared" si="28"/>
        <v>0</v>
      </c>
      <c r="G17" s="290">
        <f t="shared" si="29"/>
        <v>0</v>
      </c>
      <c r="I17" s="290"/>
      <c r="J17" s="290">
        <f t="shared" si="20"/>
        <v>0</v>
      </c>
      <c r="K17" s="290">
        <f t="shared" si="30"/>
        <v>0</v>
      </c>
      <c r="M17" s="290">
        <f t="shared" si="31"/>
        <v>0</v>
      </c>
      <c r="N17" s="283"/>
      <c r="O17" s="288" t="str">
        <f t="shared" si="21"/>
        <v/>
      </c>
      <c r="P17" s="289" t="str">
        <f t="shared" si="16"/>
        <v/>
      </c>
      <c r="Q17" s="280"/>
      <c r="R17" s="281" t="s">
        <v>16</v>
      </c>
      <c r="S17" s="282" t="s">
        <v>3</v>
      </c>
      <c r="Y17" s="270" t="e">
        <f t="shared" si="0"/>
        <v>#REF!</v>
      </c>
      <c r="Z17" s="283" t="e">
        <f t="shared" si="26"/>
        <v>#REF!</v>
      </c>
      <c r="AA17" s="284" t="e">
        <f t="shared" si="22"/>
        <v>#REF!</v>
      </c>
      <c r="AB17" s="285" t="e">
        <f t="shared" si="22"/>
        <v>#REF!</v>
      </c>
      <c r="AC17" s="284" t="e">
        <f t="shared" si="22"/>
        <v>#REF!</v>
      </c>
      <c r="AD17" s="285" t="e">
        <f t="shared" si="22"/>
        <v>#REF!</v>
      </c>
      <c r="AE17" s="284" t="e">
        <f t="shared" si="22"/>
        <v>#REF!</v>
      </c>
      <c r="AF17" s="285" t="e">
        <f t="shared" si="22"/>
        <v>#REF!</v>
      </c>
      <c r="AG17" s="284" t="e">
        <f t="shared" si="22"/>
        <v>#REF!</v>
      </c>
      <c r="AH17" s="285" t="e">
        <f t="shared" si="22"/>
        <v>#REF!</v>
      </c>
      <c r="AI17" s="284" t="e">
        <f t="shared" si="22"/>
        <v>#REF!</v>
      </c>
      <c r="AJ17" s="285" t="e">
        <f t="shared" si="15"/>
        <v>#REF!</v>
      </c>
      <c r="AM17" s="270" t="e">
        <f t="shared" si="1"/>
        <v>#REF!</v>
      </c>
      <c r="AN17" s="283" t="e">
        <f t="shared" si="27"/>
        <v>#REF!</v>
      </c>
      <c r="AO17" s="284" t="e">
        <f t="shared" si="23"/>
        <v>#REF!</v>
      </c>
      <c r="AP17" s="285" t="e">
        <f t="shared" si="11"/>
        <v>#REF!</v>
      </c>
      <c r="AQ17" s="284" t="e">
        <f t="shared" si="11"/>
        <v>#REF!</v>
      </c>
      <c r="AR17" s="285" t="e">
        <f t="shared" si="11"/>
        <v>#REF!</v>
      </c>
      <c r="AS17" s="284" t="e">
        <f t="shared" si="11"/>
        <v>#REF!</v>
      </c>
      <c r="AT17" s="285" t="e">
        <f t="shared" si="11"/>
        <v>#REF!</v>
      </c>
      <c r="AU17" s="284" t="e">
        <f t="shared" si="11"/>
        <v>#REF!</v>
      </c>
      <c r="AV17" s="285" t="e">
        <f t="shared" si="11"/>
        <v>#REF!</v>
      </c>
      <c r="AW17" s="284" t="e">
        <f t="shared" si="5"/>
        <v>#REF!</v>
      </c>
      <c r="AX17" s="285"/>
      <c r="AZ17" s="270" t="e">
        <f t="shared" si="6"/>
        <v>#REF!</v>
      </c>
      <c r="BA17" s="283" t="e">
        <f t="shared" si="24"/>
        <v>#REF!</v>
      </c>
      <c r="BB17" s="284" t="e">
        <f t="shared" si="25"/>
        <v>#REF!</v>
      </c>
      <c r="BC17" s="285" t="e">
        <f t="shared" si="25"/>
        <v>#REF!</v>
      </c>
      <c r="BD17" s="284" t="e">
        <f t="shared" si="25"/>
        <v>#REF!</v>
      </c>
      <c r="BE17" s="285" t="e">
        <f t="shared" si="25"/>
        <v>#REF!</v>
      </c>
      <c r="BF17" s="284" t="e">
        <f t="shared" si="25"/>
        <v>#REF!</v>
      </c>
      <c r="BG17" s="285" t="e">
        <f t="shared" si="25"/>
        <v>#REF!</v>
      </c>
      <c r="BH17" s="284" t="e">
        <f t="shared" si="25"/>
        <v>#REF!</v>
      </c>
      <c r="BI17" s="285" t="e">
        <f t="shared" si="25"/>
        <v>#REF!</v>
      </c>
      <c r="BJ17" s="284" t="e">
        <f t="shared" si="25"/>
        <v>#REF!</v>
      </c>
      <c r="BK17" s="285" t="e">
        <f t="shared" si="25"/>
        <v>#REF!</v>
      </c>
      <c r="BL17" s="285" t="e">
        <f t="shared" si="25"/>
        <v>#REF!</v>
      </c>
    </row>
    <row r="18" spans="1:64" ht="9.75" customHeight="1">
      <c r="A18" s="270"/>
      <c r="B18" s="353" t="e">
        <f>#REF!</f>
        <v>#REF!</v>
      </c>
      <c r="C18" s="354" t="e">
        <f>#REF!</f>
        <v>#REF!</v>
      </c>
      <c r="E18" s="357"/>
      <c r="F18" s="357">
        <f t="shared" si="28"/>
        <v>0</v>
      </c>
      <c r="G18" s="357">
        <f t="shared" si="29"/>
        <v>0</v>
      </c>
      <c r="I18" s="357"/>
      <c r="J18" s="357">
        <f t="shared" si="20"/>
        <v>0</v>
      </c>
      <c r="K18" s="357">
        <f t="shared" si="30"/>
        <v>0</v>
      </c>
      <c r="M18" s="357">
        <f t="shared" si="31"/>
        <v>0</v>
      </c>
      <c r="N18" s="354"/>
      <c r="O18" s="288" t="str">
        <f t="shared" si="21"/>
        <v/>
      </c>
      <c r="P18" s="289" t="str">
        <f t="shared" si="16"/>
        <v/>
      </c>
      <c r="Q18" s="280"/>
      <c r="R18" s="271" t="e">
        <f>#REF!</f>
        <v>#REF!</v>
      </c>
      <c r="S18" s="294">
        <f>SUMIF($K$74:$K$741,R18,$O$74:$O$741)</f>
        <v>0</v>
      </c>
      <c r="Y18" s="353" t="e">
        <f t="shared" si="0"/>
        <v>#REF!</v>
      </c>
      <c r="Z18" s="354" t="e">
        <f t="shared" si="26"/>
        <v>#REF!</v>
      </c>
      <c r="AA18" s="391" t="e">
        <f t="shared" si="22"/>
        <v>#REF!</v>
      </c>
      <c r="AB18" s="392" t="e">
        <f t="shared" si="22"/>
        <v>#REF!</v>
      </c>
      <c r="AC18" s="391" t="e">
        <f t="shared" si="22"/>
        <v>#REF!</v>
      </c>
      <c r="AD18" s="392" t="e">
        <f t="shared" si="22"/>
        <v>#REF!</v>
      </c>
      <c r="AE18" s="391" t="e">
        <f t="shared" si="22"/>
        <v>#REF!</v>
      </c>
      <c r="AF18" s="392" t="e">
        <f t="shared" si="22"/>
        <v>#REF!</v>
      </c>
      <c r="AG18" s="391" t="e">
        <f t="shared" si="22"/>
        <v>#REF!</v>
      </c>
      <c r="AH18" s="392" t="e">
        <f t="shared" si="22"/>
        <v>#REF!</v>
      </c>
      <c r="AI18" s="391" t="e">
        <f t="shared" si="22"/>
        <v>#REF!</v>
      </c>
      <c r="AJ18" s="392" t="e">
        <f t="shared" si="15"/>
        <v>#REF!</v>
      </c>
      <c r="AM18" s="353" t="e">
        <f t="shared" si="1"/>
        <v>#REF!</v>
      </c>
      <c r="AN18" s="354" t="e">
        <f t="shared" si="27"/>
        <v>#REF!</v>
      </c>
      <c r="AO18" s="391" t="e">
        <f t="shared" si="23"/>
        <v>#REF!</v>
      </c>
      <c r="AP18" s="392" t="e">
        <f t="shared" si="11"/>
        <v>#REF!</v>
      </c>
      <c r="AQ18" s="391" t="e">
        <f t="shared" si="11"/>
        <v>#REF!</v>
      </c>
      <c r="AR18" s="392" t="e">
        <f t="shared" si="11"/>
        <v>#REF!</v>
      </c>
      <c r="AS18" s="391" t="e">
        <f t="shared" si="11"/>
        <v>#REF!</v>
      </c>
      <c r="AT18" s="392" t="e">
        <f t="shared" si="11"/>
        <v>#REF!</v>
      </c>
      <c r="AU18" s="391" t="e">
        <f t="shared" si="11"/>
        <v>#REF!</v>
      </c>
      <c r="AV18" s="392" t="e">
        <f t="shared" si="11"/>
        <v>#REF!</v>
      </c>
      <c r="AW18" s="391" t="e">
        <f t="shared" si="5"/>
        <v>#REF!</v>
      </c>
      <c r="AX18" s="297"/>
      <c r="AZ18" s="353" t="e">
        <f t="shared" si="6"/>
        <v>#REF!</v>
      </c>
      <c r="BA18" s="354" t="e">
        <f t="shared" si="24"/>
        <v>#REF!</v>
      </c>
      <c r="BB18" s="391" t="e">
        <f t="shared" si="25"/>
        <v>#REF!</v>
      </c>
      <c r="BC18" s="392" t="e">
        <f t="shared" si="25"/>
        <v>#REF!</v>
      </c>
      <c r="BD18" s="391" t="e">
        <f t="shared" si="25"/>
        <v>#REF!</v>
      </c>
      <c r="BE18" s="392" t="e">
        <f t="shared" si="25"/>
        <v>#REF!</v>
      </c>
      <c r="BF18" s="391" t="e">
        <f t="shared" si="25"/>
        <v>#REF!</v>
      </c>
      <c r="BG18" s="392" t="e">
        <f t="shared" si="25"/>
        <v>#REF!</v>
      </c>
      <c r="BH18" s="391" t="e">
        <f t="shared" si="25"/>
        <v>#REF!</v>
      </c>
      <c r="BI18" s="392" t="e">
        <f t="shared" si="25"/>
        <v>#REF!</v>
      </c>
      <c r="BJ18" s="391" t="e">
        <f t="shared" si="25"/>
        <v>#REF!</v>
      </c>
      <c r="BK18" s="392" t="e">
        <f t="shared" si="25"/>
        <v>#REF!</v>
      </c>
      <c r="BL18" s="392" t="e">
        <f t="shared" si="25"/>
        <v>#REF!</v>
      </c>
    </row>
    <row r="19" spans="1:64" ht="9" customHeight="1">
      <c r="A19" s="270"/>
      <c r="B19" s="270" t="e">
        <f>#REF!</f>
        <v>#REF!</v>
      </c>
      <c r="C19" s="283" t="e">
        <f>#REF!</f>
        <v>#REF!</v>
      </c>
      <c r="E19" s="290"/>
      <c r="F19" s="290">
        <f t="shared" si="28"/>
        <v>0</v>
      </c>
      <c r="G19" s="290">
        <f t="shared" si="29"/>
        <v>0</v>
      </c>
      <c r="I19" s="290"/>
      <c r="J19" s="290">
        <f t="shared" si="20"/>
        <v>0</v>
      </c>
      <c r="K19" s="290">
        <f t="shared" si="30"/>
        <v>0</v>
      </c>
      <c r="M19" s="290">
        <f t="shared" si="31"/>
        <v>0</v>
      </c>
      <c r="N19" s="283"/>
      <c r="O19" s="288" t="str">
        <f t="shared" si="21"/>
        <v/>
      </c>
      <c r="P19" s="289" t="str">
        <f t="shared" si="16"/>
        <v/>
      </c>
      <c r="Q19" s="280"/>
      <c r="R19" s="271" t="e">
        <f>#REF!</f>
        <v>#REF!</v>
      </c>
      <c r="S19" s="294">
        <f t="shared" ref="S19:S25" si="32">SUMIF($K$74:$K$741,R19,$O$74:$O$741)</f>
        <v>0</v>
      </c>
      <c r="Y19" s="270" t="e">
        <f t="shared" si="0"/>
        <v>#REF!</v>
      </c>
      <c r="Z19" s="283" t="e">
        <f t="shared" si="26"/>
        <v>#REF!</v>
      </c>
      <c r="AA19" s="284" t="e">
        <f t="shared" si="22"/>
        <v>#REF!</v>
      </c>
      <c r="AB19" s="285" t="e">
        <f t="shared" si="22"/>
        <v>#REF!</v>
      </c>
      <c r="AC19" s="284" t="e">
        <f t="shared" si="22"/>
        <v>#REF!</v>
      </c>
      <c r="AD19" s="285" t="e">
        <f t="shared" si="22"/>
        <v>#REF!</v>
      </c>
      <c r="AE19" s="284" t="e">
        <f t="shared" si="22"/>
        <v>#REF!</v>
      </c>
      <c r="AF19" s="285" t="e">
        <f t="shared" si="22"/>
        <v>#REF!</v>
      </c>
      <c r="AG19" s="284" t="e">
        <f t="shared" si="22"/>
        <v>#REF!</v>
      </c>
      <c r="AH19" s="285" t="e">
        <f t="shared" si="22"/>
        <v>#REF!</v>
      </c>
      <c r="AI19" s="284" t="e">
        <f t="shared" si="22"/>
        <v>#REF!</v>
      </c>
      <c r="AJ19" s="285" t="e">
        <f t="shared" si="15"/>
        <v>#REF!</v>
      </c>
      <c r="AM19" s="270" t="e">
        <f t="shared" si="1"/>
        <v>#REF!</v>
      </c>
      <c r="AN19" s="283" t="e">
        <f t="shared" si="27"/>
        <v>#REF!</v>
      </c>
      <c r="AO19" s="284" t="e">
        <f t="shared" si="23"/>
        <v>#REF!</v>
      </c>
      <c r="AP19" s="285" t="e">
        <f t="shared" si="11"/>
        <v>#REF!</v>
      </c>
      <c r="AQ19" s="284" t="e">
        <f t="shared" si="11"/>
        <v>#REF!</v>
      </c>
      <c r="AR19" s="285" t="e">
        <f t="shared" si="11"/>
        <v>#REF!</v>
      </c>
      <c r="AS19" s="284" t="e">
        <f t="shared" si="11"/>
        <v>#REF!</v>
      </c>
      <c r="AT19" s="285" t="e">
        <f t="shared" si="11"/>
        <v>#REF!</v>
      </c>
      <c r="AU19" s="284" t="e">
        <f t="shared" si="11"/>
        <v>#REF!</v>
      </c>
      <c r="AV19" s="285" t="e">
        <f t="shared" si="11"/>
        <v>#REF!</v>
      </c>
      <c r="AW19" s="284" t="e">
        <f t="shared" si="5"/>
        <v>#REF!</v>
      </c>
      <c r="AX19" s="285"/>
      <c r="AZ19" s="270" t="e">
        <f t="shared" si="6"/>
        <v>#REF!</v>
      </c>
      <c r="BA19" s="283" t="e">
        <f t="shared" si="24"/>
        <v>#REF!</v>
      </c>
      <c r="BB19" s="284" t="e">
        <f t="shared" si="25"/>
        <v>#REF!</v>
      </c>
      <c r="BC19" s="285" t="e">
        <f t="shared" si="25"/>
        <v>#REF!</v>
      </c>
      <c r="BD19" s="284" t="e">
        <f t="shared" si="25"/>
        <v>#REF!</v>
      </c>
      <c r="BE19" s="285" t="e">
        <f t="shared" si="25"/>
        <v>#REF!</v>
      </c>
      <c r="BF19" s="284" t="e">
        <f t="shared" si="25"/>
        <v>#REF!</v>
      </c>
      <c r="BG19" s="285" t="e">
        <f t="shared" si="25"/>
        <v>#REF!</v>
      </c>
      <c r="BH19" s="284" t="e">
        <f t="shared" si="25"/>
        <v>#REF!</v>
      </c>
      <c r="BI19" s="285" t="e">
        <f t="shared" si="25"/>
        <v>#REF!</v>
      </c>
      <c r="BJ19" s="284" t="e">
        <f t="shared" si="25"/>
        <v>#REF!</v>
      </c>
      <c r="BK19" s="285" t="e">
        <f t="shared" si="25"/>
        <v>#REF!</v>
      </c>
      <c r="BL19" s="285" t="e">
        <f t="shared" si="25"/>
        <v>#REF!</v>
      </c>
    </row>
    <row r="20" spans="1:64" ht="11.25" customHeight="1">
      <c r="A20" s="270"/>
      <c r="B20" s="353" t="e">
        <f>#REF!</f>
        <v>#REF!</v>
      </c>
      <c r="C20" s="354" t="e">
        <f>#REF!</f>
        <v>#REF!</v>
      </c>
      <c r="E20" s="357"/>
      <c r="F20" s="357">
        <f t="shared" si="28"/>
        <v>0</v>
      </c>
      <c r="G20" s="357">
        <f t="shared" si="29"/>
        <v>0</v>
      </c>
      <c r="I20" s="357"/>
      <c r="J20" s="357">
        <f t="shared" si="20"/>
        <v>0</v>
      </c>
      <c r="K20" s="357">
        <f t="shared" si="30"/>
        <v>0</v>
      </c>
      <c r="M20" s="357">
        <f t="shared" si="31"/>
        <v>0</v>
      </c>
      <c r="N20" s="354"/>
      <c r="O20" s="288" t="str">
        <f t="shared" si="21"/>
        <v/>
      </c>
      <c r="P20" s="289" t="str">
        <f t="shared" si="16"/>
        <v/>
      </c>
      <c r="Q20" s="280"/>
      <c r="R20" s="271" t="e">
        <f>#REF!</f>
        <v>#REF!</v>
      </c>
      <c r="S20" s="294">
        <f t="shared" si="32"/>
        <v>0</v>
      </c>
      <c r="Y20" s="353" t="e">
        <f t="shared" si="0"/>
        <v>#REF!</v>
      </c>
      <c r="Z20" s="354" t="e">
        <f t="shared" si="26"/>
        <v>#REF!</v>
      </c>
      <c r="AA20" s="391" t="e">
        <f t="shared" si="22"/>
        <v>#REF!</v>
      </c>
      <c r="AB20" s="392" t="e">
        <f t="shared" si="22"/>
        <v>#REF!</v>
      </c>
      <c r="AC20" s="391" t="e">
        <f t="shared" si="22"/>
        <v>#REF!</v>
      </c>
      <c r="AD20" s="392" t="e">
        <f t="shared" si="22"/>
        <v>#REF!</v>
      </c>
      <c r="AE20" s="391" t="e">
        <f t="shared" si="22"/>
        <v>#REF!</v>
      </c>
      <c r="AF20" s="392" t="e">
        <f t="shared" si="22"/>
        <v>#REF!</v>
      </c>
      <c r="AG20" s="391" t="e">
        <f t="shared" si="22"/>
        <v>#REF!</v>
      </c>
      <c r="AH20" s="392" t="e">
        <f t="shared" si="22"/>
        <v>#REF!</v>
      </c>
      <c r="AI20" s="391" t="e">
        <f t="shared" si="22"/>
        <v>#REF!</v>
      </c>
      <c r="AJ20" s="392" t="e">
        <f t="shared" ref="AJ20:AJ31" si="33">SUM(AA20:AI20)</f>
        <v>#REF!</v>
      </c>
      <c r="AM20" s="353" t="e">
        <f t="shared" si="1"/>
        <v>#REF!</v>
      </c>
      <c r="AN20" s="354" t="e">
        <f t="shared" si="27"/>
        <v>#REF!</v>
      </c>
      <c r="AO20" s="391" t="e">
        <f t="shared" si="23"/>
        <v>#REF!</v>
      </c>
      <c r="AP20" s="392" t="e">
        <f t="shared" ref="AP20:AV24" si="34">SUMPRODUCT(($J$74:$J$740=$AM20&amp;"- "&amp;$AN20)*($K$74:$K$740=AP$1)*($O$74:$O$740))</f>
        <v>#REF!</v>
      </c>
      <c r="AQ20" s="391" t="e">
        <f t="shared" si="34"/>
        <v>#REF!</v>
      </c>
      <c r="AR20" s="392" t="e">
        <f t="shared" si="34"/>
        <v>#REF!</v>
      </c>
      <c r="AS20" s="391" t="e">
        <f t="shared" si="34"/>
        <v>#REF!</v>
      </c>
      <c r="AT20" s="392" t="e">
        <f t="shared" si="34"/>
        <v>#REF!</v>
      </c>
      <c r="AU20" s="391" t="e">
        <f t="shared" si="34"/>
        <v>#REF!</v>
      </c>
      <c r="AV20" s="392" t="e">
        <f t="shared" si="34"/>
        <v>#REF!</v>
      </c>
      <c r="AW20" s="391" t="e">
        <f t="shared" si="5"/>
        <v>#REF!</v>
      </c>
      <c r="AX20" s="297"/>
      <c r="AZ20" s="353" t="e">
        <f t="shared" si="6"/>
        <v>#REF!</v>
      </c>
      <c r="BA20" s="354" t="e">
        <f t="shared" si="24"/>
        <v>#REF!</v>
      </c>
      <c r="BB20" s="391" t="e">
        <f t="shared" si="25"/>
        <v>#REF!</v>
      </c>
      <c r="BC20" s="392" t="e">
        <f t="shared" si="25"/>
        <v>#REF!</v>
      </c>
      <c r="BD20" s="391" t="e">
        <f t="shared" si="25"/>
        <v>#REF!</v>
      </c>
      <c r="BE20" s="392" t="e">
        <f t="shared" si="25"/>
        <v>#REF!</v>
      </c>
      <c r="BF20" s="391" t="e">
        <f t="shared" si="25"/>
        <v>#REF!</v>
      </c>
      <c r="BG20" s="392" t="e">
        <f t="shared" si="25"/>
        <v>#REF!</v>
      </c>
      <c r="BH20" s="391" t="e">
        <f t="shared" si="25"/>
        <v>#REF!</v>
      </c>
      <c r="BI20" s="392" t="e">
        <f t="shared" si="25"/>
        <v>#REF!</v>
      </c>
      <c r="BJ20" s="391" t="e">
        <f t="shared" si="25"/>
        <v>#REF!</v>
      </c>
      <c r="BK20" s="392" t="e">
        <f t="shared" si="25"/>
        <v>#REF!</v>
      </c>
      <c r="BL20" s="392" t="e">
        <f t="shared" si="25"/>
        <v>#REF!</v>
      </c>
    </row>
    <row r="21" spans="1:64" ht="10.5" customHeight="1">
      <c r="A21" s="270"/>
      <c r="B21" s="270" t="e">
        <f>#REF!</f>
        <v>#REF!</v>
      </c>
      <c r="C21" s="269" t="e">
        <f>#REF!</f>
        <v>#REF!</v>
      </c>
      <c r="E21" s="290"/>
      <c r="F21" s="290">
        <f t="shared" si="28"/>
        <v>0</v>
      </c>
      <c r="G21" s="290">
        <f t="shared" si="29"/>
        <v>0</v>
      </c>
      <c r="I21" s="290"/>
      <c r="J21" s="290">
        <f t="shared" si="20"/>
        <v>0</v>
      </c>
      <c r="K21" s="290">
        <f t="shared" si="30"/>
        <v>0</v>
      </c>
      <c r="M21" s="290">
        <f t="shared" si="31"/>
        <v>0</v>
      </c>
      <c r="O21" s="288" t="str">
        <f t="shared" si="21"/>
        <v/>
      </c>
      <c r="P21" s="289" t="str">
        <f t="shared" si="16"/>
        <v/>
      </c>
      <c r="Q21" s="280"/>
      <c r="R21" s="271" t="e">
        <f>#REF!</f>
        <v>#REF!</v>
      </c>
      <c r="S21" s="294">
        <f t="shared" si="32"/>
        <v>0</v>
      </c>
      <c r="Y21" s="270" t="e">
        <f t="shared" si="0"/>
        <v>#REF!</v>
      </c>
      <c r="Z21" s="283" t="e">
        <f t="shared" si="26"/>
        <v>#REF!</v>
      </c>
      <c r="AA21" s="284" t="e">
        <f t="shared" si="22"/>
        <v>#REF!</v>
      </c>
      <c r="AB21" s="285" t="e">
        <f t="shared" si="22"/>
        <v>#REF!</v>
      </c>
      <c r="AC21" s="284" t="e">
        <f t="shared" si="22"/>
        <v>#REF!</v>
      </c>
      <c r="AD21" s="285" t="e">
        <f t="shared" si="22"/>
        <v>#REF!</v>
      </c>
      <c r="AE21" s="284" t="e">
        <f t="shared" si="22"/>
        <v>#REF!</v>
      </c>
      <c r="AF21" s="285" t="e">
        <f t="shared" si="22"/>
        <v>#REF!</v>
      </c>
      <c r="AG21" s="284" t="e">
        <f t="shared" si="22"/>
        <v>#REF!</v>
      </c>
      <c r="AH21" s="285" t="e">
        <f t="shared" si="22"/>
        <v>#REF!</v>
      </c>
      <c r="AI21" s="284" t="e">
        <f t="shared" si="22"/>
        <v>#REF!</v>
      </c>
      <c r="AJ21" s="285" t="e">
        <f t="shared" si="33"/>
        <v>#REF!</v>
      </c>
      <c r="AM21" s="270" t="e">
        <f t="shared" si="1"/>
        <v>#REF!</v>
      </c>
      <c r="AN21" s="283" t="e">
        <f t="shared" si="27"/>
        <v>#REF!</v>
      </c>
      <c r="AO21" s="284" t="e">
        <f t="shared" si="23"/>
        <v>#REF!</v>
      </c>
      <c r="AP21" s="285" t="e">
        <f t="shared" si="34"/>
        <v>#REF!</v>
      </c>
      <c r="AQ21" s="284" t="e">
        <f t="shared" si="34"/>
        <v>#REF!</v>
      </c>
      <c r="AR21" s="285" t="e">
        <f t="shared" si="34"/>
        <v>#REF!</v>
      </c>
      <c r="AS21" s="284" t="e">
        <f t="shared" si="34"/>
        <v>#REF!</v>
      </c>
      <c r="AT21" s="285" t="e">
        <f t="shared" si="34"/>
        <v>#REF!</v>
      </c>
      <c r="AU21" s="284" t="e">
        <f t="shared" si="34"/>
        <v>#REF!</v>
      </c>
      <c r="AV21" s="285" t="e">
        <f t="shared" si="34"/>
        <v>#REF!</v>
      </c>
      <c r="AW21" s="284" t="e">
        <f t="shared" si="5"/>
        <v>#REF!</v>
      </c>
      <c r="AX21" s="285"/>
      <c r="AZ21" s="270" t="e">
        <f t="shared" si="6"/>
        <v>#REF!</v>
      </c>
      <c r="BA21" s="283" t="e">
        <f t="shared" si="24"/>
        <v>#REF!</v>
      </c>
      <c r="BB21" s="284" t="e">
        <f t="shared" si="25"/>
        <v>#REF!</v>
      </c>
      <c r="BC21" s="285" t="e">
        <f t="shared" si="25"/>
        <v>#REF!</v>
      </c>
      <c r="BD21" s="284" t="e">
        <f t="shared" si="25"/>
        <v>#REF!</v>
      </c>
      <c r="BE21" s="285" t="e">
        <f t="shared" si="25"/>
        <v>#REF!</v>
      </c>
      <c r="BF21" s="284" t="e">
        <f t="shared" si="25"/>
        <v>#REF!</v>
      </c>
      <c r="BG21" s="285" t="e">
        <f t="shared" si="25"/>
        <v>#REF!</v>
      </c>
      <c r="BH21" s="284" t="e">
        <f t="shared" si="25"/>
        <v>#REF!</v>
      </c>
      <c r="BI21" s="285" t="e">
        <f t="shared" si="25"/>
        <v>#REF!</v>
      </c>
      <c r="BJ21" s="284" t="e">
        <f t="shared" si="25"/>
        <v>#REF!</v>
      </c>
      <c r="BK21" s="285" t="e">
        <f t="shared" si="25"/>
        <v>#REF!</v>
      </c>
      <c r="BL21" s="285" t="e">
        <f t="shared" si="25"/>
        <v>#REF!</v>
      </c>
    </row>
    <row r="22" spans="1:64">
      <c r="A22" s="270"/>
      <c r="B22" s="353" t="e">
        <f>#REF!</f>
        <v>#REF!</v>
      </c>
      <c r="C22" s="354" t="e">
        <f>#REF!</f>
        <v>#REF!</v>
      </c>
      <c r="E22" s="357"/>
      <c r="F22" s="357">
        <f t="shared" si="28"/>
        <v>0</v>
      </c>
      <c r="G22" s="357">
        <f t="shared" si="29"/>
        <v>0</v>
      </c>
      <c r="I22" s="357"/>
      <c r="J22" s="357">
        <f t="shared" si="20"/>
        <v>0</v>
      </c>
      <c r="K22" s="357">
        <f t="shared" si="30"/>
        <v>0</v>
      </c>
      <c r="M22" s="357">
        <f t="shared" si="31"/>
        <v>0</v>
      </c>
      <c r="N22" s="354"/>
      <c r="O22" s="288" t="str">
        <f t="shared" si="21"/>
        <v/>
      </c>
      <c r="P22" s="289" t="str">
        <f t="shared" si="16"/>
        <v/>
      </c>
      <c r="Q22" s="280"/>
      <c r="R22" s="271" t="e">
        <f>#REF!</f>
        <v>#REF!</v>
      </c>
      <c r="S22" s="294">
        <f t="shared" si="32"/>
        <v>0</v>
      </c>
      <c r="Y22" s="353" t="e">
        <f t="shared" si="0"/>
        <v>#REF!</v>
      </c>
      <c r="Z22" s="354" t="e">
        <f t="shared" si="26"/>
        <v>#REF!</v>
      </c>
      <c r="AA22" s="391" t="e">
        <f t="shared" si="22"/>
        <v>#REF!</v>
      </c>
      <c r="AB22" s="392" t="e">
        <f t="shared" si="22"/>
        <v>#REF!</v>
      </c>
      <c r="AC22" s="391" t="e">
        <f t="shared" si="22"/>
        <v>#REF!</v>
      </c>
      <c r="AD22" s="392" t="e">
        <f t="shared" si="22"/>
        <v>#REF!</v>
      </c>
      <c r="AE22" s="391" t="e">
        <f t="shared" si="22"/>
        <v>#REF!</v>
      </c>
      <c r="AF22" s="392" t="e">
        <f t="shared" si="22"/>
        <v>#REF!</v>
      </c>
      <c r="AG22" s="391" t="e">
        <f t="shared" si="22"/>
        <v>#REF!</v>
      </c>
      <c r="AH22" s="392" t="e">
        <f t="shared" si="22"/>
        <v>#REF!</v>
      </c>
      <c r="AI22" s="391" t="e">
        <f t="shared" si="22"/>
        <v>#REF!</v>
      </c>
      <c r="AJ22" s="392" t="e">
        <f t="shared" si="33"/>
        <v>#REF!</v>
      </c>
      <c r="AM22" s="353" t="e">
        <f t="shared" si="1"/>
        <v>#REF!</v>
      </c>
      <c r="AN22" s="354" t="e">
        <f t="shared" si="27"/>
        <v>#REF!</v>
      </c>
      <c r="AO22" s="391" t="e">
        <f t="shared" si="23"/>
        <v>#REF!</v>
      </c>
      <c r="AP22" s="392" t="e">
        <f t="shared" si="34"/>
        <v>#REF!</v>
      </c>
      <c r="AQ22" s="391" t="e">
        <f t="shared" si="34"/>
        <v>#REF!</v>
      </c>
      <c r="AR22" s="392" t="e">
        <f t="shared" si="34"/>
        <v>#REF!</v>
      </c>
      <c r="AS22" s="391" t="e">
        <f t="shared" si="34"/>
        <v>#REF!</v>
      </c>
      <c r="AT22" s="392" t="e">
        <f t="shared" si="34"/>
        <v>#REF!</v>
      </c>
      <c r="AU22" s="391" t="e">
        <f t="shared" si="34"/>
        <v>#REF!</v>
      </c>
      <c r="AV22" s="392" t="e">
        <f t="shared" si="34"/>
        <v>#REF!</v>
      </c>
      <c r="AW22" s="391" t="e">
        <f t="shared" si="5"/>
        <v>#REF!</v>
      </c>
      <c r="AX22" s="297"/>
      <c r="AZ22" s="353" t="e">
        <f t="shared" si="6"/>
        <v>#REF!</v>
      </c>
      <c r="BA22" s="354" t="e">
        <f t="shared" si="24"/>
        <v>#REF!</v>
      </c>
      <c r="BB22" s="391" t="e">
        <f t="shared" si="25"/>
        <v>#REF!</v>
      </c>
      <c r="BC22" s="392" t="e">
        <f t="shared" si="25"/>
        <v>#REF!</v>
      </c>
      <c r="BD22" s="391" t="e">
        <f t="shared" si="25"/>
        <v>#REF!</v>
      </c>
      <c r="BE22" s="392" t="e">
        <f t="shared" si="25"/>
        <v>#REF!</v>
      </c>
      <c r="BF22" s="391" t="e">
        <f t="shared" si="25"/>
        <v>#REF!</v>
      </c>
      <c r="BG22" s="392" t="e">
        <f t="shared" si="25"/>
        <v>#REF!</v>
      </c>
      <c r="BH22" s="391" t="e">
        <f t="shared" si="25"/>
        <v>#REF!</v>
      </c>
      <c r="BI22" s="392" t="e">
        <f t="shared" si="25"/>
        <v>#REF!</v>
      </c>
      <c r="BJ22" s="391" t="e">
        <f t="shared" si="25"/>
        <v>#REF!</v>
      </c>
      <c r="BK22" s="392" t="e">
        <f t="shared" si="25"/>
        <v>#REF!</v>
      </c>
      <c r="BL22" s="392" t="e">
        <f t="shared" si="25"/>
        <v>#REF!</v>
      </c>
    </row>
    <row r="23" spans="1:64">
      <c r="A23" s="270"/>
      <c r="B23" s="270" t="e">
        <f>#REF!</f>
        <v>#REF!</v>
      </c>
      <c r="C23" s="283" t="e">
        <f>#REF!</f>
        <v>#REF!</v>
      </c>
      <c r="E23" s="290"/>
      <c r="F23" s="290">
        <f t="shared" si="28"/>
        <v>0</v>
      </c>
      <c r="G23" s="290">
        <f t="shared" si="29"/>
        <v>0</v>
      </c>
      <c r="I23" s="290"/>
      <c r="J23" s="290">
        <f t="shared" si="20"/>
        <v>0</v>
      </c>
      <c r="K23" s="290">
        <f t="shared" si="30"/>
        <v>0</v>
      </c>
      <c r="M23" s="290">
        <f t="shared" si="31"/>
        <v>0</v>
      </c>
      <c r="N23" s="283"/>
      <c r="O23" s="288" t="str">
        <f t="shared" si="21"/>
        <v/>
      </c>
      <c r="P23" s="289" t="str">
        <f t="shared" si="16"/>
        <v/>
      </c>
      <c r="Q23" s="280"/>
      <c r="R23" s="271" t="e">
        <f>#REF!</f>
        <v>#REF!</v>
      </c>
      <c r="S23" s="294">
        <f t="shared" si="32"/>
        <v>0</v>
      </c>
      <c r="Y23" s="270" t="e">
        <f t="shared" si="0"/>
        <v>#REF!</v>
      </c>
      <c r="Z23" s="283" t="e">
        <f t="shared" si="26"/>
        <v>#REF!</v>
      </c>
      <c r="AA23" s="284" t="e">
        <f t="shared" si="22"/>
        <v>#REF!</v>
      </c>
      <c r="AB23" s="285" t="e">
        <f t="shared" si="22"/>
        <v>#REF!</v>
      </c>
      <c r="AC23" s="284" t="e">
        <f t="shared" si="22"/>
        <v>#REF!</v>
      </c>
      <c r="AD23" s="285" t="e">
        <f t="shared" si="22"/>
        <v>#REF!</v>
      </c>
      <c r="AE23" s="284" t="e">
        <f t="shared" si="22"/>
        <v>#REF!</v>
      </c>
      <c r="AF23" s="285" t="e">
        <f t="shared" si="22"/>
        <v>#REF!</v>
      </c>
      <c r="AG23" s="284" t="e">
        <f t="shared" si="22"/>
        <v>#REF!</v>
      </c>
      <c r="AH23" s="285" t="e">
        <f t="shared" si="22"/>
        <v>#REF!</v>
      </c>
      <c r="AI23" s="284" t="e">
        <f t="shared" si="22"/>
        <v>#REF!</v>
      </c>
      <c r="AJ23" s="285" t="e">
        <f t="shared" si="33"/>
        <v>#REF!</v>
      </c>
      <c r="AM23" s="270" t="e">
        <f t="shared" si="1"/>
        <v>#REF!</v>
      </c>
      <c r="AN23" s="283" t="e">
        <f t="shared" si="27"/>
        <v>#REF!</v>
      </c>
      <c r="AO23" s="284" t="e">
        <f t="shared" si="23"/>
        <v>#REF!</v>
      </c>
      <c r="AP23" s="285" t="e">
        <f t="shared" si="34"/>
        <v>#REF!</v>
      </c>
      <c r="AQ23" s="284" t="e">
        <f t="shared" si="34"/>
        <v>#REF!</v>
      </c>
      <c r="AR23" s="285" t="e">
        <f t="shared" si="34"/>
        <v>#REF!</v>
      </c>
      <c r="AS23" s="284" t="e">
        <f t="shared" si="34"/>
        <v>#REF!</v>
      </c>
      <c r="AT23" s="285" t="e">
        <f t="shared" si="34"/>
        <v>#REF!</v>
      </c>
      <c r="AU23" s="284" t="e">
        <f t="shared" si="34"/>
        <v>#REF!</v>
      </c>
      <c r="AV23" s="285" t="e">
        <f t="shared" si="34"/>
        <v>#REF!</v>
      </c>
      <c r="AW23" s="284" t="e">
        <f t="shared" si="5"/>
        <v>#REF!</v>
      </c>
      <c r="AX23" s="285"/>
      <c r="AZ23" s="270" t="e">
        <f t="shared" si="6"/>
        <v>#REF!</v>
      </c>
      <c r="BA23" s="283" t="e">
        <f t="shared" si="24"/>
        <v>#REF!</v>
      </c>
      <c r="BB23" s="284" t="e">
        <f t="shared" si="25"/>
        <v>#REF!</v>
      </c>
      <c r="BC23" s="285" t="e">
        <f t="shared" si="25"/>
        <v>#REF!</v>
      </c>
      <c r="BD23" s="284" t="e">
        <f t="shared" si="25"/>
        <v>#REF!</v>
      </c>
      <c r="BE23" s="285" t="e">
        <f t="shared" si="25"/>
        <v>#REF!</v>
      </c>
      <c r="BF23" s="284" t="e">
        <f t="shared" si="25"/>
        <v>#REF!</v>
      </c>
      <c r="BG23" s="285" t="e">
        <f t="shared" si="25"/>
        <v>#REF!</v>
      </c>
      <c r="BH23" s="284" t="e">
        <f t="shared" si="25"/>
        <v>#REF!</v>
      </c>
      <c r="BI23" s="285" t="e">
        <f t="shared" si="25"/>
        <v>#REF!</v>
      </c>
      <c r="BJ23" s="284" t="e">
        <f t="shared" si="25"/>
        <v>#REF!</v>
      </c>
      <c r="BK23" s="285" t="e">
        <f t="shared" si="25"/>
        <v>#REF!</v>
      </c>
      <c r="BL23" s="285" t="e">
        <f t="shared" si="25"/>
        <v>#REF!</v>
      </c>
    </row>
    <row r="24" spans="1:64" ht="12" customHeight="1">
      <c r="A24" s="270"/>
      <c r="B24" s="353" t="e">
        <f>#REF!</f>
        <v>#REF!</v>
      </c>
      <c r="C24" s="354" t="e">
        <f>#REF!</f>
        <v>#REF!</v>
      </c>
      <c r="E24" s="357"/>
      <c r="F24" s="357">
        <f t="shared" si="28"/>
        <v>0</v>
      </c>
      <c r="G24" s="357">
        <f t="shared" si="29"/>
        <v>0</v>
      </c>
      <c r="I24" s="357"/>
      <c r="J24" s="357">
        <f t="shared" si="20"/>
        <v>0</v>
      </c>
      <c r="K24" s="357">
        <f t="shared" si="30"/>
        <v>0</v>
      </c>
      <c r="M24" s="357">
        <f t="shared" si="31"/>
        <v>0</v>
      </c>
      <c r="N24" s="354"/>
      <c r="O24" s="288" t="str">
        <f>IF(M24=0,"",IF(N24=0,"ERROR",""))</f>
        <v/>
      </c>
      <c r="P24" s="289" t="str">
        <f>IF(O24="ERROR","Please insert comment","")</f>
        <v/>
      </c>
      <c r="R24" s="271" t="e">
        <f>#REF!</f>
        <v>#REF!</v>
      </c>
      <c r="S24" s="294">
        <f t="shared" si="32"/>
        <v>0</v>
      </c>
      <c r="Y24" s="353" t="e">
        <f t="shared" si="0"/>
        <v>#REF!</v>
      </c>
      <c r="Z24" s="354" t="e">
        <f t="shared" si="26"/>
        <v>#REF!</v>
      </c>
      <c r="AA24" s="391" t="e">
        <f t="shared" si="22"/>
        <v>#REF!</v>
      </c>
      <c r="AB24" s="392" t="e">
        <f t="shared" si="22"/>
        <v>#REF!</v>
      </c>
      <c r="AC24" s="391" t="e">
        <f t="shared" si="22"/>
        <v>#REF!</v>
      </c>
      <c r="AD24" s="392" t="e">
        <f t="shared" si="22"/>
        <v>#REF!</v>
      </c>
      <c r="AE24" s="391" t="e">
        <f t="shared" si="22"/>
        <v>#REF!</v>
      </c>
      <c r="AF24" s="392" t="e">
        <f t="shared" si="22"/>
        <v>#REF!</v>
      </c>
      <c r="AG24" s="391" t="e">
        <f t="shared" si="22"/>
        <v>#REF!</v>
      </c>
      <c r="AH24" s="392" t="e">
        <f t="shared" si="22"/>
        <v>#REF!</v>
      </c>
      <c r="AI24" s="391" t="e">
        <f t="shared" si="22"/>
        <v>#REF!</v>
      </c>
      <c r="AJ24" s="392" t="e">
        <f t="shared" si="33"/>
        <v>#REF!</v>
      </c>
      <c r="AM24" s="353" t="e">
        <f t="shared" si="1"/>
        <v>#REF!</v>
      </c>
      <c r="AN24" s="354" t="e">
        <f t="shared" si="27"/>
        <v>#REF!</v>
      </c>
      <c r="AO24" s="391" t="e">
        <f t="shared" si="23"/>
        <v>#REF!</v>
      </c>
      <c r="AP24" s="392" t="e">
        <f t="shared" si="34"/>
        <v>#REF!</v>
      </c>
      <c r="AQ24" s="391" t="e">
        <f t="shared" si="34"/>
        <v>#REF!</v>
      </c>
      <c r="AR24" s="392" t="e">
        <f t="shared" si="34"/>
        <v>#REF!</v>
      </c>
      <c r="AS24" s="391" t="e">
        <f t="shared" si="34"/>
        <v>#REF!</v>
      </c>
      <c r="AT24" s="392" t="e">
        <f t="shared" si="34"/>
        <v>#REF!</v>
      </c>
      <c r="AU24" s="391" t="e">
        <f t="shared" si="34"/>
        <v>#REF!</v>
      </c>
      <c r="AV24" s="392" t="e">
        <f t="shared" si="34"/>
        <v>#REF!</v>
      </c>
      <c r="AW24" s="391" t="e">
        <f t="shared" si="5"/>
        <v>#REF!</v>
      </c>
      <c r="AX24" s="297"/>
      <c r="AZ24" s="353" t="e">
        <f t="shared" si="6"/>
        <v>#REF!</v>
      </c>
      <c r="BA24" s="354" t="e">
        <f t="shared" si="24"/>
        <v>#REF!</v>
      </c>
      <c r="BB24" s="391" t="e">
        <f t="shared" si="25"/>
        <v>#REF!</v>
      </c>
      <c r="BC24" s="392" t="e">
        <f t="shared" si="25"/>
        <v>#REF!</v>
      </c>
      <c r="BD24" s="391" t="e">
        <f t="shared" si="25"/>
        <v>#REF!</v>
      </c>
      <c r="BE24" s="392" t="e">
        <f t="shared" si="25"/>
        <v>#REF!</v>
      </c>
      <c r="BF24" s="391" t="e">
        <f t="shared" si="25"/>
        <v>#REF!</v>
      </c>
      <c r="BG24" s="392" t="e">
        <f t="shared" si="25"/>
        <v>#REF!</v>
      </c>
      <c r="BH24" s="391" t="e">
        <f t="shared" si="25"/>
        <v>#REF!</v>
      </c>
      <c r="BI24" s="392" t="e">
        <f t="shared" si="25"/>
        <v>#REF!</v>
      </c>
      <c r="BJ24" s="391" t="e">
        <f t="shared" si="25"/>
        <v>#REF!</v>
      </c>
      <c r="BK24" s="392" t="e">
        <f t="shared" si="25"/>
        <v>#REF!</v>
      </c>
      <c r="BL24" s="392" t="e">
        <f t="shared" si="25"/>
        <v>#REF!</v>
      </c>
    </row>
    <row r="25" spans="1:64">
      <c r="A25" s="270"/>
      <c r="B25" s="270" t="e">
        <f>#REF!</f>
        <v>#REF!</v>
      </c>
      <c r="C25" s="283" t="e">
        <f>#REF!</f>
        <v>#REF!</v>
      </c>
      <c r="E25" s="290"/>
      <c r="F25" s="290">
        <f t="shared" si="28"/>
        <v>0</v>
      </c>
      <c r="G25" s="290">
        <f t="shared" si="29"/>
        <v>0</v>
      </c>
      <c r="I25" s="290"/>
      <c r="J25" s="290">
        <f t="shared" si="20"/>
        <v>0</v>
      </c>
      <c r="K25" s="290">
        <f t="shared" si="30"/>
        <v>0</v>
      </c>
      <c r="M25" s="290">
        <f t="shared" si="31"/>
        <v>0</v>
      </c>
      <c r="N25" s="283"/>
      <c r="O25" s="288" t="str">
        <f t="shared" si="21"/>
        <v/>
      </c>
      <c r="P25" s="289" t="str">
        <f t="shared" ref="P25:P34" si="35">IF(O25="ERROR","Please insert comment","")</f>
        <v/>
      </c>
      <c r="R25" s="271" t="e">
        <f>#REF!</f>
        <v>#REF!</v>
      </c>
      <c r="S25" s="294">
        <f t="shared" si="32"/>
        <v>0</v>
      </c>
      <c r="Y25" s="270" t="e">
        <f t="shared" si="0"/>
        <v>#REF!</v>
      </c>
      <c r="Z25" s="283"/>
      <c r="AA25" s="284" t="e">
        <f t="shared" ref="AA25:AJ25" si="36">SUM(AA26:AA29)</f>
        <v>#REF!</v>
      </c>
      <c r="AB25" s="285" t="e">
        <f t="shared" si="36"/>
        <v>#REF!</v>
      </c>
      <c r="AC25" s="284" t="e">
        <f t="shared" si="36"/>
        <v>#REF!</v>
      </c>
      <c r="AD25" s="285" t="e">
        <f t="shared" si="36"/>
        <v>#REF!</v>
      </c>
      <c r="AE25" s="284" t="e">
        <f t="shared" si="36"/>
        <v>#REF!</v>
      </c>
      <c r="AF25" s="285" t="e">
        <f t="shared" si="36"/>
        <v>#REF!</v>
      </c>
      <c r="AG25" s="284" t="e">
        <f t="shared" si="36"/>
        <v>#REF!</v>
      </c>
      <c r="AH25" s="285" t="e">
        <f t="shared" si="36"/>
        <v>#REF!</v>
      </c>
      <c r="AI25" s="284" t="e">
        <f t="shared" si="36"/>
        <v>#REF!</v>
      </c>
      <c r="AJ25" s="285" t="e">
        <f t="shared" si="36"/>
        <v>#REF!</v>
      </c>
      <c r="AM25" s="270" t="e">
        <f t="shared" si="1"/>
        <v>#REF!</v>
      </c>
      <c r="AN25" s="283"/>
      <c r="AO25" s="284" t="e">
        <f t="shared" ref="AO25:AV25" si="37">SUM(AO26:AO29)</f>
        <v>#REF!</v>
      </c>
      <c r="AP25" s="285" t="e">
        <f t="shared" si="37"/>
        <v>#REF!</v>
      </c>
      <c r="AQ25" s="284" t="e">
        <f t="shared" si="37"/>
        <v>#REF!</v>
      </c>
      <c r="AR25" s="285" t="e">
        <f t="shared" si="37"/>
        <v>#REF!</v>
      </c>
      <c r="AS25" s="284" t="e">
        <f t="shared" si="37"/>
        <v>#REF!</v>
      </c>
      <c r="AT25" s="285" t="e">
        <f t="shared" si="37"/>
        <v>#REF!</v>
      </c>
      <c r="AU25" s="284" t="e">
        <f t="shared" si="37"/>
        <v>#REF!</v>
      </c>
      <c r="AV25" s="285" t="e">
        <f t="shared" si="37"/>
        <v>#REF!</v>
      </c>
      <c r="AW25" s="284" t="e">
        <f t="shared" si="5"/>
        <v>#REF!</v>
      </c>
      <c r="AX25" s="285"/>
      <c r="AZ25" s="270" t="e">
        <f t="shared" si="6"/>
        <v>#REF!</v>
      </c>
      <c r="BA25" s="283"/>
      <c r="BB25" s="284" t="e">
        <f>SUM(BB26:BB29)</f>
        <v>#REF!</v>
      </c>
      <c r="BC25" s="285" t="e">
        <f t="shared" ref="BC25:BL25" si="38">SUM(BC26:BC29)</f>
        <v>#REF!</v>
      </c>
      <c r="BD25" s="284" t="e">
        <f t="shared" si="38"/>
        <v>#REF!</v>
      </c>
      <c r="BE25" s="285" t="e">
        <f t="shared" si="38"/>
        <v>#REF!</v>
      </c>
      <c r="BF25" s="284" t="e">
        <f t="shared" si="38"/>
        <v>#REF!</v>
      </c>
      <c r="BG25" s="285" t="e">
        <f t="shared" si="38"/>
        <v>#REF!</v>
      </c>
      <c r="BH25" s="284" t="e">
        <f t="shared" si="38"/>
        <v>#REF!</v>
      </c>
      <c r="BI25" s="285" t="e">
        <f t="shared" si="38"/>
        <v>#REF!</v>
      </c>
      <c r="BJ25" s="284" t="e">
        <f t="shared" si="38"/>
        <v>#REF!</v>
      </c>
      <c r="BK25" s="285" t="e">
        <f t="shared" si="38"/>
        <v>#REF!</v>
      </c>
      <c r="BL25" s="285" t="e">
        <f t="shared" si="38"/>
        <v>#REF!</v>
      </c>
    </row>
    <row r="26" spans="1:64" ht="11.25" customHeight="1">
      <c r="A26" s="270">
        <f>+A24+1</f>
        <v>1</v>
      </c>
      <c r="B26" s="353" t="e">
        <f>#REF!</f>
        <v>#REF!</v>
      </c>
      <c r="C26" s="354" t="e">
        <f>#REF!</f>
        <v>#REF!</v>
      </c>
      <c r="E26" s="357"/>
      <c r="F26" s="357">
        <f t="shared" si="28"/>
        <v>0</v>
      </c>
      <c r="G26" s="357">
        <f t="shared" si="29"/>
        <v>0</v>
      </c>
      <c r="I26" s="357"/>
      <c r="J26" s="357">
        <f t="shared" si="20"/>
        <v>0</v>
      </c>
      <c r="K26" s="357">
        <f t="shared" si="30"/>
        <v>0</v>
      </c>
      <c r="M26" s="357">
        <f t="shared" si="31"/>
        <v>0</v>
      </c>
      <c r="N26" s="354"/>
      <c r="O26" s="288" t="str">
        <f t="shared" si="21"/>
        <v/>
      </c>
      <c r="P26" s="289" t="str">
        <f t="shared" si="35"/>
        <v/>
      </c>
      <c r="R26" s="291" t="s">
        <v>17</v>
      </c>
      <c r="S26" s="295">
        <f>SUM(S18:S25)</f>
        <v>0</v>
      </c>
      <c r="T26" s="293" t="str">
        <f>IF(J69=S26,"","ERROR")</f>
        <v/>
      </c>
      <c r="Y26" s="353" t="e">
        <f t="shared" si="0"/>
        <v>#REF!</v>
      </c>
      <c r="Z26" s="354" t="e">
        <f t="shared" si="26"/>
        <v>#REF!</v>
      </c>
      <c r="AA26" s="391" t="e">
        <f t="shared" ref="AA26:AI29" si="39">SUMPRODUCT(($A$74:$A$741=$Y26&amp;"- "&amp;$Z26)*($C$74:$C$741=AA$1)*($G$74:$G$741))</f>
        <v>#REF!</v>
      </c>
      <c r="AB26" s="392" t="e">
        <f t="shared" si="39"/>
        <v>#REF!</v>
      </c>
      <c r="AC26" s="391" t="e">
        <f t="shared" si="39"/>
        <v>#REF!</v>
      </c>
      <c r="AD26" s="392" t="e">
        <f t="shared" si="39"/>
        <v>#REF!</v>
      </c>
      <c r="AE26" s="391" t="e">
        <f t="shared" si="39"/>
        <v>#REF!</v>
      </c>
      <c r="AF26" s="392" t="e">
        <f t="shared" si="39"/>
        <v>#REF!</v>
      </c>
      <c r="AG26" s="391" t="e">
        <f t="shared" si="39"/>
        <v>#REF!</v>
      </c>
      <c r="AH26" s="392" t="e">
        <f t="shared" si="39"/>
        <v>#REF!</v>
      </c>
      <c r="AI26" s="391" t="e">
        <f t="shared" si="39"/>
        <v>#REF!</v>
      </c>
      <c r="AJ26" s="392" t="e">
        <f t="shared" si="33"/>
        <v>#REF!</v>
      </c>
      <c r="AM26" s="353" t="e">
        <f t="shared" si="1"/>
        <v>#REF!</v>
      </c>
      <c r="AN26" s="354" t="e">
        <f t="shared" si="27"/>
        <v>#REF!</v>
      </c>
      <c r="AO26" s="391" t="e">
        <f t="shared" ref="AO26:AV29" si="40">SUMPRODUCT(($J$74:$J$740=$AM26&amp;"- "&amp;$AN26)*($K$74:$K$740=AO$1)*($O$74:$O$740))</f>
        <v>#REF!</v>
      </c>
      <c r="AP26" s="392" t="e">
        <f t="shared" si="40"/>
        <v>#REF!</v>
      </c>
      <c r="AQ26" s="391" t="e">
        <f t="shared" si="40"/>
        <v>#REF!</v>
      </c>
      <c r="AR26" s="392" t="e">
        <f t="shared" si="40"/>
        <v>#REF!</v>
      </c>
      <c r="AS26" s="391" t="e">
        <f t="shared" si="40"/>
        <v>#REF!</v>
      </c>
      <c r="AT26" s="392" t="e">
        <f t="shared" si="40"/>
        <v>#REF!</v>
      </c>
      <c r="AU26" s="391" t="e">
        <f t="shared" si="40"/>
        <v>#REF!</v>
      </c>
      <c r="AV26" s="392" t="e">
        <f t="shared" si="40"/>
        <v>#REF!</v>
      </c>
      <c r="AW26" s="391" t="e">
        <f t="shared" si="5"/>
        <v>#REF!</v>
      </c>
      <c r="AX26" s="297"/>
      <c r="AZ26" s="353" t="e">
        <f t="shared" si="6"/>
        <v>#REF!</v>
      </c>
      <c r="BA26" s="354" t="e">
        <f>C31</f>
        <v>#REF!</v>
      </c>
      <c r="BB26" s="391" t="e">
        <f t="shared" ref="BB26:BL29" si="41">SUMPRODUCT(($C$9:$C$68=$BA26)*($N$9:$N$68=BB$1)*($M$9:$M$68))</f>
        <v>#REF!</v>
      </c>
      <c r="BC26" s="392" t="e">
        <f t="shared" si="41"/>
        <v>#REF!</v>
      </c>
      <c r="BD26" s="391" t="e">
        <f t="shared" si="41"/>
        <v>#REF!</v>
      </c>
      <c r="BE26" s="392" t="e">
        <f t="shared" si="41"/>
        <v>#REF!</v>
      </c>
      <c r="BF26" s="391" t="e">
        <f t="shared" si="41"/>
        <v>#REF!</v>
      </c>
      <c r="BG26" s="392" t="e">
        <f t="shared" si="41"/>
        <v>#REF!</v>
      </c>
      <c r="BH26" s="391" t="e">
        <f t="shared" si="41"/>
        <v>#REF!</v>
      </c>
      <c r="BI26" s="392" t="e">
        <f t="shared" si="41"/>
        <v>#REF!</v>
      </c>
      <c r="BJ26" s="391" t="e">
        <f t="shared" si="41"/>
        <v>#REF!</v>
      </c>
      <c r="BK26" s="392" t="e">
        <f t="shared" si="41"/>
        <v>#REF!</v>
      </c>
      <c r="BL26" s="392" t="e">
        <f t="shared" si="41"/>
        <v>#REF!</v>
      </c>
    </row>
    <row r="27" spans="1:64">
      <c r="A27" s="270"/>
      <c r="B27" s="270" t="e">
        <f>#REF!</f>
        <v>#REF!</v>
      </c>
      <c r="C27" s="283" t="e">
        <f>#REF!</f>
        <v>#REF!</v>
      </c>
      <c r="E27" s="290"/>
      <c r="F27" s="290">
        <f t="shared" si="28"/>
        <v>0</v>
      </c>
      <c r="G27" s="290">
        <f t="shared" si="29"/>
        <v>0</v>
      </c>
      <c r="I27" s="290"/>
      <c r="J27" s="290">
        <f t="shared" si="20"/>
        <v>0</v>
      </c>
      <c r="K27" s="290">
        <f t="shared" si="30"/>
        <v>0</v>
      </c>
      <c r="M27" s="290">
        <f t="shared" si="31"/>
        <v>0</v>
      </c>
      <c r="N27" s="283"/>
      <c r="O27" s="288" t="str">
        <f t="shared" si="21"/>
        <v/>
      </c>
      <c r="P27" s="289" t="str">
        <f t="shared" si="35"/>
        <v/>
      </c>
      <c r="Y27" s="276" t="e">
        <f t="shared" si="0"/>
        <v>#REF!</v>
      </c>
      <c r="Z27" s="277" t="e">
        <f t="shared" si="0"/>
        <v>#REF!</v>
      </c>
      <c r="AA27" s="278" t="e">
        <f t="shared" si="39"/>
        <v>#REF!</v>
      </c>
      <c r="AB27" s="278" t="e">
        <f t="shared" si="39"/>
        <v>#REF!</v>
      </c>
      <c r="AC27" s="278" t="e">
        <f t="shared" si="39"/>
        <v>#REF!</v>
      </c>
      <c r="AD27" s="278" t="e">
        <f t="shared" si="39"/>
        <v>#REF!</v>
      </c>
      <c r="AE27" s="278" t="e">
        <f t="shared" si="39"/>
        <v>#REF!</v>
      </c>
      <c r="AF27" s="278" t="e">
        <f t="shared" si="39"/>
        <v>#REF!</v>
      </c>
      <c r="AG27" s="278" t="e">
        <f t="shared" si="39"/>
        <v>#REF!</v>
      </c>
      <c r="AH27" s="278" t="e">
        <f t="shared" si="39"/>
        <v>#REF!</v>
      </c>
      <c r="AI27" s="278" t="e">
        <f t="shared" si="39"/>
        <v>#REF!</v>
      </c>
      <c r="AJ27" s="278" t="e">
        <f t="shared" si="33"/>
        <v>#REF!</v>
      </c>
      <c r="AM27" s="276" t="e">
        <f t="shared" si="1"/>
        <v>#REF!</v>
      </c>
      <c r="AN27" s="277" t="e">
        <f t="shared" si="1"/>
        <v>#REF!</v>
      </c>
      <c r="AO27" s="278" t="e">
        <f t="shared" si="40"/>
        <v>#REF!</v>
      </c>
      <c r="AP27" s="278" t="e">
        <f t="shared" si="40"/>
        <v>#REF!</v>
      </c>
      <c r="AQ27" s="278" t="e">
        <f t="shared" si="40"/>
        <v>#REF!</v>
      </c>
      <c r="AR27" s="278" t="e">
        <f t="shared" si="40"/>
        <v>#REF!</v>
      </c>
      <c r="AS27" s="278" t="e">
        <f t="shared" si="40"/>
        <v>#REF!</v>
      </c>
      <c r="AT27" s="278" t="e">
        <f t="shared" si="40"/>
        <v>#REF!</v>
      </c>
      <c r="AU27" s="278" t="e">
        <f t="shared" si="40"/>
        <v>#REF!</v>
      </c>
      <c r="AV27" s="278" t="e">
        <f t="shared" si="40"/>
        <v>#REF!</v>
      </c>
      <c r="AW27" s="278" t="e">
        <f t="shared" si="5"/>
        <v>#REF!</v>
      </c>
      <c r="AX27" s="333"/>
      <c r="AZ27" s="276" t="e">
        <f t="shared" si="6"/>
        <v>#REF!</v>
      </c>
      <c r="BA27" s="277" t="e">
        <f>C32</f>
        <v>#REF!</v>
      </c>
      <c r="BB27" s="278" t="e">
        <f t="shared" si="41"/>
        <v>#REF!</v>
      </c>
      <c r="BC27" s="278" t="e">
        <f t="shared" si="41"/>
        <v>#REF!</v>
      </c>
      <c r="BD27" s="278" t="e">
        <f t="shared" si="41"/>
        <v>#REF!</v>
      </c>
      <c r="BE27" s="278" t="e">
        <f t="shared" si="41"/>
        <v>#REF!</v>
      </c>
      <c r="BF27" s="278" t="e">
        <f t="shared" si="41"/>
        <v>#REF!</v>
      </c>
      <c r="BG27" s="278" t="e">
        <f t="shared" si="41"/>
        <v>#REF!</v>
      </c>
      <c r="BH27" s="278" t="e">
        <f t="shared" si="41"/>
        <v>#REF!</v>
      </c>
      <c r="BI27" s="278" t="e">
        <f t="shared" si="41"/>
        <v>#REF!</v>
      </c>
      <c r="BJ27" s="278" t="e">
        <f t="shared" si="41"/>
        <v>#REF!</v>
      </c>
      <c r="BK27" s="278" t="e">
        <f t="shared" si="41"/>
        <v>#REF!</v>
      </c>
      <c r="BL27" s="278" t="e">
        <f t="shared" si="41"/>
        <v>#REF!</v>
      </c>
    </row>
    <row r="28" spans="1:64">
      <c r="A28" s="270"/>
      <c r="B28" s="353" t="e">
        <f>#REF!</f>
        <v>#REF!</v>
      </c>
      <c r="C28" s="354" t="e">
        <f>#REF!</f>
        <v>#REF!</v>
      </c>
      <c r="E28" s="357"/>
      <c r="F28" s="357">
        <f t="shared" si="28"/>
        <v>0</v>
      </c>
      <c r="G28" s="357">
        <f t="shared" si="29"/>
        <v>0</v>
      </c>
      <c r="I28" s="357"/>
      <c r="J28" s="357">
        <f t="shared" si="20"/>
        <v>0</v>
      </c>
      <c r="K28" s="357">
        <f t="shared" si="30"/>
        <v>0</v>
      </c>
      <c r="M28" s="357">
        <f t="shared" si="31"/>
        <v>0</v>
      </c>
      <c r="N28" s="354"/>
      <c r="O28" s="288" t="str">
        <f t="shared" si="21"/>
        <v/>
      </c>
      <c r="P28" s="289" t="str">
        <f t="shared" si="35"/>
        <v/>
      </c>
      <c r="Y28" s="270" t="e">
        <f t="shared" si="0"/>
        <v>#REF!</v>
      </c>
      <c r="Z28" s="283" t="e">
        <f t="shared" si="26"/>
        <v>#REF!</v>
      </c>
      <c r="AA28" s="284" t="e">
        <f t="shared" si="39"/>
        <v>#REF!</v>
      </c>
      <c r="AB28" s="285" t="e">
        <f t="shared" si="39"/>
        <v>#REF!</v>
      </c>
      <c r="AC28" s="284" t="e">
        <f t="shared" si="39"/>
        <v>#REF!</v>
      </c>
      <c r="AD28" s="285" t="e">
        <f t="shared" si="39"/>
        <v>#REF!</v>
      </c>
      <c r="AE28" s="284" t="e">
        <f t="shared" si="39"/>
        <v>#REF!</v>
      </c>
      <c r="AF28" s="285" t="e">
        <f t="shared" si="39"/>
        <v>#REF!</v>
      </c>
      <c r="AG28" s="284" t="e">
        <f t="shared" si="39"/>
        <v>#REF!</v>
      </c>
      <c r="AH28" s="285" t="e">
        <f t="shared" si="39"/>
        <v>#REF!</v>
      </c>
      <c r="AI28" s="284" t="e">
        <f t="shared" si="39"/>
        <v>#REF!</v>
      </c>
      <c r="AJ28" s="285" t="e">
        <f t="shared" si="33"/>
        <v>#REF!</v>
      </c>
      <c r="AM28" s="270" t="e">
        <f>B33</f>
        <v>#REF!</v>
      </c>
      <c r="AN28" s="283" t="e">
        <f t="shared" si="1"/>
        <v>#REF!</v>
      </c>
      <c r="AO28" s="284" t="e">
        <f t="shared" si="40"/>
        <v>#REF!</v>
      </c>
      <c r="AP28" s="285" t="e">
        <f t="shared" si="40"/>
        <v>#REF!</v>
      </c>
      <c r="AQ28" s="284" t="e">
        <f t="shared" si="40"/>
        <v>#REF!</v>
      </c>
      <c r="AR28" s="285" t="e">
        <f t="shared" si="40"/>
        <v>#REF!</v>
      </c>
      <c r="AS28" s="284" t="e">
        <f t="shared" si="40"/>
        <v>#REF!</v>
      </c>
      <c r="AT28" s="285" t="e">
        <f t="shared" si="40"/>
        <v>#REF!</v>
      </c>
      <c r="AU28" s="284" t="e">
        <f t="shared" si="40"/>
        <v>#REF!</v>
      </c>
      <c r="AV28" s="285" t="e">
        <f t="shared" si="40"/>
        <v>#REF!</v>
      </c>
      <c r="AW28" s="284" t="e">
        <f t="shared" si="5"/>
        <v>#REF!</v>
      </c>
      <c r="AX28" s="285"/>
      <c r="AZ28" s="270" t="e">
        <f t="shared" si="6"/>
        <v>#REF!</v>
      </c>
      <c r="BA28" s="283" t="e">
        <f>C33</f>
        <v>#REF!</v>
      </c>
      <c r="BB28" s="284" t="e">
        <f t="shared" si="41"/>
        <v>#REF!</v>
      </c>
      <c r="BC28" s="285" t="e">
        <f t="shared" si="41"/>
        <v>#REF!</v>
      </c>
      <c r="BD28" s="284" t="e">
        <f t="shared" si="41"/>
        <v>#REF!</v>
      </c>
      <c r="BE28" s="285" t="e">
        <f t="shared" si="41"/>
        <v>#REF!</v>
      </c>
      <c r="BF28" s="284" t="e">
        <f t="shared" si="41"/>
        <v>#REF!</v>
      </c>
      <c r="BG28" s="285" t="e">
        <f t="shared" si="41"/>
        <v>#REF!</v>
      </c>
      <c r="BH28" s="284" t="e">
        <f t="shared" si="41"/>
        <v>#REF!</v>
      </c>
      <c r="BI28" s="285" t="e">
        <f t="shared" si="41"/>
        <v>#REF!</v>
      </c>
      <c r="BJ28" s="284" t="e">
        <f t="shared" si="41"/>
        <v>#REF!</v>
      </c>
      <c r="BK28" s="285" t="e">
        <f t="shared" si="41"/>
        <v>#REF!</v>
      </c>
      <c r="BL28" s="285" t="e">
        <f t="shared" si="41"/>
        <v>#REF!</v>
      </c>
    </row>
    <row r="29" spans="1:64">
      <c r="A29" s="270"/>
      <c r="B29" s="270" t="e">
        <f>#REF!</f>
        <v>#REF!</v>
      </c>
      <c r="C29" s="283" t="e">
        <f>#REF!</f>
        <v>#REF!</v>
      </c>
      <c r="E29" s="290"/>
      <c r="F29" s="290">
        <f t="shared" si="28"/>
        <v>0</v>
      </c>
      <c r="G29" s="290">
        <f t="shared" si="29"/>
        <v>0</v>
      </c>
      <c r="I29" s="290"/>
      <c r="J29" s="290">
        <f t="shared" si="20"/>
        <v>0</v>
      </c>
      <c r="K29" s="290">
        <f t="shared" si="30"/>
        <v>0</v>
      </c>
      <c r="M29" s="290">
        <f t="shared" si="31"/>
        <v>0</v>
      </c>
      <c r="N29" s="283"/>
      <c r="O29" s="288" t="str">
        <f t="shared" si="21"/>
        <v/>
      </c>
      <c r="P29" s="289" t="str">
        <f t="shared" si="35"/>
        <v/>
      </c>
      <c r="Y29" s="353" t="e">
        <f t="shared" si="0"/>
        <v>#REF!</v>
      </c>
      <c r="Z29" s="354" t="e">
        <f t="shared" ref="Z29:Z42" si="42">C34</f>
        <v>#REF!</v>
      </c>
      <c r="AA29" s="391" t="e">
        <f t="shared" si="39"/>
        <v>#REF!</v>
      </c>
      <c r="AB29" s="392" t="e">
        <f t="shared" si="39"/>
        <v>#REF!</v>
      </c>
      <c r="AC29" s="391" t="e">
        <f t="shared" si="39"/>
        <v>#REF!</v>
      </c>
      <c r="AD29" s="392" t="e">
        <f t="shared" si="39"/>
        <v>#REF!</v>
      </c>
      <c r="AE29" s="391" t="e">
        <f t="shared" si="39"/>
        <v>#REF!</v>
      </c>
      <c r="AF29" s="392" t="e">
        <f t="shared" si="39"/>
        <v>#REF!</v>
      </c>
      <c r="AG29" s="391" t="e">
        <f t="shared" si="39"/>
        <v>#REF!</v>
      </c>
      <c r="AH29" s="392" t="e">
        <f t="shared" si="39"/>
        <v>#REF!</v>
      </c>
      <c r="AI29" s="391" t="e">
        <f t="shared" si="39"/>
        <v>#REF!</v>
      </c>
      <c r="AJ29" s="392" t="e">
        <f t="shared" si="33"/>
        <v>#REF!</v>
      </c>
      <c r="AM29" s="353" t="e">
        <f t="shared" si="1"/>
        <v>#REF!</v>
      </c>
      <c r="AN29" s="354" t="e">
        <f t="shared" ref="AN29:AN42" si="43">C34</f>
        <v>#REF!</v>
      </c>
      <c r="AO29" s="391" t="e">
        <f t="shared" si="40"/>
        <v>#REF!</v>
      </c>
      <c r="AP29" s="392" t="e">
        <f t="shared" si="40"/>
        <v>#REF!</v>
      </c>
      <c r="AQ29" s="391" t="e">
        <f t="shared" si="40"/>
        <v>#REF!</v>
      </c>
      <c r="AR29" s="392" t="e">
        <f t="shared" si="40"/>
        <v>#REF!</v>
      </c>
      <c r="AS29" s="391" t="e">
        <f t="shared" si="40"/>
        <v>#REF!</v>
      </c>
      <c r="AT29" s="392" t="e">
        <f t="shared" si="40"/>
        <v>#REF!</v>
      </c>
      <c r="AU29" s="391" t="e">
        <f t="shared" si="40"/>
        <v>#REF!</v>
      </c>
      <c r="AV29" s="392" t="e">
        <f t="shared" si="40"/>
        <v>#REF!</v>
      </c>
      <c r="AW29" s="391" t="e">
        <f t="shared" si="5"/>
        <v>#REF!</v>
      </c>
      <c r="AX29" s="297"/>
      <c r="AZ29" s="353" t="e">
        <f t="shared" si="6"/>
        <v>#REF!</v>
      </c>
      <c r="BA29" s="354" t="e">
        <f>C34</f>
        <v>#REF!</v>
      </c>
      <c r="BB29" s="391" t="e">
        <f t="shared" si="41"/>
        <v>#REF!</v>
      </c>
      <c r="BC29" s="392" t="e">
        <f t="shared" si="41"/>
        <v>#REF!</v>
      </c>
      <c r="BD29" s="391" t="e">
        <f t="shared" si="41"/>
        <v>#REF!</v>
      </c>
      <c r="BE29" s="392" t="e">
        <f t="shared" si="41"/>
        <v>#REF!</v>
      </c>
      <c r="BF29" s="391" t="e">
        <f t="shared" si="41"/>
        <v>#REF!</v>
      </c>
      <c r="BG29" s="392" t="e">
        <f t="shared" si="41"/>
        <v>#REF!</v>
      </c>
      <c r="BH29" s="391" t="e">
        <f t="shared" si="41"/>
        <v>#REF!</v>
      </c>
      <c r="BI29" s="392" t="e">
        <f t="shared" si="41"/>
        <v>#REF!</v>
      </c>
      <c r="BJ29" s="391" t="e">
        <f t="shared" si="41"/>
        <v>#REF!</v>
      </c>
      <c r="BK29" s="392" t="e">
        <f t="shared" si="41"/>
        <v>#REF!</v>
      </c>
      <c r="BL29" s="392" t="e">
        <f t="shared" si="41"/>
        <v>#REF!</v>
      </c>
    </row>
    <row r="30" spans="1:64">
      <c r="A30" s="270"/>
      <c r="B30" s="353" t="e">
        <f>#REF!</f>
        <v>#REF!</v>
      </c>
      <c r="C30" s="354"/>
      <c r="E30" s="357"/>
      <c r="F30" s="357">
        <f>SUM(F31:F34)</f>
        <v>0</v>
      </c>
      <c r="G30" s="357">
        <f>SUM(G31:G34)</f>
        <v>0</v>
      </c>
      <c r="I30" s="357"/>
      <c r="J30" s="357">
        <f>SUM(J31:J34)</f>
        <v>0</v>
      </c>
      <c r="K30" s="357">
        <f>SUM(K31:K34)</f>
        <v>0</v>
      </c>
      <c r="M30" s="357">
        <f>SUM(M31:M34)</f>
        <v>0</v>
      </c>
      <c r="N30" s="354"/>
      <c r="O30" s="288" t="str">
        <f t="shared" si="21"/>
        <v/>
      </c>
      <c r="P30" s="289" t="str">
        <f t="shared" si="35"/>
        <v/>
      </c>
      <c r="Y30" s="270" t="e">
        <f t="shared" si="0"/>
        <v>#REF!</v>
      </c>
      <c r="Z30" s="283"/>
      <c r="AA30" s="284" t="e">
        <f t="shared" ref="AA30:AJ30" si="44">SUM(AA31:AA32)</f>
        <v>#REF!</v>
      </c>
      <c r="AB30" s="285" t="e">
        <f t="shared" si="44"/>
        <v>#REF!</v>
      </c>
      <c r="AC30" s="284" t="e">
        <f t="shared" si="44"/>
        <v>#REF!</v>
      </c>
      <c r="AD30" s="285" t="e">
        <f t="shared" si="44"/>
        <v>#REF!</v>
      </c>
      <c r="AE30" s="284" t="e">
        <f t="shared" si="44"/>
        <v>#REF!</v>
      </c>
      <c r="AF30" s="285" t="e">
        <f t="shared" si="44"/>
        <v>#REF!</v>
      </c>
      <c r="AG30" s="284" t="e">
        <f t="shared" si="44"/>
        <v>#REF!</v>
      </c>
      <c r="AH30" s="285" t="e">
        <f t="shared" si="44"/>
        <v>#REF!</v>
      </c>
      <c r="AI30" s="284" t="e">
        <f t="shared" si="44"/>
        <v>#REF!</v>
      </c>
      <c r="AJ30" s="285" t="e">
        <f t="shared" si="44"/>
        <v>#REF!</v>
      </c>
      <c r="AM30" s="270" t="e">
        <f t="shared" si="1"/>
        <v>#REF!</v>
      </c>
      <c r="AN30" s="283"/>
      <c r="AO30" s="284" t="e">
        <f t="shared" ref="AO30:AV30" si="45">SUM(AO31:AO32)</f>
        <v>#REF!</v>
      </c>
      <c r="AP30" s="285" t="e">
        <f t="shared" si="45"/>
        <v>#REF!</v>
      </c>
      <c r="AQ30" s="284" t="e">
        <f t="shared" si="45"/>
        <v>#REF!</v>
      </c>
      <c r="AR30" s="285" t="e">
        <f t="shared" si="45"/>
        <v>#REF!</v>
      </c>
      <c r="AS30" s="284" t="e">
        <f t="shared" si="45"/>
        <v>#REF!</v>
      </c>
      <c r="AT30" s="285" t="e">
        <f t="shared" si="45"/>
        <v>#REF!</v>
      </c>
      <c r="AU30" s="284" t="e">
        <f t="shared" si="45"/>
        <v>#REF!</v>
      </c>
      <c r="AV30" s="285" t="e">
        <f t="shared" si="45"/>
        <v>#REF!</v>
      </c>
      <c r="AW30" s="284" t="e">
        <f t="shared" si="5"/>
        <v>#REF!</v>
      </c>
      <c r="AX30" s="285"/>
      <c r="AZ30" s="270" t="e">
        <f t="shared" si="6"/>
        <v>#REF!</v>
      </c>
      <c r="BA30" s="283"/>
      <c r="BB30" s="284" t="e">
        <f>SUM(BB31:BB32)</f>
        <v>#REF!</v>
      </c>
      <c r="BC30" s="285" t="e">
        <f t="shared" ref="BC30:BL30" si="46">SUM(BC31:BC32)</f>
        <v>#REF!</v>
      </c>
      <c r="BD30" s="284" t="e">
        <f t="shared" si="46"/>
        <v>#REF!</v>
      </c>
      <c r="BE30" s="285" t="e">
        <f t="shared" si="46"/>
        <v>#REF!</v>
      </c>
      <c r="BF30" s="284" t="e">
        <f t="shared" si="46"/>
        <v>#REF!</v>
      </c>
      <c r="BG30" s="285" t="e">
        <f t="shared" si="46"/>
        <v>#REF!</v>
      </c>
      <c r="BH30" s="284" t="e">
        <f t="shared" si="46"/>
        <v>#REF!</v>
      </c>
      <c r="BI30" s="285" t="e">
        <f t="shared" si="46"/>
        <v>#REF!</v>
      </c>
      <c r="BJ30" s="284" t="e">
        <f t="shared" si="46"/>
        <v>#REF!</v>
      </c>
      <c r="BK30" s="285" t="e">
        <f t="shared" si="46"/>
        <v>#REF!</v>
      </c>
      <c r="BL30" s="285" t="e">
        <f t="shared" si="46"/>
        <v>#REF!</v>
      </c>
    </row>
    <row r="31" spans="1:64">
      <c r="A31" s="270">
        <f>+A29+1</f>
        <v>1</v>
      </c>
      <c r="B31" s="270" t="e">
        <f>#REF!</f>
        <v>#REF!</v>
      </c>
      <c r="C31" s="269" t="e">
        <f>#REF!</f>
        <v>#REF!</v>
      </c>
      <c r="E31" s="290"/>
      <c r="F31" s="290">
        <f>SUMIF($A$74:$A$741,B31&amp;"- "&amp;C31,$G$74:$G$741)</f>
        <v>0</v>
      </c>
      <c r="G31" s="290">
        <f>E31+F31</f>
        <v>0</v>
      </c>
      <c r="I31" s="290"/>
      <c r="J31" s="290">
        <f t="shared" si="20"/>
        <v>0</v>
      </c>
      <c r="K31" s="290">
        <f>I31+J31</f>
        <v>0</v>
      </c>
      <c r="M31" s="290">
        <f>G31-K31</f>
        <v>0</v>
      </c>
      <c r="O31" s="288" t="str">
        <f t="shared" si="21"/>
        <v/>
      </c>
      <c r="P31" s="289" t="str">
        <f t="shared" si="35"/>
        <v/>
      </c>
      <c r="Y31" s="353" t="e">
        <f t="shared" si="0"/>
        <v>#REF!</v>
      </c>
      <c r="Z31" s="354" t="e">
        <f t="shared" si="42"/>
        <v>#REF!</v>
      </c>
      <c r="AA31" s="391" t="e">
        <f t="shared" ref="AA31:AI32" si="47">SUMPRODUCT(($A$74:$A$741=$Y31&amp;"- "&amp;$Z31)*($C$74:$C$741=AA$1)*($G$74:$G$741))</f>
        <v>#REF!</v>
      </c>
      <c r="AB31" s="392" t="e">
        <f t="shared" si="47"/>
        <v>#REF!</v>
      </c>
      <c r="AC31" s="391" t="e">
        <f t="shared" si="47"/>
        <v>#REF!</v>
      </c>
      <c r="AD31" s="392" t="e">
        <f t="shared" si="47"/>
        <v>#REF!</v>
      </c>
      <c r="AE31" s="391" t="e">
        <f t="shared" si="47"/>
        <v>#REF!</v>
      </c>
      <c r="AF31" s="392" t="e">
        <f t="shared" si="47"/>
        <v>#REF!</v>
      </c>
      <c r="AG31" s="391" t="e">
        <f t="shared" si="47"/>
        <v>#REF!</v>
      </c>
      <c r="AH31" s="392" t="e">
        <f t="shared" si="47"/>
        <v>#REF!</v>
      </c>
      <c r="AI31" s="391" t="e">
        <f t="shared" si="47"/>
        <v>#REF!</v>
      </c>
      <c r="AJ31" s="392" t="e">
        <f t="shared" si="33"/>
        <v>#REF!</v>
      </c>
      <c r="AM31" s="353" t="e">
        <f t="shared" si="1"/>
        <v>#REF!</v>
      </c>
      <c r="AN31" s="354" t="e">
        <f t="shared" si="43"/>
        <v>#REF!</v>
      </c>
      <c r="AO31" s="391" t="e">
        <f t="shared" ref="AO31:AV32" si="48">SUMPRODUCT(($J$74:$J$740=$AM31&amp;"- "&amp;$AN31)*($K$74:$K$740=AO$1)*($O$74:$O$740))</f>
        <v>#REF!</v>
      </c>
      <c r="AP31" s="392" t="e">
        <f t="shared" si="48"/>
        <v>#REF!</v>
      </c>
      <c r="AQ31" s="391" t="e">
        <f t="shared" si="48"/>
        <v>#REF!</v>
      </c>
      <c r="AR31" s="392" t="e">
        <f t="shared" si="48"/>
        <v>#REF!</v>
      </c>
      <c r="AS31" s="391" t="e">
        <f t="shared" si="48"/>
        <v>#REF!</v>
      </c>
      <c r="AT31" s="392" t="e">
        <f t="shared" si="48"/>
        <v>#REF!</v>
      </c>
      <c r="AU31" s="391" t="e">
        <f t="shared" si="48"/>
        <v>#REF!</v>
      </c>
      <c r="AV31" s="392" t="e">
        <f t="shared" si="48"/>
        <v>#REF!</v>
      </c>
      <c r="AW31" s="391" t="e">
        <f t="shared" si="5"/>
        <v>#REF!</v>
      </c>
      <c r="AX31" s="297"/>
      <c r="AZ31" s="353" t="e">
        <f t="shared" si="6"/>
        <v>#REF!</v>
      </c>
      <c r="BA31" s="354" t="e">
        <f>C36</f>
        <v>#REF!</v>
      </c>
      <c r="BB31" s="391" t="e">
        <f t="shared" ref="BB31:BL32" si="49">SUMPRODUCT(($C$9:$C$68=$BA31)*($N$9:$N$68=BB$1)*($M$9:$M$68))</f>
        <v>#REF!</v>
      </c>
      <c r="BC31" s="392" t="e">
        <f t="shared" si="49"/>
        <v>#REF!</v>
      </c>
      <c r="BD31" s="391" t="e">
        <f t="shared" si="49"/>
        <v>#REF!</v>
      </c>
      <c r="BE31" s="392" t="e">
        <f t="shared" si="49"/>
        <v>#REF!</v>
      </c>
      <c r="BF31" s="391" t="e">
        <f t="shared" si="49"/>
        <v>#REF!</v>
      </c>
      <c r="BG31" s="392" t="e">
        <f t="shared" si="49"/>
        <v>#REF!</v>
      </c>
      <c r="BH31" s="391" t="e">
        <f t="shared" si="49"/>
        <v>#REF!</v>
      </c>
      <c r="BI31" s="392" t="e">
        <f t="shared" si="49"/>
        <v>#REF!</v>
      </c>
      <c r="BJ31" s="391" t="e">
        <f t="shared" si="49"/>
        <v>#REF!</v>
      </c>
      <c r="BK31" s="392" t="e">
        <f t="shared" si="49"/>
        <v>#REF!</v>
      </c>
      <c r="BL31" s="392" t="e">
        <f t="shared" si="49"/>
        <v>#REF!</v>
      </c>
    </row>
    <row r="32" spans="1:64">
      <c r="A32" s="270">
        <f>+A31+1</f>
        <v>2</v>
      </c>
      <c r="B32" s="276" t="e">
        <f>#REF!</f>
        <v>#REF!</v>
      </c>
      <c r="C32" s="277" t="e">
        <f>#REF!</f>
        <v>#REF!</v>
      </c>
      <c r="E32" s="286"/>
      <c r="F32" s="286">
        <f>SUMIF($A$74:$A$741,B32&amp;"- "&amp;C32,$G$74:$G$741)</f>
        <v>0</v>
      </c>
      <c r="G32" s="286">
        <f>E32+F32</f>
        <v>0</v>
      </c>
      <c r="I32" s="286"/>
      <c r="J32" s="286">
        <f t="shared" si="20"/>
        <v>0</v>
      </c>
      <c r="K32" s="286">
        <f>I32+J32</f>
        <v>0</v>
      </c>
      <c r="M32" s="286">
        <f>G32-K32</f>
        <v>0</v>
      </c>
      <c r="N32" s="277"/>
      <c r="O32" s="288" t="str">
        <f t="shared" si="21"/>
        <v/>
      </c>
      <c r="P32" s="289" t="str">
        <f t="shared" si="35"/>
        <v/>
      </c>
      <c r="Y32" s="276" t="e">
        <f t="shared" si="0"/>
        <v>#REF!</v>
      </c>
      <c r="Z32" s="277" t="e">
        <f t="shared" si="42"/>
        <v>#REF!</v>
      </c>
      <c r="AA32" s="278" t="e">
        <f t="shared" si="47"/>
        <v>#REF!</v>
      </c>
      <c r="AB32" s="279" t="e">
        <f t="shared" si="47"/>
        <v>#REF!</v>
      </c>
      <c r="AC32" s="278" t="e">
        <f t="shared" si="47"/>
        <v>#REF!</v>
      </c>
      <c r="AD32" s="279" t="e">
        <f t="shared" si="47"/>
        <v>#REF!</v>
      </c>
      <c r="AE32" s="278" t="e">
        <f t="shared" si="47"/>
        <v>#REF!</v>
      </c>
      <c r="AF32" s="279" t="e">
        <f t="shared" si="47"/>
        <v>#REF!</v>
      </c>
      <c r="AG32" s="278" t="e">
        <f t="shared" si="47"/>
        <v>#REF!</v>
      </c>
      <c r="AH32" s="279" t="e">
        <f t="shared" si="47"/>
        <v>#REF!</v>
      </c>
      <c r="AI32" s="278" t="e">
        <f t="shared" si="47"/>
        <v>#REF!</v>
      </c>
      <c r="AJ32" s="279" t="e">
        <f t="shared" ref="AJ32:AJ40" si="50">SUM(AA32:AI32)</f>
        <v>#REF!</v>
      </c>
      <c r="AM32" s="276" t="e">
        <f t="shared" si="1"/>
        <v>#REF!</v>
      </c>
      <c r="AN32" s="277" t="e">
        <f t="shared" si="43"/>
        <v>#REF!</v>
      </c>
      <c r="AO32" s="278" t="e">
        <f t="shared" si="48"/>
        <v>#REF!</v>
      </c>
      <c r="AP32" s="279" t="e">
        <f t="shared" si="48"/>
        <v>#REF!</v>
      </c>
      <c r="AQ32" s="278" t="e">
        <f t="shared" si="48"/>
        <v>#REF!</v>
      </c>
      <c r="AR32" s="279" t="e">
        <f t="shared" si="48"/>
        <v>#REF!</v>
      </c>
      <c r="AS32" s="278" t="e">
        <f t="shared" si="48"/>
        <v>#REF!</v>
      </c>
      <c r="AT32" s="279" t="e">
        <f t="shared" si="48"/>
        <v>#REF!</v>
      </c>
      <c r="AU32" s="278" t="e">
        <f t="shared" si="48"/>
        <v>#REF!</v>
      </c>
      <c r="AV32" s="279" t="e">
        <f t="shared" si="48"/>
        <v>#REF!</v>
      </c>
      <c r="AW32" s="278" t="e">
        <f t="shared" si="5"/>
        <v>#REF!</v>
      </c>
      <c r="AX32" s="331"/>
      <c r="AZ32" s="276" t="e">
        <f t="shared" si="6"/>
        <v>#REF!</v>
      </c>
      <c r="BA32" s="277" t="e">
        <f>C37</f>
        <v>#REF!</v>
      </c>
      <c r="BB32" s="278" t="e">
        <f t="shared" si="49"/>
        <v>#REF!</v>
      </c>
      <c r="BC32" s="279" t="e">
        <f t="shared" si="49"/>
        <v>#REF!</v>
      </c>
      <c r="BD32" s="278" t="e">
        <f t="shared" si="49"/>
        <v>#REF!</v>
      </c>
      <c r="BE32" s="279" t="e">
        <f t="shared" si="49"/>
        <v>#REF!</v>
      </c>
      <c r="BF32" s="278" t="e">
        <f t="shared" si="49"/>
        <v>#REF!</v>
      </c>
      <c r="BG32" s="279" t="e">
        <f t="shared" si="49"/>
        <v>#REF!</v>
      </c>
      <c r="BH32" s="278" t="e">
        <f t="shared" si="49"/>
        <v>#REF!</v>
      </c>
      <c r="BI32" s="279" t="e">
        <f t="shared" si="49"/>
        <v>#REF!</v>
      </c>
      <c r="BJ32" s="278" t="e">
        <f t="shared" si="49"/>
        <v>#REF!</v>
      </c>
      <c r="BK32" s="279" t="e">
        <f t="shared" si="49"/>
        <v>#REF!</v>
      </c>
      <c r="BL32" s="279" t="e">
        <f t="shared" si="49"/>
        <v>#REF!</v>
      </c>
    </row>
    <row r="33" spans="1:64">
      <c r="A33" s="270"/>
      <c r="B33" s="353" t="e">
        <f>#REF!</f>
        <v>#REF!</v>
      </c>
      <c r="C33" s="354" t="e">
        <f>#REF!</f>
        <v>#REF!</v>
      </c>
      <c r="E33" s="357"/>
      <c r="F33" s="357">
        <f>SUMIF($A$74:$A$741,B33&amp;"- "&amp;C33,$G$74:$G$741)</f>
        <v>0</v>
      </c>
      <c r="G33" s="357">
        <f>E33+F33</f>
        <v>0</v>
      </c>
      <c r="I33" s="357"/>
      <c r="J33" s="357">
        <f t="shared" si="20"/>
        <v>0</v>
      </c>
      <c r="K33" s="357">
        <f>I33+J33</f>
        <v>0</v>
      </c>
      <c r="M33" s="357">
        <f>G33-K33</f>
        <v>0</v>
      </c>
      <c r="N33" s="354"/>
      <c r="O33" s="288" t="str">
        <f t="shared" si="21"/>
        <v/>
      </c>
      <c r="P33" s="289" t="str">
        <f t="shared" si="35"/>
        <v/>
      </c>
      <c r="Y33" s="353" t="e">
        <f t="shared" si="0"/>
        <v>#REF!</v>
      </c>
      <c r="Z33" s="354"/>
      <c r="AA33" s="391" t="e">
        <f t="shared" ref="AA33:AJ33" si="51">SUM(AA34:AA35)</f>
        <v>#REF!</v>
      </c>
      <c r="AB33" s="392" t="e">
        <f t="shared" si="51"/>
        <v>#REF!</v>
      </c>
      <c r="AC33" s="391" t="e">
        <f t="shared" si="51"/>
        <v>#REF!</v>
      </c>
      <c r="AD33" s="392" t="e">
        <f t="shared" si="51"/>
        <v>#REF!</v>
      </c>
      <c r="AE33" s="391" t="e">
        <f t="shared" si="51"/>
        <v>#REF!</v>
      </c>
      <c r="AF33" s="392" t="e">
        <f t="shared" si="51"/>
        <v>#REF!</v>
      </c>
      <c r="AG33" s="391" t="e">
        <f t="shared" si="51"/>
        <v>#REF!</v>
      </c>
      <c r="AH33" s="392" t="e">
        <f t="shared" si="51"/>
        <v>#REF!</v>
      </c>
      <c r="AI33" s="391" t="e">
        <f t="shared" si="51"/>
        <v>#REF!</v>
      </c>
      <c r="AJ33" s="392" t="e">
        <f t="shared" si="51"/>
        <v>#REF!</v>
      </c>
      <c r="AM33" s="353" t="e">
        <f t="shared" si="1"/>
        <v>#REF!</v>
      </c>
      <c r="AN33" s="354"/>
      <c r="AO33" s="391" t="e">
        <f t="shared" ref="AO33:AV33" si="52">SUM(AO34:AO35)</f>
        <v>#REF!</v>
      </c>
      <c r="AP33" s="392" t="e">
        <f t="shared" si="52"/>
        <v>#REF!</v>
      </c>
      <c r="AQ33" s="391" t="e">
        <f t="shared" si="52"/>
        <v>#REF!</v>
      </c>
      <c r="AR33" s="392" t="e">
        <f t="shared" si="52"/>
        <v>#REF!</v>
      </c>
      <c r="AS33" s="391" t="e">
        <f t="shared" si="52"/>
        <v>#REF!</v>
      </c>
      <c r="AT33" s="392" t="e">
        <f t="shared" si="52"/>
        <v>#REF!</v>
      </c>
      <c r="AU33" s="391" t="e">
        <f t="shared" si="52"/>
        <v>#REF!</v>
      </c>
      <c r="AV33" s="392" t="e">
        <f t="shared" si="52"/>
        <v>#REF!</v>
      </c>
      <c r="AW33" s="391" t="e">
        <f t="shared" si="5"/>
        <v>#REF!</v>
      </c>
      <c r="AX33" s="297"/>
      <c r="AZ33" s="353" t="e">
        <f t="shared" si="6"/>
        <v>#REF!</v>
      </c>
      <c r="BA33" s="354"/>
      <c r="BB33" s="391" t="e">
        <f>SUM(BB34:BB35)</f>
        <v>#REF!</v>
      </c>
      <c r="BC33" s="392" t="e">
        <f t="shared" ref="BC33:BL33" si="53">SUM(BC34:BC35)</f>
        <v>#REF!</v>
      </c>
      <c r="BD33" s="391" t="e">
        <f t="shared" si="53"/>
        <v>#REF!</v>
      </c>
      <c r="BE33" s="392" t="e">
        <f t="shared" si="53"/>
        <v>#REF!</v>
      </c>
      <c r="BF33" s="391" t="e">
        <f t="shared" si="53"/>
        <v>#REF!</v>
      </c>
      <c r="BG33" s="392" t="e">
        <f t="shared" si="53"/>
        <v>#REF!</v>
      </c>
      <c r="BH33" s="391" t="e">
        <f t="shared" si="53"/>
        <v>#REF!</v>
      </c>
      <c r="BI33" s="392" t="e">
        <f t="shared" si="53"/>
        <v>#REF!</v>
      </c>
      <c r="BJ33" s="391" t="e">
        <f t="shared" si="53"/>
        <v>#REF!</v>
      </c>
      <c r="BK33" s="392" t="e">
        <f t="shared" si="53"/>
        <v>#REF!</v>
      </c>
      <c r="BL33" s="392" t="e">
        <f t="shared" si="53"/>
        <v>#REF!</v>
      </c>
    </row>
    <row r="34" spans="1:64">
      <c r="A34" s="270">
        <f>+A32+1</f>
        <v>3</v>
      </c>
      <c r="B34" s="270" t="e">
        <f>#REF!</f>
        <v>#REF!</v>
      </c>
      <c r="C34" s="283" t="e">
        <f>#REF!</f>
        <v>#REF!</v>
      </c>
      <c r="E34" s="290"/>
      <c r="F34" s="290">
        <f>SUMIF($A$74:$A$741,B34&amp;"- "&amp;C34,$G$74:$G$741)</f>
        <v>0</v>
      </c>
      <c r="G34" s="290">
        <f>E34+F34</f>
        <v>0</v>
      </c>
      <c r="I34" s="290"/>
      <c r="J34" s="290">
        <f t="shared" si="20"/>
        <v>0</v>
      </c>
      <c r="K34" s="290">
        <f>I34+J34</f>
        <v>0</v>
      </c>
      <c r="M34" s="290">
        <f>G34-K34</f>
        <v>0</v>
      </c>
      <c r="N34" s="283"/>
      <c r="O34" s="288" t="str">
        <f t="shared" si="21"/>
        <v/>
      </c>
      <c r="P34" s="289" t="str">
        <f t="shared" si="35"/>
        <v/>
      </c>
      <c r="Y34" s="270" t="e">
        <f t="shared" ref="Y34:Z63" si="54">B39</f>
        <v>#REF!</v>
      </c>
      <c r="Z34" s="283" t="e">
        <f t="shared" si="42"/>
        <v>#REF!</v>
      </c>
      <c r="AA34" s="284" t="e">
        <f t="shared" ref="AA34:AI35" si="55">SUMPRODUCT(($A$74:$A$741=$Y34&amp;"- "&amp;$Z34)*($C$74:$C$741=AA$1)*($G$74:$G$741))</f>
        <v>#REF!</v>
      </c>
      <c r="AB34" s="285" t="e">
        <f t="shared" si="55"/>
        <v>#REF!</v>
      </c>
      <c r="AC34" s="284" t="e">
        <f t="shared" si="55"/>
        <v>#REF!</v>
      </c>
      <c r="AD34" s="285" t="e">
        <f t="shared" si="55"/>
        <v>#REF!</v>
      </c>
      <c r="AE34" s="284" t="e">
        <f t="shared" si="55"/>
        <v>#REF!</v>
      </c>
      <c r="AF34" s="285" t="e">
        <f t="shared" si="55"/>
        <v>#REF!</v>
      </c>
      <c r="AG34" s="284" t="e">
        <f t="shared" si="55"/>
        <v>#REF!</v>
      </c>
      <c r="AH34" s="285" t="e">
        <f t="shared" si="55"/>
        <v>#REF!</v>
      </c>
      <c r="AI34" s="284" t="e">
        <f t="shared" si="55"/>
        <v>#REF!</v>
      </c>
      <c r="AJ34" s="285" t="e">
        <f t="shared" si="50"/>
        <v>#REF!</v>
      </c>
      <c r="AM34" s="270" t="e">
        <f t="shared" ref="AM34:AN63" si="56">B39</f>
        <v>#REF!</v>
      </c>
      <c r="AN34" s="283" t="e">
        <f t="shared" si="43"/>
        <v>#REF!</v>
      </c>
      <c r="AO34" s="284" t="e">
        <f t="shared" ref="AO34:AV35" si="57">SUMPRODUCT(($J$74:$J$740=$AM34&amp;"- "&amp;$AN34)*($K$74:$K$740=AO$1)*($O$74:$O$740))</f>
        <v>#REF!</v>
      </c>
      <c r="AP34" s="285" t="e">
        <f t="shared" si="57"/>
        <v>#REF!</v>
      </c>
      <c r="AQ34" s="284" t="e">
        <f t="shared" si="57"/>
        <v>#REF!</v>
      </c>
      <c r="AR34" s="285" t="e">
        <f t="shared" si="57"/>
        <v>#REF!</v>
      </c>
      <c r="AS34" s="284" t="e">
        <f t="shared" si="57"/>
        <v>#REF!</v>
      </c>
      <c r="AT34" s="285" t="e">
        <f t="shared" si="57"/>
        <v>#REF!</v>
      </c>
      <c r="AU34" s="284" t="e">
        <f t="shared" si="57"/>
        <v>#REF!</v>
      </c>
      <c r="AV34" s="285" t="e">
        <f t="shared" si="57"/>
        <v>#REF!</v>
      </c>
      <c r="AW34" s="284" t="e">
        <f t="shared" si="5"/>
        <v>#REF!</v>
      </c>
      <c r="AX34" s="285"/>
      <c r="AZ34" s="270" t="e">
        <f t="shared" si="6"/>
        <v>#REF!</v>
      </c>
      <c r="BA34" s="283" t="e">
        <f>C39</f>
        <v>#REF!</v>
      </c>
      <c r="BB34" s="284" t="e">
        <f t="shared" ref="BB34:BL35" si="58">SUMPRODUCT(($C$9:$C$68=$BA34)*($N$9:$N$68=BB$1)*($M$9:$M$68))</f>
        <v>#REF!</v>
      </c>
      <c r="BC34" s="285" t="e">
        <f t="shared" si="58"/>
        <v>#REF!</v>
      </c>
      <c r="BD34" s="284" t="e">
        <f t="shared" si="58"/>
        <v>#REF!</v>
      </c>
      <c r="BE34" s="285" t="e">
        <f t="shared" si="58"/>
        <v>#REF!</v>
      </c>
      <c r="BF34" s="284" t="e">
        <f t="shared" si="58"/>
        <v>#REF!</v>
      </c>
      <c r="BG34" s="285" t="e">
        <f t="shared" si="58"/>
        <v>#REF!</v>
      </c>
      <c r="BH34" s="284" t="e">
        <f t="shared" si="58"/>
        <v>#REF!</v>
      </c>
      <c r="BI34" s="285" t="e">
        <f t="shared" si="58"/>
        <v>#REF!</v>
      </c>
      <c r="BJ34" s="284" t="e">
        <f t="shared" si="58"/>
        <v>#REF!</v>
      </c>
      <c r="BK34" s="285" t="e">
        <f t="shared" si="58"/>
        <v>#REF!</v>
      </c>
      <c r="BL34" s="285" t="e">
        <f t="shared" si="58"/>
        <v>#REF!</v>
      </c>
    </row>
    <row r="35" spans="1:64" ht="12.75" customHeight="1">
      <c r="A35" s="270"/>
      <c r="B35" s="353" t="e">
        <f>#REF!</f>
        <v>#REF!</v>
      </c>
      <c r="C35" s="354"/>
      <c r="E35" s="357"/>
      <c r="F35" s="357">
        <f>SUM(F36:F37)</f>
        <v>0</v>
      </c>
      <c r="G35" s="357">
        <f>SUM(G36:G37)</f>
        <v>0</v>
      </c>
      <c r="I35" s="357"/>
      <c r="J35" s="357">
        <f>SUM(J36:J37)</f>
        <v>0</v>
      </c>
      <c r="K35" s="357">
        <f>SUM(K36:K37)</f>
        <v>0</v>
      </c>
      <c r="M35" s="357">
        <f>SUM(M36:M37)</f>
        <v>0</v>
      </c>
      <c r="N35" s="354"/>
      <c r="O35" s="288" t="str">
        <f>IF(M35=0,"",IF(N35=0,"ERROR",""))</f>
        <v/>
      </c>
      <c r="P35" s="289" t="str">
        <f>IF(O35="ERROR","Please insert comment","")</f>
        <v/>
      </c>
      <c r="Y35" s="276" t="e">
        <f t="shared" si="54"/>
        <v>#REF!</v>
      </c>
      <c r="Z35" s="277" t="e">
        <f t="shared" si="42"/>
        <v>#REF!</v>
      </c>
      <c r="AA35" s="278" t="e">
        <f t="shared" si="55"/>
        <v>#REF!</v>
      </c>
      <c r="AB35" s="279" t="e">
        <f t="shared" si="55"/>
        <v>#REF!</v>
      </c>
      <c r="AC35" s="278" t="e">
        <f t="shared" si="55"/>
        <v>#REF!</v>
      </c>
      <c r="AD35" s="279" t="e">
        <f t="shared" si="55"/>
        <v>#REF!</v>
      </c>
      <c r="AE35" s="278" t="e">
        <f t="shared" si="55"/>
        <v>#REF!</v>
      </c>
      <c r="AF35" s="279" t="e">
        <f t="shared" si="55"/>
        <v>#REF!</v>
      </c>
      <c r="AG35" s="278" t="e">
        <f t="shared" si="55"/>
        <v>#REF!</v>
      </c>
      <c r="AH35" s="279" t="e">
        <f t="shared" si="55"/>
        <v>#REF!</v>
      </c>
      <c r="AI35" s="278" t="e">
        <f t="shared" si="55"/>
        <v>#REF!</v>
      </c>
      <c r="AJ35" s="279" t="e">
        <f t="shared" si="50"/>
        <v>#REF!</v>
      </c>
      <c r="AM35" s="276" t="e">
        <f t="shared" si="56"/>
        <v>#REF!</v>
      </c>
      <c r="AN35" s="277" t="e">
        <f t="shared" si="43"/>
        <v>#REF!</v>
      </c>
      <c r="AO35" s="278" t="e">
        <f t="shared" si="57"/>
        <v>#REF!</v>
      </c>
      <c r="AP35" s="279" t="e">
        <f t="shared" si="57"/>
        <v>#REF!</v>
      </c>
      <c r="AQ35" s="278" t="e">
        <f t="shared" si="57"/>
        <v>#REF!</v>
      </c>
      <c r="AR35" s="279" t="e">
        <f t="shared" si="57"/>
        <v>#REF!</v>
      </c>
      <c r="AS35" s="278" t="e">
        <f t="shared" si="57"/>
        <v>#REF!</v>
      </c>
      <c r="AT35" s="279" t="e">
        <f t="shared" si="57"/>
        <v>#REF!</v>
      </c>
      <c r="AU35" s="278" t="e">
        <f t="shared" si="57"/>
        <v>#REF!</v>
      </c>
      <c r="AV35" s="279" t="e">
        <f t="shared" si="57"/>
        <v>#REF!</v>
      </c>
      <c r="AW35" s="278" t="e">
        <f t="shared" si="5"/>
        <v>#REF!</v>
      </c>
      <c r="AX35" s="331"/>
      <c r="AZ35" s="276" t="e">
        <f t="shared" ref="AZ35:AZ63" si="59">B40</f>
        <v>#REF!</v>
      </c>
      <c r="BA35" s="277" t="e">
        <f>C40</f>
        <v>#REF!</v>
      </c>
      <c r="BB35" s="278" t="e">
        <f t="shared" si="58"/>
        <v>#REF!</v>
      </c>
      <c r="BC35" s="279" t="e">
        <f t="shared" si="58"/>
        <v>#REF!</v>
      </c>
      <c r="BD35" s="278" t="e">
        <f t="shared" si="58"/>
        <v>#REF!</v>
      </c>
      <c r="BE35" s="279" t="e">
        <f t="shared" si="58"/>
        <v>#REF!</v>
      </c>
      <c r="BF35" s="278" t="e">
        <f t="shared" si="58"/>
        <v>#REF!</v>
      </c>
      <c r="BG35" s="279" t="e">
        <f t="shared" si="58"/>
        <v>#REF!</v>
      </c>
      <c r="BH35" s="278" t="e">
        <f t="shared" si="58"/>
        <v>#REF!</v>
      </c>
      <c r="BI35" s="279" t="e">
        <f t="shared" si="58"/>
        <v>#REF!</v>
      </c>
      <c r="BJ35" s="278" t="e">
        <f t="shared" si="58"/>
        <v>#REF!</v>
      </c>
      <c r="BK35" s="279" t="e">
        <f t="shared" si="58"/>
        <v>#REF!</v>
      </c>
      <c r="BL35" s="279" t="e">
        <f t="shared" si="58"/>
        <v>#REF!</v>
      </c>
    </row>
    <row r="36" spans="1:64" ht="12" customHeight="1">
      <c r="A36" s="270"/>
      <c r="B36" s="270" t="e">
        <f>#REF!</f>
        <v>#REF!</v>
      </c>
      <c r="C36" s="283" t="e">
        <f>#REF!</f>
        <v>#REF!</v>
      </c>
      <c r="E36" s="290"/>
      <c r="F36" s="290">
        <f>SUMIF($A$74:$A$741,B36&amp;"- "&amp;C36,$G$74:$G$741)</f>
        <v>0</v>
      </c>
      <c r="G36" s="290">
        <f>E36+F36</f>
        <v>0</v>
      </c>
      <c r="I36" s="290"/>
      <c r="J36" s="290">
        <f t="shared" si="20"/>
        <v>0</v>
      </c>
      <c r="K36" s="290">
        <f>I36+J36</f>
        <v>0</v>
      </c>
      <c r="M36" s="290">
        <f>G36-K36</f>
        <v>0</v>
      </c>
      <c r="N36" s="283"/>
      <c r="O36" s="288"/>
      <c r="P36" s="289"/>
      <c r="Y36" s="353" t="e">
        <f t="shared" si="54"/>
        <v>#REF!</v>
      </c>
      <c r="Z36" s="354"/>
      <c r="AA36" s="391" t="e">
        <f t="shared" ref="AA36:AJ36" si="60">SUM(AA37:AA42)</f>
        <v>#REF!</v>
      </c>
      <c r="AB36" s="392" t="e">
        <f t="shared" si="60"/>
        <v>#REF!</v>
      </c>
      <c r="AC36" s="391" t="e">
        <f t="shared" si="60"/>
        <v>#REF!</v>
      </c>
      <c r="AD36" s="392" t="e">
        <f t="shared" si="60"/>
        <v>#REF!</v>
      </c>
      <c r="AE36" s="391" t="e">
        <f t="shared" si="60"/>
        <v>#REF!</v>
      </c>
      <c r="AF36" s="392" t="e">
        <f t="shared" si="60"/>
        <v>#REF!</v>
      </c>
      <c r="AG36" s="391" t="e">
        <f t="shared" si="60"/>
        <v>#REF!</v>
      </c>
      <c r="AH36" s="392" t="e">
        <f t="shared" si="60"/>
        <v>#REF!</v>
      </c>
      <c r="AI36" s="391" t="e">
        <f t="shared" si="60"/>
        <v>#REF!</v>
      </c>
      <c r="AJ36" s="392" t="e">
        <f t="shared" si="60"/>
        <v>#REF!</v>
      </c>
      <c r="AM36" s="353" t="e">
        <f t="shared" si="56"/>
        <v>#REF!</v>
      </c>
      <c r="AN36" s="354"/>
      <c r="AO36" s="391" t="e">
        <f t="shared" ref="AO36:AV36" si="61">SUM(AO37:AO42)</f>
        <v>#REF!</v>
      </c>
      <c r="AP36" s="392" t="e">
        <f t="shared" si="61"/>
        <v>#REF!</v>
      </c>
      <c r="AQ36" s="391" t="e">
        <f t="shared" si="61"/>
        <v>#REF!</v>
      </c>
      <c r="AR36" s="392" t="e">
        <f t="shared" si="61"/>
        <v>#REF!</v>
      </c>
      <c r="AS36" s="391" t="e">
        <f t="shared" si="61"/>
        <v>#REF!</v>
      </c>
      <c r="AT36" s="392" t="e">
        <f t="shared" si="61"/>
        <v>#REF!</v>
      </c>
      <c r="AU36" s="391" t="e">
        <f t="shared" si="61"/>
        <v>#REF!</v>
      </c>
      <c r="AV36" s="392" t="e">
        <f t="shared" si="61"/>
        <v>#REF!</v>
      </c>
      <c r="AW36" s="391" t="e">
        <f t="shared" si="5"/>
        <v>#REF!</v>
      </c>
      <c r="AX36" s="297"/>
      <c r="AZ36" s="353" t="e">
        <f t="shared" si="59"/>
        <v>#REF!</v>
      </c>
      <c r="BA36" s="354"/>
      <c r="BB36" s="391" t="e">
        <f>SUM(BB37:BB42)</f>
        <v>#REF!</v>
      </c>
      <c r="BC36" s="392" t="e">
        <f t="shared" ref="BC36:BL36" si="62">SUM(BC37:BC42)</f>
        <v>#REF!</v>
      </c>
      <c r="BD36" s="391" t="e">
        <f t="shared" si="62"/>
        <v>#REF!</v>
      </c>
      <c r="BE36" s="392" t="e">
        <f t="shared" si="62"/>
        <v>#REF!</v>
      </c>
      <c r="BF36" s="391" t="e">
        <f t="shared" si="62"/>
        <v>#REF!</v>
      </c>
      <c r="BG36" s="392" t="e">
        <f t="shared" si="62"/>
        <v>#REF!</v>
      </c>
      <c r="BH36" s="391" t="e">
        <f t="shared" si="62"/>
        <v>#REF!</v>
      </c>
      <c r="BI36" s="392" t="e">
        <f t="shared" si="62"/>
        <v>#REF!</v>
      </c>
      <c r="BJ36" s="391" t="e">
        <f t="shared" si="62"/>
        <v>#REF!</v>
      </c>
      <c r="BK36" s="392" t="e">
        <f t="shared" si="62"/>
        <v>#REF!</v>
      </c>
      <c r="BL36" s="392" t="e">
        <f t="shared" si="62"/>
        <v>#REF!</v>
      </c>
    </row>
    <row r="37" spans="1:64">
      <c r="A37" s="270"/>
      <c r="B37" s="276" t="e">
        <f>#REF!</f>
        <v>#REF!</v>
      </c>
      <c r="C37" s="277" t="e">
        <f>#REF!</f>
        <v>#REF!</v>
      </c>
      <c r="E37" s="286"/>
      <c r="F37" s="286">
        <f>SUMIF($A$74:$A$741,B37&amp;"- "&amp;C37,$G$74:$G$741)</f>
        <v>0</v>
      </c>
      <c r="G37" s="286">
        <f>E37+F37</f>
        <v>0</v>
      </c>
      <c r="I37" s="286"/>
      <c r="J37" s="286">
        <f t="shared" si="20"/>
        <v>0</v>
      </c>
      <c r="K37" s="286">
        <f>I37+J37</f>
        <v>0</v>
      </c>
      <c r="M37" s="286">
        <f>G37-K37</f>
        <v>0</v>
      </c>
      <c r="N37" s="277"/>
      <c r="O37" s="288" t="str">
        <f t="shared" si="21"/>
        <v/>
      </c>
      <c r="P37" s="289" t="str">
        <f t="shared" ref="P37:P45" si="63">IF(O37="ERROR","Please insert comment","")</f>
        <v/>
      </c>
      <c r="Y37" s="270" t="e">
        <f t="shared" si="54"/>
        <v>#REF!</v>
      </c>
      <c r="Z37" s="283" t="e">
        <f t="shared" si="42"/>
        <v>#REF!</v>
      </c>
      <c r="AA37" s="284" t="e">
        <f t="shared" ref="AA37:AI42" si="64">SUMPRODUCT(($A$74:$A$741=$Y37&amp;"- "&amp;$Z37)*($C$74:$C$741=AA$1)*($G$74:$G$741))</f>
        <v>#REF!</v>
      </c>
      <c r="AB37" s="285" t="e">
        <f t="shared" si="64"/>
        <v>#REF!</v>
      </c>
      <c r="AC37" s="284" t="e">
        <f t="shared" si="64"/>
        <v>#REF!</v>
      </c>
      <c r="AD37" s="285" t="e">
        <f t="shared" si="64"/>
        <v>#REF!</v>
      </c>
      <c r="AE37" s="284" t="e">
        <f t="shared" si="64"/>
        <v>#REF!</v>
      </c>
      <c r="AF37" s="285" t="e">
        <f t="shared" si="64"/>
        <v>#REF!</v>
      </c>
      <c r="AG37" s="284" t="e">
        <f t="shared" si="64"/>
        <v>#REF!</v>
      </c>
      <c r="AH37" s="285" t="e">
        <f t="shared" si="64"/>
        <v>#REF!</v>
      </c>
      <c r="AI37" s="284" t="e">
        <f t="shared" si="64"/>
        <v>#REF!</v>
      </c>
      <c r="AJ37" s="285" t="e">
        <f t="shared" si="50"/>
        <v>#REF!</v>
      </c>
      <c r="AM37" s="270" t="e">
        <f t="shared" si="56"/>
        <v>#REF!</v>
      </c>
      <c r="AN37" s="283" t="e">
        <f t="shared" si="43"/>
        <v>#REF!</v>
      </c>
      <c r="AO37" s="284" t="e">
        <f t="shared" ref="AO37:AV42" si="65">SUMPRODUCT(($J$74:$J$740=$AM37&amp;"- "&amp;$AN37)*($K$74:$K$740=AO$1)*($O$74:$O$740))</f>
        <v>#REF!</v>
      </c>
      <c r="AP37" s="285" t="e">
        <f t="shared" si="65"/>
        <v>#REF!</v>
      </c>
      <c r="AQ37" s="284" t="e">
        <f t="shared" si="65"/>
        <v>#REF!</v>
      </c>
      <c r="AR37" s="285" t="e">
        <f t="shared" si="65"/>
        <v>#REF!</v>
      </c>
      <c r="AS37" s="284" t="e">
        <f t="shared" si="65"/>
        <v>#REF!</v>
      </c>
      <c r="AT37" s="285" t="e">
        <f t="shared" si="65"/>
        <v>#REF!</v>
      </c>
      <c r="AU37" s="284" t="e">
        <f t="shared" si="65"/>
        <v>#REF!</v>
      </c>
      <c r="AV37" s="285" t="e">
        <f t="shared" si="65"/>
        <v>#REF!</v>
      </c>
      <c r="AW37" s="284" t="e">
        <f t="shared" si="5"/>
        <v>#REF!</v>
      </c>
      <c r="AX37" s="285"/>
      <c r="AZ37" s="270" t="e">
        <f t="shared" si="59"/>
        <v>#REF!</v>
      </c>
      <c r="BA37" s="283" t="e">
        <f t="shared" ref="BA37:BA42" si="66">C42</f>
        <v>#REF!</v>
      </c>
      <c r="BB37" s="284" t="e">
        <f t="shared" ref="BB37:BL42" si="67">SUMPRODUCT(($C$9:$C$68=$BA37)*($N$9:$N$68=BB$1)*($M$9:$M$68))</f>
        <v>#REF!</v>
      </c>
      <c r="BC37" s="285" t="e">
        <f t="shared" si="67"/>
        <v>#REF!</v>
      </c>
      <c r="BD37" s="284" t="e">
        <f t="shared" si="67"/>
        <v>#REF!</v>
      </c>
      <c r="BE37" s="285" t="e">
        <f t="shared" si="67"/>
        <v>#REF!</v>
      </c>
      <c r="BF37" s="284" t="e">
        <f t="shared" si="67"/>
        <v>#REF!</v>
      </c>
      <c r="BG37" s="285" t="e">
        <f t="shared" si="67"/>
        <v>#REF!</v>
      </c>
      <c r="BH37" s="284" t="e">
        <f t="shared" si="67"/>
        <v>#REF!</v>
      </c>
      <c r="BI37" s="285" t="e">
        <f t="shared" si="67"/>
        <v>#REF!</v>
      </c>
      <c r="BJ37" s="284" t="e">
        <f t="shared" si="67"/>
        <v>#REF!</v>
      </c>
      <c r="BK37" s="285" t="e">
        <f t="shared" si="67"/>
        <v>#REF!</v>
      </c>
      <c r="BL37" s="285" t="e">
        <f t="shared" si="67"/>
        <v>#REF!</v>
      </c>
    </row>
    <row r="38" spans="1:64">
      <c r="A38" s="270"/>
      <c r="B38" s="353" t="e">
        <f>#REF!</f>
        <v>#REF!</v>
      </c>
      <c r="C38" s="354"/>
      <c r="E38" s="357"/>
      <c r="F38" s="357">
        <f>SUM(F39:F40)</f>
        <v>0</v>
      </c>
      <c r="G38" s="357">
        <f>SUM(G39:G40)</f>
        <v>0</v>
      </c>
      <c r="I38" s="357"/>
      <c r="J38" s="357">
        <f>SUM(J39:J40)</f>
        <v>0</v>
      </c>
      <c r="K38" s="357">
        <f>SUM(K39:K40)</f>
        <v>0</v>
      </c>
      <c r="M38" s="357">
        <f>SUM(M39:M40)</f>
        <v>0</v>
      </c>
      <c r="N38" s="354"/>
      <c r="O38" s="288" t="str">
        <f t="shared" si="21"/>
        <v/>
      </c>
      <c r="P38" s="289" t="str">
        <f t="shared" si="63"/>
        <v/>
      </c>
      <c r="Y38" s="276" t="e">
        <f t="shared" si="54"/>
        <v>#REF!</v>
      </c>
      <c r="Z38" s="277" t="e">
        <f t="shared" si="42"/>
        <v>#REF!</v>
      </c>
      <c r="AA38" s="278" t="e">
        <f t="shared" si="64"/>
        <v>#REF!</v>
      </c>
      <c r="AB38" s="279" t="e">
        <f t="shared" si="64"/>
        <v>#REF!</v>
      </c>
      <c r="AC38" s="278" t="e">
        <f t="shared" si="64"/>
        <v>#REF!</v>
      </c>
      <c r="AD38" s="279" t="e">
        <f t="shared" si="64"/>
        <v>#REF!</v>
      </c>
      <c r="AE38" s="278" t="e">
        <f t="shared" si="64"/>
        <v>#REF!</v>
      </c>
      <c r="AF38" s="279" t="e">
        <f t="shared" si="64"/>
        <v>#REF!</v>
      </c>
      <c r="AG38" s="278" t="e">
        <f t="shared" si="64"/>
        <v>#REF!</v>
      </c>
      <c r="AH38" s="279" t="e">
        <f t="shared" si="64"/>
        <v>#REF!</v>
      </c>
      <c r="AI38" s="278" t="e">
        <f t="shared" si="64"/>
        <v>#REF!</v>
      </c>
      <c r="AJ38" s="279" t="e">
        <f t="shared" si="50"/>
        <v>#REF!</v>
      </c>
      <c r="AM38" s="276" t="e">
        <f t="shared" si="56"/>
        <v>#REF!</v>
      </c>
      <c r="AN38" s="277" t="e">
        <f t="shared" si="43"/>
        <v>#REF!</v>
      </c>
      <c r="AO38" s="278" t="e">
        <f t="shared" si="65"/>
        <v>#REF!</v>
      </c>
      <c r="AP38" s="279" t="e">
        <f t="shared" si="65"/>
        <v>#REF!</v>
      </c>
      <c r="AQ38" s="278" t="e">
        <f t="shared" si="65"/>
        <v>#REF!</v>
      </c>
      <c r="AR38" s="279" t="e">
        <f t="shared" si="65"/>
        <v>#REF!</v>
      </c>
      <c r="AS38" s="278" t="e">
        <f t="shared" si="65"/>
        <v>#REF!</v>
      </c>
      <c r="AT38" s="279" t="e">
        <f t="shared" si="65"/>
        <v>#REF!</v>
      </c>
      <c r="AU38" s="278" t="e">
        <f t="shared" si="65"/>
        <v>#REF!</v>
      </c>
      <c r="AV38" s="279" t="e">
        <f t="shared" si="65"/>
        <v>#REF!</v>
      </c>
      <c r="AW38" s="278" t="e">
        <f t="shared" si="5"/>
        <v>#REF!</v>
      </c>
      <c r="AX38" s="331"/>
      <c r="AZ38" s="276" t="e">
        <f t="shared" si="59"/>
        <v>#REF!</v>
      </c>
      <c r="BA38" s="277" t="e">
        <f t="shared" si="66"/>
        <v>#REF!</v>
      </c>
      <c r="BB38" s="278" t="e">
        <f t="shared" si="67"/>
        <v>#REF!</v>
      </c>
      <c r="BC38" s="279" t="e">
        <f t="shared" si="67"/>
        <v>#REF!</v>
      </c>
      <c r="BD38" s="278" t="e">
        <f t="shared" si="67"/>
        <v>#REF!</v>
      </c>
      <c r="BE38" s="279" t="e">
        <f t="shared" si="67"/>
        <v>#REF!</v>
      </c>
      <c r="BF38" s="278" t="e">
        <f t="shared" si="67"/>
        <v>#REF!</v>
      </c>
      <c r="BG38" s="279" t="e">
        <f t="shared" si="67"/>
        <v>#REF!</v>
      </c>
      <c r="BH38" s="278" t="e">
        <f t="shared" si="67"/>
        <v>#REF!</v>
      </c>
      <c r="BI38" s="279" t="e">
        <f t="shared" si="67"/>
        <v>#REF!</v>
      </c>
      <c r="BJ38" s="278" t="e">
        <f t="shared" si="67"/>
        <v>#REF!</v>
      </c>
      <c r="BK38" s="279" t="e">
        <f t="shared" si="67"/>
        <v>#REF!</v>
      </c>
      <c r="BL38" s="279" t="e">
        <f t="shared" si="67"/>
        <v>#REF!</v>
      </c>
    </row>
    <row r="39" spans="1:64">
      <c r="A39" s="270">
        <f>+A37+1</f>
        <v>1</v>
      </c>
      <c r="B39" s="270" t="e">
        <f>#REF!</f>
        <v>#REF!</v>
      </c>
      <c r="C39" s="283" t="e">
        <f>#REF!</f>
        <v>#REF!</v>
      </c>
      <c r="E39" s="290"/>
      <c r="F39" s="290">
        <f>SUMIF($A$74:$A$741,B39&amp;"- "&amp;C39,$G$74:$G$741)</f>
        <v>0</v>
      </c>
      <c r="G39" s="290">
        <f>E39+F39</f>
        <v>0</v>
      </c>
      <c r="I39" s="290"/>
      <c r="J39" s="290">
        <f t="shared" si="20"/>
        <v>0</v>
      </c>
      <c r="K39" s="290">
        <f>I39+J39</f>
        <v>0</v>
      </c>
      <c r="M39" s="290">
        <f>G39-K39</f>
        <v>0</v>
      </c>
      <c r="N39" s="283"/>
      <c r="O39" s="288" t="str">
        <f t="shared" si="21"/>
        <v/>
      </c>
      <c r="P39" s="289" t="str">
        <f t="shared" si="63"/>
        <v/>
      </c>
      <c r="Y39" s="353" t="e">
        <f t="shared" si="54"/>
        <v>#REF!</v>
      </c>
      <c r="Z39" s="354" t="e">
        <f t="shared" si="42"/>
        <v>#REF!</v>
      </c>
      <c r="AA39" s="391" t="e">
        <f t="shared" si="64"/>
        <v>#REF!</v>
      </c>
      <c r="AB39" s="392" t="e">
        <f t="shared" si="64"/>
        <v>#REF!</v>
      </c>
      <c r="AC39" s="391" t="e">
        <f t="shared" si="64"/>
        <v>#REF!</v>
      </c>
      <c r="AD39" s="392" t="e">
        <f t="shared" si="64"/>
        <v>#REF!</v>
      </c>
      <c r="AE39" s="391" t="e">
        <f t="shared" si="64"/>
        <v>#REF!</v>
      </c>
      <c r="AF39" s="392" t="e">
        <f t="shared" si="64"/>
        <v>#REF!</v>
      </c>
      <c r="AG39" s="391" t="e">
        <f t="shared" si="64"/>
        <v>#REF!</v>
      </c>
      <c r="AH39" s="392" t="e">
        <f t="shared" si="64"/>
        <v>#REF!</v>
      </c>
      <c r="AI39" s="391" t="e">
        <f t="shared" si="64"/>
        <v>#REF!</v>
      </c>
      <c r="AJ39" s="392" t="e">
        <f t="shared" si="50"/>
        <v>#REF!</v>
      </c>
      <c r="AM39" s="353" t="e">
        <f t="shared" si="56"/>
        <v>#REF!</v>
      </c>
      <c r="AN39" s="354" t="e">
        <f t="shared" si="43"/>
        <v>#REF!</v>
      </c>
      <c r="AO39" s="391" t="e">
        <f t="shared" si="65"/>
        <v>#REF!</v>
      </c>
      <c r="AP39" s="392" t="e">
        <f t="shared" si="65"/>
        <v>#REF!</v>
      </c>
      <c r="AQ39" s="391" t="e">
        <f t="shared" si="65"/>
        <v>#REF!</v>
      </c>
      <c r="AR39" s="392" t="e">
        <f t="shared" si="65"/>
        <v>#REF!</v>
      </c>
      <c r="AS39" s="391" t="e">
        <f t="shared" si="65"/>
        <v>#REF!</v>
      </c>
      <c r="AT39" s="392" t="e">
        <f t="shared" si="65"/>
        <v>#REF!</v>
      </c>
      <c r="AU39" s="391" t="e">
        <f t="shared" si="65"/>
        <v>#REF!</v>
      </c>
      <c r="AV39" s="392" t="e">
        <f t="shared" si="65"/>
        <v>#REF!</v>
      </c>
      <c r="AW39" s="391" t="e">
        <f t="shared" si="5"/>
        <v>#REF!</v>
      </c>
      <c r="AX39" s="297"/>
      <c r="AZ39" s="353" t="e">
        <f t="shared" si="59"/>
        <v>#REF!</v>
      </c>
      <c r="BA39" s="354" t="e">
        <f t="shared" si="66"/>
        <v>#REF!</v>
      </c>
      <c r="BB39" s="391" t="e">
        <f t="shared" si="67"/>
        <v>#REF!</v>
      </c>
      <c r="BC39" s="392" t="e">
        <f t="shared" si="67"/>
        <v>#REF!</v>
      </c>
      <c r="BD39" s="391" t="e">
        <f t="shared" si="67"/>
        <v>#REF!</v>
      </c>
      <c r="BE39" s="392" t="e">
        <f t="shared" si="67"/>
        <v>#REF!</v>
      </c>
      <c r="BF39" s="391" t="e">
        <f t="shared" si="67"/>
        <v>#REF!</v>
      </c>
      <c r="BG39" s="392" t="e">
        <f t="shared" si="67"/>
        <v>#REF!</v>
      </c>
      <c r="BH39" s="391" t="e">
        <f t="shared" si="67"/>
        <v>#REF!</v>
      </c>
      <c r="BI39" s="392" t="e">
        <f t="shared" si="67"/>
        <v>#REF!</v>
      </c>
      <c r="BJ39" s="391" t="e">
        <f t="shared" si="67"/>
        <v>#REF!</v>
      </c>
      <c r="BK39" s="392" t="e">
        <f t="shared" si="67"/>
        <v>#REF!</v>
      </c>
      <c r="BL39" s="392" t="e">
        <f t="shared" si="67"/>
        <v>#REF!</v>
      </c>
    </row>
    <row r="40" spans="1:64" ht="13.5" customHeight="1">
      <c r="A40" s="270"/>
      <c r="B40" s="276" t="e">
        <f>#REF!</f>
        <v>#REF!</v>
      </c>
      <c r="C40" s="277" t="e">
        <f>#REF!</f>
        <v>#REF!</v>
      </c>
      <c r="E40" s="286"/>
      <c r="F40" s="286">
        <f>SUMIF($A$74:$A$741,B40&amp;"- "&amp;C40,$G$74:$G$741)</f>
        <v>0</v>
      </c>
      <c r="G40" s="286">
        <f>E40+F40</f>
        <v>0</v>
      </c>
      <c r="I40" s="286"/>
      <c r="J40" s="286">
        <f t="shared" si="20"/>
        <v>0</v>
      </c>
      <c r="K40" s="286">
        <f>I40+J40</f>
        <v>0</v>
      </c>
      <c r="M40" s="286">
        <f>G40-K40</f>
        <v>0</v>
      </c>
      <c r="N40" s="277"/>
      <c r="O40" s="288" t="str">
        <f t="shared" si="21"/>
        <v/>
      </c>
      <c r="P40" s="289" t="str">
        <f t="shared" si="63"/>
        <v/>
      </c>
      <c r="Y40" s="270" t="e">
        <f t="shared" si="54"/>
        <v>#REF!</v>
      </c>
      <c r="Z40" s="283" t="e">
        <f t="shared" si="42"/>
        <v>#REF!</v>
      </c>
      <c r="AA40" s="284" t="e">
        <f t="shared" si="64"/>
        <v>#REF!</v>
      </c>
      <c r="AB40" s="285" t="e">
        <f t="shared" si="64"/>
        <v>#REF!</v>
      </c>
      <c r="AC40" s="284" t="e">
        <f t="shared" si="64"/>
        <v>#REF!</v>
      </c>
      <c r="AD40" s="285" t="e">
        <f t="shared" si="64"/>
        <v>#REF!</v>
      </c>
      <c r="AE40" s="284" t="e">
        <f t="shared" si="64"/>
        <v>#REF!</v>
      </c>
      <c r="AF40" s="285" t="e">
        <f t="shared" si="64"/>
        <v>#REF!</v>
      </c>
      <c r="AG40" s="284" t="e">
        <f t="shared" si="64"/>
        <v>#REF!</v>
      </c>
      <c r="AH40" s="285" t="e">
        <f t="shared" si="64"/>
        <v>#REF!</v>
      </c>
      <c r="AI40" s="284" t="e">
        <f t="shared" si="64"/>
        <v>#REF!</v>
      </c>
      <c r="AJ40" s="285" t="e">
        <f t="shared" si="50"/>
        <v>#REF!</v>
      </c>
      <c r="AM40" s="270" t="e">
        <f t="shared" si="56"/>
        <v>#REF!</v>
      </c>
      <c r="AN40" s="283" t="e">
        <f t="shared" si="43"/>
        <v>#REF!</v>
      </c>
      <c r="AO40" s="284" t="e">
        <f t="shared" si="65"/>
        <v>#REF!</v>
      </c>
      <c r="AP40" s="285" t="e">
        <f t="shared" si="65"/>
        <v>#REF!</v>
      </c>
      <c r="AQ40" s="284" t="e">
        <f t="shared" si="65"/>
        <v>#REF!</v>
      </c>
      <c r="AR40" s="285" t="e">
        <f t="shared" si="65"/>
        <v>#REF!</v>
      </c>
      <c r="AS40" s="284" t="e">
        <f t="shared" si="65"/>
        <v>#REF!</v>
      </c>
      <c r="AT40" s="285" t="e">
        <f t="shared" si="65"/>
        <v>#REF!</v>
      </c>
      <c r="AU40" s="284" t="e">
        <f t="shared" si="65"/>
        <v>#REF!</v>
      </c>
      <c r="AV40" s="285" t="e">
        <f t="shared" si="65"/>
        <v>#REF!</v>
      </c>
      <c r="AW40" s="284" t="e">
        <f t="shared" si="5"/>
        <v>#REF!</v>
      </c>
      <c r="AX40" s="285"/>
      <c r="AZ40" s="270" t="e">
        <f t="shared" si="59"/>
        <v>#REF!</v>
      </c>
      <c r="BA40" s="283" t="e">
        <f t="shared" si="66"/>
        <v>#REF!</v>
      </c>
      <c r="BB40" s="284" t="e">
        <f t="shared" si="67"/>
        <v>#REF!</v>
      </c>
      <c r="BC40" s="285" t="e">
        <f t="shared" si="67"/>
        <v>#REF!</v>
      </c>
      <c r="BD40" s="284" t="e">
        <f t="shared" si="67"/>
        <v>#REF!</v>
      </c>
      <c r="BE40" s="285" t="e">
        <f t="shared" si="67"/>
        <v>#REF!</v>
      </c>
      <c r="BF40" s="284" t="e">
        <f t="shared" si="67"/>
        <v>#REF!</v>
      </c>
      <c r="BG40" s="285" t="e">
        <f t="shared" si="67"/>
        <v>#REF!</v>
      </c>
      <c r="BH40" s="284" t="e">
        <f t="shared" si="67"/>
        <v>#REF!</v>
      </c>
      <c r="BI40" s="285" t="e">
        <f t="shared" si="67"/>
        <v>#REF!</v>
      </c>
      <c r="BJ40" s="284" t="e">
        <f t="shared" si="67"/>
        <v>#REF!</v>
      </c>
      <c r="BK40" s="285" t="e">
        <f t="shared" si="67"/>
        <v>#REF!</v>
      </c>
      <c r="BL40" s="285" t="e">
        <f t="shared" si="67"/>
        <v>#REF!</v>
      </c>
    </row>
    <row r="41" spans="1:64" ht="12" customHeight="1">
      <c r="A41" s="270"/>
      <c r="B41" s="353" t="e">
        <f>#REF!</f>
        <v>#REF!</v>
      </c>
      <c r="C41" s="354"/>
      <c r="E41" s="357"/>
      <c r="F41" s="357">
        <f>SUM(F42:F47)</f>
        <v>0</v>
      </c>
      <c r="G41" s="357">
        <f>SUM(G42:G47)</f>
        <v>0</v>
      </c>
      <c r="I41" s="357"/>
      <c r="J41" s="357">
        <f>SUM(J42:J47)</f>
        <v>0</v>
      </c>
      <c r="K41" s="357">
        <f>SUM(K42:K47)</f>
        <v>0</v>
      </c>
      <c r="M41" s="357">
        <f>SUM(M42:M47)</f>
        <v>0</v>
      </c>
      <c r="N41" s="354"/>
      <c r="O41" s="288"/>
      <c r="P41" s="289"/>
      <c r="Y41" s="353" t="e">
        <f t="shared" si="54"/>
        <v>#REF!</v>
      </c>
      <c r="Z41" s="354" t="e">
        <f>C46</f>
        <v>#REF!</v>
      </c>
      <c r="AA41" s="391" t="e">
        <f t="shared" si="64"/>
        <v>#REF!</v>
      </c>
      <c r="AB41" s="392" t="e">
        <f t="shared" si="64"/>
        <v>#REF!</v>
      </c>
      <c r="AC41" s="391" t="e">
        <f t="shared" si="64"/>
        <v>#REF!</v>
      </c>
      <c r="AD41" s="392" t="e">
        <f t="shared" si="64"/>
        <v>#REF!</v>
      </c>
      <c r="AE41" s="391" t="e">
        <f t="shared" si="64"/>
        <v>#REF!</v>
      </c>
      <c r="AF41" s="392" t="e">
        <f t="shared" si="64"/>
        <v>#REF!</v>
      </c>
      <c r="AG41" s="391" t="e">
        <f t="shared" si="64"/>
        <v>#REF!</v>
      </c>
      <c r="AH41" s="392" t="e">
        <f t="shared" si="64"/>
        <v>#REF!</v>
      </c>
      <c r="AI41" s="391" t="e">
        <f t="shared" si="64"/>
        <v>#REF!</v>
      </c>
      <c r="AJ41" s="392" t="e">
        <f t="shared" ref="AJ41:AJ50" si="68">SUM(AA41:AI41)</f>
        <v>#REF!</v>
      </c>
      <c r="AM41" s="353" t="e">
        <f t="shared" si="56"/>
        <v>#REF!</v>
      </c>
      <c r="AN41" s="354" t="e">
        <f t="shared" si="43"/>
        <v>#REF!</v>
      </c>
      <c r="AO41" s="391" t="e">
        <f t="shared" si="65"/>
        <v>#REF!</v>
      </c>
      <c r="AP41" s="392" t="e">
        <f t="shared" si="65"/>
        <v>#REF!</v>
      </c>
      <c r="AQ41" s="391" t="e">
        <f t="shared" si="65"/>
        <v>#REF!</v>
      </c>
      <c r="AR41" s="392" t="e">
        <f t="shared" si="65"/>
        <v>#REF!</v>
      </c>
      <c r="AS41" s="391" t="e">
        <f t="shared" si="65"/>
        <v>#REF!</v>
      </c>
      <c r="AT41" s="392" t="e">
        <f t="shared" si="65"/>
        <v>#REF!</v>
      </c>
      <c r="AU41" s="391" t="e">
        <f t="shared" si="65"/>
        <v>#REF!</v>
      </c>
      <c r="AV41" s="392" t="e">
        <f t="shared" si="65"/>
        <v>#REF!</v>
      </c>
      <c r="AW41" s="391" t="e">
        <f t="shared" si="5"/>
        <v>#REF!</v>
      </c>
      <c r="AX41" s="297"/>
      <c r="AZ41" s="353" t="e">
        <f t="shared" si="59"/>
        <v>#REF!</v>
      </c>
      <c r="BA41" s="354" t="e">
        <f t="shared" si="66"/>
        <v>#REF!</v>
      </c>
      <c r="BB41" s="391" t="e">
        <f t="shared" si="67"/>
        <v>#REF!</v>
      </c>
      <c r="BC41" s="392" t="e">
        <f t="shared" si="67"/>
        <v>#REF!</v>
      </c>
      <c r="BD41" s="391" t="e">
        <f t="shared" si="67"/>
        <v>#REF!</v>
      </c>
      <c r="BE41" s="392" t="e">
        <f t="shared" si="67"/>
        <v>#REF!</v>
      </c>
      <c r="BF41" s="391" t="e">
        <f t="shared" si="67"/>
        <v>#REF!</v>
      </c>
      <c r="BG41" s="392" t="e">
        <f t="shared" si="67"/>
        <v>#REF!</v>
      </c>
      <c r="BH41" s="391" t="e">
        <f t="shared" si="67"/>
        <v>#REF!</v>
      </c>
      <c r="BI41" s="392" t="e">
        <f t="shared" si="67"/>
        <v>#REF!</v>
      </c>
      <c r="BJ41" s="391" t="e">
        <f t="shared" si="67"/>
        <v>#REF!</v>
      </c>
      <c r="BK41" s="392" t="e">
        <f t="shared" si="67"/>
        <v>#REF!</v>
      </c>
      <c r="BL41" s="392" t="e">
        <f t="shared" si="67"/>
        <v>#REF!</v>
      </c>
    </row>
    <row r="42" spans="1:64" ht="10.5" customHeight="1">
      <c r="A42" s="270"/>
      <c r="B42" s="270" t="e">
        <f>#REF!</f>
        <v>#REF!</v>
      </c>
      <c r="C42" s="283" t="e">
        <f>#REF!</f>
        <v>#REF!</v>
      </c>
      <c r="E42" s="290"/>
      <c r="F42" s="290">
        <f t="shared" ref="F42:F47" si="69">SUMIF($A$74:$A$741,B42&amp;"- "&amp;C42,$G$74:$G$741)</f>
        <v>0</v>
      </c>
      <c r="G42" s="290">
        <f t="shared" ref="G42:G47" si="70">E42+F42</f>
        <v>0</v>
      </c>
      <c r="I42" s="290"/>
      <c r="J42" s="290">
        <f t="shared" si="20"/>
        <v>0</v>
      </c>
      <c r="K42" s="290">
        <f t="shared" ref="K42:K47" si="71">I42+J42</f>
        <v>0</v>
      </c>
      <c r="M42" s="290">
        <f t="shared" ref="M42:M47" si="72">G42-K42</f>
        <v>0</v>
      </c>
      <c r="N42" s="283"/>
      <c r="O42" s="288" t="str">
        <f t="shared" si="21"/>
        <v/>
      </c>
      <c r="P42" s="289" t="str">
        <f t="shared" si="63"/>
        <v/>
      </c>
      <c r="Y42" s="270" t="e">
        <f t="shared" si="54"/>
        <v>#REF!</v>
      </c>
      <c r="Z42" s="283" t="e">
        <f t="shared" si="42"/>
        <v>#REF!</v>
      </c>
      <c r="AA42" s="284" t="e">
        <f t="shared" si="64"/>
        <v>#REF!</v>
      </c>
      <c r="AB42" s="285" t="e">
        <f t="shared" si="64"/>
        <v>#REF!</v>
      </c>
      <c r="AC42" s="284" t="e">
        <f t="shared" si="64"/>
        <v>#REF!</v>
      </c>
      <c r="AD42" s="285" t="e">
        <f t="shared" si="64"/>
        <v>#REF!</v>
      </c>
      <c r="AE42" s="284" t="e">
        <f t="shared" si="64"/>
        <v>#REF!</v>
      </c>
      <c r="AF42" s="285" t="e">
        <f t="shared" si="64"/>
        <v>#REF!</v>
      </c>
      <c r="AG42" s="284" t="e">
        <f t="shared" si="64"/>
        <v>#REF!</v>
      </c>
      <c r="AH42" s="285" t="e">
        <f t="shared" si="64"/>
        <v>#REF!</v>
      </c>
      <c r="AI42" s="284" t="e">
        <f t="shared" si="64"/>
        <v>#REF!</v>
      </c>
      <c r="AJ42" s="285" t="e">
        <f t="shared" si="68"/>
        <v>#REF!</v>
      </c>
      <c r="AM42" s="270" t="e">
        <f t="shared" si="56"/>
        <v>#REF!</v>
      </c>
      <c r="AN42" s="283" t="e">
        <f t="shared" si="43"/>
        <v>#REF!</v>
      </c>
      <c r="AO42" s="284" t="e">
        <f t="shared" si="65"/>
        <v>#REF!</v>
      </c>
      <c r="AP42" s="285" t="e">
        <f t="shared" si="65"/>
        <v>#REF!</v>
      </c>
      <c r="AQ42" s="284" t="e">
        <f t="shared" si="65"/>
        <v>#REF!</v>
      </c>
      <c r="AR42" s="285" t="e">
        <f t="shared" si="65"/>
        <v>#REF!</v>
      </c>
      <c r="AS42" s="284" t="e">
        <f t="shared" si="65"/>
        <v>#REF!</v>
      </c>
      <c r="AT42" s="285" t="e">
        <f t="shared" si="65"/>
        <v>#REF!</v>
      </c>
      <c r="AU42" s="284" t="e">
        <f t="shared" si="65"/>
        <v>#REF!</v>
      </c>
      <c r="AV42" s="285" t="e">
        <f t="shared" si="65"/>
        <v>#REF!</v>
      </c>
      <c r="AW42" s="284" t="e">
        <f t="shared" si="5"/>
        <v>#REF!</v>
      </c>
      <c r="AX42" s="285"/>
      <c r="AZ42" s="270" t="e">
        <f t="shared" si="59"/>
        <v>#REF!</v>
      </c>
      <c r="BA42" s="283" t="e">
        <f t="shared" si="66"/>
        <v>#REF!</v>
      </c>
      <c r="BB42" s="284" t="e">
        <f t="shared" si="67"/>
        <v>#REF!</v>
      </c>
      <c r="BC42" s="285" t="e">
        <f t="shared" si="67"/>
        <v>#REF!</v>
      </c>
      <c r="BD42" s="284" t="e">
        <f t="shared" si="67"/>
        <v>#REF!</v>
      </c>
      <c r="BE42" s="285" t="e">
        <f t="shared" si="67"/>
        <v>#REF!</v>
      </c>
      <c r="BF42" s="284" t="e">
        <f t="shared" si="67"/>
        <v>#REF!</v>
      </c>
      <c r="BG42" s="285" t="e">
        <f t="shared" si="67"/>
        <v>#REF!</v>
      </c>
      <c r="BH42" s="284" t="e">
        <f t="shared" si="67"/>
        <v>#REF!</v>
      </c>
      <c r="BI42" s="285" t="e">
        <f t="shared" si="67"/>
        <v>#REF!</v>
      </c>
      <c r="BJ42" s="284" t="e">
        <f t="shared" si="67"/>
        <v>#REF!</v>
      </c>
      <c r="BK42" s="285" t="e">
        <f t="shared" si="67"/>
        <v>#REF!</v>
      </c>
      <c r="BL42" s="285" t="e">
        <f t="shared" si="67"/>
        <v>#REF!</v>
      </c>
    </row>
    <row r="43" spans="1:64">
      <c r="A43" s="270"/>
      <c r="B43" s="276" t="e">
        <f>#REF!</f>
        <v>#REF!</v>
      </c>
      <c r="C43" s="277" t="e">
        <f>#REF!</f>
        <v>#REF!</v>
      </c>
      <c r="E43" s="286"/>
      <c r="F43" s="286">
        <f t="shared" si="69"/>
        <v>0</v>
      </c>
      <c r="G43" s="286">
        <f t="shared" si="70"/>
        <v>0</v>
      </c>
      <c r="I43" s="286"/>
      <c r="J43" s="286">
        <f t="shared" si="20"/>
        <v>0</v>
      </c>
      <c r="K43" s="286">
        <f t="shared" si="71"/>
        <v>0</v>
      </c>
      <c r="M43" s="286">
        <f t="shared" si="72"/>
        <v>0</v>
      </c>
      <c r="N43" s="277"/>
      <c r="O43" s="288" t="str">
        <f t="shared" si="21"/>
        <v/>
      </c>
      <c r="P43" s="289" t="str">
        <f t="shared" si="63"/>
        <v/>
      </c>
      <c r="Y43" s="353" t="e">
        <f t="shared" si="54"/>
        <v>#REF!</v>
      </c>
      <c r="Z43" s="354"/>
      <c r="AA43" s="391" t="e">
        <f t="shared" ref="AA43:AJ43" si="73">+AA44</f>
        <v>#REF!</v>
      </c>
      <c r="AB43" s="392" t="e">
        <f t="shared" si="73"/>
        <v>#REF!</v>
      </c>
      <c r="AC43" s="391" t="e">
        <f t="shared" si="73"/>
        <v>#REF!</v>
      </c>
      <c r="AD43" s="392" t="e">
        <f t="shared" si="73"/>
        <v>#REF!</v>
      </c>
      <c r="AE43" s="391" t="e">
        <f t="shared" si="73"/>
        <v>#REF!</v>
      </c>
      <c r="AF43" s="392" t="e">
        <f t="shared" si="73"/>
        <v>#REF!</v>
      </c>
      <c r="AG43" s="391" t="e">
        <f t="shared" si="73"/>
        <v>#REF!</v>
      </c>
      <c r="AH43" s="392" t="e">
        <f t="shared" si="73"/>
        <v>#REF!</v>
      </c>
      <c r="AI43" s="391" t="e">
        <f t="shared" si="73"/>
        <v>#REF!</v>
      </c>
      <c r="AJ43" s="392" t="e">
        <f t="shared" si="73"/>
        <v>#REF!</v>
      </c>
      <c r="AM43" s="353" t="e">
        <f t="shared" si="56"/>
        <v>#REF!</v>
      </c>
      <c r="AN43" s="354"/>
      <c r="AO43" s="391" t="e">
        <f t="shared" ref="AO43:AV43" si="74">+AO44</f>
        <v>#REF!</v>
      </c>
      <c r="AP43" s="392" t="e">
        <f t="shared" si="74"/>
        <v>#REF!</v>
      </c>
      <c r="AQ43" s="391" t="e">
        <f t="shared" si="74"/>
        <v>#REF!</v>
      </c>
      <c r="AR43" s="392" t="e">
        <f t="shared" si="74"/>
        <v>#REF!</v>
      </c>
      <c r="AS43" s="391" t="e">
        <f t="shared" si="74"/>
        <v>#REF!</v>
      </c>
      <c r="AT43" s="392" t="e">
        <f t="shared" si="74"/>
        <v>#REF!</v>
      </c>
      <c r="AU43" s="391" t="e">
        <f t="shared" si="74"/>
        <v>#REF!</v>
      </c>
      <c r="AV43" s="392" t="e">
        <f t="shared" si="74"/>
        <v>#REF!</v>
      </c>
      <c r="AW43" s="391" t="e">
        <f t="shared" si="5"/>
        <v>#REF!</v>
      </c>
      <c r="AX43" s="297"/>
      <c r="AZ43" s="353" t="e">
        <f t="shared" si="59"/>
        <v>#REF!</v>
      </c>
      <c r="BA43" s="354"/>
      <c r="BB43" s="391" t="e">
        <f>+BB44</f>
        <v>#REF!</v>
      </c>
      <c r="BC43" s="392" t="e">
        <f t="shared" ref="BC43:BL43" si="75">+BC44</f>
        <v>#REF!</v>
      </c>
      <c r="BD43" s="391" t="e">
        <f t="shared" si="75"/>
        <v>#REF!</v>
      </c>
      <c r="BE43" s="392" t="e">
        <f t="shared" si="75"/>
        <v>#REF!</v>
      </c>
      <c r="BF43" s="391" t="e">
        <f t="shared" si="75"/>
        <v>#REF!</v>
      </c>
      <c r="BG43" s="392" t="e">
        <f t="shared" si="75"/>
        <v>#REF!</v>
      </c>
      <c r="BH43" s="391" t="e">
        <f t="shared" si="75"/>
        <v>#REF!</v>
      </c>
      <c r="BI43" s="392" t="e">
        <f t="shared" si="75"/>
        <v>#REF!</v>
      </c>
      <c r="BJ43" s="391" t="e">
        <f t="shared" si="75"/>
        <v>#REF!</v>
      </c>
      <c r="BK43" s="392" t="e">
        <f t="shared" si="75"/>
        <v>#REF!</v>
      </c>
      <c r="BL43" s="392" t="e">
        <f t="shared" si="75"/>
        <v>#REF!</v>
      </c>
    </row>
    <row r="44" spans="1:64">
      <c r="A44" s="270">
        <f>+A42+1</f>
        <v>1</v>
      </c>
      <c r="B44" s="353" t="e">
        <f>#REF!</f>
        <v>#REF!</v>
      </c>
      <c r="C44" s="354" t="e">
        <f>#REF!</f>
        <v>#REF!</v>
      </c>
      <c r="E44" s="357"/>
      <c r="F44" s="357">
        <f t="shared" si="69"/>
        <v>0</v>
      </c>
      <c r="G44" s="357">
        <f t="shared" si="70"/>
        <v>0</v>
      </c>
      <c r="I44" s="357"/>
      <c r="J44" s="357">
        <f t="shared" si="20"/>
        <v>0</v>
      </c>
      <c r="K44" s="357">
        <f t="shared" si="71"/>
        <v>0</v>
      </c>
      <c r="M44" s="357">
        <f t="shared" si="72"/>
        <v>0</v>
      </c>
      <c r="N44" s="354"/>
      <c r="O44" s="288" t="str">
        <f t="shared" si="21"/>
        <v/>
      </c>
      <c r="P44" s="289" t="str">
        <f t="shared" si="63"/>
        <v/>
      </c>
      <c r="Y44" s="270" t="e">
        <f t="shared" si="54"/>
        <v>#REF!</v>
      </c>
      <c r="Z44" s="283" t="e">
        <f>C49</f>
        <v>#REF!</v>
      </c>
      <c r="AA44" s="284" t="e">
        <f t="shared" ref="AA44:AI44" si="76">SUMPRODUCT(($A$74:$A$741=$Y44&amp;"- "&amp;$Z44)*($C$74:$C$741=AA$1)*($G$74:$G$741))</f>
        <v>#REF!</v>
      </c>
      <c r="AB44" s="285" t="e">
        <f t="shared" si="76"/>
        <v>#REF!</v>
      </c>
      <c r="AC44" s="284" t="e">
        <f t="shared" si="76"/>
        <v>#REF!</v>
      </c>
      <c r="AD44" s="285" t="e">
        <f t="shared" si="76"/>
        <v>#REF!</v>
      </c>
      <c r="AE44" s="284" t="e">
        <f t="shared" si="76"/>
        <v>#REF!</v>
      </c>
      <c r="AF44" s="285" t="e">
        <f t="shared" si="76"/>
        <v>#REF!</v>
      </c>
      <c r="AG44" s="284" t="e">
        <f t="shared" si="76"/>
        <v>#REF!</v>
      </c>
      <c r="AH44" s="285" t="e">
        <f t="shared" si="76"/>
        <v>#REF!</v>
      </c>
      <c r="AI44" s="284" t="e">
        <f t="shared" si="76"/>
        <v>#REF!</v>
      </c>
      <c r="AJ44" s="285" t="e">
        <f t="shared" si="68"/>
        <v>#REF!</v>
      </c>
      <c r="AM44" s="270" t="e">
        <f t="shared" si="56"/>
        <v>#REF!</v>
      </c>
      <c r="AN44" s="283" t="e">
        <f>C49</f>
        <v>#REF!</v>
      </c>
      <c r="AO44" s="284" t="e">
        <f>SUMPRODUCT(($J$74:$J$740=$AM44&amp;"- "&amp;$AN44)*($K$74:$K$740=AO$1)*($O$74:$O$740))</f>
        <v>#REF!</v>
      </c>
      <c r="AP44" s="285" t="e">
        <f t="shared" ref="AP44:AV44" si="77">SUMPRODUCT(($J$74:$J$740=$AM44&amp;"- "&amp;$AN44)*($K$74:$K$740=AP$1)*($O$74:$O$740))</f>
        <v>#REF!</v>
      </c>
      <c r="AQ44" s="284" t="e">
        <f t="shared" si="77"/>
        <v>#REF!</v>
      </c>
      <c r="AR44" s="285" t="e">
        <f t="shared" si="77"/>
        <v>#REF!</v>
      </c>
      <c r="AS44" s="284" t="e">
        <f t="shared" si="77"/>
        <v>#REF!</v>
      </c>
      <c r="AT44" s="285" t="e">
        <f t="shared" si="77"/>
        <v>#REF!</v>
      </c>
      <c r="AU44" s="284" t="e">
        <f t="shared" si="77"/>
        <v>#REF!</v>
      </c>
      <c r="AV44" s="285" t="e">
        <f t="shared" si="77"/>
        <v>#REF!</v>
      </c>
      <c r="AW44" s="284" t="e">
        <f t="shared" si="5"/>
        <v>#REF!</v>
      </c>
      <c r="AX44" s="285"/>
      <c r="AZ44" s="270" t="e">
        <f t="shared" si="59"/>
        <v>#REF!</v>
      </c>
      <c r="BA44" s="283" t="e">
        <f>C49</f>
        <v>#REF!</v>
      </c>
      <c r="BB44" s="284" t="e">
        <f t="shared" ref="BB44:BL44" si="78">SUMPRODUCT(($C$9:$C$68=$BA44)*($N$9:$N$68=BB$1)*($M$9:$M$68))</f>
        <v>#REF!</v>
      </c>
      <c r="BC44" s="285" t="e">
        <f t="shared" si="78"/>
        <v>#REF!</v>
      </c>
      <c r="BD44" s="284" t="e">
        <f t="shared" si="78"/>
        <v>#REF!</v>
      </c>
      <c r="BE44" s="285" t="e">
        <f t="shared" si="78"/>
        <v>#REF!</v>
      </c>
      <c r="BF44" s="284" t="e">
        <f t="shared" si="78"/>
        <v>#REF!</v>
      </c>
      <c r="BG44" s="285" t="e">
        <f t="shared" si="78"/>
        <v>#REF!</v>
      </c>
      <c r="BH44" s="284" t="e">
        <f t="shared" si="78"/>
        <v>#REF!</v>
      </c>
      <c r="BI44" s="285" t="e">
        <f t="shared" si="78"/>
        <v>#REF!</v>
      </c>
      <c r="BJ44" s="284" t="e">
        <f t="shared" si="78"/>
        <v>#REF!</v>
      </c>
      <c r="BK44" s="285" t="e">
        <f t="shared" si="78"/>
        <v>#REF!</v>
      </c>
      <c r="BL44" s="285" t="e">
        <f t="shared" si="78"/>
        <v>#REF!</v>
      </c>
    </row>
    <row r="45" spans="1:64">
      <c r="A45" s="270"/>
      <c r="B45" s="270" t="e">
        <f>#REF!</f>
        <v>#REF!</v>
      </c>
      <c r="C45" s="283" t="e">
        <f>#REF!</f>
        <v>#REF!</v>
      </c>
      <c r="E45" s="290"/>
      <c r="F45" s="290">
        <f t="shared" si="69"/>
        <v>0</v>
      </c>
      <c r="G45" s="290">
        <f t="shared" si="70"/>
        <v>0</v>
      </c>
      <c r="I45" s="290"/>
      <c r="J45" s="290">
        <f t="shared" si="20"/>
        <v>0</v>
      </c>
      <c r="K45" s="290">
        <f t="shared" si="71"/>
        <v>0</v>
      </c>
      <c r="M45" s="290">
        <f t="shared" si="72"/>
        <v>0</v>
      </c>
      <c r="N45" s="283"/>
      <c r="O45" s="288" t="str">
        <f t="shared" si="21"/>
        <v/>
      </c>
      <c r="P45" s="289" t="str">
        <f t="shared" si="63"/>
        <v/>
      </c>
      <c r="Y45" s="276" t="e">
        <f t="shared" si="54"/>
        <v>#REF!</v>
      </c>
      <c r="Z45" s="277"/>
      <c r="AA45" s="278" t="e">
        <f t="shared" ref="AA45:AJ45" si="79">+AA46</f>
        <v>#REF!</v>
      </c>
      <c r="AB45" s="279" t="e">
        <f t="shared" si="79"/>
        <v>#REF!</v>
      </c>
      <c r="AC45" s="278" t="e">
        <f t="shared" si="79"/>
        <v>#REF!</v>
      </c>
      <c r="AD45" s="279" t="e">
        <f t="shared" si="79"/>
        <v>#REF!</v>
      </c>
      <c r="AE45" s="278" t="e">
        <f t="shared" si="79"/>
        <v>#REF!</v>
      </c>
      <c r="AF45" s="279" t="e">
        <f t="shared" si="79"/>
        <v>#REF!</v>
      </c>
      <c r="AG45" s="278" t="e">
        <f t="shared" si="79"/>
        <v>#REF!</v>
      </c>
      <c r="AH45" s="279" t="e">
        <f t="shared" si="79"/>
        <v>#REF!</v>
      </c>
      <c r="AI45" s="278" t="e">
        <f t="shared" si="79"/>
        <v>#REF!</v>
      </c>
      <c r="AJ45" s="279" t="e">
        <f t="shared" si="79"/>
        <v>#REF!</v>
      </c>
      <c r="AM45" s="276" t="e">
        <f t="shared" si="56"/>
        <v>#REF!</v>
      </c>
      <c r="AN45" s="277"/>
      <c r="AO45" s="278" t="e">
        <f t="shared" ref="AO45:AV45" si="80">+AO46</f>
        <v>#REF!</v>
      </c>
      <c r="AP45" s="279" t="e">
        <f t="shared" si="80"/>
        <v>#REF!</v>
      </c>
      <c r="AQ45" s="278" t="e">
        <f t="shared" si="80"/>
        <v>#REF!</v>
      </c>
      <c r="AR45" s="279" t="e">
        <f t="shared" si="80"/>
        <v>#REF!</v>
      </c>
      <c r="AS45" s="278" t="e">
        <f t="shared" si="80"/>
        <v>#REF!</v>
      </c>
      <c r="AT45" s="279" t="e">
        <f t="shared" si="80"/>
        <v>#REF!</v>
      </c>
      <c r="AU45" s="278" t="e">
        <f t="shared" si="80"/>
        <v>#REF!</v>
      </c>
      <c r="AV45" s="279" t="e">
        <f t="shared" si="80"/>
        <v>#REF!</v>
      </c>
      <c r="AW45" s="278" t="e">
        <f t="shared" si="5"/>
        <v>#REF!</v>
      </c>
      <c r="AX45" s="331"/>
      <c r="AZ45" s="276" t="e">
        <f t="shared" si="59"/>
        <v>#REF!</v>
      </c>
      <c r="BA45" s="277"/>
      <c r="BB45" s="278" t="e">
        <f>+BB46</f>
        <v>#REF!</v>
      </c>
      <c r="BC45" s="279" t="e">
        <f t="shared" ref="BC45:BL45" si="81">+BC46</f>
        <v>#REF!</v>
      </c>
      <c r="BD45" s="278" t="e">
        <f t="shared" si="81"/>
        <v>#REF!</v>
      </c>
      <c r="BE45" s="279" t="e">
        <f t="shared" si="81"/>
        <v>#REF!</v>
      </c>
      <c r="BF45" s="278" t="e">
        <f t="shared" si="81"/>
        <v>#REF!</v>
      </c>
      <c r="BG45" s="279" t="e">
        <f t="shared" si="81"/>
        <v>#REF!</v>
      </c>
      <c r="BH45" s="278" t="e">
        <f t="shared" si="81"/>
        <v>#REF!</v>
      </c>
      <c r="BI45" s="279" t="e">
        <f t="shared" si="81"/>
        <v>#REF!</v>
      </c>
      <c r="BJ45" s="278" t="e">
        <f t="shared" si="81"/>
        <v>#REF!</v>
      </c>
      <c r="BK45" s="279" t="e">
        <f t="shared" si="81"/>
        <v>#REF!</v>
      </c>
      <c r="BL45" s="279" t="e">
        <f t="shared" si="81"/>
        <v>#REF!</v>
      </c>
    </row>
    <row r="46" spans="1:64">
      <c r="A46" s="270"/>
      <c r="B46" s="353" t="e">
        <f>#REF!</f>
        <v>#REF!</v>
      </c>
      <c r="C46" s="354" t="e">
        <f>#REF!</f>
        <v>#REF!</v>
      </c>
      <c r="E46" s="357"/>
      <c r="F46" s="357">
        <f t="shared" si="69"/>
        <v>0</v>
      </c>
      <c r="G46" s="357">
        <f t="shared" si="70"/>
        <v>0</v>
      </c>
      <c r="I46" s="357"/>
      <c r="J46" s="357">
        <f t="shared" si="20"/>
        <v>0</v>
      </c>
      <c r="K46" s="357">
        <f t="shared" si="71"/>
        <v>0</v>
      </c>
      <c r="M46" s="357">
        <f t="shared" si="72"/>
        <v>0</v>
      </c>
      <c r="N46" s="354"/>
      <c r="O46" s="288" t="str">
        <f>IF(M46=0,"",IF(N46=0,"ERROR",""))</f>
        <v/>
      </c>
      <c r="P46" s="289" t="str">
        <f>IF(O46="ERROR","Please insert comment","")</f>
        <v/>
      </c>
      <c r="Y46" s="353" t="e">
        <f t="shared" si="54"/>
        <v>#REF!</v>
      </c>
      <c r="Z46" s="354" t="e">
        <f>C51</f>
        <v>#REF!</v>
      </c>
      <c r="AA46" s="391" t="e">
        <f t="shared" ref="AA46:AI46" si="82">SUMPRODUCT(($A$74:$A$741=$Y46&amp;"- "&amp;$Z46)*($C$74:$C$741=AA$1)*($G$74:$G$741))</f>
        <v>#REF!</v>
      </c>
      <c r="AB46" s="392" t="e">
        <f t="shared" si="82"/>
        <v>#REF!</v>
      </c>
      <c r="AC46" s="391" t="e">
        <f t="shared" si="82"/>
        <v>#REF!</v>
      </c>
      <c r="AD46" s="392" t="e">
        <f t="shared" si="82"/>
        <v>#REF!</v>
      </c>
      <c r="AE46" s="391" t="e">
        <f t="shared" si="82"/>
        <v>#REF!</v>
      </c>
      <c r="AF46" s="392" t="e">
        <f t="shared" si="82"/>
        <v>#REF!</v>
      </c>
      <c r="AG46" s="391" t="e">
        <f t="shared" si="82"/>
        <v>#REF!</v>
      </c>
      <c r="AH46" s="392" t="e">
        <f t="shared" si="82"/>
        <v>#REF!</v>
      </c>
      <c r="AI46" s="391" t="e">
        <f t="shared" si="82"/>
        <v>#REF!</v>
      </c>
      <c r="AJ46" s="392" t="e">
        <f t="shared" si="68"/>
        <v>#REF!</v>
      </c>
      <c r="AM46" s="353" t="e">
        <f t="shared" si="56"/>
        <v>#REF!</v>
      </c>
      <c r="AN46" s="354" t="e">
        <f>C51</f>
        <v>#REF!</v>
      </c>
      <c r="AO46" s="391" t="e">
        <f>SUMPRODUCT(($J$74:$J$740=$AM46&amp;"- "&amp;$AN46)*($K$74:$K$740=AO$1)*($O$74:$O$740))</f>
        <v>#REF!</v>
      </c>
      <c r="AP46" s="392" t="e">
        <f t="shared" ref="AP46:AV46" si="83">SUMPRODUCT(($J$74:$J$740=$AM46&amp;"- "&amp;$AN46)*($K$74:$K$740=AP$1)*($O$74:$O$740))</f>
        <v>#REF!</v>
      </c>
      <c r="AQ46" s="391" t="e">
        <f t="shared" si="83"/>
        <v>#REF!</v>
      </c>
      <c r="AR46" s="392" t="e">
        <f t="shared" si="83"/>
        <v>#REF!</v>
      </c>
      <c r="AS46" s="391" t="e">
        <f t="shared" si="83"/>
        <v>#REF!</v>
      </c>
      <c r="AT46" s="392" t="e">
        <f t="shared" si="83"/>
        <v>#REF!</v>
      </c>
      <c r="AU46" s="391" t="e">
        <f t="shared" si="83"/>
        <v>#REF!</v>
      </c>
      <c r="AV46" s="392" t="e">
        <f t="shared" si="83"/>
        <v>#REF!</v>
      </c>
      <c r="AW46" s="391" t="e">
        <f t="shared" si="5"/>
        <v>#REF!</v>
      </c>
      <c r="AX46" s="297"/>
      <c r="AZ46" s="353" t="e">
        <f t="shared" si="59"/>
        <v>#REF!</v>
      </c>
      <c r="BA46" s="354" t="e">
        <f>C51</f>
        <v>#REF!</v>
      </c>
      <c r="BB46" s="391" t="e">
        <f t="shared" ref="BB46:BL46" si="84">SUMPRODUCT(($C$9:$C$68=$BA46)*($N$9:$N$68=BB$1)*($M$9:$M$68))</f>
        <v>#REF!</v>
      </c>
      <c r="BC46" s="392" t="e">
        <f t="shared" si="84"/>
        <v>#REF!</v>
      </c>
      <c r="BD46" s="391" t="e">
        <f t="shared" si="84"/>
        <v>#REF!</v>
      </c>
      <c r="BE46" s="392" t="e">
        <f t="shared" si="84"/>
        <v>#REF!</v>
      </c>
      <c r="BF46" s="391" t="e">
        <f t="shared" si="84"/>
        <v>#REF!</v>
      </c>
      <c r="BG46" s="392" t="e">
        <f t="shared" si="84"/>
        <v>#REF!</v>
      </c>
      <c r="BH46" s="391" t="e">
        <f t="shared" si="84"/>
        <v>#REF!</v>
      </c>
      <c r="BI46" s="392" t="e">
        <f t="shared" si="84"/>
        <v>#REF!</v>
      </c>
      <c r="BJ46" s="391" t="e">
        <f t="shared" si="84"/>
        <v>#REF!</v>
      </c>
      <c r="BK46" s="392" t="e">
        <f t="shared" si="84"/>
        <v>#REF!</v>
      </c>
      <c r="BL46" s="392" t="e">
        <f t="shared" si="84"/>
        <v>#REF!</v>
      </c>
    </row>
    <row r="47" spans="1:64">
      <c r="A47" s="270">
        <f>+A45+1</f>
        <v>1</v>
      </c>
      <c r="B47" s="270" t="e">
        <f>#REF!</f>
        <v>#REF!</v>
      </c>
      <c r="C47" s="283" t="e">
        <f>#REF!</f>
        <v>#REF!</v>
      </c>
      <c r="E47" s="290"/>
      <c r="F47" s="290">
        <f t="shared" si="69"/>
        <v>0</v>
      </c>
      <c r="G47" s="290">
        <f t="shared" si="70"/>
        <v>0</v>
      </c>
      <c r="I47" s="290"/>
      <c r="J47" s="290">
        <f t="shared" si="20"/>
        <v>0</v>
      </c>
      <c r="K47" s="290">
        <f t="shared" si="71"/>
        <v>0</v>
      </c>
      <c r="M47" s="290">
        <f t="shared" si="72"/>
        <v>0</v>
      </c>
      <c r="N47" s="283"/>
      <c r="O47" s="288" t="str">
        <f t="shared" si="21"/>
        <v/>
      </c>
      <c r="P47" s="289" t="str">
        <f>IF(O47="ERROR","Please insert comment","")</f>
        <v/>
      </c>
      <c r="Y47" s="276" t="e">
        <f t="shared" si="54"/>
        <v>#REF!</v>
      </c>
      <c r="Z47" s="277"/>
      <c r="AA47" s="278" t="e">
        <f t="shared" ref="AA47:AJ47" si="85">+AA48</f>
        <v>#REF!</v>
      </c>
      <c r="AB47" s="279" t="e">
        <f t="shared" si="85"/>
        <v>#REF!</v>
      </c>
      <c r="AC47" s="278" t="e">
        <f t="shared" si="85"/>
        <v>#REF!</v>
      </c>
      <c r="AD47" s="279" t="e">
        <f t="shared" si="85"/>
        <v>#REF!</v>
      </c>
      <c r="AE47" s="278" t="e">
        <f t="shared" si="85"/>
        <v>#REF!</v>
      </c>
      <c r="AF47" s="279" t="e">
        <f t="shared" si="85"/>
        <v>#REF!</v>
      </c>
      <c r="AG47" s="278" t="e">
        <f t="shared" si="85"/>
        <v>#REF!</v>
      </c>
      <c r="AH47" s="279" t="e">
        <f t="shared" si="85"/>
        <v>#REF!</v>
      </c>
      <c r="AI47" s="278" t="e">
        <f t="shared" si="85"/>
        <v>#REF!</v>
      </c>
      <c r="AJ47" s="279" t="e">
        <f t="shared" si="85"/>
        <v>#REF!</v>
      </c>
      <c r="AM47" s="276" t="e">
        <f t="shared" si="56"/>
        <v>#REF!</v>
      </c>
      <c r="AN47" s="277"/>
      <c r="AO47" s="278" t="e">
        <f t="shared" ref="AO47:AV47" si="86">+AO48</f>
        <v>#REF!</v>
      </c>
      <c r="AP47" s="279" t="e">
        <f t="shared" si="86"/>
        <v>#REF!</v>
      </c>
      <c r="AQ47" s="278" t="e">
        <f t="shared" si="86"/>
        <v>#REF!</v>
      </c>
      <c r="AR47" s="279" t="e">
        <f t="shared" si="86"/>
        <v>#REF!</v>
      </c>
      <c r="AS47" s="278" t="e">
        <f t="shared" si="86"/>
        <v>#REF!</v>
      </c>
      <c r="AT47" s="279" t="e">
        <f t="shared" si="86"/>
        <v>#REF!</v>
      </c>
      <c r="AU47" s="278" t="e">
        <f t="shared" si="86"/>
        <v>#REF!</v>
      </c>
      <c r="AV47" s="279" t="e">
        <f t="shared" si="86"/>
        <v>#REF!</v>
      </c>
      <c r="AW47" s="278" t="e">
        <f t="shared" si="5"/>
        <v>#REF!</v>
      </c>
      <c r="AX47" s="331"/>
      <c r="AZ47" s="276" t="e">
        <f t="shared" si="59"/>
        <v>#REF!</v>
      </c>
      <c r="BA47" s="277"/>
      <c r="BB47" s="278" t="e">
        <f>+BB48</f>
        <v>#REF!</v>
      </c>
      <c r="BC47" s="279" t="e">
        <f t="shared" ref="BC47:BL47" si="87">+BC48</f>
        <v>#REF!</v>
      </c>
      <c r="BD47" s="278" t="e">
        <f t="shared" si="87"/>
        <v>#REF!</v>
      </c>
      <c r="BE47" s="279" t="e">
        <f t="shared" si="87"/>
        <v>#REF!</v>
      </c>
      <c r="BF47" s="278" t="e">
        <f t="shared" si="87"/>
        <v>#REF!</v>
      </c>
      <c r="BG47" s="279" t="e">
        <f t="shared" si="87"/>
        <v>#REF!</v>
      </c>
      <c r="BH47" s="278" t="e">
        <f t="shared" si="87"/>
        <v>#REF!</v>
      </c>
      <c r="BI47" s="279" t="e">
        <f t="shared" si="87"/>
        <v>#REF!</v>
      </c>
      <c r="BJ47" s="278" t="e">
        <f t="shared" si="87"/>
        <v>#REF!</v>
      </c>
      <c r="BK47" s="279" t="e">
        <f t="shared" si="87"/>
        <v>#REF!</v>
      </c>
      <c r="BL47" s="279" t="e">
        <f t="shared" si="87"/>
        <v>#REF!</v>
      </c>
    </row>
    <row r="48" spans="1:64">
      <c r="A48" s="270">
        <f>+A47+1</f>
        <v>2</v>
      </c>
      <c r="B48" s="353" t="e">
        <f>#REF!</f>
        <v>#REF!</v>
      </c>
      <c r="C48" s="354"/>
      <c r="E48" s="357"/>
      <c r="F48" s="357">
        <f>+F49</f>
        <v>0</v>
      </c>
      <c r="G48" s="357">
        <f>+G49</f>
        <v>0</v>
      </c>
      <c r="I48" s="357"/>
      <c r="J48" s="357">
        <f>+J49</f>
        <v>0</v>
      </c>
      <c r="K48" s="357">
        <f>+K49</f>
        <v>0</v>
      </c>
      <c r="M48" s="357">
        <f>+M49</f>
        <v>0</v>
      </c>
      <c r="N48" s="354"/>
      <c r="O48" s="288" t="str">
        <f t="shared" si="21"/>
        <v/>
      </c>
      <c r="P48" s="289" t="str">
        <f>IF(O48="ERROR","Please insert comment","")</f>
        <v/>
      </c>
      <c r="Y48" s="353" t="e">
        <f t="shared" si="54"/>
        <v>#REF!</v>
      </c>
      <c r="Z48" s="354" t="e">
        <f>C53</f>
        <v>#REF!</v>
      </c>
      <c r="AA48" s="391" t="e">
        <f t="shared" ref="AA48:AI48" si="88">SUMPRODUCT(($A$74:$A$741=$Y48&amp;"- "&amp;$Z48)*($C$74:$C$741=AA$1)*($G$74:$G$741))</f>
        <v>#REF!</v>
      </c>
      <c r="AB48" s="392" t="e">
        <f t="shared" si="88"/>
        <v>#REF!</v>
      </c>
      <c r="AC48" s="391" t="e">
        <f t="shared" si="88"/>
        <v>#REF!</v>
      </c>
      <c r="AD48" s="392" t="e">
        <f t="shared" si="88"/>
        <v>#REF!</v>
      </c>
      <c r="AE48" s="391" t="e">
        <f t="shared" si="88"/>
        <v>#REF!</v>
      </c>
      <c r="AF48" s="392" t="e">
        <f t="shared" si="88"/>
        <v>#REF!</v>
      </c>
      <c r="AG48" s="391" t="e">
        <f t="shared" si="88"/>
        <v>#REF!</v>
      </c>
      <c r="AH48" s="392" t="e">
        <f t="shared" si="88"/>
        <v>#REF!</v>
      </c>
      <c r="AI48" s="391" t="e">
        <f t="shared" si="88"/>
        <v>#REF!</v>
      </c>
      <c r="AJ48" s="392" t="e">
        <f t="shared" si="68"/>
        <v>#REF!</v>
      </c>
      <c r="AM48" s="353" t="e">
        <f t="shared" si="56"/>
        <v>#REF!</v>
      </c>
      <c r="AN48" s="354" t="e">
        <f>C53</f>
        <v>#REF!</v>
      </c>
      <c r="AO48" s="391" t="e">
        <f>SUMPRODUCT(($J$74:$J$740=$AM48&amp;"- "&amp;$AN48)*($K$74:$K$740=AO$1)*($O$74:$O$740))</f>
        <v>#REF!</v>
      </c>
      <c r="AP48" s="392" t="e">
        <f t="shared" ref="AP48:AV48" si="89">SUMPRODUCT(($J$74:$J$740=$AM48&amp;"- "&amp;$AN48)*($K$74:$K$740=AP$1)*($O$74:$O$740))</f>
        <v>#REF!</v>
      </c>
      <c r="AQ48" s="391" t="e">
        <f t="shared" si="89"/>
        <v>#REF!</v>
      </c>
      <c r="AR48" s="392" t="e">
        <f t="shared" si="89"/>
        <v>#REF!</v>
      </c>
      <c r="AS48" s="391" t="e">
        <f t="shared" si="89"/>
        <v>#REF!</v>
      </c>
      <c r="AT48" s="392" t="e">
        <f t="shared" si="89"/>
        <v>#REF!</v>
      </c>
      <c r="AU48" s="391" t="e">
        <f t="shared" si="89"/>
        <v>#REF!</v>
      </c>
      <c r="AV48" s="392" t="e">
        <f t="shared" si="89"/>
        <v>#REF!</v>
      </c>
      <c r="AW48" s="391" t="e">
        <f t="shared" si="5"/>
        <v>#REF!</v>
      </c>
      <c r="AX48" s="297"/>
      <c r="AZ48" s="353" t="e">
        <f t="shared" si="59"/>
        <v>#REF!</v>
      </c>
      <c r="BA48" s="354" t="e">
        <f>C53</f>
        <v>#REF!</v>
      </c>
      <c r="BB48" s="391" t="e">
        <f t="shared" ref="BB48:BL48" si="90">SUMPRODUCT(($C$9:$C$68=$BA48)*($N$9:$N$68=BB$1)*($M$9:$M$68))</f>
        <v>#REF!</v>
      </c>
      <c r="BC48" s="392" t="e">
        <f t="shared" si="90"/>
        <v>#REF!</v>
      </c>
      <c r="BD48" s="391" t="e">
        <f t="shared" si="90"/>
        <v>#REF!</v>
      </c>
      <c r="BE48" s="392" t="e">
        <f t="shared" si="90"/>
        <v>#REF!</v>
      </c>
      <c r="BF48" s="391" t="e">
        <f t="shared" si="90"/>
        <v>#REF!</v>
      </c>
      <c r="BG48" s="392" t="e">
        <f t="shared" si="90"/>
        <v>#REF!</v>
      </c>
      <c r="BH48" s="391" t="e">
        <f t="shared" si="90"/>
        <v>#REF!</v>
      </c>
      <c r="BI48" s="392" t="e">
        <f t="shared" si="90"/>
        <v>#REF!</v>
      </c>
      <c r="BJ48" s="391" t="e">
        <f t="shared" si="90"/>
        <v>#REF!</v>
      </c>
      <c r="BK48" s="392" t="e">
        <f t="shared" si="90"/>
        <v>#REF!</v>
      </c>
      <c r="BL48" s="392" t="e">
        <f t="shared" si="90"/>
        <v>#REF!</v>
      </c>
    </row>
    <row r="49" spans="1:64">
      <c r="A49" s="270">
        <f>+A48+1</f>
        <v>3</v>
      </c>
      <c r="B49" s="270" t="e">
        <f>#REF!</f>
        <v>#REF!</v>
      </c>
      <c r="C49" s="283" t="e">
        <f>#REF!</f>
        <v>#REF!</v>
      </c>
      <c r="E49" s="290"/>
      <c r="F49" s="290">
        <f>SUMIF($A$74:$A$741,B49&amp;"- "&amp;C49,$G$74:$G$741)</f>
        <v>0</v>
      </c>
      <c r="G49" s="290">
        <f>E49+F49</f>
        <v>0</v>
      </c>
      <c r="I49" s="290"/>
      <c r="J49" s="290">
        <f t="shared" si="20"/>
        <v>0</v>
      </c>
      <c r="K49" s="290">
        <f>I49+J49</f>
        <v>0</v>
      </c>
      <c r="M49" s="290">
        <f>G49-K49</f>
        <v>0</v>
      </c>
      <c r="N49" s="283"/>
      <c r="O49" s="288"/>
      <c r="P49" s="289"/>
      <c r="Y49" s="276" t="e">
        <f t="shared" si="54"/>
        <v>#REF!</v>
      </c>
      <c r="Z49" s="277"/>
      <c r="AA49" s="278" t="e">
        <f t="shared" ref="AA49:AJ49" si="91">+AA50</f>
        <v>#REF!</v>
      </c>
      <c r="AB49" s="279" t="e">
        <f t="shared" si="91"/>
        <v>#REF!</v>
      </c>
      <c r="AC49" s="278" t="e">
        <f t="shared" si="91"/>
        <v>#REF!</v>
      </c>
      <c r="AD49" s="279" t="e">
        <f t="shared" si="91"/>
        <v>#REF!</v>
      </c>
      <c r="AE49" s="278" t="e">
        <f t="shared" si="91"/>
        <v>#REF!</v>
      </c>
      <c r="AF49" s="279" t="e">
        <f t="shared" si="91"/>
        <v>#REF!</v>
      </c>
      <c r="AG49" s="278" t="e">
        <f t="shared" si="91"/>
        <v>#REF!</v>
      </c>
      <c r="AH49" s="279" t="e">
        <f t="shared" si="91"/>
        <v>#REF!</v>
      </c>
      <c r="AI49" s="278" t="e">
        <f t="shared" si="91"/>
        <v>#REF!</v>
      </c>
      <c r="AJ49" s="279" t="e">
        <f t="shared" si="91"/>
        <v>#REF!</v>
      </c>
      <c r="AM49" s="276" t="e">
        <f t="shared" si="56"/>
        <v>#REF!</v>
      </c>
      <c r="AN49" s="277"/>
      <c r="AO49" s="278" t="e">
        <f t="shared" ref="AO49:AV49" si="92">+AO50</f>
        <v>#REF!</v>
      </c>
      <c r="AP49" s="279" t="e">
        <f t="shared" si="92"/>
        <v>#REF!</v>
      </c>
      <c r="AQ49" s="278" t="e">
        <f t="shared" si="92"/>
        <v>#REF!</v>
      </c>
      <c r="AR49" s="279" t="e">
        <f t="shared" si="92"/>
        <v>#REF!</v>
      </c>
      <c r="AS49" s="278" t="e">
        <f t="shared" si="92"/>
        <v>#REF!</v>
      </c>
      <c r="AT49" s="279" t="e">
        <f t="shared" si="92"/>
        <v>#REF!</v>
      </c>
      <c r="AU49" s="278" t="e">
        <f t="shared" si="92"/>
        <v>#REF!</v>
      </c>
      <c r="AV49" s="279" t="e">
        <f t="shared" si="92"/>
        <v>#REF!</v>
      </c>
      <c r="AW49" s="278" t="e">
        <f t="shared" si="5"/>
        <v>#REF!</v>
      </c>
      <c r="AX49" s="331"/>
      <c r="AZ49" s="276" t="e">
        <f t="shared" si="59"/>
        <v>#REF!</v>
      </c>
      <c r="BA49" s="277"/>
      <c r="BB49" s="278" t="e">
        <f>+BB50</f>
        <v>#REF!</v>
      </c>
      <c r="BC49" s="279" t="e">
        <f t="shared" ref="BC49:BL49" si="93">+BC50</f>
        <v>#REF!</v>
      </c>
      <c r="BD49" s="278" t="e">
        <f t="shared" si="93"/>
        <v>#REF!</v>
      </c>
      <c r="BE49" s="279" t="e">
        <f t="shared" si="93"/>
        <v>#REF!</v>
      </c>
      <c r="BF49" s="278" t="e">
        <f t="shared" si="93"/>
        <v>#REF!</v>
      </c>
      <c r="BG49" s="279" t="e">
        <f t="shared" si="93"/>
        <v>#REF!</v>
      </c>
      <c r="BH49" s="278" t="e">
        <f t="shared" si="93"/>
        <v>#REF!</v>
      </c>
      <c r="BI49" s="279" t="e">
        <f t="shared" si="93"/>
        <v>#REF!</v>
      </c>
      <c r="BJ49" s="278" t="e">
        <f t="shared" si="93"/>
        <v>#REF!</v>
      </c>
      <c r="BK49" s="279" t="e">
        <f t="shared" si="93"/>
        <v>#REF!</v>
      </c>
      <c r="BL49" s="279" t="e">
        <f t="shared" si="93"/>
        <v>#REF!</v>
      </c>
    </row>
    <row r="50" spans="1:64" ht="10.5" customHeight="1">
      <c r="A50" s="270">
        <f>+A49+1</f>
        <v>4</v>
      </c>
      <c r="B50" s="276" t="e">
        <f>#REF!</f>
        <v>#REF!</v>
      </c>
      <c r="C50" s="277"/>
      <c r="E50" s="286">
        <f>+E51</f>
        <v>0</v>
      </c>
      <c r="F50" s="286">
        <f>+F51</f>
        <v>0</v>
      </c>
      <c r="G50" s="286">
        <f>+G51</f>
        <v>0</v>
      </c>
      <c r="I50" s="286">
        <f>+I51</f>
        <v>0</v>
      </c>
      <c r="J50" s="286">
        <f>+J51</f>
        <v>0</v>
      </c>
      <c r="K50" s="286">
        <f>+K51</f>
        <v>0</v>
      </c>
      <c r="M50" s="286">
        <f>+M51</f>
        <v>0</v>
      </c>
      <c r="N50" s="277"/>
      <c r="O50" s="288"/>
      <c r="P50" s="289"/>
      <c r="Y50" s="353" t="e">
        <f t="shared" si="54"/>
        <v>#REF!</v>
      </c>
      <c r="Z50" s="354" t="e">
        <f>C55</f>
        <v>#REF!</v>
      </c>
      <c r="AA50" s="391" t="e">
        <f t="shared" ref="AA50:AI50" si="94">SUMPRODUCT(($A$74:$A$741=$Y50&amp;"- "&amp;$Z50)*($C$74:$C$741=AA$1)*($G$74:$G$741))</f>
        <v>#REF!</v>
      </c>
      <c r="AB50" s="392" t="e">
        <f t="shared" si="94"/>
        <v>#REF!</v>
      </c>
      <c r="AC50" s="391" t="e">
        <f t="shared" si="94"/>
        <v>#REF!</v>
      </c>
      <c r="AD50" s="392" t="e">
        <f t="shared" si="94"/>
        <v>#REF!</v>
      </c>
      <c r="AE50" s="391" t="e">
        <f t="shared" si="94"/>
        <v>#REF!</v>
      </c>
      <c r="AF50" s="392" t="e">
        <f t="shared" si="94"/>
        <v>#REF!</v>
      </c>
      <c r="AG50" s="391" t="e">
        <f t="shared" si="94"/>
        <v>#REF!</v>
      </c>
      <c r="AH50" s="392" t="e">
        <f t="shared" si="94"/>
        <v>#REF!</v>
      </c>
      <c r="AI50" s="391" t="e">
        <f t="shared" si="94"/>
        <v>#REF!</v>
      </c>
      <c r="AJ50" s="392" t="e">
        <f t="shared" si="68"/>
        <v>#REF!</v>
      </c>
      <c r="AM50" s="353" t="e">
        <f t="shared" si="56"/>
        <v>#REF!</v>
      </c>
      <c r="AN50" s="354" t="e">
        <f>C55</f>
        <v>#REF!</v>
      </c>
      <c r="AO50" s="391" t="e">
        <f>SUMPRODUCT(($J$74:$J$740=$AM50&amp;"- "&amp;$AN50)*($K$74:$K$740=AO$1)*($O$74:$O$740))</f>
        <v>#REF!</v>
      </c>
      <c r="AP50" s="392" t="e">
        <f t="shared" ref="AP50:AV51" si="95">SUMPRODUCT(($J$74:$J$740=$AM50&amp;"- "&amp;$AN50)*($K$74:$K$740=AP$1)*($O$74:$O$740))</f>
        <v>#REF!</v>
      </c>
      <c r="AQ50" s="391" t="e">
        <f t="shared" si="95"/>
        <v>#REF!</v>
      </c>
      <c r="AR50" s="392" t="e">
        <f t="shared" si="95"/>
        <v>#REF!</v>
      </c>
      <c r="AS50" s="391" t="e">
        <f t="shared" si="95"/>
        <v>#REF!</v>
      </c>
      <c r="AT50" s="392" t="e">
        <f t="shared" si="95"/>
        <v>#REF!</v>
      </c>
      <c r="AU50" s="391" t="e">
        <f t="shared" si="95"/>
        <v>#REF!</v>
      </c>
      <c r="AV50" s="392" t="e">
        <f t="shared" si="95"/>
        <v>#REF!</v>
      </c>
      <c r="AW50" s="391" t="e">
        <f t="shared" si="5"/>
        <v>#REF!</v>
      </c>
      <c r="AX50" s="297"/>
      <c r="AZ50" s="353" t="e">
        <f t="shared" si="59"/>
        <v>#REF!</v>
      </c>
      <c r="BA50" s="354" t="e">
        <f>C55</f>
        <v>#REF!</v>
      </c>
      <c r="BB50" s="391" t="e">
        <f t="shared" ref="BB50:BL50" si="96">SUMPRODUCT(($C$9:$C$68=$BA50)*($N$9:$N$68=BB$1)*($M$9:$M$68))</f>
        <v>#REF!</v>
      </c>
      <c r="BC50" s="392" t="e">
        <f t="shared" si="96"/>
        <v>#REF!</v>
      </c>
      <c r="BD50" s="391" t="e">
        <f t="shared" si="96"/>
        <v>#REF!</v>
      </c>
      <c r="BE50" s="392" t="e">
        <f t="shared" si="96"/>
        <v>#REF!</v>
      </c>
      <c r="BF50" s="391" t="e">
        <f t="shared" si="96"/>
        <v>#REF!</v>
      </c>
      <c r="BG50" s="392" t="e">
        <f t="shared" si="96"/>
        <v>#REF!</v>
      </c>
      <c r="BH50" s="391" t="e">
        <f t="shared" si="96"/>
        <v>#REF!</v>
      </c>
      <c r="BI50" s="392" t="e">
        <f t="shared" si="96"/>
        <v>#REF!</v>
      </c>
      <c r="BJ50" s="391" t="e">
        <f t="shared" si="96"/>
        <v>#REF!</v>
      </c>
      <c r="BK50" s="392" t="e">
        <f t="shared" si="96"/>
        <v>#REF!</v>
      </c>
      <c r="BL50" s="392" t="e">
        <f t="shared" si="96"/>
        <v>#REF!</v>
      </c>
    </row>
    <row r="51" spans="1:64">
      <c r="A51" s="270">
        <f>+A50+1</f>
        <v>5</v>
      </c>
      <c r="B51" s="353" t="e">
        <f>#REF!</f>
        <v>#REF!</v>
      </c>
      <c r="C51" s="354" t="e">
        <f>#REF!</f>
        <v>#REF!</v>
      </c>
      <c r="E51" s="357"/>
      <c r="F51" s="357">
        <f>SUMIF($A$74:$A$741,B51&amp;"- "&amp;C51,$G$74:$G$741)</f>
        <v>0</v>
      </c>
      <c r="G51" s="357">
        <f>E51+F51</f>
        <v>0</v>
      </c>
      <c r="I51" s="357"/>
      <c r="J51" s="357">
        <f t="shared" si="20"/>
        <v>0</v>
      </c>
      <c r="K51" s="357">
        <f>I51+J51</f>
        <v>0</v>
      </c>
      <c r="M51" s="357">
        <f>G51-K51</f>
        <v>0</v>
      </c>
      <c r="N51" s="354"/>
      <c r="O51" s="288" t="str">
        <f t="shared" si="21"/>
        <v/>
      </c>
      <c r="P51" s="289" t="str">
        <f t="shared" ref="P51:P57" si="97">IF(O51="ERROR","Please insert comment","")</f>
        <v/>
      </c>
      <c r="Y51" s="276" t="e">
        <f t="shared" si="54"/>
        <v>#REF!</v>
      </c>
      <c r="Z51" s="277"/>
      <c r="AA51" s="278" t="e">
        <f t="shared" ref="AA51:AJ51" si="98">SUM(AA3,AA9,AA25,AA30,AA33,AA36,AA43,AA45,AA47,AA49)</f>
        <v>#REF!</v>
      </c>
      <c r="AB51" s="279" t="e">
        <f t="shared" si="98"/>
        <v>#REF!</v>
      </c>
      <c r="AC51" s="278" t="e">
        <f t="shared" si="98"/>
        <v>#REF!</v>
      </c>
      <c r="AD51" s="279" t="e">
        <f t="shared" si="98"/>
        <v>#REF!</v>
      </c>
      <c r="AE51" s="278" t="e">
        <f t="shared" si="98"/>
        <v>#REF!</v>
      </c>
      <c r="AF51" s="279" t="e">
        <f t="shared" si="98"/>
        <v>#REF!</v>
      </c>
      <c r="AG51" s="278" t="e">
        <f t="shared" si="98"/>
        <v>#REF!</v>
      </c>
      <c r="AH51" s="279" t="e">
        <f t="shared" si="98"/>
        <v>#REF!</v>
      </c>
      <c r="AI51" s="278" t="e">
        <f t="shared" si="98"/>
        <v>#REF!</v>
      </c>
      <c r="AJ51" s="279" t="e">
        <f t="shared" si="98"/>
        <v>#REF!</v>
      </c>
      <c r="AM51" s="276" t="e">
        <f t="shared" si="56"/>
        <v>#REF!</v>
      </c>
      <c r="AN51" s="277"/>
      <c r="AO51" s="278" t="e">
        <f>SUMPRODUCT(($J$74:$J$740=$AM51&amp;"- "&amp;$AN51)*($K$74:$K$740=AO$1)*($O$74:$O$740))</f>
        <v>#REF!</v>
      </c>
      <c r="AP51" s="279" t="e">
        <f t="shared" si="95"/>
        <v>#REF!</v>
      </c>
      <c r="AQ51" s="278" t="e">
        <f t="shared" si="95"/>
        <v>#REF!</v>
      </c>
      <c r="AR51" s="279" t="e">
        <f t="shared" si="95"/>
        <v>#REF!</v>
      </c>
      <c r="AS51" s="278" t="e">
        <f t="shared" si="95"/>
        <v>#REF!</v>
      </c>
      <c r="AT51" s="279" t="e">
        <f t="shared" si="95"/>
        <v>#REF!</v>
      </c>
      <c r="AU51" s="278" t="e">
        <f t="shared" si="95"/>
        <v>#REF!</v>
      </c>
      <c r="AV51" s="279" t="e">
        <f t="shared" si="95"/>
        <v>#REF!</v>
      </c>
      <c r="AW51" s="278" t="e">
        <f t="shared" si="5"/>
        <v>#REF!</v>
      </c>
      <c r="AX51" s="331"/>
      <c r="AZ51" s="276" t="e">
        <f t="shared" si="59"/>
        <v>#REF!</v>
      </c>
      <c r="BA51" s="277"/>
      <c r="BB51" s="278" t="e">
        <f>SUM(BB3,BB9,BB25,BB30,BB33,BB36,BB43,BB45,BB47,BB49)</f>
        <v>#REF!</v>
      </c>
      <c r="BC51" s="279" t="e">
        <f t="shared" ref="BC51:BL51" si="99">SUM(BC3,BC9,BC25,BC30,BC33,BC36,BC43,BC45,BC47,BC49)</f>
        <v>#REF!</v>
      </c>
      <c r="BD51" s="278" t="e">
        <f t="shared" si="99"/>
        <v>#REF!</v>
      </c>
      <c r="BE51" s="279" t="e">
        <f t="shared" si="99"/>
        <v>#REF!</v>
      </c>
      <c r="BF51" s="278" t="e">
        <f t="shared" si="99"/>
        <v>#REF!</v>
      </c>
      <c r="BG51" s="279" t="e">
        <f t="shared" si="99"/>
        <v>#REF!</v>
      </c>
      <c r="BH51" s="278" t="e">
        <f t="shared" si="99"/>
        <v>#REF!</v>
      </c>
      <c r="BI51" s="279" t="e">
        <f t="shared" si="99"/>
        <v>#REF!</v>
      </c>
      <c r="BJ51" s="278" t="e">
        <f t="shared" si="99"/>
        <v>#REF!</v>
      </c>
      <c r="BK51" s="279" t="e">
        <f t="shared" si="99"/>
        <v>#REF!</v>
      </c>
      <c r="BL51" s="279" t="e">
        <f t="shared" si="99"/>
        <v>#REF!</v>
      </c>
    </row>
    <row r="52" spans="1:64" ht="10.5" customHeight="1">
      <c r="A52" s="270">
        <f>+A51+1</f>
        <v>6</v>
      </c>
      <c r="B52" s="276" t="e">
        <f>#REF!</f>
        <v>#REF!</v>
      </c>
      <c r="C52" s="277"/>
      <c r="E52" s="286">
        <f>+E53</f>
        <v>0</v>
      </c>
      <c r="F52" s="286">
        <f>+F53</f>
        <v>0</v>
      </c>
      <c r="G52" s="286">
        <f>+G53</f>
        <v>0</v>
      </c>
      <c r="I52" s="286">
        <f>+I53</f>
        <v>0</v>
      </c>
      <c r="J52" s="286">
        <f>+J53</f>
        <v>0</v>
      </c>
      <c r="K52" s="286">
        <f>+K53</f>
        <v>0</v>
      </c>
      <c r="M52" s="286">
        <f>+M53</f>
        <v>0</v>
      </c>
      <c r="N52" s="277"/>
      <c r="O52" s="288" t="str">
        <f>IF(M52=0,"",IF(N52=0,"ERROR",""))</f>
        <v/>
      </c>
      <c r="P52" s="289" t="str">
        <f t="shared" si="97"/>
        <v/>
      </c>
      <c r="Y52" s="353" t="e">
        <f t="shared" si="54"/>
        <v>#REF!</v>
      </c>
      <c r="Z52" s="354"/>
      <c r="AA52" s="391" t="e">
        <f t="shared" ref="AA52:AJ52" si="100">+AA53+AA54</f>
        <v>#REF!</v>
      </c>
      <c r="AB52" s="392" t="e">
        <f t="shared" si="100"/>
        <v>#REF!</v>
      </c>
      <c r="AC52" s="391" t="e">
        <f t="shared" si="100"/>
        <v>#REF!</v>
      </c>
      <c r="AD52" s="392" t="e">
        <f t="shared" si="100"/>
        <v>#REF!</v>
      </c>
      <c r="AE52" s="391" t="e">
        <f t="shared" si="100"/>
        <v>#REF!</v>
      </c>
      <c r="AF52" s="392" t="e">
        <f t="shared" si="100"/>
        <v>#REF!</v>
      </c>
      <c r="AG52" s="391" t="e">
        <f t="shared" si="100"/>
        <v>#REF!</v>
      </c>
      <c r="AH52" s="392" t="e">
        <f t="shared" si="100"/>
        <v>#REF!</v>
      </c>
      <c r="AI52" s="391" t="e">
        <f t="shared" si="100"/>
        <v>#REF!</v>
      </c>
      <c r="AJ52" s="392" t="e">
        <f t="shared" si="100"/>
        <v>#REF!</v>
      </c>
      <c r="AM52" s="353" t="e">
        <f t="shared" si="56"/>
        <v>#REF!</v>
      </c>
      <c r="AN52" s="354"/>
      <c r="AO52" s="391" t="e">
        <f t="shared" ref="AO52:AV52" si="101">+AO53+AO54</f>
        <v>#REF!</v>
      </c>
      <c r="AP52" s="392" t="e">
        <f t="shared" si="101"/>
        <v>#REF!</v>
      </c>
      <c r="AQ52" s="391" t="e">
        <f t="shared" si="101"/>
        <v>#REF!</v>
      </c>
      <c r="AR52" s="392" t="e">
        <f t="shared" si="101"/>
        <v>#REF!</v>
      </c>
      <c r="AS52" s="391" t="e">
        <f t="shared" si="101"/>
        <v>#REF!</v>
      </c>
      <c r="AT52" s="392" t="e">
        <f t="shared" si="101"/>
        <v>#REF!</v>
      </c>
      <c r="AU52" s="391" t="e">
        <f t="shared" si="101"/>
        <v>#REF!</v>
      </c>
      <c r="AV52" s="392" t="e">
        <f t="shared" si="101"/>
        <v>#REF!</v>
      </c>
      <c r="AW52" s="391" t="e">
        <f t="shared" si="5"/>
        <v>#REF!</v>
      </c>
      <c r="AX52" s="297"/>
      <c r="AZ52" s="353" t="e">
        <f t="shared" si="59"/>
        <v>#REF!</v>
      </c>
      <c r="BA52" s="354"/>
      <c r="BB52" s="391" t="e">
        <f>+BB53+BB54</f>
        <v>#REF!</v>
      </c>
      <c r="BC52" s="392" t="e">
        <f t="shared" ref="BC52:BL52" si="102">+BC53+BC54</f>
        <v>#REF!</v>
      </c>
      <c r="BD52" s="391" t="e">
        <f t="shared" si="102"/>
        <v>#REF!</v>
      </c>
      <c r="BE52" s="392" t="e">
        <f t="shared" si="102"/>
        <v>#REF!</v>
      </c>
      <c r="BF52" s="391" t="e">
        <f t="shared" si="102"/>
        <v>#REF!</v>
      </c>
      <c r="BG52" s="392" t="e">
        <f t="shared" si="102"/>
        <v>#REF!</v>
      </c>
      <c r="BH52" s="391" t="e">
        <f t="shared" si="102"/>
        <v>#REF!</v>
      </c>
      <c r="BI52" s="392" t="e">
        <f t="shared" si="102"/>
        <v>#REF!</v>
      </c>
      <c r="BJ52" s="391" t="e">
        <f t="shared" si="102"/>
        <v>#REF!</v>
      </c>
      <c r="BK52" s="392" t="e">
        <f t="shared" si="102"/>
        <v>#REF!</v>
      </c>
      <c r="BL52" s="392" t="e">
        <f t="shared" si="102"/>
        <v>#REF!</v>
      </c>
    </row>
    <row r="53" spans="1:64">
      <c r="A53" s="270"/>
      <c r="B53" s="270" t="e">
        <f>#REF!</f>
        <v>#REF!</v>
      </c>
      <c r="C53" s="296" t="e">
        <f>#REF!</f>
        <v>#REF!</v>
      </c>
      <c r="E53" s="290"/>
      <c r="F53" s="290">
        <f>SUMIF($A$74:$A$741,B53&amp;"- "&amp;C53,$G$74:$G$741)</f>
        <v>0</v>
      </c>
      <c r="G53" s="290">
        <f>E53+F53</f>
        <v>0</v>
      </c>
      <c r="I53" s="290"/>
      <c r="J53" s="290">
        <f t="shared" si="20"/>
        <v>0</v>
      </c>
      <c r="K53" s="290">
        <f>I53+J53</f>
        <v>0</v>
      </c>
      <c r="M53" s="290">
        <f>G53-K53</f>
        <v>0</v>
      </c>
      <c r="N53" s="296"/>
      <c r="O53" s="288" t="str">
        <f t="shared" si="21"/>
        <v/>
      </c>
      <c r="P53" s="289" t="str">
        <f t="shared" si="97"/>
        <v/>
      </c>
      <c r="Y53" s="327" t="e">
        <f t="shared" si="54"/>
        <v>#REF!</v>
      </c>
      <c r="Z53" s="327" t="e">
        <f t="shared" si="54"/>
        <v>#REF!</v>
      </c>
      <c r="AA53" s="328" t="e">
        <f t="shared" ref="AA53:AI54" si="103">SUMPRODUCT(($A$74:$A$741=$Y53&amp;"- "&amp;$Z53)*($C$74:$C$741=AA$1)*($G$74:$G$741))</f>
        <v>#REF!</v>
      </c>
      <c r="AB53" s="328" t="e">
        <f t="shared" si="103"/>
        <v>#REF!</v>
      </c>
      <c r="AC53" s="328" t="e">
        <f t="shared" si="103"/>
        <v>#REF!</v>
      </c>
      <c r="AD53" s="328" t="e">
        <f t="shared" si="103"/>
        <v>#REF!</v>
      </c>
      <c r="AE53" s="328" t="e">
        <f t="shared" si="103"/>
        <v>#REF!</v>
      </c>
      <c r="AF53" s="328" t="e">
        <f t="shared" si="103"/>
        <v>#REF!</v>
      </c>
      <c r="AG53" s="328" t="e">
        <f t="shared" si="103"/>
        <v>#REF!</v>
      </c>
      <c r="AH53" s="328" t="e">
        <f t="shared" si="103"/>
        <v>#REF!</v>
      </c>
      <c r="AI53" s="328" t="e">
        <f t="shared" si="103"/>
        <v>#REF!</v>
      </c>
      <c r="AJ53" s="328" t="e">
        <f t="shared" ref="AJ53:AJ58" si="104">SUM(AA53:AI53)</f>
        <v>#REF!</v>
      </c>
      <c r="AM53" s="327" t="e">
        <f t="shared" si="56"/>
        <v>#REF!</v>
      </c>
      <c r="AN53" s="327" t="e">
        <f t="shared" si="56"/>
        <v>#REF!</v>
      </c>
      <c r="AO53" s="328" t="e">
        <f>SUMPRODUCT(($J$74:$J$740=$AM53&amp;"- "&amp;$AN53)*($K$74:$K$740=AO$1)*($O$74:$O$740))</f>
        <v>#REF!</v>
      </c>
      <c r="AP53" s="328" t="e">
        <f t="shared" ref="AP53:AV55" si="105">SUMPRODUCT(($J$74:$J$740=$AM53&amp;"- "&amp;$AN53)*($K$74:$K$740=AP$1)*($O$74:$O$740))</f>
        <v>#REF!</v>
      </c>
      <c r="AQ53" s="328" t="e">
        <f t="shared" si="105"/>
        <v>#REF!</v>
      </c>
      <c r="AR53" s="328" t="e">
        <f t="shared" si="105"/>
        <v>#REF!</v>
      </c>
      <c r="AS53" s="328" t="e">
        <f t="shared" si="105"/>
        <v>#REF!</v>
      </c>
      <c r="AT53" s="328" t="e">
        <f t="shared" si="105"/>
        <v>#REF!</v>
      </c>
      <c r="AU53" s="328" t="e">
        <f t="shared" si="105"/>
        <v>#REF!</v>
      </c>
      <c r="AV53" s="328" t="e">
        <f t="shared" si="105"/>
        <v>#REF!</v>
      </c>
      <c r="AW53" s="328" t="e">
        <f t="shared" si="5"/>
        <v>#REF!</v>
      </c>
      <c r="AX53" s="334"/>
      <c r="AZ53" s="327" t="e">
        <f t="shared" si="59"/>
        <v>#REF!</v>
      </c>
      <c r="BA53" s="327" t="e">
        <f>C58</f>
        <v>#REF!</v>
      </c>
      <c r="BB53" s="328" t="e">
        <f t="shared" ref="BB53:BL54" si="106">SUMPRODUCT(($C$9:$C$68=$BA53)*($N$9:$N$68=BB$1)*($M$9:$M$68))</f>
        <v>#REF!</v>
      </c>
      <c r="BC53" s="328" t="e">
        <f t="shared" si="106"/>
        <v>#REF!</v>
      </c>
      <c r="BD53" s="328" t="e">
        <f t="shared" si="106"/>
        <v>#REF!</v>
      </c>
      <c r="BE53" s="328" t="e">
        <f t="shared" si="106"/>
        <v>#REF!</v>
      </c>
      <c r="BF53" s="328" t="e">
        <f t="shared" si="106"/>
        <v>#REF!</v>
      </c>
      <c r="BG53" s="328" t="e">
        <f t="shared" si="106"/>
        <v>#REF!</v>
      </c>
      <c r="BH53" s="328" t="e">
        <f t="shared" si="106"/>
        <v>#REF!</v>
      </c>
      <c r="BI53" s="328" t="e">
        <f t="shared" si="106"/>
        <v>#REF!</v>
      </c>
      <c r="BJ53" s="328" t="e">
        <f t="shared" si="106"/>
        <v>#REF!</v>
      </c>
      <c r="BK53" s="328" t="e">
        <f t="shared" si="106"/>
        <v>#REF!</v>
      </c>
      <c r="BL53" s="328" t="e">
        <f t="shared" si="106"/>
        <v>#REF!</v>
      </c>
    </row>
    <row r="54" spans="1:64">
      <c r="A54" s="270">
        <f>+A52+1</f>
        <v>7</v>
      </c>
      <c r="B54" s="276" t="e">
        <f>#REF!</f>
        <v>#REF!</v>
      </c>
      <c r="C54" s="277"/>
      <c r="E54" s="286">
        <f>+E55</f>
        <v>0</v>
      </c>
      <c r="F54" s="286">
        <f>+F55</f>
        <v>0</v>
      </c>
      <c r="G54" s="286">
        <f>+G55</f>
        <v>0</v>
      </c>
      <c r="I54" s="286">
        <f>+I55</f>
        <v>0</v>
      </c>
      <c r="J54" s="286">
        <f>+J55</f>
        <v>0</v>
      </c>
      <c r="K54" s="286">
        <f>+K55</f>
        <v>0</v>
      </c>
      <c r="M54" s="286">
        <f>+M55</f>
        <v>0</v>
      </c>
      <c r="N54" s="277"/>
      <c r="O54" s="288" t="str">
        <f t="shared" si="21"/>
        <v/>
      </c>
      <c r="P54" s="289" t="str">
        <f t="shared" si="97"/>
        <v/>
      </c>
      <c r="Y54" s="276" t="e">
        <f t="shared" si="54"/>
        <v>#REF!</v>
      </c>
      <c r="Z54" s="277" t="e">
        <f>C59</f>
        <v>#REF!</v>
      </c>
      <c r="AA54" s="278" t="e">
        <f t="shared" si="103"/>
        <v>#REF!</v>
      </c>
      <c r="AB54" s="279" t="e">
        <f t="shared" si="103"/>
        <v>#REF!</v>
      </c>
      <c r="AC54" s="278" t="e">
        <f t="shared" si="103"/>
        <v>#REF!</v>
      </c>
      <c r="AD54" s="279" t="e">
        <f t="shared" si="103"/>
        <v>#REF!</v>
      </c>
      <c r="AE54" s="278" t="e">
        <f t="shared" si="103"/>
        <v>#REF!</v>
      </c>
      <c r="AF54" s="279" t="e">
        <f t="shared" si="103"/>
        <v>#REF!</v>
      </c>
      <c r="AG54" s="278" t="e">
        <f t="shared" si="103"/>
        <v>#REF!</v>
      </c>
      <c r="AH54" s="279" t="e">
        <f t="shared" si="103"/>
        <v>#REF!</v>
      </c>
      <c r="AI54" s="278" t="e">
        <f t="shared" si="103"/>
        <v>#REF!</v>
      </c>
      <c r="AJ54" s="279" t="e">
        <f t="shared" si="104"/>
        <v>#REF!</v>
      </c>
      <c r="AM54" s="276" t="e">
        <f t="shared" si="56"/>
        <v>#REF!</v>
      </c>
      <c r="AN54" s="277" t="e">
        <f t="shared" si="56"/>
        <v>#REF!</v>
      </c>
      <c r="AO54" s="278" t="e">
        <f>SUMPRODUCT(($J$74:$J$740=$AM54&amp;"- "&amp;$AN54)*($K$74:$K$740=AO$1)*($O$74:$O$740))</f>
        <v>#REF!</v>
      </c>
      <c r="AP54" s="279" t="e">
        <f t="shared" si="105"/>
        <v>#REF!</v>
      </c>
      <c r="AQ54" s="278" t="e">
        <f t="shared" si="105"/>
        <v>#REF!</v>
      </c>
      <c r="AR54" s="279" t="e">
        <f t="shared" si="105"/>
        <v>#REF!</v>
      </c>
      <c r="AS54" s="278" t="e">
        <f t="shared" si="105"/>
        <v>#REF!</v>
      </c>
      <c r="AT54" s="279" t="e">
        <f t="shared" si="105"/>
        <v>#REF!</v>
      </c>
      <c r="AU54" s="278" t="e">
        <f t="shared" si="105"/>
        <v>#REF!</v>
      </c>
      <c r="AV54" s="279" t="e">
        <f t="shared" si="105"/>
        <v>#REF!</v>
      </c>
      <c r="AW54" s="278" t="e">
        <f t="shared" si="5"/>
        <v>#REF!</v>
      </c>
      <c r="AX54" s="331"/>
      <c r="AZ54" s="276" t="e">
        <f t="shared" si="59"/>
        <v>#REF!</v>
      </c>
      <c r="BA54" s="277" t="e">
        <f>C59</f>
        <v>#REF!</v>
      </c>
      <c r="BB54" s="278" t="e">
        <f t="shared" si="106"/>
        <v>#REF!</v>
      </c>
      <c r="BC54" s="279" t="e">
        <f t="shared" si="106"/>
        <v>#REF!</v>
      </c>
      <c r="BD54" s="278" t="e">
        <f t="shared" si="106"/>
        <v>#REF!</v>
      </c>
      <c r="BE54" s="279" t="e">
        <f t="shared" si="106"/>
        <v>#REF!</v>
      </c>
      <c r="BF54" s="278" t="e">
        <f t="shared" si="106"/>
        <v>#REF!</v>
      </c>
      <c r="BG54" s="279" t="e">
        <f t="shared" si="106"/>
        <v>#REF!</v>
      </c>
      <c r="BH54" s="278" t="e">
        <f t="shared" si="106"/>
        <v>#REF!</v>
      </c>
      <c r="BI54" s="279" t="e">
        <f t="shared" si="106"/>
        <v>#REF!</v>
      </c>
      <c r="BJ54" s="278" t="e">
        <f t="shared" si="106"/>
        <v>#REF!</v>
      </c>
      <c r="BK54" s="279" t="e">
        <f t="shared" si="106"/>
        <v>#REF!</v>
      </c>
      <c r="BL54" s="279" t="e">
        <f t="shared" si="106"/>
        <v>#REF!</v>
      </c>
    </row>
    <row r="55" spans="1:64">
      <c r="A55" s="270"/>
      <c r="B55" s="353" t="e">
        <f>#REF!</f>
        <v>#REF!</v>
      </c>
      <c r="C55" s="354" t="e">
        <f>#REF!</f>
        <v>#REF!</v>
      </c>
      <c r="E55" s="357"/>
      <c r="F55" s="357">
        <f>SUMIF($A$74:$A$741,B55&amp;"- "&amp;C55,$G$74:$G$741)</f>
        <v>0</v>
      </c>
      <c r="G55" s="357">
        <f>E55+F55</f>
        <v>0</v>
      </c>
      <c r="I55" s="357"/>
      <c r="J55" s="357">
        <f t="shared" si="20"/>
        <v>0</v>
      </c>
      <c r="K55" s="357">
        <f>I55+J55</f>
        <v>0</v>
      </c>
      <c r="M55" s="357">
        <f>G55-K55</f>
        <v>0</v>
      </c>
      <c r="N55" s="354"/>
      <c r="O55" s="288" t="str">
        <f t="shared" si="21"/>
        <v/>
      </c>
      <c r="P55" s="289" t="str">
        <f t="shared" si="97"/>
        <v/>
      </c>
      <c r="Y55" s="353" t="e">
        <f t="shared" si="54"/>
        <v>#REF!</v>
      </c>
      <c r="Z55" s="354"/>
      <c r="AA55" s="391" t="e">
        <f t="shared" ref="AA55:AJ55" si="107">+AA52</f>
        <v>#REF!</v>
      </c>
      <c r="AB55" s="392" t="e">
        <f t="shared" si="107"/>
        <v>#REF!</v>
      </c>
      <c r="AC55" s="391" t="e">
        <f t="shared" si="107"/>
        <v>#REF!</v>
      </c>
      <c r="AD55" s="392" t="e">
        <f t="shared" si="107"/>
        <v>#REF!</v>
      </c>
      <c r="AE55" s="391" t="e">
        <f t="shared" si="107"/>
        <v>#REF!</v>
      </c>
      <c r="AF55" s="392" t="e">
        <f t="shared" si="107"/>
        <v>#REF!</v>
      </c>
      <c r="AG55" s="391" t="e">
        <f t="shared" si="107"/>
        <v>#REF!</v>
      </c>
      <c r="AH55" s="392" t="e">
        <f t="shared" si="107"/>
        <v>#REF!</v>
      </c>
      <c r="AI55" s="391" t="e">
        <f t="shared" si="107"/>
        <v>#REF!</v>
      </c>
      <c r="AJ55" s="392" t="e">
        <f t="shared" si="107"/>
        <v>#REF!</v>
      </c>
      <c r="AM55" s="353" t="e">
        <f t="shared" si="56"/>
        <v>#REF!</v>
      </c>
      <c r="AN55" s="354"/>
      <c r="AO55" s="391" t="e">
        <f>SUMPRODUCT(($J$74:$J$740=$AM55&amp;"- "&amp;$AN55)*($K$74:$K$740=AO$1)*($O$74:$O$740))</f>
        <v>#REF!</v>
      </c>
      <c r="AP55" s="392" t="e">
        <f t="shared" si="105"/>
        <v>#REF!</v>
      </c>
      <c r="AQ55" s="391" t="e">
        <f t="shared" si="105"/>
        <v>#REF!</v>
      </c>
      <c r="AR55" s="392" t="e">
        <f t="shared" si="105"/>
        <v>#REF!</v>
      </c>
      <c r="AS55" s="391" t="e">
        <f t="shared" si="105"/>
        <v>#REF!</v>
      </c>
      <c r="AT55" s="392" t="e">
        <f t="shared" si="105"/>
        <v>#REF!</v>
      </c>
      <c r="AU55" s="391" t="e">
        <f t="shared" si="105"/>
        <v>#REF!</v>
      </c>
      <c r="AV55" s="392" t="e">
        <f t="shared" si="105"/>
        <v>#REF!</v>
      </c>
      <c r="AW55" s="391" t="e">
        <f t="shared" si="5"/>
        <v>#REF!</v>
      </c>
      <c r="AX55" s="297"/>
      <c r="AZ55" s="353" t="e">
        <f t="shared" si="59"/>
        <v>#REF!</v>
      </c>
      <c r="BA55" s="354"/>
      <c r="BB55" s="391" t="e">
        <f>+BB52</f>
        <v>#REF!</v>
      </c>
      <c r="BC55" s="392" t="e">
        <f t="shared" ref="BC55:BL55" si="108">+BC52</f>
        <v>#REF!</v>
      </c>
      <c r="BD55" s="391" t="e">
        <f t="shared" si="108"/>
        <v>#REF!</v>
      </c>
      <c r="BE55" s="392" t="e">
        <f t="shared" si="108"/>
        <v>#REF!</v>
      </c>
      <c r="BF55" s="391" t="e">
        <f t="shared" si="108"/>
        <v>#REF!</v>
      </c>
      <c r="BG55" s="392" t="e">
        <f t="shared" si="108"/>
        <v>#REF!</v>
      </c>
      <c r="BH55" s="391" t="e">
        <f t="shared" si="108"/>
        <v>#REF!</v>
      </c>
      <c r="BI55" s="392" t="e">
        <f t="shared" si="108"/>
        <v>#REF!</v>
      </c>
      <c r="BJ55" s="391" t="e">
        <f t="shared" si="108"/>
        <v>#REF!</v>
      </c>
      <c r="BK55" s="392" t="e">
        <f t="shared" si="108"/>
        <v>#REF!</v>
      </c>
      <c r="BL55" s="392" t="e">
        <f t="shared" si="108"/>
        <v>#REF!</v>
      </c>
    </row>
    <row r="56" spans="1:64">
      <c r="A56" s="270">
        <f>+A54+1</f>
        <v>8</v>
      </c>
      <c r="B56" s="276" t="e">
        <f>#REF!</f>
        <v>#REF!</v>
      </c>
      <c r="C56" s="277"/>
      <c r="E56" s="286">
        <f>SUM(E54,E52,E50,E48,E41,E38,E35,E30,E14,E8)</f>
        <v>0</v>
      </c>
      <c r="F56" s="286">
        <f>SUM(F54,F52,F50,F48,F41,F38,F35,F30,F14,F8)</f>
        <v>0</v>
      </c>
      <c r="G56" s="286">
        <f>SUM(G54,G52,G50,G48,G41,G38,G35,G30,G14,G8)</f>
        <v>0</v>
      </c>
      <c r="I56" s="286">
        <f>SUM(I54,I52,I50,I48,I41,I38,I35,I30,I14,I8)</f>
        <v>0</v>
      </c>
      <c r="J56" s="286">
        <f>SUM(J54,J52,J50,J48,J41,J38,J35,J30,J14,J8)</f>
        <v>0</v>
      </c>
      <c r="K56" s="286">
        <f>SUM(K54,K52,K50,K48,K41,K38,K35,K30,K14,K8)</f>
        <v>0</v>
      </c>
      <c r="M56" s="286">
        <f>SUM(M54,M52,M50,M48,M41,M38,M35,M30,M14,M8)</f>
        <v>0</v>
      </c>
      <c r="N56" s="277"/>
      <c r="O56" s="288"/>
      <c r="P56" s="289"/>
      <c r="Y56" s="270" t="e">
        <f t="shared" si="54"/>
        <v>#REF!</v>
      </c>
      <c r="Z56" s="283"/>
      <c r="AA56" s="284" t="e">
        <f t="shared" ref="AA56:AJ56" si="109">+AA57+AA58+AA59</f>
        <v>#REF!</v>
      </c>
      <c r="AB56" s="285" t="e">
        <f t="shared" si="109"/>
        <v>#REF!</v>
      </c>
      <c r="AC56" s="284" t="e">
        <f t="shared" si="109"/>
        <v>#REF!</v>
      </c>
      <c r="AD56" s="285" t="e">
        <f t="shared" si="109"/>
        <v>#REF!</v>
      </c>
      <c r="AE56" s="284" t="e">
        <f t="shared" si="109"/>
        <v>#REF!</v>
      </c>
      <c r="AF56" s="285" t="e">
        <f t="shared" si="109"/>
        <v>#REF!</v>
      </c>
      <c r="AG56" s="284" t="e">
        <f t="shared" si="109"/>
        <v>#REF!</v>
      </c>
      <c r="AH56" s="285" t="e">
        <f t="shared" si="109"/>
        <v>#REF!</v>
      </c>
      <c r="AI56" s="284" t="e">
        <f t="shared" si="109"/>
        <v>#REF!</v>
      </c>
      <c r="AJ56" s="285" t="e">
        <f t="shared" si="109"/>
        <v>#REF!</v>
      </c>
      <c r="AM56" s="270" t="e">
        <f t="shared" si="56"/>
        <v>#REF!</v>
      </c>
      <c r="AN56" s="283"/>
      <c r="AO56" s="284" t="e">
        <f t="shared" ref="AO56:AV56" si="110">+AO57+AO58+AO59</f>
        <v>#REF!</v>
      </c>
      <c r="AP56" s="285" t="e">
        <f t="shared" si="110"/>
        <v>#REF!</v>
      </c>
      <c r="AQ56" s="284" t="e">
        <f t="shared" si="110"/>
        <v>#REF!</v>
      </c>
      <c r="AR56" s="285" t="e">
        <f t="shared" si="110"/>
        <v>#REF!</v>
      </c>
      <c r="AS56" s="284" t="e">
        <f t="shared" si="110"/>
        <v>#REF!</v>
      </c>
      <c r="AT56" s="285" t="e">
        <f t="shared" si="110"/>
        <v>#REF!</v>
      </c>
      <c r="AU56" s="284" t="e">
        <f t="shared" si="110"/>
        <v>#REF!</v>
      </c>
      <c r="AV56" s="285" t="e">
        <f t="shared" si="110"/>
        <v>#REF!</v>
      </c>
      <c r="AW56" s="284" t="e">
        <f t="shared" si="5"/>
        <v>#REF!</v>
      </c>
      <c r="AX56" s="285"/>
      <c r="AZ56" s="270" t="e">
        <f t="shared" si="59"/>
        <v>#REF!</v>
      </c>
      <c r="BA56" s="283"/>
      <c r="BB56" s="284" t="e">
        <f>+BB57+BB58+BB59</f>
        <v>#REF!</v>
      </c>
      <c r="BC56" s="285" t="e">
        <f t="shared" ref="BC56:BL56" si="111">+BC57+BC58+BC59</f>
        <v>#REF!</v>
      </c>
      <c r="BD56" s="284" t="e">
        <f t="shared" si="111"/>
        <v>#REF!</v>
      </c>
      <c r="BE56" s="285" t="e">
        <f t="shared" si="111"/>
        <v>#REF!</v>
      </c>
      <c r="BF56" s="284" t="e">
        <f t="shared" si="111"/>
        <v>#REF!</v>
      </c>
      <c r="BG56" s="285" t="e">
        <f t="shared" si="111"/>
        <v>#REF!</v>
      </c>
      <c r="BH56" s="284" t="e">
        <f t="shared" si="111"/>
        <v>#REF!</v>
      </c>
      <c r="BI56" s="285" t="e">
        <f t="shared" si="111"/>
        <v>#REF!</v>
      </c>
      <c r="BJ56" s="284" t="e">
        <f t="shared" si="111"/>
        <v>#REF!</v>
      </c>
      <c r="BK56" s="285" t="e">
        <f t="shared" si="111"/>
        <v>#REF!</v>
      </c>
      <c r="BL56" s="285" t="e">
        <f t="shared" si="111"/>
        <v>#REF!</v>
      </c>
    </row>
    <row r="57" spans="1:64" ht="13.5" customHeight="1">
      <c r="A57" s="270"/>
      <c r="B57" s="270" t="e">
        <f>#REF!</f>
        <v>#REF!</v>
      </c>
      <c r="C57" s="296"/>
      <c r="D57" s="270"/>
      <c r="E57" s="290"/>
      <c r="F57" s="290">
        <f>SUM(F58:F59)</f>
        <v>0</v>
      </c>
      <c r="G57" s="290">
        <f>SUM(G58:G59)</f>
        <v>0</v>
      </c>
      <c r="H57" s="270"/>
      <c r="I57" s="290"/>
      <c r="J57" s="290"/>
      <c r="K57" s="290"/>
      <c r="L57" s="270"/>
      <c r="M57" s="290"/>
      <c r="N57" s="296"/>
      <c r="O57" s="288" t="str">
        <f t="shared" si="21"/>
        <v/>
      </c>
      <c r="P57" s="289" t="str">
        <f t="shared" si="97"/>
        <v/>
      </c>
      <c r="Y57" s="327" t="e">
        <f t="shared" si="54"/>
        <v>#REF!</v>
      </c>
      <c r="Z57" s="327" t="e">
        <f>C62</f>
        <v>#REF!</v>
      </c>
      <c r="AA57" s="328" t="e">
        <f t="shared" ref="AA57:AI58" si="112">SUMPRODUCT(($A$74:$A$741=$Y57&amp;"- "&amp;$Z57)*($C$74:$C$741=AA$1)*($G$74:$G$741))</f>
        <v>#REF!</v>
      </c>
      <c r="AB57" s="328" t="e">
        <f t="shared" si="112"/>
        <v>#REF!</v>
      </c>
      <c r="AC57" s="328" t="e">
        <f t="shared" si="112"/>
        <v>#REF!</v>
      </c>
      <c r="AD57" s="328" t="e">
        <f t="shared" si="112"/>
        <v>#REF!</v>
      </c>
      <c r="AE57" s="328" t="e">
        <f t="shared" si="112"/>
        <v>#REF!</v>
      </c>
      <c r="AF57" s="328" t="e">
        <f t="shared" si="112"/>
        <v>#REF!</v>
      </c>
      <c r="AG57" s="328" t="e">
        <f t="shared" si="112"/>
        <v>#REF!</v>
      </c>
      <c r="AH57" s="328" t="e">
        <f t="shared" si="112"/>
        <v>#REF!</v>
      </c>
      <c r="AI57" s="328" t="e">
        <f t="shared" si="112"/>
        <v>#REF!</v>
      </c>
      <c r="AJ57" s="328" t="e">
        <f t="shared" si="104"/>
        <v>#REF!</v>
      </c>
      <c r="AM57" s="327" t="e">
        <f t="shared" si="56"/>
        <v>#REF!</v>
      </c>
      <c r="AN57" s="327" t="e">
        <f>C62</f>
        <v>#REF!</v>
      </c>
      <c r="AO57" s="328" t="e">
        <f t="shared" ref="AO57:AV59" si="113">SUMPRODUCT(($J$74:$J$740=$AM57&amp;"- "&amp;$AN57)*($K$74:$K$740=AO$1)*($O$74:$O$740))</f>
        <v>#REF!</v>
      </c>
      <c r="AP57" s="328" t="e">
        <f t="shared" si="113"/>
        <v>#REF!</v>
      </c>
      <c r="AQ57" s="328" t="e">
        <f t="shared" si="113"/>
        <v>#REF!</v>
      </c>
      <c r="AR57" s="328" t="e">
        <f t="shared" si="113"/>
        <v>#REF!</v>
      </c>
      <c r="AS57" s="328" t="e">
        <f t="shared" si="113"/>
        <v>#REF!</v>
      </c>
      <c r="AT57" s="328" t="e">
        <f t="shared" si="113"/>
        <v>#REF!</v>
      </c>
      <c r="AU57" s="328" t="e">
        <f t="shared" si="113"/>
        <v>#REF!</v>
      </c>
      <c r="AV57" s="328" t="e">
        <f t="shared" si="113"/>
        <v>#REF!</v>
      </c>
      <c r="AW57" s="328" t="e">
        <f t="shared" si="5"/>
        <v>#REF!</v>
      </c>
      <c r="AX57" s="334"/>
      <c r="AZ57" s="327" t="e">
        <f t="shared" si="59"/>
        <v>#REF!</v>
      </c>
      <c r="BA57" s="327" t="e">
        <f>C62</f>
        <v>#REF!</v>
      </c>
      <c r="BB57" s="328" t="e">
        <f t="shared" ref="BB57:BL59" si="114">SUMPRODUCT(($C$9:$C$68=$BA57)*($N$9:$N$68=BB$1)*($M$9:$M$68))</f>
        <v>#REF!</v>
      </c>
      <c r="BC57" s="328" t="e">
        <f t="shared" si="114"/>
        <v>#REF!</v>
      </c>
      <c r="BD57" s="328" t="e">
        <f t="shared" si="114"/>
        <v>#REF!</v>
      </c>
      <c r="BE57" s="328" t="e">
        <f t="shared" si="114"/>
        <v>#REF!</v>
      </c>
      <c r="BF57" s="328" t="e">
        <f t="shared" si="114"/>
        <v>#REF!</v>
      </c>
      <c r="BG57" s="328" t="e">
        <f t="shared" si="114"/>
        <v>#REF!</v>
      </c>
      <c r="BH57" s="328" t="e">
        <f t="shared" si="114"/>
        <v>#REF!</v>
      </c>
      <c r="BI57" s="328" t="e">
        <f t="shared" si="114"/>
        <v>#REF!</v>
      </c>
      <c r="BJ57" s="328" t="e">
        <f t="shared" si="114"/>
        <v>#REF!</v>
      </c>
      <c r="BK57" s="328" t="e">
        <f t="shared" si="114"/>
        <v>#REF!</v>
      </c>
      <c r="BL57" s="328" t="e">
        <f t="shared" si="114"/>
        <v>#REF!</v>
      </c>
    </row>
    <row r="58" spans="1:64">
      <c r="A58" s="270">
        <f>+A56+1</f>
        <v>9</v>
      </c>
      <c r="B58" s="350" t="e">
        <f>#REF!</f>
        <v>#REF!</v>
      </c>
      <c r="C58" s="350" t="e">
        <f>#REF!</f>
        <v>#REF!</v>
      </c>
      <c r="D58" s="298"/>
      <c r="E58" s="374"/>
      <c r="F58" s="374">
        <f>SUMIF($A$74:$A$741,B58&amp;"- "&amp;C58,$G$74:$G$741)</f>
        <v>0</v>
      </c>
      <c r="G58" s="374">
        <f>E58+F58</f>
        <v>0</v>
      </c>
      <c r="H58" s="298"/>
      <c r="I58" s="374"/>
      <c r="J58" s="374"/>
      <c r="K58" s="374"/>
      <c r="L58" s="298"/>
      <c r="M58" s="374"/>
      <c r="N58" s="350"/>
      <c r="O58" s="288"/>
      <c r="P58" s="289"/>
      <c r="Y58" s="276" t="e">
        <f t="shared" si="54"/>
        <v>#REF!</v>
      </c>
      <c r="Z58" s="277" t="e">
        <f>C63</f>
        <v>#REF!</v>
      </c>
      <c r="AA58" s="278" t="e">
        <f t="shared" si="112"/>
        <v>#REF!</v>
      </c>
      <c r="AB58" s="279" t="e">
        <f t="shared" si="112"/>
        <v>#REF!</v>
      </c>
      <c r="AC58" s="278" t="e">
        <f t="shared" si="112"/>
        <v>#REF!</v>
      </c>
      <c r="AD58" s="279" t="e">
        <f t="shared" si="112"/>
        <v>#REF!</v>
      </c>
      <c r="AE58" s="278" t="e">
        <f t="shared" si="112"/>
        <v>#REF!</v>
      </c>
      <c r="AF58" s="279" t="e">
        <f t="shared" si="112"/>
        <v>#REF!</v>
      </c>
      <c r="AG58" s="278" t="e">
        <f t="shared" si="112"/>
        <v>#REF!</v>
      </c>
      <c r="AH58" s="279" t="e">
        <f t="shared" si="112"/>
        <v>#REF!</v>
      </c>
      <c r="AI58" s="278" t="e">
        <f t="shared" si="112"/>
        <v>#REF!</v>
      </c>
      <c r="AJ58" s="279" t="e">
        <f t="shared" si="104"/>
        <v>#REF!</v>
      </c>
      <c r="AM58" s="276" t="e">
        <f t="shared" si="56"/>
        <v>#REF!</v>
      </c>
      <c r="AN58" s="277" t="e">
        <f>C63</f>
        <v>#REF!</v>
      </c>
      <c r="AO58" s="278" t="e">
        <f t="shared" si="113"/>
        <v>#REF!</v>
      </c>
      <c r="AP58" s="279" t="e">
        <f t="shared" si="113"/>
        <v>#REF!</v>
      </c>
      <c r="AQ58" s="278" t="e">
        <f t="shared" si="113"/>
        <v>#REF!</v>
      </c>
      <c r="AR58" s="279" t="e">
        <f t="shared" si="113"/>
        <v>#REF!</v>
      </c>
      <c r="AS58" s="278" t="e">
        <f t="shared" si="113"/>
        <v>#REF!</v>
      </c>
      <c r="AT58" s="279" t="e">
        <f t="shared" si="113"/>
        <v>#REF!</v>
      </c>
      <c r="AU58" s="278" t="e">
        <f t="shared" si="113"/>
        <v>#REF!</v>
      </c>
      <c r="AV58" s="279" t="e">
        <f t="shared" si="113"/>
        <v>#REF!</v>
      </c>
      <c r="AW58" s="278" t="e">
        <f t="shared" si="5"/>
        <v>#REF!</v>
      </c>
      <c r="AX58" s="331"/>
      <c r="AZ58" s="276" t="e">
        <f t="shared" si="59"/>
        <v>#REF!</v>
      </c>
      <c r="BA58" s="277" t="e">
        <f>C63</f>
        <v>#REF!</v>
      </c>
      <c r="BB58" s="278" t="e">
        <f t="shared" si="114"/>
        <v>#REF!</v>
      </c>
      <c r="BC58" s="279" t="e">
        <f t="shared" si="114"/>
        <v>#REF!</v>
      </c>
      <c r="BD58" s="278" t="e">
        <f t="shared" si="114"/>
        <v>#REF!</v>
      </c>
      <c r="BE58" s="279" t="e">
        <f t="shared" si="114"/>
        <v>#REF!</v>
      </c>
      <c r="BF58" s="278" t="e">
        <f t="shared" si="114"/>
        <v>#REF!</v>
      </c>
      <c r="BG58" s="279" t="e">
        <f t="shared" si="114"/>
        <v>#REF!</v>
      </c>
      <c r="BH58" s="278" t="e">
        <f t="shared" si="114"/>
        <v>#REF!</v>
      </c>
      <c r="BI58" s="279" t="e">
        <f t="shared" si="114"/>
        <v>#REF!</v>
      </c>
      <c r="BJ58" s="278" t="e">
        <f t="shared" si="114"/>
        <v>#REF!</v>
      </c>
      <c r="BK58" s="279" t="e">
        <f t="shared" si="114"/>
        <v>#REF!</v>
      </c>
      <c r="BL58" s="279" t="e">
        <f t="shared" si="114"/>
        <v>#REF!</v>
      </c>
    </row>
    <row r="59" spans="1:64">
      <c r="A59" s="270"/>
      <c r="B59" s="276" t="e">
        <f>#REF!</f>
        <v>#REF!</v>
      </c>
      <c r="C59" s="277" t="e">
        <f>#REF!</f>
        <v>#REF!</v>
      </c>
      <c r="E59" s="286"/>
      <c r="F59" s="286">
        <f>SUMIF($A$74:$A$741,B59&amp;"- "&amp;C59,$G$74:$G$741)</f>
        <v>0</v>
      </c>
      <c r="G59" s="286">
        <f>+E59+F59</f>
        <v>0</v>
      </c>
      <c r="I59" s="286"/>
      <c r="J59" s="286"/>
      <c r="K59" s="286"/>
      <c r="M59" s="286"/>
      <c r="N59" s="277"/>
      <c r="O59" s="288"/>
      <c r="P59" s="289"/>
      <c r="Y59" s="353" t="e">
        <f t="shared" si="54"/>
        <v>#REF!</v>
      </c>
      <c r="Z59" s="354" t="e">
        <f>C64</f>
        <v>#REF!</v>
      </c>
      <c r="AA59" s="391" t="e">
        <f t="shared" ref="AA59:AJ59" si="115">SUMPRODUCT(($C$9:$C$68=$BA59)*($N$9:$N$68=AA$1)*($M$9:$M$68))</f>
        <v>#REF!</v>
      </c>
      <c r="AB59" s="392" t="e">
        <f t="shared" si="115"/>
        <v>#REF!</v>
      </c>
      <c r="AC59" s="391" t="e">
        <f t="shared" si="115"/>
        <v>#REF!</v>
      </c>
      <c r="AD59" s="392" t="e">
        <f t="shared" si="115"/>
        <v>#REF!</v>
      </c>
      <c r="AE59" s="391" t="e">
        <f t="shared" si="115"/>
        <v>#REF!</v>
      </c>
      <c r="AF59" s="392" t="e">
        <f t="shared" si="115"/>
        <v>#REF!</v>
      </c>
      <c r="AG59" s="391" t="e">
        <f t="shared" si="115"/>
        <v>#REF!</v>
      </c>
      <c r="AH59" s="392" t="e">
        <f t="shared" si="115"/>
        <v>#REF!</v>
      </c>
      <c r="AI59" s="391" t="e">
        <f t="shared" si="115"/>
        <v>#REF!</v>
      </c>
      <c r="AJ59" s="392" t="e">
        <f t="shared" si="115"/>
        <v>#REF!</v>
      </c>
      <c r="AM59" s="353" t="e">
        <f t="shared" si="56"/>
        <v>#REF!</v>
      </c>
      <c r="AN59" s="354" t="e">
        <f>C64</f>
        <v>#REF!</v>
      </c>
      <c r="AO59" s="391" t="e">
        <f t="shared" si="113"/>
        <v>#REF!</v>
      </c>
      <c r="AP59" s="392" t="e">
        <f t="shared" si="113"/>
        <v>#REF!</v>
      </c>
      <c r="AQ59" s="391" t="e">
        <f t="shared" si="113"/>
        <v>#REF!</v>
      </c>
      <c r="AR59" s="392" t="e">
        <f t="shared" si="113"/>
        <v>#REF!</v>
      </c>
      <c r="AS59" s="391" t="e">
        <f t="shared" si="113"/>
        <v>#REF!</v>
      </c>
      <c r="AT59" s="392" t="e">
        <f t="shared" si="113"/>
        <v>#REF!</v>
      </c>
      <c r="AU59" s="391" t="e">
        <f t="shared" si="113"/>
        <v>#REF!</v>
      </c>
      <c r="AV59" s="392" t="e">
        <f t="shared" si="113"/>
        <v>#REF!</v>
      </c>
      <c r="AW59" s="391" t="e">
        <f t="shared" si="5"/>
        <v>#REF!</v>
      </c>
      <c r="AX59" s="297"/>
      <c r="AZ59" s="353" t="e">
        <f t="shared" si="59"/>
        <v>#REF!</v>
      </c>
      <c r="BA59" s="354" t="e">
        <f>C64</f>
        <v>#REF!</v>
      </c>
      <c r="BB59" s="391" t="e">
        <f t="shared" si="114"/>
        <v>#REF!</v>
      </c>
      <c r="BC59" s="392" t="e">
        <f t="shared" si="114"/>
        <v>#REF!</v>
      </c>
      <c r="BD59" s="391" t="e">
        <f t="shared" si="114"/>
        <v>#REF!</v>
      </c>
      <c r="BE59" s="392" t="e">
        <f t="shared" si="114"/>
        <v>#REF!</v>
      </c>
      <c r="BF59" s="391" t="e">
        <f t="shared" si="114"/>
        <v>#REF!</v>
      </c>
      <c r="BG59" s="392" t="e">
        <f t="shared" si="114"/>
        <v>#REF!</v>
      </c>
      <c r="BH59" s="391" t="e">
        <f t="shared" si="114"/>
        <v>#REF!</v>
      </c>
      <c r="BI59" s="392" t="e">
        <f t="shared" si="114"/>
        <v>#REF!</v>
      </c>
      <c r="BJ59" s="391" t="e">
        <f t="shared" si="114"/>
        <v>#REF!</v>
      </c>
      <c r="BK59" s="392" t="e">
        <f t="shared" si="114"/>
        <v>#REF!</v>
      </c>
      <c r="BL59" s="392" t="e">
        <f t="shared" si="114"/>
        <v>#REF!</v>
      </c>
    </row>
    <row r="60" spans="1:64">
      <c r="A60" s="270">
        <f>+A58+1</f>
        <v>10</v>
      </c>
      <c r="B60" s="353" t="e">
        <f>#REF!</f>
        <v>#REF!</v>
      </c>
      <c r="C60" s="354"/>
      <c r="E60" s="357"/>
      <c r="F60" s="357">
        <f>+F57</f>
        <v>0</v>
      </c>
      <c r="G60" s="357">
        <f>+G57</f>
        <v>0</v>
      </c>
      <c r="I60" s="357"/>
      <c r="J60" s="357">
        <f>+J57</f>
        <v>0</v>
      </c>
      <c r="K60" s="357">
        <f>+K57</f>
        <v>0</v>
      </c>
      <c r="M60" s="357">
        <f>+M57</f>
        <v>0</v>
      </c>
      <c r="N60" s="354"/>
      <c r="O60" s="288" t="str">
        <f t="shared" ref="O60:O65" si="116">IF(M60=0,"",IF(N60=0,"ERROR",""))</f>
        <v/>
      </c>
      <c r="P60" s="289" t="str">
        <f t="shared" ref="P60:P65" si="117">IF(O60="ERROR","Please insert comment","")</f>
        <v/>
      </c>
      <c r="Y60" s="270" t="e">
        <f t="shared" si="54"/>
        <v>#REF!</v>
      </c>
      <c r="Z60" s="283"/>
      <c r="AA60" s="284" t="e">
        <f t="shared" ref="AA60:AJ60" si="118">+AA61+AA62+AA63</f>
        <v>#REF!</v>
      </c>
      <c r="AB60" s="285" t="e">
        <f t="shared" si="118"/>
        <v>#REF!</v>
      </c>
      <c r="AC60" s="284" t="e">
        <f t="shared" si="118"/>
        <v>#REF!</v>
      </c>
      <c r="AD60" s="285" t="e">
        <f t="shared" si="118"/>
        <v>#REF!</v>
      </c>
      <c r="AE60" s="284" t="e">
        <f t="shared" si="118"/>
        <v>#REF!</v>
      </c>
      <c r="AF60" s="285" t="e">
        <f t="shared" si="118"/>
        <v>#REF!</v>
      </c>
      <c r="AG60" s="284" t="e">
        <f t="shared" si="118"/>
        <v>#REF!</v>
      </c>
      <c r="AH60" s="285" t="e">
        <f t="shared" si="118"/>
        <v>#REF!</v>
      </c>
      <c r="AI60" s="284" t="e">
        <f t="shared" si="118"/>
        <v>#REF!</v>
      </c>
      <c r="AJ60" s="285" t="e">
        <f t="shared" si="118"/>
        <v>#REF!</v>
      </c>
      <c r="AM60" s="270" t="e">
        <f t="shared" si="56"/>
        <v>#REF!</v>
      </c>
      <c r="AN60" s="283"/>
      <c r="AO60" s="284" t="e">
        <f t="shared" ref="AO60:AV60" si="119">+AO61+AO62+AO63</f>
        <v>#REF!</v>
      </c>
      <c r="AP60" s="285" t="e">
        <f t="shared" si="119"/>
        <v>#REF!</v>
      </c>
      <c r="AQ60" s="284" t="e">
        <f t="shared" si="119"/>
        <v>#REF!</v>
      </c>
      <c r="AR60" s="285" t="e">
        <f t="shared" si="119"/>
        <v>#REF!</v>
      </c>
      <c r="AS60" s="284" t="e">
        <f t="shared" si="119"/>
        <v>#REF!</v>
      </c>
      <c r="AT60" s="285" t="e">
        <f t="shared" si="119"/>
        <v>#REF!</v>
      </c>
      <c r="AU60" s="284" t="e">
        <f t="shared" si="119"/>
        <v>#REF!</v>
      </c>
      <c r="AV60" s="285" t="e">
        <f t="shared" si="119"/>
        <v>#REF!</v>
      </c>
      <c r="AW60" s="284" t="e">
        <f t="shared" si="5"/>
        <v>#REF!</v>
      </c>
      <c r="AX60" s="285"/>
      <c r="AZ60" s="270" t="e">
        <f t="shared" si="59"/>
        <v>#REF!</v>
      </c>
      <c r="BA60" s="283"/>
      <c r="BB60" s="284" t="e">
        <f>+BB61+BB62+BB63</f>
        <v>#REF!</v>
      </c>
      <c r="BC60" s="285" t="e">
        <f t="shared" ref="BC60:BL60" si="120">+BC61+BC62+BC63</f>
        <v>#REF!</v>
      </c>
      <c r="BD60" s="284" t="e">
        <f t="shared" si="120"/>
        <v>#REF!</v>
      </c>
      <c r="BE60" s="285" t="e">
        <f t="shared" si="120"/>
        <v>#REF!</v>
      </c>
      <c r="BF60" s="284" t="e">
        <f t="shared" si="120"/>
        <v>#REF!</v>
      </c>
      <c r="BG60" s="285" t="e">
        <f t="shared" si="120"/>
        <v>#REF!</v>
      </c>
      <c r="BH60" s="284" t="e">
        <f t="shared" si="120"/>
        <v>#REF!</v>
      </c>
      <c r="BI60" s="285" t="e">
        <f t="shared" si="120"/>
        <v>#REF!</v>
      </c>
      <c r="BJ60" s="284" t="e">
        <f t="shared" si="120"/>
        <v>#REF!</v>
      </c>
      <c r="BK60" s="285" t="e">
        <f t="shared" si="120"/>
        <v>#REF!</v>
      </c>
      <c r="BL60" s="285" t="e">
        <f t="shared" si="120"/>
        <v>#REF!</v>
      </c>
    </row>
    <row r="61" spans="1:64">
      <c r="A61" s="270"/>
      <c r="B61" s="270" t="e">
        <f>#REF!</f>
        <v>#REF!</v>
      </c>
      <c r="C61" s="269"/>
      <c r="E61" s="290"/>
      <c r="F61" s="290">
        <f>SUM(F62:F64)</f>
        <v>0</v>
      </c>
      <c r="G61" s="290">
        <f>SUM(G62:G64)</f>
        <v>0</v>
      </c>
      <c r="I61" s="299"/>
      <c r="J61" s="299">
        <f>SUM(J62:J64)</f>
        <v>0</v>
      </c>
      <c r="K61" s="299">
        <f>SUM(K62:K64)</f>
        <v>0</v>
      </c>
      <c r="M61" s="290"/>
      <c r="O61" s="288" t="str">
        <f t="shared" si="116"/>
        <v/>
      </c>
      <c r="P61" s="289" t="str">
        <f t="shared" si="117"/>
        <v/>
      </c>
      <c r="Y61" s="353" t="e">
        <f t="shared" si="54"/>
        <v>#REF!</v>
      </c>
      <c r="Z61" s="354" t="e">
        <f>C66</f>
        <v>#REF!</v>
      </c>
      <c r="AA61" s="391" t="e">
        <f t="shared" ref="AA61:AI63" si="121">SUMPRODUCT(($A$74:$A$741=$Y61&amp;"- "&amp;$Z61)*($C$74:$C$741=AA$1)*($G$74:$G$741))</f>
        <v>#REF!</v>
      </c>
      <c r="AB61" s="392" t="e">
        <f t="shared" si="121"/>
        <v>#REF!</v>
      </c>
      <c r="AC61" s="391" t="e">
        <f t="shared" si="121"/>
        <v>#REF!</v>
      </c>
      <c r="AD61" s="392" t="e">
        <f t="shared" si="121"/>
        <v>#REF!</v>
      </c>
      <c r="AE61" s="391" t="e">
        <f t="shared" si="121"/>
        <v>#REF!</v>
      </c>
      <c r="AF61" s="392" t="e">
        <f t="shared" si="121"/>
        <v>#REF!</v>
      </c>
      <c r="AG61" s="391" t="e">
        <f t="shared" si="121"/>
        <v>#REF!</v>
      </c>
      <c r="AH61" s="392" t="e">
        <f t="shared" si="121"/>
        <v>#REF!</v>
      </c>
      <c r="AI61" s="391" t="e">
        <f t="shared" si="121"/>
        <v>#REF!</v>
      </c>
      <c r="AJ61" s="392" t="e">
        <f>SUM(AA61:AI61)</f>
        <v>#REF!</v>
      </c>
      <c r="AK61" s="269"/>
      <c r="AM61" s="353" t="e">
        <f t="shared" si="56"/>
        <v>#REF!</v>
      </c>
      <c r="AN61" s="354" t="e">
        <f>C66</f>
        <v>#REF!</v>
      </c>
      <c r="AO61" s="391" t="e">
        <f>SUMPRODUCT(($J$74:$J$740=$AM61&amp;"- "&amp;$AN61)*($K$74:$K$740=AO$1)*($O$74:$O$740))</f>
        <v>#REF!</v>
      </c>
      <c r="AP61" s="392" t="e">
        <f t="shared" ref="AP61:AV63" si="122">SUMPRODUCT(($J$74:$J$740=$AM61&amp;"- "&amp;$AN61)*($K$74:$K$740=AP$1)*($O$74:$O$740))</f>
        <v>#REF!</v>
      </c>
      <c r="AQ61" s="391" t="e">
        <f t="shared" si="122"/>
        <v>#REF!</v>
      </c>
      <c r="AR61" s="392" t="e">
        <f t="shared" si="122"/>
        <v>#REF!</v>
      </c>
      <c r="AS61" s="391" t="e">
        <f t="shared" si="122"/>
        <v>#REF!</v>
      </c>
      <c r="AT61" s="392" t="e">
        <f t="shared" si="122"/>
        <v>#REF!</v>
      </c>
      <c r="AU61" s="391" t="e">
        <f t="shared" si="122"/>
        <v>#REF!</v>
      </c>
      <c r="AV61" s="392" t="e">
        <f t="shared" si="122"/>
        <v>#REF!</v>
      </c>
      <c r="AW61" s="391" t="e">
        <f t="shared" si="5"/>
        <v>#REF!</v>
      </c>
      <c r="AX61" s="297"/>
      <c r="AZ61" s="353" t="e">
        <f t="shared" si="59"/>
        <v>#REF!</v>
      </c>
      <c r="BA61" s="354" t="e">
        <f>C66</f>
        <v>#REF!</v>
      </c>
      <c r="BB61" s="391" t="e">
        <f t="shared" ref="BB61:BL63" si="123">SUMPRODUCT(($C$9:$C$68=$BA61)*($N$9:$N$68=BB$1)*($M$9:$M$68))</f>
        <v>#REF!</v>
      </c>
      <c r="BC61" s="392" t="e">
        <f t="shared" si="123"/>
        <v>#REF!</v>
      </c>
      <c r="BD61" s="391" t="e">
        <f t="shared" si="123"/>
        <v>#REF!</v>
      </c>
      <c r="BE61" s="392" t="e">
        <f t="shared" si="123"/>
        <v>#REF!</v>
      </c>
      <c r="BF61" s="391" t="e">
        <f t="shared" si="123"/>
        <v>#REF!</v>
      </c>
      <c r="BG61" s="392" t="e">
        <f t="shared" si="123"/>
        <v>#REF!</v>
      </c>
      <c r="BH61" s="391" t="e">
        <f t="shared" si="123"/>
        <v>#REF!</v>
      </c>
      <c r="BI61" s="392" t="e">
        <f t="shared" si="123"/>
        <v>#REF!</v>
      </c>
      <c r="BJ61" s="391" t="e">
        <f t="shared" si="123"/>
        <v>#REF!</v>
      </c>
      <c r="BK61" s="392" t="e">
        <f t="shared" si="123"/>
        <v>#REF!</v>
      </c>
      <c r="BL61" s="392" t="e">
        <f t="shared" si="123"/>
        <v>#REF!</v>
      </c>
    </row>
    <row r="62" spans="1:64">
      <c r="A62" s="270">
        <f>+A60+1</f>
        <v>11</v>
      </c>
      <c r="B62" s="350" t="e">
        <f>#REF!</f>
        <v>#REF!</v>
      </c>
      <c r="C62" s="350" t="e">
        <f>#REF!</f>
        <v>#REF!</v>
      </c>
      <c r="D62" s="298"/>
      <c r="E62" s="374"/>
      <c r="F62" s="374"/>
      <c r="G62" s="374"/>
      <c r="H62" s="298"/>
      <c r="I62" s="374"/>
      <c r="J62" s="374">
        <f t="shared" ref="J62:J68" si="124">SUMIF($J$74:$J$741,B62&amp;"- "&amp;C62,$O$74:$O$741)</f>
        <v>0</v>
      </c>
      <c r="K62" s="374">
        <f>I62+J62</f>
        <v>0</v>
      </c>
      <c r="L62" s="298"/>
      <c r="M62" s="374"/>
      <c r="N62" s="350"/>
      <c r="O62" s="288" t="str">
        <f t="shared" si="116"/>
        <v/>
      </c>
      <c r="P62" s="289" t="str">
        <f t="shared" si="117"/>
        <v/>
      </c>
      <c r="Y62" s="276" t="e">
        <f t="shared" si="54"/>
        <v>#REF!</v>
      </c>
      <c r="Z62" s="277" t="e">
        <f>C67</f>
        <v>#REF!</v>
      </c>
      <c r="AA62" s="278" t="e">
        <f t="shared" si="121"/>
        <v>#REF!</v>
      </c>
      <c r="AB62" s="279" t="e">
        <f t="shared" si="121"/>
        <v>#REF!</v>
      </c>
      <c r="AC62" s="278" t="e">
        <f t="shared" si="121"/>
        <v>#REF!</v>
      </c>
      <c r="AD62" s="279" t="e">
        <f t="shared" si="121"/>
        <v>#REF!</v>
      </c>
      <c r="AE62" s="278" t="e">
        <f t="shared" si="121"/>
        <v>#REF!</v>
      </c>
      <c r="AF62" s="279" t="e">
        <f t="shared" si="121"/>
        <v>#REF!</v>
      </c>
      <c r="AG62" s="278" t="e">
        <f t="shared" si="121"/>
        <v>#REF!</v>
      </c>
      <c r="AH62" s="279" t="e">
        <f t="shared" si="121"/>
        <v>#REF!</v>
      </c>
      <c r="AI62" s="278" t="e">
        <f t="shared" si="121"/>
        <v>#REF!</v>
      </c>
      <c r="AJ62" s="279" t="e">
        <f>SUM(AA62:AI62)</f>
        <v>#REF!</v>
      </c>
      <c r="AM62" s="276" t="e">
        <f t="shared" si="56"/>
        <v>#REF!</v>
      </c>
      <c r="AN62" s="277" t="e">
        <f>C67</f>
        <v>#REF!</v>
      </c>
      <c r="AO62" s="278" t="e">
        <f>SUMPRODUCT(($J$74:$J$740=$AM62&amp;"- "&amp;$AN62)*($K$74:$K$740=AO$1)*($O$74:$O$740))</f>
        <v>#REF!</v>
      </c>
      <c r="AP62" s="279" t="e">
        <f t="shared" si="122"/>
        <v>#REF!</v>
      </c>
      <c r="AQ62" s="278" t="e">
        <f t="shared" si="122"/>
        <v>#REF!</v>
      </c>
      <c r="AR62" s="279" t="e">
        <f t="shared" si="122"/>
        <v>#REF!</v>
      </c>
      <c r="AS62" s="278" t="e">
        <f t="shared" si="122"/>
        <v>#REF!</v>
      </c>
      <c r="AT62" s="279" t="e">
        <f t="shared" si="122"/>
        <v>#REF!</v>
      </c>
      <c r="AU62" s="278" t="e">
        <f t="shared" si="122"/>
        <v>#REF!</v>
      </c>
      <c r="AV62" s="279" t="e">
        <f t="shared" si="122"/>
        <v>#REF!</v>
      </c>
      <c r="AW62" s="278" t="e">
        <f t="shared" si="5"/>
        <v>#REF!</v>
      </c>
      <c r="AX62" s="331"/>
      <c r="AZ62" s="276" t="e">
        <f t="shared" si="59"/>
        <v>#REF!</v>
      </c>
      <c r="BA62" s="277" t="e">
        <f>C67</f>
        <v>#REF!</v>
      </c>
      <c r="BB62" s="278" t="e">
        <f t="shared" si="123"/>
        <v>#REF!</v>
      </c>
      <c r="BC62" s="279" t="e">
        <f t="shared" si="123"/>
        <v>#REF!</v>
      </c>
      <c r="BD62" s="278" t="e">
        <f t="shared" si="123"/>
        <v>#REF!</v>
      </c>
      <c r="BE62" s="279" t="e">
        <f t="shared" si="123"/>
        <v>#REF!</v>
      </c>
      <c r="BF62" s="278" t="e">
        <f t="shared" si="123"/>
        <v>#REF!</v>
      </c>
      <c r="BG62" s="279" t="e">
        <f t="shared" si="123"/>
        <v>#REF!</v>
      </c>
      <c r="BH62" s="278" t="e">
        <f t="shared" si="123"/>
        <v>#REF!</v>
      </c>
      <c r="BI62" s="279" t="e">
        <f t="shared" si="123"/>
        <v>#REF!</v>
      </c>
      <c r="BJ62" s="278" t="e">
        <f t="shared" si="123"/>
        <v>#REF!</v>
      </c>
      <c r="BK62" s="279" t="e">
        <f t="shared" si="123"/>
        <v>#REF!</v>
      </c>
      <c r="BL62" s="279" t="e">
        <f t="shared" si="123"/>
        <v>#REF!</v>
      </c>
    </row>
    <row r="63" spans="1:64">
      <c r="A63" s="270"/>
      <c r="B63" s="276" t="e">
        <f>#REF!</f>
        <v>#REF!</v>
      </c>
      <c r="C63" s="277" t="e">
        <f>#REF!</f>
        <v>#REF!</v>
      </c>
      <c r="E63" s="286"/>
      <c r="F63" s="286"/>
      <c r="G63" s="286"/>
      <c r="I63" s="286"/>
      <c r="J63" s="286">
        <f t="shared" si="124"/>
        <v>0</v>
      </c>
      <c r="K63" s="286">
        <f>I63+J63</f>
        <v>0</v>
      </c>
      <c r="M63" s="286"/>
      <c r="N63" s="277"/>
      <c r="O63" s="288" t="str">
        <f t="shared" si="116"/>
        <v/>
      </c>
      <c r="P63" s="289" t="str">
        <f t="shared" si="117"/>
        <v/>
      </c>
      <c r="Y63" s="353" t="e">
        <f t="shared" si="54"/>
        <v>#REF!</v>
      </c>
      <c r="Z63" s="354" t="e">
        <f>C68</f>
        <v>#REF!</v>
      </c>
      <c r="AA63" s="391" t="e">
        <f t="shared" si="121"/>
        <v>#REF!</v>
      </c>
      <c r="AB63" s="392" t="e">
        <f t="shared" si="121"/>
        <v>#REF!</v>
      </c>
      <c r="AC63" s="391" t="e">
        <f t="shared" si="121"/>
        <v>#REF!</v>
      </c>
      <c r="AD63" s="392" t="e">
        <f t="shared" si="121"/>
        <v>#REF!</v>
      </c>
      <c r="AE63" s="391" t="e">
        <f t="shared" si="121"/>
        <v>#REF!</v>
      </c>
      <c r="AF63" s="392" t="e">
        <f t="shared" si="121"/>
        <v>#REF!</v>
      </c>
      <c r="AG63" s="391" t="e">
        <f t="shared" si="121"/>
        <v>#REF!</v>
      </c>
      <c r="AH63" s="392" t="e">
        <f t="shared" si="121"/>
        <v>#REF!</v>
      </c>
      <c r="AI63" s="391" t="e">
        <f t="shared" si="121"/>
        <v>#REF!</v>
      </c>
      <c r="AJ63" s="392" t="e">
        <f>SUM(AA63:AI63)</f>
        <v>#REF!</v>
      </c>
      <c r="AM63" s="353" t="e">
        <f t="shared" si="56"/>
        <v>#REF!</v>
      </c>
      <c r="AN63" s="354" t="e">
        <f>C68</f>
        <v>#REF!</v>
      </c>
      <c r="AO63" s="391" t="e">
        <f>SUMPRODUCT(($J$74:$J$740=$AM63&amp;"- "&amp;$AN63)*($K$74:$K$740=AO$1)*($O$74:$O$740))</f>
        <v>#REF!</v>
      </c>
      <c r="AP63" s="392" t="e">
        <f t="shared" si="122"/>
        <v>#REF!</v>
      </c>
      <c r="AQ63" s="391" t="e">
        <f t="shared" si="122"/>
        <v>#REF!</v>
      </c>
      <c r="AR63" s="392" t="e">
        <f t="shared" si="122"/>
        <v>#REF!</v>
      </c>
      <c r="AS63" s="391" t="e">
        <f t="shared" si="122"/>
        <v>#REF!</v>
      </c>
      <c r="AT63" s="392" t="e">
        <f t="shared" si="122"/>
        <v>#REF!</v>
      </c>
      <c r="AU63" s="391" t="e">
        <f t="shared" si="122"/>
        <v>#REF!</v>
      </c>
      <c r="AV63" s="392" t="e">
        <f t="shared" si="122"/>
        <v>#REF!</v>
      </c>
      <c r="AW63" s="391" t="e">
        <f t="shared" si="5"/>
        <v>#REF!</v>
      </c>
      <c r="AX63" s="297"/>
      <c r="AZ63" s="353" t="e">
        <f t="shared" si="59"/>
        <v>#REF!</v>
      </c>
      <c r="BA63" s="354" t="e">
        <f>C68</f>
        <v>#REF!</v>
      </c>
      <c r="BB63" s="391" t="e">
        <f t="shared" si="123"/>
        <v>#REF!</v>
      </c>
      <c r="BC63" s="392" t="e">
        <f t="shared" si="123"/>
        <v>#REF!</v>
      </c>
      <c r="BD63" s="391" t="e">
        <f t="shared" si="123"/>
        <v>#REF!</v>
      </c>
      <c r="BE63" s="392" t="e">
        <f t="shared" si="123"/>
        <v>#REF!</v>
      </c>
      <c r="BF63" s="391" t="e">
        <f t="shared" si="123"/>
        <v>#REF!</v>
      </c>
      <c r="BG63" s="392" t="e">
        <f t="shared" si="123"/>
        <v>#REF!</v>
      </c>
      <c r="BH63" s="391" t="e">
        <f t="shared" si="123"/>
        <v>#REF!</v>
      </c>
      <c r="BI63" s="392" t="e">
        <f t="shared" si="123"/>
        <v>#REF!</v>
      </c>
      <c r="BJ63" s="391" t="e">
        <f t="shared" si="123"/>
        <v>#REF!</v>
      </c>
      <c r="BK63" s="392" t="e">
        <f t="shared" si="123"/>
        <v>#REF!</v>
      </c>
      <c r="BL63" s="392" t="e">
        <f t="shared" si="123"/>
        <v>#REF!</v>
      </c>
    </row>
    <row r="64" spans="1:64" ht="12.75" customHeight="1">
      <c r="A64" s="270"/>
      <c r="B64" s="353" t="e">
        <f>#REF!</f>
        <v>#REF!</v>
      </c>
      <c r="C64" s="367" t="e">
        <f>#REF!</f>
        <v>#REF!</v>
      </c>
      <c r="E64" s="368"/>
      <c r="F64" s="368"/>
      <c r="G64" s="368"/>
      <c r="I64" s="357"/>
      <c r="J64" s="357">
        <f t="shared" si="124"/>
        <v>0</v>
      </c>
      <c r="K64" s="357">
        <f>I64+J64</f>
        <v>0</v>
      </c>
      <c r="M64" s="357"/>
      <c r="N64" s="367"/>
      <c r="O64" s="288" t="str">
        <f t="shared" si="116"/>
        <v/>
      </c>
      <c r="P64" s="289" t="str">
        <f t="shared" si="117"/>
        <v/>
      </c>
      <c r="Y64" s="270"/>
      <c r="Z64" s="283"/>
      <c r="AA64" s="284"/>
      <c r="AB64" s="285"/>
      <c r="AC64" s="284"/>
      <c r="AD64" s="285"/>
      <c r="AE64" s="284"/>
      <c r="AF64" s="285"/>
      <c r="AG64" s="284"/>
      <c r="AH64" s="285"/>
      <c r="AI64" s="284"/>
      <c r="AJ64" s="285"/>
      <c r="AM64" s="270"/>
      <c r="AN64" s="283"/>
      <c r="AO64" s="284"/>
      <c r="AP64" s="285"/>
      <c r="AQ64" s="284"/>
      <c r="AR64" s="285"/>
      <c r="AS64" s="284"/>
      <c r="AT64" s="285"/>
      <c r="AU64" s="284"/>
      <c r="AV64" s="285"/>
      <c r="AW64" s="284"/>
      <c r="AX64" s="285"/>
      <c r="AZ64" s="270"/>
      <c r="BA64" s="283"/>
      <c r="BB64" s="284"/>
      <c r="BC64" s="285"/>
      <c r="BD64" s="284"/>
      <c r="BE64" s="285"/>
      <c r="BF64" s="284"/>
      <c r="BG64" s="285"/>
      <c r="BH64" s="284"/>
      <c r="BI64" s="285"/>
      <c r="BJ64" s="284"/>
      <c r="BK64" s="285"/>
      <c r="BL64" s="285"/>
    </row>
    <row r="65" spans="1:64" ht="12" customHeight="1">
      <c r="A65" s="270">
        <f>+A62+1</f>
        <v>12</v>
      </c>
      <c r="B65" s="270" t="e">
        <f>#REF!</f>
        <v>#REF!</v>
      </c>
      <c r="C65" s="269"/>
      <c r="E65" s="299"/>
      <c r="F65" s="299">
        <f>SUM(F66:F68)</f>
        <v>0</v>
      </c>
      <c r="G65" s="299">
        <f>SUM(G66:G68)</f>
        <v>0</v>
      </c>
      <c r="I65" s="290"/>
      <c r="J65" s="290">
        <f>SUM(J66:J68)</f>
        <v>0</v>
      </c>
      <c r="K65" s="290">
        <f>SUM(K66:K68)</f>
        <v>0</v>
      </c>
      <c r="M65" s="290"/>
      <c r="O65" s="288" t="str">
        <f t="shared" si="116"/>
        <v/>
      </c>
      <c r="P65" s="289" t="str">
        <f t="shared" si="117"/>
        <v/>
      </c>
      <c r="Y65" s="353"/>
      <c r="Z65" s="354"/>
      <c r="AA65" s="391"/>
      <c r="AB65" s="392"/>
      <c r="AC65" s="391"/>
      <c r="AD65" s="392"/>
      <c r="AE65" s="391"/>
      <c r="AF65" s="392"/>
      <c r="AG65" s="391"/>
      <c r="AH65" s="392"/>
      <c r="AI65" s="391"/>
      <c r="AJ65" s="392"/>
      <c r="AM65" s="353"/>
      <c r="AN65" s="354"/>
      <c r="AO65" s="391"/>
      <c r="AP65" s="392"/>
      <c r="AQ65" s="391"/>
      <c r="AR65" s="392"/>
      <c r="AS65" s="391"/>
      <c r="AT65" s="392"/>
      <c r="AU65" s="391"/>
      <c r="AV65" s="392"/>
      <c r="AW65" s="391"/>
      <c r="AX65" s="297"/>
      <c r="AZ65" s="353"/>
      <c r="BA65" s="354"/>
      <c r="BB65" s="391"/>
      <c r="BC65" s="392"/>
      <c r="BD65" s="391"/>
      <c r="BE65" s="392"/>
      <c r="BF65" s="391"/>
      <c r="BG65" s="392"/>
      <c r="BH65" s="391"/>
      <c r="BI65" s="392"/>
      <c r="BJ65" s="391"/>
      <c r="BK65" s="392"/>
      <c r="BL65" s="392"/>
    </row>
    <row r="66" spans="1:64">
      <c r="A66" s="270"/>
      <c r="B66" s="353" t="e">
        <f>#REF!</f>
        <v>#REF!</v>
      </c>
      <c r="C66" s="367" t="e">
        <f>#REF!</f>
        <v>#REF!</v>
      </c>
      <c r="E66" s="368"/>
      <c r="F66" s="368">
        <f>SUMIF($A$74:$A$741,B66&amp;"- "&amp;C66,$G$74:$G$741)</f>
        <v>0</v>
      </c>
      <c r="G66" s="368">
        <f>E66+F66</f>
        <v>0</v>
      </c>
      <c r="I66" s="357"/>
      <c r="J66" s="357">
        <f t="shared" si="124"/>
        <v>0</v>
      </c>
      <c r="K66" s="357">
        <f>I66+J66</f>
        <v>0</v>
      </c>
      <c r="M66" s="357"/>
      <c r="N66" s="367"/>
      <c r="O66" s="288" t="str">
        <f>IF(M66=0,"",IF(N66=0,"ERROR",""))</f>
        <v/>
      </c>
      <c r="P66" s="289" t="str">
        <f>IF(O66="ERROR","Please insert comment","")</f>
        <v/>
      </c>
      <c r="Y66" s="270"/>
      <c r="Z66" s="283"/>
      <c r="AA66" s="285"/>
      <c r="AB66" s="285"/>
      <c r="AC66" s="285"/>
      <c r="AD66" s="285"/>
      <c r="AE66" s="285"/>
      <c r="AF66" s="285"/>
      <c r="AG66" s="285"/>
      <c r="AH66" s="285"/>
      <c r="AI66" s="285"/>
      <c r="AJ66" s="285"/>
      <c r="AM66" s="270"/>
      <c r="AN66" s="283"/>
      <c r="AO66" s="300"/>
      <c r="AP66" s="300"/>
      <c r="AQ66" s="300"/>
      <c r="AR66" s="300"/>
      <c r="AS66" s="300"/>
      <c r="AT66" s="300"/>
      <c r="AU66" s="300"/>
      <c r="AV66" s="300"/>
      <c r="AW66" s="300"/>
      <c r="AZ66" s="270"/>
      <c r="BA66" s="283"/>
      <c r="BB66" s="300"/>
      <c r="BC66" s="300"/>
      <c r="BD66" s="300"/>
      <c r="BE66" s="300"/>
      <c r="BF66" s="300"/>
      <c r="BG66" s="300"/>
      <c r="BH66" s="300"/>
      <c r="BI66" s="300"/>
      <c r="BJ66" s="300"/>
      <c r="BK66" s="300"/>
      <c r="BL66" s="300"/>
    </row>
    <row r="67" spans="1:64">
      <c r="A67" s="270"/>
      <c r="B67" s="276" t="e">
        <f>#REF!</f>
        <v>#REF!</v>
      </c>
      <c r="C67" s="277" t="e">
        <f>#REF!</f>
        <v>#REF!</v>
      </c>
      <c r="E67" s="286"/>
      <c r="F67" s="286">
        <f>SUMIF($A$74:$A$741,B67&amp;"- "&amp;C67,$G$74:$G$741)</f>
        <v>0</v>
      </c>
      <c r="G67" s="286">
        <f>E67+F67</f>
        <v>0</v>
      </c>
      <c r="I67" s="286"/>
      <c r="J67" s="286">
        <f t="shared" si="124"/>
        <v>0</v>
      </c>
      <c r="K67" s="286">
        <f>I67+J67</f>
        <v>0</v>
      </c>
      <c r="M67" s="286"/>
      <c r="N67" s="277"/>
      <c r="O67" s="288" t="str">
        <f>IF(M67=0,"",IF(N67=0,"ERROR",""))</f>
        <v/>
      </c>
      <c r="P67" s="289" t="str">
        <f>IF(O67="ERROR","Please insert comment","")</f>
        <v/>
      </c>
      <c r="Y67" s="298"/>
      <c r="Z67" s="298"/>
      <c r="AA67" s="329"/>
      <c r="AB67" s="329"/>
      <c r="AC67" s="329"/>
      <c r="AD67" s="329"/>
      <c r="AE67" s="329"/>
      <c r="AF67" s="329"/>
      <c r="AG67" s="329"/>
      <c r="AH67" s="329"/>
      <c r="AI67" s="329"/>
      <c r="AJ67" s="329"/>
      <c r="AM67" s="270"/>
      <c r="AN67" s="269"/>
      <c r="AO67" s="300"/>
      <c r="AP67" s="300"/>
      <c r="AQ67" s="300"/>
      <c r="AR67" s="300"/>
      <c r="AS67" s="300"/>
      <c r="AT67" s="300"/>
      <c r="AU67" s="300"/>
      <c r="AV67" s="300"/>
      <c r="AW67" s="300"/>
      <c r="AZ67" s="270"/>
      <c r="BA67" s="269"/>
      <c r="BB67" s="300"/>
      <c r="BC67" s="300"/>
      <c r="BD67" s="300"/>
      <c r="BE67" s="300"/>
      <c r="BF67" s="300"/>
      <c r="BG67" s="300"/>
      <c r="BH67" s="300"/>
      <c r="BI67" s="300"/>
      <c r="BJ67" s="300"/>
      <c r="BK67" s="300"/>
      <c r="BL67" s="300"/>
    </row>
    <row r="68" spans="1:64">
      <c r="A68" s="270">
        <f>+A66+1</f>
        <v>1</v>
      </c>
      <c r="B68" s="270" t="e">
        <f>#REF!</f>
        <v>#REF!</v>
      </c>
      <c r="C68" s="283" t="e">
        <f>#REF!</f>
        <v>#REF!</v>
      </c>
      <c r="E68" s="290"/>
      <c r="F68" s="290">
        <f>SUMIF($A$74:$A$741,B68&amp;"- "&amp;C68,$G$74:$G$741)</f>
        <v>0</v>
      </c>
      <c r="G68" s="290">
        <f>E68+F68</f>
        <v>0</v>
      </c>
      <c r="I68" s="290"/>
      <c r="J68" s="290">
        <f t="shared" si="124"/>
        <v>0</v>
      </c>
      <c r="K68" s="290">
        <f>I68+J68</f>
        <v>0</v>
      </c>
      <c r="M68" s="290"/>
      <c r="N68" s="283"/>
      <c r="O68" s="288" t="str">
        <f>IF(M68=0,"",IF(N68=0,"ERROR",""))</f>
        <v/>
      </c>
      <c r="P68" s="289" t="str">
        <f>IF(O68="ERROR","Please insert comment","")</f>
        <v/>
      </c>
      <c r="Y68" s="274"/>
      <c r="Z68" s="330"/>
      <c r="AA68" s="331"/>
      <c r="AB68" s="331"/>
      <c r="AC68" s="331"/>
      <c r="AD68" s="331"/>
      <c r="AE68" s="331"/>
      <c r="AF68" s="331"/>
      <c r="AG68" s="331"/>
      <c r="AH68" s="331"/>
      <c r="AI68" s="331"/>
      <c r="AJ68" s="331"/>
      <c r="AM68" s="274"/>
      <c r="AN68" s="274"/>
      <c r="AO68" s="274"/>
      <c r="AP68" s="274"/>
      <c r="AQ68" s="274"/>
      <c r="AR68" s="274"/>
      <c r="AS68" s="274"/>
      <c r="AT68" s="274"/>
      <c r="AU68" s="274"/>
      <c r="AV68" s="274"/>
      <c r="AW68" s="274"/>
      <c r="AZ68" s="274"/>
      <c r="BA68" s="274"/>
      <c r="BB68" s="274"/>
      <c r="BC68" s="274"/>
      <c r="BD68" s="274"/>
      <c r="BE68" s="274"/>
      <c r="BF68" s="274"/>
      <c r="BG68" s="274"/>
      <c r="BH68" s="274"/>
      <c r="BI68" s="274"/>
      <c r="BJ68" s="274"/>
      <c r="BK68" s="274"/>
      <c r="BL68" s="274"/>
    </row>
    <row r="69" spans="1:64">
      <c r="A69" s="270"/>
      <c r="B69" s="353"/>
      <c r="C69" s="354" t="s">
        <v>158</v>
      </c>
      <c r="E69" s="357"/>
      <c r="F69" s="357">
        <f>F56</f>
        <v>0</v>
      </c>
      <c r="G69" s="357">
        <f>G56</f>
        <v>0</v>
      </c>
      <c r="I69" s="357"/>
      <c r="J69" s="357">
        <f>J56</f>
        <v>0</v>
      </c>
      <c r="K69" s="357">
        <f>K56</f>
        <v>0</v>
      </c>
      <c r="M69" s="357">
        <f>M56</f>
        <v>0</v>
      </c>
      <c r="N69" s="354"/>
      <c r="O69" s="288"/>
      <c r="P69" s="289"/>
      <c r="Y69" s="270"/>
      <c r="Z69" s="296"/>
      <c r="AA69" s="301"/>
      <c r="AB69" s="301"/>
      <c r="AC69" s="301"/>
      <c r="AD69" s="301"/>
      <c r="AE69" s="301"/>
      <c r="AF69" s="301"/>
      <c r="AG69" s="301"/>
      <c r="AH69" s="301"/>
      <c r="AI69" s="301"/>
      <c r="AJ69" s="301"/>
      <c r="AM69" s="270"/>
      <c r="AN69" s="283"/>
      <c r="AO69" s="300"/>
      <c r="AP69" s="300"/>
      <c r="AQ69" s="300"/>
      <c r="AR69" s="300"/>
      <c r="AS69" s="300"/>
      <c r="AT69" s="300"/>
      <c r="AU69" s="300"/>
      <c r="AV69" s="300"/>
      <c r="AW69" s="300"/>
      <c r="AZ69" s="270"/>
      <c r="BA69" s="283"/>
      <c r="BB69" s="300"/>
      <c r="BC69" s="300"/>
      <c r="BD69" s="300"/>
      <c r="BE69" s="300"/>
      <c r="BF69" s="300"/>
      <c r="BG69" s="300"/>
      <c r="BH69" s="300"/>
      <c r="BI69" s="300"/>
      <c r="BJ69" s="300"/>
      <c r="BK69" s="300"/>
      <c r="BL69" s="300"/>
    </row>
    <row r="70" spans="1:64" ht="12.6" thickBot="1">
      <c r="A70" s="270"/>
      <c r="C70" s="283"/>
      <c r="E70" s="290"/>
      <c r="F70" s="290" t="str">
        <f>IF(F69=G743,"","ERROR")</f>
        <v/>
      </c>
      <c r="G70" s="290"/>
      <c r="I70" s="290"/>
      <c r="J70" s="290" t="str">
        <f>IF(J69=O743,"","ERROR")</f>
        <v/>
      </c>
      <c r="K70" s="290"/>
      <c r="M70" s="290"/>
      <c r="N70" s="283"/>
      <c r="O70" s="288"/>
      <c r="P70" s="289"/>
      <c r="Y70" s="270"/>
      <c r="Z70" s="283"/>
      <c r="AA70" s="301"/>
      <c r="AB70" s="301"/>
      <c r="AC70" s="301"/>
      <c r="AD70" s="301"/>
      <c r="AE70" s="301"/>
      <c r="AF70" s="301"/>
      <c r="AG70" s="301"/>
      <c r="AH70" s="301"/>
      <c r="AI70" s="301"/>
      <c r="AJ70" s="301"/>
      <c r="AM70" s="270"/>
      <c r="AN70" s="269"/>
      <c r="AO70" s="300"/>
      <c r="AP70" s="300"/>
      <c r="AQ70" s="300"/>
      <c r="AR70" s="300"/>
      <c r="AS70" s="300"/>
      <c r="AT70" s="300"/>
      <c r="AU70" s="300"/>
      <c r="AV70" s="300"/>
      <c r="AW70" s="300"/>
      <c r="AZ70" s="270"/>
      <c r="BA70" s="269"/>
      <c r="BB70" s="300"/>
      <c r="BC70" s="300"/>
      <c r="BD70" s="300"/>
      <c r="BE70" s="300"/>
      <c r="BF70" s="300"/>
      <c r="BG70" s="300"/>
      <c r="BH70" s="300"/>
      <c r="BI70" s="300"/>
      <c r="BJ70" s="300"/>
      <c r="BK70" s="300"/>
      <c r="BL70" s="300"/>
    </row>
    <row r="71" spans="1:64" ht="12.6" thickTop="1">
      <c r="B71" s="31"/>
      <c r="C71" s="380" t="s">
        <v>158</v>
      </c>
      <c r="E71" s="381"/>
      <c r="F71" s="381"/>
      <c r="G71" s="381"/>
      <c r="I71" s="381"/>
      <c r="J71" s="381"/>
      <c r="K71" s="381"/>
      <c r="M71" s="381"/>
      <c r="N71" s="336"/>
    </row>
    <row r="72" spans="1:64">
      <c r="A72" s="269" t="s">
        <v>11</v>
      </c>
      <c r="F72" s="293"/>
      <c r="J72" s="293" t="s">
        <v>12</v>
      </c>
      <c r="M72" s="303"/>
    </row>
    <row r="73" spans="1:64">
      <c r="A73" s="269" t="s">
        <v>2</v>
      </c>
      <c r="C73" s="271" t="s">
        <v>13</v>
      </c>
      <c r="E73" s="271" t="s">
        <v>4</v>
      </c>
      <c r="F73" s="271" t="s">
        <v>0</v>
      </c>
      <c r="G73" s="271" t="s">
        <v>3</v>
      </c>
      <c r="J73" s="271" t="s">
        <v>2</v>
      </c>
      <c r="K73" s="271" t="s">
        <v>14</v>
      </c>
      <c r="M73" s="271" t="s">
        <v>0</v>
      </c>
      <c r="N73" s="269" t="s">
        <v>4</v>
      </c>
      <c r="O73" s="271" t="s">
        <v>3</v>
      </c>
    </row>
    <row r="74" spans="1:64">
      <c r="A74" s="494"/>
      <c r="B74" s="494"/>
      <c r="C74" s="494"/>
      <c r="D74" s="494"/>
      <c r="E74" s="494"/>
      <c r="F74" s="494"/>
      <c r="G74" s="494"/>
      <c r="J74" s="494"/>
      <c r="K74" s="494"/>
      <c r="L74" s="494"/>
      <c r="M74" s="494"/>
      <c r="N74" s="494"/>
      <c r="O74" s="494"/>
      <c r="P74" s="494"/>
      <c r="Q74" s="494"/>
    </row>
    <row r="75" spans="1:64">
      <c r="A75" s="304"/>
      <c r="C75" s="304"/>
      <c r="E75" s="305"/>
      <c r="F75" s="305"/>
      <c r="G75" s="305"/>
      <c r="J75" s="306"/>
      <c r="K75" s="304"/>
      <c r="L75" s="306"/>
      <c r="M75" s="305"/>
      <c r="N75" s="305"/>
      <c r="O75" s="305"/>
      <c r="P75" s="305"/>
      <c r="Q75" s="305"/>
    </row>
    <row r="76" spans="1:64">
      <c r="E76" s="270"/>
      <c r="F76" s="307"/>
      <c r="G76" s="300"/>
      <c r="K76" s="269"/>
      <c r="M76" s="308"/>
      <c r="N76" s="309"/>
      <c r="O76" s="310"/>
      <c r="P76" s="308"/>
      <c r="Q76" s="300"/>
    </row>
    <row r="77" spans="1:64">
      <c r="E77" s="270"/>
      <c r="F77" s="307"/>
      <c r="G77" s="300"/>
      <c r="K77" s="269"/>
      <c r="M77" s="308"/>
      <c r="N77" s="309"/>
      <c r="O77" s="310"/>
      <c r="P77" s="308"/>
      <c r="Q77" s="300"/>
    </row>
    <row r="78" spans="1:64">
      <c r="E78" s="270"/>
      <c r="F78" s="307"/>
      <c r="G78" s="300"/>
      <c r="I78" s="300"/>
      <c r="K78" s="269"/>
      <c r="M78" s="308"/>
      <c r="N78" s="309"/>
      <c r="O78" s="310"/>
      <c r="P78" s="308"/>
      <c r="Q78" s="300"/>
    </row>
    <row r="79" spans="1:64">
      <c r="E79" s="270"/>
      <c r="F79" s="307"/>
      <c r="G79" s="300"/>
      <c r="K79" s="269"/>
      <c r="M79" s="308"/>
      <c r="N79" s="309"/>
      <c r="O79" s="310"/>
      <c r="P79" s="308"/>
      <c r="Q79" s="300"/>
    </row>
    <row r="80" spans="1:64">
      <c r="E80" s="270"/>
      <c r="F80" s="307"/>
      <c r="G80" s="300"/>
      <c r="I80" s="300"/>
      <c r="K80" s="269"/>
      <c r="N80" s="309"/>
      <c r="O80" s="310"/>
      <c r="P80" s="308"/>
      <c r="Q80" s="300"/>
    </row>
    <row r="81" spans="5:17">
      <c r="E81" s="270"/>
      <c r="F81" s="307"/>
      <c r="G81" s="300"/>
      <c r="K81" s="269"/>
      <c r="N81" s="308"/>
      <c r="O81" s="311"/>
      <c r="P81" s="308"/>
      <c r="Q81" s="300"/>
    </row>
    <row r="82" spans="5:17">
      <c r="E82" s="270"/>
      <c r="F82" s="307"/>
      <c r="G82" s="300"/>
      <c r="I82" s="300"/>
      <c r="K82" s="269"/>
      <c r="N82" s="308"/>
      <c r="O82" s="311"/>
      <c r="P82" s="308"/>
      <c r="Q82" s="300"/>
    </row>
    <row r="83" spans="5:17">
      <c r="E83" s="270"/>
      <c r="F83" s="307"/>
      <c r="G83" s="300"/>
      <c r="K83" s="269"/>
      <c r="N83" s="308"/>
      <c r="O83" s="311"/>
      <c r="P83" s="308"/>
      <c r="Q83" s="300"/>
    </row>
    <row r="84" spans="5:17">
      <c r="E84" s="270"/>
      <c r="F84" s="307"/>
      <c r="G84" s="300"/>
      <c r="K84" s="269"/>
      <c r="N84" s="308"/>
      <c r="O84" s="311"/>
      <c r="P84" s="308"/>
      <c r="Q84" s="300"/>
    </row>
    <row r="85" spans="5:17">
      <c r="E85" s="270"/>
      <c r="F85" s="307"/>
      <c r="G85" s="300"/>
      <c r="K85" s="269"/>
      <c r="N85" s="308"/>
      <c r="O85" s="311"/>
      <c r="P85" s="308"/>
      <c r="Q85" s="300"/>
    </row>
    <row r="86" spans="5:17">
      <c r="E86" s="270"/>
      <c r="F86" s="307"/>
      <c r="G86" s="300"/>
      <c r="K86" s="269"/>
      <c r="N86" s="308"/>
      <c r="O86" s="311"/>
      <c r="P86" s="308"/>
      <c r="Q86" s="300"/>
    </row>
    <row r="87" spans="5:17">
      <c r="E87" s="270"/>
      <c r="F87" s="307"/>
      <c r="G87" s="300"/>
      <c r="K87" s="269"/>
      <c r="N87" s="308"/>
      <c r="O87" s="311"/>
      <c r="P87" s="308"/>
      <c r="Q87" s="300"/>
    </row>
    <row r="88" spans="5:17">
      <c r="E88" s="270"/>
      <c r="F88" s="307"/>
      <c r="G88" s="300"/>
      <c r="K88" s="269"/>
      <c r="N88" s="308"/>
      <c r="O88" s="311"/>
      <c r="P88" s="308"/>
      <c r="Q88" s="300"/>
    </row>
    <row r="89" spans="5:17">
      <c r="E89" s="270"/>
      <c r="F89" s="307"/>
      <c r="G89" s="300"/>
      <c r="K89" s="269"/>
      <c r="N89" s="308"/>
      <c r="O89" s="311"/>
      <c r="P89" s="308"/>
      <c r="Q89" s="300"/>
    </row>
    <row r="90" spans="5:17">
      <c r="E90" s="270"/>
      <c r="F90" s="307"/>
      <c r="G90" s="300"/>
      <c r="K90" s="269"/>
      <c r="N90" s="308"/>
      <c r="O90" s="311"/>
      <c r="P90" s="308"/>
      <c r="Q90" s="300"/>
    </row>
    <row r="91" spans="5:17">
      <c r="E91" s="270"/>
      <c r="F91" s="307"/>
      <c r="G91" s="300"/>
      <c r="K91" s="269"/>
      <c r="M91" s="312"/>
      <c r="N91" s="308"/>
      <c r="O91" s="311"/>
      <c r="P91" s="308"/>
      <c r="Q91" s="300"/>
    </row>
    <row r="92" spans="5:17">
      <c r="E92" s="270"/>
      <c r="F92" s="307"/>
      <c r="G92" s="300"/>
      <c r="K92" s="269"/>
      <c r="M92" s="312"/>
      <c r="N92" s="308"/>
      <c r="O92" s="311"/>
      <c r="P92" s="308"/>
      <c r="Q92" s="300"/>
    </row>
    <row r="93" spans="5:17">
      <c r="E93" s="270"/>
      <c r="F93" s="307"/>
      <c r="G93" s="300"/>
      <c r="K93" s="269"/>
      <c r="M93" s="312"/>
      <c r="N93" s="308"/>
      <c r="O93" s="311"/>
      <c r="P93" s="308"/>
      <c r="Q93" s="300"/>
    </row>
    <row r="94" spans="5:17">
      <c r="E94" s="270"/>
      <c r="F94" s="307"/>
      <c r="G94" s="300"/>
      <c r="K94" s="269"/>
      <c r="M94" s="312"/>
      <c r="N94" s="308"/>
      <c r="O94" s="311"/>
      <c r="P94" s="308"/>
      <c r="Q94" s="300"/>
    </row>
    <row r="95" spans="5:17">
      <c r="E95" s="313"/>
      <c r="F95" s="307"/>
      <c r="G95" s="300"/>
      <c r="K95" s="269"/>
      <c r="M95" s="312"/>
      <c r="N95" s="308"/>
      <c r="O95" s="311"/>
      <c r="P95" s="308"/>
      <c r="Q95" s="300"/>
    </row>
    <row r="96" spans="5:17" ht="14.4">
      <c r="E96" s="267"/>
      <c r="F96" s="307"/>
      <c r="G96" s="300"/>
      <c r="K96" s="269"/>
      <c r="M96" s="312"/>
      <c r="N96" s="308"/>
      <c r="O96" s="311"/>
      <c r="P96" s="308"/>
      <c r="Q96" s="300"/>
    </row>
    <row r="97" spans="5:17" ht="14.4">
      <c r="E97" s="267"/>
      <c r="F97" s="307"/>
      <c r="G97" s="300"/>
      <c r="K97" s="269"/>
      <c r="M97" s="312"/>
      <c r="N97" s="314"/>
      <c r="O97" s="311"/>
      <c r="P97" s="308"/>
      <c r="Q97" s="300"/>
    </row>
    <row r="98" spans="5:17" ht="14.4">
      <c r="E98" s="267"/>
      <c r="F98" s="307"/>
      <c r="G98" s="300"/>
      <c r="K98" s="269"/>
      <c r="M98" s="312"/>
      <c r="N98" s="314"/>
      <c r="O98" s="311"/>
      <c r="P98" s="308"/>
      <c r="Q98" s="300"/>
    </row>
    <row r="99" spans="5:17" ht="14.4">
      <c r="E99" s="267"/>
      <c r="F99" s="307"/>
      <c r="G99" s="300"/>
      <c r="K99" s="269"/>
      <c r="L99" s="315"/>
      <c r="M99" s="316"/>
      <c r="N99" s="317"/>
      <c r="O99" s="318"/>
      <c r="P99" s="308"/>
      <c r="Q99" s="300"/>
    </row>
    <row r="100" spans="5:17" ht="14.4">
      <c r="E100" s="267"/>
      <c r="F100" s="307"/>
      <c r="G100" s="300"/>
      <c r="K100" s="269"/>
      <c r="L100" s="315"/>
      <c r="M100" s="316"/>
      <c r="N100" s="317"/>
      <c r="O100" s="318"/>
      <c r="P100" s="308"/>
      <c r="Q100" s="300"/>
    </row>
    <row r="101" spans="5:17" ht="14.4">
      <c r="E101" s="267"/>
      <c r="F101" s="307"/>
      <c r="G101" s="300"/>
      <c r="K101" s="269"/>
      <c r="L101" s="315"/>
      <c r="M101" s="316"/>
      <c r="N101" s="317"/>
      <c r="O101" s="318"/>
      <c r="P101" s="308"/>
      <c r="Q101" s="300"/>
    </row>
    <row r="102" spans="5:17" ht="14.4">
      <c r="E102" s="267"/>
      <c r="F102" s="319"/>
      <c r="G102" s="300"/>
      <c r="K102" s="269"/>
      <c r="L102" s="315"/>
      <c r="M102" s="316"/>
      <c r="N102" s="317"/>
      <c r="O102" s="318"/>
      <c r="P102" s="308"/>
      <c r="Q102" s="300"/>
    </row>
    <row r="103" spans="5:17">
      <c r="E103" s="270"/>
      <c r="F103" s="307"/>
      <c r="G103" s="320"/>
      <c r="K103" s="269"/>
      <c r="L103" s="315"/>
      <c r="M103" s="316"/>
      <c r="N103" s="317"/>
      <c r="O103" s="318"/>
      <c r="P103" s="308"/>
      <c r="Q103" s="300"/>
    </row>
    <row r="104" spans="5:17">
      <c r="E104" s="321"/>
      <c r="F104" s="307"/>
      <c r="G104" s="320"/>
      <c r="K104" s="269"/>
      <c r="L104" s="315"/>
      <c r="M104" s="316"/>
      <c r="N104" s="317"/>
      <c r="O104" s="318"/>
      <c r="P104" s="308"/>
      <c r="Q104" s="300"/>
    </row>
    <row r="105" spans="5:17">
      <c r="E105" s="322"/>
      <c r="F105" s="307"/>
      <c r="G105" s="320"/>
      <c r="K105" s="269"/>
      <c r="L105" s="315"/>
      <c r="M105" s="316"/>
      <c r="N105" s="317"/>
      <c r="O105" s="318"/>
      <c r="P105" s="308"/>
      <c r="Q105" s="300"/>
    </row>
    <row r="106" spans="5:17">
      <c r="E106" s="322"/>
      <c r="F106" s="307"/>
      <c r="G106" s="320"/>
      <c r="K106" s="269"/>
      <c r="N106" s="308"/>
      <c r="O106" s="307"/>
      <c r="P106" s="308"/>
      <c r="Q106" s="300"/>
    </row>
    <row r="107" spans="5:17">
      <c r="E107" s="270"/>
      <c r="F107" s="308"/>
      <c r="G107" s="323"/>
      <c r="K107" s="269"/>
      <c r="N107" s="308"/>
      <c r="O107" s="270"/>
      <c r="P107" s="308"/>
      <c r="Q107" s="300"/>
    </row>
    <row r="108" spans="5:17">
      <c r="E108" s="270"/>
      <c r="F108" s="308"/>
      <c r="G108" s="323"/>
      <c r="K108" s="269"/>
      <c r="N108" s="308"/>
      <c r="O108" s="270"/>
      <c r="P108" s="308"/>
      <c r="Q108" s="300"/>
    </row>
    <row r="109" spans="5:17">
      <c r="E109" s="270"/>
      <c r="F109" s="308"/>
      <c r="G109" s="323"/>
      <c r="K109" s="269"/>
      <c r="N109" s="308"/>
      <c r="O109" s="270"/>
      <c r="P109" s="308"/>
      <c r="Q109" s="300"/>
    </row>
    <row r="110" spans="5:17">
      <c r="E110" s="270"/>
      <c r="F110" s="308"/>
      <c r="G110" s="294"/>
      <c r="K110" s="269"/>
      <c r="N110" s="308"/>
      <c r="O110" s="270"/>
      <c r="P110" s="308"/>
      <c r="Q110" s="300"/>
    </row>
    <row r="111" spans="5:17">
      <c r="E111" s="270"/>
      <c r="F111" s="308"/>
      <c r="G111" s="323"/>
      <c r="K111" s="269"/>
      <c r="N111" s="308"/>
      <c r="O111" s="270"/>
      <c r="P111" s="308"/>
      <c r="Q111" s="300"/>
    </row>
    <row r="112" spans="5:17">
      <c r="E112" s="270"/>
      <c r="F112" s="308"/>
      <c r="G112" s="323"/>
      <c r="K112" s="269"/>
      <c r="N112" s="308"/>
      <c r="O112" s="270"/>
      <c r="P112" s="308"/>
      <c r="Q112" s="300"/>
    </row>
    <row r="113" spans="5:17">
      <c r="E113" s="270"/>
      <c r="F113" s="308"/>
      <c r="G113" s="323"/>
      <c r="K113" s="269"/>
      <c r="N113" s="308"/>
      <c r="O113" s="270"/>
      <c r="P113" s="308"/>
      <c r="Q113" s="300"/>
    </row>
    <row r="114" spans="5:17">
      <c r="E114" s="270"/>
      <c r="F114" s="308"/>
      <c r="G114" s="294"/>
      <c r="K114" s="269"/>
      <c r="N114" s="308"/>
      <c r="O114" s="270"/>
      <c r="P114" s="308"/>
      <c r="Q114" s="300"/>
    </row>
    <row r="115" spans="5:17">
      <c r="E115" s="270"/>
      <c r="F115" s="308"/>
      <c r="G115" s="323"/>
      <c r="K115" s="269"/>
      <c r="N115" s="308"/>
      <c r="O115" s="270"/>
      <c r="P115" s="308"/>
      <c r="Q115" s="300"/>
    </row>
    <row r="116" spans="5:17">
      <c r="E116" s="270"/>
      <c r="F116" s="308"/>
      <c r="G116" s="323"/>
      <c r="K116" s="269"/>
      <c r="N116" s="308"/>
      <c r="O116" s="270"/>
      <c r="P116" s="308"/>
      <c r="Q116" s="300"/>
    </row>
    <row r="117" spans="5:17">
      <c r="E117" s="270"/>
      <c r="F117" s="308"/>
      <c r="G117" s="323"/>
      <c r="K117" s="269"/>
      <c r="N117" s="308"/>
      <c r="O117" s="270"/>
      <c r="P117" s="308"/>
      <c r="Q117" s="300"/>
    </row>
    <row r="118" spans="5:17">
      <c r="E118" s="270"/>
      <c r="F118" s="308"/>
      <c r="G118" s="323"/>
      <c r="K118" s="269"/>
      <c r="N118" s="308"/>
      <c r="O118" s="270"/>
      <c r="P118" s="308"/>
      <c r="Q118" s="300"/>
    </row>
    <row r="119" spans="5:17">
      <c r="E119" s="270"/>
      <c r="F119" s="308"/>
      <c r="G119" s="300"/>
      <c r="K119" s="269"/>
      <c r="N119" s="308"/>
      <c r="O119" s="270"/>
      <c r="P119" s="308"/>
      <c r="Q119" s="300"/>
    </row>
    <row r="120" spans="5:17">
      <c r="E120" s="270"/>
      <c r="F120" s="308"/>
      <c r="G120" s="300"/>
      <c r="K120" s="269"/>
      <c r="N120" s="308"/>
      <c r="O120" s="270"/>
      <c r="P120" s="308"/>
      <c r="Q120" s="300"/>
    </row>
    <row r="121" spans="5:17">
      <c r="E121" s="270"/>
      <c r="F121" s="308"/>
      <c r="G121" s="300"/>
      <c r="K121" s="269"/>
      <c r="N121" s="308"/>
      <c r="O121" s="270"/>
      <c r="P121" s="308"/>
      <c r="Q121" s="300"/>
    </row>
    <row r="122" spans="5:17">
      <c r="E122" s="270"/>
      <c r="F122" s="308"/>
      <c r="G122" s="300"/>
      <c r="K122" s="269"/>
      <c r="N122" s="308"/>
      <c r="O122" s="270"/>
      <c r="P122" s="308"/>
      <c r="Q122" s="300"/>
    </row>
    <row r="123" spans="5:17">
      <c r="E123" s="270"/>
      <c r="F123" s="308"/>
      <c r="G123" s="300"/>
      <c r="K123" s="269"/>
      <c r="N123" s="308"/>
      <c r="O123" s="270"/>
      <c r="P123" s="308"/>
      <c r="Q123" s="300"/>
    </row>
    <row r="124" spans="5:17">
      <c r="E124" s="270"/>
      <c r="F124" s="308"/>
      <c r="G124" s="300"/>
      <c r="K124" s="269"/>
      <c r="N124" s="308"/>
      <c r="O124" s="270"/>
      <c r="P124" s="308"/>
      <c r="Q124" s="300"/>
    </row>
    <row r="125" spans="5:17">
      <c r="E125" s="270"/>
      <c r="F125" s="308"/>
      <c r="G125" s="300"/>
      <c r="K125" s="269"/>
      <c r="N125" s="308"/>
      <c r="O125" s="270"/>
      <c r="P125" s="308"/>
      <c r="Q125" s="300"/>
    </row>
    <row r="126" spans="5:17">
      <c r="E126" s="270"/>
      <c r="F126" s="308"/>
      <c r="G126" s="300"/>
      <c r="K126" s="269"/>
      <c r="N126" s="308"/>
      <c r="O126" s="270"/>
      <c r="P126" s="308"/>
      <c r="Q126" s="300"/>
    </row>
    <row r="127" spans="5:17">
      <c r="E127" s="270"/>
      <c r="F127" s="308"/>
      <c r="G127" s="300"/>
      <c r="K127" s="269"/>
      <c r="N127" s="308"/>
      <c r="O127" s="270"/>
      <c r="P127" s="308"/>
      <c r="Q127" s="300"/>
    </row>
    <row r="128" spans="5:17">
      <c r="E128" s="270"/>
      <c r="F128" s="308"/>
      <c r="G128" s="300"/>
      <c r="K128" s="269"/>
      <c r="N128" s="308"/>
      <c r="O128" s="270"/>
      <c r="P128" s="308"/>
      <c r="Q128" s="300"/>
    </row>
    <row r="129" spans="5:17">
      <c r="E129" s="270"/>
      <c r="F129" s="308"/>
      <c r="G129" s="300"/>
      <c r="K129" s="269"/>
      <c r="N129" s="308"/>
      <c r="O129" s="270"/>
      <c r="P129" s="308"/>
      <c r="Q129" s="300"/>
    </row>
    <row r="130" spans="5:17">
      <c r="E130" s="270"/>
      <c r="F130" s="308"/>
      <c r="G130" s="300"/>
      <c r="K130" s="269"/>
      <c r="N130" s="308"/>
      <c r="O130" s="270"/>
      <c r="P130" s="308"/>
      <c r="Q130" s="300"/>
    </row>
    <row r="131" spans="5:17">
      <c r="E131" s="270"/>
      <c r="F131" s="308"/>
      <c r="G131" s="300"/>
      <c r="K131" s="269"/>
      <c r="N131" s="308"/>
      <c r="O131" s="270"/>
      <c r="P131" s="308"/>
      <c r="Q131" s="300"/>
    </row>
    <row r="132" spans="5:17">
      <c r="E132" s="270"/>
      <c r="F132" s="308"/>
      <c r="G132" s="300"/>
      <c r="K132" s="269"/>
      <c r="N132" s="308"/>
      <c r="O132" s="270"/>
      <c r="P132" s="308"/>
      <c r="Q132" s="300"/>
    </row>
    <row r="133" spans="5:17">
      <c r="E133" s="270"/>
      <c r="F133" s="308"/>
      <c r="G133" s="300"/>
      <c r="K133" s="269"/>
      <c r="N133" s="308"/>
      <c r="O133" s="270"/>
      <c r="P133" s="308"/>
      <c r="Q133" s="300"/>
    </row>
    <row r="134" spans="5:17">
      <c r="E134" s="270"/>
      <c r="F134" s="308"/>
      <c r="G134" s="300"/>
      <c r="K134" s="269"/>
      <c r="N134" s="308"/>
      <c r="O134" s="270"/>
      <c r="P134" s="308"/>
      <c r="Q134" s="300"/>
    </row>
    <row r="135" spans="5:17">
      <c r="E135" s="270"/>
      <c r="F135" s="308"/>
      <c r="G135" s="300"/>
      <c r="K135" s="269"/>
      <c r="N135" s="308"/>
      <c r="O135" s="270"/>
      <c r="P135" s="308"/>
      <c r="Q135" s="300"/>
    </row>
    <row r="136" spans="5:17">
      <c r="E136" s="270"/>
      <c r="F136" s="308"/>
      <c r="G136" s="300"/>
      <c r="K136" s="269"/>
      <c r="N136" s="308"/>
      <c r="O136" s="270"/>
      <c r="P136" s="308"/>
      <c r="Q136" s="300"/>
    </row>
    <row r="137" spans="5:17">
      <c r="E137" s="270"/>
      <c r="F137" s="308"/>
      <c r="G137" s="300"/>
      <c r="K137" s="269"/>
      <c r="N137" s="308"/>
      <c r="O137" s="270"/>
      <c r="P137" s="308"/>
      <c r="Q137" s="300"/>
    </row>
    <row r="138" spans="5:17">
      <c r="E138" s="270"/>
      <c r="F138" s="308"/>
      <c r="G138" s="300"/>
      <c r="K138" s="269"/>
      <c r="N138" s="308"/>
      <c r="O138" s="270"/>
      <c r="P138" s="308"/>
      <c r="Q138" s="300"/>
    </row>
    <row r="139" spans="5:17">
      <c r="E139" s="270"/>
      <c r="F139" s="308"/>
      <c r="G139" s="300"/>
      <c r="K139" s="269"/>
      <c r="N139" s="308"/>
      <c r="O139" s="270"/>
      <c r="P139" s="308"/>
      <c r="Q139" s="300"/>
    </row>
    <row r="140" spans="5:17">
      <c r="E140" s="270"/>
      <c r="F140" s="308"/>
      <c r="G140" s="300"/>
      <c r="K140" s="269"/>
      <c r="N140" s="308"/>
      <c r="O140" s="270"/>
      <c r="P140" s="308"/>
      <c r="Q140" s="300"/>
    </row>
    <row r="141" spans="5:17">
      <c r="E141" s="270"/>
      <c r="F141" s="308"/>
      <c r="G141" s="300"/>
      <c r="K141" s="269"/>
      <c r="N141" s="308"/>
      <c r="O141" s="270"/>
      <c r="P141" s="308"/>
      <c r="Q141" s="300"/>
    </row>
    <row r="142" spans="5:17">
      <c r="E142" s="270"/>
      <c r="F142" s="308"/>
      <c r="G142" s="300"/>
      <c r="K142" s="269"/>
      <c r="N142" s="308"/>
      <c r="O142" s="270"/>
      <c r="P142" s="308"/>
      <c r="Q142" s="300"/>
    </row>
    <row r="143" spans="5:17">
      <c r="E143" s="270"/>
      <c r="F143" s="308"/>
      <c r="G143" s="300"/>
      <c r="K143" s="269"/>
      <c r="N143" s="308"/>
      <c r="O143" s="270"/>
      <c r="P143" s="308"/>
      <c r="Q143" s="300"/>
    </row>
    <row r="144" spans="5:17">
      <c r="E144" s="270"/>
      <c r="F144" s="308"/>
      <c r="G144" s="300"/>
      <c r="K144" s="269"/>
      <c r="N144" s="308"/>
      <c r="O144" s="270"/>
      <c r="P144" s="308"/>
      <c r="Q144" s="300"/>
    </row>
    <row r="145" spans="5:17">
      <c r="E145" s="270"/>
      <c r="F145" s="308"/>
      <c r="G145" s="300"/>
      <c r="K145" s="269"/>
      <c r="N145" s="308"/>
      <c r="O145" s="270"/>
      <c r="P145" s="308"/>
      <c r="Q145" s="300"/>
    </row>
    <row r="146" spans="5:17">
      <c r="E146" s="270"/>
      <c r="F146" s="308"/>
      <c r="G146" s="300"/>
      <c r="K146" s="269"/>
      <c r="N146" s="308"/>
      <c r="O146" s="270"/>
      <c r="P146" s="308"/>
      <c r="Q146" s="300"/>
    </row>
    <row r="147" spans="5:17">
      <c r="E147" s="270"/>
      <c r="F147" s="308"/>
      <c r="G147" s="300"/>
      <c r="K147" s="269"/>
      <c r="N147" s="308"/>
      <c r="O147" s="270"/>
      <c r="P147" s="308"/>
      <c r="Q147" s="300"/>
    </row>
    <row r="148" spans="5:17">
      <c r="E148" s="270"/>
      <c r="F148" s="308"/>
      <c r="G148" s="300"/>
      <c r="K148" s="269"/>
      <c r="N148" s="308"/>
      <c r="O148" s="270"/>
      <c r="P148" s="308"/>
      <c r="Q148" s="300"/>
    </row>
    <row r="149" spans="5:17">
      <c r="E149" s="270"/>
      <c r="F149" s="308"/>
      <c r="G149" s="300"/>
      <c r="K149" s="269"/>
      <c r="N149" s="308"/>
      <c r="O149" s="270"/>
      <c r="P149" s="308"/>
      <c r="Q149" s="300"/>
    </row>
    <row r="150" spans="5:17">
      <c r="E150" s="270"/>
      <c r="F150" s="308"/>
      <c r="G150" s="300"/>
      <c r="K150" s="269"/>
      <c r="N150" s="308"/>
      <c r="O150" s="270"/>
      <c r="P150" s="308"/>
      <c r="Q150" s="300"/>
    </row>
    <row r="151" spans="5:17">
      <c r="E151" s="270"/>
      <c r="F151" s="308"/>
      <c r="G151" s="300"/>
      <c r="K151" s="269"/>
      <c r="N151" s="308"/>
      <c r="O151" s="270"/>
      <c r="P151" s="308"/>
      <c r="Q151" s="300"/>
    </row>
    <row r="152" spans="5:17">
      <c r="E152" s="270"/>
      <c r="F152" s="308"/>
      <c r="G152" s="300"/>
      <c r="K152" s="269"/>
      <c r="N152" s="308"/>
      <c r="O152" s="270"/>
      <c r="P152" s="308"/>
      <c r="Q152" s="300"/>
    </row>
    <row r="153" spans="5:17">
      <c r="E153" s="270"/>
      <c r="F153" s="308"/>
      <c r="G153" s="300"/>
      <c r="K153" s="269"/>
      <c r="N153" s="308"/>
      <c r="O153" s="270"/>
      <c r="P153" s="308"/>
      <c r="Q153" s="300"/>
    </row>
    <row r="154" spans="5:17">
      <c r="E154" s="270"/>
      <c r="F154" s="308"/>
      <c r="G154" s="300"/>
      <c r="K154" s="269"/>
      <c r="N154" s="308"/>
      <c r="O154" s="270"/>
      <c r="P154" s="308"/>
      <c r="Q154" s="300"/>
    </row>
    <row r="155" spans="5:17">
      <c r="E155" s="270"/>
      <c r="F155" s="308"/>
      <c r="G155" s="300"/>
      <c r="K155" s="269"/>
      <c r="N155" s="308"/>
      <c r="O155" s="270"/>
      <c r="P155" s="308"/>
      <c r="Q155" s="300"/>
    </row>
    <row r="156" spans="5:17">
      <c r="E156" s="270"/>
      <c r="F156" s="308"/>
      <c r="G156" s="300"/>
      <c r="K156" s="269"/>
      <c r="N156" s="308"/>
      <c r="O156" s="270"/>
      <c r="P156" s="308"/>
      <c r="Q156" s="300"/>
    </row>
    <row r="157" spans="5:17">
      <c r="E157" s="270"/>
      <c r="F157" s="308"/>
      <c r="G157" s="300"/>
      <c r="K157" s="269"/>
      <c r="N157" s="308"/>
      <c r="O157" s="270"/>
      <c r="P157" s="308"/>
      <c r="Q157" s="300"/>
    </row>
    <row r="158" spans="5:17">
      <c r="E158" s="270"/>
      <c r="F158" s="308"/>
      <c r="G158" s="300"/>
      <c r="K158" s="269"/>
      <c r="N158" s="308"/>
      <c r="O158" s="270"/>
      <c r="P158" s="308"/>
      <c r="Q158" s="300"/>
    </row>
    <row r="159" spans="5:17">
      <c r="E159" s="270"/>
      <c r="F159" s="308"/>
      <c r="G159" s="300"/>
      <c r="K159" s="269"/>
      <c r="N159" s="308"/>
      <c r="O159" s="270"/>
      <c r="P159" s="308"/>
      <c r="Q159" s="300"/>
    </row>
    <row r="160" spans="5:17">
      <c r="E160" s="270"/>
      <c r="F160" s="308"/>
      <c r="G160" s="300"/>
      <c r="K160" s="269"/>
      <c r="N160" s="308"/>
      <c r="O160" s="270"/>
      <c r="P160" s="308"/>
      <c r="Q160" s="300"/>
    </row>
    <row r="161" spans="5:17">
      <c r="E161" s="270"/>
      <c r="F161" s="308"/>
      <c r="G161" s="300"/>
      <c r="K161" s="269"/>
      <c r="N161" s="308"/>
      <c r="O161" s="270"/>
      <c r="P161" s="308"/>
      <c r="Q161" s="300"/>
    </row>
    <row r="162" spans="5:17">
      <c r="E162" s="270"/>
      <c r="F162" s="308"/>
      <c r="G162" s="300"/>
      <c r="K162" s="269"/>
      <c r="N162" s="308"/>
      <c r="O162" s="270"/>
      <c r="P162" s="308"/>
      <c r="Q162" s="300"/>
    </row>
    <row r="163" spans="5:17">
      <c r="E163" s="270"/>
      <c r="F163" s="308"/>
      <c r="G163" s="300"/>
      <c r="K163" s="269"/>
      <c r="N163" s="308"/>
      <c r="O163" s="270"/>
      <c r="P163" s="308"/>
      <c r="Q163" s="300"/>
    </row>
    <row r="164" spans="5:17">
      <c r="E164" s="270"/>
      <c r="F164" s="308"/>
      <c r="G164" s="300"/>
      <c r="K164" s="269"/>
      <c r="N164" s="308"/>
      <c r="O164" s="270"/>
      <c r="P164" s="308"/>
      <c r="Q164" s="300"/>
    </row>
    <row r="165" spans="5:17">
      <c r="E165" s="270"/>
      <c r="F165" s="308"/>
      <c r="G165" s="300"/>
      <c r="K165" s="269"/>
      <c r="N165" s="308"/>
      <c r="O165" s="270"/>
      <c r="P165" s="308"/>
      <c r="Q165" s="300"/>
    </row>
    <row r="166" spans="5:17">
      <c r="E166" s="270"/>
      <c r="F166" s="308"/>
      <c r="G166" s="300"/>
      <c r="K166" s="269"/>
      <c r="N166" s="308"/>
      <c r="O166" s="270"/>
      <c r="P166" s="308"/>
      <c r="Q166" s="300"/>
    </row>
    <row r="167" spans="5:17">
      <c r="E167" s="270"/>
      <c r="F167" s="308"/>
      <c r="G167" s="300"/>
      <c r="K167" s="269"/>
      <c r="N167" s="308"/>
      <c r="O167" s="270"/>
      <c r="P167" s="308"/>
      <c r="Q167" s="300"/>
    </row>
    <row r="168" spans="5:17">
      <c r="E168" s="270"/>
      <c r="F168" s="308"/>
      <c r="G168" s="300"/>
      <c r="K168" s="269"/>
      <c r="N168" s="308"/>
      <c r="O168" s="270"/>
      <c r="P168" s="308"/>
      <c r="Q168" s="300"/>
    </row>
    <row r="169" spans="5:17">
      <c r="E169" s="270"/>
      <c r="F169" s="308"/>
      <c r="G169" s="300"/>
      <c r="K169" s="269"/>
      <c r="N169" s="308"/>
      <c r="O169" s="270"/>
      <c r="P169" s="308"/>
      <c r="Q169" s="300"/>
    </row>
    <row r="170" spans="5:17">
      <c r="E170" s="270"/>
      <c r="F170" s="308"/>
      <c r="G170" s="300"/>
      <c r="K170" s="269"/>
      <c r="N170" s="308"/>
      <c r="O170" s="270"/>
      <c r="P170" s="308"/>
      <c r="Q170" s="300"/>
    </row>
    <row r="171" spans="5:17">
      <c r="E171" s="270"/>
      <c r="F171" s="308"/>
      <c r="G171" s="300"/>
      <c r="K171" s="269"/>
      <c r="N171" s="308"/>
      <c r="O171" s="270"/>
      <c r="P171" s="308"/>
      <c r="Q171" s="300"/>
    </row>
    <row r="172" spans="5:17">
      <c r="E172" s="270"/>
      <c r="F172" s="308"/>
      <c r="G172" s="300"/>
      <c r="K172" s="269"/>
      <c r="N172" s="308"/>
      <c r="O172" s="270"/>
      <c r="P172" s="308"/>
      <c r="Q172" s="300"/>
    </row>
    <row r="173" spans="5:17">
      <c r="E173" s="270"/>
      <c r="F173" s="308"/>
      <c r="G173" s="300"/>
      <c r="K173" s="269"/>
      <c r="N173" s="308"/>
      <c r="O173" s="270"/>
      <c r="P173" s="308"/>
      <c r="Q173" s="300"/>
    </row>
    <row r="174" spans="5:17">
      <c r="E174" s="270"/>
      <c r="F174" s="308"/>
      <c r="G174" s="300"/>
      <c r="K174" s="269"/>
      <c r="N174" s="308"/>
      <c r="O174" s="270"/>
      <c r="P174" s="308"/>
      <c r="Q174" s="300"/>
    </row>
    <row r="175" spans="5:17">
      <c r="E175" s="270"/>
      <c r="F175" s="308"/>
      <c r="G175" s="300"/>
      <c r="K175" s="269"/>
      <c r="N175" s="308"/>
      <c r="O175" s="270"/>
      <c r="P175" s="308"/>
      <c r="Q175" s="300"/>
    </row>
    <row r="176" spans="5:17">
      <c r="E176" s="270"/>
      <c r="F176" s="308"/>
      <c r="G176" s="300"/>
      <c r="K176" s="269"/>
      <c r="N176" s="308"/>
      <c r="O176" s="270"/>
      <c r="P176" s="308"/>
      <c r="Q176" s="300"/>
    </row>
    <row r="177" spans="5:17">
      <c r="E177" s="270"/>
      <c r="F177" s="308"/>
      <c r="G177" s="300"/>
      <c r="K177" s="269"/>
      <c r="N177" s="308"/>
      <c r="O177" s="270"/>
      <c r="P177" s="308"/>
      <c r="Q177" s="300"/>
    </row>
    <row r="178" spans="5:17">
      <c r="E178" s="270"/>
      <c r="F178" s="308"/>
      <c r="G178" s="300"/>
      <c r="K178" s="269"/>
      <c r="N178" s="308"/>
      <c r="O178" s="270"/>
      <c r="P178" s="308"/>
      <c r="Q178" s="300"/>
    </row>
    <row r="179" spans="5:17">
      <c r="E179" s="270"/>
      <c r="F179" s="308"/>
      <c r="G179" s="300"/>
      <c r="K179" s="269"/>
      <c r="N179" s="308"/>
      <c r="O179" s="270"/>
      <c r="P179" s="308"/>
      <c r="Q179" s="300"/>
    </row>
    <row r="180" spans="5:17">
      <c r="E180" s="270"/>
      <c r="F180" s="308"/>
      <c r="G180" s="300"/>
      <c r="K180" s="269"/>
      <c r="N180" s="308"/>
      <c r="O180" s="270"/>
      <c r="P180" s="308"/>
      <c r="Q180" s="300"/>
    </row>
    <row r="181" spans="5:17">
      <c r="E181" s="270"/>
      <c r="F181" s="308"/>
      <c r="G181" s="300"/>
      <c r="K181" s="269"/>
      <c r="N181" s="308"/>
      <c r="O181" s="270"/>
      <c r="P181" s="308"/>
      <c r="Q181" s="300"/>
    </row>
    <row r="182" spans="5:17">
      <c r="E182" s="270"/>
      <c r="F182" s="308"/>
      <c r="G182" s="300"/>
      <c r="K182" s="269"/>
      <c r="N182" s="308"/>
      <c r="O182" s="270"/>
      <c r="P182" s="308"/>
      <c r="Q182" s="300"/>
    </row>
    <row r="183" spans="5:17">
      <c r="E183" s="270"/>
      <c r="F183" s="308"/>
      <c r="G183" s="300"/>
      <c r="K183" s="269"/>
      <c r="N183" s="308"/>
      <c r="O183" s="270"/>
      <c r="P183" s="308"/>
      <c r="Q183" s="300"/>
    </row>
    <row r="184" spans="5:17">
      <c r="E184" s="270"/>
      <c r="F184" s="308"/>
      <c r="G184" s="300"/>
      <c r="K184" s="269"/>
      <c r="N184" s="308"/>
      <c r="O184" s="270"/>
      <c r="P184" s="308"/>
      <c r="Q184" s="300"/>
    </row>
    <row r="185" spans="5:17">
      <c r="E185" s="270"/>
      <c r="F185" s="308"/>
      <c r="G185" s="300"/>
      <c r="K185" s="269"/>
      <c r="N185" s="308"/>
      <c r="O185" s="270"/>
      <c r="P185" s="308"/>
      <c r="Q185" s="300"/>
    </row>
    <row r="186" spans="5:17">
      <c r="E186" s="270"/>
      <c r="F186" s="308"/>
      <c r="G186" s="300"/>
      <c r="K186" s="269"/>
      <c r="N186" s="308"/>
      <c r="O186" s="270"/>
      <c r="P186" s="308"/>
      <c r="Q186" s="300"/>
    </row>
    <row r="187" spans="5:17">
      <c r="E187" s="270"/>
      <c r="F187" s="308"/>
      <c r="G187" s="300"/>
      <c r="K187" s="269"/>
      <c r="N187" s="308"/>
      <c r="O187" s="270"/>
      <c r="P187" s="308"/>
      <c r="Q187" s="300"/>
    </row>
    <row r="188" spans="5:17">
      <c r="E188" s="270"/>
      <c r="F188" s="308"/>
      <c r="G188" s="300"/>
      <c r="K188" s="269"/>
      <c r="N188" s="308"/>
      <c r="O188" s="270"/>
      <c r="P188" s="308"/>
      <c r="Q188" s="300"/>
    </row>
    <row r="189" spans="5:17">
      <c r="E189" s="270"/>
      <c r="F189" s="308"/>
      <c r="G189" s="300"/>
      <c r="K189" s="269"/>
      <c r="N189" s="308"/>
      <c r="O189" s="270"/>
      <c r="P189" s="308"/>
      <c r="Q189" s="300"/>
    </row>
    <row r="190" spans="5:17">
      <c r="E190" s="270"/>
      <c r="F190" s="308"/>
      <c r="G190" s="300"/>
      <c r="K190" s="269"/>
      <c r="N190" s="308"/>
      <c r="O190" s="270"/>
      <c r="P190" s="308"/>
      <c r="Q190" s="300"/>
    </row>
    <row r="191" spans="5:17">
      <c r="E191" s="270"/>
      <c r="F191" s="308"/>
      <c r="G191" s="300"/>
      <c r="K191" s="269"/>
      <c r="N191" s="308"/>
      <c r="O191" s="270"/>
      <c r="P191" s="308"/>
      <c r="Q191" s="300"/>
    </row>
    <row r="192" spans="5:17">
      <c r="E192" s="270"/>
      <c r="F192" s="308"/>
      <c r="G192" s="300"/>
      <c r="K192" s="269"/>
      <c r="N192" s="308"/>
      <c r="O192" s="270"/>
      <c r="P192" s="308"/>
      <c r="Q192" s="300"/>
    </row>
    <row r="193" spans="5:17">
      <c r="E193" s="270"/>
      <c r="F193" s="308"/>
      <c r="G193" s="300"/>
      <c r="K193" s="269"/>
      <c r="N193" s="308"/>
      <c r="O193" s="270"/>
      <c r="P193" s="308"/>
      <c r="Q193" s="300"/>
    </row>
    <row r="194" spans="5:17">
      <c r="E194" s="270"/>
      <c r="F194" s="308"/>
      <c r="G194" s="300"/>
      <c r="K194" s="269"/>
      <c r="N194" s="308"/>
      <c r="O194" s="270"/>
      <c r="P194" s="308"/>
      <c r="Q194" s="300"/>
    </row>
    <row r="195" spans="5:17">
      <c r="E195" s="270"/>
      <c r="F195" s="308"/>
      <c r="G195" s="300"/>
      <c r="K195" s="269"/>
      <c r="N195" s="308"/>
      <c r="O195" s="270"/>
      <c r="P195" s="308"/>
      <c r="Q195" s="300"/>
    </row>
    <row r="196" spans="5:17">
      <c r="E196" s="270"/>
      <c r="F196" s="308"/>
      <c r="G196" s="300"/>
      <c r="K196" s="269"/>
      <c r="N196" s="308"/>
      <c r="O196" s="270"/>
      <c r="P196" s="308"/>
      <c r="Q196" s="300"/>
    </row>
    <row r="197" spans="5:17">
      <c r="E197" s="270"/>
      <c r="F197" s="308"/>
      <c r="G197" s="300"/>
      <c r="K197" s="269"/>
      <c r="N197" s="308"/>
      <c r="O197" s="270"/>
      <c r="P197" s="308"/>
      <c r="Q197" s="300"/>
    </row>
    <row r="198" spans="5:17">
      <c r="E198" s="270"/>
      <c r="F198" s="308"/>
      <c r="G198" s="300"/>
      <c r="K198" s="269"/>
      <c r="N198" s="308"/>
      <c r="O198" s="270"/>
      <c r="P198" s="308"/>
      <c r="Q198" s="300"/>
    </row>
    <row r="199" spans="5:17">
      <c r="E199" s="270"/>
      <c r="F199" s="308"/>
      <c r="G199" s="300"/>
      <c r="K199" s="269"/>
      <c r="N199" s="308"/>
      <c r="O199" s="270"/>
      <c r="P199" s="308"/>
      <c r="Q199" s="300"/>
    </row>
    <row r="200" spans="5:17">
      <c r="E200" s="270"/>
      <c r="F200" s="308"/>
      <c r="G200" s="300"/>
      <c r="K200" s="269"/>
      <c r="N200" s="308"/>
      <c r="O200" s="270"/>
      <c r="P200" s="308"/>
      <c r="Q200" s="300"/>
    </row>
    <row r="201" spans="5:17">
      <c r="E201" s="270"/>
      <c r="F201" s="308"/>
      <c r="G201" s="300"/>
      <c r="K201" s="269"/>
      <c r="N201" s="308"/>
      <c r="O201" s="270"/>
      <c r="P201" s="308"/>
      <c r="Q201" s="300"/>
    </row>
    <row r="202" spans="5:17">
      <c r="E202" s="270"/>
      <c r="F202" s="308"/>
      <c r="G202" s="300"/>
      <c r="K202" s="269"/>
      <c r="N202" s="308"/>
      <c r="O202" s="270"/>
      <c r="P202" s="308"/>
      <c r="Q202" s="300"/>
    </row>
    <row r="203" spans="5:17">
      <c r="E203" s="270"/>
      <c r="F203" s="308"/>
      <c r="G203" s="300"/>
      <c r="K203" s="269"/>
      <c r="N203" s="308"/>
      <c r="O203" s="270"/>
      <c r="P203" s="308"/>
      <c r="Q203" s="300"/>
    </row>
    <row r="204" spans="5:17">
      <c r="E204" s="270"/>
      <c r="F204" s="308"/>
      <c r="G204" s="300"/>
      <c r="K204" s="269"/>
      <c r="N204" s="308"/>
      <c r="O204" s="270"/>
      <c r="P204" s="308"/>
      <c r="Q204" s="300"/>
    </row>
    <row r="205" spans="5:17">
      <c r="E205" s="270"/>
      <c r="F205" s="308"/>
      <c r="G205" s="300"/>
      <c r="K205" s="269"/>
      <c r="N205" s="308"/>
      <c r="O205" s="270"/>
      <c r="P205" s="308"/>
      <c r="Q205" s="300"/>
    </row>
    <row r="206" spans="5:17">
      <c r="E206" s="270"/>
      <c r="F206" s="308"/>
      <c r="G206" s="300"/>
      <c r="K206" s="269"/>
      <c r="N206" s="308"/>
      <c r="O206" s="270"/>
      <c r="P206" s="308"/>
      <c r="Q206" s="300"/>
    </row>
    <row r="207" spans="5:17">
      <c r="E207" s="270"/>
      <c r="F207" s="308"/>
      <c r="G207" s="300"/>
      <c r="K207" s="269"/>
      <c r="N207" s="308"/>
      <c r="O207" s="270"/>
      <c r="P207" s="308"/>
      <c r="Q207" s="300"/>
    </row>
    <row r="208" spans="5:17">
      <c r="E208" s="270"/>
      <c r="F208" s="308"/>
      <c r="G208" s="300"/>
      <c r="K208" s="269"/>
      <c r="N208" s="308"/>
      <c r="O208" s="270"/>
      <c r="P208" s="308"/>
      <c r="Q208" s="300"/>
    </row>
    <row r="209" spans="5:17">
      <c r="E209" s="270"/>
      <c r="F209" s="308"/>
      <c r="G209" s="300"/>
      <c r="K209" s="269"/>
      <c r="N209" s="308"/>
      <c r="O209" s="270"/>
      <c r="P209" s="308"/>
      <c r="Q209" s="300"/>
    </row>
    <row r="210" spans="5:17">
      <c r="E210" s="270"/>
      <c r="F210" s="308"/>
      <c r="G210" s="300"/>
      <c r="K210" s="269"/>
      <c r="N210" s="308"/>
      <c r="O210" s="270"/>
      <c r="P210" s="308"/>
      <c r="Q210" s="300"/>
    </row>
    <row r="211" spans="5:17">
      <c r="E211" s="270"/>
      <c r="F211" s="308"/>
      <c r="G211" s="300"/>
      <c r="K211" s="269"/>
      <c r="N211" s="308"/>
      <c r="O211" s="270"/>
      <c r="P211" s="308"/>
      <c r="Q211" s="300"/>
    </row>
    <row r="212" spans="5:17">
      <c r="E212" s="270"/>
      <c r="F212" s="308"/>
      <c r="G212" s="300"/>
      <c r="K212" s="269"/>
      <c r="N212" s="308"/>
      <c r="O212" s="270"/>
      <c r="P212" s="308"/>
      <c r="Q212" s="300"/>
    </row>
    <row r="213" spans="5:17">
      <c r="E213" s="270"/>
      <c r="F213" s="308"/>
      <c r="G213" s="300"/>
      <c r="K213" s="269"/>
      <c r="N213" s="308"/>
      <c r="O213" s="270"/>
      <c r="P213" s="308"/>
      <c r="Q213" s="300"/>
    </row>
    <row r="214" spans="5:17">
      <c r="E214" s="270"/>
      <c r="F214" s="308"/>
      <c r="G214" s="300"/>
      <c r="K214" s="269"/>
      <c r="N214" s="308"/>
      <c r="O214" s="270"/>
      <c r="P214" s="308"/>
      <c r="Q214" s="300"/>
    </row>
    <row r="215" spans="5:17">
      <c r="E215" s="270"/>
      <c r="F215" s="308"/>
      <c r="G215" s="300"/>
      <c r="K215" s="269"/>
      <c r="N215" s="308"/>
      <c r="O215" s="270"/>
      <c r="P215" s="308"/>
      <c r="Q215" s="300"/>
    </row>
    <row r="216" spans="5:17">
      <c r="E216" s="270"/>
      <c r="F216" s="308"/>
      <c r="G216" s="300"/>
      <c r="K216" s="269"/>
      <c r="N216" s="308"/>
      <c r="O216" s="270"/>
      <c r="P216" s="308"/>
      <c r="Q216" s="300"/>
    </row>
    <row r="217" spans="5:17">
      <c r="E217" s="270"/>
      <c r="F217" s="308"/>
      <c r="G217" s="300"/>
      <c r="K217" s="269"/>
      <c r="N217" s="308"/>
      <c r="O217" s="270"/>
      <c r="P217" s="308"/>
      <c r="Q217" s="300"/>
    </row>
    <row r="218" spans="5:17">
      <c r="E218" s="270"/>
      <c r="F218" s="308"/>
      <c r="G218" s="300"/>
      <c r="K218" s="269"/>
      <c r="N218" s="308"/>
      <c r="O218" s="270"/>
      <c r="P218" s="308"/>
      <c r="Q218" s="300"/>
    </row>
    <row r="219" spans="5:17">
      <c r="E219" s="270"/>
      <c r="F219" s="308"/>
      <c r="G219" s="300"/>
      <c r="K219" s="269"/>
      <c r="N219" s="308"/>
      <c r="O219" s="270"/>
      <c r="P219" s="308"/>
      <c r="Q219" s="300"/>
    </row>
    <row r="220" spans="5:17">
      <c r="E220" s="270"/>
      <c r="F220" s="308"/>
      <c r="G220" s="300"/>
      <c r="K220" s="269"/>
      <c r="N220" s="308"/>
      <c r="O220" s="270"/>
      <c r="P220" s="308"/>
      <c r="Q220" s="300"/>
    </row>
    <row r="221" spans="5:17">
      <c r="E221" s="270"/>
      <c r="F221" s="308"/>
      <c r="G221" s="300"/>
      <c r="K221" s="269"/>
      <c r="N221" s="308"/>
      <c r="O221" s="270"/>
      <c r="P221" s="308"/>
      <c r="Q221" s="300"/>
    </row>
    <row r="222" spans="5:17">
      <c r="E222" s="270"/>
      <c r="F222" s="308"/>
      <c r="G222" s="300"/>
      <c r="K222" s="269"/>
      <c r="N222" s="308"/>
      <c r="O222" s="270"/>
      <c r="P222" s="308"/>
      <c r="Q222" s="300"/>
    </row>
    <row r="223" spans="5:17">
      <c r="E223" s="270"/>
      <c r="F223" s="308"/>
      <c r="G223" s="300"/>
      <c r="K223" s="269"/>
      <c r="N223" s="308"/>
      <c r="O223" s="270"/>
      <c r="P223" s="308"/>
      <c r="Q223" s="300"/>
    </row>
    <row r="224" spans="5:17">
      <c r="E224" s="270"/>
      <c r="F224" s="308"/>
      <c r="G224" s="300"/>
      <c r="K224" s="269"/>
      <c r="N224" s="308"/>
      <c r="O224" s="270"/>
      <c r="P224" s="308"/>
      <c r="Q224" s="300"/>
    </row>
    <row r="225" spans="5:17">
      <c r="E225" s="270"/>
      <c r="F225" s="308"/>
      <c r="G225" s="300"/>
      <c r="K225" s="269"/>
      <c r="N225" s="308"/>
      <c r="O225" s="270"/>
      <c r="P225" s="308"/>
      <c r="Q225" s="300"/>
    </row>
    <row r="226" spans="5:17">
      <c r="E226" s="270"/>
      <c r="F226" s="308"/>
      <c r="G226" s="300"/>
      <c r="K226" s="269"/>
      <c r="N226" s="308"/>
      <c r="O226" s="270"/>
      <c r="P226" s="308"/>
      <c r="Q226" s="300"/>
    </row>
    <row r="227" spans="5:17">
      <c r="E227" s="270"/>
      <c r="F227" s="308"/>
      <c r="G227" s="300"/>
      <c r="K227" s="269"/>
      <c r="N227" s="308"/>
      <c r="O227" s="270"/>
      <c r="P227" s="308"/>
      <c r="Q227" s="300"/>
    </row>
    <row r="228" spans="5:17">
      <c r="E228" s="270"/>
      <c r="F228" s="308"/>
      <c r="G228" s="300"/>
      <c r="K228" s="269"/>
      <c r="N228" s="308"/>
      <c r="O228" s="270"/>
      <c r="P228" s="308"/>
      <c r="Q228" s="300"/>
    </row>
    <row r="229" spans="5:17">
      <c r="E229" s="270"/>
      <c r="F229" s="308"/>
      <c r="G229" s="300"/>
      <c r="K229" s="269"/>
      <c r="N229" s="308"/>
      <c r="O229" s="270"/>
      <c r="P229" s="308"/>
      <c r="Q229" s="300"/>
    </row>
    <row r="230" spans="5:17">
      <c r="E230" s="270"/>
      <c r="F230" s="308"/>
      <c r="G230" s="300"/>
      <c r="K230" s="269"/>
      <c r="N230" s="308"/>
      <c r="O230" s="270"/>
      <c r="P230" s="308"/>
      <c r="Q230" s="300"/>
    </row>
    <row r="231" spans="5:17">
      <c r="E231" s="270"/>
      <c r="F231" s="308"/>
      <c r="G231" s="300"/>
      <c r="K231" s="269"/>
      <c r="N231" s="308"/>
      <c r="O231" s="270"/>
      <c r="P231" s="308"/>
      <c r="Q231" s="300"/>
    </row>
    <row r="232" spans="5:17">
      <c r="E232" s="270"/>
      <c r="F232" s="308"/>
      <c r="G232" s="300"/>
      <c r="K232" s="269"/>
      <c r="N232" s="308"/>
      <c r="O232" s="270"/>
      <c r="P232" s="308"/>
      <c r="Q232" s="300"/>
    </row>
    <row r="233" spans="5:17">
      <c r="E233" s="270"/>
      <c r="F233" s="308"/>
      <c r="G233" s="300"/>
      <c r="K233" s="269"/>
      <c r="N233" s="308"/>
      <c r="O233" s="270"/>
      <c r="P233" s="308"/>
      <c r="Q233" s="300"/>
    </row>
    <row r="234" spans="5:17">
      <c r="E234" s="270"/>
      <c r="F234" s="308"/>
      <c r="G234" s="300"/>
      <c r="K234" s="269"/>
      <c r="N234" s="308"/>
      <c r="O234" s="270"/>
      <c r="P234" s="308"/>
      <c r="Q234" s="300"/>
    </row>
    <row r="235" spans="5:17">
      <c r="E235" s="270"/>
      <c r="F235" s="308"/>
      <c r="G235" s="300"/>
      <c r="K235" s="269"/>
      <c r="N235" s="308"/>
      <c r="O235" s="270"/>
      <c r="P235" s="308"/>
      <c r="Q235" s="300"/>
    </row>
    <row r="236" spans="5:17">
      <c r="E236" s="270"/>
      <c r="F236" s="308"/>
      <c r="G236" s="300"/>
      <c r="K236" s="269"/>
      <c r="N236" s="308"/>
      <c r="O236" s="270"/>
      <c r="P236" s="308"/>
      <c r="Q236" s="300"/>
    </row>
    <row r="237" spans="5:17">
      <c r="E237" s="270"/>
      <c r="F237" s="308"/>
      <c r="G237" s="300"/>
      <c r="K237" s="269"/>
      <c r="N237" s="308"/>
      <c r="O237" s="270"/>
      <c r="P237" s="308"/>
      <c r="Q237" s="300"/>
    </row>
    <row r="238" spans="5:17">
      <c r="E238" s="270"/>
      <c r="F238" s="308"/>
      <c r="G238" s="300"/>
      <c r="K238" s="269"/>
      <c r="N238" s="308"/>
      <c r="O238" s="270"/>
      <c r="P238" s="308"/>
      <c r="Q238" s="300"/>
    </row>
    <row r="239" spans="5:17">
      <c r="E239" s="270"/>
      <c r="F239" s="308"/>
      <c r="G239" s="300"/>
      <c r="K239" s="269"/>
      <c r="N239" s="308"/>
      <c r="O239" s="270"/>
      <c r="P239" s="308"/>
      <c r="Q239" s="300"/>
    </row>
    <row r="240" spans="5:17">
      <c r="E240" s="270"/>
      <c r="F240" s="308"/>
      <c r="G240" s="300"/>
      <c r="K240" s="269"/>
      <c r="N240" s="308"/>
      <c r="O240" s="270"/>
      <c r="P240" s="308"/>
      <c r="Q240" s="300"/>
    </row>
    <row r="241" spans="5:17">
      <c r="E241" s="270"/>
      <c r="F241" s="308"/>
      <c r="G241" s="300"/>
      <c r="K241" s="269"/>
      <c r="N241" s="308"/>
      <c r="O241" s="270"/>
      <c r="P241" s="308"/>
      <c r="Q241" s="300"/>
    </row>
    <row r="242" spans="5:17">
      <c r="E242" s="270"/>
      <c r="F242" s="308"/>
      <c r="G242" s="300"/>
      <c r="K242" s="269"/>
      <c r="N242" s="308"/>
      <c r="O242" s="270"/>
      <c r="P242" s="308"/>
      <c r="Q242" s="300"/>
    </row>
    <row r="243" spans="5:17">
      <c r="E243" s="270"/>
      <c r="F243" s="308"/>
      <c r="G243" s="300"/>
      <c r="K243" s="269"/>
      <c r="N243" s="308"/>
      <c r="O243" s="270"/>
      <c r="P243" s="308"/>
      <c r="Q243" s="300"/>
    </row>
    <row r="244" spans="5:17">
      <c r="E244" s="270"/>
      <c r="F244" s="308"/>
      <c r="G244" s="300"/>
      <c r="K244" s="269"/>
      <c r="N244" s="308"/>
      <c r="O244" s="270"/>
      <c r="P244" s="308"/>
      <c r="Q244" s="300"/>
    </row>
    <row r="245" spans="5:17">
      <c r="E245" s="270"/>
      <c r="F245" s="308"/>
      <c r="G245" s="300"/>
      <c r="K245" s="269"/>
      <c r="N245" s="308"/>
      <c r="O245" s="270"/>
      <c r="P245" s="308"/>
      <c r="Q245" s="300"/>
    </row>
    <row r="246" spans="5:17">
      <c r="E246" s="270"/>
      <c r="F246" s="308"/>
      <c r="G246" s="300"/>
      <c r="K246" s="269"/>
      <c r="N246" s="308"/>
      <c r="O246" s="270"/>
      <c r="P246" s="308"/>
      <c r="Q246" s="300"/>
    </row>
    <row r="247" spans="5:17">
      <c r="E247" s="270"/>
      <c r="F247" s="308"/>
      <c r="G247" s="300"/>
      <c r="K247" s="269"/>
      <c r="N247" s="308"/>
      <c r="O247" s="270"/>
      <c r="P247" s="308"/>
      <c r="Q247" s="300"/>
    </row>
    <row r="248" spans="5:17">
      <c r="E248" s="270"/>
      <c r="F248" s="308"/>
      <c r="G248" s="300"/>
      <c r="K248" s="269"/>
      <c r="N248" s="308"/>
      <c r="O248" s="270"/>
      <c r="P248" s="308"/>
      <c r="Q248" s="300"/>
    </row>
    <row r="249" spans="5:17">
      <c r="E249" s="270"/>
      <c r="F249" s="308"/>
      <c r="G249" s="300"/>
      <c r="K249" s="269"/>
      <c r="N249" s="308"/>
      <c r="O249" s="270"/>
      <c r="P249" s="308"/>
      <c r="Q249" s="300"/>
    </row>
    <row r="250" spans="5:17">
      <c r="E250" s="270"/>
      <c r="F250" s="308"/>
      <c r="G250" s="300"/>
      <c r="K250" s="269"/>
      <c r="N250" s="308"/>
      <c r="O250" s="270"/>
      <c r="P250" s="308"/>
      <c r="Q250" s="300"/>
    </row>
    <row r="251" spans="5:17">
      <c r="E251" s="270"/>
      <c r="F251" s="308"/>
      <c r="G251" s="300"/>
      <c r="K251" s="269"/>
      <c r="N251" s="308"/>
      <c r="O251" s="270"/>
      <c r="P251" s="308"/>
      <c r="Q251" s="300"/>
    </row>
    <row r="252" spans="5:17">
      <c r="E252" s="270"/>
      <c r="F252" s="308"/>
      <c r="G252" s="300"/>
      <c r="K252" s="269"/>
      <c r="N252" s="308"/>
      <c r="O252" s="270"/>
      <c r="P252" s="308"/>
      <c r="Q252" s="300"/>
    </row>
    <row r="253" spans="5:17">
      <c r="E253" s="270"/>
      <c r="F253" s="308"/>
      <c r="G253" s="300"/>
      <c r="K253" s="269"/>
      <c r="N253" s="308"/>
      <c r="O253" s="270"/>
      <c r="P253" s="308"/>
      <c r="Q253" s="300"/>
    </row>
    <row r="254" spans="5:17">
      <c r="E254" s="270"/>
      <c r="F254" s="308"/>
      <c r="G254" s="300"/>
      <c r="K254" s="269"/>
      <c r="N254" s="308"/>
      <c r="O254" s="270"/>
      <c r="P254" s="308"/>
      <c r="Q254" s="300"/>
    </row>
    <row r="255" spans="5:17">
      <c r="E255" s="270"/>
      <c r="F255" s="308"/>
      <c r="G255" s="300"/>
      <c r="K255" s="269"/>
      <c r="N255" s="308"/>
      <c r="O255" s="270"/>
      <c r="P255" s="308"/>
      <c r="Q255" s="300"/>
    </row>
    <row r="256" spans="5:17">
      <c r="E256" s="270"/>
      <c r="F256" s="308"/>
      <c r="G256" s="300"/>
      <c r="K256" s="269"/>
      <c r="N256" s="308"/>
      <c r="O256" s="270"/>
      <c r="P256" s="308"/>
      <c r="Q256" s="300"/>
    </row>
    <row r="257" spans="5:17">
      <c r="E257" s="270"/>
      <c r="F257" s="308"/>
      <c r="G257" s="300"/>
      <c r="K257" s="269"/>
      <c r="N257" s="308"/>
      <c r="O257" s="270"/>
      <c r="P257" s="308"/>
      <c r="Q257" s="300"/>
    </row>
    <row r="258" spans="5:17">
      <c r="E258" s="270"/>
      <c r="F258" s="308"/>
      <c r="G258" s="300"/>
      <c r="K258" s="269"/>
      <c r="N258" s="308"/>
      <c r="O258" s="270"/>
      <c r="P258" s="308"/>
      <c r="Q258" s="300"/>
    </row>
    <row r="259" spans="5:17">
      <c r="E259" s="270"/>
      <c r="F259" s="308"/>
      <c r="G259" s="300"/>
      <c r="K259" s="269"/>
      <c r="N259" s="308"/>
      <c r="O259" s="270"/>
      <c r="P259" s="308"/>
      <c r="Q259" s="300"/>
    </row>
    <row r="260" spans="5:17">
      <c r="E260" s="270"/>
      <c r="F260" s="308"/>
      <c r="G260" s="300"/>
      <c r="K260" s="269"/>
      <c r="N260" s="308"/>
      <c r="O260" s="270"/>
      <c r="P260" s="308"/>
      <c r="Q260" s="300"/>
    </row>
    <row r="261" spans="5:17">
      <c r="E261" s="270"/>
      <c r="F261" s="308"/>
      <c r="G261" s="300"/>
      <c r="K261" s="269"/>
      <c r="N261" s="308"/>
      <c r="O261" s="270"/>
      <c r="P261" s="308"/>
      <c r="Q261" s="300"/>
    </row>
    <row r="262" spans="5:17">
      <c r="E262" s="270"/>
      <c r="F262" s="308"/>
      <c r="G262" s="300"/>
      <c r="K262" s="269"/>
      <c r="N262" s="308"/>
      <c r="O262" s="270"/>
      <c r="P262" s="308"/>
      <c r="Q262" s="300"/>
    </row>
    <row r="263" spans="5:17">
      <c r="E263" s="270"/>
      <c r="F263" s="308"/>
      <c r="G263" s="300"/>
      <c r="K263" s="269"/>
      <c r="N263" s="308"/>
      <c r="O263" s="270"/>
      <c r="P263" s="308"/>
      <c r="Q263" s="300"/>
    </row>
    <row r="264" spans="5:17">
      <c r="E264" s="270"/>
      <c r="F264" s="308"/>
      <c r="G264" s="300"/>
      <c r="K264" s="269"/>
      <c r="N264" s="308"/>
      <c r="O264" s="270"/>
      <c r="P264" s="308"/>
      <c r="Q264" s="300"/>
    </row>
    <row r="265" spans="5:17">
      <c r="E265" s="270"/>
      <c r="F265" s="308"/>
      <c r="G265" s="300"/>
      <c r="K265" s="269"/>
      <c r="N265" s="308"/>
      <c r="O265" s="270"/>
      <c r="P265" s="308"/>
      <c r="Q265" s="300"/>
    </row>
    <row r="266" spans="5:17">
      <c r="E266" s="270"/>
      <c r="F266" s="308"/>
      <c r="G266" s="300"/>
      <c r="K266" s="269"/>
      <c r="N266" s="308"/>
      <c r="O266" s="270"/>
      <c r="P266" s="308"/>
      <c r="Q266" s="300"/>
    </row>
    <row r="267" spans="5:17">
      <c r="E267" s="270"/>
      <c r="F267" s="308"/>
      <c r="G267" s="300"/>
      <c r="K267" s="269"/>
      <c r="N267" s="308"/>
      <c r="O267" s="270"/>
      <c r="P267" s="308"/>
      <c r="Q267" s="300"/>
    </row>
    <row r="268" spans="5:17">
      <c r="E268" s="270"/>
      <c r="F268" s="308"/>
      <c r="G268" s="300"/>
      <c r="K268" s="269"/>
      <c r="N268" s="308"/>
      <c r="O268" s="270"/>
      <c r="P268" s="308"/>
      <c r="Q268" s="300"/>
    </row>
    <row r="269" spans="5:17">
      <c r="E269" s="270"/>
      <c r="F269" s="308"/>
      <c r="G269" s="300"/>
      <c r="K269" s="269"/>
      <c r="N269" s="308"/>
      <c r="O269" s="270"/>
      <c r="P269" s="308"/>
      <c r="Q269" s="300"/>
    </row>
    <row r="270" spans="5:17">
      <c r="E270" s="270"/>
      <c r="F270" s="308"/>
      <c r="G270" s="300"/>
      <c r="K270" s="269"/>
      <c r="N270" s="308"/>
      <c r="O270" s="270"/>
      <c r="P270" s="308"/>
      <c r="Q270" s="300"/>
    </row>
    <row r="271" spans="5:17">
      <c r="E271" s="270"/>
      <c r="F271" s="308"/>
      <c r="G271" s="300"/>
      <c r="K271" s="269"/>
      <c r="N271" s="308"/>
      <c r="O271" s="270"/>
      <c r="P271" s="308"/>
      <c r="Q271" s="300"/>
    </row>
    <row r="272" spans="5:17">
      <c r="E272" s="270"/>
      <c r="F272" s="308"/>
      <c r="G272" s="300"/>
      <c r="K272" s="269"/>
      <c r="N272" s="308"/>
      <c r="O272" s="270"/>
      <c r="P272" s="308"/>
      <c r="Q272" s="300"/>
    </row>
    <row r="273" spans="5:17">
      <c r="E273" s="270"/>
      <c r="F273" s="308"/>
      <c r="G273" s="300"/>
      <c r="K273" s="269"/>
      <c r="N273" s="308"/>
      <c r="O273" s="270"/>
      <c r="P273" s="308"/>
      <c r="Q273" s="300"/>
    </row>
    <row r="274" spans="5:17">
      <c r="E274" s="270"/>
      <c r="F274" s="308"/>
      <c r="G274" s="300"/>
      <c r="K274" s="269"/>
      <c r="N274" s="308"/>
      <c r="O274" s="270"/>
      <c r="P274" s="308"/>
      <c r="Q274" s="300"/>
    </row>
    <row r="275" spans="5:17">
      <c r="E275" s="270"/>
      <c r="F275" s="308"/>
      <c r="G275" s="300"/>
      <c r="K275" s="269"/>
      <c r="N275" s="308"/>
      <c r="O275" s="270"/>
      <c r="P275" s="308"/>
      <c r="Q275" s="300"/>
    </row>
    <row r="276" spans="5:17">
      <c r="E276" s="270"/>
      <c r="F276" s="308"/>
      <c r="G276" s="300"/>
      <c r="K276" s="269"/>
      <c r="N276" s="308"/>
      <c r="O276" s="270"/>
      <c r="P276" s="308"/>
      <c r="Q276" s="300"/>
    </row>
    <row r="277" spans="5:17">
      <c r="E277" s="270"/>
      <c r="F277" s="308"/>
      <c r="G277" s="300"/>
      <c r="K277" s="269"/>
      <c r="N277" s="308"/>
      <c r="O277" s="270"/>
      <c r="P277" s="308"/>
      <c r="Q277" s="300"/>
    </row>
    <row r="278" spans="5:17">
      <c r="E278" s="270"/>
      <c r="F278" s="308"/>
      <c r="G278" s="300"/>
      <c r="K278" s="269"/>
      <c r="N278" s="308"/>
      <c r="O278" s="270"/>
      <c r="P278" s="308"/>
      <c r="Q278" s="300"/>
    </row>
    <row r="279" spans="5:17">
      <c r="E279" s="270"/>
      <c r="F279" s="308"/>
      <c r="G279" s="300"/>
      <c r="K279" s="269"/>
      <c r="N279" s="308"/>
      <c r="O279" s="270"/>
      <c r="P279" s="308"/>
      <c r="Q279" s="300"/>
    </row>
    <row r="280" spans="5:17">
      <c r="E280" s="270"/>
      <c r="F280" s="308"/>
      <c r="G280" s="300"/>
      <c r="K280" s="269"/>
      <c r="N280" s="308"/>
      <c r="O280" s="270"/>
      <c r="P280" s="308"/>
      <c r="Q280" s="300"/>
    </row>
    <row r="281" spans="5:17">
      <c r="E281" s="270"/>
      <c r="F281" s="308"/>
      <c r="G281" s="300"/>
      <c r="K281" s="269"/>
      <c r="N281" s="308"/>
      <c r="O281" s="270"/>
      <c r="P281" s="308"/>
      <c r="Q281" s="300"/>
    </row>
    <row r="282" spans="5:17">
      <c r="E282" s="270"/>
      <c r="F282" s="308"/>
      <c r="G282" s="300"/>
      <c r="K282" s="269"/>
      <c r="N282" s="308"/>
      <c r="O282" s="270"/>
      <c r="P282" s="308"/>
      <c r="Q282" s="300"/>
    </row>
    <row r="283" spans="5:17">
      <c r="E283" s="270"/>
      <c r="F283" s="308"/>
      <c r="G283" s="300"/>
      <c r="K283" s="269"/>
      <c r="N283" s="308"/>
      <c r="O283" s="270"/>
      <c r="P283" s="308"/>
      <c r="Q283" s="300"/>
    </row>
    <row r="284" spans="5:17">
      <c r="E284" s="270"/>
      <c r="F284" s="308"/>
      <c r="G284" s="300"/>
      <c r="K284" s="269"/>
      <c r="N284" s="308"/>
      <c r="O284" s="270"/>
      <c r="P284" s="308"/>
      <c r="Q284" s="300"/>
    </row>
    <row r="285" spans="5:17">
      <c r="E285" s="270"/>
      <c r="F285" s="308"/>
      <c r="G285" s="300"/>
      <c r="K285" s="269"/>
      <c r="N285" s="308"/>
      <c r="O285" s="270"/>
      <c r="P285" s="308"/>
      <c r="Q285" s="300"/>
    </row>
    <row r="286" spans="5:17">
      <c r="E286" s="270"/>
      <c r="F286" s="308"/>
      <c r="G286" s="300"/>
      <c r="K286" s="269"/>
      <c r="N286" s="308"/>
      <c r="O286" s="270"/>
      <c r="P286" s="308"/>
      <c r="Q286" s="300"/>
    </row>
    <row r="287" spans="5:17">
      <c r="E287" s="270"/>
      <c r="F287" s="308"/>
      <c r="G287" s="300"/>
      <c r="K287" s="269"/>
      <c r="N287" s="308"/>
      <c r="O287" s="270"/>
      <c r="P287" s="308"/>
      <c r="Q287" s="300"/>
    </row>
    <row r="288" spans="5:17">
      <c r="E288" s="270"/>
      <c r="F288" s="308"/>
      <c r="G288" s="300"/>
      <c r="K288" s="269"/>
      <c r="N288" s="308"/>
      <c r="O288" s="270"/>
      <c r="P288" s="308"/>
      <c r="Q288" s="300"/>
    </row>
    <row r="289" spans="5:17">
      <c r="E289" s="270"/>
      <c r="F289" s="308"/>
      <c r="G289" s="300"/>
      <c r="K289" s="269"/>
      <c r="N289" s="308"/>
      <c r="O289" s="270"/>
      <c r="P289" s="308"/>
      <c r="Q289" s="300"/>
    </row>
    <row r="290" spans="5:17">
      <c r="E290" s="270"/>
      <c r="F290" s="308"/>
      <c r="G290" s="300"/>
      <c r="K290" s="269"/>
      <c r="N290" s="308"/>
      <c r="O290" s="270"/>
      <c r="P290" s="308"/>
      <c r="Q290" s="300"/>
    </row>
    <row r="291" spans="5:17">
      <c r="E291" s="270"/>
      <c r="F291" s="308"/>
      <c r="G291" s="300"/>
      <c r="K291" s="269"/>
      <c r="N291" s="308"/>
      <c r="O291" s="270"/>
      <c r="P291" s="308"/>
      <c r="Q291" s="300"/>
    </row>
    <row r="292" spans="5:17">
      <c r="E292" s="270"/>
      <c r="F292" s="308"/>
      <c r="G292" s="300"/>
      <c r="K292" s="269"/>
      <c r="N292" s="308"/>
      <c r="O292" s="270"/>
      <c r="P292" s="308"/>
      <c r="Q292" s="300"/>
    </row>
    <row r="293" spans="5:17">
      <c r="E293" s="270"/>
      <c r="F293" s="308"/>
      <c r="G293" s="300"/>
      <c r="K293" s="269"/>
      <c r="N293" s="308"/>
      <c r="O293" s="270"/>
      <c r="P293" s="308"/>
      <c r="Q293" s="300"/>
    </row>
    <row r="294" spans="5:17">
      <c r="E294" s="270"/>
      <c r="F294" s="308"/>
      <c r="G294" s="300"/>
      <c r="K294" s="269"/>
      <c r="N294" s="308"/>
      <c r="O294" s="270"/>
      <c r="P294" s="308"/>
      <c r="Q294" s="300"/>
    </row>
    <row r="295" spans="5:17">
      <c r="E295" s="270"/>
      <c r="F295" s="308"/>
      <c r="G295" s="300"/>
      <c r="K295" s="269"/>
      <c r="N295" s="308"/>
      <c r="O295" s="270"/>
      <c r="P295" s="308"/>
      <c r="Q295" s="300"/>
    </row>
    <row r="296" spans="5:17">
      <c r="E296" s="270"/>
      <c r="F296" s="308"/>
      <c r="G296" s="300"/>
      <c r="K296" s="269"/>
      <c r="N296" s="308"/>
      <c r="O296" s="270"/>
      <c r="P296" s="308"/>
      <c r="Q296" s="300"/>
    </row>
    <row r="297" spans="5:17">
      <c r="E297" s="270"/>
      <c r="F297" s="308"/>
      <c r="G297" s="300"/>
      <c r="K297" s="269"/>
      <c r="N297" s="308"/>
      <c r="O297" s="270"/>
      <c r="P297" s="308"/>
      <c r="Q297" s="300"/>
    </row>
    <row r="298" spans="5:17">
      <c r="E298" s="270"/>
      <c r="F298" s="308"/>
      <c r="G298" s="300"/>
      <c r="K298" s="269"/>
      <c r="N298" s="308"/>
      <c r="O298" s="270"/>
      <c r="P298" s="308"/>
      <c r="Q298" s="300"/>
    </row>
    <row r="299" spans="5:17">
      <c r="E299" s="270"/>
      <c r="F299" s="308"/>
      <c r="G299" s="300"/>
      <c r="K299" s="269"/>
      <c r="N299" s="308"/>
      <c r="O299" s="270"/>
      <c r="P299" s="308"/>
      <c r="Q299" s="300"/>
    </row>
    <row r="300" spans="5:17">
      <c r="E300" s="270"/>
      <c r="F300" s="308"/>
      <c r="G300" s="300"/>
      <c r="K300" s="269"/>
      <c r="N300" s="308"/>
      <c r="O300" s="270"/>
      <c r="P300" s="308"/>
      <c r="Q300" s="300"/>
    </row>
    <row r="301" spans="5:17">
      <c r="E301" s="270"/>
      <c r="F301" s="308"/>
      <c r="G301" s="300"/>
      <c r="K301" s="269"/>
      <c r="N301" s="308"/>
      <c r="O301" s="270"/>
      <c r="P301" s="308"/>
      <c r="Q301" s="300"/>
    </row>
    <row r="302" spans="5:17">
      <c r="E302" s="270"/>
      <c r="F302" s="308"/>
      <c r="G302" s="300"/>
      <c r="K302" s="269"/>
      <c r="N302" s="308"/>
      <c r="O302" s="270"/>
      <c r="P302" s="308"/>
      <c r="Q302" s="300"/>
    </row>
    <row r="303" spans="5:17">
      <c r="E303" s="270"/>
      <c r="F303" s="308"/>
      <c r="G303" s="300"/>
      <c r="K303" s="269"/>
      <c r="N303" s="308"/>
      <c r="O303" s="270"/>
      <c r="P303" s="308"/>
      <c r="Q303" s="300"/>
    </row>
    <row r="304" spans="5:17">
      <c r="E304" s="270"/>
      <c r="F304" s="308"/>
      <c r="G304" s="300"/>
      <c r="K304" s="269"/>
      <c r="N304" s="308"/>
      <c r="O304" s="270"/>
      <c r="P304" s="308"/>
      <c r="Q304" s="300"/>
    </row>
    <row r="305" spans="5:17">
      <c r="E305" s="270"/>
      <c r="F305" s="308"/>
      <c r="G305" s="300"/>
      <c r="K305" s="269"/>
      <c r="N305" s="308"/>
      <c r="O305" s="270"/>
      <c r="P305" s="308"/>
      <c r="Q305" s="300"/>
    </row>
    <row r="306" spans="5:17">
      <c r="E306" s="270"/>
      <c r="F306" s="308"/>
      <c r="G306" s="300"/>
      <c r="K306" s="269"/>
      <c r="N306" s="308"/>
      <c r="O306" s="270"/>
      <c r="P306" s="308"/>
      <c r="Q306" s="300"/>
    </row>
    <row r="307" spans="5:17">
      <c r="E307" s="270"/>
      <c r="F307" s="308"/>
      <c r="G307" s="300"/>
      <c r="K307" s="269"/>
      <c r="N307" s="308"/>
      <c r="O307" s="270"/>
      <c r="P307" s="308"/>
      <c r="Q307" s="300"/>
    </row>
    <row r="308" spans="5:17">
      <c r="E308" s="270"/>
      <c r="F308" s="308"/>
      <c r="G308" s="300"/>
      <c r="K308" s="269"/>
      <c r="N308" s="308"/>
      <c r="O308" s="270"/>
      <c r="P308" s="308"/>
      <c r="Q308" s="300"/>
    </row>
    <row r="309" spans="5:17">
      <c r="E309" s="270"/>
      <c r="F309" s="308"/>
      <c r="G309" s="300"/>
      <c r="K309" s="269"/>
      <c r="N309" s="308"/>
      <c r="O309" s="270"/>
      <c r="P309" s="308"/>
      <c r="Q309" s="300"/>
    </row>
    <row r="310" spans="5:17">
      <c r="E310" s="270"/>
      <c r="F310" s="308"/>
      <c r="G310" s="300"/>
      <c r="K310" s="269"/>
      <c r="N310" s="308"/>
      <c r="O310" s="270"/>
      <c r="P310" s="308"/>
      <c r="Q310" s="300"/>
    </row>
    <row r="311" spans="5:17">
      <c r="E311" s="270"/>
      <c r="F311" s="308"/>
      <c r="G311" s="300"/>
      <c r="K311" s="269"/>
      <c r="N311" s="308"/>
      <c r="O311" s="270"/>
      <c r="P311" s="308"/>
      <c r="Q311" s="300"/>
    </row>
    <row r="312" spans="5:17">
      <c r="E312" s="270"/>
      <c r="F312" s="308"/>
      <c r="G312" s="300"/>
      <c r="K312" s="269"/>
      <c r="N312" s="308"/>
      <c r="O312" s="270"/>
      <c r="P312" s="308"/>
      <c r="Q312" s="300"/>
    </row>
    <row r="313" spans="5:17">
      <c r="E313" s="270"/>
      <c r="F313" s="308"/>
      <c r="G313" s="300"/>
      <c r="K313" s="269"/>
      <c r="N313" s="308"/>
      <c r="O313" s="270"/>
      <c r="P313" s="308"/>
      <c r="Q313" s="300"/>
    </row>
    <row r="314" spans="5:17">
      <c r="E314" s="270"/>
      <c r="F314" s="308"/>
      <c r="G314" s="300"/>
      <c r="K314" s="269"/>
      <c r="N314" s="308"/>
      <c r="O314" s="270"/>
      <c r="P314" s="308"/>
      <c r="Q314" s="300"/>
    </row>
    <row r="315" spans="5:17">
      <c r="E315" s="270"/>
      <c r="F315" s="308"/>
      <c r="G315" s="300"/>
      <c r="K315" s="269"/>
      <c r="N315" s="308"/>
      <c r="O315" s="270"/>
      <c r="P315" s="308"/>
      <c r="Q315" s="300"/>
    </row>
    <row r="316" spans="5:17">
      <c r="E316" s="270"/>
      <c r="F316" s="308"/>
      <c r="G316" s="300"/>
      <c r="K316" s="269"/>
      <c r="N316" s="308"/>
      <c r="O316" s="270"/>
      <c r="P316" s="308"/>
      <c r="Q316" s="300"/>
    </row>
    <row r="317" spans="5:17">
      <c r="E317" s="270"/>
      <c r="F317" s="308"/>
      <c r="G317" s="300"/>
      <c r="K317" s="269"/>
      <c r="N317" s="308"/>
      <c r="O317" s="270"/>
      <c r="P317" s="308"/>
      <c r="Q317" s="300"/>
    </row>
    <row r="318" spans="5:17">
      <c r="E318" s="270"/>
      <c r="F318" s="308"/>
      <c r="G318" s="300"/>
      <c r="K318" s="269"/>
      <c r="N318" s="308"/>
      <c r="O318" s="270"/>
      <c r="P318" s="308"/>
      <c r="Q318" s="300"/>
    </row>
    <row r="319" spans="5:17">
      <c r="E319" s="270"/>
      <c r="F319" s="308"/>
      <c r="G319" s="300"/>
      <c r="K319" s="269"/>
      <c r="N319" s="308"/>
      <c r="O319" s="270"/>
      <c r="P319" s="308"/>
      <c r="Q319" s="300"/>
    </row>
    <row r="320" spans="5:17">
      <c r="E320" s="270"/>
      <c r="F320" s="308"/>
      <c r="G320" s="300"/>
      <c r="K320" s="269"/>
      <c r="N320" s="308"/>
      <c r="O320" s="270"/>
      <c r="P320" s="308"/>
      <c r="Q320" s="300"/>
    </row>
    <row r="321" spans="5:17">
      <c r="E321" s="270"/>
      <c r="F321" s="308"/>
      <c r="G321" s="300"/>
      <c r="K321" s="269"/>
      <c r="N321" s="308"/>
      <c r="O321" s="270"/>
      <c r="P321" s="308"/>
      <c r="Q321" s="300"/>
    </row>
    <row r="322" spans="5:17">
      <c r="E322" s="270"/>
      <c r="F322" s="308"/>
      <c r="G322" s="300"/>
      <c r="K322" s="269"/>
      <c r="N322" s="308"/>
      <c r="O322" s="270"/>
      <c r="P322" s="308"/>
      <c r="Q322" s="300"/>
    </row>
    <row r="323" spans="5:17">
      <c r="E323" s="270"/>
      <c r="F323" s="308"/>
      <c r="G323" s="300"/>
      <c r="K323" s="269"/>
      <c r="N323" s="308"/>
      <c r="O323" s="270"/>
      <c r="P323" s="308"/>
      <c r="Q323" s="300"/>
    </row>
    <row r="324" spans="5:17">
      <c r="E324" s="270"/>
      <c r="F324" s="308"/>
      <c r="G324" s="300"/>
      <c r="K324" s="269"/>
      <c r="N324" s="308"/>
      <c r="O324" s="270"/>
      <c r="P324" s="308"/>
      <c r="Q324" s="300"/>
    </row>
    <row r="325" spans="5:17">
      <c r="E325" s="270"/>
      <c r="F325" s="308"/>
      <c r="G325" s="300"/>
      <c r="K325" s="269"/>
      <c r="N325" s="308"/>
      <c r="O325" s="270"/>
      <c r="P325" s="308"/>
      <c r="Q325" s="300"/>
    </row>
    <row r="326" spans="5:17">
      <c r="E326" s="270"/>
      <c r="F326" s="308"/>
      <c r="G326" s="300"/>
      <c r="K326" s="269"/>
      <c r="N326" s="308"/>
      <c r="O326" s="270"/>
      <c r="P326" s="308"/>
      <c r="Q326" s="300"/>
    </row>
    <row r="327" spans="5:17">
      <c r="E327" s="270"/>
      <c r="F327" s="308"/>
      <c r="G327" s="300"/>
      <c r="K327" s="269"/>
      <c r="N327" s="308"/>
      <c r="O327" s="270"/>
      <c r="P327" s="308"/>
      <c r="Q327" s="300"/>
    </row>
    <row r="328" spans="5:17">
      <c r="E328" s="270"/>
      <c r="F328" s="308"/>
      <c r="G328" s="300"/>
      <c r="K328" s="269"/>
      <c r="N328" s="308"/>
      <c r="O328" s="270"/>
      <c r="P328" s="308"/>
      <c r="Q328" s="300"/>
    </row>
    <row r="329" spans="5:17">
      <c r="E329" s="270"/>
      <c r="F329" s="308"/>
      <c r="G329" s="300"/>
      <c r="K329" s="269"/>
      <c r="N329" s="308"/>
      <c r="O329" s="270"/>
      <c r="P329" s="308"/>
      <c r="Q329" s="300"/>
    </row>
    <row r="330" spans="5:17">
      <c r="E330" s="270"/>
      <c r="F330" s="308"/>
      <c r="G330" s="300"/>
      <c r="K330" s="269"/>
      <c r="N330" s="308"/>
      <c r="O330" s="270"/>
      <c r="P330" s="308"/>
      <c r="Q330" s="300"/>
    </row>
    <row r="331" spans="5:17">
      <c r="E331" s="270"/>
      <c r="F331" s="308"/>
      <c r="G331" s="300"/>
      <c r="K331" s="269"/>
      <c r="N331" s="308"/>
      <c r="O331" s="270"/>
      <c r="P331" s="308"/>
      <c r="Q331" s="300"/>
    </row>
    <row r="332" spans="5:17">
      <c r="E332" s="270"/>
      <c r="F332" s="308"/>
      <c r="G332" s="300"/>
      <c r="K332" s="269"/>
      <c r="N332" s="308"/>
      <c r="O332" s="270"/>
      <c r="P332" s="308"/>
      <c r="Q332" s="300"/>
    </row>
    <row r="333" spans="5:17">
      <c r="E333" s="270"/>
      <c r="F333" s="308"/>
      <c r="G333" s="300"/>
      <c r="K333" s="269"/>
      <c r="N333" s="308"/>
      <c r="O333" s="270"/>
      <c r="P333" s="308"/>
      <c r="Q333" s="300"/>
    </row>
    <row r="334" spans="5:17">
      <c r="E334" s="270"/>
      <c r="F334" s="308"/>
      <c r="G334" s="300"/>
      <c r="K334" s="269"/>
      <c r="N334" s="308"/>
      <c r="O334" s="270"/>
      <c r="P334" s="308"/>
      <c r="Q334" s="300"/>
    </row>
    <row r="335" spans="5:17">
      <c r="E335" s="270"/>
      <c r="F335" s="308"/>
      <c r="G335" s="300"/>
      <c r="K335" s="269"/>
      <c r="N335" s="308"/>
      <c r="O335" s="270"/>
      <c r="P335" s="308"/>
      <c r="Q335" s="300"/>
    </row>
    <row r="336" spans="5:17">
      <c r="E336" s="270"/>
      <c r="F336" s="308"/>
      <c r="G336" s="300"/>
      <c r="K336" s="269"/>
      <c r="N336" s="308"/>
      <c r="O336" s="270"/>
      <c r="P336" s="308"/>
      <c r="Q336" s="300"/>
    </row>
    <row r="337" spans="5:17">
      <c r="E337" s="270"/>
      <c r="F337" s="308"/>
      <c r="G337" s="300"/>
      <c r="K337" s="269"/>
      <c r="N337" s="308"/>
      <c r="O337" s="270"/>
      <c r="P337" s="308"/>
      <c r="Q337" s="300"/>
    </row>
    <row r="338" spans="5:17">
      <c r="E338" s="270"/>
      <c r="F338" s="308"/>
      <c r="G338" s="300"/>
      <c r="K338" s="269"/>
      <c r="N338" s="308"/>
      <c r="O338" s="270"/>
      <c r="P338" s="308"/>
      <c r="Q338" s="300"/>
    </row>
    <row r="339" spans="5:17">
      <c r="E339" s="270"/>
      <c r="F339" s="308"/>
      <c r="G339" s="300"/>
      <c r="K339" s="269"/>
      <c r="N339" s="308"/>
      <c r="O339" s="270"/>
      <c r="P339" s="308"/>
      <c r="Q339" s="300"/>
    </row>
    <row r="340" spans="5:17">
      <c r="E340" s="270"/>
      <c r="F340" s="308"/>
      <c r="G340" s="300"/>
      <c r="K340" s="269"/>
      <c r="N340" s="308"/>
      <c r="O340" s="270"/>
      <c r="P340" s="308"/>
      <c r="Q340" s="300"/>
    </row>
    <row r="341" spans="5:17">
      <c r="E341" s="270"/>
      <c r="F341" s="308"/>
      <c r="G341" s="300"/>
      <c r="K341" s="269"/>
      <c r="N341" s="308"/>
      <c r="O341" s="270"/>
      <c r="P341" s="308"/>
      <c r="Q341" s="300"/>
    </row>
    <row r="342" spans="5:17">
      <c r="E342" s="270"/>
      <c r="F342" s="308"/>
      <c r="G342" s="300"/>
      <c r="K342" s="269"/>
      <c r="N342" s="308"/>
      <c r="O342" s="270"/>
      <c r="P342" s="308"/>
      <c r="Q342" s="300"/>
    </row>
    <row r="343" spans="5:17">
      <c r="E343" s="270"/>
      <c r="F343" s="308"/>
      <c r="G343" s="300"/>
      <c r="K343" s="269"/>
      <c r="N343" s="308"/>
      <c r="O343" s="270"/>
      <c r="P343" s="308"/>
      <c r="Q343" s="300"/>
    </row>
    <row r="344" spans="5:17">
      <c r="E344" s="270"/>
      <c r="F344" s="308"/>
      <c r="G344" s="300"/>
      <c r="K344" s="269"/>
      <c r="N344" s="308"/>
      <c r="O344" s="270"/>
      <c r="P344" s="308"/>
      <c r="Q344" s="300"/>
    </row>
    <row r="345" spans="5:17">
      <c r="E345" s="270"/>
      <c r="F345" s="308"/>
      <c r="G345" s="300"/>
      <c r="K345" s="269"/>
      <c r="N345" s="308"/>
      <c r="O345" s="270"/>
      <c r="P345" s="308"/>
      <c r="Q345" s="300"/>
    </row>
    <row r="346" spans="5:17">
      <c r="E346" s="270"/>
      <c r="F346" s="308"/>
      <c r="G346" s="300"/>
      <c r="K346" s="269"/>
      <c r="N346" s="308"/>
      <c r="O346" s="270"/>
      <c r="P346" s="308"/>
      <c r="Q346" s="300"/>
    </row>
    <row r="347" spans="5:17">
      <c r="E347" s="270"/>
      <c r="F347" s="308"/>
      <c r="G347" s="300"/>
      <c r="K347" s="269"/>
      <c r="N347" s="308"/>
      <c r="O347" s="270"/>
      <c r="P347" s="308"/>
      <c r="Q347" s="300"/>
    </row>
    <row r="348" spans="5:17">
      <c r="E348" s="270"/>
      <c r="F348" s="308"/>
      <c r="G348" s="300"/>
      <c r="K348" s="269"/>
      <c r="N348" s="308"/>
      <c r="O348" s="270"/>
      <c r="P348" s="308"/>
      <c r="Q348" s="300"/>
    </row>
    <row r="349" spans="5:17">
      <c r="E349" s="270"/>
      <c r="F349" s="308"/>
      <c r="G349" s="300"/>
      <c r="K349" s="269"/>
      <c r="N349" s="308"/>
      <c r="O349" s="270"/>
      <c r="P349" s="308"/>
      <c r="Q349" s="300"/>
    </row>
    <row r="350" spans="5:17">
      <c r="E350" s="270"/>
      <c r="F350" s="308"/>
      <c r="G350" s="300"/>
      <c r="K350" s="269"/>
      <c r="N350" s="308"/>
      <c r="O350" s="270"/>
      <c r="P350" s="308"/>
      <c r="Q350" s="300"/>
    </row>
    <row r="351" spans="5:17">
      <c r="E351" s="270"/>
      <c r="F351" s="308"/>
      <c r="G351" s="300"/>
      <c r="K351" s="269"/>
      <c r="N351" s="308"/>
      <c r="O351" s="270"/>
      <c r="P351" s="308"/>
      <c r="Q351" s="300"/>
    </row>
    <row r="352" spans="5:17">
      <c r="E352" s="270"/>
      <c r="F352" s="308"/>
      <c r="G352" s="300"/>
      <c r="K352" s="269"/>
      <c r="N352" s="308"/>
      <c r="O352" s="270"/>
      <c r="P352" s="308"/>
      <c r="Q352" s="300"/>
    </row>
    <row r="353" spans="5:17">
      <c r="E353" s="270"/>
      <c r="F353" s="308"/>
      <c r="G353" s="300"/>
      <c r="K353" s="269"/>
      <c r="N353" s="308"/>
      <c r="O353" s="270"/>
      <c r="P353" s="308"/>
      <c r="Q353" s="300"/>
    </row>
    <row r="354" spans="5:17">
      <c r="E354" s="270"/>
      <c r="F354" s="308"/>
      <c r="G354" s="300"/>
      <c r="K354" s="269"/>
      <c r="N354" s="308"/>
      <c r="O354" s="270"/>
      <c r="P354" s="308"/>
      <c r="Q354" s="300"/>
    </row>
    <row r="355" spans="5:17">
      <c r="E355" s="270"/>
      <c r="F355" s="308"/>
      <c r="G355" s="300"/>
      <c r="K355" s="269"/>
      <c r="N355" s="308"/>
      <c r="O355" s="270"/>
      <c r="P355" s="308"/>
      <c r="Q355" s="300"/>
    </row>
    <row r="356" spans="5:17">
      <c r="E356" s="270"/>
      <c r="F356" s="308"/>
      <c r="G356" s="300"/>
      <c r="K356" s="269"/>
      <c r="N356" s="308"/>
      <c r="O356" s="270"/>
      <c r="P356" s="308"/>
      <c r="Q356" s="300"/>
    </row>
    <row r="357" spans="5:17">
      <c r="E357" s="270"/>
      <c r="F357" s="308"/>
      <c r="G357" s="300"/>
      <c r="K357" s="269"/>
      <c r="N357" s="308"/>
      <c r="O357" s="270"/>
      <c r="P357" s="308"/>
      <c r="Q357" s="300"/>
    </row>
    <row r="358" spans="5:17">
      <c r="E358" s="270"/>
      <c r="F358" s="308"/>
      <c r="G358" s="300"/>
      <c r="K358" s="269"/>
      <c r="N358" s="308"/>
      <c r="O358" s="270"/>
      <c r="P358" s="308"/>
      <c r="Q358" s="300"/>
    </row>
    <row r="359" spans="5:17">
      <c r="E359" s="270"/>
      <c r="F359" s="308"/>
      <c r="G359" s="300"/>
      <c r="K359" s="269"/>
      <c r="N359" s="308"/>
      <c r="O359" s="270"/>
      <c r="P359" s="308"/>
      <c r="Q359" s="300"/>
    </row>
    <row r="360" spans="5:17">
      <c r="E360" s="270"/>
      <c r="F360" s="308"/>
      <c r="G360" s="300"/>
      <c r="K360" s="269"/>
      <c r="N360" s="308"/>
      <c r="O360" s="270"/>
      <c r="P360" s="308"/>
      <c r="Q360" s="300"/>
    </row>
    <row r="361" spans="5:17">
      <c r="E361" s="270"/>
      <c r="F361" s="308"/>
      <c r="G361" s="300"/>
      <c r="K361" s="269"/>
      <c r="N361" s="308"/>
      <c r="O361" s="270"/>
      <c r="P361" s="308"/>
      <c r="Q361" s="300"/>
    </row>
    <row r="362" spans="5:17">
      <c r="E362" s="270"/>
      <c r="F362" s="308"/>
      <c r="G362" s="300"/>
      <c r="K362" s="269"/>
      <c r="N362" s="308"/>
      <c r="O362" s="270"/>
      <c r="P362" s="308"/>
      <c r="Q362" s="300"/>
    </row>
    <row r="363" spans="5:17">
      <c r="E363" s="270"/>
      <c r="F363" s="308"/>
      <c r="G363" s="300"/>
      <c r="K363" s="269"/>
      <c r="N363" s="308"/>
      <c r="O363" s="270"/>
      <c r="P363" s="308"/>
      <c r="Q363" s="300"/>
    </row>
    <row r="364" spans="5:17">
      <c r="E364" s="270"/>
      <c r="F364" s="308"/>
      <c r="G364" s="300"/>
      <c r="K364" s="269"/>
      <c r="N364" s="308"/>
      <c r="O364" s="270"/>
      <c r="P364" s="308"/>
      <c r="Q364" s="300"/>
    </row>
    <row r="365" spans="5:17">
      <c r="E365" s="270"/>
      <c r="F365" s="308"/>
      <c r="G365" s="300"/>
      <c r="K365" s="269"/>
      <c r="N365" s="308"/>
      <c r="O365" s="270"/>
      <c r="P365" s="308"/>
      <c r="Q365" s="300"/>
    </row>
    <row r="366" spans="5:17">
      <c r="E366" s="270"/>
      <c r="F366" s="308"/>
      <c r="G366" s="300"/>
      <c r="K366" s="269"/>
      <c r="N366" s="308"/>
      <c r="O366" s="270"/>
      <c r="P366" s="308"/>
      <c r="Q366" s="300"/>
    </row>
    <row r="367" spans="5:17">
      <c r="E367" s="270"/>
      <c r="F367" s="308"/>
      <c r="G367" s="300"/>
      <c r="K367" s="269"/>
      <c r="N367" s="308"/>
      <c r="O367" s="270"/>
      <c r="P367" s="308"/>
      <c r="Q367" s="300"/>
    </row>
    <row r="368" spans="5:17">
      <c r="E368" s="270"/>
      <c r="F368" s="308"/>
      <c r="G368" s="300"/>
      <c r="K368" s="269"/>
      <c r="N368" s="308"/>
      <c r="O368" s="270"/>
      <c r="P368" s="308"/>
      <c r="Q368" s="300"/>
    </row>
    <row r="369" spans="5:17">
      <c r="E369" s="270"/>
      <c r="F369" s="308"/>
      <c r="G369" s="300"/>
      <c r="K369" s="269"/>
      <c r="N369" s="308"/>
      <c r="O369" s="270"/>
      <c r="P369" s="308"/>
      <c r="Q369" s="300"/>
    </row>
    <row r="370" spans="5:17">
      <c r="E370" s="270"/>
      <c r="F370" s="308"/>
      <c r="G370" s="300"/>
      <c r="K370" s="269"/>
      <c r="N370" s="308"/>
      <c r="O370" s="270"/>
      <c r="P370" s="308"/>
      <c r="Q370" s="300"/>
    </row>
    <row r="371" spans="5:17">
      <c r="E371" s="270"/>
      <c r="F371" s="308"/>
      <c r="G371" s="300"/>
      <c r="K371" s="269"/>
      <c r="N371" s="308"/>
      <c r="O371" s="270"/>
      <c r="P371" s="308"/>
      <c r="Q371" s="300"/>
    </row>
    <row r="372" spans="5:17">
      <c r="E372" s="270"/>
      <c r="F372" s="308"/>
      <c r="G372" s="300"/>
      <c r="K372" s="269"/>
      <c r="N372" s="308"/>
      <c r="O372" s="270"/>
      <c r="P372" s="308"/>
      <c r="Q372" s="300"/>
    </row>
    <row r="373" spans="5:17">
      <c r="E373" s="270"/>
      <c r="F373" s="308"/>
      <c r="G373" s="300"/>
      <c r="K373" s="269"/>
      <c r="N373" s="308"/>
      <c r="O373" s="270"/>
      <c r="P373" s="308"/>
      <c r="Q373" s="300"/>
    </row>
    <row r="374" spans="5:17">
      <c r="E374" s="270"/>
      <c r="F374" s="308"/>
      <c r="G374" s="300"/>
      <c r="K374" s="269"/>
      <c r="N374" s="308"/>
      <c r="O374" s="270"/>
      <c r="P374" s="308"/>
      <c r="Q374" s="300"/>
    </row>
    <row r="375" spans="5:17">
      <c r="E375" s="270"/>
      <c r="F375" s="308"/>
      <c r="G375" s="300"/>
      <c r="K375" s="269"/>
      <c r="N375" s="308"/>
      <c r="O375" s="270"/>
      <c r="P375" s="308"/>
      <c r="Q375" s="300"/>
    </row>
    <row r="376" spans="5:17">
      <c r="E376" s="270"/>
      <c r="F376" s="308"/>
      <c r="G376" s="300"/>
      <c r="K376" s="269"/>
      <c r="N376" s="308"/>
      <c r="O376" s="270"/>
      <c r="P376" s="308"/>
      <c r="Q376" s="300"/>
    </row>
    <row r="377" spans="5:17">
      <c r="E377" s="270"/>
      <c r="F377" s="308"/>
      <c r="G377" s="300"/>
      <c r="K377" s="269"/>
      <c r="N377" s="308"/>
      <c r="O377" s="270"/>
      <c r="P377" s="308"/>
      <c r="Q377" s="300"/>
    </row>
    <row r="378" spans="5:17">
      <c r="E378" s="270"/>
      <c r="F378" s="308"/>
      <c r="G378" s="300"/>
      <c r="K378" s="269"/>
      <c r="N378" s="308"/>
      <c r="O378" s="270"/>
      <c r="P378" s="308"/>
      <c r="Q378" s="300"/>
    </row>
    <row r="379" spans="5:17">
      <c r="E379" s="270"/>
      <c r="F379" s="308"/>
      <c r="G379" s="300"/>
      <c r="K379" s="269"/>
      <c r="N379" s="308"/>
      <c r="O379" s="270"/>
      <c r="P379" s="308"/>
      <c r="Q379" s="300"/>
    </row>
    <row r="380" spans="5:17">
      <c r="E380" s="270"/>
      <c r="F380" s="308"/>
      <c r="G380" s="300"/>
      <c r="K380" s="269"/>
      <c r="N380" s="308"/>
      <c r="O380" s="270"/>
      <c r="P380" s="308"/>
      <c r="Q380" s="300"/>
    </row>
    <row r="381" spans="5:17">
      <c r="E381" s="270"/>
      <c r="F381" s="308"/>
      <c r="G381" s="300"/>
      <c r="K381" s="269"/>
      <c r="N381" s="308"/>
      <c r="O381" s="270"/>
      <c r="P381" s="308"/>
      <c r="Q381" s="300"/>
    </row>
    <row r="382" spans="5:17">
      <c r="E382" s="270"/>
      <c r="F382" s="308"/>
      <c r="G382" s="300"/>
      <c r="K382" s="269"/>
      <c r="N382" s="308"/>
      <c r="O382" s="270"/>
      <c r="P382" s="308"/>
      <c r="Q382" s="300"/>
    </row>
    <row r="383" spans="5:17">
      <c r="E383" s="270"/>
      <c r="F383" s="308"/>
      <c r="G383" s="300"/>
      <c r="K383" s="269"/>
      <c r="N383" s="308"/>
      <c r="O383" s="270"/>
      <c r="P383" s="308"/>
      <c r="Q383" s="300"/>
    </row>
    <row r="384" spans="5:17">
      <c r="E384" s="270"/>
      <c r="F384" s="308"/>
      <c r="G384" s="300"/>
      <c r="K384" s="269"/>
      <c r="N384" s="308"/>
      <c r="O384" s="270"/>
      <c r="P384" s="308"/>
      <c r="Q384" s="300"/>
    </row>
    <row r="385" spans="5:17">
      <c r="E385" s="270"/>
      <c r="F385" s="308"/>
      <c r="G385" s="300"/>
      <c r="K385" s="269"/>
      <c r="N385" s="308"/>
      <c r="O385" s="270"/>
      <c r="P385" s="308"/>
      <c r="Q385" s="300"/>
    </row>
    <row r="386" spans="5:17">
      <c r="E386" s="270"/>
      <c r="F386" s="308"/>
      <c r="G386" s="300"/>
      <c r="K386" s="269"/>
      <c r="N386" s="308"/>
      <c r="O386" s="270"/>
      <c r="P386" s="308"/>
      <c r="Q386" s="300"/>
    </row>
    <row r="387" spans="5:17">
      <c r="E387" s="270"/>
      <c r="F387" s="308"/>
      <c r="G387" s="300"/>
      <c r="K387" s="269"/>
      <c r="N387" s="308"/>
      <c r="O387" s="270"/>
      <c r="P387" s="308"/>
      <c r="Q387" s="300"/>
    </row>
    <row r="388" spans="5:17">
      <c r="E388" s="270"/>
      <c r="F388" s="308"/>
      <c r="G388" s="300"/>
      <c r="K388" s="269"/>
      <c r="N388" s="308"/>
      <c r="O388" s="270"/>
      <c r="P388" s="308"/>
      <c r="Q388" s="300"/>
    </row>
    <row r="389" spans="5:17">
      <c r="E389" s="270"/>
      <c r="F389" s="308"/>
      <c r="G389" s="300"/>
      <c r="K389" s="269"/>
      <c r="N389" s="308"/>
      <c r="O389" s="270"/>
      <c r="P389" s="308"/>
      <c r="Q389" s="300"/>
    </row>
    <row r="390" spans="5:17">
      <c r="E390" s="270"/>
      <c r="F390" s="308"/>
      <c r="G390" s="300"/>
      <c r="K390" s="269"/>
      <c r="N390" s="308"/>
      <c r="O390" s="270"/>
      <c r="P390" s="308"/>
      <c r="Q390" s="300"/>
    </row>
    <row r="391" spans="5:17">
      <c r="E391" s="270"/>
      <c r="F391" s="308"/>
      <c r="G391" s="300"/>
      <c r="K391" s="269"/>
      <c r="N391" s="308"/>
      <c r="O391" s="270"/>
      <c r="P391" s="308"/>
      <c r="Q391" s="300"/>
    </row>
    <row r="392" spans="5:17">
      <c r="E392" s="270"/>
      <c r="F392" s="308"/>
      <c r="G392" s="300"/>
      <c r="K392" s="269"/>
      <c r="N392" s="308"/>
      <c r="O392" s="270"/>
      <c r="P392" s="308"/>
      <c r="Q392" s="300"/>
    </row>
    <row r="393" spans="5:17">
      <c r="E393" s="270"/>
      <c r="F393" s="308"/>
      <c r="G393" s="300"/>
      <c r="K393" s="269"/>
      <c r="N393" s="308"/>
      <c r="O393" s="270"/>
      <c r="P393" s="308"/>
      <c r="Q393" s="300"/>
    </row>
    <row r="394" spans="5:17">
      <c r="E394" s="270"/>
      <c r="F394" s="308"/>
      <c r="G394" s="300"/>
      <c r="K394" s="269"/>
      <c r="N394" s="308"/>
      <c r="O394" s="270"/>
      <c r="P394" s="308"/>
      <c r="Q394" s="300"/>
    </row>
    <row r="395" spans="5:17">
      <c r="E395" s="270"/>
      <c r="F395" s="308"/>
      <c r="G395" s="300"/>
      <c r="K395" s="269"/>
      <c r="N395" s="308"/>
      <c r="O395" s="270"/>
      <c r="P395" s="308"/>
      <c r="Q395" s="300"/>
    </row>
    <row r="396" spans="5:17">
      <c r="E396" s="270"/>
      <c r="F396" s="308"/>
      <c r="G396" s="300"/>
      <c r="K396" s="269"/>
      <c r="N396" s="308"/>
      <c r="O396" s="270"/>
      <c r="P396" s="308"/>
      <c r="Q396" s="300"/>
    </row>
    <row r="397" spans="5:17">
      <c r="E397" s="270"/>
      <c r="F397" s="308"/>
      <c r="G397" s="300"/>
      <c r="K397" s="269"/>
      <c r="N397" s="308"/>
      <c r="O397" s="270"/>
      <c r="P397" s="308"/>
      <c r="Q397" s="300"/>
    </row>
    <row r="398" spans="5:17">
      <c r="E398" s="270"/>
      <c r="F398" s="308"/>
      <c r="G398" s="300"/>
      <c r="K398" s="269"/>
      <c r="N398" s="308"/>
      <c r="O398" s="270"/>
      <c r="P398" s="308"/>
      <c r="Q398" s="300"/>
    </row>
    <row r="399" spans="5:17">
      <c r="E399" s="270"/>
      <c r="F399" s="308"/>
      <c r="G399" s="300"/>
      <c r="K399" s="269"/>
      <c r="N399" s="308"/>
      <c r="O399" s="270"/>
      <c r="P399" s="308"/>
      <c r="Q399" s="300"/>
    </row>
    <row r="400" spans="5:17">
      <c r="E400" s="270"/>
      <c r="F400" s="308"/>
      <c r="G400" s="300"/>
      <c r="K400" s="269"/>
      <c r="N400" s="308"/>
      <c r="O400" s="270"/>
      <c r="P400" s="308"/>
      <c r="Q400" s="300"/>
    </row>
    <row r="401" spans="5:17">
      <c r="E401" s="270"/>
      <c r="F401" s="308"/>
      <c r="G401" s="300"/>
      <c r="K401" s="269"/>
      <c r="N401" s="308"/>
      <c r="O401" s="270"/>
      <c r="P401" s="308"/>
      <c r="Q401" s="300"/>
    </row>
    <row r="402" spans="5:17">
      <c r="E402" s="270"/>
      <c r="F402" s="308"/>
      <c r="G402" s="300"/>
      <c r="K402" s="269"/>
      <c r="N402" s="308"/>
      <c r="O402" s="270"/>
      <c r="P402" s="308"/>
      <c r="Q402" s="300"/>
    </row>
    <row r="403" spans="5:17">
      <c r="E403" s="270"/>
      <c r="F403" s="308"/>
      <c r="G403" s="300"/>
      <c r="K403" s="269"/>
      <c r="N403" s="308"/>
      <c r="O403" s="270"/>
      <c r="P403" s="308"/>
      <c r="Q403" s="300"/>
    </row>
    <row r="404" spans="5:17">
      <c r="E404" s="270"/>
      <c r="F404" s="308"/>
      <c r="G404" s="300"/>
      <c r="K404" s="269"/>
      <c r="N404" s="308"/>
      <c r="O404" s="270"/>
      <c r="P404" s="308"/>
      <c r="Q404" s="300"/>
    </row>
    <row r="405" spans="5:17">
      <c r="E405" s="270"/>
      <c r="F405" s="308"/>
      <c r="G405" s="300"/>
      <c r="K405" s="269"/>
      <c r="N405" s="308"/>
      <c r="O405" s="270"/>
      <c r="P405" s="308"/>
      <c r="Q405" s="300"/>
    </row>
    <row r="406" spans="5:17">
      <c r="E406" s="270"/>
      <c r="F406" s="308"/>
      <c r="G406" s="300"/>
      <c r="K406" s="269"/>
      <c r="N406" s="308"/>
      <c r="O406" s="270"/>
      <c r="P406" s="308"/>
      <c r="Q406" s="300"/>
    </row>
    <row r="407" spans="5:17">
      <c r="E407" s="270"/>
      <c r="F407" s="308"/>
      <c r="G407" s="300"/>
      <c r="K407" s="269"/>
      <c r="N407" s="308"/>
      <c r="O407" s="270"/>
      <c r="P407" s="308"/>
      <c r="Q407" s="300"/>
    </row>
    <row r="408" spans="5:17">
      <c r="E408" s="270"/>
      <c r="F408" s="308"/>
      <c r="G408" s="300"/>
      <c r="K408" s="269"/>
      <c r="N408" s="308"/>
      <c r="O408" s="270"/>
      <c r="P408" s="308"/>
      <c r="Q408" s="300"/>
    </row>
    <row r="409" spans="5:17">
      <c r="E409" s="270"/>
      <c r="F409" s="308"/>
      <c r="G409" s="300"/>
      <c r="K409" s="269"/>
      <c r="N409" s="308"/>
      <c r="O409" s="270"/>
      <c r="P409" s="308"/>
      <c r="Q409" s="300"/>
    </row>
    <row r="410" spans="5:17">
      <c r="E410" s="270"/>
      <c r="F410" s="308"/>
      <c r="G410" s="300"/>
      <c r="K410" s="269"/>
      <c r="N410" s="308"/>
      <c r="O410" s="270"/>
      <c r="P410" s="308"/>
      <c r="Q410" s="300"/>
    </row>
    <row r="411" spans="5:17">
      <c r="E411" s="270"/>
      <c r="F411" s="308"/>
      <c r="G411" s="300"/>
      <c r="K411" s="269"/>
      <c r="N411" s="308"/>
      <c r="O411" s="270"/>
      <c r="P411" s="308"/>
      <c r="Q411" s="300"/>
    </row>
    <row r="412" spans="5:17">
      <c r="E412" s="270"/>
      <c r="F412" s="308"/>
      <c r="G412" s="300"/>
      <c r="K412" s="269"/>
      <c r="N412" s="308"/>
      <c r="O412" s="270"/>
      <c r="P412" s="308"/>
      <c r="Q412" s="300"/>
    </row>
    <row r="413" spans="5:17">
      <c r="E413" s="270"/>
      <c r="F413" s="308"/>
      <c r="G413" s="300"/>
      <c r="K413" s="269"/>
      <c r="N413" s="308"/>
      <c r="O413" s="270"/>
      <c r="P413" s="308"/>
      <c r="Q413" s="300"/>
    </row>
    <row r="414" spans="5:17">
      <c r="E414" s="270"/>
      <c r="F414" s="308"/>
      <c r="G414" s="300"/>
      <c r="K414" s="269"/>
      <c r="N414" s="308"/>
      <c r="O414" s="270"/>
      <c r="P414" s="308"/>
      <c r="Q414" s="300"/>
    </row>
    <row r="415" spans="5:17">
      <c r="E415" s="270"/>
      <c r="F415" s="308"/>
      <c r="G415" s="300"/>
      <c r="K415" s="269"/>
      <c r="N415" s="308"/>
      <c r="O415" s="270"/>
      <c r="P415" s="308"/>
      <c r="Q415" s="300"/>
    </row>
    <row r="416" spans="5:17">
      <c r="E416" s="270"/>
      <c r="F416" s="308"/>
      <c r="G416" s="300"/>
      <c r="K416" s="269"/>
      <c r="N416" s="308"/>
      <c r="O416" s="270"/>
      <c r="P416" s="308"/>
      <c r="Q416" s="300"/>
    </row>
    <row r="417" spans="5:17">
      <c r="E417" s="270"/>
      <c r="F417" s="308"/>
      <c r="G417" s="300"/>
      <c r="K417" s="269"/>
      <c r="N417" s="308"/>
      <c r="O417" s="270"/>
      <c r="P417" s="308"/>
      <c r="Q417" s="300"/>
    </row>
    <row r="418" spans="5:17">
      <c r="E418" s="270"/>
      <c r="F418" s="308"/>
      <c r="G418" s="300"/>
      <c r="K418" s="269"/>
      <c r="N418" s="308"/>
      <c r="O418" s="270"/>
      <c r="P418" s="308"/>
      <c r="Q418" s="300"/>
    </row>
    <row r="419" spans="5:17">
      <c r="E419" s="270"/>
      <c r="F419" s="308"/>
      <c r="G419" s="300"/>
      <c r="K419" s="269"/>
      <c r="N419" s="308"/>
      <c r="O419" s="270"/>
      <c r="P419" s="308"/>
      <c r="Q419" s="300"/>
    </row>
    <row r="420" spans="5:17">
      <c r="E420" s="270"/>
      <c r="F420" s="308"/>
      <c r="G420" s="300"/>
      <c r="K420" s="269"/>
      <c r="N420" s="308"/>
      <c r="O420" s="270"/>
      <c r="P420" s="308"/>
      <c r="Q420" s="300"/>
    </row>
    <row r="421" spans="5:17">
      <c r="E421" s="270"/>
      <c r="F421" s="308"/>
      <c r="G421" s="300"/>
      <c r="K421" s="269"/>
      <c r="N421" s="308"/>
      <c r="O421" s="270"/>
      <c r="P421" s="308"/>
      <c r="Q421" s="300"/>
    </row>
    <row r="422" spans="5:17">
      <c r="E422" s="270"/>
      <c r="F422" s="308"/>
      <c r="G422" s="300"/>
      <c r="K422" s="269"/>
      <c r="N422" s="308"/>
      <c r="O422" s="270"/>
      <c r="P422" s="308"/>
      <c r="Q422" s="300"/>
    </row>
    <row r="423" spans="5:17">
      <c r="E423" s="270"/>
      <c r="F423" s="308"/>
      <c r="G423" s="300"/>
      <c r="K423" s="269"/>
      <c r="N423" s="308"/>
      <c r="O423" s="270"/>
      <c r="P423" s="308"/>
      <c r="Q423" s="300"/>
    </row>
    <row r="424" spans="5:17">
      <c r="E424" s="270"/>
      <c r="F424" s="308"/>
      <c r="G424" s="300"/>
      <c r="K424" s="269"/>
      <c r="N424" s="308"/>
      <c r="O424" s="270"/>
      <c r="P424" s="308"/>
      <c r="Q424" s="300"/>
    </row>
    <row r="425" spans="5:17">
      <c r="E425" s="270"/>
      <c r="F425" s="308"/>
      <c r="G425" s="300"/>
      <c r="K425" s="269"/>
      <c r="N425" s="308"/>
      <c r="O425" s="270"/>
      <c r="P425" s="308"/>
      <c r="Q425" s="300"/>
    </row>
    <row r="426" spans="5:17">
      <c r="E426" s="270"/>
      <c r="F426" s="308"/>
      <c r="G426" s="300"/>
      <c r="K426" s="269"/>
      <c r="N426" s="308"/>
      <c r="O426" s="270"/>
      <c r="P426" s="308"/>
      <c r="Q426" s="300"/>
    </row>
    <row r="427" spans="5:17">
      <c r="E427" s="270"/>
      <c r="F427" s="308"/>
      <c r="G427" s="300"/>
      <c r="K427" s="269"/>
      <c r="N427" s="308"/>
      <c r="O427" s="270"/>
      <c r="P427" s="308"/>
      <c r="Q427" s="300"/>
    </row>
    <row r="428" spans="5:17">
      <c r="E428" s="270"/>
      <c r="F428" s="308"/>
      <c r="G428" s="300"/>
      <c r="K428" s="269"/>
      <c r="N428" s="308"/>
      <c r="O428" s="270"/>
      <c r="P428" s="308"/>
      <c r="Q428" s="300"/>
    </row>
    <row r="429" spans="5:17">
      <c r="E429" s="270"/>
      <c r="F429" s="308"/>
      <c r="G429" s="300"/>
      <c r="K429" s="269"/>
      <c r="N429" s="308"/>
      <c r="O429" s="270"/>
      <c r="P429" s="308"/>
      <c r="Q429" s="300"/>
    </row>
    <row r="430" spans="5:17">
      <c r="E430" s="270"/>
      <c r="F430" s="308"/>
      <c r="G430" s="300"/>
      <c r="K430" s="269"/>
      <c r="N430" s="308"/>
      <c r="O430" s="270"/>
      <c r="P430" s="308"/>
      <c r="Q430" s="300"/>
    </row>
    <row r="431" spans="5:17">
      <c r="E431" s="270"/>
      <c r="F431" s="308"/>
      <c r="G431" s="300"/>
      <c r="K431" s="269"/>
      <c r="N431" s="308"/>
      <c r="O431" s="270"/>
      <c r="P431" s="308"/>
      <c r="Q431" s="300"/>
    </row>
    <row r="432" spans="5:17">
      <c r="E432" s="270"/>
      <c r="F432" s="308"/>
      <c r="G432" s="300"/>
      <c r="K432" s="269"/>
      <c r="N432" s="308"/>
      <c r="O432" s="270"/>
      <c r="P432" s="308"/>
      <c r="Q432" s="300"/>
    </row>
    <row r="433" spans="5:17">
      <c r="E433" s="270"/>
      <c r="F433" s="308"/>
      <c r="G433" s="300"/>
      <c r="K433" s="269"/>
      <c r="N433" s="308"/>
      <c r="O433" s="270"/>
      <c r="P433" s="308"/>
      <c r="Q433" s="300"/>
    </row>
    <row r="434" spans="5:17">
      <c r="E434" s="270"/>
      <c r="F434" s="308"/>
      <c r="G434" s="300"/>
      <c r="K434" s="269"/>
      <c r="N434" s="308"/>
      <c r="O434" s="270"/>
      <c r="P434" s="308"/>
      <c r="Q434" s="300"/>
    </row>
    <row r="435" spans="5:17">
      <c r="E435" s="270"/>
      <c r="F435" s="308"/>
      <c r="G435" s="300"/>
      <c r="K435" s="269"/>
      <c r="N435" s="308"/>
      <c r="O435" s="270"/>
      <c r="P435" s="308"/>
      <c r="Q435" s="300"/>
    </row>
    <row r="436" spans="5:17">
      <c r="E436" s="270"/>
      <c r="F436" s="308"/>
      <c r="G436" s="300"/>
      <c r="K436" s="269"/>
      <c r="N436" s="308"/>
      <c r="O436" s="270"/>
      <c r="P436" s="308"/>
      <c r="Q436" s="300"/>
    </row>
    <row r="437" spans="5:17">
      <c r="E437" s="270"/>
      <c r="F437" s="308"/>
      <c r="G437" s="300"/>
      <c r="K437" s="269"/>
      <c r="N437" s="308"/>
      <c r="O437" s="270"/>
      <c r="P437" s="308"/>
      <c r="Q437" s="300"/>
    </row>
    <row r="438" spans="5:17">
      <c r="E438" s="270"/>
      <c r="F438" s="308"/>
      <c r="G438" s="300"/>
      <c r="K438" s="269"/>
      <c r="N438" s="308"/>
      <c r="O438" s="270"/>
      <c r="P438" s="308"/>
      <c r="Q438" s="300"/>
    </row>
    <row r="439" spans="5:17">
      <c r="E439" s="270"/>
      <c r="F439" s="308"/>
      <c r="G439" s="300"/>
      <c r="K439" s="269"/>
      <c r="N439" s="308"/>
      <c r="O439" s="270"/>
      <c r="P439" s="308"/>
      <c r="Q439" s="300"/>
    </row>
    <row r="440" spans="5:17">
      <c r="E440" s="270"/>
      <c r="F440" s="308"/>
      <c r="G440" s="300"/>
      <c r="K440" s="269"/>
      <c r="N440" s="308"/>
      <c r="O440" s="270"/>
      <c r="P440" s="308"/>
      <c r="Q440" s="300"/>
    </row>
    <row r="441" spans="5:17">
      <c r="E441" s="270"/>
      <c r="F441" s="308"/>
      <c r="G441" s="300"/>
      <c r="K441" s="269"/>
      <c r="N441" s="308"/>
      <c r="O441" s="270"/>
      <c r="P441" s="308"/>
      <c r="Q441" s="300"/>
    </row>
    <row r="442" spans="5:17">
      <c r="E442" s="270"/>
      <c r="F442" s="308"/>
      <c r="G442" s="300"/>
      <c r="K442" s="269"/>
      <c r="N442" s="308"/>
      <c r="O442" s="270"/>
      <c r="P442" s="308"/>
      <c r="Q442" s="300"/>
    </row>
    <row r="443" spans="5:17">
      <c r="E443" s="270"/>
      <c r="F443" s="308"/>
      <c r="G443" s="300"/>
      <c r="K443" s="269"/>
      <c r="N443" s="308"/>
      <c r="O443" s="270"/>
      <c r="P443" s="308"/>
      <c r="Q443" s="300"/>
    </row>
    <row r="444" spans="5:17">
      <c r="E444" s="270"/>
      <c r="F444" s="308"/>
      <c r="G444" s="300"/>
      <c r="K444" s="269"/>
      <c r="N444" s="308"/>
      <c r="O444" s="270"/>
      <c r="P444" s="308"/>
      <c r="Q444" s="300"/>
    </row>
    <row r="445" spans="5:17">
      <c r="E445" s="270"/>
      <c r="F445" s="308"/>
      <c r="G445" s="300"/>
      <c r="K445" s="269"/>
      <c r="N445" s="308"/>
      <c r="O445" s="270"/>
      <c r="P445" s="308"/>
      <c r="Q445" s="300"/>
    </row>
    <row r="446" spans="5:17">
      <c r="E446" s="270"/>
      <c r="F446" s="308"/>
      <c r="G446" s="300"/>
      <c r="K446" s="269"/>
      <c r="N446" s="308"/>
      <c r="O446" s="270"/>
      <c r="P446" s="308"/>
      <c r="Q446" s="300"/>
    </row>
    <row r="447" spans="5:17">
      <c r="E447" s="270"/>
      <c r="F447" s="308"/>
      <c r="G447" s="300"/>
      <c r="K447" s="269"/>
      <c r="N447" s="308"/>
      <c r="O447" s="270"/>
      <c r="P447" s="308"/>
      <c r="Q447" s="300"/>
    </row>
    <row r="448" spans="5:17">
      <c r="E448" s="270"/>
      <c r="F448" s="308"/>
      <c r="G448" s="300"/>
      <c r="K448" s="269"/>
      <c r="N448" s="308"/>
      <c r="O448" s="270"/>
      <c r="P448" s="308"/>
      <c r="Q448" s="300"/>
    </row>
    <row r="449" spans="5:17">
      <c r="E449" s="270"/>
      <c r="F449" s="308"/>
      <c r="G449" s="300"/>
      <c r="K449" s="269"/>
      <c r="N449" s="308"/>
      <c r="O449" s="270"/>
      <c r="P449" s="308"/>
      <c r="Q449" s="300"/>
    </row>
    <row r="450" spans="5:17">
      <c r="E450" s="270"/>
      <c r="F450" s="308"/>
      <c r="G450" s="300"/>
      <c r="K450" s="269"/>
      <c r="N450" s="308"/>
      <c r="O450" s="270"/>
      <c r="P450" s="308"/>
      <c r="Q450" s="300"/>
    </row>
    <row r="451" spans="5:17">
      <c r="E451" s="270"/>
      <c r="F451" s="308"/>
      <c r="G451" s="300"/>
      <c r="K451" s="269"/>
      <c r="N451" s="308"/>
      <c r="O451" s="270"/>
      <c r="P451" s="308"/>
      <c r="Q451" s="300"/>
    </row>
    <row r="452" spans="5:17">
      <c r="E452" s="270"/>
      <c r="F452" s="308"/>
      <c r="G452" s="300"/>
      <c r="K452" s="269"/>
      <c r="N452" s="308"/>
      <c r="O452" s="270"/>
      <c r="P452" s="308"/>
      <c r="Q452" s="300"/>
    </row>
    <row r="453" spans="5:17">
      <c r="E453" s="270"/>
      <c r="F453" s="308"/>
      <c r="G453" s="300"/>
      <c r="K453" s="269"/>
      <c r="N453" s="308"/>
      <c r="O453" s="270"/>
      <c r="P453" s="308"/>
      <c r="Q453" s="300"/>
    </row>
    <row r="454" spans="5:17">
      <c r="E454" s="270"/>
      <c r="F454" s="308"/>
      <c r="G454" s="300"/>
      <c r="K454" s="269"/>
      <c r="N454" s="308"/>
      <c r="O454" s="270"/>
      <c r="P454" s="308"/>
      <c r="Q454" s="300"/>
    </row>
    <row r="455" spans="5:17">
      <c r="E455" s="270"/>
      <c r="F455" s="308"/>
      <c r="G455" s="300"/>
      <c r="K455" s="269"/>
      <c r="N455" s="308"/>
      <c r="O455" s="270"/>
      <c r="P455" s="308"/>
      <c r="Q455" s="300"/>
    </row>
    <row r="456" spans="5:17">
      <c r="E456" s="270"/>
      <c r="F456" s="308"/>
      <c r="G456" s="300"/>
      <c r="K456" s="269"/>
      <c r="N456" s="308"/>
      <c r="O456" s="270"/>
      <c r="P456" s="308"/>
      <c r="Q456" s="300"/>
    </row>
    <row r="457" spans="5:17">
      <c r="E457" s="270"/>
      <c r="F457" s="308"/>
      <c r="G457" s="300"/>
      <c r="K457" s="269"/>
      <c r="N457" s="308"/>
      <c r="O457" s="270"/>
      <c r="P457" s="308"/>
      <c r="Q457" s="300"/>
    </row>
    <row r="458" spans="5:17">
      <c r="E458" s="270"/>
      <c r="F458" s="308"/>
      <c r="G458" s="300"/>
      <c r="K458" s="269"/>
      <c r="N458" s="308"/>
      <c r="O458" s="270"/>
      <c r="P458" s="308"/>
      <c r="Q458" s="300"/>
    </row>
    <row r="459" spans="5:17">
      <c r="E459" s="270"/>
      <c r="F459" s="308"/>
      <c r="G459" s="300"/>
      <c r="K459" s="269"/>
      <c r="N459" s="308"/>
      <c r="O459" s="270"/>
      <c r="P459" s="308"/>
      <c r="Q459" s="300"/>
    </row>
    <row r="460" spans="5:17">
      <c r="E460" s="270"/>
      <c r="F460" s="308"/>
      <c r="G460" s="300"/>
      <c r="K460" s="269"/>
      <c r="N460" s="308"/>
      <c r="O460" s="270"/>
      <c r="P460" s="308"/>
      <c r="Q460" s="300"/>
    </row>
    <row r="461" spans="5:17">
      <c r="E461" s="270"/>
      <c r="F461" s="308"/>
      <c r="G461" s="300"/>
      <c r="K461" s="269"/>
      <c r="N461" s="308"/>
      <c r="O461" s="270"/>
      <c r="P461" s="308"/>
      <c r="Q461" s="300"/>
    </row>
    <row r="462" spans="5:17">
      <c r="E462" s="270"/>
      <c r="F462" s="308"/>
      <c r="G462" s="300"/>
      <c r="K462" s="269"/>
      <c r="N462" s="308"/>
      <c r="O462" s="270"/>
      <c r="P462" s="308"/>
      <c r="Q462" s="300"/>
    </row>
    <row r="463" spans="5:17">
      <c r="E463" s="270"/>
      <c r="F463" s="308"/>
      <c r="G463" s="300"/>
      <c r="K463" s="269"/>
      <c r="N463" s="308"/>
      <c r="O463" s="270"/>
      <c r="P463" s="308"/>
      <c r="Q463" s="300"/>
    </row>
    <row r="464" spans="5:17">
      <c r="E464" s="270"/>
      <c r="F464" s="308"/>
      <c r="G464" s="300"/>
      <c r="K464" s="269"/>
      <c r="N464" s="308"/>
      <c r="O464" s="270"/>
      <c r="P464" s="308"/>
      <c r="Q464" s="300"/>
    </row>
    <row r="465" spans="5:17">
      <c r="E465" s="270"/>
      <c r="F465" s="308"/>
      <c r="G465" s="300"/>
      <c r="K465" s="269"/>
      <c r="N465" s="308"/>
      <c r="O465" s="270"/>
      <c r="P465" s="308"/>
      <c r="Q465" s="300"/>
    </row>
    <row r="466" spans="5:17">
      <c r="E466" s="270"/>
      <c r="F466" s="308"/>
      <c r="G466" s="300"/>
      <c r="K466" s="269"/>
      <c r="N466" s="308"/>
      <c r="O466" s="270"/>
      <c r="P466" s="308"/>
      <c r="Q466" s="300"/>
    </row>
    <row r="467" spans="5:17">
      <c r="E467" s="270"/>
      <c r="F467" s="308"/>
      <c r="G467" s="300"/>
      <c r="K467" s="269"/>
      <c r="N467" s="308"/>
      <c r="O467" s="270"/>
      <c r="P467" s="308"/>
      <c r="Q467" s="300"/>
    </row>
    <row r="468" spans="5:17">
      <c r="E468" s="270"/>
      <c r="F468" s="308"/>
      <c r="G468" s="300"/>
      <c r="K468" s="269"/>
      <c r="N468" s="308"/>
      <c r="O468" s="270"/>
      <c r="P468" s="308"/>
      <c r="Q468" s="300"/>
    </row>
    <row r="469" spans="5:17">
      <c r="E469" s="270"/>
      <c r="F469" s="308"/>
      <c r="G469" s="300"/>
      <c r="K469" s="269"/>
      <c r="N469" s="308"/>
      <c r="O469" s="270"/>
      <c r="P469" s="308"/>
      <c r="Q469" s="300"/>
    </row>
    <row r="470" spans="5:17">
      <c r="E470" s="270"/>
      <c r="F470" s="308"/>
      <c r="G470" s="300"/>
      <c r="K470" s="269"/>
      <c r="N470" s="308"/>
      <c r="O470" s="270"/>
      <c r="P470" s="308"/>
      <c r="Q470" s="300"/>
    </row>
    <row r="471" spans="5:17">
      <c r="E471" s="270"/>
      <c r="F471" s="308"/>
      <c r="G471" s="300"/>
      <c r="K471" s="269"/>
      <c r="N471" s="308"/>
      <c r="O471" s="270"/>
      <c r="P471" s="308"/>
      <c r="Q471" s="300"/>
    </row>
    <row r="472" spans="5:17">
      <c r="E472" s="270"/>
      <c r="F472" s="308"/>
      <c r="G472" s="300"/>
      <c r="K472" s="269"/>
      <c r="N472" s="308"/>
      <c r="O472" s="270"/>
      <c r="P472" s="308"/>
      <c r="Q472" s="300"/>
    </row>
    <row r="473" spans="5:17">
      <c r="E473" s="270"/>
      <c r="F473" s="308"/>
      <c r="G473" s="300"/>
      <c r="K473" s="269"/>
      <c r="N473" s="308"/>
      <c r="O473" s="270"/>
      <c r="P473" s="308"/>
      <c r="Q473" s="300"/>
    </row>
    <row r="474" spans="5:17">
      <c r="E474" s="270"/>
      <c r="F474" s="308"/>
      <c r="G474" s="300"/>
      <c r="K474" s="269"/>
      <c r="N474" s="308"/>
      <c r="O474" s="270"/>
      <c r="P474" s="308"/>
      <c r="Q474" s="300"/>
    </row>
    <row r="475" spans="5:17">
      <c r="E475" s="270"/>
      <c r="F475" s="308"/>
      <c r="G475" s="300"/>
      <c r="K475" s="269"/>
      <c r="N475" s="308"/>
      <c r="O475" s="270"/>
      <c r="P475" s="308"/>
      <c r="Q475" s="300"/>
    </row>
    <row r="476" spans="5:17">
      <c r="E476" s="270"/>
      <c r="F476" s="308"/>
      <c r="G476" s="300"/>
      <c r="K476" s="269"/>
      <c r="N476" s="308"/>
      <c r="O476" s="270"/>
      <c r="P476" s="308"/>
      <c r="Q476" s="300"/>
    </row>
    <row r="477" spans="5:17">
      <c r="E477" s="270"/>
      <c r="F477" s="308"/>
      <c r="G477" s="300"/>
      <c r="K477" s="269"/>
      <c r="N477" s="308"/>
      <c r="O477" s="270"/>
      <c r="P477" s="308"/>
      <c r="Q477" s="300"/>
    </row>
    <row r="478" spans="5:17">
      <c r="E478" s="270"/>
      <c r="F478" s="308"/>
      <c r="G478" s="300"/>
      <c r="K478" s="269"/>
      <c r="N478" s="308"/>
      <c r="O478" s="270"/>
      <c r="P478" s="308"/>
      <c r="Q478" s="300"/>
    </row>
    <row r="479" spans="5:17">
      <c r="E479" s="270"/>
      <c r="F479" s="308"/>
      <c r="G479" s="300"/>
      <c r="K479" s="269"/>
      <c r="N479" s="308"/>
      <c r="O479" s="270"/>
      <c r="P479" s="308"/>
      <c r="Q479" s="300"/>
    </row>
    <row r="480" spans="5:17">
      <c r="E480" s="270"/>
      <c r="F480" s="308"/>
      <c r="G480" s="300"/>
      <c r="K480" s="269"/>
      <c r="N480" s="308"/>
      <c r="O480" s="270"/>
      <c r="P480" s="308"/>
      <c r="Q480" s="300"/>
    </row>
    <row r="481" spans="5:17">
      <c r="E481" s="270"/>
      <c r="F481" s="308"/>
      <c r="G481" s="300"/>
      <c r="K481" s="269"/>
      <c r="N481" s="308"/>
      <c r="O481" s="270"/>
      <c r="P481" s="308"/>
      <c r="Q481" s="300"/>
    </row>
    <row r="482" spans="5:17">
      <c r="E482" s="270"/>
      <c r="F482" s="308"/>
      <c r="G482" s="300"/>
      <c r="K482" s="269"/>
      <c r="N482" s="308"/>
      <c r="O482" s="270"/>
      <c r="P482" s="308"/>
      <c r="Q482" s="300"/>
    </row>
    <row r="483" spans="5:17">
      <c r="E483" s="270"/>
      <c r="F483" s="308"/>
      <c r="G483" s="300"/>
      <c r="K483" s="269"/>
      <c r="N483" s="308"/>
      <c r="O483" s="270"/>
      <c r="P483" s="308"/>
      <c r="Q483" s="300"/>
    </row>
    <row r="484" spans="5:17">
      <c r="E484" s="270"/>
      <c r="F484" s="308"/>
      <c r="G484" s="300"/>
      <c r="K484" s="269"/>
      <c r="N484" s="308"/>
      <c r="O484" s="270"/>
      <c r="P484" s="308"/>
      <c r="Q484" s="300"/>
    </row>
    <row r="485" spans="5:17">
      <c r="E485" s="270"/>
      <c r="F485" s="308"/>
      <c r="G485" s="300"/>
      <c r="K485" s="269"/>
      <c r="N485" s="308"/>
      <c r="O485" s="270"/>
      <c r="P485" s="308"/>
      <c r="Q485" s="300"/>
    </row>
    <row r="486" spans="5:17">
      <c r="E486" s="270"/>
      <c r="F486" s="308"/>
      <c r="G486" s="300"/>
      <c r="K486" s="269"/>
      <c r="N486" s="308"/>
      <c r="O486" s="270"/>
      <c r="P486" s="308"/>
      <c r="Q486" s="300"/>
    </row>
    <row r="487" spans="5:17">
      <c r="E487" s="270"/>
      <c r="F487" s="308"/>
      <c r="G487" s="300"/>
      <c r="K487" s="269"/>
      <c r="N487" s="308"/>
      <c r="O487" s="270"/>
      <c r="P487" s="308"/>
      <c r="Q487" s="300"/>
    </row>
    <row r="488" spans="5:17">
      <c r="E488" s="270"/>
      <c r="F488" s="308"/>
      <c r="G488" s="300"/>
      <c r="K488" s="269"/>
      <c r="N488" s="308"/>
      <c r="O488" s="270"/>
      <c r="P488" s="308"/>
      <c r="Q488" s="300"/>
    </row>
    <row r="489" spans="5:17">
      <c r="E489" s="270"/>
      <c r="F489" s="308"/>
      <c r="G489" s="300"/>
      <c r="K489" s="269"/>
      <c r="N489" s="308"/>
      <c r="O489" s="270"/>
      <c r="P489" s="308"/>
      <c r="Q489" s="300"/>
    </row>
    <row r="490" spans="5:17">
      <c r="E490" s="270"/>
      <c r="F490" s="308"/>
      <c r="G490" s="300"/>
      <c r="K490" s="269"/>
      <c r="N490" s="308"/>
      <c r="O490" s="270"/>
      <c r="P490" s="308"/>
      <c r="Q490" s="300"/>
    </row>
    <row r="491" spans="5:17">
      <c r="E491" s="270"/>
      <c r="F491" s="308"/>
      <c r="G491" s="300"/>
      <c r="K491" s="269"/>
      <c r="N491" s="308"/>
      <c r="O491" s="270"/>
      <c r="P491" s="308"/>
      <c r="Q491" s="300"/>
    </row>
    <row r="492" spans="5:17">
      <c r="E492" s="270"/>
      <c r="F492" s="308"/>
      <c r="G492" s="300"/>
      <c r="K492" s="269"/>
      <c r="N492" s="308"/>
      <c r="O492" s="270"/>
      <c r="P492" s="308"/>
      <c r="Q492" s="300"/>
    </row>
    <row r="493" spans="5:17">
      <c r="E493" s="270"/>
      <c r="F493" s="308"/>
      <c r="G493" s="300"/>
      <c r="K493" s="269"/>
      <c r="N493" s="308"/>
      <c r="O493" s="270"/>
      <c r="P493" s="308"/>
      <c r="Q493" s="300"/>
    </row>
    <row r="494" spans="5:17">
      <c r="E494" s="270"/>
      <c r="F494" s="308"/>
      <c r="G494" s="300"/>
      <c r="K494" s="269"/>
      <c r="N494" s="308"/>
      <c r="O494" s="270"/>
      <c r="P494" s="308"/>
      <c r="Q494" s="300"/>
    </row>
    <row r="495" spans="5:17">
      <c r="E495" s="270"/>
      <c r="F495" s="308"/>
      <c r="G495" s="300"/>
      <c r="K495" s="269"/>
      <c r="N495" s="308"/>
      <c r="O495" s="270"/>
      <c r="P495" s="308"/>
      <c r="Q495" s="300"/>
    </row>
    <row r="496" spans="5:17">
      <c r="E496" s="270"/>
      <c r="F496" s="308"/>
      <c r="G496" s="300"/>
      <c r="K496" s="269"/>
      <c r="N496" s="308"/>
      <c r="O496" s="270"/>
      <c r="P496" s="308"/>
      <c r="Q496" s="300"/>
    </row>
    <row r="497" spans="5:17">
      <c r="E497" s="270"/>
      <c r="F497" s="308"/>
      <c r="G497" s="300"/>
      <c r="K497" s="269"/>
      <c r="N497" s="308"/>
      <c r="O497" s="270"/>
      <c r="P497" s="308"/>
      <c r="Q497" s="300"/>
    </row>
    <row r="498" spans="5:17">
      <c r="E498" s="270"/>
      <c r="F498" s="308"/>
      <c r="G498" s="300"/>
      <c r="K498" s="269"/>
      <c r="N498" s="308"/>
      <c r="O498" s="270"/>
      <c r="P498" s="308"/>
      <c r="Q498" s="300"/>
    </row>
    <row r="499" spans="5:17">
      <c r="E499" s="270"/>
      <c r="F499" s="308"/>
      <c r="G499" s="300"/>
      <c r="K499" s="269"/>
      <c r="N499" s="308"/>
      <c r="O499" s="270"/>
      <c r="P499" s="308"/>
      <c r="Q499" s="300"/>
    </row>
    <row r="500" spans="5:17">
      <c r="E500" s="270"/>
      <c r="F500" s="308"/>
      <c r="G500" s="300"/>
      <c r="K500" s="269"/>
      <c r="N500" s="308"/>
      <c r="O500" s="270"/>
      <c r="P500" s="308"/>
      <c r="Q500" s="300"/>
    </row>
    <row r="501" spans="5:17">
      <c r="E501" s="270"/>
      <c r="F501" s="308"/>
      <c r="G501" s="300"/>
      <c r="K501" s="269"/>
      <c r="N501" s="308"/>
      <c r="O501" s="270"/>
      <c r="P501" s="308"/>
      <c r="Q501" s="300"/>
    </row>
    <row r="502" spans="5:17">
      <c r="E502" s="270"/>
      <c r="F502" s="308"/>
      <c r="G502" s="300"/>
      <c r="K502" s="269"/>
      <c r="N502" s="308"/>
      <c r="O502" s="270"/>
      <c r="P502" s="308"/>
      <c r="Q502" s="300"/>
    </row>
    <row r="503" spans="5:17">
      <c r="E503" s="270"/>
      <c r="F503" s="308"/>
      <c r="G503" s="300"/>
      <c r="K503" s="269"/>
      <c r="N503" s="308"/>
      <c r="O503" s="270"/>
      <c r="P503" s="308"/>
      <c r="Q503" s="300"/>
    </row>
    <row r="504" spans="5:17">
      <c r="E504" s="270"/>
      <c r="F504" s="308"/>
      <c r="G504" s="300"/>
      <c r="K504" s="269"/>
      <c r="N504" s="308"/>
      <c r="O504" s="270"/>
      <c r="P504" s="308"/>
      <c r="Q504" s="300"/>
    </row>
    <row r="505" spans="5:17">
      <c r="E505" s="270"/>
      <c r="F505" s="308"/>
      <c r="G505" s="300"/>
      <c r="K505" s="269"/>
      <c r="N505" s="308"/>
      <c r="O505" s="270"/>
      <c r="P505" s="308"/>
      <c r="Q505" s="300"/>
    </row>
    <row r="506" spans="5:17">
      <c r="E506" s="270"/>
      <c r="F506" s="308"/>
      <c r="G506" s="300"/>
      <c r="K506" s="269"/>
      <c r="N506" s="308"/>
      <c r="O506" s="270"/>
      <c r="P506" s="308"/>
      <c r="Q506" s="300"/>
    </row>
    <row r="507" spans="5:17">
      <c r="E507" s="270"/>
      <c r="F507" s="308"/>
      <c r="G507" s="300"/>
      <c r="K507" s="269"/>
      <c r="N507" s="308"/>
      <c r="O507" s="270"/>
      <c r="P507" s="308"/>
      <c r="Q507" s="300"/>
    </row>
    <row r="508" spans="5:17">
      <c r="E508" s="270"/>
      <c r="F508" s="308"/>
      <c r="G508" s="300"/>
      <c r="K508" s="269"/>
      <c r="N508" s="308"/>
      <c r="O508" s="270"/>
      <c r="P508" s="308"/>
      <c r="Q508" s="300"/>
    </row>
    <row r="509" spans="5:17">
      <c r="E509" s="270"/>
      <c r="F509" s="308"/>
      <c r="G509" s="300"/>
      <c r="K509" s="269"/>
      <c r="N509" s="308"/>
      <c r="O509" s="270"/>
      <c r="P509" s="308"/>
      <c r="Q509" s="300"/>
    </row>
    <row r="510" spans="5:17">
      <c r="E510" s="270"/>
      <c r="F510" s="308"/>
      <c r="G510" s="300"/>
      <c r="K510" s="269"/>
      <c r="N510" s="308"/>
      <c r="O510" s="270"/>
      <c r="P510" s="308"/>
      <c r="Q510" s="300"/>
    </row>
    <row r="511" spans="5:17">
      <c r="E511" s="270"/>
      <c r="F511" s="308"/>
      <c r="G511" s="300"/>
      <c r="K511" s="269"/>
      <c r="N511" s="308"/>
      <c r="O511" s="270"/>
      <c r="P511" s="308"/>
      <c r="Q511" s="300"/>
    </row>
    <row r="512" spans="5:17">
      <c r="E512" s="270"/>
      <c r="F512" s="308"/>
      <c r="G512" s="300"/>
      <c r="K512" s="269"/>
      <c r="N512" s="308"/>
      <c r="O512" s="270"/>
      <c r="P512" s="308"/>
      <c r="Q512" s="300"/>
    </row>
    <row r="513" spans="5:17">
      <c r="E513" s="270"/>
      <c r="F513" s="308"/>
      <c r="G513" s="300"/>
      <c r="K513" s="269"/>
      <c r="N513" s="308"/>
      <c r="O513" s="270"/>
      <c r="P513" s="308"/>
      <c r="Q513" s="300"/>
    </row>
    <row r="514" spans="5:17">
      <c r="E514" s="270"/>
      <c r="F514" s="308"/>
      <c r="G514" s="300"/>
      <c r="K514" s="269"/>
      <c r="N514" s="308"/>
      <c r="O514" s="270"/>
      <c r="P514" s="308"/>
      <c r="Q514" s="300"/>
    </row>
    <row r="515" spans="5:17">
      <c r="E515" s="270"/>
      <c r="F515" s="308"/>
      <c r="G515" s="300"/>
      <c r="K515" s="269"/>
      <c r="N515" s="308"/>
      <c r="O515" s="270"/>
      <c r="P515" s="308"/>
      <c r="Q515" s="300"/>
    </row>
    <row r="516" spans="5:17">
      <c r="E516" s="270"/>
      <c r="F516" s="308"/>
      <c r="G516" s="300"/>
      <c r="K516" s="269"/>
      <c r="N516" s="308"/>
      <c r="O516" s="270"/>
      <c r="P516" s="308"/>
      <c r="Q516" s="300"/>
    </row>
    <row r="517" spans="5:17">
      <c r="E517" s="270"/>
      <c r="F517" s="308"/>
      <c r="G517" s="300"/>
      <c r="K517" s="269"/>
      <c r="N517" s="308"/>
      <c r="O517" s="270"/>
      <c r="P517" s="308"/>
      <c r="Q517" s="300"/>
    </row>
    <row r="518" spans="5:17">
      <c r="E518" s="270"/>
      <c r="F518" s="308"/>
      <c r="G518" s="300"/>
      <c r="K518" s="269"/>
      <c r="N518" s="308"/>
      <c r="O518" s="270"/>
      <c r="P518" s="308"/>
      <c r="Q518" s="300"/>
    </row>
    <row r="519" spans="5:17">
      <c r="E519" s="270"/>
      <c r="F519" s="308"/>
      <c r="G519" s="300"/>
      <c r="K519" s="269"/>
      <c r="N519" s="308"/>
      <c r="O519" s="270"/>
      <c r="P519" s="308"/>
      <c r="Q519" s="300"/>
    </row>
    <row r="520" spans="5:17">
      <c r="E520" s="270"/>
      <c r="F520" s="308"/>
      <c r="G520" s="300"/>
      <c r="K520" s="269"/>
      <c r="N520" s="308"/>
      <c r="O520" s="270"/>
      <c r="P520" s="308"/>
      <c r="Q520" s="300"/>
    </row>
    <row r="521" spans="5:17">
      <c r="E521" s="270"/>
      <c r="F521" s="308"/>
      <c r="G521" s="300"/>
      <c r="K521" s="269"/>
      <c r="N521" s="308"/>
      <c r="O521" s="270"/>
      <c r="P521" s="308"/>
      <c r="Q521" s="300"/>
    </row>
    <row r="522" spans="5:17">
      <c r="E522" s="270"/>
      <c r="F522" s="308"/>
      <c r="G522" s="300"/>
      <c r="K522" s="269"/>
      <c r="N522" s="308"/>
      <c r="O522" s="270"/>
      <c r="P522" s="308"/>
      <c r="Q522" s="300"/>
    </row>
    <row r="523" spans="5:17">
      <c r="E523" s="270"/>
      <c r="F523" s="308"/>
      <c r="G523" s="300"/>
      <c r="K523" s="269"/>
      <c r="N523" s="308"/>
      <c r="O523" s="270"/>
      <c r="P523" s="308"/>
      <c r="Q523" s="300"/>
    </row>
    <row r="524" spans="5:17">
      <c r="E524" s="270"/>
      <c r="F524" s="308"/>
      <c r="G524" s="300"/>
      <c r="K524" s="269"/>
      <c r="N524" s="308"/>
      <c r="O524" s="270"/>
      <c r="P524" s="308"/>
      <c r="Q524" s="300"/>
    </row>
    <row r="525" spans="5:17">
      <c r="E525" s="270"/>
      <c r="F525" s="308"/>
      <c r="G525" s="300"/>
      <c r="K525" s="269"/>
      <c r="N525" s="308"/>
      <c r="O525" s="270"/>
      <c r="P525" s="308"/>
      <c r="Q525" s="300"/>
    </row>
    <row r="526" spans="5:17">
      <c r="E526" s="270"/>
      <c r="F526" s="308"/>
      <c r="G526" s="300"/>
      <c r="K526" s="269"/>
      <c r="N526" s="308"/>
      <c r="O526" s="270"/>
      <c r="P526" s="308"/>
      <c r="Q526" s="300"/>
    </row>
    <row r="527" spans="5:17">
      <c r="E527" s="270"/>
      <c r="F527" s="308"/>
      <c r="G527" s="300"/>
      <c r="K527" s="269"/>
      <c r="N527" s="308"/>
      <c r="O527" s="270"/>
      <c r="P527" s="308"/>
      <c r="Q527" s="300"/>
    </row>
    <row r="528" spans="5:17">
      <c r="E528" s="270"/>
      <c r="F528" s="308"/>
      <c r="G528" s="300"/>
      <c r="K528" s="269"/>
      <c r="N528" s="308"/>
      <c r="O528" s="270"/>
      <c r="P528" s="308"/>
      <c r="Q528" s="300"/>
    </row>
    <row r="529" spans="5:17">
      <c r="E529" s="270"/>
      <c r="F529" s="308"/>
      <c r="G529" s="300"/>
      <c r="K529" s="269"/>
      <c r="N529" s="308"/>
      <c r="O529" s="270"/>
      <c r="P529" s="308"/>
      <c r="Q529" s="300"/>
    </row>
    <row r="530" spans="5:17">
      <c r="E530" s="270"/>
      <c r="F530" s="308"/>
      <c r="G530" s="300"/>
      <c r="K530" s="269"/>
      <c r="N530" s="308"/>
      <c r="O530" s="270"/>
      <c r="P530" s="308"/>
      <c r="Q530" s="300"/>
    </row>
    <row r="531" spans="5:17">
      <c r="E531" s="270"/>
      <c r="F531" s="308"/>
      <c r="G531" s="300"/>
      <c r="K531" s="269"/>
      <c r="N531" s="308"/>
      <c r="O531" s="270"/>
      <c r="P531" s="308"/>
      <c r="Q531" s="300"/>
    </row>
    <row r="532" spans="5:17">
      <c r="E532" s="270"/>
      <c r="F532" s="308"/>
      <c r="G532" s="300"/>
      <c r="K532" s="269"/>
      <c r="N532" s="308"/>
      <c r="O532" s="270"/>
      <c r="P532" s="308"/>
      <c r="Q532" s="300"/>
    </row>
    <row r="533" spans="5:17">
      <c r="E533" s="270"/>
      <c r="F533" s="308"/>
      <c r="G533" s="300"/>
      <c r="K533" s="269"/>
      <c r="N533" s="308"/>
      <c r="O533" s="270"/>
      <c r="P533" s="308"/>
      <c r="Q533" s="300"/>
    </row>
    <row r="534" spans="5:17">
      <c r="E534" s="270"/>
      <c r="F534" s="308"/>
      <c r="G534" s="300"/>
      <c r="K534" s="269"/>
      <c r="N534" s="308"/>
      <c r="O534" s="270"/>
      <c r="P534" s="308"/>
      <c r="Q534" s="300"/>
    </row>
    <row r="535" spans="5:17">
      <c r="E535" s="270"/>
      <c r="F535" s="308"/>
      <c r="G535" s="300"/>
      <c r="K535" s="269"/>
      <c r="N535" s="308"/>
      <c r="O535" s="270"/>
      <c r="P535" s="308"/>
      <c r="Q535" s="300"/>
    </row>
    <row r="536" spans="5:17">
      <c r="E536" s="270"/>
      <c r="F536" s="308"/>
      <c r="G536" s="300"/>
      <c r="K536" s="269"/>
      <c r="N536" s="308"/>
      <c r="O536" s="270"/>
      <c r="P536" s="308"/>
      <c r="Q536" s="300"/>
    </row>
    <row r="537" spans="5:17">
      <c r="E537" s="270"/>
      <c r="F537" s="308"/>
      <c r="G537" s="300"/>
      <c r="K537" s="269"/>
      <c r="N537" s="308"/>
      <c r="O537" s="270"/>
      <c r="P537" s="308"/>
      <c r="Q537" s="300"/>
    </row>
    <row r="538" spans="5:17">
      <c r="E538" s="270"/>
      <c r="F538" s="308"/>
      <c r="G538" s="300"/>
      <c r="K538" s="269"/>
      <c r="N538" s="308"/>
      <c r="O538" s="270"/>
      <c r="P538" s="308"/>
      <c r="Q538" s="300"/>
    </row>
    <row r="539" spans="5:17">
      <c r="E539" s="270"/>
      <c r="F539" s="308"/>
      <c r="G539" s="300"/>
      <c r="K539" s="269"/>
      <c r="N539" s="308"/>
      <c r="O539" s="270"/>
      <c r="P539" s="308"/>
      <c r="Q539" s="300"/>
    </row>
    <row r="540" spans="5:17">
      <c r="E540" s="270"/>
      <c r="F540" s="308"/>
      <c r="G540" s="300"/>
      <c r="K540" s="269"/>
      <c r="N540" s="308"/>
      <c r="O540" s="270"/>
      <c r="P540" s="308"/>
      <c r="Q540" s="300"/>
    </row>
    <row r="541" spans="5:17">
      <c r="E541" s="270"/>
      <c r="F541" s="308"/>
      <c r="G541" s="300"/>
      <c r="K541" s="269"/>
      <c r="N541" s="308"/>
      <c r="O541" s="270"/>
      <c r="P541" s="308"/>
      <c r="Q541" s="300"/>
    </row>
    <row r="542" spans="5:17">
      <c r="E542" s="270"/>
      <c r="F542" s="308"/>
      <c r="G542" s="300"/>
      <c r="K542" s="269"/>
      <c r="N542" s="308"/>
      <c r="O542" s="270"/>
      <c r="P542" s="308"/>
      <c r="Q542" s="300"/>
    </row>
    <row r="543" spans="5:17">
      <c r="E543" s="270"/>
      <c r="F543" s="308"/>
      <c r="G543" s="300"/>
      <c r="K543" s="269"/>
      <c r="N543" s="308"/>
      <c r="O543" s="270"/>
      <c r="P543" s="308"/>
      <c r="Q543" s="300"/>
    </row>
    <row r="544" spans="5:17">
      <c r="E544" s="270"/>
      <c r="F544" s="308"/>
      <c r="G544" s="300"/>
      <c r="K544" s="269"/>
      <c r="N544" s="308"/>
      <c r="O544" s="270"/>
      <c r="P544" s="308"/>
      <c r="Q544" s="300"/>
    </row>
    <row r="545" spans="5:17">
      <c r="E545" s="270"/>
      <c r="F545" s="308"/>
      <c r="G545" s="300"/>
      <c r="K545" s="269"/>
      <c r="N545" s="308"/>
      <c r="O545" s="270"/>
      <c r="P545" s="308"/>
      <c r="Q545" s="300"/>
    </row>
    <row r="546" spans="5:17">
      <c r="E546" s="270"/>
      <c r="F546" s="308"/>
      <c r="G546" s="300"/>
      <c r="K546" s="269"/>
      <c r="N546" s="308"/>
      <c r="O546" s="270"/>
      <c r="P546" s="308"/>
      <c r="Q546" s="300"/>
    </row>
    <row r="547" spans="5:17">
      <c r="E547" s="270"/>
      <c r="F547" s="308"/>
      <c r="G547" s="300"/>
      <c r="K547" s="269"/>
      <c r="N547" s="308"/>
      <c r="O547" s="270"/>
      <c r="P547" s="308"/>
      <c r="Q547" s="300"/>
    </row>
    <row r="548" spans="5:17">
      <c r="E548" s="270"/>
      <c r="F548" s="308"/>
      <c r="G548" s="300"/>
      <c r="K548" s="269"/>
      <c r="N548" s="308"/>
      <c r="O548" s="270"/>
      <c r="P548" s="308"/>
      <c r="Q548" s="300"/>
    </row>
    <row r="549" spans="5:17">
      <c r="E549" s="270"/>
      <c r="F549" s="308"/>
      <c r="G549" s="300"/>
      <c r="K549" s="269"/>
      <c r="N549" s="308"/>
      <c r="O549" s="270"/>
      <c r="P549" s="308"/>
      <c r="Q549" s="300"/>
    </row>
    <row r="550" spans="5:17">
      <c r="E550" s="270"/>
      <c r="F550" s="308"/>
      <c r="G550" s="300"/>
      <c r="K550" s="269"/>
      <c r="N550" s="308"/>
      <c r="O550" s="270"/>
      <c r="P550" s="308"/>
      <c r="Q550" s="300"/>
    </row>
    <row r="551" spans="5:17">
      <c r="E551" s="270"/>
      <c r="F551" s="308"/>
      <c r="G551" s="300"/>
      <c r="K551" s="269"/>
      <c r="N551" s="308"/>
      <c r="O551" s="270"/>
      <c r="P551" s="308"/>
      <c r="Q551" s="300"/>
    </row>
    <row r="552" spans="5:17">
      <c r="E552" s="270"/>
      <c r="F552" s="308"/>
      <c r="G552" s="300"/>
      <c r="K552" s="269"/>
      <c r="N552" s="308"/>
      <c r="O552" s="270"/>
      <c r="P552" s="308"/>
      <c r="Q552" s="300"/>
    </row>
    <row r="553" spans="5:17">
      <c r="E553" s="270"/>
      <c r="F553" s="308"/>
      <c r="G553" s="300"/>
      <c r="K553" s="269"/>
      <c r="N553" s="308"/>
      <c r="O553" s="270"/>
      <c r="P553" s="308"/>
      <c r="Q553" s="300"/>
    </row>
    <row r="554" spans="5:17">
      <c r="E554" s="270"/>
      <c r="F554" s="308"/>
      <c r="G554" s="300"/>
      <c r="K554" s="269"/>
      <c r="N554" s="308"/>
      <c r="O554" s="270"/>
      <c r="P554" s="308"/>
      <c r="Q554" s="300"/>
    </row>
    <row r="555" spans="5:17">
      <c r="E555" s="270"/>
      <c r="F555" s="308"/>
      <c r="G555" s="300"/>
      <c r="K555" s="269"/>
      <c r="N555" s="308"/>
      <c r="O555" s="270"/>
      <c r="P555" s="308"/>
      <c r="Q555" s="300"/>
    </row>
    <row r="556" spans="5:17">
      <c r="E556" s="270"/>
      <c r="F556" s="308"/>
      <c r="G556" s="300"/>
      <c r="K556" s="269"/>
      <c r="N556" s="308"/>
      <c r="O556" s="270"/>
      <c r="P556" s="308"/>
      <c r="Q556" s="300"/>
    </row>
    <row r="557" spans="5:17">
      <c r="E557" s="270"/>
      <c r="F557" s="308"/>
      <c r="G557" s="300"/>
      <c r="K557" s="269"/>
      <c r="N557" s="308"/>
      <c r="O557" s="270"/>
      <c r="P557" s="308"/>
      <c r="Q557" s="300"/>
    </row>
    <row r="558" spans="5:17">
      <c r="E558" s="270"/>
      <c r="F558" s="308"/>
      <c r="G558" s="300"/>
      <c r="K558" s="269"/>
      <c r="N558" s="308"/>
      <c r="O558" s="270"/>
      <c r="P558" s="308"/>
      <c r="Q558" s="300"/>
    </row>
    <row r="559" spans="5:17">
      <c r="E559" s="270"/>
      <c r="F559" s="308"/>
      <c r="G559" s="300"/>
      <c r="K559" s="269"/>
      <c r="N559" s="308"/>
      <c r="O559" s="270"/>
      <c r="P559" s="308"/>
      <c r="Q559" s="300"/>
    </row>
    <row r="560" spans="5:17">
      <c r="E560" s="270"/>
      <c r="F560" s="308"/>
      <c r="G560" s="300"/>
      <c r="K560" s="269"/>
      <c r="N560" s="308"/>
      <c r="O560" s="270"/>
      <c r="P560" s="308"/>
      <c r="Q560" s="300"/>
    </row>
    <row r="561" spans="5:17">
      <c r="E561" s="270"/>
      <c r="F561" s="308"/>
      <c r="G561" s="300"/>
      <c r="K561" s="269"/>
      <c r="N561" s="308"/>
      <c r="O561" s="270"/>
      <c r="P561" s="308"/>
      <c r="Q561" s="300"/>
    </row>
    <row r="562" spans="5:17">
      <c r="E562" s="270"/>
      <c r="F562" s="308"/>
      <c r="G562" s="300"/>
      <c r="K562" s="269"/>
      <c r="N562" s="308"/>
      <c r="O562" s="270"/>
      <c r="P562" s="308"/>
      <c r="Q562" s="300"/>
    </row>
    <row r="563" spans="5:17">
      <c r="E563" s="270"/>
      <c r="F563" s="308"/>
      <c r="G563" s="300"/>
      <c r="K563" s="269"/>
      <c r="N563" s="308"/>
      <c r="O563" s="270"/>
      <c r="P563" s="308"/>
      <c r="Q563" s="300"/>
    </row>
    <row r="564" spans="5:17">
      <c r="E564" s="270"/>
      <c r="F564" s="308"/>
      <c r="G564" s="300"/>
      <c r="K564" s="269"/>
      <c r="N564" s="308"/>
      <c r="O564" s="270"/>
      <c r="P564" s="308"/>
      <c r="Q564" s="300"/>
    </row>
    <row r="565" spans="5:17">
      <c r="E565" s="270"/>
      <c r="F565" s="308"/>
      <c r="G565" s="300"/>
      <c r="K565" s="269"/>
      <c r="N565" s="308"/>
      <c r="O565" s="270"/>
      <c r="P565" s="308"/>
      <c r="Q565" s="300"/>
    </row>
    <row r="566" spans="5:17">
      <c r="E566" s="270"/>
      <c r="F566" s="308"/>
      <c r="G566" s="300"/>
      <c r="K566" s="269"/>
      <c r="N566" s="308"/>
      <c r="O566" s="270"/>
      <c r="P566" s="308"/>
      <c r="Q566" s="300"/>
    </row>
    <row r="567" spans="5:17">
      <c r="E567" s="270"/>
      <c r="F567" s="308"/>
      <c r="G567" s="300"/>
      <c r="K567" s="269"/>
      <c r="N567" s="308"/>
      <c r="O567" s="270"/>
      <c r="P567" s="308"/>
      <c r="Q567" s="300"/>
    </row>
    <row r="568" spans="5:17">
      <c r="E568" s="270"/>
      <c r="F568" s="308"/>
      <c r="G568" s="300"/>
      <c r="K568" s="269"/>
      <c r="N568" s="308"/>
      <c r="O568" s="270"/>
      <c r="P568" s="308"/>
      <c r="Q568" s="300"/>
    </row>
    <row r="569" spans="5:17">
      <c r="E569" s="270"/>
      <c r="F569" s="308"/>
      <c r="G569" s="300"/>
      <c r="K569" s="269"/>
      <c r="N569" s="308"/>
      <c r="O569" s="270"/>
      <c r="P569" s="308"/>
      <c r="Q569" s="300"/>
    </row>
    <row r="570" spans="5:17">
      <c r="E570" s="270"/>
      <c r="F570" s="308"/>
      <c r="G570" s="300"/>
      <c r="K570" s="269"/>
      <c r="N570" s="308"/>
      <c r="O570" s="270"/>
      <c r="P570" s="308"/>
      <c r="Q570" s="300"/>
    </row>
    <row r="571" spans="5:17">
      <c r="E571" s="270"/>
      <c r="F571" s="308"/>
      <c r="G571" s="300"/>
      <c r="K571" s="269"/>
      <c r="N571" s="308"/>
      <c r="O571" s="270"/>
      <c r="P571" s="308"/>
      <c r="Q571" s="300"/>
    </row>
    <row r="572" spans="5:17">
      <c r="E572" s="270"/>
      <c r="F572" s="308"/>
      <c r="G572" s="300"/>
      <c r="K572" s="269"/>
      <c r="N572" s="308"/>
      <c r="O572" s="270"/>
      <c r="P572" s="308"/>
      <c r="Q572" s="300"/>
    </row>
    <row r="573" spans="5:17">
      <c r="E573" s="270"/>
      <c r="F573" s="308"/>
      <c r="G573" s="300"/>
      <c r="K573" s="269"/>
      <c r="N573" s="308"/>
      <c r="O573" s="270"/>
      <c r="P573" s="308"/>
      <c r="Q573" s="300"/>
    </row>
    <row r="574" spans="5:17">
      <c r="E574" s="270"/>
      <c r="F574" s="308"/>
      <c r="G574" s="300"/>
      <c r="K574" s="269"/>
      <c r="N574" s="308"/>
      <c r="O574" s="270"/>
      <c r="P574" s="308"/>
      <c r="Q574" s="300"/>
    </row>
    <row r="575" spans="5:17">
      <c r="E575" s="270"/>
      <c r="F575" s="308"/>
      <c r="G575" s="300"/>
      <c r="K575" s="269"/>
      <c r="N575" s="308"/>
      <c r="O575" s="270"/>
      <c r="P575" s="308"/>
      <c r="Q575" s="300"/>
    </row>
    <row r="576" spans="5:17">
      <c r="E576" s="270"/>
      <c r="F576" s="308"/>
      <c r="G576" s="300"/>
      <c r="K576" s="269"/>
      <c r="N576" s="308"/>
      <c r="O576" s="270"/>
      <c r="P576" s="308"/>
      <c r="Q576" s="300"/>
    </row>
    <row r="577" spans="5:17">
      <c r="E577" s="270"/>
      <c r="F577" s="308"/>
      <c r="G577" s="300"/>
      <c r="K577" s="269"/>
      <c r="N577" s="308"/>
      <c r="O577" s="270"/>
      <c r="P577" s="308"/>
      <c r="Q577" s="300"/>
    </row>
    <row r="578" spans="5:17">
      <c r="E578" s="270"/>
      <c r="F578" s="308"/>
      <c r="G578" s="300"/>
      <c r="K578" s="269"/>
      <c r="N578" s="308"/>
      <c r="O578" s="270"/>
      <c r="P578" s="308"/>
      <c r="Q578" s="300"/>
    </row>
    <row r="579" spans="5:17">
      <c r="E579" s="270"/>
      <c r="F579" s="308"/>
      <c r="G579" s="300"/>
      <c r="K579" s="269"/>
      <c r="N579" s="308"/>
      <c r="O579" s="270"/>
      <c r="P579" s="308"/>
      <c r="Q579" s="300"/>
    </row>
    <row r="580" spans="5:17">
      <c r="E580" s="270"/>
      <c r="F580" s="308"/>
      <c r="G580" s="300"/>
      <c r="K580" s="269"/>
      <c r="N580" s="308"/>
      <c r="O580" s="270"/>
      <c r="P580" s="308"/>
      <c r="Q580" s="300"/>
    </row>
    <row r="581" spans="5:17">
      <c r="E581" s="270"/>
      <c r="F581" s="308"/>
      <c r="G581" s="300"/>
      <c r="K581" s="269"/>
      <c r="N581" s="308"/>
      <c r="O581" s="270"/>
      <c r="P581" s="308"/>
      <c r="Q581" s="300"/>
    </row>
    <row r="582" spans="5:17">
      <c r="E582" s="270"/>
      <c r="F582" s="308"/>
      <c r="G582" s="300"/>
      <c r="K582" s="269"/>
      <c r="N582" s="308"/>
      <c r="O582" s="270"/>
      <c r="P582" s="308"/>
      <c r="Q582" s="300"/>
    </row>
    <row r="583" spans="5:17">
      <c r="E583" s="270"/>
      <c r="F583" s="308"/>
      <c r="G583" s="300"/>
      <c r="K583" s="269"/>
      <c r="N583" s="308"/>
      <c r="O583" s="270"/>
      <c r="P583" s="308"/>
      <c r="Q583" s="300"/>
    </row>
    <row r="584" spans="5:17">
      <c r="E584" s="270"/>
      <c r="F584" s="308"/>
      <c r="G584" s="300"/>
      <c r="K584" s="269"/>
      <c r="N584" s="308"/>
      <c r="O584" s="270"/>
      <c r="P584" s="308"/>
      <c r="Q584" s="300"/>
    </row>
    <row r="585" spans="5:17">
      <c r="E585" s="270"/>
      <c r="F585" s="308"/>
      <c r="G585" s="300"/>
      <c r="K585" s="269"/>
      <c r="N585" s="308"/>
      <c r="O585" s="270"/>
      <c r="P585" s="308"/>
      <c r="Q585" s="300"/>
    </row>
    <row r="586" spans="5:17">
      <c r="E586" s="270"/>
      <c r="F586" s="308"/>
      <c r="G586" s="300"/>
      <c r="K586" s="269"/>
      <c r="N586" s="308"/>
      <c r="O586" s="270"/>
      <c r="P586" s="308"/>
      <c r="Q586" s="300"/>
    </row>
    <row r="587" spans="5:17">
      <c r="E587" s="270"/>
      <c r="F587" s="308"/>
      <c r="G587" s="300"/>
      <c r="K587" s="269"/>
      <c r="N587" s="308"/>
      <c r="O587" s="270"/>
      <c r="P587" s="308"/>
      <c r="Q587" s="300"/>
    </row>
    <row r="588" spans="5:17">
      <c r="E588" s="270"/>
      <c r="F588" s="308"/>
      <c r="G588" s="300"/>
      <c r="K588" s="269"/>
      <c r="N588" s="308"/>
      <c r="O588" s="270"/>
      <c r="P588" s="308"/>
      <c r="Q588" s="300"/>
    </row>
    <row r="589" spans="5:17">
      <c r="E589" s="270"/>
      <c r="F589" s="308"/>
      <c r="G589" s="300"/>
      <c r="K589" s="269"/>
      <c r="N589" s="308"/>
      <c r="O589" s="270"/>
      <c r="P589" s="308"/>
      <c r="Q589" s="300"/>
    </row>
    <row r="590" spans="5:17">
      <c r="E590" s="270"/>
      <c r="F590" s="308"/>
      <c r="G590" s="300"/>
      <c r="K590" s="269"/>
      <c r="N590" s="308"/>
      <c r="O590" s="270"/>
      <c r="P590" s="308"/>
      <c r="Q590" s="300"/>
    </row>
    <row r="591" spans="5:17">
      <c r="E591" s="270"/>
      <c r="F591" s="308"/>
      <c r="G591" s="300"/>
      <c r="K591" s="269"/>
      <c r="N591" s="308"/>
      <c r="O591" s="270"/>
      <c r="P591" s="308"/>
      <c r="Q591" s="300"/>
    </row>
    <row r="592" spans="5:17">
      <c r="E592" s="270"/>
      <c r="F592" s="308"/>
      <c r="G592" s="300"/>
      <c r="K592" s="269"/>
      <c r="N592" s="308"/>
      <c r="O592" s="270"/>
      <c r="P592" s="308"/>
      <c r="Q592" s="300"/>
    </row>
    <row r="593" spans="5:17">
      <c r="E593" s="270"/>
      <c r="F593" s="308"/>
      <c r="G593" s="300"/>
      <c r="K593" s="269"/>
      <c r="N593" s="308"/>
      <c r="O593" s="270"/>
      <c r="P593" s="308"/>
      <c r="Q593" s="300"/>
    </row>
    <row r="594" spans="5:17">
      <c r="E594" s="270"/>
      <c r="F594" s="308"/>
      <c r="G594" s="300"/>
      <c r="K594" s="269"/>
      <c r="N594" s="308"/>
      <c r="O594" s="270"/>
      <c r="P594" s="308"/>
      <c r="Q594" s="300"/>
    </row>
    <row r="595" spans="5:17">
      <c r="E595" s="270"/>
      <c r="F595" s="308"/>
      <c r="G595" s="300"/>
      <c r="K595" s="269"/>
      <c r="N595" s="308"/>
      <c r="O595" s="270"/>
      <c r="P595" s="308"/>
      <c r="Q595" s="300"/>
    </row>
    <row r="596" spans="5:17">
      <c r="E596" s="270"/>
      <c r="F596" s="308"/>
      <c r="G596" s="300"/>
      <c r="K596" s="269"/>
      <c r="N596" s="308"/>
      <c r="O596" s="270"/>
      <c r="P596" s="308"/>
      <c r="Q596" s="300"/>
    </row>
    <row r="597" spans="5:17">
      <c r="E597" s="270"/>
      <c r="F597" s="308"/>
      <c r="G597" s="300"/>
      <c r="K597" s="269"/>
      <c r="N597" s="308"/>
      <c r="O597" s="270"/>
      <c r="P597" s="308"/>
      <c r="Q597" s="300"/>
    </row>
    <row r="598" spans="5:17">
      <c r="E598" s="270"/>
      <c r="F598" s="308"/>
      <c r="G598" s="300"/>
      <c r="K598" s="269"/>
      <c r="N598" s="308"/>
      <c r="O598" s="270"/>
      <c r="P598" s="308"/>
      <c r="Q598" s="300"/>
    </row>
    <row r="599" spans="5:17">
      <c r="E599" s="270"/>
      <c r="F599" s="308"/>
      <c r="G599" s="300"/>
      <c r="K599" s="269"/>
      <c r="N599" s="308"/>
      <c r="O599" s="270"/>
      <c r="P599" s="308"/>
      <c r="Q599" s="300"/>
    </row>
    <row r="600" spans="5:17">
      <c r="E600" s="270"/>
      <c r="F600" s="308"/>
      <c r="G600" s="300"/>
      <c r="K600" s="269"/>
      <c r="N600" s="308"/>
      <c r="O600" s="270"/>
      <c r="P600" s="308"/>
      <c r="Q600" s="300"/>
    </row>
    <row r="601" spans="5:17">
      <c r="E601" s="270"/>
      <c r="F601" s="308"/>
      <c r="G601" s="300"/>
      <c r="K601" s="269"/>
      <c r="N601" s="308"/>
      <c r="O601" s="270"/>
      <c r="P601" s="308"/>
      <c r="Q601" s="300"/>
    </row>
    <row r="602" spans="5:17">
      <c r="E602" s="270"/>
      <c r="F602" s="308"/>
      <c r="G602" s="300"/>
      <c r="K602" s="269"/>
      <c r="N602" s="308"/>
      <c r="O602" s="270"/>
      <c r="P602" s="308"/>
      <c r="Q602" s="300"/>
    </row>
    <row r="603" spans="5:17">
      <c r="E603" s="270"/>
      <c r="F603" s="308"/>
      <c r="G603" s="300"/>
      <c r="K603" s="269"/>
      <c r="N603" s="308"/>
      <c r="O603" s="270"/>
      <c r="P603" s="308"/>
      <c r="Q603" s="300"/>
    </row>
    <row r="604" spans="5:17">
      <c r="E604" s="270"/>
      <c r="F604" s="308"/>
      <c r="G604" s="300"/>
      <c r="K604" s="269"/>
      <c r="N604" s="308"/>
      <c r="O604" s="270"/>
      <c r="P604" s="308"/>
      <c r="Q604" s="300"/>
    </row>
    <row r="605" spans="5:17">
      <c r="E605" s="270"/>
      <c r="F605" s="308"/>
      <c r="G605" s="300"/>
      <c r="K605" s="269"/>
      <c r="N605" s="308"/>
      <c r="O605" s="270"/>
      <c r="P605" s="308"/>
      <c r="Q605" s="300"/>
    </row>
    <row r="606" spans="5:17">
      <c r="E606" s="270"/>
      <c r="F606" s="308"/>
      <c r="G606" s="300"/>
      <c r="K606" s="269"/>
      <c r="N606" s="308"/>
      <c r="O606" s="270"/>
      <c r="P606" s="308"/>
      <c r="Q606" s="300"/>
    </row>
    <row r="607" spans="5:17">
      <c r="E607" s="270"/>
      <c r="F607" s="308"/>
      <c r="G607" s="300"/>
      <c r="K607" s="269"/>
      <c r="N607" s="308"/>
      <c r="O607" s="270"/>
      <c r="P607" s="308"/>
      <c r="Q607" s="300"/>
    </row>
    <row r="608" spans="5:17">
      <c r="E608" s="270"/>
      <c r="F608" s="308"/>
      <c r="G608" s="300"/>
      <c r="K608" s="269"/>
      <c r="N608" s="308"/>
      <c r="O608" s="270"/>
      <c r="P608" s="308"/>
      <c r="Q608" s="300"/>
    </row>
    <row r="609" spans="5:17">
      <c r="E609" s="270"/>
      <c r="F609" s="308"/>
      <c r="G609" s="300"/>
      <c r="K609" s="269"/>
      <c r="N609" s="308"/>
      <c r="O609" s="270"/>
      <c r="P609" s="308"/>
      <c r="Q609" s="300"/>
    </row>
    <row r="610" spans="5:17">
      <c r="E610" s="270"/>
      <c r="F610" s="308"/>
      <c r="G610" s="300"/>
      <c r="K610" s="269"/>
      <c r="N610" s="308"/>
      <c r="O610" s="270"/>
      <c r="P610" s="308"/>
      <c r="Q610" s="300"/>
    </row>
    <row r="611" spans="5:17">
      <c r="E611" s="270"/>
      <c r="F611" s="308"/>
      <c r="G611" s="300"/>
      <c r="K611" s="269"/>
      <c r="N611" s="308"/>
      <c r="O611" s="270"/>
      <c r="P611" s="308"/>
      <c r="Q611" s="300"/>
    </row>
    <row r="612" spans="5:17">
      <c r="E612" s="270"/>
      <c r="F612" s="308"/>
      <c r="G612" s="300"/>
      <c r="K612" s="269"/>
      <c r="N612" s="308"/>
      <c r="O612" s="270"/>
      <c r="P612" s="308"/>
      <c r="Q612" s="300"/>
    </row>
    <row r="613" spans="5:17">
      <c r="E613" s="270"/>
      <c r="F613" s="308"/>
      <c r="G613" s="300"/>
      <c r="K613" s="269"/>
      <c r="N613" s="308"/>
      <c r="O613" s="270"/>
      <c r="P613" s="308"/>
      <c r="Q613" s="300"/>
    </row>
    <row r="614" spans="5:17">
      <c r="E614" s="270"/>
      <c r="F614" s="308"/>
      <c r="G614" s="300"/>
      <c r="K614" s="269"/>
      <c r="N614" s="308"/>
      <c r="O614" s="270"/>
      <c r="P614" s="308"/>
      <c r="Q614" s="300"/>
    </row>
    <row r="615" spans="5:17">
      <c r="E615" s="270"/>
      <c r="F615" s="308"/>
      <c r="G615" s="300"/>
      <c r="K615" s="269"/>
      <c r="N615" s="308"/>
      <c r="O615" s="270"/>
      <c r="P615" s="308"/>
      <c r="Q615" s="300"/>
    </row>
    <row r="616" spans="5:17">
      <c r="E616" s="270"/>
      <c r="F616" s="308"/>
      <c r="G616" s="300"/>
      <c r="K616" s="269"/>
      <c r="N616" s="308"/>
      <c r="O616" s="270"/>
      <c r="P616" s="308"/>
      <c r="Q616" s="300"/>
    </row>
    <row r="617" spans="5:17">
      <c r="E617" s="270"/>
      <c r="F617" s="308"/>
      <c r="G617" s="300"/>
      <c r="K617" s="269"/>
      <c r="N617" s="308"/>
      <c r="O617" s="270"/>
      <c r="P617" s="308"/>
      <c r="Q617" s="300"/>
    </row>
    <row r="618" spans="5:17">
      <c r="E618" s="270"/>
      <c r="F618" s="308"/>
      <c r="G618" s="300"/>
      <c r="K618" s="269"/>
      <c r="N618" s="308"/>
      <c r="O618" s="270"/>
      <c r="P618" s="308"/>
      <c r="Q618" s="300"/>
    </row>
    <row r="619" spans="5:17">
      <c r="E619" s="270"/>
      <c r="F619" s="308"/>
      <c r="G619" s="300"/>
      <c r="K619" s="269"/>
      <c r="N619" s="308"/>
      <c r="O619" s="270"/>
      <c r="P619" s="308"/>
      <c r="Q619" s="300"/>
    </row>
    <row r="620" spans="5:17">
      <c r="E620" s="270"/>
      <c r="F620" s="308"/>
      <c r="G620" s="300"/>
      <c r="K620" s="269"/>
      <c r="N620" s="308"/>
      <c r="O620" s="270"/>
      <c r="P620" s="308"/>
      <c r="Q620" s="300"/>
    </row>
    <row r="621" spans="5:17">
      <c r="E621" s="270"/>
      <c r="F621" s="308"/>
      <c r="G621" s="300"/>
      <c r="K621" s="269"/>
      <c r="N621" s="308"/>
      <c r="O621" s="270"/>
      <c r="P621" s="308"/>
      <c r="Q621" s="300"/>
    </row>
    <row r="622" spans="5:17">
      <c r="E622" s="270"/>
      <c r="F622" s="308"/>
      <c r="G622" s="300"/>
      <c r="K622" s="269"/>
      <c r="N622" s="308"/>
      <c r="O622" s="270"/>
      <c r="P622" s="308"/>
      <c r="Q622" s="300"/>
    </row>
    <row r="623" spans="5:17">
      <c r="E623" s="270"/>
      <c r="F623" s="308"/>
      <c r="G623" s="300"/>
      <c r="K623" s="269"/>
      <c r="N623" s="308"/>
      <c r="O623" s="270"/>
      <c r="P623" s="308"/>
      <c r="Q623" s="300"/>
    </row>
    <row r="624" spans="5:17">
      <c r="E624" s="270"/>
      <c r="F624" s="308"/>
      <c r="G624" s="300"/>
      <c r="K624" s="269"/>
      <c r="N624" s="308"/>
      <c r="O624" s="270"/>
      <c r="P624" s="308"/>
      <c r="Q624" s="300"/>
    </row>
    <row r="625" spans="5:17">
      <c r="E625" s="270"/>
      <c r="F625" s="308"/>
      <c r="G625" s="300"/>
      <c r="K625" s="269"/>
      <c r="N625" s="308"/>
      <c r="O625" s="270"/>
      <c r="P625" s="308"/>
      <c r="Q625" s="300"/>
    </row>
    <row r="626" spans="5:17">
      <c r="E626" s="270"/>
      <c r="F626" s="308"/>
      <c r="G626" s="300"/>
      <c r="K626" s="269"/>
      <c r="N626" s="308"/>
      <c r="O626" s="270"/>
      <c r="P626" s="308"/>
      <c r="Q626" s="300"/>
    </row>
    <row r="627" spans="5:17">
      <c r="E627" s="270"/>
      <c r="F627" s="308"/>
      <c r="G627" s="300"/>
      <c r="K627" s="269"/>
      <c r="N627" s="308"/>
      <c r="O627" s="270"/>
      <c r="P627" s="308"/>
      <c r="Q627" s="300"/>
    </row>
    <row r="628" spans="5:17">
      <c r="E628" s="270"/>
      <c r="F628" s="308"/>
      <c r="G628" s="300"/>
      <c r="K628" s="269"/>
      <c r="N628" s="308"/>
      <c r="O628" s="270"/>
      <c r="P628" s="308"/>
      <c r="Q628" s="300"/>
    </row>
    <row r="629" spans="5:17">
      <c r="E629" s="270"/>
      <c r="F629" s="308"/>
      <c r="G629" s="300"/>
      <c r="K629" s="269"/>
      <c r="N629" s="308"/>
      <c r="O629" s="270"/>
      <c r="P629" s="308"/>
      <c r="Q629" s="300"/>
    </row>
    <row r="630" spans="5:17">
      <c r="E630" s="270"/>
      <c r="F630" s="308"/>
      <c r="G630" s="300"/>
      <c r="K630" s="269"/>
      <c r="N630" s="308"/>
      <c r="O630" s="270"/>
      <c r="P630" s="308"/>
      <c r="Q630" s="300"/>
    </row>
    <row r="631" spans="5:17">
      <c r="E631" s="270"/>
      <c r="F631" s="308"/>
      <c r="G631" s="300"/>
      <c r="K631" s="269"/>
      <c r="N631" s="308"/>
      <c r="O631" s="270"/>
      <c r="P631" s="308"/>
      <c r="Q631" s="300"/>
    </row>
    <row r="632" spans="5:17">
      <c r="E632" s="270"/>
      <c r="F632" s="308"/>
      <c r="G632" s="300"/>
      <c r="K632" s="269"/>
      <c r="N632" s="308"/>
      <c r="O632" s="270"/>
      <c r="P632" s="308"/>
      <c r="Q632" s="300"/>
    </row>
    <row r="633" spans="5:17">
      <c r="E633" s="270"/>
      <c r="F633" s="308"/>
      <c r="G633" s="300"/>
      <c r="K633" s="269"/>
      <c r="N633" s="308"/>
      <c r="O633" s="270"/>
      <c r="P633" s="308"/>
      <c r="Q633" s="300"/>
    </row>
    <row r="634" spans="5:17">
      <c r="E634" s="270"/>
      <c r="F634" s="308"/>
      <c r="G634" s="300"/>
      <c r="K634" s="269"/>
      <c r="N634" s="308"/>
      <c r="O634" s="270"/>
      <c r="P634" s="308"/>
      <c r="Q634" s="300"/>
    </row>
    <row r="635" spans="5:17">
      <c r="E635" s="270"/>
      <c r="F635" s="308"/>
      <c r="G635" s="300"/>
      <c r="K635" s="269"/>
      <c r="N635" s="308"/>
      <c r="O635" s="270"/>
      <c r="P635" s="308"/>
      <c r="Q635" s="300"/>
    </row>
    <row r="636" spans="5:17">
      <c r="E636" s="270"/>
      <c r="F636" s="308"/>
      <c r="G636" s="300"/>
      <c r="K636" s="269"/>
      <c r="N636" s="308"/>
      <c r="O636" s="270"/>
      <c r="P636" s="308"/>
      <c r="Q636" s="300"/>
    </row>
    <row r="637" spans="5:17">
      <c r="E637" s="270"/>
      <c r="F637" s="308"/>
      <c r="G637" s="300"/>
      <c r="K637" s="269"/>
      <c r="N637" s="308"/>
      <c r="O637" s="270"/>
      <c r="P637" s="308"/>
      <c r="Q637" s="300"/>
    </row>
    <row r="638" spans="5:17">
      <c r="E638" s="270"/>
      <c r="F638" s="308"/>
      <c r="G638" s="300"/>
      <c r="K638" s="269"/>
      <c r="N638" s="308"/>
      <c r="O638" s="270"/>
      <c r="P638" s="308"/>
      <c r="Q638" s="300"/>
    </row>
    <row r="639" spans="5:17">
      <c r="E639" s="270"/>
      <c r="F639" s="308"/>
      <c r="G639" s="300"/>
      <c r="K639" s="269"/>
      <c r="N639" s="308"/>
      <c r="O639" s="270"/>
      <c r="P639" s="308"/>
      <c r="Q639" s="300"/>
    </row>
    <row r="640" spans="5:17">
      <c r="E640" s="270"/>
      <c r="F640" s="308"/>
      <c r="G640" s="300"/>
      <c r="K640" s="269"/>
      <c r="N640" s="308"/>
      <c r="O640" s="270"/>
      <c r="P640" s="308"/>
      <c r="Q640" s="300"/>
    </row>
    <row r="641" spans="5:17">
      <c r="E641" s="270"/>
      <c r="F641" s="308"/>
      <c r="G641" s="300"/>
      <c r="K641" s="269"/>
      <c r="N641" s="308"/>
      <c r="O641" s="270"/>
      <c r="P641" s="308"/>
      <c r="Q641" s="300"/>
    </row>
    <row r="642" spans="5:17">
      <c r="E642" s="270"/>
      <c r="F642" s="308"/>
      <c r="G642" s="300"/>
      <c r="K642" s="269"/>
      <c r="N642" s="308"/>
      <c r="O642" s="270"/>
      <c r="P642" s="308"/>
      <c r="Q642" s="300"/>
    </row>
    <row r="643" spans="5:17">
      <c r="E643" s="270"/>
      <c r="F643" s="308"/>
      <c r="G643" s="300"/>
      <c r="K643" s="269"/>
      <c r="N643" s="308"/>
      <c r="O643" s="270"/>
      <c r="P643" s="308"/>
      <c r="Q643" s="300"/>
    </row>
    <row r="644" spans="5:17">
      <c r="E644" s="270"/>
      <c r="F644" s="308"/>
      <c r="G644" s="300"/>
      <c r="K644" s="269"/>
      <c r="N644" s="308"/>
      <c r="O644" s="270"/>
      <c r="P644" s="308"/>
      <c r="Q644" s="300"/>
    </row>
    <row r="645" spans="5:17">
      <c r="E645" s="270"/>
      <c r="F645" s="308"/>
      <c r="G645" s="300"/>
      <c r="K645" s="269"/>
      <c r="N645" s="308"/>
      <c r="O645" s="270"/>
      <c r="P645" s="308"/>
      <c r="Q645" s="300"/>
    </row>
    <row r="646" spans="5:17">
      <c r="E646" s="270"/>
      <c r="F646" s="308"/>
      <c r="G646" s="300"/>
      <c r="K646" s="269"/>
      <c r="N646" s="308"/>
      <c r="O646" s="270"/>
      <c r="P646" s="308"/>
      <c r="Q646" s="300"/>
    </row>
    <row r="647" spans="5:17">
      <c r="E647" s="270"/>
      <c r="F647" s="308"/>
      <c r="G647" s="300"/>
      <c r="K647" s="269"/>
      <c r="N647" s="308"/>
      <c r="O647" s="270"/>
      <c r="P647" s="308"/>
      <c r="Q647" s="300"/>
    </row>
    <row r="648" spans="5:17">
      <c r="E648" s="270"/>
      <c r="F648" s="308"/>
      <c r="G648" s="300"/>
      <c r="K648" s="269"/>
      <c r="N648" s="308"/>
      <c r="O648" s="270"/>
      <c r="P648" s="308"/>
      <c r="Q648" s="300"/>
    </row>
    <row r="649" spans="5:17">
      <c r="E649" s="270"/>
      <c r="F649" s="308"/>
      <c r="G649" s="300"/>
      <c r="K649" s="269"/>
      <c r="N649" s="308"/>
      <c r="O649" s="270"/>
      <c r="P649" s="308"/>
      <c r="Q649" s="300"/>
    </row>
    <row r="650" spans="5:17">
      <c r="E650" s="270"/>
      <c r="F650" s="308"/>
      <c r="G650" s="300"/>
      <c r="K650" s="269"/>
      <c r="N650" s="308"/>
      <c r="O650" s="270"/>
      <c r="P650" s="308"/>
      <c r="Q650" s="300"/>
    </row>
    <row r="651" spans="5:17">
      <c r="E651" s="270"/>
      <c r="F651" s="308"/>
      <c r="G651" s="300"/>
      <c r="K651" s="269"/>
      <c r="N651" s="308"/>
      <c r="O651" s="270"/>
      <c r="P651" s="308"/>
      <c r="Q651" s="300"/>
    </row>
    <row r="652" spans="5:17">
      <c r="E652" s="270"/>
      <c r="F652" s="308"/>
      <c r="G652" s="300"/>
      <c r="K652" s="269"/>
      <c r="N652" s="308"/>
      <c r="O652" s="270"/>
      <c r="P652" s="308"/>
      <c r="Q652" s="300"/>
    </row>
    <row r="653" spans="5:17">
      <c r="E653" s="270"/>
      <c r="F653" s="308"/>
      <c r="G653" s="300"/>
      <c r="K653" s="269"/>
      <c r="N653" s="308"/>
      <c r="O653" s="270"/>
      <c r="P653" s="308"/>
      <c r="Q653" s="300"/>
    </row>
    <row r="654" spans="5:17">
      <c r="E654" s="270"/>
      <c r="F654" s="308"/>
      <c r="G654" s="300"/>
      <c r="K654" s="269"/>
      <c r="N654" s="308"/>
      <c r="O654" s="270"/>
      <c r="P654" s="308"/>
      <c r="Q654" s="300"/>
    </row>
    <row r="655" spans="5:17">
      <c r="E655" s="270"/>
      <c r="F655" s="308"/>
      <c r="G655" s="300"/>
      <c r="K655" s="269"/>
      <c r="N655" s="308"/>
      <c r="O655" s="270"/>
      <c r="P655" s="308"/>
      <c r="Q655" s="300"/>
    </row>
    <row r="656" spans="5:17">
      <c r="E656" s="270"/>
      <c r="F656" s="308"/>
      <c r="G656" s="300"/>
      <c r="K656" s="269"/>
      <c r="N656" s="308"/>
      <c r="O656" s="270"/>
      <c r="P656" s="308"/>
      <c r="Q656" s="300"/>
    </row>
    <row r="657" spans="5:17">
      <c r="E657" s="270"/>
      <c r="F657" s="308"/>
      <c r="G657" s="300"/>
      <c r="K657" s="269"/>
      <c r="N657" s="308"/>
      <c r="O657" s="270"/>
      <c r="P657" s="308"/>
      <c r="Q657" s="300"/>
    </row>
    <row r="658" spans="5:17">
      <c r="E658" s="270"/>
      <c r="F658" s="308"/>
      <c r="G658" s="300"/>
      <c r="K658" s="269"/>
      <c r="N658" s="308"/>
      <c r="O658" s="270"/>
      <c r="P658" s="308"/>
      <c r="Q658" s="300"/>
    </row>
    <row r="659" spans="5:17">
      <c r="E659" s="270"/>
      <c r="F659" s="308"/>
      <c r="G659" s="300"/>
      <c r="K659" s="269"/>
      <c r="N659" s="308"/>
      <c r="O659" s="270"/>
      <c r="P659" s="308"/>
      <c r="Q659" s="300"/>
    </row>
    <row r="660" spans="5:17">
      <c r="E660" s="270"/>
      <c r="F660" s="308"/>
      <c r="G660" s="300"/>
      <c r="K660" s="269"/>
      <c r="N660" s="308"/>
      <c r="O660" s="270"/>
      <c r="P660" s="308"/>
      <c r="Q660" s="300"/>
    </row>
    <row r="661" spans="5:17">
      <c r="E661" s="270"/>
      <c r="F661" s="308"/>
      <c r="G661" s="300"/>
      <c r="K661" s="269"/>
      <c r="N661" s="308"/>
      <c r="O661" s="270"/>
      <c r="P661" s="308"/>
      <c r="Q661" s="300"/>
    </row>
    <row r="662" spans="5:17">
      <c r="E662" s="270"/>
      <c r="F662" s="308"/>
      <c r="G662" s="300"/>
      <c r="K662" s="269"/>
      <c r="N662" s="308"/>
      <c r="O662" s="270"/>
      <c r="P662" s="308"/>
      <c r="Q662" s="300"/>
    </row>
    <row r="663" spans="5:17">
      <c r="E663" s="270"/>
      <c r="F663" s="308"/>
      <c r="G663" s="300"/>
      <c r="K663" s="269"/>
      <c r="N663" s="308"/>
      <c r="O663" s="270"/>
      <c r="P663" s="308"/>
      <c r="Q663" s="300"/>
    </row>
    <row r="664" spans="5:17">
      <c r="E664" s="270"/>
      <c r="F664" s="308"/>
      <c r="G664" s="300"/>
      <c r="K664" s="269"/>
      <c r="N664" s="308"/>
      <c r="O664" s="270"/>
      <c r="P664" s="308"/>
      <c r="Q664" s="300"/>
    </row>
    <row r="665" spans="5:17">
      <c r="E665" s="270"/>
      <c r="F665" s="308"/>
      <c r="G665" s="300"/>
      <c r="K665" s="269"/>
      <c r="N665" s="308"/>
      <c r="O665" s="270"/>
      <c r="P665" s="308"/>
      <c r="Q665" s="300"/>
    </row>
    <row r="666" spans="5:17">
      <c r="E666" s="270"/>
      <c r="F666" s="308"/>
      <c r="G666" s="300"/>
      <c r="K666" s="269"/>
      <c r="N666" s="308"/>
      <c r="O666" s="270"/>
      <c r="P666" s="308"/>
      <c r="Q666" s="300"/>
    </row>
    <row r="667" spans="5:17">
      <c r="E667" s="270"/>
      <c r="F667" s="308"/>
      <c r="G667" s="300"/>
      <c r="K667" s="269"/>
      <c r="N667" s="308"/>
      <c r="O667" s="270"/>
      <c r="P667" s="308"/>
      <c r="Q667" s="300"/>
    </row>
    <row r="668" spans="5:17">
      <c r="E668" s="270"/>
      <c r="F668" s="308"/>
      <c r="G668" s="300"/>
      <c r="K668" s="269"/>
      <c r="N668" s="308"/>
      <c r="O668" s="270"/>
      <c r="P668" s="308"/>
      <c r="Q668" s="300"/>
    </row>
    <row r="669" spans="5:17">
      <c r="E669" s="270"/>
      <c r="F669" s="308"/>
      <c r="G669" s="300"/>
      <c r="K669" s="269"/>
      <c r="N669" s="308"/>
      <c r="O669" s="270"/>
      <c r="P669" s="308"/>
      <c r="Q669" s="300"/>
    </row>
    <row r="670" spans="5:17">
      <c r="E670" s="270"/>
      <c r="F670" s="308"/>
      <c r="G670" s="300"/>
      <c r="K670" s="269"/>
      <c r="N670" s="308"/>
      <c r="O670" s="270"/>
      <c r="P670" s="308"/>
      <c r="Q670" s="300"/>
    </row>
    <row r="671" spans="5:17">
      <c r="E671" s="270"/>
      <c r="F671" s="308"/>
      <c r="G671" s="300"/>
      <c r="K671" s="269"/>
      <c r="N671" s="308"/>
      <c r="O671" s="270"/>
      <c r="P671" s="308"/>
      <c r="Q671" s="300"/>
    </row>
    <row r="672" spans="5:17">
      <c r="E672" s="270"/>
      <c r="F672" s="308"/>
      <c r="G672" s="300"/>
      <c r="K672" s="269"/>
      <c r="N672" s="308"/>
      <c r="O672" s="270"/>
      <c r="P672" s="308"/>
      <c r="Q672" s="300"/>
    </row>
    <row r="673" spans="5:17">
      <c r="E673" s="270"/>
      <c r="F673" s="308"/>
      <c r="G673" s="300"/>
      <c r="K673" s="269"/>
      <c r="N673" s="308"/>
      <c r="O673" s="270"/>
      <c r="P673" s="308"/>
      <c r="Q673" s="300"/>
    </row>
    <row r="674" spans="5:17">
      <c r="E674" s="270"/>
      <c r="F674" s="308"/>
      <c r="G674" s="300"/>
      <c r="K674" s="269"/>
      <c r="N674" s="308"/>
      <c r="O674" s="270"/>
      <c r="P674" s="308"/>
      <c r="Q674" s="300"/>
    </row>
    <row r="675" spans="5:17">
      <c r="E675" s="270"/>
      <c r="F675" s="308"/>
      <c r="G675" s="300"/>
      <c r="K675" s="269"/>
      <c r="N675" s="308"/>
      <c r="O675" s="270"/>
      <c r="P675" s="308"/>
      <c r="Q675" s="300"/>
    </row>
    <row r="676" spans="5:17">
      <c r="E676" s="270"/>
      <c r="F676" s="308"/>
      <c r="G676" s="300"/>
      <c r="K676" s="269"/>
      <c r="N676" s="308"/>
      <c r="O676" s="270"/>
      <c r="P676" s="308"/>
      <c r="Q676" s="300"/>
    </row>
    <row r="677" spans="5:17">
      <c r="E677" s="270"/>
      <c r="F677" s="308"/>
      <c r="G677" s="300"/>
      <c r="K677" s="269"/>
      <c r="N677" s="308"/>
      <c r="O677" s="270"/>
      <c r="P677" s="308"/>
      <c r="Q677" s="300"/>
    </row>
    <row r="678" spans="5:17">
      <c r="E678" s="270"/>
      <c r="F678" s="308"/>
      <c r="G678" s="300"/>
      <c r="K678" s="269"/>
      <c r="N678" s="308"/>
      <c r="O678" s="270"/>
      <c r="P678" s="308"/>
      <c r="Q678" s="300"/>
    </row>
    <row r="679" spans="5:17">
      <c r="E679" s="270"/>
      <c r="F679" s="308"/>
      <c r="G679" s="300"/>
      <c r="K679" s="269"/>
      <c r="N679" s="308"/>
      <c r="O679" s="270"/>
      <c r="P679" s="308"/>
      <c r="Q679" s="300"/>
    </row>
    <row r="680" spans="5:17">
      <c r="E680" s="270"/>
      <c r="F680" s="308"/>
      <c r="G680" s="300"/>
      <c r="K680" s="269"/>
      <c r="N680" s="308"/>
      <c r="O680" s="270"/>
      <c r="P680" s="308"/>
      <c r="Q680" s="300"/>
    </row>
    <row r="681" spans="5:17">
      <c r="E681" s="270"/>
      <c r="F681" s="308"/>
      <c r="G681" s="300"/>
      <c r="K681" s="269"/>
      <c r="N681" s="308"/>
      <c r="O681" s="270"/>
      <c r="P681" s="308"/>
      <c r="Q681" s="300"/>
    </row>
    <row r="682" spans="5:17">
      <c r="E682" s="270"/>
      <c r="F682" s="308"/>
      <c r="G682" s="300"/>
      <c r="K682" s="269"/>
      <c r="N682" s="308"/>
      <c r="O682" s="270"/>
      <c r="P682" s="308"/>
      <c r="Q682" s="300"/>
    </row>
    <row r="683" spans="5:17">
      <c r="E683" s="270"/>
      <c r="F683" s="308"/>
      <c r="G683" s="300"/>
      <c r="K683" s="269"/>
      <c r="N683" s="308"/>
      <c r="O683" s="270"/>
      <c r="P683" s="308"/>
      <c r="Q683" s="300"/>
    </row>
    <row r="684" spans="5:17">
      <c r="E684" s="270"/>
      <c r="F684" s="308"/>
      <c r="G684" s="300"/>
      <c r="K684" s="269"/>
      <c r="N684" s="308"/>
      <c r="O684" s="270"/>
      <c r="P684" s="308"/>
      <c r="Q684" s="300"/>
    </row>
    <row r="685" spans="5:17">
      <c r="E685" s="270"/>
      <c r="F685" s="308"/>
      <c r="G685" s="300"/>
      <c r="K685" s="269"/>
      <c r="N685" s="308"/>
      <c r="O685" s="270"/>
      <c r="P685" s="308"/>
      <c r="Q685" s="300"/>
    </row>
    <row r="686" spans="5:17">
      <c r="E686" s="270"/>
      <c r="F686" s="308"/>
      <c r="G686" s="300"/>
      <c r="K686" s="269"/>
      <c r="N686" s="308"/>
      <c r="O686" s="270"/>
      <c r="P686" s="308"/>
      <c r="Q686" s="300"/>
    </row>
    <row r="687" spans="5:17">
      <c r="E687" s="270"/>
      <c r="F687" s="308"/>
      <c r="G687" s="300"/>
      <c r="K687" s="269"/>
      <c r="N687" s="308"/>
      <c r="O687" s="270"/>
      <c r="P687" s="308"/>
      <c r="Q687" s="300"/>
    </row>
    <row r="688" spans="5:17">
      <c r="E688" s="270"/>
      <c r="F688" s="308"/>
      <c r="G688" s="300"/>
      <c r="K688" s="269"/>
      <c r="N688" s="308"/>
      <c r="O688" s="270"/>
      <c r="P688" s="308"/>
      <c r="Q688" s="300"/>
    </row>
    <row r="689" spans="5:17">
      <c r="E689" s="270"/>
      <c r="F689" s="308"/>
      <c r="G689" s="300"/>
      <c r="K689" s="269"/>
      <c r="N689" s="308"/>
      <c r="O689" s="270"/>
      <c r="P689" s="308"/>
      <c r="Q689" s="300"/>
    </row>
    <row r="690" spans="5:17">
      <c r="E690" s="270"/>
      <c r="F690" s="308"/>
      <c r="G690" s="300"/>
      <c r="K690" s="269"/>
      <c r="N690" s="308"/>
      <c r="O690" s="270"/>
      <c r="P690" s="308"/>
      <c r="Q690" s="300"/>
    </row>
    <row r="691" spans="5:17">
      <c r="E691" s="270"/>
      <c r="F691" s="308"/>
      <c r="G691" s="300"/>
      <c r="K691" s="269"/>
      <c r="N691" s="308"/>
      <c r="O691" s="270"/>
      <c r="P691" s="308"/>
      <c r="Q691" s="300"/>
    </row>
    <row r="692" spans="5:17">
      <c r="E692" s="270"/>
      <c r="F692" s="308"/>
      <c r="G692" s="300"/>
      <c r="K692" s="269"/>
      <c r="N692" s="308"/>
      <c r="O692" s="270"/>
      <c r="P692" s="308"/>
      <c r="Q692" s="300"/>
    </row>
    <row r="693" spans="5:17">
      <c r="E693" s="270"/>
      <c r="F693" s="308"/>
      <c r="G693" s="300"/>
      <c r="K693" s="269"/>
      <c r="N693" s="308"/>
      <c r="O693" s="270"/>
      <c r="P693" s="308"/>
      <c r="Q693" s="300"/>
    </row>
    <row r="694" spans="5:17">
      <c r="E694" s="270"/>
      <c r="F694" s="308"/>
      <c r="G694" s="300"/>
      <c r="K694" s="269"/>
      <c r="N694" s="308"/>
      <c r="O694" s="270"/>
      <c r="P694" s="308"/>
      <c r="Q694" s="300"/>
    </row>
    <row r="695" spans="5:17">
      <c r="E695" s="270"/>
      <c r="F695" s="308"/>
      <c r="G695" s="300"/>
      <c r="K695" s="269"/>
      <c r="N695" s="308"/>
      <c r="O695" s="270"/>
      <c r="P695" s="308"/>
      <c r="Q695" s="300"/>
    </row>
    <row r="696" spans="5:17">
      <c r="E696" s="270"/>
      <c r="F696" s="308"/>
      <c r="G696" s="300"/>
      <c r="K696" s="269"/>
      <c r="N696" s="308"/>
      <c r="O696" s="270"/>
      <c r="P696" s="308"/>
      <c r="Q696" s="300"/>
    </row>
    <row r="697" spans="5:17">
      <c r="E697" s="270"/>
      <c r="F697" s="308"/>
      <c r="G697" s="300"/>
      <c r="K697" s="269"/>
      <c r="N697" s="308"/>
      <c r="O697" s="270"/>
      <c r="P697" s="308"/>
      <c r="Q697" s="300"/>
    </row>
    <row r="698" spans="5:17">
      <c r="E698" s="270"/>
      <c r="F698" s="308"/>
      <c r="G698" s="300"/>
      <c r="K698" s="269"/>
      <c r="N698" s="308"/>
      <c r="O698" s="270"/>
      <c r="P698" s="308"/>
      <c r="Q698" s="300"/>
    </row>
    <row r="699" spans="5:17">
      <c r="E699" s="270"/>
      <c r="F699" s="308"/>
      <c r="G699" s="300"/>
      <c r="K699" s="269"/>
      <c r="N699" s="308"/>
      <c r="O699" s="270"/>
      <c r="P699" s="308"/>
      <c r="Q699" s="300"/>
    </row>
    <row r="700" spans="5:17">
      <c r="E700" s="270"/>
      <c r="F700" s="308"/>
      <c r="G700" s="300"/>
      <c r="K700" s="269"/>
      <c r="N700" s="308"/>
      <c r="O700" s="270"/>
      <c r="P700" s="308"/>
      <c r="Q700" s="300"/>
    </row>
    <row r="701" spans="5:17">
      <c r="E701" s="270"/>
      <c r="F701" s="308"/>
      <c r="G701" s="300"/>
      <c r="K701" s="269"/>
      <c r="N701" s="308"/>
      <c r="O701" s="270"/>
      <c r="P701" s="308"/>
      <c r="Q701" s="300"/>
    </row>
    <row r="702" spans="5:17">
      <c r="E702" s="270"/>
      <c r="F702" s="308"/>
      <c r="G702" s="300"/>
      <c r="K702" s="269"/>
      <c r="N702" s="308"/>
      <c r="O702" s="270"/>
      <c r="P702" s="308"/>
      <c r="Q702" s="300"/>
    </row>
    <row r="703" spans="5:17">
      <c r="E703" s="270"/>
      <c r="F703" s="308"/>
      <c r="G703" s="300"/>
      <c r="K703" s="269"/>
      <c r="N703" s="308"/>
      <c r="O703" s="270"/>
      <c r="P703" s="308"/>
      <c r="Q703" s="300"/>
    </row>
    <row r="704" spans="5:17">
      <c r="E704" s="270"/>
      <c r="F704" s="308"/>
      <c r="G704" s="300"/>
      <c r="K704" s="269"/>
      <c r="N704" s="308"/>
      <c r="O704" s="270"/>
      <c r="P704" s="308"/>
      <c r="Q704" s="300"/>
    </row>
    <row r="705" spans="5:17">
      <c r="E705" s="270"/>
      <c r="F705" s="308"/>
      <c r="G705" s="300"/>
      <c r="K705" s="269"/>
      <c r="N705" s="308"/>
      <c r="O705" s="270"/>
      <c r="P705" s="308"/>
      <c r="Q705" s="300"/>
    </row>
    <row r="706" spans="5:17">
      <c r="E706" s="270"/>
      <c r="F706" s="308"/>
      <c r="G706" s="300"/>
      <c r="K706" s="269"/>
      <c r="N706" s="308"/>
      <c r="O706" s="270"/>
      <c r="P706" s="308"/>
      <c r="Q706" s="300"/>
    </row>
    <row r="707" spans="5:17">
      <c r="E707" s="270"/>
      <c r="F707" s="308"/>
      <c r="G707" s="300"/>
      <c r="K707" s="269"/>
      <c r="N707" s="308"/>
      <c r="O707" s="270"/>
      <c r="P707" s="308"/>
      <c r="Q707" s="300"/>
    </row>
    <row r="708" spans="5:17">
      <c r="E708" s="270"/>
      <c r="F708" s="308"/>
      <c r="G708" s="300"/>
      <c r="K708" s="269"/>
      <c r="N708" s="308"/>
      <c r="O708" s="270"/>
      <c r="P708" s="308"/>
      <c r="Q708" s="300"/>
    </row>
    <row r="709" spans="5:17">
      <c r="E709" s="270"/>
      <c r="F709" s="308"/>
      <c r="G709" s="300"/>
      <c r="K709" s="269"/>
      <c r="N709" s="308"/>
      <c r="O709" s="270"/>
      <c r="P709" s="308"/>
      <c r="Q709" s="300"/>
    </row>
    <row r="710" spans="5:17">
      <c r="E710" s="270"/>
      <c r="F710" s="308"/>
      <c r="G710" s="300"/>
      <c r="K710" s="269"/>
      <c r="N710" s="308"/>
      <c r="O710" s="270"/>
      <c r="P710" s="308"/>
      <c r="Q710" s="300"/>
    </row>
    <row r="711" spans="5:17">
      <c r="E711" s="270"/>
      <c r="F711" s="308"/>
      <c r="G711" s="300"/>
      <c r="K711" s="269"/>
      <c r="N711" s="308"/>
      <c r="O711" s="270"/>
      <c r="P711" s="308"/>
      <c r="Q711" s="300"/>
    </row>
    <row r="712" spans="5:17">
      <c r="E712" s="270"/>
      <c r="F712" s="308"/>
      <c r="G712" s="300"/>
      <c r="K712" s="269"/>
      <c r="N712" s="308"/>
      <c r="O712" s="270"/>
      <c r="P712" s="308"/>
      <c r="Q712" s="300"/>
    </row>
    <row r="713" spans="5:17">
      <c r="E713" s="270"/>
      <c r="F713" s="308"/>
      <c r="G713" s="300"/>
      <c r="K713" s="269"/>
      <c r="N713" s="308"/>
      <c r="O713" s="270"/>
      <c r="P713" s="308"/>
      <c r="Q713" s="300"/>
    </row>
    <row r="714" spans="5:17">
      <c r="E714" s="270"/>
      <c r="F714" s="308"/>
      <c r="G714" s="300"/>
      <c r="K714" s="269"/>
      <c r="N714" s="308"/>
      <c r="O714" s="270"/>
      <c r="P714" s="308"/>
      <c r="Q714" s="300"/>
    </row>
    <row r="715" spans="5:17">
      <c r="E715" s="270"/>
      <c r="F715" s="308"/>
      <c r="G715" s="300"/>
      <c r="K715" s="269"/>
      <c r="N715" s="308"/>
      <c r="O715" s="270"/>
      <c r="P715" s="308"/>
      <c r="Q715" s="300"/>
    </row>
    <row r="716" spans="5:17">
      <c r="E716" s="270"/>
      <c r="F716" s="308"/>
      <c r="G716" s="300"/>
      <c r="K716" s="269"/>
      <c r="N716" s="308"/>
      <c r="O716" s="270"/>
      <c r="P716" s="308"/>
      <c r="Q716" s="300"/>
    </row>
    <row r="717" spans="5:17">
      <c r="E717" s="270"/>
      <c r="F717" s="308"/>
      <c r="G717" s="300"/>
      <c r="K717" s="269"/>
      <c r="N717" s="308"/>
      <c r="O717" s="270"/>
      <c r="P717" s="308"/>
      <c r="Q717" s="300"/>
    </row>
    <row r="718" spans="5:17">
      <c r="E718" s="270"/>
      <c r="F718" s="308"/>
      <c r="G718" s="300"/>
      <c r="K718" s="269"/>
      <c r="N718" s="308"/>
      <c r="O718" s="270"/>
      <c r="P718" s="308"/>
      <c r="Q718" s="300"/>
    </row>
    <row r="719" spans="5:17">
      <c r="E719" s="270"/>
      <c r="F719" s="308"/>
      <c r="G719" s="300"/>
      <c r="K719" s="269"/>
      <c r="N719" s="308"/>
      <c r="O719" s="270"/>
      <c r="P719" s="308"/>
      <c r="Q719" s="300"/>
    </row>
    <row r="720" spans="5:17">
      <c r="E720" s="270"/>
      <c r="F720" s="308"/>
      <c r="G720" s="300"/>
      <c r="K720" s="269"/>
      <c r="N720" s="308"/>
      <c r="O720" s="270"/>
      <c r="P720" s="308"/>
      <c r="Q720" s="300"/>
    </row>
    <row r="721" spans="5:17">
      <c r="E721" s="270"/>
      <c r="F721" s="308"/>
      <c r="G721" s="300"/>
      <c r="K721" s="269"/>
      <c r="N721" s="308"/>
      <c r="O721" s="270"/>
      <c r="P721" s="308"/>
      <c r="Q721" s="300"/>
    </row>
    <row r="722" spans="5:17">
      <c r="E722" s="270"/>
      <c r="F722" s="308"/>
      <c r="G722" s="300"/>
      <c r="K722" s="269"/>
      <c r="N722" s="308"/>
      <c r="O722" s="270"/>
      <c r="P722" s="308"/>
      <c r="Q722" s="300"/>
    </row>
    <row r="723" spans="5:17">
      <c r="E723" s="270"/>
      <c r="F723" s="308"/>
      <c r="G723" s="300"/>
      <c r="K723" s="269"/>
      <c r="N723" s="308"/>
      <c r="O723" s="270"/>
      <c r="P723" s="308"/>
      <c r="Q723" s="300"/>
    </row>
    <row r="724" spans="5:17">
      <c r="E724" s="270"/>
      <c r="F724" s="308"/>
      <c r="G724" s="300"/>
      <c r="K724" s="269"/>
      <c r="N724" s="308"/>
      <c r="O724" s="270"/>
      <c r="P724" s="308"/>
      <c r="Q724" s="300"/>
    </row>
    <row r="725" spans="5:17">
      <c r="E725" s="270"/>
      <c r="F725" s="308"/>
      <c r="G725" s="300"/>
      <c r="K725" s="269"/>
      <c r="N725" s="308"/>
      <c r="O725" s="270"/>
      <c r="P725" s="308"/>
      <c r="Q725" s="300"/>
    </row>
    <row r="726" spans="5:17">
      <c r="E726" s="270"/>
      <c r="F726" s="308"/>
      <c r="G726" s="300"/>
      <c r="K726" s="269"/>
      <c r="N726" s="308"/>
      <c r="O726" s="270"/>
      <c r="P726" s="308"/>
      <c r="Q726" s="300"/>
    </row>
    <row r="727" spans="5:17">
      <c r="E727" s="270"/>
      <c r="F727" s="308"/>
      <c r="G727" s="300"/>
      <c r="K727" s="269"/>
      <c r="N727" s="308"/>
      <c r="O727" s="270"/>
      <c r="P727" s="308"/>
      <c r="Q727" s="300"/>
    </row>
    <row r="728" spans="5:17">
      <c r="E728" s="270"/>
      <c r="F728" s="308"/>
      <c r="G728" s="300"/>
      <c r="K728" s="269"/>
      <c r="N728" s="308"/>
      <c r="O728" s="270"/>
      <c r="P728" s="308"/>
      <c r="Q728" s="300"/>
    </row>
    <row r="729" spans="5:17">
      <c r="E729" s="270"/>
      <c r="F729" s="308"/>
      <c r="G729" s="300"/>
      <c r="K729" s="269"/>
      <c r="N729" s="308"/>
      <c r="O729" s="270"/>
      <c r="P729" s="308"/>
      <c r="Q729" s="300"/>
    </row>
    <row r="730" spans="5:17">
      <c r="E730" s="270"/>
      <c r="F730" s="308"/>
      <c r="G730" s="300"/>
      <c r="K730" s="269"/>
      <c r="N730" s="308"/>
      <c r="O730" s="270"/>
      <c r="P730" s="308"/>
      <c r="Q730" s="300"/>
    </row>
    <row r="731" spans="5:17">
      <c r="E731" s="270"/>
      <c r="F731" s="308"/>
      <c r="G731" s="300"/>
      <c r="K731" s="269"/>
      <c r="N731" s="308"/>
      <c r="O731" s="270"/>
      <c r="P731" s="308"/>
      <c r="Q731" s="300"/>
    </row>
    <row r="732" spans="5:17">
      <c r="E732" s="270"/>
      <c r="F732" s="308"/>
      <c r="G732" s="300"/>
      <c r="K732" s="269"/>
      <c r="N732" s="308"/>
      <c r="O732" s="270"/>
      <c r="P732" s="308"/>
      <c r="Q732" s="300"/>
    </row>
    <row r="733" spans="5:17">
      <c r="E733" s="270"/>
      <c r="F733" s="308"/>
      <c r="G733" s="300"/>
      <c r="K733" s="269"/>
      <c r="N733" s="308"/>
      <c r="O733" s="270"/>
      <c r="P733" s="308"/>
      <c r="Q733" s="300"/>
    </row>
    <row r="734" spans="5:17">
      <c r="E734" s="270"/>
      <c r="F734" s="308"/>
      <c r="G734" s="300"/>
      <c r="K734" s="269"/>
      <c r="N734" s="308"/>
      <c r="O734" s="270"/>
      <c r="P734" s="308"/>
      <c r="Q734" s="300"/>
    </row>
    <row r="735" spans="5:17">
      <c r="E735" s="270"/>
      <c r="F735" s="308"/>
      <c r="G735" s="300"/>
      <c r="K735" s="269"/>
      <c r="N735" s="308"/>
      <c r="O735" s="270"/>
      <c r="P735" s="308"/>
      <c r="Q735" s="300"/>
    </row>
    <row r="736" spans="5:17">
      <c r="E736" s="270"/>
      <c r="F736" s="308"/>
      <c r="G736" s="300"/>
      <c r="K736" s="269"/>
      <c r="N736" s="308"/>
      <c r="O736" s="270"/>
      <c r="P736" s="308"/>
      <c r="Q736" s="300"/>
    </row>
    <row r="737" spans="3:17">
      <c r="E737" s="270"/>
      <c r="F737" s="308"/>
      <c r="G737" s="300"/>
      <c r="K737" s="269"/>
      <c r="N737" s="308"/>
      <c r="O737" s="270"/>
      <c r="P737" s="308"/>
      <c r="Q737" s="300"/>
    </row>
    <row r="738" spans="3:17">
      <c r="E738" s="270"/>
      <c r="F738" s="308"/>
      <c r="G738" s="300"/>
      <c r="K738" s="269"/>
      <c r="N738" s="308"/>
      <c r="O738" s="270"/>
      <c r="P738" s="308"/>
      <c r="Q738" s="300"/>
    </row>
    <row r="739" spans="3:17">
      <c r="E739" s="270"/>
      <c r="F739" s="308"/>
      <c r="G739" s="300"/>
      <c r="K739" s="269"/>
      <c r="N739" s="308"/>
      <c r="O739" s="270"/>
      <c r="P739" s="308"/>
      <c r="Q739" s="300"/>
    </row>
    <row r="740" spans="3:17">
      <c r="E740" s="270"/>
      <c r="F740" s="308"/>
      <c r="G740" s="300"/>
      <c r="K740" s="269"/>
      <c r="N740" s="308"/>
      <c r="O740" s="270"/>
      <c r="P740" s="308"/>
      <c r="Q740" s="300"/>
    </row>
    <row r="741" spans="3:17">
      <c r="E741" s="270"/>
      <c r="F741" s="308"/>
      <c r="G741" s="300"/>
      <c r="K741" s="269"/>
      <c r="N741" s="308"/>
      <c r="O741" s="270"/>
      <c r="P741" s="308"/>
      <c r="Q741" s="300"/>
    </row>
    <row r="742" spans="3:17">
      <c r="E742" s="270"/>
      <c r="F742" s="308"/>
      <c r="G742" s="300"/>
      <c r="K742" s="269"/>
      <c r="N742" s="308"/>
      <c r="O742" s="270"/>
      <c r="P742" s="308"/>
      <c r="Q742" s="300"/>
    </row>
    <row r="743" spans="3:17">
      <c r="C743" s="271" t="s">
        <v>1</v>
      </c>
      <c r="E743" s="270"/>
      <c r="F743" s="308"/>
      <c r="G743" s="300">
        <f>SUM(G74:G742)</f>
        <v>0</v>
      </c>
      <c r="K743" s="271" t="s">
        <v>1</v>
      </c>
      <c r="O743" s="270">
        <f>SUM(O74:O742)</f>
        <v>0</v>
      </c>
      <c r="P743" s="308"/>
      <c r="Q743" s="300"/>
    </row>
    <row r="744" spans="3:17">
      <c r="P744" s="271"/>
    </row>
    <row r="745" spans="3:17" ht="13.8">
      <c r="C745" s="269"/>
      <c r="E745" s="324"/>
      <c r="F745" s="325"/>
      <c r="G745" s="326"/>
      <c r="O745" s="326"/>
      <c r="P745" s="271"/>
    </row>
    <row r="746" spans="3:17">
      <c r="P746" s="271"/>
    </row>
  </sheetData>
  <customSheetViews>
    <customSheetView guid="{DF7C460C-2A36-4F14-A227-8E6777F6FB1D}" topLeftCell="T38">
      <selection activeCell="I77" sqref="I57:N77"/>
      <pageMargins left="0.7" right="0.7" top="0.75" bottom="0.75" header="0.3" footer="0.3"/>
      <pageSetup paperSize="9" orientation="landscape" r:id="rId1"/>
    </customSheetView>
  </customSheetViews>
  <mergeCells count="8">
    <mergeCell ref="A74:G74"/>
    <mergeCell ref="J74:Q74"/>
    <mergeCell ref="I5:K5"/>
    <mergeCell ref="M5:M6"/>
    <mergeCell ref="N5:N6"/>
    <mergeCell ref="B5:B6"/>
    <mergeCell ref="C5:C6"/>
    <mergeCell ref="E5:G5"/>
  </mergeCells>
  <conditionalFormatting sqref="F72">
    <cfRule type="containsText" dxfId="29" priority="4" operator="containsText" text="ERROR">
      <formula>NOT(ISERROR(SEARCH("ERROR",F72)))</formula>
    </cfRule>
  </conditionalFormatting>
  <conditionalFormatting sqref="J72">
    <cfRule type="containsText" dxfId="28" priority="3" operator="containsText" text="ERROR">
      <formula>NOT(ISERROR(SEARCH("ERROR",J72)))</formula>
    </cfRule>
  </conditionalFormatting>
  <conditionalFormatting sqref="T14">
    <cfRule type="containsText" dxfId="27" priority="2" operator="containsText" text="ERROR">
      <formula>NOT(ISERROR(SEARCH("ERROR",T14)))</formula>
    </cfRule>
  </conditionalFormatting>
  <conditionalFormatting sqref="T26">
    <cfRule type="containsText" dxfId="26" priority="1"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xr:uid="{00000000-0002-0000-2C00-000000000000}">
      <formula1>Taxes</formula1>
    </dataValidation>
    <dataValidation type="list" allowBlank="1" showInputMessage="1" showErrorMessage="1" sqref="C74:C741" xr:uid="{00000000-0002-0000-2C00-000001000000}">
      <formula1>Compadjust</formula1>
    </dataValidation>
    <dataValidation type="list" allowBlank="1" showInputMessage="1" showErrorMessage="1" sqref="J74:J740" xr:uid="{00000000-0002-0000-2C00-000002000000}">
      <formula1>Taxes</formula1>
    </dataValidation>
    <dataValidation type="list" allowBlank="1" showInputMessage="1" showErrorMessage="1" sqref="N741 K74:K740" xr:uid="{00000000-0002-0000-2C00-000003000000}">
      <formula1>Govadjust</formula1>
    </dataValidation>
    <dataValidation type="list" allowBlank="1" showInputMessage="1" showErrorMessage="1" sqref="N9:N31 N59 N65:N68 N49 N33:N47 N61:N63 N51:N56" xr:uid="{00000000-0002-0000-2C00-000004000000}">
      <formula1>FinalDiff</formula1>
    </dataValidation>
  </dataValidations>
  <pageMargins left="0.7" right="0.7" top="0.75" bottom="0.75" header="0.3" footer="0.3"/>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2">
    <tabColor rgb="FF00B0F0"/>
  </sheetPr>
  <dimension ref="A1:BL744"/>
  <sheetViews>
    <sheetView showGridLines="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3"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13"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2" width="12.33203125" style="30" bestFit="1" customWidth="1"/>
    <col min="23"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156</v>
      </c>
      <c r="E3" s="14" t="e">
        <f>#REF!</f>
        <v>#REF!</v>
      </c>
      <c r="F3" s="8" t="s">
        <v>73</v>
      </c>
      <c r="G3" s="8"/>
      <c r="J3" s="15" t="s">
        <v>155</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490" t="s">
        <v>5</v>
      </c>
      <c r="C5" s="508" t="s">
        <v>157</v>
      </c>
      <c r="E5" s="503" t="s">
        <v>149</v>
      </c>
      <c r="F5" s="503"/>
      <c r="G5" s="503"/>
      <c r="I5" s="503" t="s">
        <v>150</v>
      </c>
      <c r="J5" s="503"/>
      <c r="K5" s="503"/>
      <c r="M5" s="504" t="s">
        <v>151</v>
      </c>
      <c r="N5" s="506" t="s">
        <v>185</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491"/>
      <c r="C6" s="509"/>
      <c r="E6" s="346" t="s">
        <v>152</v>
      </c>
      <c r="F6" s="346" t="s">
        <v>153</v>
      </c>
      <c r="G6" s="346" t="s">
        <v>154</v>
      </c>
      <c r="I6" s="346" t="s">
        <v>152</v>
      </c>
      <c r="J6" s="346" t="s">
        <v>153</v>
      </c>
      <c r="K6" s="346" t="s">
        <v>154</v>
      </c>
      <c r="M6" s="505"/>
      <c r="N6" s="507"/>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6"/>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6"/>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6"/>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6"/>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6"/>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6"/>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6"/>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c r="P30" s="33"/>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c r="P41" s="33"/>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c r="P50" s="33"/>
      <c r="Y50" s="355" t="e">
        <f t="shared" si="54"/>
        <v>#REF!</v>
      </c>
      <c r="Z50" s="356" t="e">
        <f>C55</f>
        <v>#REF!</v>
      </c>
      <c r="AA50" s="393" t="e">
        <f t="shared" ref="AA50:AI50" si="94">SUMPRODUCT(($A$74:$A$741=$Y50&amp;"- "&amp;$Z50)*($C$74:$C$741=AA$1)*($G$74:$G$741))</f>
        <v>#REF!</v>
      </c>
      <c r="AB50" s="394" t="e">
        <f t="shared" si="94"/>
        <v>#REF!</v>
      </c>
      <c r="AC50" s="393" t="e">
        <f t="shared" si="94"/>
        <v>#REF!</v>
      </c>
      <c r="AD50" s="394" t="e">
        <f t="shared" si="94"/>
        <v>#REF!</v>
      </c>
      <c r="AE50" s="393" t="e">
        <f t="shared" si="94"/>
        <v>#REF!</v>
      </c>
      <c r="AF50" s="394" t="e">
        <f t="shared" si="94"/>
        <v>#REF!</v>
      </c>
      <c r="AG50" s="393" t="e">
        <f t="shared" si="94"/>
        <v>#REF!</v>
      </c>
      <c r="AH50" s="394" t="e">
        <f t="shared" si="94"/>
        <v>#REF!</v>
      </c>
      <c r="AI50" s="393" t="e">
        <f t="shared" si="94"/>
        <v>#REF!</v>
      </c>
      <c r="AJ50" s="394" t="e">
        <f t="shared" si="68"/>
        <v>#REF!</v>
      </c>
      <c r="AM50" s="355" t="e">
        <f t="shared" si="56"/>
        <v>#REF!</v>
      </c>
      <c r="AN50" s="356" t="e">
        <f>C55</f>
        <v>#REF!</v>
      </c>
      <c r="AO50" s="393" t="e">
        <f>SUMPRODUCT(($J$74:$J$740=$AM50&amp;"- "&amp;$AN50)*($K$74:$K$740=AO$1)*($O$74:$O$740))</f>
        <v>#REF!</v>
      </c>
      <c r="AP50" s="393" t="e">
        <f t="shared" ref="AP50:AV51" si="95">SUMPRODUCT(($J$74:$J$740=$AM50&amp;"- "&amp;$AN50)*($K$74:$K$740=AP$1)*($O$74:$O$740))</f>
        <v>#REF!</v>
      </c>
      <c r="AQ50" s="393" t="e">
        <f t="shared" si="95"/>
        <v>#REF!</v>
      </c>
      <c r="AR50" s="393" t="e">
        <f t="shared" si="95"/>
        <v>#REF!</v>
      </c>
      <c r="AS50" s="393" t="e">
        <f t="shared" si="95"/>
        <v>#REF!</v>
      </c>
      <c r="AT50" s="393" t="e">
        <f t="shared" si="95"/>
        <v>#REF!</v>
      </c>
      <c r="AU50" s="393" t="e">
        <f t="shared" si="95"/>
        <v>#REF!</v>
      </c>
      <c r="AV50" s="393" t="e">
        <f t="shared" si="95"/>
        <v>#REF!</v>
      </c>
      <c r="AW50" s="395" t="e">
        <f t="shared" si="5"/>
        <v>#REF!</v>
      </c>
      <c r="AZ50" s="355" t="e">
        <f t="shared" si="59"/>
        <v>#REF!</v>
      </c>
      <c r="BA50" s="356" t="e">
        <f>C55</f>
        <v>#REF!</v>
      </c>
      <c r="BB50" s="393" t="e">
        <f t="shared" ref="BB50:BL50" si="96">SUMPRODUCT(($C$9:$C$68=$BA50)*($N$9:$N$68=BB$1)*($M$9:$M$68))</f>
        <v>#REF!</v>
      </c>
      <c r="BC50" s="394" t="e">
        <f t="shared" si="96"/>
        <v>#REF!</v>
      </c>
      <c r="BD50" s="393" t="e">
        <f t="shared" si="96"/>
        <v>#REF!</v>
      </c>
      <c r="BE50" s="394" t="e">
        <f t="shared" si="96"/>
        <v>#REF!</v>
      </c>
      <c r="BF50" s="393" t="e">
        <f t="shared" si="96"/>
        <v>#REF!</v>
      </c>
      <c r="BG50" s="394" t="e">
        <f t="shared" si="96"/>
        <v>#REF!</v>
      </c>
      <c r="BH50" s="393" t="e">
        <f t="shared" si="96"/>
        <v>#REF!</v>
      </c>
      <c r="BI50" s="394" t="e">
        <f t="shared" si="96"/>
        <v>#REF!</v>
      </c>
      <c r="BJ50" s="393" t="e">
        <f t="shared" si="96"/>
        <v>#REF!</v>
      </c>
      <c r="BK50" s="355" t="e">
        <f t="shared" si="96"/>
        <v>#REF!</v>
      </c>
      <c r="BL50" s="356" t="e">
        <f t="shared" si="96"/>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235"/>
      <c r="O51" s="32" t="str">
        <f t="shared" si="21"/>
        <v/>
      </c>
      <c r="P51" s="33" t="str">
        <f t="shared" ref="P51:P57" si="97">IF(O51="ERROR","Please insert comment","")</f>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5"/>
        <v>#REF!</v>
      </c>
      <c r="AQ51" s="62" t="e">
        <f t="shared" si="95"/>
        <v>#REF!</v>
      </c>
      <c r="AR51" s="62" t="e">
        <f t="shared" si="95"/>
        <v>#REF!</v>
      </c>
      <c r="AS51" s="62" t="e">
        <f t="shared" si="95"/>
        <v>#REF!</v>
      </c>
      <c r="AT51" s="62" t="e">
        <f t="shared" si="95"/>
        <v>#REF!</v>
      </c>
      <c r="AU51" s="62" t="e">
        <f t="shared" si="95"/>
        <v>#REF!</v>
      </c>
      <c r="AV51" s="62" t="e">
        <f t="shared" si="95"/>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t="str">
        <f>IF(M52=0,"",IF(N52=0,"ERROR",""))</f>
        <v/>
      </c>
      <c r="P52" s="33" t="str">
        <f t="shared" si="97"/>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7"/>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7"/>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7"/>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7"/>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c r="P61" s="33"/>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c r="P63" s="33"/>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158</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158</v>
      </c>
      <c r="E71" s="382"/>
      <c r="F71" s="382"/>
      <c r="G71" s="382"/>
      <c r="I71" s="382"/>
      <c r="J71" s="382"/>
      <c r="K71" s="382"/>
      <c r="M71" s="382"/>
      <c r="N71" s="383"/>
    </row>
    <row r="72" spans="1:64">
      <c r="A72" s="502" t="s">
        <v>11</v>
      </c>
      <c r="B72" s="502"/>
      <c r="C72" s="502"/>
      <c r="D72" s="502"/>
      <c r="E72" s="502"/>
      <c r="F72" s="502"/>
      <c r="G72" s="502"/>
      <c r="J72" s="502" t="s">
        <v>12</v>
      </c>
      <c r="K72" s="502"/>
      <c r="L72" s="502"/>
      <c r="M72" s="502"/>
      <c r="N72" s="502"/>
      <c r="O72" s="502"/>
      <c r="P72" s="502"/>
      <c r="Q72" s="502"/>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ht="13.2">
      <c r="E74" s="1"/>
      <c r="F74" s="18"/>
      <c r="G74" s="43"/>
      <c r="K74" s="26"/>
      <c r="N74" s="18"/>
      <c r="O74" s="13"/>
      <c r="P74" s="18"/>
      <c r="Q74" s="13"/>
    </row>
    <row r="75" spans="1:64" ht="13.2">
      <c r="E75" s="1"/>
      <c r="F75" s="18"/>
      <c r="G75" s="43"/>
      <c r="K75" s="26"/>
      <c r="N75" s="18"/>
      <c r="O75" s="13"/>
      <c r="P75" s="18"/>
      <c r="Q75" s="13"/>
    </row>
    <row r="76" spans="1:64" ht="13.2">
      <c r="E76"/>
      <c r="F76"/>
      <c r="G76" s="44"/>
      <c r="K76" s="26"/>
      <c r="N76" s="18"/>
      <c r="O76" s="12"/>
      <c r="P76" s="18"/>
      <c r="Q76" s="13"/>
    </row>
    <row r="77" spans="1:64" ht="13.2">
      <c r="E77"/>
      <c r="F77"/>
      <c r="G77" s="44"/>
      <c r="K77" s="26"/>
      <c r="N77" s="18"/>
      <c r="O77" s="12"/>
      <c r="P77" s="18"/>
      <c r="Q77" s="13"/>
    </row>
    <row r="78" spans="1:64" ht="13.2">
      <c r="E78"/>
      <c r="F78"/>
      <c r="G78" s="44"/>
      <c r="K78" s="26"/>
      <c r="N78" s="18"/>
      <c r="O78" s="13"/>
      <c r="P78" s="18"/>
      <c r="Q78" s="13"/>
    </row>
    <row r="79" spans="1:64" ht="13.2">
      <c r="E79"/>
      <c r="F79"/>
      <c r="G79" s="44"/>
      <c r="K79" s="26"/>
      <c r="N79" s="18"/>
      <c r="O79" s="12"/>
      <c r="P79" s="18"/>
      <c r="Q79" s="13"/>
    </row>
    <row r="80" spans="1:64" ht="13.2">
      <c r="E80"/>
      <c r="F80"/>
      <c r="G80" s="44"/>
      <c r="K80" s="26"/>
      <c r="N80" s="18"/>
      <c r="O80" s="13"/>
      <c r="P80" s="18"/>
      <c r="Q80" s="13"/>
    </row>
    <row r="81" spans="5:17" ht="13.2">
      <c r="E81"/>
      <c r="F81"/>
      <c r="G81" s="44"/>
      <c r="K81" s="26"/>
      <c r="N81" s="18"/>
      <c r="O81" s="13"/>
      <c r="P81" s="18"/>
      <c r="Q81" s="13"/>
    </row>
    <row r="82" spans="5:17" ht="13.2">
      <c r="E82"/>
      <c r="F82"/>
      <c r="G82" s="44"/>
      <c r="K82" s="26"/>
      <c r="N82" s="18"/>
      <c r="O82" s="13"/>
      <c r="P82" s="18"/>
      <c r="Q82" s="13"/>
    </row>
    <row r="83" spans="5:17" ht="13.2">
      <c r="E83"/>
      <c r="F83"/>
      <c r="G83" s="44"/>
      <c r="K83" s="26"/>
      <c r="N83" s="18"/>
      <c r="O83" s="12"/>
      <c r="P83" s="18"/>
      <c r="Q83" s="13"/>
    </row>
    <row r="84" spans="5:17" ht="13.2">
      <c r="E84"/>
      <c r="F84"/>
      <c r="G84" s="44"/>
      <c r="K84" s="26"/>
      <c r="N84" s="18"/>
      <c r="O84" s="13"/>
      <c r="P84" s="18"/>
      <c r="Q84" s="13"/>
    </row>
    <row r="85" spans="5:17" ht="13.2">
      <c r="E85"/>
      <c r="F85"/>
      <c r="G85" s="44"/>
      <c r="K85" s="26"/>
      <c r="N85" s="18"/>
      <c r="O85" s="13"/>
      <c r="P85" s="18"/>
      <c r="Q85" s="13"/>
    </row>
    <row r="86" spans="5:17" ht="13.2">
      <c r="E86"/>
      <c r="F86"/>
      <c r="G86" s="44"/>
      <c r="K86" s="26"/>
      <c r="N86" s="18"/>
      <c r="O86" s="13"/>
      <c r="P86" s="18"/>
      <c r="Q86" s="13"/>
    </row>
    <row r="87" spans="5:17" ht="13.2">
      <c r="E87"/>
      <c r="F87"/>
      <c r="G87" s="44"/>
      <c r="K87" s="26"/>
      <c r="N87" s="18"/>
      <c r="O87" s="1"/>
      <c r="P87" s="18"/>
      <c r="Q87" s="13"/>
    </row>
    <row r="88" spans="5:17" ht="13.2">
      <c r="E88"/>
      <c r="F88"/>
      <c r="G88" s="44"/>
      <c r="K88" s="26"/>
      <c r="N88" s="18"/>
      <c r="O88" s="1"/>
      <c r="P88" s="18"/>
      <c r="Q88" s="13"/>
    </row>
    <row r="89" spans="5:17" ht="13.2">
      <c r="E89"/>
      <c r="F89" s="18"/>
      <c r="G89" s="44"/>
      <c r="K89" s="26"/>
      <c r="N89" s="18"/>
      <c r="O89" s="1"/>
      <c r="P89" s="18"/>
      <c r="Q89" s="13"/>
    </row>
    <row r="90" spans="5:17" ht="13.2">
      <c r="E90"/>
      <c r="F90" s="18"/>
      <c r="G90" s="44"/>
      <c r="K90" s="26"/>
      <c r="N90" s="18"/>
      <c r="O90" s="1"/>
      <c r="P90" s="18"/>
      <c r="Q90" s="13"/>
    </row>
    <row r="91" spans="5:17" ht="13.2">
      <c r="E91"/>
      <c r="F91" s="18"/>
      <c r="G91" s="44"/>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T76">
      <selection activeCell="I77" sqref="I57:N77"/>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25" priority="20" operator="containsText" text="ERROR">
      <formula>NOT(ISERROR(SEARCH("ERROR",F70)))</formula>
    </cfRule>
  </conditionalFormatting>
  <conditionalFormatting sqref="J70">
    <cfRule type="containsText" dxfId="24" priority="19" operator="containsText" text="ERROR">
      <formula>NOT(ISERROR(SEARCH("ERROR",J70)))</formula>
    </cfRule>
  </conditionalFormatting>
  <conditionalFormatting sqref="T14">
    <cfRule type="containsText" dxfId="23" priority="18" operator="containsText" text="ERROR">
      <formula>NOT(ISERROR(SEARCH("ERROR",T14)))</formula>
    </cfRule>
  </conditionalFormatting>
  <conditionalFormatting sqref="T26">
    <cfRule type="containsText" dxfId="22" priority="17" operator="containsText" text="ERROR">
      <formula>NOT(ISERROR(SEARCH("ERROR",T26)))</formula>
    </cfRule>
  </conditionalFormatting>
  <dataValidations count="5">
    <dataValidation type="list" allowBlank="1" showInputMessage="1" showErrorMessage="1" sqref="N9:N15 N59 N65:N68 N49 N17:N47 N51:N56 N61:N63" xr:uid="{00000000-0002-0000-2D00-000000000000}">
      <formula1>FinalDiff</formula1>
    </dataValidation>
    <dataValidation type="list" allowBlank="1" showInputMessage="1" showErrorMessage="1" sqref="N741 K74:K740" xr:uid="{00000000-0002-0000-2D00-000001000000}">
      <formula1>Govadjust</formula1>
    </dataValidation>
    <dataValidation type="list" allowBlank="1" showInputMessage="1" showErrorMessage="1" sqref="J74:J740" xr:uid="{00000000-0002-0000-2D00-000002000000}">
      <formula1>Taxes</formula1>
    </dataValidation>
    <dataValidation type="list" allowBlank="1" showInputMessage="1" showErrorMessage="1" sqref="C74:C741" xr:uid="{00000000-0002-0000-2D00-000003000000}">
      <formula1>Compadjust</formula1>
    </dataValidation>
    <dataValidation type="list" allowBlank="1" showErrorMessage="1" errorTitle="Taxes" error="Non valid entry. Please check the tax list" promptTitle="Taxes" prompt="Please select the tax subject to adjustment" sqref="A74:A741" xr:uid="{00000000-0002-0000-2D00-000004000000}">
      <formula1>Taxes</formula1>
    </dataValidation>
  </dataValidations>
  <pageMargins left="0.7" right="0.7" top="0.75" bottom="0.75" header="0.3" footer="0.3"/>
  <pageSetup paperSize="9"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3">
    <tabColor rgb="FF00B0F0"/>
  </sheetPr>
  <dimension ref="A1:BL744"/>
  <sheetViews>
    <sheetView showGridLines="0" topLeftCell="A56"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156</v>
      </c>
      <c r="E3" s="14" t="e">
        <f>#REF!</f>
        <v>#REF!</v>
      </c>
      <c r="F3" s="8" t="s">
        <v>73</v>
      </c>
      <c r="G3" s="8">
        <v>1000164259</v>
      </c>
      <c r="J3" s="15" t="s">
        <v>155</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490" t="s">
        <v>5</v>
      </c>
      <c r="C5" s="508" t="s">
        <v>157</v>
      </c>
      <c r="E5" s="503" t="s">
        <v>149</v>
      </c>
      <c r="F5" s="503"/>
      <c r="G5" s="503"/>
      <c r="I5" s="503" t="s">
        <v>150</v>
      </c>
      <c r="J5" s="503"/>
      <c r="K5" s="503"/>
      <c r="M5" s="504" t="s">
        <v>151</v>
      </c>
      <c r="N5" s="506" t="s">
        <v>185</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491"/>
      <c r="C6" s="509"/>
      <c r="E6" s="346" t="s">
        <v>152</v>
      </c>
      <c r="F6" s="346" t="s">
        <v>153</v>
      </c>
      <c r="G6" s="346" t="s">
        <v>154</v>
      </c>
      <c r="I6" s="346" t="s">
        <v>152</v>
      </c>
      <c r="J6" s="346" t="s">
        <v>153</v>
      </c>
      <c r="K6" s="346" t="s">
        <v>154</v>
      </c>
      <c r="M6" s="505"/>
      <c r="N6" s="507"/>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9"/>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13"/>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9"/>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13"/>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9"/>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40"/>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N15" s="13"/>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E16+F16</f>
        <v>0</v>
      </c>
      <c r="I16" s="358"/>
      <c r="J16" s="358">
        <f t="shared" si="20"/>
        <v>0</v>
      </c>
      <c r="K16" s="358">
        <f t="shared" si="30"/>
        <v>0</v>
      </c>
      <c r="M16" s="358">
        <f t="shared" si="31"/>
        <v>0</v>
      </c>
      <c r="N16" s="359"/>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N17" s="13"/>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9"/>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N19" s="13"/>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9"/>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N21" s="13"/>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9"/>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N23" s="13"/>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E24+F24</f>
        <v>0</v>
      </c>
      <c r="I24" s="358"/>
      <c r="J24" s="358">
        <f t="shared" si="20"/>
        <v>0</v>
      </c>
      <c r="K24" s="358">
        <f t="shared" si="30"/>
        <v>0</v>
      </c>
      <c r="M24" s="358">
        <f t="shared" si="31"/>
        <v>0</v>
      </c>
      <c r="N24" s="359"/>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N25" s="13"/>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9"/>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N27" s="13"/>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9"/>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N29" s="13"/>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3"/>
      <c r="O30" s="32"/>
      <c r="P30" s="33"/>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2"/>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N32" s="13"/>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9"/>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N34" s="13"/>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3"/>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2"/>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13"/>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3"/>
      <c r="O38" s="32"/>
      <c r="P38" s="33"/>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2"/>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12"/>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3"/>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12"/>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13"/>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9"/>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13"/>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9"/>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13"/>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3"/>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2"/>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40"/>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9"/>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40"/>
      <c r="O52" s="32" t="str">
        <f>IF(M52=0,"",IF(N52=0,"ERROR",""))</f>
        <v/>
      </c>
      <c r="P52" s="33" t="str">
        <f t="shared" si="94"/>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2"/>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40"/>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9"/>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7"/>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40"/>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9"/>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N59" s="1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6"/>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40"/>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9"/>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N63" s="1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359"/>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40"/>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158</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158</v>
      </c>
      <c r="E71" s="382"/>
      <c r="F71" s="382"/>
      <c r="G71" s="382"/>
      <c r="I71" s="382"/>
      <c r="J71" s="382"/>
      <c r="K71" s="382"/>
      <c r="M71" s="382"/>
      <c r="N71" s="383"/>
    </row>
    <row r="72" spans="1:64">
      <c r="A72" s="502" t="s">
        <v>11</v>
      </c>
      <c r="B72" s="502"/>
      <c r="C72" s="502"/>
      <c r="D72" s="502"/>
      <c r="E72" s="502"/>
      <c r="F72" s="502"/>
      <c r="G72" s="502"/>
      <c r="J72" s="502" t="s">
        <v>12</v>
      </c>
      <c r="K72" s="502"/>
      <c r="L72" s="502"/>
      <c r="M72" s="502"/>
      <c r="N72" s="502"/>
      <c r="O72" s="502"/>
      <c r="P72" s="502"/>
      <c r="Q72" s="502"/>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K74" s="26"/>
      <c r="N74" s="18"/>
      <c r="O74" s="1"/>
      <c r="P74" s="18"/>
      <c r="Q74" s="13"/>
    </row>
    <row r="75" spans="1:64">
      <c r="E75" s="1"/>
      <c r="F75" s="18"/>
      <c r="G75" s="13"/>
      <c r="K75" s="26"/>
      <c r="N75" s="18"/>
      <c r="O75" s="1"/>
      <c r="P75" s="18"/>
      <c r="Q75" s="13"/>
    </row>
    <row r="76" spans="1:64">
      <c r="E76" s="1"/>
      <c r="F76" s="18"/>
      <c r="G76" s="13"/>
      <c r="K76" s="26"/>
      <c r="N76" s="18"/>
      <c r="O76" s="1"/>
      <c r="P76" s="18"/>
      <c r="Q76" s="13"/>
    </row>
    <row r="77" spans="1:64">
      <c r="E77" s="1"/>
      <c r="F77" s="18"/>
      <c r="G77" s="13"/>
      <c r="K77" s="26"/>
      <c r="N77" s="18"/>
      <c r="O77" s="1"/>
      <c r="P77" s="18"/>
      <c r="Q77" s="13"/>
    </row>
    <row r="78" spans="1:64">
      <c r="E78" s="1"/>
      <c r="F78" s="18"/>
      <c r="G78" s="13"/>
      <c r="K78" s="26"/>
      <c r="N78" s="18"/>
      <c r="O78" s="1"/>
      <c r="P78" s="18"/>
      <c r="Q78" s="13"/>
    </row>
    <row r="79" spans="1:64">
      <c r="E79" s="1"/>
      <c r="F79" s="18"/>
      <c r="G79" s="13"/>
      <c r="K79" s="26"/>
      <c r="N79" s="18"/>
      <c r="O79" s="1"/>
      <c r="P79" s="18"/>
      <c r="Q79" s="13"/>
    </row>
    <row r="80" spans="1:64">
      <c r="E80" s="1"/>
      <c r="F80" s="18"/>
      <c r="G80" s="13"/>
      <c r="K80" s="26"/>
      <c r="N80" s="18"/>
      <c r="O80" s="1"/>
      <c r="P80" s="18"/>
      <c r="Q80" s="13"/>
    </row>
    <row r="81" spans="5:17">
      <c r="E81" s="1"/>
      <c r="F81" s="18"/>
      <c r="G81" s="13"/>
      <c r="K81" s="26"/>
      <c r="N81" s="18"/>
      <c r="O81" s="1"/>
      <c r="P81" s="18"/>
      <c r="Q81" s="13"/>
    </row>
    <row r="82" spans="5:17">
      <c r="E82" s="1"/>
      <c r="F82" s="18"/>
      <c r="G82" s="13"/>
      <c r="K82" s="26"/>
      <c r="N82" s="18"/>
      <c r="O82" s="1"/>
      <c r="P82" s="18"/>
      <c r="Q82" s="13"/>
    </row>
    <row r="83" spans="5:17">
      <c r="E83" s="1"/>
      <c r="F83" s="18"/>
      <c r="G83" s="13"/>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T87">
      <selection activeCell="I77" sqref="I57:N77"/>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21" priority="20" operator="containsText" text="ERROR">
      <formula>NOT(ISERROR(SEARCH("ERROR",F70)))</formula>
    </cfRule>
  </conditionalFormatting>
  <conditionalFormatting sqref="J70">
    <cfRule type="containsText" dxfId="20" priority="19" operator="containsText" text="ERROR">
      <formula>NOT(ISERROR(SEARCH("ERROR",J70)))</formula>
    </cfRule>
  </conditionalFormatting>
  <conditionalFormatting sqref="T14">
    <cfRule type="containsText" dxfId="19" priority="18" operator="containsText" text="ERROR">
      <formula>NOT(ISERROR(SEARCH("ERROR",T14)))</formula>
    </cfRule>
  </conditionalFormatting>
  <conditionalFormatting sqref="T26">
    <cfRule type="containsText" dxfId="18" priority="17" operator="containsText" text="ERROR">
      <formula>NOT(ISERROR(SEARCH("ERROR",T26)))</formula>
    </cfRule>
  </conditionalFormatting>
  <dataValidations count="5">
    <dataValidation type="list" allowBlank="1" showInputMessage="1" showErrorMessage="1" sqref="N65:N68 N59 N49 N51:N56 N61:N63 N9:N47" xr:uid="{00000000-0002-0000-2E00-000000000000}">
      <formula1>FinalDiff</formula1>
    </dataValidation>
    <dataValidation type="list" allowBlank="1" showInputMessage="1" showErrorMessage="1" sqref="K74:K740 N741" xr:uid="{00000000-0002-0000-2E00-000001000000}">
      <formula1>Govadjust</formula1>
    </dataValidation>
    <dataValidation type="list" allowBlank="1" showInputMessage="1" showErrorMessage="1" sqref="J74:J740" xr:uid="{00000000-0002-0000-2E00-000002000000}">
      <formula1>Taxes</formula1>
    </dataValidation>
    <dataValidation type="list" allowBlank="1" showInputMessage="1" showErrorMessage="1" sqref="C74:C741" xr:uid="{00000000-0002-0000-2E00-000003000000}">
      <formula1>Compadjust</formula1>
    </dataValidation>
    <dataValidation type="list" allowBlank="1" showErrorMessage="1" errorTitle="Taxes" error="Non valid entry. Please check the tax list" promptTitle="Taxes" prompt="Please select the tax subject to adjustment" sqref="A74:A741" xr:uid="{00000000-0002-0000-2E00-000004000000}">
      <formula1>Taxes</formula1>
    </dataValidation>
  </dataValidations>
  <pageMargins left="0.7" right="0.7" top="0.75" bottom="0.75" header="0.3" footer="0.3"/>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4">
    <tabColor rgb="FF00B0F0"/>
  </sheetPr>
  <dimension ref="A1:BL744"/>
  <sheetViews>
    <sheetView showGridLines="0" topLeftCell="A5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156</v>
      </c>
      <c r="E3" s="14" t="e">
        <f>#REF!</f>
        <v>#REF!</v>
      </c>
      <c r="F3" s="8" t="s">
        <v>73</v>
      </c>
      <c r="G3" s="8"/>
      <c r="J3" s="15" t="s">
        <v>155</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490" t="s">
        <v>5</v>
      </c>
      <c r="C5" s="508" t="s">
        <v>157</v>
      </c>
      <c r="E5" s="503" t="s">
        <v>149</v>
      </c>
      <c r="F5" s="503"/>
      <c r="G5" s="503"/>
      <c r="I5" s="503" t="s">
        <v>150</v>
      </c>
      <c r="J5" s="503"/>
      <c r="K5" s="503"/>
      <c r="M5" s="504" t="s">
        <v>151</v>
      </c>
      <c r="N5" s="506" t="s">
        <v>185</v>
      </c>
      <c r="Q5" s="22"/>
      <c r="R5" s="30" t="e">
        <f>#REF!</f>
        <v>#REF!</v>
      </c>
      <c r="S5" s="30">
        <f t="shared" ref="S5:S13" si="13">SUMIF($C$74:$C$741,R5,$G$74:$G$741)</f>
        <v>0</v>
      </c>
      <c r="U5" s="30" t="e">
        <f>#REF!</f>
        <v>#REF!</v>
      </c>
      <c r="V5" s="86">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491"/>
      <c r="C6" s="509"/>
      <c r="E6" s="346" t="s">
        <v>152</v>
      </c>
      <c r="F6" s="346" t="s">
        <v>153</v>
      </c>
      <c r="G6" s="346" t="s">
        <v>154</v>
      </c>
      <c r="I6" s="346" t="s">
        <v>152</v>
      </c>
      <c r="J6" s="346" t="s">
        <v>153</v>
      </c>
      <c r="K6" s="346" t="s">
        <v>154</v>
      </c>
      <c r="M6" s="505"/>
      <c r="N6" s="507"/>
      <c r="Q6" s="22"/>
      <c r="R6" s="30" t="e">
        <f>#REF!</f>
        <v>#REF!</v>
      </c>
      <c r="S6" s="30">
        <f t="shared" si="13"/>
        <v>0</v>
      </c>
      <c r="U6" s="30" t="e">
        <f>#REF!</f>
        <v>#REF!</v>
      </c>
      <c r="V6" s="86">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86">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86">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86">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86">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86">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86">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86">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86">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N15" s="13"/>
      <c r="O15" s="32" t="str">
        <f t="shared" si="21"/>
        <v/>
      </c>
      <c r="P15" s="33" t="str">
        <f t="shared" si="16"/>
        <v/>
      </c>
      <c r="Q15" s="22"/>
      <c r="U15" s="30" t="e">
        <f>#REF!</f>
        <v>#REF!</v>
      </c>
      <c r="V15" s="86">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9"/>
      <c r="O16" s="32" t="str">
        <f t="shared" si="21"/>
        <v/>
      </c>
      <c r="P16" s="33" t="str">
        <f t="shared" si="16"/>
        <v/>
      </c>
      <c r="Q16" s="22"/>
      <c r="U16" s="24" t="s">
        <v>8</v>
      </c>
      <c r="V16" s="87">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N17" s="13"/>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9"/>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N19" s="13"/>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9"/>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N21" s="13"/>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9"/>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N23" s="13"/>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9"/>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N25" s="13"/>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9"/>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N27" s="13"/>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9"/>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N29" s="13"/>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t="str">
        <f t="shared" si="21"/>
        <v/>
      </c>
      <c r="P30" s="33" t="str">
        <f t="shared"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1"/>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9"/>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6"/>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t="str">
        <f>IF(M52=0,"",IF(N52=0,"ERROR",""))</f>
        <v/>
      </c>
      <c r="P52" s="33" t="str">
        <f t="shared" si="94"/>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158</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158</v>
      </c>
      <c r="E71" s="382"/>
      <c r="F71" s="382"/>
      <c r="G71" s="382"/>
      <c r="I71" s="382"/>
      <c r="J71" s="382"/>
      <c r="K71" s="382"/>
      <c r="M71" s="382"/>
      <c r="N71" s="383"/>
    </row>
    <row r="72" spans="1:64">
      <c r="A72" s="502" t="s">
        <v>11</v>
      </c>
      <c r="B72" s="502"/>
      <c r="C72" s="502"/>
      <c r="D72" s="502"/>
      <c r="E72" s="502"/>
      <c r="F72" s="502"/>
      <c r="G72" s="502"/>
      <c r="J72" s="502" t="s">
        <v>12</v>
      </c>
      <c r="K72" s="502"/>
      <c r="L72" s="502"/>
      <c r="M72" s="502"/>
      <c r="N72" s="502"/>
      <c r="O72" s="502"/>
      <c r="P72" s="502"/>
      <c r="Q72" s="502"/>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K74" s="26"/>
      <c r="N74" s="18"/>
      <c r="O74" s="1"/>
      <c r="P74" s="18"/>
      <c r="Q74" s="13"/>
    </row>
    <row r="75" spans="1:64">
      <c r="E75" s="1"/>
      <c r="F75" s="18"/>
      <c r="G75" s="13"/>
      <c r="K75" s="26"/>
      <c r="N75" s="18"/>
      <c r="O75" s="1"/>
      <c r="P75" s="18"/>
      <c r="Q75" s="13"/>
    </row>
    <row r="76" spans="1:64">
      <c r="E76" s="1"/>
      <c r="F76" s="18"/>
      <c r="G76" s="13"/>
      <c r="K76" s="26"/>
      <c r="N76" s="18"/>
      <c r="O76" s="1"/>
      <c r="P76" s="18"/>
      <c r="Q76" s="13"/>
    </row>
    <row r="77" spans="1:64">
      <c r="E77" s="1"/>
      <c r="F77" s="18"/>
      <c r="G77" s="13"/>
      <c r="K77" s="26"/>
      <c r="N77" s="18"/>
      <c r="O77" s="1"/>
      <c r="P77" s="18"/>
      <c r="Q77" s="13"/>
    </row>
    <row r="78" spans="1:64">
      <c r="E78" s="1"/>
      <c r="F78" s="18"/>
      <c r="G78" s="13"/>
      <c r="K78" s="26"/>
      <c r="N78" s="18"/>
      <c r="O78" s="1"/>
      <c r="P78" s="18"/>
      <c r="Q78" s="13"/>
    </row>
    <row r="79" spans="1:64">
      <c r="E79" s="1"/>
      <c r="F79" s="18"/>
      <c r="G79" s="13"/>
      <c r="K79" s="26"/>
      <c r="N79" s="18"/>
      <c r="O79" s="1"/>
      <c r="P79" s="18"/>
      <c r="Q79" s="13"/>
    </row>
    <row r="80" spans="1:64">
      <c r="E80" s="1"/>
      <c r="F80" s="18"/>
      <c r="G80" s="13"/>
      <c r="K80" s="26"/>
      <c r="N80" s="18"/>
      <c r="O80" s="1"/>
      <c r="P80" s="18"/>
      <c r="Q80" s="13"/>
    </row>
    <row r="81" spans="5:17">
      <c r="E81" s="1"/>
      <c r="F81" s="18"/>
      <c r="G81" s="13"/>
      <c r="K81" s="26"/>
      <c r="N81" s="18"/>
      <c r="O81" s="1"/>
      <c r="P81" s="18"/>
      <c r="Q81" s="13"/>
    </row>
    <row r="82" spans="5:17">
      <c r="E82" s="1"/>
      <c r="F82" s="18"/>
      <c r="G82" s="13"/>
      <c r="K82" s="26"/>
      <c r="N82" s="18"/>
      <c r="O82" s="1"/>
      <c r="P82" s="18"/>
      <c r="Q82" s="13"/>
    </row>
    <row r="83" spans="5:17">
      <c r="E83" s="1"/>
      <c r="F83" s="18"/>
      <c r="G83" s="13"/>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A74">
      <selection activeCell="I81" sqref="I81"/>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17" priority="20" operator="containsText" text="ERROR">
      <formula>NOT(ISERROR(SEARCH("ERROR",F70)))</formula>
    </cfRule>
  </conditionalFormatting>
  <conditionalFormatting sqref="J70">
    <cfRule type="containsText" dxfId="16" priority="19" operator="containsText" text="ERROR">
      <formula>NOT(ISERROR(SEARCH("ERROR",J70)))</formula>
    </cfRule>
  </conditionalFormatting>
  <conditionalFormatting sqref="T14">
    <cfRule type="containsText" dxfId="15" priority="18" operator="containsText" text="ERROR">
      <formula>NOT(ISERROR(SEARCH("ERROR",T14)))</formula>
    </cfRule>
  </conditionalFormatting>
  <conditionalFormatting sqref="T26">
    <cfRule type="containsText" dxfId="14" priority="17"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xr:uid="{00000000-0002-0000-2F00-000000000000}">
      <formula1>Taxes</formula1>
    </dataValidation>
    <dataValidation type="list" allowBlank="1" showInputMessage="1" showErrorMessage="1" sqref="C74:C741" xr:uid="{00000000-0002-0000-2F00-000001000000}">
      <formula1>Compadjust</formula1>
    </dataValidation>
    <dataValidation type="list" allowBlank="1" showInputMessage="1" showErrorMessage="1" sqref="J74:J740" xr:uid="{00000000-0002-0000-2F00-000002000000}">
      <formula1>Taxes</formula1>
    </dataValidation>
    <dataValidation type="list" allowBlank="1" showInputMessage="1" showErrorMessage="1" sqref="K74:K740 N741" xr:uid="{00000000-0002-0000-2F00-000003000000}">
      <formula1>Govadjust</formula1>
    </dataValidation>
    <dataValidation type="list" allowBlank="1" showInputMessage="1" showErrorMessage="1" sqref="N9:N15 N65:N68 N59 N33:N47 N49 N51:N56 N61:N63 N17:N31" xr:uid="{00000000-0002-0000-2F00-000004000000}">
      <formula1>FinalDiff</formula1>
    </dataValidation>
  </dataValidations>
  <pageMargins left="0.7" right="0.7" top="0.75" bottom="0.75" header="0.3" footer="0.3"/>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45">
    <tabColor rgb="FF00B0F0"/>
  </sheetPr>
  <dimension ref="A1:BL744"/>
  <sheetViews>
    <sheetView showGridLines="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11.441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156</v>
      </c>
      <c r="E3" s="14" t="e">
        <f>#REF!</f>
        <v>#REF!</v>
      </c>
      <c r="F3" s="8" t="s">
        <v>73</v>
      </c>
      <c r="G3" s="8" t="s">
        <v>97</v>
      </c>
      <c r="J3" s="15" t="s">
        <v>155</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490" t="s">
        <v>5</v>
      </c>
      <c r="C5" s="508" t="s">
        <v>157</v>
      </c>
      <c r="E5" s="503" t="s">
        <v>149</v>
      </c>
      <c r="F5" s="503"/>
      <c r="G5" s="503"/>
      <c r="I5" s="503" t="s">
        <v>150</v>
      </c>
      <c r="J5" s="503"/>
      <c r="K5" s="503"/>
      <c r="M5" s="504" t="s">
        <v>151</v>
      </c>
      <c r="N5" s="506" t="s">
        <v>185</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491"/>
      <c r="C6" s="509"/>
      <c r="E6" s="346" t="s">
        <v>152</v>
      </c>
      <c r="F6" s="346" t="s">
        <v>153</v>
      </c>
      <c r="G6" s="346" t="s">
        <v>154</v>
      </c>
      <c r="I6" s="346" t="s">
        <v>152</v>
      </c>
      <c r="J6" s="346" t="s">
        <v>153</v>
      </c>
      <c r="K6" s="346" t="s">
        <v>154</v>
      </c>
      <c r="M6" s="505"/>
      <c r="N6" s="507"/>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6"/>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6"/>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6"/>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6"/>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6"/>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6"/>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6"/>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t="str">
        <f t="shared" si="21"/>
        <v/>
      </c>
      <c r="P30" s="33" t="str">
        <f t="shared"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1"/>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9"/>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6"/>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c r="P52" s="33"/>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158</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158</v>
      </c>
      <c r="E71" s="382"/>
      <c r="F71" s="382"/>
      <c r="G71" s="382"/>
      <c r="I71" s="382"/>
      <c r="J71" s="382"/>
      <c r="K71" s="382"/>
      <c r="M71" s="382"/>
      <c r="N71" s="383"/>
    </row>
    <row r="72" spans="1:64">
      <c r="A72" s="502" t="s">
        <v>11</v>
      </c>
      <c r="B72" s="502"/>
      <c r="C72" s="502"/>
      <c r="D72" s="502"/>
      <c r="E72" s="502"/>
      <c r="F72" s="502"/>
      <c r="G72" s="502"/>
      <c r="J72" s="502" t="s">
        <v>12</v>
      </c>
      <c r="K72" s="502"/>
      <c r="L72" s="502"/>
      <c r="M72" s="502"/>
      <c r="N72" s="502"/>
      <c r="O72" s="502"/>
      <c r="P72" s="502"/>
      <c r="Q72" s="502"/>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J74" s="26"/>
      <c r="N74" s="18"/>
      <c r="O74" s="13"/>
      <c r="P74" s="18"/>
      <c r="Q74" s="13"/>
    </row>
    <row r="75" spans="1:64">
      <c r="E75" s="1"/>
      <c r="F75" s="18"/>
      <c r="G75" s="12"/>
      <c r="J75" s="26"/>
      <c r="N75" s="18"/>
      <c r="O75" s="12"/>
      <c r="P75" s="18"/>
      <c r="Q75" s="13"/>
    </row>
    <row r="76" spans="1:64">
      <c r="E76" s="1"/>
      <c r="F76" s="18"/>
      <c r="G76" s="13"/>
      <c r="J76" s="26"/>
      <c r="N76" s="18"/>
      <c r="O76" s="13"/>
      <c r="P76" s="18"/>
      <c r="Q76" s="13"/>
    </row>
    <row r="77" spans="1:64">
      <c r="E77" s="1"/>
      <c r="F77" s="18"/>
      <c r="G77" s="13"/>
      <c r="J77" s="26"/>
      <c r="N77" s="18"/>
      <c r="O77" s="13"/>
      <c r="P77" s="18"/>
      <c r="Q77" s="13"/>
    </row>
    <row r="78" spans="1:64">
      <c r="E78" s="1"/>
      <c r="F78" s="18"/>
      <c r="G78" s="12"/>
      <c r="J78" s="26"/>
      <c r="N78" s="18"/>
      <c r="O78" s="12"/>
      <c r="P78" s="18"/>
      <c r="Q78" s="13"/>
    </row>
    <row r="79" spans="1:64">
      <c r="E79" s="1"/>
      <c r="F79" s="18"/>
      <c r="G79" s="13"/>
      <c r="J79" s="26"/>
      <c r="N79" s="18"/>
      <c r="O79" s="13"/>
      <c r="P79" s="18"/>
      <c r="Q79" s="13"/>
    </row>
    <row r="80" spans="1:64">
      <c r="E80" s="1"/>
      <c r="F80" s="18"/>
      <c r="G80" s="13"/>
      <c r="N80" s="18"/>
      <c r="O80" s="13"/>
      <c r="P80" s="18"/>
      <c r="Q80" s="13"/>
    </row>
    <row r="81" spans="5:17">
      <c r="E81" s="1"/>
      <c r="F81" s="18"/>
      <c r="G81" s="13"/>
      <c r="N81" s="18"/>
      <c r="O81" s="13"/>
      <c r="P81" s="18"/>
      <c r="Q81" s="13"/>
    </row>
    <row r="82" spans="5:17">
      <c r="E82" s="1"/>
      <c r="F82" s="18"/>
      <c r="G82" s="13"/>
      <c r="J82" s="26"/>
      <c r="N82" s="18"/>
      <c r="O82" s="13"/>
      <c r="P82" s="18"/>
      <c r="Q82" s="13"/>
    </row>
    <row r="83" spans="5:17">
      <c r="E83" s="1"/>
      <c r="F83" s="18"/>
      <c r="G83" s="12"/>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13" priority="20" operator="containsText" text="ERROR">
      <formula>NOT(ISERROR(SEARCH("ERROR",F70)))</formula>
    </cfRule>
  </conditionalFormatting>
  <conditionalFormatting sqref="J70">
    <cfRule type="containsText" dxfId="12" priority="19" operator="containsText" text="ERROR">
      <formula>NOT(ISERROR(SEARCH("ERROR",J70)))</formula>
    </cfRule>
  </conditionalFormatting>
  <conditionalFormatting sqref="T14">
    <cfRule type="containsText" dxfId="11" priority="18" operator="containsText" text="ERROR">
      <formula>NOT(ISERROR(SEARCH("ERROR",T14)))</formula>
    </cfRule>
  </conditionalFormatting>
  <conditionalFormatting sqref="T26">
    <cfRule type="containsText" dxfId="10" priority="17"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J74:J79 J82" xr:uid="{00000000-0002-0000-3000-000000000000}">
      <formula1>Taxes</formula1>
    </dataValidation>
    <dataValidation type="list" allowBlank="1" showInputMessage="1" showErrorMessage="1" sqref="C74:C741 K82:L82 L74:L79 K74:K81" xr:uid="{00000000-0002-0000-3000-000001000000}">
      <formula1>Compadjust</formula1>
    </dataValidation>
    <dataValidation type="list" allowBlank="1" showInputMessage="1" showErrorMessage="1" sqref="J80:J81 J83:J740" xr:uid="{00000000-0002-0000-3000-000002000000}">
      <formula1>Taxes</formula1>
    </dataValidation>
    <dataValidation type="list" allowBlank="1" showInputMessage="1" showErrorMessage="1" sqref="N741 K83:K740" xr:uid="{00000000-0002-0000-3000-000003000000}">
      <formula1>Govadjust</formula1>
    </dataValidation>
    <dataValidation type="list" allowBlank="1" showInputMessage="1" showErrorMessage="1" sqref="N9:N15 N65:N68 N59 N33:N47 N49 N51:N56 N61:N63 N17:N31" xr:uid="{00000000-0002-0000-3000-000004000000}">
      <formula1>FinalDiff</formula1>
    </dataValidation>
  </dataValidations>
  <pageMargins left="0.7" right="0.7"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538B-4B27-4FFB-9BFF-3007D9152F77}">
  <dimension ref="A7:K45"/>
  <sheetViews>
    <sheetView tabSelected="1" view="pageBreakPreview" zoomScaleNormal="100" zoomScaleSheetLayoutView="100" workbookViewId="0">
      <pane xSplit="10" ySplit="10" topLeftCell="K11" activePane="bottomRight" state="frozen"/>
      <selection pane="topRight" activeCell="K1" sqref="K1"/>
      <selection pane="bottomLeft" activeCell="A11" sqref="A11"/>
      <selection pane="bottomRight" activeCell="J30" sqref="J30"/>
    </sheetView>
  </sheetViews>
  <sheetFormatPr defaultRowHeight="13.2"/>
  <cols>
    <col min="1" max="1" width="7.21875" customWidth="1"/>
    <col min="5" max="6" width="8.88671875" customWidth="1"/>
  </cols>
  <sheetData>
    <row r="7" spans="1:11" ht="18">
      <c r="A7" s="441" t="s">
        <v>537</v>
      </c>
      <c r="J7" s="482">
        <v>2020</v>
      </c>
    </row>
    <row r="8" spans="1:11">
      <c r="K8" t="s">
        <v>534</v>
      </c>
    </row>
    <row r="9" spans="1:11">
      <c r="A9" s="490" t="s">
        <v>5</v>
      </c>
      <c r="B9" s="492" t="s">
        <v>157</v>
      </c>
      <c r="C9" s="492"/>
      <c r="D9" s="492"/>
      <c r="E9" s="492"/>
      <c r="F9" s="492"/>
      <c r="G9" s="492"/>
      <c r="H9" s="492"/>
      <c r="I9" s="492"/>
      <c r="J9" t="s">
        <v>534</v>
      </c>
    </row>
    <row r="10" spans="1:11" ht="13.8" thickBot="1">
      <c r="A10" s="491"/>
      <c r="B10" s="492"/>
      <c r="C10" s="492"/>
      <c r="D10" s="492"/>
      <c r="E10" s="492"/>
      <c r="F10" s="492"/>
      <c r="G10" s="492"/>
      <c r="H10" s="492"/>
      <c r="I10" s="492"/>
    </row>
    <row r="11" spans="1:11" ht="13.8" thickTop="1">
      <c r="A11" s="353">
        <v>1</v>
      </c>
      <c r="B11" s="489" t="str">
        <f>"C (1) - Fiche de réconciliation de "&amp;'C (1)'!E6</f>
        <v>C (1) - Fiche de réconciliation de Fiche de réconciliation de SCANTOGO MINES</v>
      </c>
      <c r="C11" s="489"/>
      <c r="D11" s="489"/>
      <c r="E11" s="489"/>
      <c r="F11" s="489"/>
      <c r="G11" s="489"/>
      <c r="H11" s="489"/>
      <c r="I11" s="489"/>
    </row>
    <row r="12" spans="1:11">
      <c r="A12" s="270">
        <v>2</v>
      </c>
      <c r="B12" s="488" t="str">
        <f>"C (2) - Fiche de réconciliation de "&amp;'C (2)'!E6</f>
        <v>C (2) - Fiche de réconciliation de Fiche de réconciliation de WACEM SA</v>
      </c>
      <c r="C12" s="488"/>
      <c r="D12" s="488"/>
      <c r="E12" s="488"/>
      <c r="F12" s="488"/>
      <c r="G12" s="488"/>
      <c r="H12" s="488"/>
      <c r="I12" s="488"/>
    </row>
    <row r="13" spans="1:11">
      <c r="A13" s="353">
        <v>3</v>
      </c>
      <c r="B13" s="489" t="str">
        <f>"C (3) - Fiche de réconciliation de "&amp;'C (3)'!E6</f>
        <v>C (3) - Fiche de réconciliation de Fiche de réconciliation de SNPT</v>
      </c>
      <c r="C13" s="489"/>
      <c r="D13" s="489"/>
      <c r="E13" s="489"/>
      <c r="F13" s="489"/>
      <c r="G13" s="489"/>
      <c r="H13" s="489"/>
      <c r="I13" s="489"/>
    </row>
    <row r="14" spans="1:11">
      <c r="A14" s="270">
        <v>4</v>
      </c>
      <c r="B14" s="488" t="str">
        <f>"C (4) - Fiche de réconciliation de "&amp;'C (4)'!E6</f>
        <v>C (4) - Fiche de réconciliation de Fiche de réconciliation de MINING AND CONTRACTING OPERATIONS (MCO)</v>
      </c>
      <c r="C14" s="488"/>
      <c r="D14" s="488"/>
      <c r="E14" s="488"/>
      <c r="F14" s="488"/>
      <c r="G14" s="488"/>
      <c r="H14" s="488"/>
      <c r="I14" s="488"/>
    </row>
    <row r="15" spans="1:11">
      <c r="A15" s="353">
        <v>5</v>
      </c>
      <c r="B15" s="489" t="str">
        <f>"C (5) - Fiche de réconciliation de "&amp;'C (5)'!E6</f>
        <v>C (5) - Fiche de réconciliation de Fiche de réconciliation de U.S.XIN-ALAFIA</v>
      </c>
      <c r="C15" s="489"/>
      <c r="D15" s="489"/>
      <c r="E15" s="489"/>
      <c r="F15" s="489"/>
      <c r="G15" s="489"/>
      <c r="H15" s="489"/>
      <c r="I15" s="489"/>
    </row>
    <row r="16" spans="1:11">
      <c r="A16" s="270">
        <v>6</v>
      </c>
      <c r="B16" s="488" t="str">
        <f>"C (6) - Fiche de réconciliation de "&amp;'C (6)'!E6</f>
        <v>C (6) - Fiche de réconciliation de Fiche de réconciliation de AFRICAINE DU COMMERCE ET D'INGENERIE (ACI)</v>
      </c>
      <c r="C16" s="488"/>
      <c r="D16" s="488"/>
      <c r="E16" s="488"/>
      <c r="F16" s="488"/>
      <c r="G16" s="488"/>
      <c r="H16" s="488"/>
      <c r="I16" s="488"/>
    </row>
    <row r="17" spans="1:9">
      <c r="A17" s="353">
        <v>7</v>
      </c>
      <c r="B17" s="489" t="str">
        <f>"C (7) - Fiche de réconciliation de "&amp;'C (7)'!E6</f>
        <v xml:space="preserve">C (7) - Fiche de réconciliation de Fiche de réconciliation de GRANUTOGO SA </v>
      </c>
      <c r="C17" s="489"/>
      <c r="D17" s="489"/>
      <c r="E17" s="489"/>
      <c r="F17" s="489"/>
      <c r="G17" s="489"/>
      <c r="H17" s="489"/>
      <c r="I17" s="489"/>
    </row>
    <row r="18" spans="1:9">
      <c r="A18" s="270">
        <v>8</v>
      </c>
      <c r="B18" s="488" t="str">
        <f>"C (8) - Fiche de réconciliation de "&amp;'C (8)'!E6</f>
        <v>C (8) - Fiche de réconciliation de Fiche de réconciliation de SAD TOGO</v>
      </c>
      <c r="C18" s="488"/>
      <c r="D18" s="488"/>
      <c r="E18" s="488"/>
      <c r="F18" s="488"/>
      <c r="G18" s="488"/>
      <c r="H18" s="488"/>
      <c r="I18" s="488"/>
    </row>
    <row r="19" spans="1:9">
      <c r="A19" s="353">
        <v>9</v>
      </c>
      <c r="B19" s="489" t="str">
        <f>"C (9) - Fiche de réconciliation de "&amp;'C (9)'!E6</f>
        <v>C (9) - Fiche de réconciliation de Fiche de réconciliation de ENTREPRISE DES MINERAIS DU TOGO (EMT)</v>
      </c>
      <c r="C19" s="489"/>
      <c r="D19" s="489"/>
      <c r="E19" s="489"/>
      <c r="F19" s="489"/>
      <c r="G19" s="489"/>
      <c r="H19" s="489"/>
      <c r="I19" s="489"/>
    </row>
    <row r="20" spans="1:9">
      <c r="A20" s="270">
        <v>10</v>
      </c>
      <c r="B20" s="488" t="str">
        <f>"C (10) - Fiche de réconciliation de "&amp;'C (10)'!E6</f>
        <v>C (10) - Fiche de réconciliation de Fiche de réconciliation de TOGO RAIL SA</v>
      </c>
      <c r="C20" s="488"/>
      <c r="D20" s="488"/>
      <c r="E20" s="488"/>
      <c r="F20" s="488"/>
      <c r="G20" s="488"/>
      <c r="H20" s="488"/>
      <c r="I20" s="488"/>
    </row>
    <row r="21" spans="1:9">
      <c r="A21" s="353">
        <v>11</v>
      </c>
      <c r="B21" s="489" t="str">
        <f>"C (11) - Fiche de réconciliation de "&amp;'C (11)'!E6</f>
        <v>C (11) - Fiche de réconciliation de Fiche de réconciliation de TOGO MATERIAUX</v>
      </c>
      <c r="C21" s="489"/>
      <c r="D21" s="489"/>
      <c r="E21" s="489"/>
      <c r="F21" s="489"/>
      <c r="G21" s="489"/>
      <c r="H21" s="489"/>
      <c r="I21" s="489"/>
    </row>
    <row r="22" spans="1:9">
      <c r="A22" s="270">
        <v>12</v>
      </c>
      <c r="B22" s="488" t="str">
        <f>"C (12) - Fiche de réconciliation de "&amp;'C (12)'!E6</f>
        <v>C (12) - Fiche de réconciliation de Fiche de réconciliation de TOGO CARRIERE</v>
      </c>
      <c r="C22" s="488"/>
      <c r="D22" s="488"/>
      <c r="E22" s="488"/>
      <c r="F22" s="488"/>
      <c r="G22" s="488"/>
      <c r="H22" s="488"/>
      <c r="I22" s="488"/>
    </row>
    <row r="23" spans="1:9">
      <c r="A23" s="353">
        <v>13</v>
      </c>
      <c r="B23" s="489" t="str">
        <f>"C (13) - Fiche de réconciliation de "&amp;'C (13)'!E6</f>
        <v>C (13) - Fiche de réconciliation de Fiche de réconciliation de ETS LAGUDA &amp; FILS</v>
      </c>
      <c r="C23" s="489"/>
      <c r="D23" s="489"/>
      <c r="E23" s="489"/>
      <c r="F23" s="489"/>
      <c r="G23" s="489"/>
      <c r="H23" s="489"/>
      <c r="I23" s="489"/>
    </row>
    <row r="24" spans="1:9">
      <c r="A24" s="270">
        <v>14</v>
      </c>
      <c r="B24" s="488" t="str">
        <f>"C (14) - Fiche de réconciliation de "&amp;'C (14)'!E6</f>
        <v>C (14) - Fiche de réconciliation de Fiche de réconciliation de SEATES</v>
      </c>
      <c r="C24" s="488"/>
      <c r="D24" s="488"/>
      <c r="E24" s="488"/>
      <c r="F24" s="488"/>
      <c r="G24" s="488"/>
      <c r="H24" s="488"/>
      <c r="I24" s="488"/>
    </row>
    <row r="25" spans="1:9">
      <c r="A25" s="353">
        <v>15</v>
      </c>
      <c r="B25" s="489" t="str">
        <f>"C (15) - Fiche de réconciliation de "&amp;'C (15)'!E6</f>
        <v>C (15) - Fiche de réconciliation de Fiche de réconciliation de ENTREPRISE NATIVITE INVESTE</v>
      </c>
      <c r="C25" s="489"/>
      <c r="D25" s="489"/>
      <c r="E25" s="489"/>
      <c r="F25" s="489"/>
      <c r="G25" s="489"/>
      <c r="H25" s="489"/>
      <c r="I25" s="489"/>
    </row>
    <row r="26" spans="1:9">
      <c r="A26" s="270">
        <v>16</v>
      </c>
      <c r="B26" s="488" t="str">
        <f>"C (16) - Fiche de réconciliation de "&amp;'C (16)'!E6</f>
        <v>C (16) - Fiche de réconciliation de Fiche de réconciliation de SOTESSGRAV</v>
      </c>
      <c r="C26" s="488"/>
      <c r="D26" s="488"/>
      <c r="E26" s="488"/>
      <c r="F26" s="488"/>
      <c r="G26" s="488"/>
      <c r="H26" s="488"/>
      <c r="I26" s="488"/>
    </row>
    <row r="27" spans="1:9">
      <c r="A27" s="353">
        <v>17</v>
      </c>
      <c r="B27" s="489" t="str">
        <f>"C (17) - Fiche de réconciliation de "&amp;'C (17)'!E6</f>
        <v>C (17) - Fiche de réconciliation de Fiche de réconciliation de LES AIGLES</v>
      </c>
      <c r="C27" s="489"/>
      <c r="D27" s="489"/>
      <c r="E27" s="489"/>
      <c r="F27" s="489"/>
      <c r="G27" s="489"/>
      <c r="H27" s="489"/>
      <c r="I27" s="489"/>
    </row>
    <row r="28" spans="1:9">
      <c r="A28" s="270">
        <v>18</v>
      </c>
      <c r="B28" s="488" t="str">
        <f>"C (18) - Fiche de réconciliation de "&amp;'C (18)'!E6</f>
        <v>C (18) - Fiche de réconciliation de Fiche de réconciliation de AKICOM</v>
      </c>
      <c r="C28" s="488"/>
      <c r="D28" s="488"/>
      <c r="E28" s="488"/>
      <c r="F28" s="488"/>
      <c r="G28" s="488"/>
      <c r="H28" s="488"/>
      <c r="I28" s="488"/>
    </row>
    <row r="29" spans="1:9">
      <c r="A29" s="353">
        <v>19</v>
      </c>
      <c r="B29" s="489" t="str">
        <f>"C (19) - Fiche de réconciliation de "&amp;'C (19)'!E6</f>
        <v>C (19) - Fiche de réconciliation de Fiche de réconciliation de TKS</v>
      </c>
      <c r="C29" s="489"/>
      <c r="D29" s="489"/>
      <c r="E29" s="489"/>
      <c r="F29" s="489"/>
      <c r="G29" s="489"/>
      <c r="H29" s="489"/>
      <c r="I29" s="489"/>
    </row>
    <row r="30" spans="1:9">
      <c r="A30" s="270">
        <v>20</v>
      </c>
      <c r="B30" s="488" t="str">
        <f>"C (20) - Fiche de réconciliation de "&amp;'C (20)'!E6</f>
        <v>C (20) - Fiche de réconciliation de Fiche de réconciliation de AKM</v>
      </c>
      <c r="C30" s="488"/>
      <c r="D30" s="488"/>
      <c r="E30" s="488"/>
      <c r="F30" s="488"/>
      <c r="G30" s="488"/>
      <c r="H30" s="488"/>
      <c r="I30" s="488"/>
    </row>
    <row r="31" spans="1:9">
      <c r="A31" s="353">
        <v>21</v>
      </c>
      <c r="B31" s="489" t="str">
        <f>"C (21) - Fiche de réconciliation de "&amp;'C (21)'!E6</f>
        <v>C (21) - Fiche de réconciliation de Fiche de réconciliation de TDE SA</v>
      </c>
      <c r="C31" s="489"/>
      <c r="D31" s="489"/>
      <c r="E31" s="489"/>
      <c r="F31" s="489"/>
      <c r="G31" s="489"/>
      <c r="H31" s="489"/>
      <c r="I31" s="489"/>
    </row>
    <row r="32" spans="1:9">
      <c r="A32" s="270">
        <v>22</v>
      </c>
      <c r="B32" s="488" t="str">
        <f>"C (22) - Fiche de réconciliation de "&amp;'C (22)'!E6</f>
        <v>C (22) - Fiche de réconciliation de Fiche de réconciliation de VOLTIC TOGO SARL</v>
      </c>
      <c r="C32" s="488"/>
      <c r="D32" s="488"/>
      <c r="E32" s="488"/>
      <c r="F32" s="488"/>
      <c r="G32" s="488"/>
      <c r="H32" s="488"/>
      <c r="I32" s="488"/>
    </row>
    <row r="33" spans="1:9">
      <c r="A33" s="353">
        <v>23</v>
      </c>
      <c r="B33" s="489" t="str">
        <f>"C (23) - Fiche de réconciliation de "&amp;'C (23)'!E6</f>
        <v>C (23) - Fiche de réconciliation de Fiche de réconciliation de SAMARIA</v>
      </c>
      <c r="C33" s="489"/>
      <c r="D33" s="489"/>
      <c r="E33" s="489"/>
      <c r="F33" s="489"/>
      <c r="G33" s="489"/>
      <c r="H33" s="489"/>
      <c r="I33" s="489"/>
    </row>
    <row r="34" spans="1:9">
      <c r="A34" s="270">
        <v>24</v>
      </c>
      <c r="B34" s="488" t="str">
        <f>"C (24) - Fiche de réconciliation de "&amp;'C (24)'!E6</f>
        <v>C (24) - Fiche de réconciliation de Fiche de réconciliation de CRYSTAL SARL</v>
      </c>
      <c r="C34" s="488"/>
      <c r="D34" s="488"/>
      <c r="E34" s="488"/>
      <c r="F34" s="488"/>
      <c r="G34" s="488"/>
      <c r="H34" s="488"/>
      <c r="I34" s="488"/>
    </row>
    <row r="35" spans="1:9" ht="21.6" customHeight="1">
      <c r="A35" s="270">
        <v>25</v>
      </c>
      <c r="B35" s="488" t="str">
        <f>+'Annexe 1'!A9</f>
        <v>Annexe 1 : Déclarations unilatérales des administrations gouvernementales pour les sociétés non retenues dans le périmètre de réconciliation</v>
      </c>
      <c r="C35" s="488"/>
      <c r="D35" s="488"/>
      <c r="E35" s="488"/>
      <c r="F35" s="488"/>
      <c r="G35" s="488"/>
      <c r="H35" s="488"/>
      <c r="I35" s="488"/>
    </row>
    <row r="36" spans="1:9" ht="13.2" customHeight="1">
      <c r="A36" s="353">
        <v>26</v>
      </c>
      <c r="B36" s="489" t="str">
        <f>+'Annexe 2'!A8</f>
        <v>Annexe 2 : Profil des sociétés minières, structure du capital et propriété réelle</v>
      </c>
      <c r="C36" s="489"/>
      <c r="D36" s="489"/>
      <c r="E36" s="489"/>
      <c r="F36" s="489"/>
      <c r="G36" s="489"/>
      <c r="H36" s="489"/>
      <c r="I36" s="489"/>
    </row>
    <row r="37" spans="1:9">
      <c r="A37" s="270">
        <v>27</v>
      </c>
      <c r="B37" s="488" t="str">
        <f>+'Annexe 3'!A9</f>
        <v>Annexe 3 : Nombre des employés rapporté</v>
      </c>
      <c r="C37" s="488"/>
      <c r="D37" s="488"/>
      <c r="E37" s="488"/>
      <c r="F37" s="488"/>
      <c r="G37" s="488"/>
      <c r="H37" s="488"/>
      <c r="I37" s="488"/>
    </row>
    <row r="38" spans="1:9" ht="13.2" customHeight="1">
      <c r="A38" s="353">
        <v>28</v>
      </c>
      <c r="B38" s="489" t="str">
        <f>+'Annexe 4'!A9</f>
        <v>Annexe 4 : Fiabilisation des déclarations</v>
      </c>
      <c r="C38" s="489"/>
      <c r="D38" s="489"/>
      <c r="E38" s="489"/>
      <c r="F38" s="489"/>
      <c r="G38" s="489"/>
      <c r="H38" s="489"/>
      <c r="I38" s="489"/>
    </row>
    <row r="39" spans="1:9" ht="13.2" customHeight="1">
      <c r="A39" s="270">
        <v>29</v>
      </c>
      <c r="B39" s="488" t="str">
        <f>+'Annexe 5'!A8</f>
        <v>Annexe 5 : Déclaration des paiements sociaux</v>
      </c>
      <c r="C39" s="488"/>
      <c r="D39" s="488"/>
      <c r="E39" s="488"/>
      <c r="F39" s="488"/>
      <c r="G39" s="488"/>
      <c r="H39" s="488"/>
      <c r="I39" s="488"/>
    </row>
    <row r="40" spans="1:9" ht="13.2" customHeight="1">
      <c r="A40" s="353">
        <v>30</v>
      </c>
      <c r="B40" s="489" t="str">
        <f>+'Annexe 7'!A9</f>
        <v>Annexe 7 : Définition des flux de paiement</v>
      </c>
      <c r="C40" s="489"/>
      <c r="D40" s="489"/>
      <c r="E40" s="489"/>
      <c r="F40" s="489"/>
      <c r="G40" s="489"/>
      <c r="H40" s="489"/>
      <c r="I40" s="489"/>
    </row>
    <row r="41" spans="1:9" ht="13.2" customHeight="1">
      <c r="A41" s="270">
        <v>31</v>
      </c>
      <c r="B41" s="488" t="str">
        <f>+'Annexe 8'!$A$9</f>
        <v>Annexe 8 : Dossier de demande de licences ou agréments</v>
      </c>
      <c r="C41" s="488"/>
      <c r="D41" s="488"/>
      <c r="E41" s="488"/>
      <c r="F41" s="488"/>
      <c r="G41" s="488"/>
      <c r="H41" s="488"/>
      <c r="I41" s="488"/>
    </row>
    <row r="42" spans="1:9" ht="13.2" customHeight="1">
      <c r="A42" s="353">
        <v>32</v>
      </c>
      <c r="B42" s="489" t="str">
        <f>+'Annexe 9'!A7</f>
        <v>Annexe 9 : Schémas d’illustration de la procédure d’octroi des permis miniers</v>
      </c>
      <c r="C42" s="489"/>
      <c r="D42" s="489"/>
      <c r="E42" s="489"/>
      <c r="F42" s="489"/>
      <c r="G42" s="489"/>
      <c r="H42" s="489"/>
      <c r="I42" s="489"/>
    </row>
    <row r="43" spans="1:9" ht="13.2" customHeight="1">
      <c r="A43" s="270">
        <v>33</v>
      </c>
      <c r="B43" s="488" t="str">
        <f>+'Annexe 10'!A9</f>
        <v>Annexe 10 : Suivi des mesures correctives issues de la deuxième validation du Togo</v>
      </c>
      <c r="C43" s="488"/>
      <c r="D43" s="488"/>
      <c r="E43" s="488"/>
      <c r="F43" s="488"/>
      <c r="G43" s="488"/>
      <c r="H43" s="488"/>
      <c r="I43" s="488"/>
    </row>
    <row r="44" spans="1:9">
      <c r="A44" s="270"/>
    </row>
    <row r="45" spans="1:9">
      <c r="A45" s="270"/>
      <c r="B45" s="493"/>
      <c r="C45" s="493"/>
      <c r="D45" s="493"/>
      <c r="E45" s="493"/>
      <c r="F45" s="493"/>
      <c r="G45" s="493"/>
      <c r="H45" s="493"/>
      <c r="I45" s="493"/>
    </row>
  </sheetData>
  <mergeCells count="36">
    <mergeCell ref="B45:I45"/>
    <mergeCell ref="B41:I41"/>
    <mergeCell ref="B42:I42"/>
    <mergeCell ref="B38:I38"/>
    <mergeCell ref="B39:I39"/>
    <mergeCell ref="B40:I40"/>
    <mergeCell ref="B43:I43"/>
    <mergeCell ref="B14:I14"/>
    <mergeCell ref="B35:I35"/>
    <mergeCell ref="B36:I36"/>
    <mergeCell ref="B37:I37"/>
    <mergeCell ref="B15:I15"/>
    <mergeCell ref="B16:I16"/>
    <mergeCell ref="B17:I17"/>
    <mergeCell ref="B18:I18"/>
    <mergeCell ref="B19:I19"/>
    <mergeCell ref="B20:I20"/>
    <mergeCell ref="B21:I21"/>
    <mergeCell ref="B22:I22"/>
    <mergeCell ref="B23:I23"/>
    <mergeCell ref="B24:I24"/>
    <mergeCell ref="B25:I25"/>
    <mergeCell ref="A9:A10"/>
    <mergeCell ref="B9:I10"/>
    <mergeCell ref="B11:I11"/>
    <mergeCell ref="B12:I12"/>
    <mergeCell ref="B13:I13"/>
    <mergeCell ref="B26:I26"/>
    <mergeCell ref="B27:I27"/>
    <mergeCell ref="B28:I28"/>
    <mergeCell ref="B29:I29"/>
    <mergeCell ref="B30:I30"/>
    <mergeCell ref="B31:I31"/>
    <mergeCell ref="B32:I32"/>
    <mergeCell ref="B33:I33"/>
    <mergeCell ref="B34:I34"/>
  </mergeCells>
  <hyperlinks>
    <hyperlink ref="B11:I11" location="'C (1)'!A1" display="'C (1)'!A1" xr:uid="{52A0BA8D-B03A-4E39-9435-1875C954CE74}"/>
    <hyperlink ref="B12:I12" location="'C (2)'!A1" display="'C (2)'!A1" xr:uid="{CDAC2541-7C11-4942-98E6-EA40CF6E11D1}"/>
    <hyperlink ref="B13:I13" location="'C (3)'!A1" display="'C (3)'!A1" xr:uid="{284F8EC6-2A94-4C7A-B4EE-80F4454A3C46}"/>
    <hyperlink ref="B14:I14" location="'C (4)'!A1" display="'C (4)'!A1" xr:uid="{383F8F32-DD1F-4D27-B66B-76A5DE4B8009}"/>
    <hyperlink ref="B35:I35" location="'Annexe 1'!A1" display="'Annexe 1'!A1" xr:uid="{AE9D37FF-2D99-486E-B344-FF55ACE3F8EE}"/>
    <hyperlink ref="B36:I36" location="'Annexe 2'!A1" display="'Annexe 2'!A1" xr:uid="{49DB60D7-98F4-4C1C-BD64-5438CFDC694F}"/>
    <hyperlink ref="B37:I37" location="'Annexe 3'!A1" display="'Annexe 3'!A1" xr:uid="{D2C615C5-D3C8-47D4-B8A0-EEB126F39BE2}"/>
    <hyperlink ref="B38:I38" location="'Annexe 4'!A1" display="'Annexe 4'!A1" xr:uid="{9F053E4C-6D8B-4FA9-82A3-157382FBD638}"/>
    <hyperlink ref="B39:I39" location="'Annexe 5'!A1" display="'Annexe 5'!A1" xr:uid="{65E5E7A1-1DAC-4183-89C1-736C411242D1}"/>
    <hyperlink ref="B40:I40" location="'Annexe 7'!A1" display="'Annexe 7'!A1" xr:uid="{744A61FD-0DAC-4406-B366-91FF2BC42FE4}"/>
    <hyperlink ref="B43:I43" location="'Annexe 10'!A1" display="'Annexe 10'!A1" xr:uid="{11FB83CF-D1BA-41AD-9EBC-9258683E5C36}"/>
    <hyperlink ref="B41:I41" location="'Annexe 8'!A1" display="'Annexe 8'!A1" xr:uid="{CA9C0063-383B-4449-BE8F-31F32A88791C}"/>
    <hyperlink ref="B42:I42" location="'Annexe 9'!A1" display="'Annexe 9'!A1" xr:uid="{BBFA4871-FF8C-4831-ACC6-EE60A224E79B}"/>
    <hyperlink ref="B15:I15" location="'C (5)'!A1" display="'C (5)'!A1" xr:uid="{9300C779-DDCF-4384-9EC4-6BF5D32BBEAD}"/>
    <hyperlink ref="B16:I16" location="'C (6)'!A1" display="'C (6)'!A1" xr:uid="{77BCE669-CFD1-4DC8-AA78-8D3316388C60}"/>
    <hyperlink ref="B17:I17" location="'C (7)'!A1" display="'C (7)'!A1" xr:uid="{C93DF4F5-4EB8-4A21-9A95-948018CFF8BD}"/>
    <hyperlink ref="B18:I18" location="'C (8)'!A1" display="'C (8)'!A1" xr:uid="{D831EB75-EF4C-425D-835C-BDE2E792A4FA}"/>
    <hyperlink ref="B19:I19" location="'C (9)'!A1" display="'C (9)'!A1" xr:uid="{E1F78826-A3BE-48DF-BD59-1C61A3387775}"/>
    <hyperlink ref="B20:I20" location="'C (10)'!A1" display="'C (10)'!A1" xr:uid="{038A239B-CD64-42A8-A188-A21415FFBCC9}"/>
    <hyperlink ref="B21:I21" location="'C (11)'!A1" display="'C (11)'!A1" xr:uid="{FD136D04-9A9E-4721-A738-18FA408A7416}"/>
    <hyperlink ref="B22:I22" location="'C (12)'!A1" display="'C (12)'!A1" xr:uid="{128D0669-8318-4D13-ABE9-2FD06E4FBF62}"/>
    <hyperlink ref="B23:I23" location="'C (13)'!A1" display="'C (13)'!A1" xr:uid="{55E864FE-29B1-4980-8F85-12D308BBCF7E}"/>
    <hyperlink ref="B24:I24" location="'C (14)'!A1" display="'C (14)'!A1" xr:uid="{3BF05545-201F-41DA-9381-4D21F8B6665E}"/>
    <hyperlink ref="B25:I25" location="'C (15)'!A1" display="'C (15)'!A1" xr:uid="{0EF3B07F-27EE-4E2E-88C4-4A45DAE6318A}"/>
    <hyperlink ref="B26:I26" location="'C (16)'!A1" display="'C (16)'!A1" xr:uid="{B5FE218E-312E-4D52-9825-DED8A0BD1E27}"/>
    <hyperlink ref="B27:I27" location="'C (17)'!A1" display="'C (17)'!A1" xr:uid="{503B03F0-6F80-48CC-9C75-F4A341B37FFD}"/>
    <hyperlink ref="B28:I28" location="'C (18)'!A1" display="'C (18)'!A1" xr:uid="{E772062D-508E-4B16-9040-08059DF33D3A}"/>
    <hyperlink ref="B29:I29" location="'C (19)'!A1" display="'C (19)'!A1" xr:uid="{7AAB5E35-B6FF-469E-ADEA-138FA4A40A64}"/>
    <hyperlink ref="B30:I30" location="'C (20)'!A1" display="'C (20)'!A1" xr:uid="{CDB314D9-7810-44A0-9876-056EC68D0215}"/>
    <hyperlink ref="B31:I31" location="'C (21)'!A1" display="'C (21)'!A1" xr:uid="{3347DE60-420E-4984-A1C1-107E84140AC1}"/>
    <hyperlink ref="B32:I32" location="'C (22)'!A1" display="'C (22)'!A1" xr:uid="{512168BF-1DCB-4A91-A602-411A8CFCB6DA}"/>
    <hyperlink ref="B33:I33" location="'C (23)'!A1" display="'C (23)'!A1" xr:uid="{A1FE74ED-6B93-45AC-AB4D-DA63C01B63B5}"/>
    <hyperlink ref="B34:I34" location="'C (24)'!A1" display="'C (24)'!A1" xr:uid="{D46A190C-E72E-4040-AB4A-1BD54267A69B}"/>
  </hyperlinks>
  <pageMargins left="0.70866141732283472" right="0.70866141732283472" top="0.74803149606299213" bottom="0.74803149606299213" header="0.31496062992125984" footer="0.31496062992125984"/>
  <pageSetup paperSize="9" orientation="portrait" r:id="rId1"/>
  <headerFooter>
    <oddHeader>&amp;LMoore Insight&amp;R&amp;G</oddHeader>
  </headerFooter>
  <drawing r:id="rId2"/>
  <legacyDrawingHF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46">
    <tabColor rgb="FF00B0F0"/>
  </sheetPr>
  <dimension ref="A1:BL744"/>
  <sheetViews>
    <sheetView showGridLines="0"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156</v>
      </c>
      <c r="E3" s="14" t="e">
        <f>#REF!</f>
        <v>#REF!</v>
      </c>
      <c r="F3" s="8" t="s">
        <v>73</v>
      </c>
      <c r="G3" s="8"/>
      <c r="J3" s="15" t="s">
        <v>155</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SUM(BB4:BB8)</f>
        <v>#REF!</v>
      </c>
      <c r="BC3" s="48" t="e">
        <f t="shared" ref="BC3:BL3" si="7">SUM(BC4:BC8)</f>
        <v>#REF!</v>
      </c>
      <c r="BD3" s="57" t="e">
        <f t="shared" si="7"/>
        <v>#REF!</v>
      </c>
      <c r="BE3" s="48" t="e">
        <f t="shared" si="7"/>
        <v>#REF!</v>
      </c>
      <c r="BF3" s="57" t="e">
        <f t="shared" si="7"/>
        <v>#REF!</v>
      </c>
      <c r="BG3" s="48" t="e">
        <f t="shared" si="7"/>
        <v>#REF!</v>
      </c>
      <c r="BH3" s="57" t="e">
        <f t="shared" si="7"/>
        <v>#REF!</v>
      </c>
      <c r="BI3" s="48" t="e">
        <f t="shared" si="7"/>
        <v>#REF!</v>
      </c>
      <c r="BJ3" s="57" t="e">
        <f t="shared" si="7"/>
        <v>#REF!</v>
      </c>
      <c r="BK3" s="39" t="e">
        <f t="shared" si="7"/>
        <v>#REF!</v>
      </c>
      <c r="BL3" s="38" t="e">
        <f t="shared"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si="12">SUMPRODUCT(($C$9:$C$68=$BA4)*($N$9:$N$68=BB$1)*($M$9:$M$68))</f>
        <v>#REF!</v>
      </c>
      <c r="BC4" s="394" t="e">
        <f t="shared" si="12"/>
        <v>#REF!</v>
      </c>
      <c r="BD4" s="393" t="e">
        <f t="shared" si="12"/>
        <v>#REF!</v>
      </c>
      <c r="BE4" s="394" t="e">
        <f t="shared" si="12"/>
        <v>#REF!</v>
      </c>
      <c r="BF4" s="393" t="e">
        <f t="shared" si="12"/>
        <v>#REF!</v>
      </c>
      <c r="BG4" s="394" t="e">
        <f t="shared" si="12"/>
        <v>#REF!</v>
      </c>
      <c r="BH4" s="393" t="e">
        <f t="shared" si="12"/>
        <v>#REF!</v>
      </c>
      <c r="BI4" s="394" t="e">
        <f t="shared" si="12"/>
        <v>#REF!</v>
      </c>
      <c r="BJ4" s="393" t="e">
        <f t="shared" si="12"/>
        <v>#REF!</v>
      </c>
      <c r="BK4" s="355" t="e">
        <f t="shared" si="12"/>
        <v>#REF!</v>
      </c>
      <c r="BL4" s="356" t="e">
        <f t="shared" si="12"/>
        <v>#REF!</v>
      </c>
    </row>
    <row r="5" spans="1:64">
      <c r="B5" s="490" t="s">
        <v>5</v>
      </c>
      <c r="C5" s="508" t="s">
        <v>157</v>
      </c>
      <c r="E5" s="503" t="s">
        <v>149</v>
      </c>
      <c r="F5" s="503"/>
      <c r="G5" s="503"/>
      <c r="I5" s="503" t="s">
        <v>150</v>
      </c>
      <c r="J5" s="503"/>
      <c r="K5" s="503"/>
      <c r="M5" s="504" t="s">
        <v>151</v>
      </c>
      <c r="N5" s="506" t="s">
        <v>185</v>
      </c>
      <c r="Q5" s="22"/>
      <c r="R5" s="30" t="e">
        <f>#REF!</f>
        <v>#REF!</v>
      </c>
      <c r="S5" s="30">
        <f t="shared" ref="S5:S13" si="13">SUMIF($C$74:$C$741,R5,$G$74:$G$741)</f>
        <v>0</v>
      </c>
      <c r="U5" s="30" t="e">
        <f>#REF!</f>
        <v>#REF!</v>
      </c>
      <c r="V5" s="77">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si="12"/>
        <v>#REF!</v>
      </c>
      <c r="BC5" s="49" t="e">
        <f t="shared" si="12"/>
        <v>#REF!</v>
      </c>
      <c r="BD5" s="63" t="e">
        <f t="shared" si="12"/>
        <v>#REF!</v>
      </c>
      <c r="BE5" s="49" t="e">
        <f t="shared" si="12"/>
        <v>#REF!</v>
      </c>
      <c r="BF5" s="63" t="e">
        <f t="shared" si="12"/>
        <v>#REF!</v>
      </c>
      <c r="BG5" s="49" t="e">
        <f t="shared" si="12"/>
        <v>#REF!</v>
      </c>
      <c r="BH5" s="63" t="e">
        <f t="shared" si="12"/>
        <v>#REF!</v>
      </c>
      <c r="BI5" s="49" t="e">
        <f t="shared" si="12"/>
        <v>#REF!</v>
      </c>
      <c r="BJ5" s="63" t="e">
        <f t="shared" si="12"/>
        <v>#REF!</v>
      </c>
      <c r="BK5" s="1" t="e">
        <f t="shared" si="12"/>
        <v>#REF!</v>
      </c>
      <c r="BL5" s="9" t="e">
        <f t="shared" si="12"/>
        <v>#REF!</v>
      </c>
    </row>
    <row r="6" spans="1:64" ht="10.8" thickBot="1">
      <c r="B6" s="491"/>
      <c r="C6" s="509"/>
      <c r="E6" s="346" t="s">
        <v>152</v>
      </c>
      <c r="F6" s="346" t="s">
        <v>153</v>
      </c>
      <c r="G6" s="346" t="s">
        <v>154</v>
      </c>
      <c r="I6" s="346" t="s">
        <v>152</v>
      </c>
      <c r="J6" s="346" t="s">
        <v>153</v>
      </c>
      <c r="K6" s="346" t="s">
        <v>154</v>
      </c>
      <c r="M6" s="505"/>
      <c r="N6" s="507"/>
      <c r="Q6" s="22"/>
      <c r="R6" s="30" t="e">
        <f>#REF!</f>
        <v>#REF!</v>
      </c>
      <c r="S6" s="30">
        <f t="shared" si="13"/>
        <v>0</v>
      </c>
      <c r="U6" s="30" t="e">
        <f>#REF!</f>
        <v>#REF!</v>
      </c>
      <c r="V6" s="77">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si="12"/>
        <v>#REF!</v>
      </c>
      <c r="BC6" s="394" t="e">
        <f t="shared" si="12"/>
        <v>#REF!</v>
      </c>
      <c r="BD6" s="393" t="e">
        <f t="shared" si="12"/>
        <v>#REF!</v>
      </c>
      <c r="BE6" s="394" t="e">
        <f t="shared" si="12"/>
        <v>#REF!</v>
      </c>
      <c r="BF6" s="393" t="e">
        <f t="shared" si="12"/>
        <v>#REF!</v>
      </c>
      <c r="BG6" s="394" t="e">
        <f t="shared" si="12"/>
        <v>#REF!</v>
      </c>
      <c r="BH6" s="393" t="e">
        <f t="shared" si="12"/>
        <v>#REF!</v>
      </c>
      <c r="BI6" s="394" t="e">
        <f t="shared" si="12"/>
        <v>#REF!</v>
      </c>
      <c r="BJ6" s="393" t="e">
        <f t="shared" si="12"/>
        <v>#REF!</v>
      </c>
      <c r="BK6" s="355" t="e">
        <f t="shared" si="12"/>
        <v>#REF!</v>
      </c>
      <c r="BL6" s="356" t="e">
        <f t="shared"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SUM(J8,J14,J30,J35,J38,J41,J48,J50,J52,J54)</f>
        <v>0</v>
      </c>
      <c r="K7" s="348">
        <f>SUM(K8,K14,K30,K35,K38,K41,K48,K50,K52,K54)</f>
        <v>0</v>
      </c>
      <c r="M7" s="348">
        <f>SUM(M8,M14,M30,M35,M38,M41,M48,M50,M52,M54)</f>
        <v>0</v>
      </c>
      <c r="N7" s="349"/>
      <c r="Q7" s="22"/>
      <c r="R7" s="30" t="e">
        <f>#REF!</f>
        <v>#REF!</v>
      </c>
      <c r="S7" s="30">
        <f t="shared" si="13"/>
        <v>0</v>
      </c>
      <c r="U7" s="30" t="e">
        <f>#REF!</f>
        <v>#REF!</v>
      </c>
      <c r="V7" s="77">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si="12"/>
        <v>#REF!</v>
      </c>
      <c r="BC7" s="49" t="e">
        <f t="shared" si="12"/>
        <v>#REF!</v>
      </c>
      <c r="BD7" s="63" t="e">
        <f t="shared" si="12"/>
        <v>#REF!</v>
      </c>
      <c r="BE7" s="49" t="e">
        <f t="shared" si="12"/>
        <v>#REF!</v>
      </c>
      <c r="BF7" s="63" t="e">
        <f t="shared" si="12"/>
        <v>#REF!</v>
      </c>
      <c r="BG7" s="49" t="e">
        <f t="shared" si="12"/>
        <v>#REF!</v>
      </c>
      <c r="BH7" s="63" t="e">
        <f t="shared" si="12"/>
        <v>#REF!</v>
      </c>
      <c r="BI7" s="49" t="e">
        <f t="shared" si="12"/>
        <v>#REF!</v>
      </c>
      <c r="BJ7" s="63" t="e">
        <f t="shared" si="12"/>
        <v>#REF!</v>
      </c>
      <c r="BK7" s="1" t="e">
        <f t="shared" si="12"/>
        <v>#REF!</v>
      </c>
      <c r="BL7" s="9" t="e">
        <f t="shared" si="12"/>
        <v>#REF!</v>
      </c>
    </row>
    <row r="8" spans="1:64">
      <c r="B8" s="39" t="e">
        <f>#REF!</f>
        <v>#REF!</v>
      </c>
      <c r="C8" s="38"/>
      <c r="E8" s="71">
        <f>SUM(E9:E13)</f>
        <v>0</v>
      </c>
      <c r="F8" s="71">
        <f>SUM(F9:F13)</f>
        <v>0</v>
      </c>
      <c r="G8" s="71">
        <f>SUM(G9:G13)</f>
        <v>0</v>
      </c>
      <c r="I8" s="71">
        <f>SUM(I9:I13)</f>
        <v>0</v>
      </c>
      <c r="J8" s="71">
        <f>SUM(J9:J13)</f>
        <v>0</v>
      </c>
      <c r="K8" s="71">
        <f>SUM(K9:K13)</f>
        <v>0</v>
      </c>
      <c r="M8" s="71">
        <f>SUM(M9:M13)</f>
        <v>0</v>
      </c>
      <c r="N8" s="38"/>
      <c r="Q8" s="22"/>
      <c r="R8" s="30" t="e">
        <f>#REF!</f>
        <v>#REF!</v>
      </c>
      <c r="S8" s="30">
        <f t="shared" si="13"/>
        <v>0</v>
      </c>
      <c r="U8" s="30" t="e">
        <f>#REF!</f>
        <v>#REF!</v>
      </c>
      <c r="V8" s="77">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si="12"/>
        <v>#REF!</v>
      </c>
      <c r="BC8" s="394" t="e">
        <f t="shared" si="12"/>
        <v>#REF!</v>
      </c>
      <c r="BD8" s="393" t="e">
        <f t="shared" si="12"/>
        <v>#REF!</v>
      </c>
      <c r="BE8" s="394" t="e">
        <f t="shared" si="12"/>
        <v>#REF!</v>
      </c>
      <c r="BF8" s="393" t="e">
        <f t="shared" si="12"/>
        <v>#REF!</v>
      </c>
      <c r="BG8" s="394" t="e">
        <f t="shared" si="12"/>
        <v>#REF!</v>
      </c>
      <c r="BH8" s="393" t="e">
        <f t="shared" si="12"/>
        <v>#REF!</v>
      </c>
      <c r="BI8" s="394" t="e">
        <f t="shared" si="12"/>
        <v>#REF!</v>
      </c>
      <c r="BJ8" s="393" t="e">
        <f t="shared" si="12"/>
        <v>#REF!</v>
      </c>
      <c r="BK8" s="355" t="e">
        <f t="shared" si="12"/>
        <v>#REF!</v>
      </c>
      <c r="BL8" s="356" t="e">
        <f t="shared" si="12"/>
        <v>#REF!</v>
      </c>
    </row>
    <row r="9" spans="1:64">
      <c r="A9" s="1"/>
      <c r="B9" s="355" t="e">
        <f>#REF!</f>
        <v>#REF!</v>
      </c>
      <c r="C9" s="356" t="e">
        <f>#REF!</f>
        <v>#REF!</v>
      </c>
      <c r="E9" s="358"/>
      <c r="F9" s="358">
        <f>SUMIF($A$74:$A$741,B9&amp;"- "&amp;C9,$G$74:$G$741)</f>
        <v>0</v>
      </c>
      <c r="G9" s="358">
        <f>E9+F9</f>
        <v>0</v>
      </c>
      <c r="I9" s="358"/>
      <c r="J9" s="358">
        <f>SUMIF($J$74:$J$741,B9&amp;"- "&amp;C9,$O$74:$O$741)</f>
        <v>0</v>
      </c>
      <c r="K9" s="358">
        <f>I9+J9</f>
        <v>0</v>
      </c>
      <c r="M9" s="358">
        <f>G9-K9</f>
        <v>0</v>
      </c>
      <c r="N9" s="356"/>
      <c r="O9" s="32" t="str">
        <f>IF(M9=0,"",IF(N9=0,"ERROR",""))</f>
        <v/>
      </c>
      <c r="P9" s="33" t="str">
        <f t="shared" ref="P9:P23" si="16">IF(O9="ERROR","Please insert comment","")</f>
        <v/>
      </c>
      <c r="Q9" s="22"/>
      <c r="R9" s="30" t="e">
        <f>#REF!</f>
        <v>#REF!</v>
      </c>
      <c r="S9" s="30">
        <f t="shared" si="13"/>
        <v>0</v>
      </c>
      <c r="U9" s="30" t="e">
        <f>#REF!</f>
        <v>#REF!</v>
      </c>
      <c r="V9" s="77">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SUM(BB10:BB24)</f>
        <v>#REF!</v>
      </c>
      <c r="BC9" s="48" t="e">
        <f t="shared" ref="BC9:BL9" si="19">SUM(BC10:BC24)</f>
        <v>#REF!</v>
      </c>
      <c r="BD9" s="57" t="e">
        <f t="shared" si="19"/>
        <v>#REF!</v>
      </c>
      <c r="BE9" s="48" t="e">
        <f t="shared" si="19"/>
        <v>#REF!</v>
      </c>
      <c r="BF9" s="57" t="e">
        <f t="shared" si="19"/>
        <v>#REF!</v>
      </c>
      <c r="BG9" s="48" t="e">
        <f t="shared" si="19"/>
        <v>#REF!</v>
      </c>
      <c r="BH9" s="57" t="e">
        <f t="shared" si="19"/>
        <v>#REF!</v>
      </c>
      <c r="BI9" s="48" t="e">
        <f t="shared" si="19"/>
        <v>#REF!</v>
      </c>
      <c r="BJ9" s="57" t="e">
        <f t="shared" si="19"/>
        <v>#REF!</v>
      </c>
      <c r="BK9" s="39" t="e">
        <f t="shared" si="19"/>
        <v>#REF!</v>
      </c>
      <c r="BL9" s="38" t="e">
        <f t="shared" si="19"/>
        <v>#REF!</v>
      </c>
    </row>
    <row r="10" spans="1:64">
      <c r="A10" s="1"/>
      <c r="B10" s="1" t="e">
        <f>#REF!</f>
        <v>#REF!</v>
      </c>
      <c r="C10" s="9" t="e">
        <f>#REF!</f>
        <v>#REF!</v>
      </c>
      <c r="E10" s="73"/>
      <c r="F10" s="73">
        <f>SUMIF($A$74:$A$741,B10&amp;"- "&amp;C10,$G$74:$G$741)</f>
        <v>0</v>
      </c>
      <c r="G10" s="73">
        <f>E10+F10</f>
        <v>0</v>
      </c>
      <c r="I10" s="73"/>
      <c r="J10" s="73">
        <f t="shared" ref="J10:J55" si="20">SUMIF($J$74:$J$741,B10&amp;"- "&amp;C10,$O$74:$O$741)</f>
        <v>0</v>
      </c>
      <c r="K10" s="73">
        <f>I10+J10</f>
        <v>0</v>
      </c>
      <c r="M10" s="73">
        <f>G10-K10</f>
        <v>0</v>
      </c>
      <c r="N10" s="9"/>
      <c r="O10" s="32" t="str">
        <f t="shared" ref="O10:O57" si="21">IF(M10=0,"",IF(N10=0,"ERROR",""))</f>
        <v/>
      </c>
      <c r="P10" s="33" t="str">
        <f t="shared" si="16"/>
        <v/>
      </c>
      <c r="Q10" s="22"/>
      <c r="R10" s="30" t="e">
        <f>#REF!</f>
        <v>#REF!</v>
      </c>
      <c r="S10" s="30">
        <f t="shared" si="13"/>
        <v>0</v>
      </c>
      <c r="U10" s="30" t="e">
        <f>#REF!</f>
        <v>#REF!</v>
      </c>
      <c r="V10" s="77">
        <f t="shared" si="14"/>
        <v>0</v>
      </c>
      <c r="Y10" s="355" t="e">
        <f t="shared" si="0"/>
        <v>#REF!</v>
      </c>
      <c r="Z10" s="356" t="e">
        <f t="shared" si="8"/>
        <v>#REF!</v>
      </c>
      <c r="AA10" s="393" t="e">
        <f t="shared" ref="AA10:AI24" si="22">SUMPRODUCT(($A$74:$A$741=$Y10&amp;"- "&amp;$Z10)*($C$74:$C$741=AA$1)*($G$74:$G$741))</f>
        <v>#REF!</v>
      </c>
      <c r="AB10" s="394" t="e">
        <f t="shared" si="22"/>
        <v>#REF!</v>
      </c>
      <c r="AC10" s="393" t="e">
        <f t="shared" si="22"/>
        <v>#REF!</v>
      </c>
      <c r="AD10" s="394" t="e">
        <f t="shared" si="22"/>
        <v>#REF!</v>
      </c>
      <c r="AE10" s="393" t="e">
        <f t="shared" si="22"/>
        <v>#REF!</v>
      </c>
      <c r="AF10" s="394" t="e">
        <f t="shared" si="22"/>
        <v>#REF!</v>
      </c>
      <c r="AG10" s="393" t="e">
        <f t="shared" si="22"/>
        <v>#REF!</v>
      </c>
      <c r="AH10" s="394" t="e">
        <f t="shared" si="22"/>
        <v>#REF!</v>
      </c>
      <c r="AI10" s="393" t="e">
        <f t="shared" si="22"/>
        <v>#REF!</v>
      </c>
      <c r="AJ10" s="394" t="e">
        <f t="shared" si="15"/>
        <v>#REF!</v>
      </c>
      <c r="AM10" s="355" t="e">
        <f t="shared" si="1"/>
        <v>#REF!</v>
      </c>
      <c r="AN10" s="356" t="e">
        <f t="shared" si="10"/>
        <v>#REF!</v>
      </c>
      <c r="AO10" s="393" t="e">
        <f t="shared" ref="AO10:AO24" si="23">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4">C15</f>
        <v>#REF!</v>
      </c>
      <c r="BB10" s="393" t="e">
        <f t="shared" ref="BB10:BL24" si="25">SUMPRODUCT(($C$9:$C$68=$BA10)*($N$9:$N$68=BB$1)*($M$9:$M$68))</f>
        <v>#REF!</v>
      </c>
      <c r="BC10" s="394" t="e">
        <f t="shared" si="25"/>
        <v>#REF!</v>
      </c>
      <c r="BD10" s="393" t="e">
        <f t="shared" si="25"/>
        <v>#REF!</v>
      </c>
      <c r="BE10" s="394" t="e">
        <f t="shared" si="25"/>
        <v>#REF!</v>
      </c>
      <c r="BF10" s="393" t="e">
        <f t="shared" si="25"/>
        <v>#REF!</v>
      </c>
      <c r="BG10" s="394" t="e">
        <f t="shared" si="25"/>
        <v>#REF!</v>
      </c>
      <c r="BH10" s="393" t="e">
        <f t="shared" si="25"/>
        <v>#REF!</v>
      </c>
      <c r="BI10" s="394" t="e">
        <f t="shared" si="25"/>
        <v>#REF!</v>
      </c>
      <c r="BJ10" s="393" t="e">
        <f t="shared" si="25"/>
        <v>#REF!</v>
      </c>
      <c r="BK10" s="355" t="e">
        <f t="shared" si="25"/>
        <v>#REF!</v>
      </c>
      <c r="BL10" s="356" t="e">
        <f t="shared" si="25"/>
        <v>#REF!</v>
      </c>
    </row>
    <row r="11" spans="1:64">
      <c r="A11" s="1"/>
      <c r="B11" s="355" t="e">
        <f>#REF!</f>
        <v>#REF!</v>
      </c>
      <c r="C11" s="356" t="e">
        <f>#REF!</f>
        <v>#REF!</v>
      </c>
      <c r="E11" s="358"/>
      <c r="F11" s="358">
        <f>SUMIF($A$74:$A$741,B11&amp;"- "&amp;C11,$G$74:$G$741)</f>
        <v>0</v>
      </c>
      <c r="G11" s="358">
        <f>E11+F11</f>
        <v>0</v>
      </c>
      <c r="I11" s="358"/>
      <c r="J11" s="358">
        <f t="shared" si="20"/>
        <v>0</v>
      </c>
      <c r="K11" s="358">
        <f>I11+J11</f>
        <v>0</v>
      </c>
      <c r="M11" s="358">
        <f>G11-K11</f>
        <v>0</v>
      </c>
      <c r="N11" s="356"/>
      <c r="O11" s="32" t="str">
        <f t="shared" si="21"/>
        <v/>
      </c>
      <c r="P11" s="33" t="str">
        <f t="shared" si="16"/>
        <v/>
      </c>
      <c r="Q11" s="22"/>
      <c r="R11" s="30" t="e">
        <f>#REF!</f>
        <v>#REF!</v>
      </c>
      <c r="S11" s="30">
        <f t="shared" si="13"/>
        <v>0</v>
      </c>
      <c r="U11" s="30" t="e">
        <f>#REF!</f>
        <v>#REF!</v>
      </c>
      <c r="V11" s="77">
        <f t="shared" si="14"/>
        <v>0</v>
      </c>
      <c r="Y11" s="1" t="e">
        <f t="shared" si="0"/>
        <v>#REF!</v>
      </c>
      <c r="Z11" s="26" t="e">
        <f t="shared" si="0"/>
        <v>#REF!</v>
      </c>
      <c r="AA11" s="63" t="e">
        <f t="shared" si="22"/>
        <v>#REF!</v>
      </c>
      <c r="AB11" s="50" t="e">
        <f t="shared" si="22"/>
        <v>#REF!</v>
      </c>
      <c r="AC11" s="63" t="e">
        <f t="shared" si="22"/>
        <v>#REF!</v>
      </c>
      <c r="AD11" s="50" t="e">
        <f t="shared" si="22"/>
        <v>#REF!</v>
      </c>
      <c r="AE11" s="63" t="e">
        <f t="shared" si="22"/>
        <v>#REF!</v>
      </c>
      <c r="AF11" s="50" t="e">
        <f t="shared" si="22"/>
        <v>#REF!</v>
      </c>
      <c r="AG11" s="63" t="e">
        <f t="shared" si="22"/>
        <v>#REF!</v>
      </c>
      <c r="AH11" s="50" t="e">
        <f t="shared" si="22"/>
        <v>#REF!</v>
      </c>
      <c r="AI11" s="63" t="e">
        <f t="shared" si="22"/>
        <v>#REF!</v>
      </c>
      <c r="AJ11" s="50" t="e">
        <f t="shared" si="15"/>
        <v>#REF!</v>
      </c>
      <c r="AM11" s="1" t="e">
        <f t="shared" si="1"/>
        <v>#REF!</v>
      </c>
      <c r="AN11" s="26" t="e">
        <f t="shared" si="1"/>
        <v>#REF!</v>
      </c>
      <c r="AO11" s="62" t="e">
        <f t="shared" si="23"/>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4"/>
        <v>#REF!</v>
      </c>
      <c r="BB11" s="63" t="e">
        <f t="shared" si="25"/>
        <v>#REF!</v>
      </c>
      <c r="BC11" s="50" t="e">
        <f t="shared" si="25"/>
        <v>#REF!</v>
      </c>
      <c r="BD11" s="63" t="e">
        <f t="shared" si="25"/>
        <v>#REF!</v>
      </c>
      <c r="BE11" s="50" t="e">
        <f t="shared" si="25"/>
        <v>#REF!</v>
      </c>
      <c r="BF11" s="63" t="e">
        <f t="shared" si="25"/>
        <v>#REF!</v>
      </c>
      <c r="BG11" s="50" t="e">
        <f t="shared" si="25"/>
        <v>#REF!</v>
      </c>
      <c r="BH11" s="63" t="e">
        <f t="shared" si="25"/>
        <v>#REF!</v>
      </c>
      <c r="BI11" s="50" t="e">
        <f t="shared" si="25"/>
        <v>#REF!</v>
      </c>
      <c r="BJ11" s="63" t="e">
        <f t="shared" si="25"/>
        <v>#REF!</v>
      </c>
      <c r="BK11" s="1" t="e">
        <f t="shared" si="25"/>
        <v>#REF!</v>
      </c>
      <c r="BL11" s="26" t="e">
        <f t="shared" si="25"/>
        <v>#REF!</v>
      </c>
    </row>
    <row r="12" spans="1:64">
      <c r="A12" s="1"/>
      <c r="B12" s="1" t="e">
        <f>#REF!</f>
        <v>#REF!</v>
      </c>
      <c r="C12" s="9" t="e">
        <f>#REF!</f>
        <v>#REF!</v>
      </c>
      <c r="E12" s="73"/>
      <c r="F12" s="73">
        <f>SUMIF($A$74:$A$741,B12&amp;"- "&amp;C12,$G$74:$G$741)</f>
        <v>0</v>
      </c>
      <c r="G12" s="73">
        <f>E12+F12</f>
        <v>0</v>
      </c>
      <c r="I12" s="73"/>
      <c r="J12" s="73">
        <f t="shared" si="20"/>
        <v>0</v>
      </c>
      <c r="K12" s="73">
        <f>I12+J12</f>
        <v>0</v>
      </c>
      <c r="M12" s="73">
        <f>G12-K12</f>
        <v>0</v>
      </c>
      <c r="N12" s="9"/>
      <c r="O12" s="32" t="str">
        <f t="shared" si="21"/>
        <v/>
      </c>
      <c r="P12" s="33" t="str">
        <f t="shared" si="16"/>
        <v/>
      </c>
      <c r="Q12" s="22"/>
      <c r="R12" s="30" t="e">
        <f>#REF!</f>
        <v>#REF!</v>
      </c>
      <c r="S12" s="30">
        <f t="shared" si="13"/>
        <v>0</v>
      </c>
      <c r="U12" s="30" t="e">
        <f>#REF!</f>
        <v>#REF!</v>
      </c>
      <c r="V12" s="77">
        <f t="shared" si="14"/>
        <v>0</v>
      </c>
      <c r="Y12" s="355" t="e">
        <f t="shared" si="0"/>
        <v>#REF!</v>
      </c>
      <c r="Z12" s="356" t="e">
        <f t="shared" ref="Z12:Z28" si="26">C17</f>
        <v>#REF!</v>
      </c>
      <c r="AA12" s="393" t="e">
        <f t="shared" si="22"/>
        <v>#REF!</v>
      </c>
      <c r="AB12" s="394" t="e">
        <f t="shared" si="22"/>
        <v>#REF!</v>
      </c>
      <c r="AC12" s="393" t="e">
        <f t="shared" si="22"/>
        <v>#REF!</v>
      </c>
      <c r="AD12" s="394" t="e">
        <f t="shared" si="22"/>
        <v>#REF!</v>
      </c>
      <c r="AE12" s="393" t="e">
        <f t="shared" si="22"/>
        <v>#REF!</v>
      </c>
      <c r="AF12" s="394" t="e">
        <f t="shared" si="22"/>
        <v>#REF!</v>
      </c>
      <c r="AG12" s="393" t="e">
        <f t="shared" si="22"/>
        <v>#REF!</v>
      </c>
      <c r="AH12" s="394" t="e">
        <f t="shared" si="22"/>
        <v>#REF!</v>
      </c>
      <c r="AI12" s="393" t="e">
        <f t="shared" si="22"/>
        <v>#REF!</v>
      </c>
      <c r="AJ12" s="394" t="e">
        <f t="shared" si="15"/>
        <v>#REF!</v>
      </c>
      <c r="AM12" s="355" t="e">
        <f t="shared" si="1"/>
        <v>#REF!</v>
      </c>
      <c r="AN12" s="356" t="e">
        <f t="shared" ref="AN12:AN26" si="27">C17</f>
        <v>#REF!</v>
      </c>
      <c r="AO12" s="393" t="e">
        <f t="shared" si="23"/>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4"/>
        <v>#REF!</v>
      </c>
      <c r="BB12" s="393" t="e">
        <f t="shared" si="25"/>
        <v>#REF!</v>
      </c>
      <c r="BC12" s="394" t="e">
        <f t="shared" si="25"/>
        <v>#REF!</v>
      </c>
      <c r="BD12" s="393" t="e">
        <f t="shared" si="25"/>
        <v>#REF!</v>
      </c>
      <c r="BE12" s="394" t="e">
        <f t="shared" si="25"/>
        <v>#REF!</v>
      </c>
      <c r="BF12" s="393" t="e">
        <f t="shared" si="25"/>
        <v>#REF!</v>
      </c>
      <c r="BG12" s="394" t="e">
        <f t="shared" si="25"/>
        <v>#REF!</v>
      </c>
      <c r="BH12" s="393" t="e">
        <f t="shared" si="25"/>
        <v>#REF!</v>
      </c>
      <c r="BI12" s="394" t="e">
        <f t="shared" si="25"/>
        <v>#REF!</v>
      </c>
      <c r="BJ12" s="393" t="e">
        <f t="shared" si="25"/>
        <v>#REF!</v>
      </c>
      <c r="BK12" s="355" t="e">
        <f t="shared" si="25"/>
        <v>#REF!</v>
      </c>
      <c r="BL12" s="356" t="e">
        <f t="shared" si="25"/>
        <v>#REF!</v>
      </c>
    </row>
    <row r="13" spans="1:64">
      <c r="A13" s="1"/>
      <c r="B13" s="355" t="e">
        <f>#REF!</f>
        <v>#REF!</v>
      </c>
      <c r="C13" s="356" t="e">
        <f>#REF!</f>
        <v>#REF!</v>
      </c>
      <c r="E13" s="358"/>
      <c r="F13" s="358">
        <f>SUMIF($A$74:$A$741,B13&amp;"- "&amp;C13,$G$74:$G$741)</f>
        <v>0</v>
      </c>
      <c r="G13" s="358">
        <f>E13+F13</f>
        <v>0</v>
      </c>
      <c r="I13" s="358"/>
      <c r="J13" s="358">
        <f t="shared" si="20"/>
        <v>0</v>
      </c>
      <c r="K13" s="358">
        <f>I13+J13</f>
        <v>0</v>
      </c>
      <c r="M13" s="358">
        <f>G13-K13</f>
        <v>0</v>
      </c>
      <c r="N13" s="356"/>
      <c r="O13" s="32" t="str">
        <f t="shared" si="21"/>
        <v/>
      </c>
      <c r="P13" s="33" t="str">
        <f t="shared" si="16"/>
        <v/>
      </c>
      <c r="Q13" s="22"/>
      <c r="R13" s="30" t="e">
        <f>#REF!</f>
        <v>#REF!</v>
      </c>
      <c r="S13" s="30">
        <f t="shared" si="13"/>
        <v>0</v>
      </c>
      <c r="U13" s="30" t="e">
        <f>#REF!</f>
        <v>#REF!</v>
      </c>
      <c r="V13" s="77">
        <f t="shared" si="14"/>
        <v>0</v>
      </c>
      <c r="Y13" s="1" t="e">
        <f t="shared" si="0"/>
        <v>#REF!</v>
      </c>
      <c r="Z13" s="9" t="e">
        <f t="shared" si="26"/>
        <v>#REF!</v>
      </c>
      <c r="AA13" s="63" t="e">
        <f t="shared" si="22"/>
        <v>#REF!</v>
      </c>
      <c r="AB13" s="49" t="e">
        <f t="shared" si="22"/>
        <v>#REF!</v>
      </c>
      <c r="AC13" s="63" t="e">
        <f t="shared" si="22"/>
        <v>#REF!</v>
      </c>
      <c r="AD13" s="49" t="e">
        <f t="shared" si="22"/>
        <v>#REF!</v>
      </c>
      <c r="AE13" s="63" t="e">
        <f t="shared" si="22"/>
        <v>#REF!</v>
      </c>
      <c r="AF13" s="49" t="e">
        <f t="shared" si="22"/>
        <v>#REF!</v>
      </c>
      <c r="AG13" s="63" t="e">
        <f t="shared" si="22"/>
        <v>#REF!</v>
      </c>
      <c r="AH13" s="49" t="e">
        <f t="shared" si="22"/>
        <v>#REF!</v>
      </c>
      <c r="AI13" s="63" t="e">
        <f t="shared" si="22"/>
        <v>#REF!</v>
      </c>
      <c r="AJ13" s="49" t="e">
        <f t="shared" si="15"/>
        <v>#REF!</v>
      </c>
      <c r="AM13" s="1" t="e">
        <f t="shared" si="1"/>
        <v>#REF!</v>
      </c>
      <c r="AN13" s="9" t="e">
        <f t="shared" si="27"/>
        <v>#REF!</v>
      </c>
      <c r="AO13" s="62" t="e">
        <f t="shared" si="23"/>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4"/>
        <v>#REF!</v>
      </c>
      <c r="BB13" s="63" t="e">
        <f t="shared" si="25"/>
        <v>#REF!</v>
      </c>
      <c r="BC13" s="49" t="e">
        <f t="shared" si="25"/>
        <v>#REF!</v>
      </c>
      <c r="BD13" s="63" t="e">
        <f t="shared" si="25"/>
        <v>#REF!</v>
      </c>
      <c r="BE13" s="49" t="e">
        <f t="shared" si="25"/>
        <v>#REF!</v>
      </c>
      <c r="BF13" s="63" t="e">
        <f t="shared" si="25"/>
        <v>#REF!</v>
      </c>
      <c r="BG13" s="49" t="e">
        <f t="shared" si="25"/>
        <v>#REF!</v>
      </c>
      <c r="BH13" s="63" t="e">
        <f t="shared" si="25"/>
        <v>#REF!</v>
      </c>
      <c r="BI13" s="49" t="e">
        <f t="shared" si="25"/>
        <v>#REF!</v>
      </c>
      <c r="BJ13" s="63" t="e">
        <f t="shared" si="25"/>
        <v>#REF!</v>
      </c>
      <c r="BK13" s="1" t="e">
        <f t="shared" si="25"/>
        <v>#REF!</v>
      </c>
      <c r="BL13" s="9" t="e">
        <f t="shared" si="25"/>
        <v>#REF!</v>
      </c>
    </row>
    <row r="14" spans="1:64">
      <c r="A14" s="1"/>
      <c r="B14" s="39" t="e">
        <f>#REF!</f>
        <v>#REF!</v>
      </c>
      <c r="C14" s="38"/>
      <c r="E14" s="71">
        <f>SUM(E15:E29)</f>
        <v>0</v>
      </c>
      <c r="F14" s="71">
        <f>SUM(F15:F29)</f>
        <v>0</v>
      </c>
      <c r="G14" s="71">
        <f>SUM(G15:G29)</f>
        <v>0</v>
      </c>
      <c r="I14" s="71">
        <f>SUM(I15:I29)</f>
        <v>0</v>
      </c>
      <c r="J14" s="71">
        <f>SUM(J15:J29)</f>
        <v>0</v>
      </c>
      <c r="K14" s="71">
        <f>SUM(K15:K29)</f>
        <v>0</v>
      </c>
      <c r="M14" s="71">
        <f>SUM(M15:M29)</f>
        <v>0</v>
      </c>
      <c r="N14" s="38"/>
      <c r="O14" s="32"/>
      <c r="P14" s="33"/>
      <c r="Q14" s="22"/>
      <c r="R14" s="24" t="s">
        <v>17</v>
      </c>
      <c r="S14" s="25">
        <f>SUM(S5:S13)</f>
        <v>0</v>
      </c>
      <c r="T14" s="3" t="str">
        <f>IF(F69=S14,"","ERROR")</f>
        <v/>
      </c>
      <c r="U14" s="30" t="e">
        <f>#REF!</f>
        <v>#REF!</v>
      </c>
      <c r="V14" s="77">
        <f t="shared" si="14"/>
        <v>0</v>
      </c>
      <c r="W14" s="15"/>
      <c r="Y14" s="355" t="e">
        <f t="shared" si="0"/>
        <v>#REF!</v>
      </c>
      <c r="Z14" s="356" t="e">
        <f t="shared" si="26"/>
        <v>#REF!</v>
      </c>
      <c r="AA14" s="393" t="e">
        <f t="shared" si="22"/>
        <v>#REF!</v>
      </c>
      <c r="AB14" s="394" t="e">
        <f t="shared" si="22"/>
        <v>#REF!</v>
      </c>
      <c r="AC14" s="393" t="e">
        <f t="shared" si="22"/>
        <v>#REF!</v>
      </c>
      <c r="AD14" s="394" t="e">
        <f t="shared" si="22"/>
        <v>#REF!</v>
      </c>
      <c r="AE14" s="393" t="e">
        <f t="shared" si="22"/>
        <v>#REF!</v>
      </c>
      <c r="AF14" s="394" t="e">
        <f t="shared" si="22"/>
        <v>#REF!</v>
      </c>
      <c r="AG14" s="393" t="e">
        <f t="shared" si="22"/>
        <v>#REF!</v>
      </c>
      <c r="AH14" s="394" t="e">
        <f t="shared" si="22"/>
        <v>#REF!</v>
      </c>
      <c r="AI14" s="393" t="e">
        <f t="shared" si="22"/>
        <v>#REF!</v>
      </c>
      <c r="AJ14" s="394" t="e">
        <f t="shared" si="15"/>
        <v>#REF!</v>
      </c>
      <c r="AM14" s="355" t="e">
        <f t="shared" si="1"/>
        <v>#REF!</v>
      </c>
      <c r="AN14" s="356" t="e">
        <f t="shared" si="27"/>
        <v>#REF!</v>
      </c>
      <c r="AO14" s="393" t="e">
        <f t="shared" si="23"/>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4"/>
        <v>#REF!</v>
      </c>
      <c r="BB14" s="393" t="e">
        <f t="shared" si="25"/>
        <v>#REF!</v>
      </c>
      <c r="BC14" s="394" t="e">
        <f t="shared" si="25"/>
        <v>#REF!</v>
      </c>
      <c r="BD14" s="393" t="e">
        <f t="shared" si="25"/>
        <v>#REF!</v>
      </c>
      <c r="BE14" s="394" t="e">
        <f t="shared" si="25"/>
        <v>#REF!</v>
      </c>
      <c r="BF14" s="393" t="e">
        <f t="shared" si="25"/>
        <v>#REF!</v>
      </c>
      <c r="BG14" s="394" t="e">
        <f t="shared" si="25"/>
        <v>#REF!</v>
      </c>
      <c r="BH14" s="393" t="e">
        <f t="shared" si="25"/>
        <v>#REF!</v>
      </c>
      <c r="BI14" s="394" t="e">
        <f t="shared" si="25"/>
        <v>#REF!</v>
      </c>
      <c r="BJ14" s="393" t="e">
        <f t="shared" si="25"/>
        <v>#REF!</v>
      </c>
      <c r="BK14" s="355" t="e">
        <f t="shared" si="25"/>
        <v>#REF!</v>
      </c>
      <c r="BL14" s="356" t="e">
        <f t="shared" si="25"/>
        <v>#REF!</v>
      </c>
    </row>
    <row r="15" spans="1:64" ht="9.75" customHeight="1">
      <c r="A15" s="1"/>
      <c r="B15" s="1" t="e">
        <f>#REF!</f>
        <v>#REF!</v>
      </c>
      <c r="C15" s="26" t="e">
        <f>#REF!</f>
        <v>#REF!</v>
      </c>
      <c r="E15" s="73"/>
      <c r="F15" s="73">
        <f t="shared" ref="F15:F29" si="28">SUMIF($A$74:$A$741,B15&amp;"- "&amp;C15,$G$74:$G$741)</f>
        <v>0</v>
      </c>
      <c r="G15" s="73">
        <f t="shared" ref="G15:G29" si="29">E15+F15</f>
        <v>0</v>
      </c>
      <c r="I15" s="73"/>
      <c r="J15" s="73">
        <f t="shared" si="20"/>
        <v>0</v>
      </c>
      <c r="K15" s="73">
        <f t="shared" ref="K15:K29" si="30">I15+J15</f>
        <v>0</v>
      </c>
      <c r="M15" s="73">
        <f t="shared" ref="M15:M29" si="31">G15-K15</f>
        <v>0</v>
      </c>
      <c r="O15" s="32" t="str">
        <f t="shared" si="21"/>
        <v/>
      </c>
      <c r="P15" s="33" t="str">
        <f t="shared" si="16"/>
        <v/>
      </c>
      <c r="Q15" s="22"/>
      <c r="U15" s="30" t="e">
        <f>#REF!</f>
        <v>#REF!</v>
      </c>
      <c r="V15" s="77">
        <f t="shared" si="14"/>
        <v>0</v>
      </c>
      <c r="Y15" s="1" t="e">
        <f t="shared" si="0"/>
        <v>#REF!</v>
      </c>
      <c r="Z15" s="9" t="e">
        <f t="shared" si="26"/>
        <v>#REF!</v>
      </c>
      <c r="AA15" s="63" t="e">
        <f t="shared" si="22"/>
        <v>#REF!</v>
      </c>
      <c r="AB15" s="49" t="e">
        <f t="shared" si="22"/>
        <v>#REF!</v>
      </c>
      <c r="AC15" s="63" t="e">
        <f t="shared" si="22"/>
        <v>#REF!</v>
      </c>
      <c r="AD15" s="49" t="e">
        <f t="shared" si="22"/>
        <v>#REF!</v>
      </c>
      <c r="AE15" s="63" t="e">
        <f t="shared" si="22"/>
        <v>#REF!</v>
      </c>
      <c r="AF15" s="49" t="e">
        <f t="shared" si="22"/>
        <v>#REF!</v>
      </c>
      <c r="AG15" s="63" t="e">
        <f t="shared" si="22"/>
        <v>#REF!</v>
      </c>
      <c r="AH15" s="49" t="e">
        <f t="shared" si="22"/>
        <v>#REF!</v>
      </c>
      <c r="AI15" s="63" t="e">
        <f t="shared" si="22"/>
        <v>#REF!</v>
      </c>
      <c r="AJ15" s="49" t="e">
        <f t="shared" si="15"/>
        <v>#REF!</v>
      </c>
      <c r="AM15" s="1" t="e">
        <f t="shared" si="1"/>
        <v>#REF!</v>
      </c>
      <c r="AN15" s="9" t="e">
        <f t="shared" si="27"/>
        <v>#REF!</v>
      </c>
      <c r="AO15" s="62" t="e">
        <f t="shared" si="23"/>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4"/>
        <v>#REF!</v>
      </c>
      <c r="BB15" s="63" t="e">
        <f t="shared" si="25"/>
        <v>#REF!</v>
      </c>
      <c r="BC15" s="49" t="e">
        <f t="shared" si="25"/>
        <v>#REF!</v>
      </c>
      <c r="BD15" s="63" t="e">
        <f t="shared" si="25"/>
        <v>#REF!</v>
      </c>
      <c r="BE15" s="49" t="e">
        <f t="shared" si="25"/>
        <v>#REF!</v>
      </c>
      <c r="BF15" s="63" t="e">
        <f t="shared" si="25"/>
        <v>#REF!</v>
      </c>
      <c r="BG15" s="49" t="e">
        <f t="shared" si="25"/>
        <v>#REF!</v>
      </c>
      <c r="BH15" s="63" t="e">
        <f t="shared" si="25"/>
        <v>#REF!</v>
      </c>
      <c r="BI15" s="49" t="e">
        <f t="shared" si="25"/>
        <v>#REF!</v>
      </c>
      <c r="BJ15" s="63" t="e">
        <f t="shared" si="25"/>
        <v>#REF!</v>
      </c>
      <c r="BK15" s="1" t="e">
        <f t="shared" si="25"/>
        <v>#REF!</v>
      </c>
      <c r="BL15" s="9" t="e">
        <f t="shared" si="25"/>
        <v>#REF!</v>
      </c>
    </row>
    <row r="16" spans="1:64" ht="10.5" customHeight="1">
      <c r="A16" s="1"/>
      <c r="B16" s="355" t="e">
        <f>#REF!</f>
        <v>#REF!</v>
      </c>
      <c r="C16" s="356" t="e">
        <f>#REF!</f>
        <v>#REF!</v>
      </c>
      <c r="E16" s="358"/>
      <c r="F16" s="358">
        <f t="shared" si="28"/>
        <v>0</v>
      </c>
      <c r="G16" s="358">
        <f t="shared" si="29"/>
        <v>0</v>
      </c>
      <c r="I16" s="358"/>
      <c r="J16" s="358">
        <f t="shared" si="20"/>
        <v>0</v>
      </c>
      <c r="K16" s="358">
        <f t="shared" si="30"/>
        <v>0</v>
      </c>
      <c r="M16" s="358">
        <f t="shared" si="31"/>
        <v>0</v>
      </c>
      <c r="N16" s="356"/>
      <c r="O16" s="32" t="str">
        <f t="shared" si="21"/>
        <v/>
      </c>
      <c r="P16" s="33" t="str">
        <f t="shared" si="16"/>
        <v/>
      </c>
      <c r="Q16" s="22"/>
      <c r="U16" s="24" t="s">
        <v>8</v>
      </c>
      <c r="V16" s="78">
        <f>SUM(V5:V15)</f>
        <v>0</v>
      </c>
      <c r="Y16" s="355" t="e">
        <f t="shared" si="0"/>
        <v>#REF!</v>
      </c>
      <c r="Z16" s="356" t="e">
        <f t="shared" si="26"/>
        <v>#REF!</v>
      </c>
      <c r="AA16" s="393" t="e">
        <f t="shared" si="22"/>
        <v>#REF!</v>
      </c>
      <c r="AB16" s="394" t="e">
        <f t="shared" si="22"/>
        <v>#REF!</v>
      </c>
      <c r="AC16" s="393" t="e">
        <f t="shared" si="22"/>
        <v>#REF!</v>
      </c>
      <c r="AD16" s="394" t="e">
        <f t="shared" si="22"/>
        <v>#REF!</v>
      </c>
      <c r="AE16" s="393" t="e">
        <f t="shared" si="22"/>
        <v>#REF!</v>
      </c>
      <c r="AF16" s="394" t="e">
        <f t="shared" si="22"/>
        <v>#REF!</v>
      </c>
      <c r="AG16" s="393" t="e">
        <f t="shared" si="22"/>
        <v>#REF!</v>
      </c>
      <c r="AH16" s="394" t="e">
        <f t="shared" si="22"/>
        <v>#REF!</v>
      </c>
      <c r="AI16" s="393" t="e">
        <f t="shared" si="22"/>
        <v>#REF!</v>
      </c>
      <c r="AJ16" s="394" t="e">
        <f t="shared" si="15"/>
        <v>#REF!</v>
      </c>
      <c r="AM16" s="355" t="e">
        <f t="shared" si="1"/>
        <v>#REF!</v>
      </c>
      <c r="AN16" s="356" t="e">
        <f t="shared" si="27"/>
        <v>#REF!</v>
      </c>
      <c r="AO16" s="393" t="e">
        <f t="shared" si="23"/>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4"/>
        <v>#REF!</v>
      </c>
      <c r="BB16" s="393" t="e">
        <f t="shared" si="25"/>
        <v>#REF!</v>
      </c>
      <c r="BC16" s="394" t="e">
        <f t="shared" si="25"/>
        <v>#REF!</v>
      </c>
      <c r="BD16" s="393" t="e">
        <f t="shared" si="25"/>
        <v>#REF!</v>
      </c>
      <c r="BE16" s="394" t="e">
        <f t="shared" si="25"/>
        <v>#REF!</v>
      </c>
      <c r="BF16" s="393" t="e">
        <f t="shared" si="25"/>
        <v>#REF!</v>
      </c>
      <c r="BG16" s="394" t="e">
        <f t="shared" si="25"/>
        <v>#REF!</v>
      </c>
      <c r="BH16" s="393" t="e">
        <f t="shared" si="25"/>
        <v>#REF!</v>
      </c>
      <c r="BI16" s="394" t="e">
        <f t="shared" si="25"/>
        <v>#REF!</v>
      </c>
      <c r="BJ16" s="393" t="e">
        <f t="shared" si="25"/>
        <v>#REF!</v>
      </c>
      <c r="BK16" s="355" t="e">
        <f t="shared" si="25"/>
        <v>#REF!</v>
      </c>
      <c r="BL16" s="356" t="e">
        <f t="shared" si="25"/>
        <v>#REF!</v>
      </c>
    </row>
    <row r="17" spans="1:64" ht="9.75" customHeight="1">
      <c r="A17" s="1"/>
      <c r="B17" s="1" t="e">
        <f>#REF!</f>
        <v>#REF!</v>
      </c>
      <c r="C17" s="26" t="e">
        <f>#REF!</f>
        <v>#REF!</v>
      </c>
      <c r="E17" s="73"/>
      <c r="F17" s="73">
        <f t="shared" si="28"/>
        <v>0</v>
      </c>
      <c r="G17" s="73">
        <f t="shared" si="29"/>
        <v>0</v>
      </c>
      <c r="I17" s="73"/>
      <c r="J17" s="73">
        <f t="shared" si="20"/>
        <v>0</v>
      </c>
      <c r="K17" s="73">
        <f t="shared" si="30"/>
        <v>0</v>
      </c>
      <c r="M17" s="73">
        <f t="shared" si="31"/>
        <v>0</v>
      </c>
      <c r="O17" s="32" t="str">
        <f t="shared" si="21"/>
        <v/>
      </c>
      <c r="P17" s="33" t="str">
        <f t="shared" si="16"/>
        <v/>
      </c>
      <c r="Q17" s="22"/>
      <c r="R17" s="17" t="s">
        <v>16</v>
      </c>
      <c r="S17" s="23" t="s">
        <v>3</v>
      </c>
      <c r="Y17" s="1" t="e">
        <f t="shared" si="0"/>
        <v>#REF!</v>
      </c>
      <c r="Z17" s="9" t="e">
        <f t="shared" si="26"/>
        <v>#REF!</v>
      </c>
      <c r="AA17" s="63" t="e">
        <f t="shared" si="22"/>
        <v>#REF!</v>
      </c>
      <c r="AB17" s="49" t="e">
        <f t="shared" si="22"/>
        <v>#REF!</v>
      </c>
      <c r="AC17" s="63" t="e">
        <f t="shared" si="22"/>
        <v>#REF!</v>
      </c>
      <c r="AD17" s="49" t="e">
        <f t="shared" si="22"/>
        <v>#REF!</v>
      </c>
      <c r="AE17" s="63" t="e">
        <f t="shared" si="22"/>
        <v>#REF!</v>
      </c>
      <c r="AF17" s="49" t="e">
        <f t="shared" si="22"/>
        <v>#REF!</v>
      </c>
      <c r="AG17" s="63" t="e">
        <f t="shared" si="22"/>
        <v>#REF!</v>
      </c>
      <c r="AH17" s="49" t="e">
        <f t="shared" si="22"/>
        <v>#REF!</v>
      </c>
      <c r="AI17" s="63" t="e">
        <f t="shared" si="22"/>
        <v>#REF!</v>
      </c>
      <c r="AJ17" s="49" t="e">
        <f t="shared" si="15"/>
        <v>#REF!</v>
      </c>
      <c r="AM17" s="1" t="e">
        <f t="shared" si="1"/>
        <v>#REF!</v>
      </c>
      <c r="AN17" s="9" t="e">
        <f t="shared" si="27"/>
        <v>#REF!</v>
      </c>
      <c r="AO17" s="62" t="e">
        <f t="shared" si="23"/>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4"/>
        <v>#REF!</v>
      </c>
      <c r="BB17" s="63" t="e">
        <f t="shared" si="25"/>
        <v>#REF!</v>
      </c>
      <c r="BC17" s="49" t="e">
        <f t="shared" si="25"/>
        <v>#REF!</v>
      </c>
      <c r="BD17" s="63" t="e">
        <f t="shared" si="25"/>
        <v>#REF!</v>
      </c>
      <c r="BE17" s="49" t="e">
        <f t="shared" si="25"/>
        <v>#REF!</v>
      </c>
      <c r="BF17" s="63" t="e">
        <f t="shared" si="25"/>
        <v>#REF!</v>
      </c>
      <c r="BG17" s="49" t="e">
        <f t="shared" si="25"/>
        <v>#REF!</v>
      </c>
      <c r="BH17" s="63" t="e">
        <f t="shared" si="25"/>
        <v>#REF!</v>
      </c>
      <c r="BI17" s="49" t="e">
        <f t="shared" si="25"/>
        <v>#REF!</v>
      </c>
      <c r="BJ17" s="63" t="e">
        <f t="shared" si="25"/>
        <v>#REF!</v>
      </c>
      <c r="BK17" s="1" t="e">
        <f t="shared" si="25"/>
        <v>#REF!</v>
      </c>
      <c r="BL17" s="9" t="e">
        <f t="shared" si="25"/>
        <v>#REF!</v>
      </c>
    </row>
    <row r="18" spans="1:64" ht="9.75" customHeight="1">
      <c r="A18" s="1"/>
      <c r="B18" s="355" t="e">
        <f>#REF!</f>
        <v>#REF!</v>
      </c>
      <c r="C18" s="356" t="e">
        <f>#REF!</f>
        <v>#REF!</v>
      </c>
      <c r="E18" s="358"/>
      <c r="F18" s="358">
        <f t="shared" si="28"/>
        <v>0</v>
      </c>
      <c r="G18" s="358">
        <f t="shared" si="29"/>
        <v>0</v>
      </c>
      <c r="I18" s="358"/>
      <c r="J18" s="358">
        <f t="shared" si="20"/>
        <v>0</v>
      </c>
      <c r="K18" s="358">
        <f t="shared" si="30"/>
        <v>0</v>
      </c>
      <c r="M18" s="358">
        <f t="shared" si="31"/>
        <v>0</v>
      </c>
      <c r="N18" s="356"/>
      <c r="O18" s="32" t="str">
        <f t="shared" si="21"/>
        <v/>
      </c>
      <c r="P18" s="33" t="str">
        <f t="shared" si="16"/>
        <v/>
      </c>
      <c r="Q18" s="22"/>
      <c r="R18" s="30" t="e">
        <f>#REF!</f>
        <v>#REF!</v>
      </c>
      <c r="S18" s="30">
        <f>SUMIF($K$74:$K$741,R18,$O$74:$O$741)</f>
        <v>0</v>
      </c>
      <c r="Y18" s="355" t="e">
        <f t="shared" si="0"/>
        <v>#REF!</v>
      </c>
      <c r="Z18" s="356" t="e">
        <f t="shared" si="26"/>
        <v>#REF!</v>
      </c>
      <c r="AA18" s="393" t="e">
        <f t="shared" si="22"/>
        <v>#REF!</v>
      </c>
      <c r="AB18" s="394" t="e">
        <f t="shared" si="22"/>
        <v>#REF!</v>
      </c>
      <c r="AC18" s="393" t="e">
        <f t="shared" si="22"/>
        <v>#REF!</v>
      </c>
      <c r="AD18" s="394" t="e">
        <f t="shared" si="22"/>
        <v>#REF!</v>
      </c>
      <c r="AE18" s="393" t="e">
        <f t="shared" si="22"/>
        <v>#REF!</v>
      </c>
      <c r="AF18" s="394" t="e">
        <f t="shared" si="22"/>
        <v>#REF!</v>
      </c>
      <c r="AG18" s="393" t="e">
        <f t="shared" si="22"/>
        <v>#REF!</v>
      </c>
      <c r="AH18" s="394" t="e">
        <f t="shared" si="22"/>
        <v>#REF!</v>
      </c>
      <c r="AI18" s="393" t="e">
        <f t="shared" si="22"/>
        <v>#REF!</v>
      </c>
      <c r="AJ18" s="394" t="e">
        <f t="shared" si="15"/>
        <v>#REF!</v>
      </c>
      <c r="AM18" s="355" t="e">
        <f t="shared" si="1"/>
        <v>#REF!</v>
      </c>
      <c r="AN18" s="356" t="e">
        <f t="shared" si="27"/>
        <v>#REF!</v>
      </c>
      <c r="AO18" s="393" t="e">
        <f t="shared" si="23"/>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4"/>
        <v>#REF!</v>
      </c>
      <c r="BB18" s="393" t="e">
        <f t="shared" si="25"/>
        <v>#REF!</v>
      </c>
      <c r="BC18" s="394" t="e">
        <f t="shared" si="25"/>
        <v>#REF!</v>
      </c>
      <c r="BD18" s="393" t="e">
        <f t="shared" si="25"/>
        <v>#REF!</v>
      </c>
      <c r="BE18" s="394" t="e">
        <f t="shared" si="25"/>
        <v>#REF!</v>
      </c>
      <c r="BF18" s="393" t="e">
        <f t="shared" si="25"/>
        <v>#REF!</v>
      </c>
      <c r="BG18" s="394" t="e">
        <f t="shared" si="25"/>
        <v>#REF!</v>
      </c>
      <c r="BH18" s="393" t="e">
        <f t="shared" si="25"/>
        <v>#REF!</v>
      </c>
      <c r="BI18" s="394" t="e">
        <f t="shared" si="25"/>
        <v>#REF!</v>
      </c>
      <c r="BJ18" s="393" t="e">
        <f t="shared" si="25"/>
        <v>#REF!</v>
      </c>
      <c r="BK18" s="355" t="e">
        <f t="shared" si="25"/>
        <v>#REF!</v>
      </c>
      <c r="BL18" s="356" t="e">
        <f t="shared" si="25"/>
        <v>#REF!</v>
      </c>
    </row>
    <row r="19" spans="1:64" ht="9" customHeight="1">
      <c r="A19" s="1"/>
      <c r="B19" s="1" t="e">
        <f>#REF!</f>
        <v>#REF!</v>
      </c>
      <c r="C19" s="26" t="e">
        <f>#REF!</f>
        <v>#REF!</v>
      </c>
      <c r="E19" s="73"/>
      <c r="F19" s="73">
        <f t="shared" si="28"/>
        <v>0</v>
      </c>
      <c r="G19" s="73">
        <f t="shared" si="29"/>
        <v>0</v>
      </c>
      <c r="I19" s="73"/>
      <c r="J19" s="73">
        <f t="shared" si="20"/>
        <v>0</v>
      </c>
      <c r="K19" s="73">
        <f t="shared" si="30"/>
        <v>0</v>
      </c>
      <c r="M19" s="73">
        <f t="shared" si="31"/>
        <v>0</v>
      </c>
      <c r="O19" s="32" t="str">
        <f t="shared" si="21"/>
        <v/>
      </c>
      <c r="P19" s="33" t="str">
        <f t="shared" si="16"/>
        <v/>
      </c>
      <c r="Q19" s="22"/>
      <c r="R19" s="30" t="e">
        <f>#REF!</f>
        <v>#REF!</v>
      </c>
      <c r="S19" s="30">
        <f t="shared" ref="S19:S25" si="32">SUMIF($K$74:$K$741,R19,$O$74:$O$741)</f>
        <v>0</v>
      </c>
      <c r="Y19" s="1" t="e">
        <f t="shared" si="0"/>
        <v>#REF!</v>
      </c>
      <c r="Z19" s="9" t="e">
        <f t="shared" si="26"/>
        <v>#REF!</v>
      </c>
      <c r="AA19" s="63" t="e">
        <f t="shared" si="22"/>
        <v>#REF!</v>
      </c>
      <c r="AB19" s="49" t="e">
        <f t="shared" si="22"/>
        <v>#REF!</v>
      </c>
      <c r="AC19" s="63" t="e">
        <f t="shared" si="22"/>
        <v>#REF!</v>
      </c>
      <c r="AD19" s="49" t="e">
        <f t="shared" si="22"/>
        <v>#REF!</v>
      </c>
      <c r="AE19" s="63" t="e">
        <f t="shared" si="22"/>
        <v>#REF!</v>
      </c>
      <c r="AF19" s="49" t="e">
        <f t="shared" si="22"/>
        <v>#REF!</v>
      </c>
      <c r="AG19" s="63" t="e">
        <f t="shared" si="22"/>
        <v>#REF!</v>
      </c>
      <c r="AH19" s="49" t="e">
        <f t="shared" si="22"/>
        <v>#REF!</v>
      </c>
      <c r="AI19" s="63" t="e">
        <f t="shared" si="22"/>
        <v>#REF!</v>
      </c>
      <c r="AJ19" s="49" t="e">
        <f t="shared" si="15"/>
        <v>#REF!</v>
      </c>
      <c r="AM19" s="1" t="e">
        <f t="shared" si="1"/>
        <v>#REF!</v>
      </c>
      <c r="AN19" s="9" t="e">
        <f t="shared" si="27"/>
        <v>#REF!</v>
      </c>
      <c r="AO19" s="62" t="e">
        <f t="shared" si="23"/>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4"/>
        <v>#REF!</v>
      </c>
      <c r="BB19" s="63" t="e">
        <f t="shared" si="25"/>
        <v>#REF!</v>
      </c>
      <c r="BC19" s="49" t="e">
        <f t="shared" si="25"/>
        <v>#REF!</v>
      </c>
      <c r="BD19" s="63" t="e">
        <f t="shared" si="25"/>
        <v>#REF!</v>
      </c>
      <c r="BE19" s="49" t="e">
        <f t="shared" si="25"/>
        <v>#REF!</v>
      </c>
      <c r="BF19" s="63" t="e">
        <f t="shared" si="25"/>
        <v>#REF!</v>
      </c>
      <c r="BG19" s="49" t="e">
        <f t="shared" si="25"/>
        <v>#REF!</v>
      </c>
      <c r="BH19" s="63" t="e">
        <f t="shared" si="25"/>
        <v>#REF!</v>
      </c>
      <c r="BI19" s="49" t="e">
        <f t="shared" si="25"/>
        <v>#REF!</v>
      </c>
      <c r="BJ19" s="63" t="e">
        <f t="shared" si="25"/>
        <v>#REF!</v>
      </c>
      <c r="BK19" s="1" t="e">
        <f t="shared" si="25"/>
        <v>#REF!</v>
      </c>
      <c r="BL19" s="9" t="e">
        <f t="shared" si="25"/>
        <v>#REF!</v>
      </c>
    </row>
    <row r="20" spans="1:64" ht="11.25" customHeight="1">
      <c r="A20" s="1"/>
      <c r="B20" s="355" t="e">
        <f>#REF!</f>
        <v>#REF!</v>
      </c>
      <c r="C20" s="356" t="e">
        <f>#REF!</f>
        <v>#REF!</v>
      </c>
      <c r="E20" s="358"/>
      <c r="F20" s="358">
        <f t="shared" si="28"/>
        <v>0</v>
      </c>
      <c r="G20" s="358">
        <f t="shared" si="29"/>
        <v>0</v>
      </c>
      <c r="I20" s="358"/>
      <c r="J20" s="358">
        <f t="shared" si="20"/>
        <v>0</v>
      </c>
      <c r="K20" s="358">
        <f t="shared" si="30"/>
        <v>0</v>
      </c>
      <c r="M20" s="358">
        <f t="shared" si="31"/>
        <v>0</v>
      </c>
      <c r="N20" s="356"/>
      <c r="O20" s="32" t="str">
        <f t="shared" si="21"/>
        <v/>
      </c>
      <c r="P20" s="33" t="str">
        <f t="shared" si="16"/>
        <v/>
      </c>
      <c r="Q20" s="22"/>
      <c r="R20" s="30" t="e">
        <f>#REF!</f>
        <v>#REF!</v>
      </c>
      <c r="S20" s="30">
        <f t="shared" si="32"/>
        <v>0</v>
      </c>
      <c r="Y20" s="355" t="e">
        <f t="shared" si="0"/>
        <v>#REF!</v>
      </c>
      <c r="Z20" s="356" t="e">
        <f t="shared" si="26"/>
        <v>#REF!</v>
      </c>
      <c r="AA20" s="393" t="e">
        <f t="shared" si="22"/>
        <v>#REF!</v>
      </c>
      <c r="AB20" s="394" t="e">
        <f t="shared" si="22"/>
        <v>#REF!</v>
      </c>
      <c r="AC20" s="393" t="e">
        <f t="shared" si="22"/>
        <v>#REF!</v>
      </c>
      <c r="AD20" s="394" t="e">
        <f t="shared" si="22"/>
        <v>#REF!</v>
      </c>
      <c r="AE20" s="393" t="e">
        <f t="shared" si="22"/>
        <v>#REF!</v>
      </c>
      <c r="AF20" s="394" t="e">
        <f t="shared" si="22"/>
        <v>#REF!</v>
      </c>
      <c r="AG20" s="393" t="e">
        <f t="shared" si="22"/>
        <v>#REF!</v>
      </c>
      <c r="AH20" s="394" t="e">
        <f t="shared" si="22"/>
        <v>#REF!</v>
      </c>
      <c r="AI20" s="393" t="e">
        <f t="shared" si="22"/>
        <v>#REF!</v>
      </c>
      <c r="AJ20" s="394" t="e">
        <f t="shared" ref="AJ20:AJ31" si="33">SUM(AA20:AI20)</f>
        <v>#REF!</v>
      </c>
      <c r="AM20" s="355" t="e">
        <f t="shared" si="1"/>
        <v>#REF!</v>
      </c>
      <c r="AN20" s="356" t="e">
        <f t="shared" si="27"/>
        <v>#REF!</v>
      </c>
      <c r="AO20" s="393" t="e">
        <f t="shared" si="23"/>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4"/>
        <v>#REF!</v>
      </c>
      <c r="BB20" s="393" t="e">
        <f t="shared" si="25"/>
        <v>#REF!</v>
      </c>
      <c r="BC20" s="394" t="e">
        <f t="shared" si="25"/>
        <v>#REF!</v>
      </c>
      <c r="BD20" s="393" t="e">
        <f t="shared" si="25"/>
        <v>#REF!</v>
      </c>
      <c r="BE20" s="394" t="e">
        <f t="shared" si="25"/>
        <v>#REF!</v>
      </c>
      <c r="BF20" s="393" t="e">
        <f t="shared" si="25"/>
        <v>#REF!</v>
      </c>
      <c r="BG20" s="394" t="e">
        <f t="shared" si="25"/>
        <v>#REF!</v>
      </c>
      <c r="BH20" s="393" t="e">
        <f t="shared" si="25"/>
        <v>#REF!</v>
      </c>
      <c r="BI20" s="394" t="e">
        <f t="shared" si="25"/>
        <v>#REF!</v>
      </c>
      <c r="BJ20" s="393" t="e">
        <f t="shared" si="25"/>
        <v>#REF!</v>
      </c>
      <c r="BK20" s="355" t="e">
        <f t="shared" si="25"/>
        <v>#REF!</v>
      </c>
      <c r="BL20" s="356" t="e">
        <f t="shared" si="25"/>
        <v>#REF!</v>
      </c>
    </row>
    <row r="21" spans="1:64" ht="10.5" customHeight="1">
      <c r="A21" s="1"/>
      <c r="B21" s="1" t="e">
        <f>#REF!</f>
        <v>#REF!</v>
      </c>
      <c r="C21" s="26" t="e">
        <f>#REF!</f>
        <v>#REF!</v>
      </c>
      <c r="E21" s="73"/>
      <c r="F21" s="73">
        <f t="shared" si="28"/>
        <v>0</v>
      </c>
      <c r="G21" s="73">
        <f t="shared" si="29"/>
        <v>0</v>
      </c>
      <c r="I21" s="73"/>
      <c r="J21" s="73">
        <f t="shared" si="20"/>
        <v>0</v>
      </c>
      <c r="K21" s="73">
        <f t="shared" si="30"/>
        <v>0</v>
      </c>
      <c r="M21" s="73">
        <f t="shared" si="31"/>
        <v>0</v>
      </c>
      <c r="O21" s="32" t="str">
        <f t="shared" si="21"/>
        <v/>
      </c>
      <c r="P21" s="33" t="str">
        <f t="shared" si="16"/>
        <v/>
      </c>
      <c r="Q21" s="22"/>
      <c r="R21" s="30" t="e">
        <f>#REF!</f>
        <v>#REF!</v>
      </c>
      <c r="S21" s="30">
        <f t="shared" si="32"/>
        <v>0</v>
      </c>
      <c r="Y21" s="1" t="e">
        <f t="shared" si="0"/>
        <v>#REF!</v>
      </c>
      <c r="Z21" s="9" t="e">
        <f t="shared" si="26"/>
        <v>#REF!</v>
      </c>
      <c r="AA21" s="63" t="e">
        <f t="shared" si="22"/>
        <v>#REF!</v>
      </c>
      <c r="AB21" s="49" t="e">
        <f t="shared" si="22"/>
        <v>#REF!</v>
      </c>
      <c r="AC21" s="63" t="e">
        <f t="shared" si="22"/>
        <v>#REF!</v>
      </c>
      <c r="AD21" s="49" t="e">
        <f t="shared" si="22"/>
        <v>#REF!</v>
      </c>
      <c r="AE21" s="63" t="e">
        <f t="shared" si="22"/>
        <v>#REF!</v>
      </c>
      <c r="AF21" s="49" t="e">
        <f t="shared" si="22"/>
        <v>#REF!</v>
      </c>
      <c r="AG21" s="63" t="e">
        <f t="shared" si="22"/>
        <v>#REF!</v>
      </c>
      <c r="AH21" s="49" t="e">
        <f t="shared" si="22"/>
        <v>#REF!</v>
      </c>
      <c r="AI21" s="63" t="e">
        <f t="shared" si="22"/>
        <v>#REF!</v>
      </c>
      <c r="AJ21" s="49" t="e">
        <f t="shared" si="33"/>
        <v>#REF!</v>
      </c>
      <c r="AM21" s="1" t="e">
        <f t="shared" si="1"/>
        <v>#REF!</v>
      </c>
      <c r="AN21" s="9" t="e">
        <f t="shared" si="27"/>
        <v>#REF!</v>
      </c>
      <c r="AO21" s="62" t="e">
        <f t="shared" si="23"/>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4"/>
        <v>#REF!</v>
      </c>
      <c r="BB21" s="63" t="e">
        <f t="shared" si="25"/>
        <v>#REF!</v>
      </c>
      <c r="BC21" s="49" t="e">
        <f t="shared" si="25"/>
        <v>#REF!</v>
      </c>
      <c r="BD21" s="63" t="e">
        <f t="shared" si="25"/>
        <v>#REF!</v>
      </c>
      <c r="BE21" s="49" t="e">
        <f t="shared" si="25"/>
        <v>#REF!</v>
      </c>
      <c r="BF21" s="63" t="e">
        <f t="shared" si="25"/>
        <v>#REF!</v>
      </c>
      <c r="BG21" s="49" t="e">
        <f t="shared" si="25"/>
        <v>#REF!</v>
      </c>
      <c r="BH21" s="63" t="e">
        <f t="shared" si="25"/>
        <v>#REF!</v>
      </c>
      <c r="BI21" s="49" t="e">
        <f t="shared" si="25"/>
        <v>#REF!</v>
      </c>
      <c r="BJ21" s="63" t="e">
        <f t="shared" si="25"/>
        <v>#REF!</v>
      </c>
      <c r="BK21" s="1" t="e">
        <f t="shared" si="25"/>
        <v>#REF!</v>
      </c>
      <c r="BL21" s="9" t="e">
        <f t="shared" si="25"/>
        <v>#REF!</v>
      </c>
    </row>
    <row r="22" spans="1:64">
      <c r="A22" s="1"/>
      <c r="B22" s="355" t="e">
        <f>#REF!</f>
        <v>#REF!</v>
      </c>
      <c r="C22" s="356" t="e">
        <f>#REF!</f>
        <v>#REF!</v>
      </c>
      <c r="E22" s="358"/>
      <c r="F22" s="358">
        <f t="shared" si="28"/>
        <v>0</v>
      </c>
      <c r="G22" s="358">
        <f t="shared" si="29"/>
        <v>0</v>
      </c>
      <c r="I22" s="358"/>
      <c r="J22" s="358">
        <f t="shared" si="20"/>
        <v>0</v>
      </c>
      <c r="K22" s="358">
        <f t="shared" si="30"/>
        <v>0</v>
      </c>
      <c r="M22" s="358">
        <f t="shared" si="31"/>
        <v>0</v>
      </c>
      <c r="N22" s="356"/>
      <c r="O22" s="32" t="str">
        <f t="shared" si="21"/>
        <v/>
      </c>
      <c r="P22" s="33" t="str">
        <f t="shared" si="16"/>
        <v/>
      </c>
      <c r="Q22" s="22"/>
      <c r="R22" s="30" t="e">
        <f>#REF!</f>
        <v>#REF!</v>
      </c>
      <c r="S22" s="30">
        <f t="shared" si="32"/>
        <v>0</v>
      </c>
      <c r="Y22" s="355" t="e">
        <f t="shared" si="0"/>
        <v>#REF!</v>
      </c>
      <c r="Z22" s="356" t="e">
        <f t="shared" si="26"/>
        <v>#REF!</v>
      </c>
      <c r="AA22" s="393" t="e">
        <f t="shared" si="22"/>
        <v>#REF!</v>
      </c>
      <c r="AB22" s="394" t="e">
        <f t="shared" si="22"/>
        <v>#REF!</v>
      </c>
      <c r="AC22" s="393" t="e">
        <f t="shared" si="22"/>
        <v>#REF!</v>
      </c>
      <c r="AD22" s="394" t="e">
        <f t="shared" si="22"/>
        <v>#REF!</v>
      </c>
      <c r="AE22" s="393" t="e">
        <f t="shared" si="22"/>
        <v>#REF!</v>
      </c>
      <c r="AF22" s="394" t="e">
        <f t="shared" si="22"/>
        <v>#REF!</v>
      </c>
      <c r="AG22" s="393" t="e">
        <f t="shared" si="22"/>
        <v>#REF!</v>
      </c>
      <c r="AH22" s="394" t="e">
        <f t="shared" si="22"/>
        <v>#REF!</v>
      </c>
      <c r="AI22" s="393" t="e">
        <f t="shared" si="22"/>
        <v>#REF!</v>
      </c>
      <c r="AJ22" s="394" t="e">
        <f t="shared" si="33"/>
        <v>#REF!</v>
      </c>
      <c r="AM22" s="355" t="e">
        <f t="shared" si="1"/>
        <v>#REF!</v>
      </c>
      <c r="AN22" s="356" t="e">
        <f t="shared" si="27"/>
        <v>#REF!</v>
      </c>
      <c r="AO22" s="393" t="e">
        <f t="shared" si="23"/>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4"/>
        <v>#REF!</v>
      </c>
      <c r="BB22" s="393" t="e">
        <f t="shared" si="25"/>
        <v>#REF!</v>
      </c>
      <c r="BC22" s="394" t="e">
        <f t="shared" si="25"/>
        <v>#REF!</v>
      </c>
      <c r="BD22" s="393" t="e">
        <f t="shared" si="25"/>
        <v>#REF!</v>
      </c>
      <c r="BE22" s="394" t="e">
        <f t="shared" si="25"/>
        <v>#REF!</v>
      </c>
      <c r="BF22" s="393" t="e">
        <f t="shared" si="25"/>
        <v>#REF!</v>
      </c>
      <c r="BG22" s="394" t="e">
        <f t="shared" si="25"/>
        <v>#REF!</v>
      </c>
      <c r="BH22" s="393" t="e">
        <f t="shared" si="25"/>
        <v>#REF!</v>
      </c>
      <c r="BI22" s="394" t="e">
        <f t="shared" si="25"/>
        <v>#REF!</v>
      </c>
      <c r="BJ22" s="393" t="e">
        <f t="shared" si="25"/>
        <v>#REF!</v>
      </c>
      <c r="BK22" s="355" t="e">
        <f t="shared" si="25"/>
        <v>#REF!</v>
      </c>
      <c r="BL22" s="356" t="e">
        <f t="shared" si="25"/>
        <v>#REF!</v>
      </c>
    </row>
    <row r="23" spans="1:64">
      <c r="A23" s="1"/>
      <c r="B23" s="1" t="e">
        <f>#REF!</f>
        <v>#REF!</v>
      </c>
      <c r="C23" s="26" t="e">
        <f>#REF!</f>
        <v>#REF!</v>
      </c>
      <c r="E23" s="73"/>
      <c r="F23" s="73">
        <f t="shared" si="28"/>
        <v>0</v>
      </c>
      <c r="G23" s="73">
        <f t="shared" si="29"/>
        <v>0</v>
      </c>
      <c r="I23" s="73"/>
      <c r="J23" s="73">
        <f t="shared" si="20"/>
        <v>0</v>
      </c>
      <c r="K23" s="73">
        <f t="shared" si="30"/>
        <v>0</v>
      </c>
      <c r="M23" s="73">
        <f t="shared" si="31"/>
        <v>0</v>
      </c>
      <c r="O23" s="32" t="str">
        <f t="shared" si="21"/>
        <v/>
      </c>
      <c r="P23" s="33" t="str">
        <f t="shared" si="16"/>
        <v/>
      </c>
      <c r="Q23" s="22"/>
      <c r="R23" s="30" t="e">
        <f>#REF!</f>
        <v>#REF!</v>
      </c>
      <c r="S23" s="30">
        <f t="shared" si="32"/>
        <v>0</v>
      </c>
      <c r="Y23" s="1" t="e">
        <f t="shared" si="0"/>
        <v>#REF!</v>
      </c>
      <c r="Z23" s="9" t="e">
        <f t="shared" si="26"/>
        <v>#REF!</v>
      </c>
      <c r="AA23" s="63" t="e">
        <f t="shared" si="22"/>
        <v>#REF!</v>
      </c>
      <c r="AB23" s="49" t="e">
        <f t="shared" si="22"/>
        <v>#REF!</v>
      </c>
      <c r="AC23" s="63" t="e">
        <f t="shared" si="22"/>
        <v>#REF!</v>
      </c>
      <c r="AD23" s="49" t="e">
        <f t="shared" si="22"/>
        <v>#REF!</v>
      </c>
      <c r="AE23" s="63" t="e">
        <f t="shared" si="22"/>
        <v>#REF!</v>
      </c>
      <c r="AF23" s="49" t="e">
        <f t="shared" si="22"/>
        <v>#REF!</v>
      </c>
      <c r="AG23" s="63" t="e">
        <f t="shared" si="22"/>
        <v>#REF!</v>
      </c>
      <c r="AH23" s="49" t="e">
        <f t="shared" si="22"/>
        <v>#REF!</v>
      </c>
      <c r="AI23" s="63" t="e">
        <f t="shared" si="22"/>
        <v>#REF!</v>
      </c>
      <c r="AJ23" s="49" t="e">
        <f t="shared" si="33"/>
        <v>#REF!</v>
      </c>
      <c r="AM23" s="1" t="e">
        <f t="shared" si="1"/>
        <v>#REF!</v>
      </c>
      <c r="AN23" s="9" t="e">
        <f t="shared" si="27"/>
        <v>#REF!</v>
      </c>
      <c r="AO23" s="62" t="e">
        <f t="shared" si="23"/>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4"/>
        <v>#REF!</v>
      </c>
      <c r="BB23" s="63" t="e">
        <f t="shared" si="25"/>
        <v>#REF!</v>
      </c>
      <c r="BC23" s="49" t="e">
        <f t="shared" si="25"/>
        <v>#REF!</v>
      </c>
      <c r="BD23" s="63" t="e">
        <f t="shared" si="25"/>
        <v>#REF!</v>
      </c>
      <c r="BE23" s="49" t="e">
        <f t="shared" si="25"/>
        <v>#REF!</v>
      </c>
      <c r="BF23" s="63" t="e">
        <f t="shared" si="25"/>
        <v>#REF!</v>
      </c>
      <c r="BG23" s="49" t="e">
        <f t="shared" si="25"/>
        <v>#REF!</v>
      </c>
      <c r="BH23" s="63" t="e">
        <f t="shared" si="25"/>
        <v>#REF!</v>
      </c>
      <c r="BI23" s="49" t="e">
        <f t="shared" si="25"/>
        <v>#REF!</v>
      </c>
      <c r="BJ23" s="63" t="e">
        <f t="shared" si="25"/>
        <v>#REF!</v>
      </c>
      <c r="BK23" s="1" t="e">
        <f t="shared" si="25"/>
        <v>#REF!</v>
      </c>
      <c r="BL23" s="9" t="e">
        <f t="shared" si="25"/>
        <v>#REF!</v>
      </c>
    </row>
    <row r="24" spans="1:64" ht="12" customHeight="1">
      <c r="A24" s="1"/>
      <c r="B24" s="355" t="e">
        <f>#REF!</f>
        <v>#REF!</v>
      </c>
      <c r="C24" s="356" t="e">
        <f>#REF!</f>
        <v>#REF!</v>
      </c>
      <c r="E24" s="358"/>
      <c r="F24" s="358">
        <f t="shared" si="28"/>
        <v>0</v>
      </c>
      <c r="G24" s="358">
        <f t="shared" si="29"/>
        <v>0</v>
      </c>
      <c r="I24" s="358"/>
      <c r="J24" s="358">
        <f t="shared" si="20"/>
        <v>0</v>
      </c>
      <c r="K24" s="358">
        <f t="shared" si="30"/>
        <v>0</v>
      </c>
      <c r="M24" s="358">
        <f t="shared" si="31"/>
        <v>0</v>
      </c>
      <c r="N24" s="356"/>
      <c r="O24" s="32" t="str">
        <f>IF(M24=0,"",IF(N24=0,"ERROR",""))</f>
        <v/>
      </c>
      <c r="P24" s="33" t="str">
        <f>IF(O24="ERROR","Please insert comment","")</f>
        <v/>
      </c>
      <c r="R24" s="30" t="e">
        <f>#REF!</f>
        <v>#REF!</v>
      </c>
      <c r="S24" s="30">
        <f t="shared" si="32"/>
        <v>0</v>
      </c>
      <c r="Y24" s="355" t="e">
        <f t="shared" si="0"/>
        <v>#REF!</v>
      </c>
      <c r="Z24" s="356" t="e">
        <f t="shared" si="26"/>
        <v>#REF!</v>
      </c>
      <c r="AA24" s="393" t="e">
        <f t="shared" si="22"/>
        <v>#REF!</v>
      </c>
      <c r="AB24" s="394" t="e">
        <f t="shared" si="22"/>
        <v>#REF!</v>
      </c>
      <c r="AC24" s="393" t="e">
        <f t="shared" si="22"/>
        <v>#REF!</v>
      </c>
      <c r="AD24" s="394" t="e">
        <f t="shared" si="22"/>
        <v>#REF!</v>
      </c>
      <c r="AE24" s="393" t="e">
        <f t="shared" si="22"/>
        <v>#REF!</v>
      </c>
      <c r="AF24" s="394" t="e">
        <f t="shared" si="22"/>
        <v>#REF!</v>
      </c>
      <c r="AG24" s="393" t="e">
        <f t="shared" si="22"/>
        <v>#REF!</v>
      </c>
      <c r="AH24" s="394" t="e">
        <f t="shared" si="22"/>
        <v>#REF!</v>
      </c>
      <c r="AI24" s="393" t="e">
        <f t="shared" si="22"/>
        <v>#REF!</v>
      </c>
      <c r="AJ24" s="394" t="e">
        <f t="shared" si="33"/>
        <v>#REF!</v>
      </c>
      <c r="AM24" s="355" t="e">
        <f t="shared" si="1"/>
        <v>#REF!</v>
      </c>
      <c r="AN24" s="356" t="e">
        <f t="shared" si="27"/>
        <v>#REF!</v>
      </c>
      <c r="AO24" s="393" t="e">
        <f t="shared" si="23"/>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4"/>
        <v>#REF!</v>
      </c>
      <c r="BB24" s="393" t="e">
        <f t="shared" si="25"/>
        <v>#REF!</v>
      </c>
      <c r="BC24" s="394" t="e">
        <f t="shared" si="25"/>
        <v>#REF!</v>
      </c>
      <c r="BD24" s="393" t="e">
        <f t="shared" si="25"/>
        <v>#REF!</v>
      </c>
      <c r="BE24" s="394" t="e">
        <f t="shared" si="25"/>
        <v>#REF!</v>
      </c>
      <c r="BF24" s="393" t="e">
        <f t="shared" si="25"/>
        <v>#REF!</v>
      </c>
      <c r="BG24" s="394" t="e">
        <f t="shared" si="25"/>
        <v>#REF!</v>
      </c>
      <c r="BH24" s="393" t="e">
        <f t="shared" si="25"/>
        <v>#REF!</v>
      </c>
      <c r="BI24" s="394" t="e">
        <f t="shared" si="25"/>
        <v>#REF!</v>
      </c>
      <c r="BJ24" s="393" t="e">
        <f t="shared" si="25"/>
        <v>#REF!</v>
      </c>
      <c r="BK24" s="355" t="e">
        <f t="shared" si="25"/>
        <v>#REF!</v>
      </c>
      <c r="BL24" s="356" t="e">
        <f t="shared" si="25"/>
        <v>#REF!</v>
      </c>
    </row>
    <row r="25" spans="1:64">
      <c r="A25" s="1"/>
      <c r="B25" s="1" t="e">
        <f>#REF!</f>
        <v>#REF!</v>
      </c>
      <c r="C25" s="26" t="e">
        <f>#REF!</f>
        <v>#REF!</v>
      </c>
      <c r="E25" s="73"/>
      <c r="F25" s="73">
        <f t="shared" si="28"/>
        <v>0</v>
      </c>
      <c r="G25" s="73">
        <f t="shared" si="29"/>
        <v>0</v>
      </c>
      <c r="I25" s="73"/>
      <c r="J25" s="73">
        <f t="shared" si="20"/>
        <v>0</v>
      </c>
      <c r="K25" s="73">
        <f t="shared" si="30"/>
        <v>0</v>
      </c>
      <c r="M25" s="73">
        <f t="shared" si="31"/>
        <v>0</v>
      </c>
      <c r="O25" s="32" t="str">
        <f t="shared" si="21"/>
        <v/>
      </c>
      <c r="P25" s="33" t="str">
        <f t="shared" ref="P25:P34"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SUM(BB26:BB29)</f>
        <v>#REF!</v>
      </c>
      <c r="BC25" s="48" t="e">
        <f t="shared" ref="BC25:BL25" si="38">SUM(BC26:BC29)</f>
        <v>#REF!</v>
      </c>
      <c r="BD25" s="57" t="e">
        <f t="shared" si="38"/>
        <v>#REF!</v>
      </c>
      <c r="BE25" s="48" t="e">
        <f t="shared" si="38"/>
        <v>#REF!</v>
      </c>
      <c r="BF25" s="57" t="e">
        <f t="shared" si="38"/>
        <v>#REF!</v>
      </c>
      <c r="BG25" s="48" t="e">
        <f t="shared" si="38"/>
        <v>#REF!</v>
      </c>
      <c r="BH25" s="57" t="e">
        <f t="shared" si="38"/>
        <v>#REF!</v>
      </c>
      <c r="BI25" s="48" t="e">
        <f t="shared" si="38"/>
        <v>#REF!</v>
      </c>
      <c r="BJ25" s="57" t="e">
        <f t="shared" si="38"/>
        <v>#REF!</v>
      </c>
      <c r="BK25" s="39" t="e">
        <f t="shared" si="38"/>
        <v>#REF!</v>
      </c>
      <c r="BL25" s="38" t="e">
        <f t="shared" si="38"/>
        <v>#REF!</v>
      </c>
    </row>
    <row r="26" spans="1:64" ht="11.25" customHeight="1">
      <c r="A26" s="1">
        <f>+A24+1</f>
        <v>1</v>
      </c>
      <c r="B26" s="355" t="e">
        <f>#REF!</f>
        <v>#REF!</v>
      </c>
      <c r="C26" s="356" t="e">
        <f>#REF!</f>
        <v>#REF!</v>
      </c>
      <c r="E26" s="358"/>
      <c r="F26" s="358">
        <f t="shared" si="28"/>
        <v>0</v>
      </c>
      <c r="G26" s="358">
        <f t="shared" si="29"/>
        <v>0</v>
      </c>
      <c r="I26" s="358"/>
      <c r="J26" s="358">
        <f t="shared" si="20"/>
        <v>0</v>
      </c>
      <c r="K26" s="358">
        <f t="shared" si="30"/>
        <v>0</v>
      </c>
      <c r="M26" s="358">
        <f t="shared" si="31"/>
        <v>0</v>
      </c>
      <c r="N26" s="356"/>
      <c r="O26" s="32" t="str">
        <f t="shared" si="21"/>
        <v/>
      </c>
      <c r="P26" s="33" t="str">
        <f t="shared" si="35"/>
        <v/>
      </c>
      <c r="R26" s="24" t="s">
        <v>17</v>
      </c>
      <c r="S26" s="25">
        <f>SUM(S18:S25)</f>
        <v>0</v>
      </c>
      <c r="T26" s="3" t="str">
        <f>IF(J69=S26,"","ERROR")</f>
        <v/>
      </c>
      <c r="Y26" s="355" t="e">
        <f t="shared" si="0"/>
        <v>#REF!</v>
      </c>
      <c r="Z26" s="356" t="e">
        <f t="shared" si="26"/>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7"/>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si="41">SUMPRODUCT(($C$9:$C$68=$BA26)*($N$9:$N$68=BB$1)*($M$9:$M$68))</f>
        <v>#REF!</v>
      </c>
      <c r="BC26" s="394" t="e">
        <f t="shared" si="41"/>
        <v>#REF!</v>
      </c>
      <c r="BD26" s="393" t="e">
        <f t="shared" si="41"/>
        <v>#REF!</v>
      </c>
      <c r="BE26" s="394" t="e">
        <f t="shared" si="41"/>
        <v>#REF!</v>
      </c>
      <c r="BF26" s="393" t="e">
        <f t="shared" si="41"/>
        <v>#REF!</v>
      </c>
      <c r="BG26" s="394" t="e">
        <f t="shared" si="41"/>
        <v>#REF!</v>
      </c>
      <c r="BH26" s="393" t="e">
        <f t="shared" si="41"/>
        <v>#REF!</v>
      </c>
      <c r="BI26" s="394" t="e">
        <f t="shared" si="41"/>
        <v>#REF!</v>
      </c>
      <c r="BJ26" s="393" t="e">
        <f t="shared" si="41"/>
        <v>#REF!</v>
      </c>
      <c r="BK26" s="355" t="e">
        <f t="shared" si="41"/>
        <v>#REF!</v>
      </c>
      <c r="BL26" s="356" t="e">
        <f t="shared" si="41"/>
        <v>#REF!</v>
      </c>
    </row>
    <row r="27" spans="1:64">
      <c r="A27" s="1"/>
      <c r="B27" s="1" t="e">
        <f>#REF!</f>
        <v>#REF!</v>
      </c>
      <c r="C27" s="26" t="e">
        <f>#REF!</f>
        <v>#REF!</v>
      </c>
      <c r="E27" s="73"/>
      <c r="F27" s="73">
        <f t="shared" si="28"/>
        <v>0</v>
      </c>
      <c r="G27" s="73">
        <f t="shared" si="29"/>
        <v>0</v>
      </c>
      <c r="I27" s="73"/>
      <c r="J27" s="73">
        <f t="shared" si="20"/>
        <v>0</v>
      </c>
      <c r="K27" s="73">
        <f t="shared" si="30"/>
        <v>0</v>
      </c>
      <c r="M27" s="73">
        <f t="shared" si="31"/>
        <v>0</v>
      </c>
      <c r="O27" s="32" t="str">
        <f t="shared" si="21"/>
        <v/>
      </c>
      <c r="P27" s="33" t="str">
        <f t="shared"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si="41"/>
        <v>#REF!</v>
      </c>
      <c r="BC27" s="50" t="e">
        <f t="shared" si="41"/>
        <v>#REF!</v>
      </c>
      <c r="BD27" s="63" t="e">
        <f t="shared" si="41"/>
        <v>#REF!</v>
      </c>
      <c r="BE27" s="50" t="e">
        <f t="shared" si="41"/>
        <v>#REF!</v>
      </c>
      <c r="BF27" s="63" t="e">
        <f t="shared" si="41"/>
        <v>#REF!</v>
      </c>
      <c r="BG27" s="50" t="e">
        <f t="shared" si="41"/>
        <v>#REF!</v>
      </c>
      <c r="BH27" s="63" t="e">
        <f t="shared" si="41"/>
        <v>#REF!</v>
      </c>
      <c r="BI27" s="50" t="e">
        <f t="shared" si="41"/>
        <v>#REF!</v>
      </c>
      <c r="BJ27" s="63" t="e">
        <f t="shared" si="41"/>
        <v>#REF!</v>
      </c>
      <c r="BK27" s="1" t="e">
        <f t="shared" si="41"/>
        <v>#REF!</v>
      </c>
      <c r="BL27" s="26" t="e">
        <f t="shared" si="41"/>
        <v>#REF!</v>
      </c>
    </row>
    <row r="28" spans="1:64">
      <c r="A28" s="1"/>
      <c r="B28" s="355" t="e">
        <f>#REF!</f>
        <v>#REF!</v>
      </c>
      <c r="C28" s="356" t="e">
        <f>#REF!</f>
        <v>#REF!</v>
      </c>
      <c r="E28" s="358"/>
      <c r="F28" s="358">
        <f t="shared" si="28"/>
        <v>0</v>
      </c>
      <c r="G28" s="358">
        <f t="shared" si="29"/>
        <v>0</v>
      </c>
      <c r="I28" s="358"/>
      <c r="J28" s="358">
        <f t="shared" si="20"/>
        <v>0</v>
      </c>
      <c r="K28" s="358">
        <f t="shared" si="30"/>
        <v>0</v>
      </c>
      <c r="M28" s="358">
        <f t="shared" si="31"/>
        <v>0</v>
      </c>
      <c r="N28" s="356"/>
      <c r="O28" s="32" t="str">
        <f t="shared" si="21"/>
        <v/>
      </c>
      <c r="P28" s="33" t="str">
        <f t="shared" si="35"/>
        <v/>
      </c>
      <c r="Y28" s="1" t="e">
        <f t="shared" si="0"/>
        <v>#REF!</v>
      </c>
      <c r="Z28" s="26" t="e">
        <f t="shared" si="26"/>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si="41"/>
        <v>#REF!</v>
      </c>
      <c r="BC28" s="50" t="e">
        <f t="shared" si="41"/>
        <v>#REF!</v>
      </c>
      <c r="BD28" s="63" t="e">
        <f t="shared" si="41"/>
        <v>#REF!</v>
      </c>
      <c r="BE28" s="50" t="e">
        <f t="shared" si="41"/>
        <v>#REF!</v>
      </c>
      <c r="BF28" s="63" t="e">
        <f t="shared" si="41"/>
        <v>#REF!</v>
      </c>
      <c r="BG28" s="50" t="e">
        <f t="shared" si="41"/>
        <v>#REF!</v>
      </c>
      <c r="BH28" s="63" t="e">
        <f t="shared" si="41"/>
        <v>#REF!</v>
      </c>
      <c r="BI28" s="50" t="e">
        <f t="shared" si="41"/>
        <v>#REF!</v>
      </c>
      <c r="BJ28" s="63" t="e">
        <f t="shared" si="41"/>
        <v>#REF!</v>
      </c>
      <c r="BK28" s="1" t="e">
        <f t="shared" si="41"/>
        <v>#REF!</v>
      </c>
      <c r="BL28" s="26" t="e">
        <f t="shared" si="41"/>
        <v>#REF!</v>
      </c>
    </row>
    <row r="29" spans="1:64">
      <c r="A29" s="1"/>
      <c r="B29" s="1" t="e">
        <f>#REF!</f>
        <v>#REF!</v>
      </c>
      <c r="C29" s="26" t="e">
        <f>#REF!</f>
        <v>#REF!</v>
      </c>
      <c r="E29" s="73"/>
      <c r="F29" s="73">
        <f t="shared" si="28"/>
        <v>0</v>
      </c>
      <c r="G29" s="73">
        <f t="shared" si="29"/>
        <v>0</v>
      </c>
      <c r="I29" s="73"/>
      <c r="J29" s="73">
        <f t="shared" si="20"/>
        <v>0</v>
      </c>
      <c r="K29" s="73">
        <f t="shared" si="30"/>
        <v>0</v>
      </c>
      <c r="M29" s="73">
        <f t="shared" si="31"/>
        <v>0</v>
      </c>
      <c r="O29" s="32" t="str">
        <f t="shared" si="21"/>
        <v/>
      </c>
      <c r="P29" s="33" t="str">
        <f t="shared"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si="41"/>
        <v>#REF!</v>
      </c>
      <c r="BC29" s="394" t="e">
        <f t="shared" si="41"/>
        <v>#REF!</v>
      </c>
      <c r="BD29" s="393" t="e">
        <f t="shared" si="41"/>
        <v>#REF!</v>
      </c>
      <c r="BE29" s="394" t="e">
        <f t="shared" si="41"/>
        <v>#REF!</v>
      </c>
      <c r="BF29" s="393" t="e">
        <f t="shared" si="41"/>
        <v>#REF!</v>
      </c>
      <c r="BG29" s="394" t="e">
        <f t="shared" si="41"/>
        <v>#REF!</v>
      </c>
      <c r="BH29" s="393" t="e">
        <f t="shared" si="41"/>
        <v>#REF!</v>
      </c>
      <c r="BI29" s="394" t="e">
        <f t="shared" si="41"/>
        <v>#REF!</v>
      </c>
      <c r="BJ29" s="393" t="e">
        <f t="shared" si="41"/>
        <v>#REF!</v>
      </c>
      <c r="BK29" s="355" t="e">
        <f t="shared" si="41"/>
        <v>#REF!</v>
      </c>
      <c r="BL29" s="356" t="e">
        <f t="shared" si="41"/>
        <v>#REF!</v>
      </c>
    </row>
    <row r="30" spans="1:64">
      <c r="A30" s="1"/>
      <c r="B30" s="360" t="e">
        <f>#REF!</f>
        <v>#REF!</v>
      </c>
      <c r="C30" s="361"/>
      <c r="E30" s="362"/>
      <c r="F30" s="362">
        <f>SUM(F31:F34)</f>
        <v>0</v>
      </c>
      <c r="G30" s="362">
        <f>SUM(G31:G34)</f>
        <v>0</v>
      </c>
      <c r="I30" s="362"/>
      <c r="J30" s="362">
        <f>SUM(J31:J34)</f>
        <v>0</v>
      </c>
      <c r="K30" s="362">
        <f>SUM(K31:K34)</f>
        <v>0</v>
      </c>
      <c r="M30" s="362">
        <f>SUM(M31:M34)</f>
        <v>0</v>
      </c>
      <c r="N30" s="361"/>
      <c r="O30" s="32" t="str">
        <f t="shared" si="21"/>
        <v/>
      </c>
      <c r="P30" s="33" t="str">
        <f t="shared"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SUM(BB31:BB32)</f>
        <v>#REF!</v>
      </c>
      <c r="BC30" s="48" t="e">
        <f t="shared" ref="BC30:BL30" si="46">SUM(BC31:BC32)</f>
        <v>#REF!</v>
      </c>
      <c r="BD30" s="57" t="e">
        <f t="shared" si="46"/>
        <v>#REF!</v>
      </c>
      <c r="BE30" s="48" t="e">
        <f t="shared" si="46"/>
        <v>#REF!</v>
      </c>
      <c r="BF30" s="57" t="e">
        <f t="shared" si="46"/>
        <v>#REF!</v>
      </c>
      <c r="BG30" s="48" t="e">
        <f t="shared" si="46"/>
        <v>#REF!</v>
      </c>
      <c r="BH30" s="57" t="e">
        <f t="shared" si="46"/>
        <v>#REF!</v>
      </c>
      <c r="BI30" s="48" t="e">
        <f t="shared" si="46"/>
        <v>#REF!</v>
      </c>
      <c r="BJ30" s="57" t="e">
        <f t="shared" si="46"/>
        <v>#REF!</v>
      </c>
      <c r="BK30" s="39" t="e">
        <f t="shared" si="46"/>
        <v>#REF!</v>
      </c>
      <c r="BL30" s="38" t="e">
        <f t="shared" si="46"/>
        <v>#REF!</v>
      </c>
    </row>
    <row r="31" spans="1:64">
      <c r="A31" s="1">
        <f>+A29+1</f>
        <v>1</v>
      </c>
      <c r="B31" s="10" t="e">
        <f>#REF!</f>
        <v>#REF!</v>
      </c>
      <c r="C31" s="11" t="e">
        <f>#REF!</f>
        <v>#REF!</v>
      </c>
      <c r="E31" s="72"/>
      <c r="F31" s="72">
        <f>SUMIF($A$74:$A$741,B31&amp;"- "&amp;C31,$G$74:$G$741)</f>
        <v>0</v>
      </c>
      <c r="G31" s="72">
        <f>E31+F31</f>
        <v>0</v>
      </c>
      <c r="I31" s="72"/>
      <c r="J31" s="72">
        <f t="shared" si="20"/>
        <v>0</v>
      </c>
      <c r="K31" s="72">
        <f>I31+J31</f>
        <v>0</v>
      </c>
      <c r="M31" s="72">
        <f>G31-K31</f>
        <v>0</v>
      </c>
      <c r="N31" s="11"/>
      <c r="O31" s="32" t="str">
        <f t="shared" si="21"/>
        <v/>
      </c>
      <c r="P31" s="33" t="str">
        <f t="shared"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si="49">SUMPRODUCT(($C$9:$C$68=$BA31)*($N$9:$N$68=BB$1)*($M$9:$M$68))</f>
        <v>#REF!</v>
      </c>
      <c r="BC31" s="394" t="e">
        <f t="shared" si="49"/>
        <v>#REF!</v>
      </c>
      <c r="BD31" s="393" t="e">
        <f t="shared" si="49"/>
        <v>#REF!</v>
      </c>
      <c r="BE31" s="394" t="e">
        <f t="shared" si="49"/>
        <v>#REF!</v>
      </c>
      <c r="BF31" s="393" t="e">
        <f t="shared" si="49"/>
        <v>#REF!</v>
      </c>
      <c r="BG31" s="394" t="e">
        <f t="shared" si="49"/>
        <v>#REF!</v>
      </c>
      <c r="BH31" s="393" t="e">
        <f t="shared" si="49"/>
        <v>#REF!</v>
      </c>
      <c r="BI31" s="394" t="e">
        <f t="shared" si="49"/>
        <v>#REF!</v>
      </c>
      <c r="BJ31" s="393" t="e">
        <f t="shared" si="49"/>
        <v>#REF!</v>
      </c>
      <c r="BK31" s="355" t="e">
        <f t="shared" si="49"/>
        <v>#REF!</v>
      </c>
      <c r="BL31" s="356" t="e">
        <f t="shared" si="49"/>
        <v>#REF!</v>
      </c>
    </row>
    <row r="32" spans="1:64">
      <c r="A32" s="1">
        <f>+A31+1</f>
        <v>2</v>
      </c>
      <c r="B32" s="1" t="e">
        <f>#REF!</f>
        <v>#REF!</v>
      </c>
      <c r="C32" s="26" t="e">
        <f>#REF!</f>
        <v>#REF!</v>
      </c>
      <c r="E32" s="73"/>
      <c r="F32" s="73">
        <f>SUMIF($A$74:$A$741,B32&amp;"- "&amp;C32,$G$74:$G$741)</f>
        <v>0</v>
      </c>
      <c r="G32" s="73">
        <f>E32+F32</f>
        <v>0</v>
      </c>
      <c r="I32" s="73"/>
      <c r="J32" s="73">
        <f t="shared" si="20"/>
        <v>0</v>
      </c>
      <c r="K32" s="73">
        <f>I32+J32</f>
        <v>0</v>
      </c>
      <c r="M32" s="73">
        <f>G32-K32</f>
        <v>0</v>
      </c>
      <c r="O32" s="32" t="str">
        <f t="shared" si="21"/>
        <v/>
      </c>
      <c r="P32" s="33" t="str">
        <f t="shared"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si="49"/>
        <v>#REF!</v>
      </c>
      <c r="BC32" s="49" t="e">
        <f t="shared" si="49"/>
        <v>#REF!</v>
      </c>
      <c r="BD32" s="63" t="e">
        <f t="shared" si="49"/>
        <v>#REF!</v>
      </c>
      <c r="BE32" s="49" t="e">
        <f t="shared" si="49"/>
        <v>#REF!</v>
      </c>
      <c r="BF32" s="63" t="e">
        <f t="shared" si="49"/>
        <v>#REF!</v>
      </c>
      <c r="BG32" s="49" t="e">
        <f t="shared" si="49"/>
        <v>#REF!</v>
      </c>
      <c r="BH32" s="63" t="e">
        <f t="shared" si="49"/>
        <v>#REF!</v>
      </c>
      <c r="BI32" s="49" t="e">
        <f t="shared" si="49"/>
        <v>#REF!</v>
      </c>
      <c r="BJ32" s="63" t="e">
        <f t="shared" si="49"/>
        <v>#REF!</v>
      </c>
      <c r="BK32" s="1" t="e">
        <f t="shared" si="49"/>
        <v>#REF!</v>
      </c>
      <c r="BL32" s="9" t="e">
        <f t="shared" si="49"/>
        <v>#REF!</v>
      </c>
    </row>
    <row r="33" spans="1:64" ht="12.75" customHeight="1">
      <c r="A33" s="1"/>
      <c r="B33" s="355" t="e">
        <f>#REF!</f>
        <v>#REF!</v>
      </c>
      <c r="C33" s="356" t="e">
        <f>#REF!</f>
        <v>#REF!</v>
      </c>
      <c r="E33" s="358"/>
      <c r="F33" s="358">
        <f>SUMIF($A$74:$A$741,B33&amp;"- "&amp;C33,$G$74:$G$741)</f>
        <v>0</v>
      </c>
      <c r="G33" s="358">
        <f>E33+F33</f>
        <v>0</v>
      </c>
      <c r="I33" s="358"/>
      <c r="J33" s="358">
        <f t="shared" si="20"/>
        <v>0</v>
      </c>
      <c r="K33" s="358">
        <f>I33+J33</f>
        <v>0</v>
      </c>
      <c r="M33" s="358">
        <f>G33-K33</f>
        <v>0</v>
      </c>
      <c r="N33" s="356"/>
      <c r="O33" s="32" t="str">
        <f t="shared" si="21"/>
        <v/>
      </c>
      <c r="P33" s="33" t="str">
        <f t="shared"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SUM(BB34:BB35)</f>
        <v>#REF!</v>
      </c>
      <c r="BC33" s="394" t="e">
        <f t="shared" ref="BC33:BL33" si="53">SUM(BC34:BC35)</f>
        <v>#REF!</v>
      </c>
      <c r="BD33" s="393" t="e">
        <f t="shared" si="53"/>
        <v>#REF!</v>
      </c>
      <c r="BE33" s="394" t="e">
        <f t="shared" si="53"/>
        <v>#REF!</v>
      </c>
      <c r="BF33" s="393" t="e">
        <f t="shared" si="53"/>
        <v>#REF!</v>
      </c>
      <c r="BG33" s="394" t="e">
        <f t="shared" si="53"/>
        <v>#REF!</v>
      </c>
      <c r="BH33" s="393" t="e">
        <f t="shared" si="53"/>
        <v>#REF!</v>
      </c>
      <c r="BI33" s="394" t="e">
        <f t="shared" si="53"/>
        <v>#REF!</v>
      </c>
      <c r="BJ33" s="393" t="e">
        <f t="shared" si="53"/>
        <v>#REF!</v>
      </c>
      <c r="BK33" s="355" t="e">
        <f t="shared" si="53"/>
        <v>#REF!</v>
      </c>
      <c r="BL33" s="356" t="e">
        <f t="shared" si="53"/>
        <v>#REF!</v>
      </c>
    </row>
    <row r="34" spans="1:64" ht="12" customHeight="1">
      <c r="A34" s="1">
        <f>+A32+1</f>
        <v>3</v>
      </c>
      <c r="B34" s="1" t="e">
        <f>#REF!</f>
        <v>#REF!</v>
      </c>
      <c r="C34" s="26" t="e">
        <f>#REF!</f>
        <v>#REF!</v>
      </c>
      <c r="E34" s="73"/>
      <c r="F34" s="73">
        <f>SUMIF($A$74:$A$741,B34&amp;"- "&amp;C34,$G$74:$G$741)</f>
        <v>0</v>
      </c>
      <c r="G34" s="73">
        <f>E34+F34</f>
        <v>0</v>
      </c>
      <c r="I34" s="73"/>
      <c r="J34" s="73">
        <f t="shared" si="20"/>
        <v>0</v>
      </c>
      <c r="K34" s="73">
        <f>I34+J34</f>
        <v>0</v>
      </c>
      <c r="M34" s="73">
        <f>G34-K34</f>
        <v>0</v>
      </c>
      <c r="O34" s="32" t="str">
        <f t="shared" si="21"/>
        <v/>
      </c>
      <c r="P34" s="33" t="str">
        <f t="shared"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si="58">SUMPRODUCT(($C$9:$C$68=$BA34)*($N$9:$N$68=BB$1)*($M$9:$M$68))</f>
        <v>#REF!</v>
      </c>
      <c r="BC34" s="51" t="e">
        <f t="shared" si="58"/>
        <v>#REF!</v>
      </c>
      <c r="BD34" s="62" t="e">
        <f t="shared" si="58"/>
        <v>#REF!</v>
      </c>
      <c r="BE34" s="51" t="e">
        <f t="shared" si="58"/>
        <v>#REF!</v>
      </c>
      <c r="BF34" s="62" t="e">
        <f t="shared" si="58"/>
        <v>#REF!</v>
      </c>
      <c r="BG34" s="51" t="e">
        <f t="shared" si="58"/>
        <v>#REF!</v>
      </c>
      <c r="BH34" s="62" t="e">
        <f t="shared" si="58"/>
        <v>#REF!</v>
      </c>
      <c r="BI34" s="51" t="e">
        <f t="shared" si="58"/>
        <v>#REF!</v>
      </c>
      <c r="BJ34" s="62" t="e">
        <f t="shared" si="58"/>
        <v>#REF!</v>
      </c>
      <c r="BK34" s="10" t="e">
        <f t="shared" si="58"/>
        <v>#REF!</v>
      </c>
      <c r="BL34" s="11" t="e">
        <f t="shared" si="58"/>
        <v>#REF!</v>
      </c>
    </row>
    <row r="35" spans="1:64">
      <c r="A35" s="1"/>
      <c r="B35" s="360" t="e">
        <f>#REF!</f>
        <v>#REF!</v>
      </c>
      <c r="C35" s="361"/>
      <c r="E35" s="362"/>
      <c r="F35" s="362">
        <f>SUM(F36:F37)</f>
        <v>0</v>
      </c>
      <c r="G35" s="362">
        <f>SUM(G36:G37)</f>
        <v>0</v>
      </c>
      <c r="I35" s="362"/>
      <c r="J35" s="362">
        <f>SUM(J36:J37)</f>
        <v>0</v>
      </c>
      <c r="K35" s="362">
        <f>SUM(K36:K37)</f>
        <v>0</v>
      </c>
      <c r="M35" s="362">
        <f>SUM(M36:M37)</f>
        <v>0</v>
      </c>
      <c r="N35" s="361"/>
      <c r="O35" s="32" t="str">
        <f>IF(M35=0,"",IF(N35=0,"ERROR",""))</f>
        <v/>
      </c>
      <c r="P35" s="33" t="str">
        <f>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si="58"/>
        <v>#REF!</v>
      </c>
      <c r="BC35" s="49" t="e">
        <f t="shared" si="58"/>
        <v>#REF!</v>
      </c>
      <c r="BD35" s="63" t="e">
        <f t="shared" si="58"/>
        <v>#REF!</v>
      </c>
      <c r="BE35" s="49" t="e">
        <f t="shared" si="58"/>
        <v>#REF!</v>
      </c>
      <c r="BF35" s="63" t="e">
        <f t="shared" si="58"/>
        <v>#REF!</v>
      </c>
      <c r="BG35" s="49" t="e">
        <f t="shared" si="58"/>
        <v>#REF!</v>
      </c>
      <c r="BH35" s="63" t="e">
        <f t="shared" si="58"/>
        <v>#REF!</v>
      </c>
      <c r="BI35" s="49" t="e">
        <f t="shared" si="58"/>
        <v>#REF!</v>
      </c>
      <c r="BJ35" s="63" t="e">
        <f t="shared" si="58"/>
        <v>#REF!</v>
      </c>
      <c r="BK35" s="1" t="e">
        <f t="shared" si="58"/>
        <v>#REF!</v>
      </c>
      <c r="BL35" s="9" t="e">
        <f t="shared" si="58"/>
        <v>#REF!</v>
      </c>
    </row>
    <row r="36" spans="1:64">
      <c r="A36" s="1"/>
      <c r="B36" s="10" t="e">
        <f>#REF!</f>
        <v>#REF!</v>
      </c>
      <c r="C36" s="11" t="e">
        <f>#REF!</f>
        <v>#REF!</v>
      </c>
      <c r="E36" s="72"/>
      <c r="F36" s="72">
        <f>SUMIF($A$74:$A$741,B36&amp;"- "&amp;C36,$G$74:$G$741)</f>
        <v>0</v>
      </c>
      <c r="G36" s="72">
        <f>E36+F36</f>
        <v>0</v>
      </c>
      <c r="I36" s="72"/>
      <c r="J36" s="72">
        <f t="shared" si="20"/>
        <v>0</v>
      </c>
      <c r="K36" s="72">
        <f>I36+J36</f>
        <v>0</v>
      </c>
      <c r="M36" s="72">
        <f>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SUM(BB37:BB42)</f>
        <v>#REF!</v>
      </c>
      <c r="BC36" s="394" t="e">
        <f t="shared" ref="BC36:BL36" si="62">SUM(BC37:BC42)</f>
        <v>#REF!</v>
      </c>
      <c r="BD36" s="393" t="e">
        <f t="shared" si="62"/>
        <v>#REF!</v>
      </c>
      <c r="BE36" s="394" t="e">
        <f t="shared" si="62"/>
        <v>#REF!</v>
      </c>
      <c r="BF36" s="393" t="e">
        <f t="shared" si="62"/>
        <v>#REF!</v>
      </c>
      <c r="BG36" s="394" t="e">
        <f t="shared" si="62"/>
        <v>#REF!</v>
      </c>
      <c r="BH36" s="393" t="e">
        <f t="shared" si="62"/>
        <v>#REF!</v>
      </c>
      <c r="BI36" s="394" t="e">
        <f t="shared" si="62"/>
        <v>#REF!</v>
      </c>
      <c r="BJ36" s="393" t="e">
        <f t="shared" si="62"/>
        <v>#REF!</v>
      </c>
      <c r="BK36" s="355" t="e">
        <f t="shared" si="62"/>
        <v>#REF!</v>
      </c>
      <c r="BL36" s="356" t="e">
        <f t="shared" si="62"/>
        <v>#REF!</v>
      </c>
    </row>
    <row r="37" spans="1:64">
      <c r="A37" s="1"/>
      <c r="B37" s="1" t="e">
        <f>#REF!</f>
        <v>#REF!</v>
      </c>
      <c r="C37" s="9" t="e">
        <f>#REF!</f>
        <v>#REF!</v>
      </c>
      <c r="E37" s="73"/>
      <c r="F37" s="73">
        <f>SUMIF($A$74:$A$741,B37&amp;"- "&amp;C37,$G$74:$G$741)</f>
        <v>0</v>
      </c>
      <c r="G37" s="73">
        <f>E37+F37</f>
        <v>0</v>
      </c>
      <c r="I37" s="73"/>
      <c r="J37" s="73">
        <f t="shared" si="20"/>
        <v>0</v>
      </c>
      <c r="K37" s="73">
        <f>I37+J37</f>
        <v>0</v>
      </c>
      <c r="M37" s="73">
        <f>G37-K37</f>
        <v>0</v>
      </c>
      <c r="N37" s="9"/>
      <c r="O37" s="32" t="str">
        <f t="shared" si="21"/>
        <v/>
      </c>
      <c r="P37" s="33" t="str">
        <f t="shared" ref="P37:P45"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si="67">SUMPRODUCT(($C$9:$C$68=$BA37)*($N$9:$N$68=BB$1)*($M$9:$M$68))</f>
        <v>#REF!</v>
      </c>
      <c r="BC37" s="65" t="e">
        <f t="shared" si="67"/>
        <v>#REF!</v>
      </c>
      <c r="BD37" s="64" t="e">
        <f t="shared" si="67"/>
        <v>#REF!</v>
      </c>
      <c r="BE37" s="65" t="e">
        <f t="shared" si="67"/>
        <v>#REF!</v>
      </c>
      <c r="BF37" s="64" t="e">
        <f t="shared" si="67"/>
        <v>#REF!</v>
      </c>
      <c r="BG37" s="65" t="e">
        <f t="shared" si="67"/>
        <v>#REF!</v>
      </c>
      <c r="BH37" s="64" t="e">
        <f t="shared" si="67"/>
        <v>#REF!</v>
      </c>
      <c r="BI37" s="65" t="e">
        <f t="shared" si="67"/>
        <v>#REF!</v>
      </c>
      <c r="BJ37" s="64" t="e">
        <f t="shared" si="67"/>
        <v>#REF!</v>
      </c>
      <c r="BK37" s="60" t="e">
        <f t="shared" si="67"/>
        <v>#REF!</v>
      </c>
      <c r="BL37" s="61" t="e">
        <f t="shared" si="67"/>
        <v>#REF!</v>
      </c>
    </row>
    <row r="38" spans="1:64" ht="13.5" customHeight="1">
      <c r="A38" s="1"/>
      <c r="B38" s="360" t="e">
        <f>#REF!</f>
        <v>#REF!</v>
      </c>
      <c r="C38" s="361"/>
      <c r="E38" s="362"/>
      <c r="F38" s="362">
        <f>SUM(F39:F40)</f>
        <v>0</v>
      </c>
      <c r="G38" s="362">
        <f>SUM(G39:G40)</f>
        <v>0</v>
      </c>
      <c r="I38" s="362"/>
      <c r="J38" s="362">
        <f>SUM(J39:J40)</f>
        <v>0</v>
      </c>
      <c r="K38" s="362">
        <f>SUM(K39:K40)</f>
        <v>0</v>
      </c>
      <c r="M38" s="362">
        <f>SUM(M39:M40)</f>
        <v>0</v>
      </c>
      <c r="N38" s="361"/>
      <c r="O38" s="32" t="str">
        <f t="shared" si="21"/>
        <v/>
      </c>
      <c r="P38" s="33" t="str">
        <f t="shared"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si="67"/>
        <v>#REF!</v>
      </c>
      <c r="BC38" s="49" t="e">
        <f t="shared" si="67"/>
        <v>#REF!</v>
      </c>
      <c r="BD38" s="63" t="e">
        <f t="shared" si="67"/>
        <v>#REF!</v>
      </c>
      <c r="BE38" s="49" t="e">
        <f t="shared" si="67"/>
        <v>#REF!</v>
      </c>
      <c r="BF38" s="63" t="e">
        <f t="shared" si="67"/>
        <v>#REF!</v>
      </c>
      <c r="BG38" s="49" t="e">
        <f t="shared" si="67"/>
        <v>#REF!</v>
      </c>
      <c r="BH38" s="63" t="e">
        <f t="shared" si="67"/>
        <v>#REF!</v>
      </c>
      <c r="BI38" s="49" t="e">
        <f t="shared" si="67"/>
        <v>#REF!</v>
      </c>
      <c r="BJ38" s="63" t="e">
        <f t="shared" si="67"/>
        <v>#REF!</v>
      </c>
      <c r="BK38" s="1" t="e">
        <f t="shared" si="67"/>
        <v>#REF!</v>
      </c>
      <c r="BL38" s="9" t="e">
        <f t="shared" si="67"/>
        <v>#REF!</v>
      </c>
    </row>
    <row r="39" spans="1:64" ht="12" customHeight="1">
      <c r="A39" s="1">
        <f>+A37+1</f>
        <v>1</v>
      </c>
      <c r="B39" s="10" t="e">
        <f>#REF!</f>
        <v>#REF!</v>
      </c>
      <c r="C39" s="11" t="e">
        <f>#REF!</f>
        <v>#REF!</v>
      </c>
      <c r="E39" s="72"/>
      <c r="F39" s="72">
        <f>SUMIF($A$74:$A$741,B39&amp;"- "&amp;C39,$G$74:$G$741)</f>
        <v>0</v>
      </c>
      <c r="G39" s="72">
        <f>E39+F39</f>
        <v>0</v>
      </c>
      <c r="I39" s="72"/>
      <c r="J39" s="72">
        <f t="shared" si="20"/>
        <v>0</v>
      </c>
      <c r="K39" s="72">
        <f>I39+J39</f>
        <v>0</v>
      </c>
      <c r="M39" s="72">
        <f>G39-K39</f>
        <v>0</v>
      </c>
      <c r="N39" s="11"/>
      <c r="O39" s="32" t="str">
        <f t="shared" si="21"/>
        <v/>
      </c>
      <c r="P39" s="33" t="str">
        <f t="shared"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si="67"/>
        <v>#REF!</v>
      </c>
      <c r="BC39" s="394" t="e">
        <f t="shared" si="67"/>
        <v>#REF!</v>
      </c>
      <c r="BD39" s="393" t="e">
        <f t="shared" si="67"/>
        <v>#REF!</v>
      </c>
      <c r="BE39" s="394" t="e">
        <f t="shared" si="67"/>
        <v>#REF!</v>
      </c>
      <c r="BF39" s="393" t="e">
        <f t="shared" si="67"/>
        <v>#REF!</v>
      </c>
      <c r="BG39" s="394" t="e">
        <f t="shared" si="67"/>
        <v>#REF!</v>
      </c>
      <c r="BH39" s="393" t="e">
        <f t="shared" si="67"/>
        <v>#REF!</v>
      </c>
      <c r="BI39" s="394" t="e">
        <f t="shared" si="67"/>
        <v>#REF!</v>
      </c>
      <c r="BJ39" s="393" t="e">
        <f t="shared" si="67"/>
        <v>#REF!</v>
      </c>
      <c r="BK39" s="355" t="e">
        <f t="shared" si="67"/>
        <v>#REF!</v>
      </c>
      <c r="BL39" s="356" t="e">
        <f t="shared" si="67"/>
        <v>#REF!</v>
      </c>
    </row>
    <row r="40" spans="1:64" ht="10.5" customHeight="1">
      <c r="A40" s="1"/>
      <c r="B40" s="1" t="e">
        <f>#REF!</f>
        <v>#REF!</v>
      </c>
      <c r="C40" s="9" t="e">
        <f>#REF!</f>
        <v>#REF!</v>
      </c>
      <c r="E40" s="73"/>
      <c r="F40" s="73">
        <f>SUMIF($A$74:$A$741,B40&amp;"- "&amp;C40,$G$74:$G$741)</f>
        <v>0</v>
      </c>
      <c r="G40" s="73">
        <f>E40+F40</f>
        <v>0</v>
      </c>
      <c r="I40" s="73"/>
      <c r="J40" s="73">
        <f t="shared" si="20"/>
        <v>0</v>
      </c>
      <c r="K40" s="73">
        <f>I40+J40</f>
        <v>0</v>
      </c>
      <c r="M40" s="73">
        <f>G40-K40</f>
        <v>0</v>
      </c>
      <c r="N40" s="9"/>
      <c r="O40" s="32" t="str">
        <f t="shared" si="21"/>
        <v/>
      </c>
      <c r="P40" s="33" t="str">
        <f t="shared"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si="67"/>
        <v>#REF!</v>
      </c>
      <c r="BC40" s="49" t="e">
        <f t="shared" si="67"/>
        <v>#REF!</v>
      </c>
      <c r="BD40" s="63" t="e">
        <f t="shared" si="67"/>
        <v>#REF!</v>
      </c>
      <c r="BE40" s="49" t="e">
        <f t="shared" si="67"/>
        <v>#REF!</v>
      </c>
      <c r="BF40" s="63" t="e">
        <f t="shared" si="67"/>
        <v>#REF!</v>
      </c>
      <c r="BG40" s="49" t="e">
        <f t="shared" si="67"/>
        <v>#REF!</v>
      </c>
      <c r="BH40" s="63" t="e">
        <f t="shared" si="67"/>
        <v>#REF!</v>
      </c>
      <c r="BI40" s="49" t="e">
        <f t="shared" si="67"/>
        <v>#REF!</v>
      </c>
      <c r="BJ40" s="63" t="e">
        <f t="shared" si="67"/>
        <v>#REF!</v>
      </c>
      <c r="BK40" s="1" t="e">
        <f t="shared" si="67"/>
        <v>#REF!</v>
      </c>
      <c r="BL40" s="9" t="e">
        <f t="shared" si="67"/>
        <v>#REF!</v>
      </c>
    </row>
    <row r="41" spans="1:64">
      <c r="A41" s="1"/>
      <c r="B41" s="360" t="e">
        <f>#REF!</f>
        <v>#REF!</v>
      </c>
      <c r="C41" s="361"/>
      <c r="E41" s="362"/>
      <c r="F41" s="362">
        <f>SUM(F42:F47)</f>
        <v>0</v>
      </c>
      <c r="G41" s="362">
        <f>SUM(G42:G47)</f>
        <v>0</v>
      </c>
      <c r="I41" s="362"/>
      <c r="J41" s="362">
        <f>SUM(J42:J47)</f>
        <v>0</v>
      </c>
      <c r="K41" s="362">
        <f>SUM(K42:K47)</f>
        <v>0</v>
      </c>
      <c r="M41" s="362">
        <f>SUM(M42:M47)</f>
        <v>0</v>
      </c>
      <c r="N41" s="361"/>
      <c r="O41" s="32" t="str">
        <f t="shared" si="21"/>
        <v/>
      </c>
      <c r="P41" s="33" t="str">
        <f t="shared"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si="67"/>
        <v>#REF!</v>
      </c>
      <c r="BC41" s="394" t="e">
        <f t="shared" si="67"/>
        <v>#REF!</v>
      </c>
      <c r="BD41" s="393" t="e">
        <f t="shared" si="67"/>
        <v>#REF!</v>
      </c>
      <c r="BE41" s="394" t="e">
        <f t="shared" si="67"/>
        <v>#REF!</v>
      </c>
      <c r="BF41" s="393" t="e">
        <f t="shared" si="67"/>
        <v>#REF!</v>
      </c>
      <c r="BG41" s="394" t="e">
        <f t="shared" si="67"/>
        <v>#REF!</v>
      </c>
      <c r="BH41" s="393" t="e">
        <f t="shared" si="67"/>
        <v>#REF!</v>
      </c>
      <c r="BI41" s="394" t="e">
        <f t="shared" si="67"/>
        <v>#REF!</v>
      </c>
      <c r="BJ41" s="393" t="e">
        <f t="shared" si="67"/>
        <v>#REF!</v>
      </c>
      <c r="BK41" s="355" t="e">
        <f t="shared" si="67"/>
        <v>#REF!</v>
      </c>
      <c r="BL41" s="356" t="e">
        <f t="shared" si="67"/>
        <v>#REF!</v>
      </c>
    </row>
    <row r="42" spans="1:64">
      <c r="A42" s="1"/>
      <c r="B42" s="60" t="e">
        <f>#REF!</f>
        <v>#REF!</v>
      </c>
      <c r="C42" s="61" t="e">
        <f>#REF!</f>
        <v>#REF!</v>
      </c>
      <c r="E42" s="72"/>
      <c r="F42" s="72">
        <f t="shared" ref="F42:F47" si="69">SUMIF($A$74:$A$741,B42&amp;"- "&amp;C42,$G$74:$G$741)</f>
        <v>0</v>
      </c>
      <c r="G42" s="72">
        <f t="shared" ref="G42:G47" si="70">E42+F42</f>
        <v>0</v>
      </c>
      <c r="I42" s="72"/>
      <c r="J42" s="72">
        <f t="shared" si="20"/>
        <v>0</v>
      </c>
      <c r="K42" s="72">
        <f t="shared" ref="K42:K47" si="71">I42+J42</f>
        <v>0</v>
      </c>
      <c r="M42" s="72">
        <f t="shared" ref="M42:M47" si="72">G42-K42</f>
        <v>0</v>
      </c>
      <c r="N42" s="61"/>
      <c r="O42" s="32" t="str">
        <f t="shared" si="21"/>
        <v/>
      </c>
      <c r="P42" s="33" t="str">
        <f t="shared"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si="67"/>
        <v>#REF!</v>
      </c>
      <c r="BC42" s="49" t="e">
        <f t="shared" si="67"/>
        <v>#REF!</v>
      </c>
      <c r="BD42" s="66" t="e">
        <f t="shared" si="67"/>
        <v>#REF!</v>
      </c>
      <c r="BE42" s="49" t="e">
        <f t="shared" si="67"/>
        <v>#REF!</v>
      </c>
      <c r="BF42" s="66" t="e">
        <f t="shared" si="67"/>
        <v>#REF!</v>
      </c>
      <c r="BG42" s="49" t="e">
        <f t="shared" si="67"/>
        <v>#REF!</v>
      </c>
      <c r="BH42" s="66" t="e">
        <f t="shared" si="67"/>
        <v>#REF!</v>
      </c>
      <c r="BI42" s="49" t="e">
        <f t="shared" si="67"/>
        <v>#REF!</v>
      </c>
      <c r="BJ42" s="66" t="e">
        <f t="shared" si="67"/>
        <v>#REF!</v>
      </c>
      <c r="BK42" s="1" t="e">
        <f t="shared" si="67"/>
        <v>#REF!</v>
      </c>
      <c r="BL42" s="9" t="e">
        <f t="shared" si="67"/>
        <v>#REF!</v>
      </c>
    </row>
    <row r="43" spans="1:64">
      <c r="A43" s="1"/>
      <c r="B43" s="1" t="e">
        <f>#REF!</f>
        <v>#REF!</v>
      </c>
      <c r="C43" s="9" t="e">
        <f>#REF!</f>
        <v>#REF!</v>
      </c>
      <c r="E43" s="73"/>
      <c r="F43" s="73">
        <f t="shared" si="69"/>
        <v>0</v>
      </c>
      <c r="G43" s="73">
        <f t="shared" si="70"/>
        <v>0</v>
      </c>
      <c r="I43" s="73"/>
      <c r="J43" s="73">
        <f t="shared" si="20"/>
        <v>0</v>
      </c>
      <c r="K43" s="73">
        <f t="shared" si="71"/>
        <v>0</v>
      </c>
      <c r="M43" s="73">
        <f t="shared" si="72"/>
        <v>0</v>
      </c>
      <c r="N43" s="9"/>
      <c r="O43" s="32" t="str">
        <f t="shared" si="21"/>
        <v/>
      </c>
      <c r="P43" s="33" t="str">
        <f t="shared" si="63"/>
        <v/>
      </c>
      <c r="Y43" s="355" t="e">
        <f t="shared" si="54"/>
        <v>#REF!</v>
      </c>
      <c r="Z43" s="356"/>
      <c r="AA43" s="393" t="e">
        <f t="shared" ref="AA43:AJ43" si="73">+AA44</f>
        <v>#REF!</v>
      </c>
      <c r="AB43" s="394" t="e">
        <f t="shared" si="73"/>
        <v>#REF!</v>
      </c>
      <c r="AC43" s="393" t="e">
        <f t="shared" si="73"/>
        <v>#REF!</v>
      </c>
      <c r="AD43" s="394" t="e">
        <f t="shared" si="73"/>
        <v>#REF!</v>
      </c>
      <c r="AE43" s="393" t="e">
        <f t="shared" si="73"/>
        <v>#REF!</v>
      </c>
      <c r="AF43" s="394" t="e">
        <f t="shared" si="73"/>
        <v>#REF!</v>
      </c>
      <c r="AG43" s="393" t="e">
        <f t="shared" si="73"/>
        <v>#REF!</v>
      </c>
      <c r="AH43" s="394" t="e">
        <f t="shared" si="73"/>
        <v>#REF!</v>
      </c>
      <c r="AI43" s="393" t="e">
        <f t="shared" si="73"/>
        <v>#REF!</v>
      </c>
      <c r="AJ43" s="394" t="e">
        <f t="shared" si="73"/>
        <v>#REF!</v>
      </c>
      <c r="AM43" s="355" t="e">
        <f t="shared" si="56"/>
        <v>#REF!</v>
      </c>
      <c r="AN43" s="356"/>
      <c r="AO43" s="393" t="e">
        <f t="shared" ref="AO43:AV43" si="74">+AO44</f>
        <v>#REF!</v>
      </c>
      <c r="AP43" s="393" t="e">
        <f t="shared" si="74"/>
        <v>#REF!</v>
      </c>
      <c r="AQ43" s="393" t="e">
        <f t="shared" si="74"/>
        <v>#REF!</v>
      </c>
      <c r="AR43" s="393" t="e">
        <f t="shared" si="74"/>
        <v>#REF!</v>
      </c>
      <c r="AS43" s="393" t="e">
        <f t="shared" si="74"/>
        <v>#REF!</v>
      </c>
      <c r="AT43" s="393" t="e">
        <f t="shared" si="74"/>
        <v>#REF!</v>
      </c>
      <c r="AU43" s="393" t="e">
        <f t="shared" si="74"/>
        <v>#REF!</v>
      </c>
      <c r="AV43" s="393" t="e">
        <f t="shared" si="74"/>
        <v>#REF!</v>
      </c>
      <c r="AW43" s="395" t="e">
        <f t="shared" si="5"/>
        <v>#REF!</v>
      </c>
      <c r="AZ43" s="355" t="e">
        <f t="shared" si="59"/>
        <v>#REF!</v>
      </c>
      <c r="BA43" s="356"/>
      <c r="BB43" s="393" t="e">
        <f>+BB44</f>
        <v>#REF!</v>
      </c>
      <c r="BC43" s="394" t="e">
        <f t="shared" ref="BC43:BL43" si="75">+BC44</f>
        <v>#REF!</v>
      </c>
      <c r="BD43" s="393" t="e">
        <f t="shared" si="75"/>
        <v>#REF!</v>
      </c>
      <c r="BE43" s="394" t="e">
        <f t="shared" si="75"/>
        <v>#REF!</v>
      </c>
      <c r="BF43" s="393" t="e">
        <f t="shared" si="75"/>
        <v>#REF!</v>
      </c>
      <c r="BG43" s="394" t="e">
        <f t="shared" si="75"/>
        <v>#REF!</v>
      </c>
      <c r="BH43" s="393" t="e">
        <f t="shared" si="75"/>
        <v>#REF!</v>
      </c>
      <c r="BI43" s="394" t="e">
        <f t="shared" si="75"/>
        <v>#REF!</v>
      </c>
      <c r="BJ43" s="393" t="e">
        <f t="shared" si="75"/>
        <v>#REF!</v>
      </c>
      <c r="BK43" s="355" t="e">
        <f t="shared" si="75"/>
        <v>#REF!</v>
      </c>
      <c r="BL43" s="356" t="e">
        <f t="shared" si="75"/>
        <v>#REF!</v>
      </c>
    </row>
    <row r="44" spans="1:64">
      <c r="A44" s="1">
        <f>+A42+1</f>
        <v>1</v>
      </c>
      <c r="B44" s="355" t="e">
        <f>#REF!</f>
        <v>#REF!</v>
      </c>
      <c r="C44" s="356" t="e">
        <f>#REF!</f>
        <v>#REF!</v>
      </c>
      <c r="E44" s="358"/>
      <c r="F44" s="358">
        <f t="shared" si="69"/>
        <v>0</v>
      </c>
      <c r="G44" s="358">
        <f t="shared" si="70"/>
        <v>0</v>
      </c>
      <c r="I44" s="358"/>
      <c r="J44" s="358">
        <f t="shared" si="20"/>
        <v>0</v>
      </c>
      <c r="K44" s="358">
        <f t="shared" si="71"/>
        <v>0</v>
      </c>
      <c r="M44" s="358">
        <f t="shared" si="72"/>
        <v>0</v>
      </c>
      <c r="N44" s="356"/>
      <c r="O44" s="32" t="str">
        <f t="shared" si="21"/>
        <v/>
      </c>
      <c r="P44" s="33" t="str">
        <f t="shared" si="63"/>
        <v/>
      </c>
      <c r="Y44" s="10" t="e">
        <f t="shared" si="54"/>
        <v>#REF!</v>
      </c>
      <c r="Z44" s="11" t="e">
        <f>C49</f>
        <v>#REF!</v>
      </c>
      <c r="AA44" s="62" t="e">
        <f t="shared" ref="AA44:AI44" si="76">SUMPRODUCT(($A$74:$A$741=$Y44&amp;"- "&amp;$Z44)*($C$74:$C$741=AA$1)*($G$74:$G$741))</f>
        <v>#REF!</v>
      </c>
      <c r="AB44" s="51" t="e">
        <f t="shared" si="76"/>
        <v>#REF!</v>
      </c>
      <c r="AC44" s="62" t="e">
        <f t="shared" si="76"/>
        <v>#REF!</v>
      </c>
      <c r="AD44" s="51" t="e">
        <f t="shared" si="76"/>
        <v>#REF!</v>
      </c>
      <c r="AE44" s="62" t="e">
        <f t="shared" si="76"/>
        <v>#REF!</v>
      </c>
      <c r="AF44" s="51" t="e">
        <f t="shared" si="76"/>
        <v>#REF!</v>
      </c>
      <c r="AG44" s="62" t="e">
        <f t="shared" si="76"/>
        <v>#REF!</v>
      </c>
      <c r="AH44" s="51" t="e">
        <f t="shared" si="76"/>
        <v>#REF!</v>
      </c>
      <c r="AI44" s="62" t="e">
        <f t="shared" si="76"/>
        <v>#REF!</v>
      </c>
      <c r="AJ44" s="51" t="e">
        <f t="shared" si="68"/>
        <v>#REF!</v>
      </c>
      <c r="AM44" s="10" t="e">
        <f t="shared" si="56"/>
        <v>#REF!</v>
      </c>
      <c r="AN44" s="11" t="e">
        <f>C49</f>
        <v>#REF!</v>
      </c>
      <c r="AO44" s="62" t="e">
        <f>SUMPRODUCT(($J$74:$J$740=$AM44&amp;"- "&amp;$AN44)*($K$74:$K$740=AO$1)*($O$74:$O$740))</f>
        <v>#REF!</v>
      </c>
      <c r="AP44" s="62" t="e">
        <f t="shared" ref="AP44:AV44" si="77">SUMPRODUCT(($J$74:$J$740=$AM44&amp;"- "&amp;$AN44)*($K$74:$K$740=AP$1)*($O$74:$O$740))</f>
        <v>#REF!</v>
      </c>
      <c r="AQ44" s="62" t="e">
        <f t="shared" si="77"/>
        <v>#REF!</v>
      </c>
      <c r="AR44" s="62" t="e">
        <f t="shared" si="77"/>
        <v>#REF!</v>
      </c>
      <c r="AS44" s="62" t="e">
        <f t="shared" si="77"/>
        <v>#REF!</v>
      </c>
      <c r="AT44" s="62" t="e">
        <f t="shared" si="77"/>
        <v>#REF!</v>
      </c>
      <c r="AU44" s="62" t="e">
        <f t="shared" si="77"/>
        <v>#REF!</v>
      </c>
      <c r="AV44" s="62" t="e">
        <f t="shared" si="77"/>
        <v>#REF!</v>
      </c>
      <c r="AW44" s="79" t="e">
        <f t="shared" si="5"/>
        <v>#REF!</v>
      </c>
      <c r="AZ44" s="10" t="e">
        <f t="shared" si="59"/>
        <v>#REF!</v>
      </c>
      <c r="BA44" s="11" t="e">
        <f>C49</f>
        <v>#REF!</v>
      </c>
      <c r="BB44" s="62" t="e">
        <f t="shared" ref="BB44:BL44" si="78">SUMPRODUCT(($C$9:$C$68=$BA44)*($N$9:$N$68=BB$1)*($M$9:$M$68))</f>
        <v>#REF!</v>
      </c>
      <c r="BC44" s="51" t="e">
        <f t="shared" si="78"/>
        <v>#REF!</v>
      </c>
      <c r="BD44" s="62" t="e">
        <f t="shared" si="78"/>
        <v>#REF!</v>
      </c>
      <c r="BE44" s="51" t="e">
        <f t="shared" si="78"/>
        <v>#REF!</v>
      </c>
      <c r="BF44" s="62" t="e">
        <f t="shared" si="78"/>
        <v>#REF!</v>
      </c>
      <c r="BG44" s="51" t="e">
        <f t="shared" si="78"/>
        <v>#REF!</v>
      </c>
      <c r="BH44" s="62" t="e">
        <f t="shared" si="78"/>
        <v>#REF!</v>
      </c>
      <c r="BI44" s="51" t="e">
        <f t="shared" si="78"/>
        <v>#REF!</v>
      </c>
      <c r="BJ44" s="62" t="e">
        <f t="shared" si="78"/>
        <v>#REF!</v>
      </c>
      <c r="BK44" s="10" t="e">
        <f t="shared" si="78"/>
        <v>#REF!</v>
      </c>
      <c r="BL44" s="11" t="e">
        <f t="shared" si="78"/>
        <v>#REF!</v>
      </c>
    </row>
    <row r="45" spans="1:64">
      <c r="A45" s="1"/>
      <c r="B45" s="1" t="e">
        <f>#REF!</f>
        <v>#REF!</v>
      </c>
      <c r="C45" s="9" t="e">
        <f>#REF!</f>
        <v>#REF!</v>
      </c>
      <c r="E45" s="73"/>
      <c r="F45" s="73">
        <f t="shared" si="69"/>
        <v>0</v>
      </c>
      <c r="G45" s="73">
        <f t="shared" si="70"/>
        <v>0</v>
      </c>
      <c r="I45" s="73"/>
      <c r="J45" s="73">
        <f t="shared" si="20"/>
        <v>0</v>
      </c>
      <c r="K45" s="73">
        <f t="shared" si="71"/>
        <v>0</v>
      </c>
      <c r="M45" s="73">
        <f t="shared" si="72"/>
        <v>0</v>
      </c>
      <c r="N45" s="9"/>
      <c r="O45" s="32" t="str">
        <f t="shared" si="21"/>
        <v/>
      </c>
      <c r="P45" s="33" t="str">
        <f t="shared" si="63"/>
        <v/>
      </c>
      <c r="Y45" s="39" t="e">
        <f t="shared" si="54"/>
        <v>#REF!</v>
      </c>
      <c r="Z45" s="38"/>
      <c r="AA45" s="57" t="e">
        <f t="shared" ref="AA45:AJ45" si="79">+AA46</f>
        <v>#REF!</v>
      </c>
      <c r="AB45" s="48" t="e">
        <f t="shared" si="79"/>
        <v>#REF!</v>
      </c>
      <c r="AC45" s="57" t="e">
        <f t="shared" si="79"/>
        <v>#REF!</v>
      </c>
      <c r="AD45" s="48" t="e">
        <f t="shared" si="79"/>
        <v>#REF!</v>
      </c>
      <c r="AE45" s="57" t="e">
        <f t="shared" si="79"/>
        <v>#REF!</v>
      </c>
      <c r="AF45" s="48" t="e">
        <f t="shared" si="79"/>
        <v>#REF!</v>
      </c>
      <c r="AG45" s="57" t="e">
        <f t="shared" si="79"/>
        <v>#REF!</v>
      </c>
      <c r="AH45" s="48" t="e">
        <f t="shared" si="79"/>
        <v>#REF!</v>
      </c>
      <c r="AI45" s="57" t="e">
        <f t="shared" si="79"/>
        <v>#REF!</v>
      </c>
      <c r="AJ45" s="48" t="e">
        <f t="shared" si="79"/>
        <v>#REF!</v>
      </c>
      <c r="AM45" s="39" t="e">
        <f t="shared" si="56"/>
        <v>#REF!</v>
      </c>
      <c r="AN45" s="38"/>
      <c r="AO45" s="57" t="e">
        <f t="shared" ref="AO45:AV45" si="80">+AO46</f>
        <v>#REF!</v>
      </c>
      <c r="AP45" s="48" t="e">
        <f t="shared" si="80"/>
        <v>#REF!</v>
      </c>
      <c r="AQ45" s="57" t="e">
        <f t="shared" si="80"/>
        <v>#REF!</v>
      </c>
      <c r="AR45" s="48" t="e">
        <f t="shared" si="80"/>
        <v>#REF!</v>
      </c>
      <c r="AS45" s="57" t="e">
        <f t="shared" si="80"/>
        <v>#REF!</v>
      </c>
      <c r="AT45" s="48" t="e">
        <f t="shared" si="80"/>
        <v>#REF!</v>
      </c>
      <c r="AU45" s="57" t="e">
        <f t="shared" si="80"/>
        <v>#REF!</v>
      </c>
      <c r="AV45" s="48" t="e">
        <f t="shared" si="80"/>
        <v>#REF!</v>
      </c>
      <c r="AW45" s="79" t="e">
        <f t="shared" si="5"/>
        <v>#REF!</v>
      </c>
      <c r="AZ45" s="39" t="e">
        <f t="shared" si="59"/>
        <v>#REF!</v>
      </c>
      <c r="BA45" s="38"/>
      <c r="BB45" s="57" t="e">
        <f>+BB46</f>
        <v>#REF!</v>
      </c>
      <c r="BC45" s="48" t="e">
        <f t="shared" ref="BC45:BL45" si="81">+BC46</f>
        <v>#REF!</v>
      </c>
      <c r="BD45" s="57" t="e">
        <f t="shared" si="81"/>
        <v>#REF!</v>
      </c>
      <c r="BE45" s="48" t="e">
        <f t="shared" si="81"/>
        <v>#REF!</v>
      </c>
      <c r="BF45" s="57" t="e">
        <f t="shared" si="81"/>
        <v>#REF!</v>
      </c>
      <c r="BG45" s="48" t="e">
        <f t="shared" si="81"/>
        <v>#REF!</v>
      </c>
      <c r="BH45" s="57" t="e">
        <f t="shared" si="81"/>
        <v>#REF!</v>
      </c>
      <c r="BI45" s="48" t="e">
        <f t="shared" si="81"/>
        <v>#REF!</v>
      </c>
      <c r="BJ45" s="57" t="e">
        <f t="shared" si="81"/>
        <v>#REF!</v>
      </c>
      <c r="BK45" s="39" t="e">
        <f t="shared" si="81"/>
        <v>#REF!</v>
      </c>
      <c r="BL45" s="38" t="e">
        <f t="shared" si="81"/>
        <v>#REF!</v>
      </c>
    </row>
    <row r="46" spans="1:64">
      <c r="A46" s="1"/>
      <c r="B46" s="355" t="e">
        <f>#REF!</f>
        <v>#REF!</v>
      </c>
      <c r="C46" s="356" t="e">
        <f>#REF!</f>
        <v>#REF!</v>
      </c>
      <c r="E46" s="358"/>
      <c r="F46" s="358">
        <f t="shared" si="69"/>
        <v>0</v>
      </c>
      <c r="G46" s="358">
        <f t="shared" si="70"/>
        <v>0</v>
      </c>
      <c r="I46" s="358"/>
      <c r="J46" s="358">
        <f t="shared" si="20"/>
        <v>0</v>
      </c>
      <c r="K46" s="358">
        <f t="shared" si="71"/>
        <v>0</v>
      </c>
      <c r="M46" s="358">
        <f t="shared" si="72"/>
        <v>0</v>
      </c>
      <c r="N46" s="356"/>
      <c r="O46" s="32" t="str">
        <f>IF(M46=0,"",IF(N46=0,"ERROR",""))</f>
        <v/>
      </c>
      <c r="P46" s="33" t="str">
        <f>IF(O46="ERROR","Please insert comment","")</f>
        <v/>
      </c>
      <c r="Y46" s="355" t="e">
        <f t="shared" si="54"/>
        <v>#REF!</v>
      </c>
      <c r="Z46" s="356" t="e">
        <f>C51</f>
        <v>#REF!</v>
      </c>
      <c r="AA46" s="393" t="e">
        <f t="shared" ref="AA46:AI46" si="82">SUMPRODUCT(($A$74:$A$741=$Y46&amp;"- "&amp;$Z46)*($C$74:$C$741=AA$1)*($G$74:$G$741))</f>
        <v>#REF!</v>
      </c>
      <c r="AB46" s="394" t="e">
        <f t="shared" si="82"/>
        <v>#REF!</v>
      </c>
      <c r="AC46" s="393" t="e">
        <f t="shared" si="82"/>
        <v>#REF!</v>
      </c>
      <c r="AD46" s="394" t="e">
        <f t="shared" si="82"/>
        <v>#REF!</v>
      </c>
      <c r="AE46" s="393" t="e">
        <f t="shared" si="82"/>
        <v>#REF!</v>
      </c>
      <c r="AF46" s="394" t="e">
        <f t="shared" si="82"/>
        <v>#REF!</v>
      </c>
      <c r="AG46" s="393" t="e">
        <f t="shared" si="82"/>
        <v>#REF!</v>
      </c>
      <c r="AH46" s="394" t="e">
        <f t="shared" si="82"/>
        <v>#REF!</v>
      </c>
      <c r="AI46" s="393" t="e">
        <f t="shared" si="82"/>
        <v>#REF!</v>
      </c>
      <c r="AJ46" s="394" t="e">
        <f t="shared" si="68"/>
        <v>#REF!</v>
      </c>
      <c r="AM46" s="355" t="e">
        <f t="shared" si="56"/>
        <v>#REF!</v>
      </c>
      <c r="AN46" s="356" t="e">
        <f>C51</f>
        <v>#REF!</v>
      </c>
      <c r="AO46" s="393" t="e">
        <f>SUMPRODUCT(($J$74:$J$740=$AM46&amp;"- "&amp;$AN46)*($K$74:$K$740=AO$1)*($O$74:$O$740))</f>
        <v>#REF!</v>
      </c>
      <c r="AP46" s="393" t="e">
        <f t="shared" ref="AP46:AV46" si="83">SUMPRODUCT(($J$74:$J$740=$AM46&amp;"- "&amp;$AN46)*($K$74:$K$740=AP$1)*($O$74:$O$740))</f>
        <v>#REF!</v>
      </c>
      <c r="AQ46" s="393" t="e">
        <f t="shared" si="83"/>
        <v>#REF!</v>
      </c>
      <c r="AR46" s="393" t="e">
        <f t="shared" si="83"/>
        <v>#REF!</v>
      </c>
      <c r="AS46" s="393" t="e">
        <f t="shared" si="83"/>
        <v>#REF!</v>
      </c>
      <c r="AT46" s="393" t="e">
        <f t="shared" si="83"/>
        <v>#REF!</v>
      </c>
      <c r="AU46" s="393" t="e">
        <f t="shared" si="83"/>
        <v>#REF!</v>
      </c>
      <c r="AV46" s="393" t="e">
        <f t="shared" si="83"/>
        <v>#REF!</v>
      </c>
      <c r="AW46" s="395" t="e">
        <f t="shared" si="5"/>
        <v>#REF!</v>
      </c>
      <c r="AZ46" s="355" t="e">
        <f t="shared" si="59"/>
        <v>#REF!</v>
      </c>
      <c r="BA46" s="356" t="e">
        <f>C51</f>
        <v>#REF!</v>
      </c>
      <c r="BB46" s="393" t="e">
        <f t="shared" ref="BB46:BL46" si="84">SUMPRODUCT(($C$9:$C$68=$BA46)*($N$9:$N$68=BB$1)*($M$9:$M$68))</f>
        <v>#REF!</v>
      </c>
      <c r="BC46" s="394" t="e">
        <f t="shared" si="84"/>
        <v>#REF!</v>
      </c>
      <c r="BD46" s="393" t="e">
        <f t="shared" si="84"/>
        <v>#REF!</v>
      </c>
      <c r="BE46" s="394" t="e">
        <f t="shared" si="84"/>
        <v>#REF!</v>
      </c>
      <c r="BF46" s="393" t="e">
        <f t="shared" si="84"/>
        <v>#REF!</v>
      </c>
      <c r="BG46" s="394" t="e">
        <f t="shared" si="84"/>
        <v>#REF!</v>
      </c>
      <c r="BH46" s="393" t="e">
        <f t="shared" si="84"/>
        <v>#REF!</v>
      </c>
      <c r="BI46" s="394" t="e">
        <f t="shared" si="84"/>
        <v>#REF!</v>
      </c>
      <c r="BJ46" s="393" t="e">
        <f t="shared" si="84"/>
        <v>#REF!</v>
      </c>
      <c r="BK46" s="355" t="e">
        <f t="shared" si="84"/>
        <v>#REF!</v>
      </c>
      <c r="BL46" s="356" t="e">
        <f t="shared" si="84"/>
        <v>#REF!</v>
      </c>
    </row>
    <row r="47" spans="1:64">
      <c r="A47" s="1">
        <f>+A45+1</f>
        <v>1</v>
      </c>
      <c r="B47" s="1" t="e">
        <f>#REF!</f>
        <v>#REF!</v>
      </c>
      <c r="C47" s="9" t="e">
        <f>#REF!</f>
        <v>#REF!</v>
      </c>
      <c r="E47" s="73"/>
      <c r="F47" s="73">
        <f t="shared" si="69"/>
        <v>0</v>
      </c>
      <c r="G47" s="73">
        <f t="shared" si="70"/>
        <v>0</v>
      </c>
      <c r="I47" s="73"/>
      <c r="J47" s="73">
        <f t="shared" si="20"/>
        <v>0</v>
      </c>
      <c r="K47" s="73">
        <f t="shared" si="71"/>
        <v>0</v>
      </c>
      <c r="M47" s="73">
        <f t="shared" si="72"/>
        <v>0</v>
      </c>
      <c r="N47" s="9"/>
      <c r="O47" s="32" t="str">
        <f t="shared" si="21"/>
        <v/>
      </c>
      <c r="P47" s="33" t="str">
        <f>IF(O47="ERROR","Please insert comment","")</f>
        <v/>
      </c>
      <c r="Y47" s="39" t="e">
        <f t="shared" si="54"/>
        <v>#REF!</v>
      </c>
      <c r="Z47" s="38"/>
      <c r="AA47" s="57" t="e">
        <f t="shared" ref="AA47:AJ47" si="85">+AA48</f>
        <v>#REF!</v>
      </c>
      <c r="AB47" s="48" t="e">
        <f t="shared" si="85"/>
        <v>#REF!</v>
      </c>
      <c r="AC47" s="57" t="e">
        <f t="shared" si="85"/>
        <v>#REF!</v>
      </c>
      <c r="AD47" s="48" t="e">
        <f t="shared" si="85"/>
        <v>#REF!</v>
      </c>
      <c r="AE47" s="57" t="e">
        <f t="shared" si="85"/>
        <v>#REF!</v>
      </c>
      <c r="AF47" s="48" t="e">
        <f t="shared" si="85"/>
        <v>#REF!</v>
      </c>
      <c r="AG47" s="57" t="e">
        <f t="shared" si="85"/>
        <v>#REF!</v>
      </c>
      <c r="AH47" s="48" t="e">
        <f t="shared" si="85"/>
        <v>#REF!</v>
      </c>
      <c r="AI47" s="57" t="e">
        <f t="shared" si="85"/>
        <v>#REF!</v>
      </c>
      <c r="AJ47" s="48" t="e">
        <f t="shared" si="85"/>
        <v>#REF!</v>
      </c>
      <c r="AM47" s="39" t="e">
        <f t="shared" si="56"/>
        <v>#REF!</v>
      </c>
      <c r="AN47" s="38"/>
      <c r="AO47" s="57" t="e">
        <f t="shared" ref="AO47:AV47" si="86">+AO48</f>
        <v>#REF!</v>
      </c>
      <c r="AP47" s="48" t="e">
        <f t="shared" si="86"/>
        <v>#REF!</v>
      </c>
      <c r="AQ47" s="57" t="e">
        <f t="shared" si="86"/>
        <v>#REF!</v>
      </c>
      <c r="AR47" s="48" t="e">
        <f t="shared" si="86"/>
        <v>#REF!</v>
      </c>
      <c r="AS47" s="57" t="e">
        <f t="shared" si="86"/>
        <v>#REF!</v>
      </c>
      <c r="AT47" s="48" t="e">
        <f t="shared" si="86"/>
        <v>#REF!</v>
      </c>
      <c r="AU47" s="57" t="e">
        <f t="shared" si="86"/>
        <v>#REF!</v>
      </c>
      <c r="AV47" s="48" t="e">
        <f t="shared" si="86"/>
        <v>#REF!</v>
      </c>
      <c r="AW47" s="79" t="e">
        <f t="shared" si="5"/>
        <v>#REF!</v>
      </c>
      <c r="AZ47" s="39" t="e">
        <f t="shared" si="59"/>
        <v>#REF!</v>
      </c>
      <c r="BA47" s="38"/>
      <c r="BB47" s="57" t="e">
        <f>+BB48</f>
        <v>#REF!</v>
      </c>
      <c r="BC47" s="48" t="e">
        <f t="shared" ref="BC47:BL47" si="87">+BC48</f>
        <v>#REF!</v>
      </c>
      <c r="BD47" s="57" t="e">
        <f t="shared" si="87"/>
        <v>#REF!</v>
      </c>
      <c r="BE47" s="48" t="e">
        <f t="shared" si="87"/>
        <v>#REF!</v>
      </c>
      <c r="BF47" s="57" t="e">
        <f t="shared" si="87"/>
        <v>#REF!</v>
      </c>
      <c r="BG47" s="48" t="e">
        <f t="shared" si="87"/>
        <v>#REF!</v>
      </c>
      <c r="BH47" s="57" t="e">
        <f t="shared" si="87"/>
        <v>#REF!</v>
      </c>
      <c r="BI47" s="48" t="e">
        <f t="shared" si="87"/>
        <v>#REF!</v>
      </c>
      <c r="BJ47" s="57" t="e">
        <f t="shared" si="87"/>
        <v>#REF!</v>
      </c>
      <c r="BK47" s="39" t="e">
        <f t="shared" si="87"/>
        <v>#REF!</v>
      </c>
      <c r="BL47" s="38" t="e">
        <f t="shared" si="87"/>
        <v>#REF!</v>
      </c>
    </row>
    <row r="48" spans="1:64" ht="10.5" customHeight="1">
      <c r="A48" s="1">
        <f>+A47+1</f>
        <v>2</v>
      </c>
      <c r="B48" s="360" t="e">
        <f>#REF!</f>
        <v>#REF!</v>
      </c>
      <c r="C48" s="361"/>
      <c r="E48" s="362"/>
      <c r="F48" s="362">
        <f>+F49</f>
        <v>0</v>
      </c>
      <c r="G48" s="362">
        <f>+G49</f>
        <v>0</v>
      </c>
      <c r="I48" s="362"/>
      <c r="J48" s="362">
        <f>+J49</f>
        <v>0</v>
      </c>
      <c r="K48" s="362">
        <f>+K49</f>
        <v>0</v>
      </c>
      <c r="M48" s="362">
        <f>+M49</f>
        <v>0</v>
      </c>
      <c r="N48" s="361"/>
      <c r="O48" s="32" t="str">
        <f t="shared" si="21"/>
        <v/>
      </c>
      <c r="P48" s="33" t="str">
        <f>IF(O48="ERROR","Please insert comment","")</f>
        <v/>
      </c>
      <c r="Y48" s="355" t="e">
        <f t="shared" si="54"/>
        <v>#REF!</v>
      </c>
      <c r="Z48" s="356" t="e">
        <f>C53</f>
        <v>#REF!</v>
      </c>
      <c r="AA48" s="393" t="e">
        <f t="shared" ref="AA48:AI48" si="88">SUMPRODUCT(($A$74:$A$741=$Y48&amp;"- "&amp;$Z48)*($C$74:$C$741=AA$1)*($G$74:$G$741))</f>
        <v>#REF!</v>
      </c>
      <c r="AB48" s="394" t="e">
        <f t="shared" si="88"/>
        <v>#REF!</v>
      </c>
      <c r="AC48" s="393" t="e">
        <f t="shared" si="88"/>
        <v>#REF!</v>
      </c>
      <c r="AD48" s="394" t="e">
        <f t="shared" si="88"/>
        <v>#REF!</v>
      </c>
      <c r="AE48" s="393" t="e">
        <f t="shared" si="88"/>
        <v>#REF!</v>
      </c>
      <c r="AF48" s="394" t="e">
        <f t="shared" si="88"/>
        <v>#REF!</v>
      </c>
      <c r="AG48" s="393" t="e">
        <f t="shared" si="88"/>
        <v>#REF!</v>
      </c>
      <c r="AH48" s="394" t="e">
        <f t="shared" si="88"/>
        <v>#REF!</v>
      </c>
      <c r="AI48" s="393" t="e">
        <f t="shared" si="88"/>
        <v>#REF!</v>
      </c>
      <c r="AJ48" s="394" t="e">
        <f t="shared" si="68"/>
        <v>#REF!</v>
      </c>
      <c r="AM48" s="355" t="e">
        <f t="shared" si="56"/>
        <v>#REF!</v>
      </c>
      <c r="AN48" s="356" t="e">
        <f>C53</f>
        <v>#REF!</v>
      </c>
      <c r="AO48" s="393" t="e">
        <f>SUMPRODUCT(($J$74:$J$740=$AM48&amp;"- "&amp;$AN48)*($K$74:$K$740=AO$1)*($O$74:$O$740))</f>
        <v>#REF!</v>
      </c>
      <c r="AP48" s="393" t="e">
        <f t="shared" ref="AP48:AV48" si="89">SUMPRODUCT(($J$74:$J$740=$AM48&amp;"- "&amp;$AN48)*($K$74:$K$740=AP$1)*($O$74:$O$740))</f>
        <v>#REF!</v>
      </c>
      <c r="AQ48" s="393" t="e">
        <f t="shared" si="89"/>
        <v>#REF!</v>
      </c>
      <c r="AR48" s="393" t="e">
        <f t="shared" si="89"/>
        <v>#REF!</v>
      </c>
      <c r="AS48" s="393" t="e">
        <f t="shared" si="89"/>
        <v>#REF!</v>
      </c>
      <c r="AT48" s="393" t="e">
        <f t="shared" si="89"/>
        <v>#REF!</v>
      </c>
      <c r="AU48" s="393" t="e">
        <f t="shared" si="89"/>
        <v>#REF!</v>
      </c>
      <c r="AV48" s="393" t="e">
        <f t="shared" si="89"/>
        <v>#REF!</v>
      </c>
      <c r="AW48" s="395" t="e">
        <f t="shared" si="5"/>
        <v>#REF!</v>
      </c>
      <c r="AZ48" s="355" t="e">
        <f t="shared" si="59"/>
        <v>#REF!</v>
      </c>
      <c r="BA48" s="356" t="e">
        <f>C53</f>
        <v>#REF!</v>
      </c>
      <c r="BB48" s="393" t="e">
        <f t="shared" ref="BB48:BL48" si="90">SUMPRODUCT(($C$9:$C$68=$BA48)*($N$9:$N$68=BB$1)*($M$9:$M$68))</f>
        <v>#REF!</v>
      </c>
      <c r="BC48" s="394" t="e">
        <f t="shared" si="90"/>
        <v>#REF!</v>
      </c>
      <c r="BD48" s="393" t="e">
        <f t="shared" si="90"/>
        <v>#REF!</v>
      </c>
      <c r="BE48" s="394" t="e">
        <f t="shared" si="90"/>
        <v>#REF!</v>
      </c>
      <c r="BF48" s="393" t="e">
        <f t="shared" si="90"/>
        <v>#REF!</v>
      </c>
      <c r="BG48" s="394" t="e">
        <f t="shared" si="90"/>
        <v>#REF!</v>
      </c>
      <c r="BH48" s="393" t="e">
        <f t="shared" si="90"/>
        <v>#REF!</v>
      </c>
      <c r="BI48" s="394" t="e">
        <f t="shared" si="90"/>
        <v>#REF!</v>
      </c>
      <c r="BJ48" s="393" t="e">
        <f t="shared" si="90"/>
        <v>#REF!</v>
      </c>
      <c r="BK48" s="355" t="e">
        <f t="shared" si="90"/>
        <v>#REF!</v>
      </c>
      <c r="BL48" s="356" t="e">
        <f t="shared" si="90"/>
        <v>#REF!</v>
      </c>
    </row>
    <row r="49" spans="1:64">
      <c r="A49" s="1">
        <f>+A48+1</f>
        <v>3</v>
      </c>
      <c r="B49" s="10" t="e">
        <f>#REF!</f>
        <v>#REF!</v>
      </c>
      <c r="C49" s="11" t="e">
        <f>#REF!</f>
        <v>#REF!</v>
      </c>
      <c r="E49" s="72"/>
      <c r="F49" s="72">
        <f>SUMIF($A$74:$A$741,B49&amp;"- "&amp;C49,$G$74:$G$741)</f>
        <v>0</v>
      </c>
      <c r="G49" s="72">
        <f>E49+F49</f>
        <v>0</v>
      </c>
      <c r="I49" s="72"/>
      <c r="J49" s="72">
        <f t="shared" si="20"/>
        <v>0</v>
      </c>
      <c r="K49" s="72">
        <f>I49+J49</f>
        <v>0</v>
      </c>
      <c r="M49" s="72">
        <f>G49-K49</f>
        <v>0</v>
      </c>
      <c r="N49" s="11"/>
      <c r="O49" s="32"/>
      <c r="P49" s="33"/>
      <c r="Y49" s="39" t="e">
        <f t="shared" si="54"/>
        <v>#REF!</v>
      </c>
      <c r="Z49" s="38"/>
      <c r="AA49" s="57" t="e">
        <f t="shared" ref="AA49:AJ49" si="91">+AA50</f>
        <v>#REF!</v>
      </c>
      <c r="AB49" s="48" t="e">
        <f t="shared" si="91"/>
        <v>#REF!</v>
      </c>
      <c r="AC49" s="57" t="e">
        <f t="shared" si="91"/>
        <v>#REF!</v>
      </c>
      <c r="AD49" s="48" t="e">
        <f t="shared" si="91"/>
        <v>#REF!</v>
      </c>
      <c r="AE49" s="57" t="e">
        <f t="shared" si="91"/>
        <v>#REF!</v>
      </c>
      <c r="AF49" s="48" t="e">
        <f t="shared" si="91"/>
        <v>#REF!</v>
      </c>
      <c r="AG49" s="57" t="e">
        <f t="shared" si="91"/>
        <v>#REF!</v>
      </c>
      <c r="AH49" s="48" t="e">
        <f t="shared" si="91"/>
        <v>#REF!</v>
      </c>
      <c r="AI49" s="57" t="e">
        <f t="shared" si="91"/>
        <v>#REF!</v>
      </c>
      <c r="AJ49" s="48" t="e">
        <f t="shared" si="91"/>
        <v>#REF!</v>
      </c>
      <c r="AM49" s="39" t="e">
        <f t="shared" si="56"/>
        <v>#REF!</v>
      </c>
      <c r="AN49" s="38"/>
      <c r="AO49" s="57" t="e">
        <f t="shared" ref="AO49:AV49" si="92">+AO50</f>
        <v>#REF!</v>
      </c>
      <c r="AP49" s="48" t="e">
        <f t="shared" si="92"/>
        <v>#REF!</v>
      </c>
      <c r="AQ49" s="57" t="e">
        <f t="shared" si="92"/>
        <v>#REF!</v>
      </c>
      <c r="AR49" s="48" t="e">
        <f t="shared" si="92"/>
        <v>#REF!</v>
      </c>
      <c r="AS49" s="57" t="e">
        <f t="shared" si="92"/>
        <v>#REF!</v>
      </c>
      <c r="AT49" s="48" t="e">
        <f t="shared" si="92"/>
        <v>#REF!</v>
      </c>
      <c r="AU49" s="57" t="e">
        <f t="shared" si="92"/>
        <v>#REF!</v>
      </c>
      <c r="AV49" s="48" t="e">
        <f t="shared" si="92"/>
        <v>#REF!</v>
      </c>
      <c r="AW49" s="79" t="e">
        <f t="shared" si="5"/>
        <v>#REF!</v>
      </c>
      <c r="AZ49" s="39" t="e">
        <f t="shared" si="59"/>
        <v>#REF!</v>
      </c>
      <c r="BA49" s="38"/>
      <c r="BB49" s="57" t="e">
        <f>+BB50</f>
        <v>#REF!</v>
      </c>
      <c r="BC49" s="48" t="e">
        <f t="shared" ref="BC49:BL49" si="93">+BC50</f>
        <v>#REF!</v>
      </c>
      <c r="BD49" s="57" t="e">
        <f t="shared" si="93"/>
        <v>#REF!</v>
      </c>
      <c r="BE49" s="48" t="e">
        <f t="shared" si="93"/>
        <v>#REF!</v>
      </c>
      <c r="BF49" s="57" t="e">
        <f t="shared" si="93"/>
        <v>#REF!</v>
      </c>
      <c r="BG49" s="48" t="e">
        <f t="shared" si="93"/>
        <v>#REF!</v>
      </c>
      <c r="BH49" s="57" t="e">
        <f t="shared" si="93"/>
        <v>#REF!</v>
      </c>
      <c r="BI49" s="48" t="e">
        <f t="shared" si="93"/>
        <v>#REF!</v>
      </c>
      <c r="BJ49" s="57" t="e">
        <f t="shared" si="93"/>
        <v>#REF!</v>
      </c>
      <c r="BK49" s="39" t="e">
        <f t="shared" si="93"/>
        <v>#REF!</v>
      </c>
      <c r="BL49" s="38" t="e">
        <f t="shared" si="93"/>
        <v>#REF!</v>
      </c>
    </row>
    <row r="50" spans="1:64" ht="10.5" customHeight="1">
      <c r="A50" s="1">
        <f>+A49+1</f>
        <v>4</v>
      </c>
      <c r="B50" s="39" t="e">
        <f>#REF!</f>
        <v>#REF!</v>
      </c>
      <c r="C50" s="38"/>
      <c r="E50" s="71">
        <f>+E51</f>
        <v>0</v>
      </c>
      <c r="F50" s="71">
        <f>+F51</f>
        <v>0</v>
      </c>
      <c r="G50" s="71">
        <f>+G51</f>
        <v>0</v>
      </c>
      <c r="I50" s="71">
        <f>+I51</f>
        <v>0</v>
      </c>
      <c r="J50" s="71">
        <f>+J51</f>
        <v>0</v>
      </c>
      <c r="K50" s="71">
        <f>+K51</f>
        <v>0</v>
      </c>
      <c r="M50" s="71">
        <f>+M51</f>
        <v>0</v>
      </c>
      <c r="N50" s="38"/>
      <c r="O50" s="32" t="str">
        <f t="shared" si="21"/>
        <v/>
      </c>
      <c r="P50" s="33" t="str">
        <f t="shared" ref="P50:P57" si="94">IF(O50="ERROR","Please insert comment","")</f>
        <v/>
      </c>
      <c r="Y50" s="355" t="e">
        <f t="shared" si="54"/>
        <v>#REF!</v>
      </c>
      <c r="Z50" s="356" t="e">
        <f>C55</f>
        <v>#REF!</v>
      </c>
      <c r="AA50" s="393" t="e">
        <f t="shared" ref="AA50:AI50" si="95">SUMPRODUCT(($A$74:$A$741=$Y50&amp;"- "&amp;$Z50)*($C$74:$C$741=AA$1)*($G$74:$G$741))</f>
        <v>#REF!</v>
      </c>
      <c r="AB50" s="394" t="e">
        <f t="shared" si="95"/>
        <v>#REF!</v>
      </c>
      <c r="AC50" s="393" t="e">
        <f t="shared" si="95"/>
        <v>#REF!</v>
      </c>
      <c r="AD50" s="394" t="e">
        <f t="shared" si="95"/>
        <v>#REF!</v>
      </c>
      <c r="AE50" s="393" t="e">
        <f t="shared" si="95"/>
        <v>#REF!</v>
      </c>
      <c r="AF50" s="394" t="e">
        <f t="shared" si="95"/>
        <v>#REF!</v>
      </c>
      <c r="AG50" s="393" t="e">
        <f t="shared" si="95"/>
        <v>#REF!</v>
      </c>
      <c r="AH50" s="394" t="e">
        <f t="shared" si="95"/>
        <v>#REF!</v>
      </c>
      <c r="AI50" s="393" t="e">
        <f t="shared" si="95"/>
        <v>#REF!</v>
      </c>
      <c r="AJ50" s="394" t="e">
        <f t="shared" si="68"/>
        <v>#REF!</v>
      </c>
      <c r="AM50" s="355" t="e">
        <f t="shared" si="56"/>
        <v>#REF!</v>
      </c>
      <c r="AN50" s="356" t="e">
        <f>C55</f>
        <v>#REF!</v>
      </c>
      <c r="AO50" s="393" t="e">
        <f>SUMPRODUCT(($J$74:$J$740=$AM50&amp;"- "&amp;$AN50)*($K$74:$K$740=AO$1)*($O$74:$O$740))</f>
        <v>#REF!</v>
      </c>
      <c r="AP50" s="393" t="e">
        <f t="shared" ref="AP50:AV51" si="96">SUMPRODUCT(($J$74:$J$740=$AM50&amp;"- "&amp;$AN50)*($K$74:$K$740=AP$1)*($O$74:$O$740))</f>
        <v>#REF!</v>
      </c>
      <c r="AQ50" s="393" t="e">
        <f t="shared" si="96"/>
        <v>#REF!</v>
      </c>
      <c r="AR50" s="393" t="e">
        <f t="shared" si="96"/>
        <v>#REF!</v>
      </c>
      <c r="AS50" s="393" t="e">
        <f t="shared" si="96"/>
        <v>#REF!</v>
      </c>
      <c r="AT50" s="393" t="e">
        <f t="shared" si="96"/>
        <v>#REF!</v>
      </c>
      <c r="AU50" s="393" t="e">
        <f t="shared" si="96"/>
        <v>#REF!</v>
      </c>
      <c r="AV50" s="393" t="e">
        <f t="shared" si="96"/>
        <v>#REF!</v>
      </c>
      <c r="AW50" s="395" t="e">
        <f t="shared" si="5"/>
        <v>#REF!</v>
      </c>
      <c r="AZ50" s="355" t="e">
        <f t="shared" si="59"/>
        <v>#REF!</v>
      </c>
      <c r="BA50" s="356" t="e">
        <f>C55</f>
        <v>#REF!</v>
      </c>
      <c r="BB50" s="393" t="e">
        <f t="shared" ref="BB50:BL50" si="97">SUMPRODUCT(($C$9:$C$68=$BA50)*($N$9:$N$68=BB$1)*($M$9:$M$68))</f>
        <v>#REF!</v>
      </c>
      <c r="BC50" s="394" t="e">
        <f t="shared" si="97"/>
        <v>#REF!</v>
      </c>
      <c r="BD50" s="393" t="e">
        <f t="shared" si="97"/>
        <v>#REF!</v>
      </c>
      <c r="BE50" s="394" t="e">
        <f t="shared" si="97"/>
        <v>#REF!</v>
      </c>
      <c r="BF50" s="393" t="e">
        <f t="shared" si="97"/>
        <v>#REF!</v>
      </c>
      <c r="BG50" s="394" t="e">
        <f t="shared" si="97"/>
        <v>#REF!</v>
      </c>
      <c r="BH50" s="393" t="e">
        <f t="shared" si="97"/>
        <v>#REF!</v>
      </c>
      <c r="BI50" s="394" t="e">
        <f t="shared" si="97"/>
        <v>#REF!</v>
      </c>
      <c r="BJ50" s="393" t="e">
        <f t="shared" si="97"/>
        <v>#REF!</v>
      </c>
      <c r="BK50" s="355" t="e">
        <f t="shared" si="97"/>
        <v>#REF!</v>
      </c>
      <c r="BL50" s="356" t="e">
        <f t="shared" si="97"/>
        <v>#REF!</v>
      </c>
    </row>
    <row r="51" spans="1:64">
      <c r="A51" s="1">
        <f>+A50+1</f>
        <v>5</v>
      </c>
      <c r="B51" s="355" t="e">
        <f>#REF!</f>
        <v>#REF!</v>
      </c>
      <c r="C51" s="356" t="e">
        <f>#REF!</f>
        <v>#REF!</v>
      </c>
      <c r="E51" s="358"/>
      <c r="F51" s="358">
        <f>SUMIF($A$74:$A$741,B51&amp;"- "&amp;C51,$G$74:$G$741)</f>
        <v>0</v>
      </c>
      <c r="G51" s="358">
        <f>E51+F51</f>
        <v>0</v>
      </c>
      <c r="I51" s="358"/>
      <c r="J51" s="358">
        <f t="shared" si="20"/>
        <v>0</v>
      </c>
      <c r="K51" s="358">
        <f>I51+J51</f>
        <v>0</v>
      </c>
      <c r="M51" s="358">
        <f>G51-K51</f>
        <v>0</v>
      </c>
      <c r="N51" s="356"/>
      <c r="O51" s="32" t="str">
        <f t="shared" si="21"/>
        <v/>
      </c>
      <c r="P51" s="33" t="str">
        <f t="shared" si="94"/>
        <v/>
      </c>
      <c r="Y51" s="42" t="e">
        <f t="shared" si="54"/>
        <v>#REF!</v>
      </c>
      <c r="Z51" s="42"/>
      <c r="AA51" s="52" t="e">
        <f t="shared" ref="AA51:AJ51" si="98">SUM(AA3,AA9,AA25,AA30,AA33,AA36,AA43,AA45,AA47,AA49)</f>
        <v>#REF!</v>
      </c>
      <c r="AB51" s="52" t="e">
        <f t="shared" si="98"/>
        <v>#REF!</v>
      </c>
      <c r="AC51" s="52" t="e">
        <f t="shared" si="98"/>
        <v>#REF!</v>
      </c>
      <c r="AD51" s="52" t="e">
        <f t="shared" si="98"/>
        <v>#REF!</v>
      </c>
      <c r="AE51" s="52" t="e">
        <f t="shared" si="98"/>
        <v>#REF!</v>
      </c>
      <c r="AF51" s="52" t="e">
        <f t="shared" si="98"/>
        <v>#REF!</v>
      </c>
      <c r="AG51" s="52" t="e">
        <f t="shared" si="98"/>
        <v>#REF!</v>
      </c>
      <c r="AH51" s="52" t="e">
        <f t="shared" si="98"/>
        <v>#REF!</v>
      </c>
      <c r="AI51" s="52" t="e">
        <f t="shared" si="98"/>
        <v>#REF!</v>
      </c>
      <c r="AJ51" s="52" t="e">
        <f t="shared" si="98"/>
        <v>#REF!</v>
      </c>
      <c r="AM51" s="42" t="e">
        <f t="shared" si="56"/>
        <v>#REF!</v>
      </c>
      <c r="AN51" s="42"/>
      <c r="AO51" s="62" t="e">
        <f>SUMPRODUCT(($J$74:$J$740=$AM51&amp;"- "&amp;$AN51)*($K$74:$K$740=AO$1)*($O$74:$O$740))</f>
        <v>#REF!</v>
      </c>
      <c r="AP51" s="62" t="e">
        <f t="shared" si="96"/>
        <v>#REF!</v>
      </c>
      <c r="AQ51" s="62" t="e">
        <f t="shared" si="96"/>
        <v>#REF!</v>
      </c>
      <c r="AR51" s="62" t="e">
        <f t="shared" si="96"/>
        <v>#REF!</v>
      </c>
      <c r="AS51" s="62" t="e">
        <f t="shared" si="96"/>
        <v>#REF!</v>
      </c>
      <c r="AT51" s="62" t="e">
        <f t="shared" si="96"/>
        <v>#REF!</v>
      </c>
      <c r="AU51" s="62" t="e">
        <f t="shared" si="96"/>
        <v>#REF!</v>
      </c>
      <c r="AV51" s="62" t="e">
        <f t="shared" si="96"/>
        <v>#REF!</v>
      </c>
      <c r="AW51" s="79" t="e">
        <f t="shared" si="5"/>
        <v>#REF!</v>
      </c>
      <c r="AZ51" s="42" t="e">
        <f t="shared" si="59"/>
        <v>#REF!</v>
      </c>
      <c r="BA51" s="42"/>
      <c r="BB51" s="52" t="e">
        <f>SUM(BB3,BB9,BB25,BB30,BB33,BB36,BB43,BB45,BB47,BB49)</f>
        <v>#REF!</v>
      </c>
      <c r="BC51" s="52" t="e">
        <f t="shared" ref="BC51:BL51" si="99">SUM(BC3,BC9,BC25,BC30,BC33,BC36,BC43,BC45,BC47,BC49)</f>
        <v>#REF!</v>
      </c>
      <c r="BD51" s="52" t="e">
        <f t="shared" si="99"/>
        <v>#REF!</v>
      </c>
      <c r="BE51" s="52" t="e">
        <f t="shared" si="99"/>
        <v>#REF!</v>
      </c>
      <c r="BF51" s="52" t="e">
        <f t="shared" si="99"/>
        <v>#REF!</v>
      </c>
      <c r="BG51" s="52" t="e">
        <f t="shared" si="99"/>
        <v>#REF!</v>
      </c>
      <c r="BH51" s="52" t="e">
        <f t="shared" si="99"/>
        <v>#REF!</v>
      </c>
      <c r="BI51" s="52" t="e">
        <f t="shared" si="99"/>
        <v>#REF!</v>
      </c>
      <c r="BJ51" s="52" t="e">
        <f t="shared" si="99"/>
        <v>#REF!</v>
      </c>
      <c r="BK51" s="42" t="e">
        <f t="shared" si="99"/>
        <v>#REF!</v>
      </c>
      <c r="BL51" s="42" t="e">
        <f t="shared" si="99"/>
        <v>#REF!</v>
      </c>
    </row>
    <row r="52" spans="1:64">
      <c r="A52" s="1">
        <f>+A51+1</f>
        <v>6</v>
      </c>
      <c r="B52" s="39" t="e">
        <f>#REF!</f>
        <v>#REF!</v>
      </c>
      <c r="C52" s="38"/>
      <c r="E52" s="71">
        <f>+E53</f>
        <v>0</v>
      </c>
      <c r="F52" s="71">
        <f>+F53</f>
        <v>0</v>
      </c>
      <c r="G52" s="71">
        <f>+G53</f>
        <v>0</v>
      </c>
      <c r="I52" s="71">
        <f>+I53</f>
        <v>0</v>
      </c>
      <c r="J52" s="71">
        <f>+J53</f>
        <v>0</v>
      </c>
      <c r="K52" s="71">
        <f>+K53</f>
        <v>0</v>
      </c>
      <c r="M52" s="71">
        <f>+M53</f>
        <v>0</v>
      </c>
      <c r="N52" s="38"/>
      <c r="O52" s="32" t="str">
        <f>IF(M52=0,"",IF(N52=0,"ERROR",""))</f>
        <v/>
      </c>
      <c r="P52" s="33" t="str">
        <f t="shared" si="94"/>
        <v/>
      </c>
      <c r="Y52" s="355" t="e">
        <f t="shared" si="54"/>
        <v>#REF!</v>
      </c>
      <c r="Z52" s="356"/>
      <c r="AA52" s="393" t="e">
        <f t="shared" ref="AA52:AJ52" si="100">+AA53+AA54</f>
        <v>#REF!</v>
      </c>
      <c r="AB52" s="394" t="e">
        <f t="shared" si="100"/>
        <v>#REF!</v>
      </c>
      <c r="AC52" s="393" t="e">
        <f t="shared" si="100"/>
        <v>#REF!</v>
      </c>
      <c r="AD52" s="394" t="e">
        <f t="shared" si="100"/>
        <v>#REF!</v>
      </c>
      <c r="AE52" s="393" t="e">
        <f t="shared" si="100"/>
        <v>#REF!</v>
      </c>
      <c r="AF52" s="394" t="e">
        <f t="shared" si="100"/>
        <v>#REF!</v>
      </c>
      <c r="AG52" s="393" t="e">
        <f t="shared" si="100"/>
        <v>#REF!</v>
      </c>
      <c r="AH52" s="394" t="e">
        <f t="shared" si="100"/>
        <v>#REF!</v>
      </c>
      <c r="AI52" s="393" t="e">
        <f t="shared" si="100"/>
        <v>#REF!</v>
      </c>
      <c r="AJ52" s="394" t="e">
        <f t="shared" si="100"/>
        <v>#REF!</v>
      </c>
      <c r="AM52" s="355" t="e">
        <f t="shared" si="56"/>
        <v>#REF!</v>
      </c>
      <c r="AN52" s="356"/>
      <c r="AO52" s="393" t="e">
        <f t="shared" ref="AO52:AV52" si="101">+AO53+AO54</f>
        <v>#REF!</v>
      </c>
      <c r="AP52" s="393" t="e">
        <f t="shared" si="101"/>
        <v>#REF!</v>
      </c>
      <c r="AQ52" s="393" t="e">
        <f t="shared" si="101"/>
        <v>#REF!</v>
      </c>
      <c r="AR52" s="393" t="e">
        <f t="shared" si="101"/>
        <v>#REF!</v>
      </c>
      <c r="AS52" s="393" t="e">
        <f t="shared" si="101"/>
        <v>#REF!</v>
      </c>
      <c r="AT52" s="393" t="e">
        <f t="shared" si="101"/>
        <v>#REF!</v>
      </c>
      <c r="AU52" s="393" t="e">
        <f t="shared" si="101"/>
        <v>#REF!</v>
      </c>
      <c r="AV52" s="393" t="e">
        <f t="shared" si="101"/>
        <v>#REF!</v>
      </c>
      <c r="AW52" s="395" t="e">
        <f t="shared" si="5"/>
        <v>#REF!</v>
      </c>
      <c r="AZ52" s="355" t="e">
        <f t="shared" si="59"/>
        <v>#REF!</v>
      </c>
      <c r="BA52" s="356"/>
      <c r="BB52" s="393" t="e">
        <f>+BB53+BB54</f>
        <v>#REF!</v>
      </c>
      <c r="BC52" s="394" t="e">
        <f t="shared" ref="BC52:BL52" si="102">+BC53+BC54</f>
        <v>#REF!</v>
      </c>
      <c r="BD52" s="393" t="e">
        <f t="shared" si="102"/>
        <v>#REF!</v>
      </c>
      <c r="BE52" s="394" t="e">
        <f t="shared" si="102"/>
        <v>#REF!</v>
      </c>
      <c r="BF52" s="393" t="e">
        <f t="shared" si="102"/>
        <v>#REF!</v>
      </c>
      <c r="BG52" s="394" t="e">
        <f t="shared" si="102"/>
        <v>#REF!</v>
      </c>
      <c r="BH52" s="393" t="e">
        <f t="shared" si="102"/>
        <v>#REF!</v>
      </c>
      <c r="BI52" s="394" t="e">
        <f t="shared" si="102"/>
        <v>#REF!</v>
      </c>
      <c r="BJ52" s="393" t="e">
        <f t="shared" si="102"/>
        <v>#REF!</v>
      </c>
      <c r="BK52" s="355" t="e">
        <f t="shared" si="102"/>
        <v>#REF!</v>
      </c>
      <c r="BL52" s="356" t="e">
        <f t="shared" si="102"/>
        <v>#REF!</v>
      </c>
    </row>
    <row r="53" spans="1:64">
      <c r="A53" s="1"/>
      <c r="B53" s="10" t="e">
        <f>#REF!</f>
        <v>#REF!</v>
      </c>
      <c r="C53" s="11" t="e">
        <f>#REF!</f>
        <v>#REF!</v>
      </c>
      <c r="D53" s="1"/>
      <c r="E53" s="72"/>
      <c r="F53" s="72">
        <f>SUMIF($A$74:$A$741,B53&amp;"- "&amp;C53,$G$74:$G$741)</f>
        <v>0</v>
      </c>
      <c r="G53" s="72">
        <f>E53+F53</f>
        <v>0</v>
      </c>
      <c r="H53" s="1"/>
      <c r="I53" s="72"/>
      <c r="J53" s="72">
        <f t="shared" si="20"/>
        <v>0</v>
      </c>
      <c r="K53" s="72">
        <f>I53+J53</f>
        <v>0</v>
      </c>
      <c r="L53" s="1"/>
      <c r="M53" s="72">
        <f>G53-K53</f>
        <v>0</v>
      </c>
      <c r="N53" s="11"/>
      <c r="O53" s="32" t="str">
        <f t="shared" si="21"/>
        <v/>
      </c>
      <c r="P53" s="33" t="str">
        <f t="shared" si="94"/>
        <v/>
      </c>
      <c r="Y53" s="10" t="e">
        <f t="shared" si="54"/>
        <v>#REF!</v>
      </c>
      <c r="Z53" s="45" t="e">
        <f t="shared" si="54"/>
        <v>#REF!</v>
      </c>
      <c r="AA53" s="62" t="e">
        <f t="shared" ref="AA53:AI54" si="103">SUMPRODUCT(($A$74:$A$741=$Y53&amp;"- "&amp;$Z53)*($C$74:$C$741=AA$1)*($G$74:$G$741))</f>
        <v>#REF!</v>
      </c>
      <c r="AB53" s="53" t="e">
        <f t="shared" si="103"/>
        <v>#REF!</v>
      </c>
      <c r="AC53" s="62" t="e">
        <f t="shared" si="103"/>
        <v>#REF!</v>
      </c>
      <c r="AD53" s="53" t="e">
        <f t="shared" si="103"/>
        <v>#REF!</v>
      </c>
      <c r="AE53" s="62" t="e">
        <f t="shared" si="103"/>
        <v>#REF!</v>
      </c>
      <c r="AF53" s="53" t="e">
        <f t="shared" si="103"/>
        <v>#REF!</v>
      </c>
      <c r="AG53" s="62" t="e">
        <f t="shared" si="103"/>
        <v>#REF!</v>
      </c>
      <c r="AH53" s="53" t="e">
        <f t="shared" si="103"/>
        <v>#REF!</v>
      </c>
      <c r="AI53" s="62" t="e">
        <f t="shared" si="103"/>
        <v>#REF!</v>
      </c>
      <c r="AJ53" s="53" t="e">
        <f t="shared" ref="AJ53:AJ58" si="104">SUM(AA53:AI53)</f>
        <v>#REF!</v>
      </c>
      <c r="AM53" s="10" t="e">
        <f t="shared" si="56"/>
        <v>#REF!</v>
      </c>
      <c r="AN53" s="45" t="e">
        <f t="shared" si="56"/>
        <v>#REF!</v>
      </c>
      <c r="AO53" s="62" t="e">
        <f>SUMPRODUCT(($J$74:$J$740=$AM53&amp;"- "&amp;$AN53)*($K$74:$K$740=AO$1)*($O$74:$O$740))</f>
        <v>#REF!</v>
      </c>
      <c r="AP53" s="62" t="e">
        <f t="shared" ref="AP53:AV55" si="105">SUMPRODUCT(($J$74:$J$740=$AM53&amp;"- "&amp;$AN53)*($K$74:$K$740=AP$1)*($O$74:$O$740))</f>
        <v>#REF!</v>
      </c>
      <c r="AQ53" s="62" t="e">
        <f t="shared" si="105"/>
        <v>#REF!</v>
      </c>
      <c r="AR53" s="62" t="e">
        <f t="shared" si="105"/>
        <v>#REF!</v>
      </c>
      <c r="AS53" s="62" t="e">
        <f t="shared" si="105"/>
        <v>#REF!</v>
      </c>
      <c r="AT53" s="62" t="e">
        <f t="shared" si="105"/>
        <v>#REF!</v>
      </c>
      <c r="AU53" s="62" t="e">
        <f t="shared" si="105"/>
        <v>#REF!</v>
      </c>
      <c r="AV53" s="62" t="e">
        <f t="shared" si="105"/>
        <v>#REF!</v>
      </c>
      <c r="AW53" s="79" t="e">
        <f t="shared" si="5"/>
        <v>#REF!</v>
      </c>
      <c r="AZ53" s="10" t="e">
        <f t="shared" si="59"/>
        <v>#REF!</v>
      </c>
      <c r="BA53" s="45" t="e">
        <f>C58</f>
        <v>#REF!</v>
      </c>
      <c r="BB53" s="62" t="e">
        <f t="shared" ref="BB53:BL54" si="106">SUMPRODUCT(($C$9:$C$68=$BA53)*($N$9:$N$68=BB$1)*($M$9:$M$68))</f>
        <v>#REF!</v>
      </c>
      <c r="BC53" s="53" t="e">
        <f t="shared" si="106"/>
        <v>#REF!</v>
      </c>
      <c r="BD53" s="62" t="e">
        <f t="shared" si="106"/>
        <v>#REF!</v>
      </c>
      <c r="BE53" s="53" t="e">
        <f t="shared" si="106"/>
        <v>#REF!</v>
      </c>
      <c r="BF53" s="62" t="e">
        <f t="shared" si="106"/>
        <v>#REF!</v>
      </c>
      <c r="BG53" s="53" t="e">
        <f t="shared" si="106"/>
        <v>#REF!</v>
      </c>
      <c r="BH53" s="62" t="e">
        <f t="shared" si="106"/>
        <v>#REF!</v>
      </c>
      <c r="BI53" s="53" t="e">
        <f t="shared" si="106"/>
        <v>#REF!</v>
      </c>
      <c r="BJ53" s="62" t="e">
        <f t="shared" si="106"/>
        <v>#REF!</v>
      </c>
      <c r="BK53" s="10" t="e">
        <f t="shared" si="106"/>
        <v>#REF!</v>
      </c>
      <c r="BL53" s="45" t="e">
        <f t="shared" si="106"/>
        <v>#REF!</v>
      </c>
    </row>
    <row r="54" spans="1:64">
      <c r="A54" s="1">
        <f>+A52+1</f>
        <v>7</v>
      </c>
      <c r="B54" s="39" t="e">
        <f>#REF!</f>
        <v>#REF!</v>
      </c>
      <c r="C54" s="38"/>
      <c r="E54" s="71">
        <f>+E55</f>
        <v>0</v>
      </c>
      <c r="F54" s="71">
        <f>+F55</f>
        <v>0</v>
      </c>
      <c r="G54" s="71">
        <f>+G55</f>
        <v>0</v>
      </c>
      <c r="I54" s="71">
        <f>+I55</f>
        <v>0</v>
      </c>
      <c r="J54" s="71">
        <f>+J55</f>
        <v>0</v>
      </c>
      <c r="K54" s="71">
        <f>+K55</f>
        <v>0</v>
      </c>
      <c r="M54" s="71">
        <f>+M55</f>
        <v>0</v>
      </c>
      <c r="N54" s="38"/>
      <c r="O54" s="32" t="str">
        <f t="shared" si="21"/>
        <v/>
      </c>
      <c r="P54" s="33" t="str">
        <f t="shared" si="94"/>
        <v/>
      </c>
      <c r="Y54" s="1" t="e">
        <f t="shared" si="54"/>
        <v>#REF!</v>
      </c>
      <c r="Z54" s="26" t="e">
        <f>C59</f>
        <v>#REF!</v>
      </c>
      <c r="AA54" s="66" t="e">
        <f t="shared" si="103"/>
        <v>#REF!</v>
      </c>
      <c r="AB54" s="54" t="e">
        <f t="shared" si="103"/>
        <v>#REF!</v>
      </c>
      <c r="AC54" s="66" t="e">
        <f t="shared" si="103"/>
        <v>#REF!</v>
      </c>
      <c r="AD54" s="54" t="e">
        <f t="shared" si="103"/>
        <v>#REF!</v>
      </c>
      <c r="AE54" s="66" t="e">
        <f t="shared" si="103"/>
        <v>#REF!</v>
      </c>
      <c r="AF54" s="54" t="e">
        <f t="shared" si="103"/>
        <v>#REF!</v>
      </c>
      <c r="AG54" s="66" t="e">
        <f t="shared" si="103"/>
        <v>#REF!</v>
      </c>
      <c r="AH54" s="54" t="e">
        <f t="shared" si="103"/>
        <v>#REF!</v>
      </c>
      <c r="AI54" s="66" t="e">
        <f t="shared" si="103"/>
        <v>#REF!</v>
      </c>
      <c r="AJ54" s="54" t="e">
        <f t="shared" si="104"/>
        <v>#REF!</v>
      </c>
      <c r="AM54" s="1" t="e">
        <f t="shared" si="56"/>
        <v>#REF!</v>
      </c>
      <c r="AN54" s="26" t="e">
        <f t="shared" si="56"/>
        <v>#REF!</v>
      </c>
      <c r="AO54" s="62" t="e">
        <f>SUMPRODUCT(($J$74:$J$740=$AM54&amp;"- "&amp;$AN54)*($K$74:$K$740=AO$1)*($O$74:$O$740))</f>
        <v>#REF!</v>
      </c>
      <c r="AP54" s="62" t="e">
        <f t="shared" si="105"/>
        <v>#REF!</v>
      </c>
      <c r="AQ54" s="62" t="e">
        <f t="shared" si="105"/>
        <v>#REF!</v>
      </c>
      <c r="AR54" s="62" t="e">
        <f t="shared" si="105"/>
        <v>#REF!</v>
      </c>
      <c r="AS54" s="62" t="e">
        <f t="shared" si="105"/>
        <v>#REF!</v>
      </c>
      <c r="AT54" s="62" t="e">
        <f t="shared" si="105"/>
        <v>#REF!</v>
      </c>
      <c r="AU54" s="62" t="e">
        <f t="shared" si="105"/>
        <v>#REF!</v>
      </c>
      <c r="AV54" s="62" t="e">
        <f t="shared" si="105"/>
        <v>#REF!</v>
      </c>
      <c r="AW54" s="79" t="e">
        <f t="shared" si="5"/>
        <v>#REF!</v>
      </c>
      <c r="AZ54" s="1" t="e">
        <f t="shared" si="59"/>
        <v>#REF!</v>
      </c>
      <c r="BA54" s="26" t="e">
        <f>C59</f>
        <v>#REF!</v>
      </c>
      <c r="BB54" s="66" t="e">
        <f t="shared" si="106"/>
        <v>#REF!</v>
      </c>
      <c r="BC54" s="54" t="e">
        <f t="shared" si="106"/>
        <v>#REF!</v>
      </c>
      <c r="BD54" s="66" t="e">
        <f t="shared" si="106"/>
        <v>#REF!</v>
      </c>
      <c r="BE54" s="54" t="e">
        <f t="shared" si="106"/>
        <v>#REF!</v>
      </c>
      <c r="BF54" s="66" t="e">
        <f t="shared" si="106"/>
        <v>#REF!</v>
      </c>
      <c r="BG54" s="54" t="e">
        <f t="shared" si="106"/>
        <v>#REF!</v>
      </c>
      <c r="BH54" s="66" t="e">
        <f t="shared" si="106"/>
        <v>#REF!</v>
      </c>
      <c r="BI54" s="54" t="e">
        <f t="shared" si="106"/>
        <v>#REF!</v>
      </c>
      <c r="BJ54" s="66" t="e">
        <f t="shared" si="106"/>
        <v>#REF!</v>
      </c>
      <c r="BK54" s="1" t="e">
        <f t="shared" si="106"/>
        <v>#REF!</v>
      </c>
      <c r="BL54" s="26" t="e">
        <f t="shared" si="106"/>
        <v>#REF!</v>
      </c>
    </row>
    <row r="55" spans="1:64" ht="13.5" customHeight="1">
      <c r="A55" s="1"/>
      <c r="B55" s="355" t="e">
        <f>#REF!</f>
        <v>#REF!</v>
      </c>
      <c r="C55" s="356" t="e">
        <f>#REF!</f>
        <v>#REF!</v>
      </c>
      <c r="D55" s="1"/>
      <c r="E55" s="358"/>
      <c r="F55" s="358">
        <f>SUMIF($A$74:$A$741,B55&amp;"- "&amp;C55,$G$74:$G$741)</f>
        <v>0</v>
      </c>
      <c r="G55" s="358">
        <f>E55+F55</f>
        <v>0</v>
      </c>
      <c r="H55" s="1"/>
      <c r="I55" s="358"/>
      <c r="J55" s="358">
        <f t="shared" si="20"/>
        <v>0</v>
      </c>
      <c r="K55" s="358">
        <f>I55+J55</f>
        <v>0</v>
      </c>
      <c r="L55" s="1"/>
      <c r="M55" s="358">
        <f>G55-K55</f>
        <v>0</v>
      </c>
      <c r="N55" s="356"/>
      <c r="O55" s="32" t="str">
        <f t="shared" si="21"/>
        <v/>
      </c>
      <c r="P55" s="33" t="str">
        <f t="shared" si="94"/>
        <v/>
      </c>
      <c r="Y55" s="355" t="e">
        <f t="shared" si="54"/>
        <v>#REF!</v>
      </c>
      <c r="Z55" s="356"/>
      <c r="AA55" s="393" t="e">
        <f t="shared" ref="AA55:AJ55" si="107">+AA52</f>
        <v>#REF!</v>
      </c>
      <c r="AB55" s="394" t="e">
        <f t="shared" si="107"/>
        <v>#REF!</v>
      </c>
      <c r="AC55" s="393" t="e">
        <f t="shared" si="107"/>
        <v>#REF!</v>
      </c>
      <c r="AD55" s="394" t="e">
        <f t="shared" si="107"/>
        <v>#REF!</v>
      </c>
      <c r="AE55" s="393" t="e">
        <f t="shared" si="107"/>
        <v>#REF!</v>
      </c>
      <c r="AF55" s="394" t="e">
        <f t="shared" si="107"/>
        <v>#REF!</v>
      </c>
      <c r="AG55" s="393" t="e">
        <f t="shared" si="107"/>
        <v>#REF!</v>
      </c>
      <c r="AH55" s="394" t="e">
        <f t="shared" si="107"/>
        <v>#REF!</v>
      </c>
      <c r="AI55" s="393" t="e">
        <f t="shared" si="107"/>
        <v>#REF!</v>
      </c>
      <c r="AJ55" s="394" t="e">
        <f t="shared" si="107"/>
        <v>#REF!</v>
      </c>
      <c r="AM55" s="355" t="e">
        <f t="shared" si="56"/>
        <v>#REF!</v>
      </c>
      <c r="AN55" s="356"/>
      <c r="AO55" s="393" t="e">
        <f>SUMPRODUCT(($J$74:$J$740=$AM55&amp;"- "&amp;$AN55)*($K$74:$K$740=AO$1)*($O$74:$O$740))</f>
        <v>#REF!</v>
      </c>
      <c r="AP55" s="393" t="e">
        <f t="shared" si="105"/>
        <v>#REF!</v>
      </c>
      <c r="AQ55" s="393" t="e">
        <f t="shared" si="105"/>
        <v>#REF!</v>
      </c>
      <c r="AR55" s="393" t="e">
        <f t="shared" si="105"/>
        <v>#REF!</v>
      </c>
      <c r="AS55" s="393" t="e">
        <f t="shared" si="105"/>
        <v>#REF!</v>
      </c>
      <c r="AT55" s="393" t="e">
        <f t="shared" si="105"/>
        <v>#REF!</v>
      </c>
      <c r="AU55" s="393" t="e">
        <f t="shared" si="105"/>
        <v>#REF!</v>
      </c>
      <c r="AV55" s="393" t="e">
        <f t="shared" si="105"/>
        <v>#REF!</v>
      </c>
      <c r="AW55" s="395" t="e">
        <f t="shared" si="5"/>
        <v>#REF!</v>
      </c>
      <c r="AZ55" s="355" t="e">
        <f t="shared" si="59"/>
        <v>#REF!</v>
      </c>
      <c r="BA55" s="356"/>
      <c r="BB55" s="393" t="e">
        <f>+BB52</f>
        <v>#REF!</v>
      </c>
      <c r="BC55" s="394" t="e">
        <f t="shared" ref="BC55:BL55" si="108">+BC52</f>
        <v>#REF!</v>
      </c>
      <c r="BD55" s="393" t="e">
        <f t="shared" si="108"/>
        <v>#REF!</v>
      </c>
      <c r="BE55" s="394" t="e">
        <f t="shared" si="108"/>
        <v>#REF!</v>
      </c>
      <c r="BF55" s="393" t="e">
        <f t="shared" si="108"/>
        <v>#REF!</v>
      </c>
      <c r="BG55" s="394" t="e">
        <f t="shared" si="108"/>
        <v>#REF!</v>
      </c>
      <c r="BH55" s="393" t="e">
        <f t="shared" si="108"/>
        <v>#REF!</v>
      </c>
      <c r="BI55" s="394" t="e">
        <f t="shared" si="108"/>
        <v>#REF!</v>
      </c>
      <c r="BJ55" s="393" t="e">
        <f t="shared" si="108"/>
        <v>#REF!</v>
      </c>
      <c r="BK55" s="355" t="e">
        <f t="shared" si="108"/>
        <v>#REF!</v>
      </c>
      <c r="BL55" s="356" t="e">
        <f t="shared" si="108"/>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SUM(J54,J52,J50,J48,J41,J38,J35,J30,J14,J8)</f>
        <v>0</v>
      </c>
      <c r="K56" s="70">
        <f>SUM(K54,K52,K50,K48,K41,K38,K35,K30,K14,K8)</f>
        <v>0</v>
      </c>
      <c r="L56" s="59"/>
      <c r="M56" s="70">
        <f>SUM(M54,M52,M50,M48,M41,M38,M35,M30,M14,M8)</f>
        <v>0</v>
      </c>
      <c r="N56" s="42"/>
      <c r="O56" s="32"/>
      <c r="P56" s="33"/>
      <c r="Y56" s="39" t="e">
        <f t="shared" si="54"/>
        <v>#REF!</v>
      </c>
      <c r="Z56" s="38"/>
      <c r="AA56" s="57" t="e">
        <f t="shared" ref="AA56:AJ56" si="109">+AA57+AA58+AA59</f>
        <v>#REF!</v>
      </c>
      <c r="AB56" s="48" t="e">
        <f t="shared" si="109"/>
        <v>#REF!</v>
      </c>
      <c r="AC56" s="57" t="e">
        <f t="shared" si="109"/>
        <v>#REF!</v>
      </c>
      <c r="AD56" s="48" t="e">
        <f t="shared" si="109"/>
        <v>#REF!</v>
      </c>
      <c r="AE56" s="57" t="e">
        <f t="shared" si="109"/>
        <v>#REF!</v>
      </c>
      <c r="AF56" s="48" t="e">
        <f t="shared" si="109"/>
        <v>#REF!</v>
      </c>
      <c r="AG56" s="57" t="e">
        <f t="shared" si="109"/>
        <v>#REF!</v>
      </c>
      <c r="AH56" s="48" t="e">
        <f t="shared" si="109"/>
        <v>#REF!</v>
      </c>
      <c r="AI56" s="57" t="e">
        <f t="shared" si="109"/>
        <v>#REF!</v>
      </c>
      <c r="AJ56" s="48" t="e">
        <f t="shared" si="109"/>
        <v>#REF!</v>
      </c>
      <c r="AM56" s="39" t="e">
        <f t="shared" si="56"/>
        <v>#REF!</v>
      </c>
      <c r="AN56" s="38"/>
      <c r="AO56" s="57" t="e">
        <f t="shared" ref="AO56:AV56" si="110">+AO57+AO58+AO59</f>
        <v>#REF!</v>
      </c>
      <c r="AP56" s="48" t="e">
        <f t="shared" si="110"/>
        <v>#REF!</v>
      </c>
      <c r="AQ56" s="57" t="e">
        <f t="shared" si="110"/>
        <v>#REF!</v>
      </c>
      <c r="AR56" s="48" t="e">
        <f t="shared" si="110"/>
        <v>#REF!</v>
      </c>
      <c r="AS56" s="57" t="e">
        <f t="shared" si="110"/>
        <v>#REF!</v>
      </c>
      <c r="AT56" s="48" t="e">
        <f t="shared" si="110"/>
        <v>#REF!</v>
      </c>
      <c r="AU56" s="57" t="e">
        <f t="shared" si="110"/>
        <v>#REF!</v>
      </c>
      <c r="AV56" s="48" t="e">
        <f t="shared" si="110"/>
        <v>#REF!</v>
      </c>
      <c r="AW56" s="79" t="e">
        <f t="shared" si="5"/>
        <v>#REF!</v>
      </c>
      <c r="AZ56" s="39" t="e">
        <f t="shared" si="59"/>
        <v>#REF!</v>
      </c>
      <c r="BA56" s="38"/>
      <c r="BB56" s="57" t="e">
        <f>+BB57+BB58+BB59</f>
        <v>#REF!</v>
      </c>
      <c r="BC56" s="48" t="e">
        <f t="shared" ref="BC56:BL56" si="111">+BC57+BC58+BC59</f>
        <v>#REF!</v>
      </c>
      <c r="BD56" s="57" t="e">
        <f t="shared" si="111"/>
        <v>#REF!</v>
      </c>
      <c r="BE56" s="48" t="e">
        <f t="shared" si="111"/>
        <v>#REF!</v>
      </c>
      <c r="BF56" s="57" t="e">
        <f t="shared" si="111"/>
        <v>#REF!</v>
      </c>
      <c r="BG56" s="48" t="e">
        <f t="shared" si="111"/>
        <v>#REF!</v>
      </c>
      <c r="BH56" s="57" t="e">
        <f t="shared" si="111"/>
        <v>#REF!</v>
      </c>
      <c r="BI56" s="48" t="e">
        <f t="shared" si="111"/>
        <v>#REF!</v>
      </c>
      <c r="BJ56" s="57" t="e">
        <f t="shared" si="111"/>
        <v>#REF!</v>
      </c>
      <c r="BK56" s="39" t="e">
        <f t="shared" si="111"/>
        <v>#REF!</v>
      </c>
      <c r="BL56" s="38" t="e">
        <f t="shared" si="111"/>
        <v>#REF!</v>
      </c>
    </row>
    <row r="57" spans="1:64">
      <c r="A57" s="1"/>
      <c r="B57" s="39" t="e">
        <f>#REF!</f>
        <v>#REF!</v>
      </c>
      <c r="C57" s="38"/>
      <c r="E57" s="71"/>
      <c r="F57" s="71">
        <f>SUM(F58:F59)</f>
        <v>0</v>
      </c>
      <c r="G57" s="71">
        <f>SUM(G58:G59)</f>
        <v>0</v>
      </c>
      <c r="I57" s="71"/>
      <c r="J57" s="71"/>
      <c r="K57" s="71"/>
      <c r="M57" s="71"/>
      <c r="N57" s="38"/>
      <c r="O57" s="32" t="str">
        <f t="shared" si="21"/>
        <v/>
      </c>
      <c r="P57" s="33" t="str">
        <f t="shared" si="94"/>
        <v/>
      </c>
      <c r="Y57" s="10" t="e">
        <f t="shared" si="54"/>
        <v>#REF!</v>
      </c>
      <c r="Z57" s="45" t="e">
        <f>C62</f>
        <v>#REF!</v>
      </c>
      <c r="AA57" s="62" t="e">
        <f t="shared" ref="AA57:AI58" si="112">SUMPRODUCT(($A$74:$A$741=$Y57&amp;"- "&amp;$Z57)*($C$74:$C$741=AA$1)*($G$74:$G$741))</f>
        <v>#REF!</v>
      </c>
      <c r="AB57" s="53" t="e">
        <f t="shared" si="112"/>
        <v>#REF!</v>
      </c>
      <c r="AC57" s="62" t="e">
        <f t="shared" si="112"/>
        <v>#REF!</v>
      </c>
      <c r="AD57" s="53" t="e">
        <f t="shared" si="112"/>
        <v>#REF!</v>
      </c>
      <c r="AE57" s="62" t="e">
        <f t="shared" si="112"/>
        <v>#REF!</v>
      </c>
      <c r="AF57" s="53" t="e">
        <f t="shared" si="112"/>
        <v>#REF!</v>
      </c>
      <c r="AG57" s="62" t="e">
        <f t="shared" si="112"/>
        <v>#REF!</v>
      </c>
      <c r="AH57" s="53" t="e">
        <f t="shared" si="112"/>
        <v>#REF!</v>
      </c>
      <c r="AI57" s="62" t="e">
        <f t="shared" si="112"/>
        <v>#REF!</v>
      </c>
      <c r="AJ57" s="53" t="e">
        <f t="shared" si="104"/>
        <v>#REF!</v>
      </c>
      <c r="AM57" s="10" t="e">
        <f t="shared" si="56"/>
        <v>#REF!</v>
      </c>
      <c r="AN57" s="45" t="e">
        <f>C62</f>
        <v>#REF!</v>
      </c>
      <c r="AO57" s="62" t="e">
        <f t="shared" ref="AO57:AV59" si="113">SUMPRODUCT(($J$74:$J$740=$AM57&amp;"- "&amp;$AN57)*($K$74:$K$740=AO$1)*($O$74:$O$740))</f>
        <v>#REF!</v>
      </c>
      <c r="AP57" s="62" t="e">
        <f t="shared" si="113"/>
        <v>#REF!</v>
      </c>
      <c r="AQ57" s="62" t="e">
        <f t="shared" si="113"/>
        <v>#REF!</v>
      </c>
      <c r="AR57" s="62" t="e">
        <f t="shared" si="113"/>
        <v>#REF!</v>
      </c>
      <c r="AS57" s="62" t="e">
        <f t="shared" si="113"/>
        <v>#REF!</v>
      </c>
      <c r="AT57" s="62" t="e">
        <f t="shared" si="113"/>
        <v>#REF!</v>
      </c>
      <c r="AU57" s="62" t="e">
        <f t="shared" si="113"/>
        <v>#REF!</v>
      </c>
      <c r="AV57" s="62" t="e">
        <f t="shared" si="113"/>
        <v>#REF!</v>
      </c>
      <c r="AW57" s="79" t="e">
        <f t="shared" si="5"/>
        <v>#REF!</v>
      </c>
      <c r="AZ57" s="10" t="e">
        <f t="shared" si="59"/>
        <v>#REF!</v>
      </c>
      <c r="BA57" s="45" t="e">
        <f>C62</f>
        <v>#REF!</v>
      </c>
      <c r="BB57" s="62" t="e">
        <f t="shared" ref="BB57:BL59" si="114">SUMPRODUCT(($C$9:$C$68=$BA57)*($N$9:$N$68=BB$1)*($M$9:$M$68))</f>
        <v>#REF!</v>
      </c>
      <c r="BC57" s="53" t="e">
        <f t="shared" si="114"/>
        <v>#REF!</v>
      </c>
      <c r="BD57" s="62" t="e">
        <f t="shared" si="114"/>
        <v>#REF!</v>
      </c>
      <c r="BE57" s="53" t="e">
        <f t="shared" si="114"/>
        <v>#REF!</v>
      </c>
      <c r="BF57" s="62" t="e">
        <f t="shared" si="114"/>
        <v>#REF!</v>
      </c>
      <c r="BG57" s="53" t="e">
        <f t="shared" si="114"/>
        <v>#REF!</v>
      </c>
      <c r="BH57" s="62" t="e">
        <f t="shared" si="114"/>
        <v>#REF!</v>
      </c>
      <c r="BI57" s="53" t="e">
        <f t="shared" si="114"/>
        <v>#REF!</v>
      </c>
      <c r="BJ57" s="62" t="e">
        <f t="shared" si="114"/>
        <v>#REF!</v>
      </c>
      <c r="BK57" s="10" t="e">
        <f t="shared" si="114"/>
        <v>#REF!</v>
      </c>
      <c r="BL57" s="45" t="e">
        <f t="shared" si="114"/>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2"/>
        <v>#REF!</v>
      </c>
      <c r="AB58" s="54" t="e">
        <f t="shared" si="112"/>
        <v>#REF!</v>
      </c>
      <c r="AC58" s="66" t="e">
        <f t="shared" si="112"/>
        <v>#REF!</v>
      </c>
      <c r="AD58" s="54" t="e">
        <f t="shared" si="112"/>
        <v>#REF!</v>
      </c>
      <c r="AE58" s="66" t="e">
        <f t="shared" si="112"/>
        <v>#REF!</v>
      </c>
      <c r="AF58" s="54" t="e">
        <f t="shared" si="112"/>
        <v>#REF!</v>
      </c>
      <c r="AG58" s="66" t="e">
        <f t="shared" si="112"/>
        <v>#REF!</v>
      </c>
      <c r="AH58" s="54" t="e">
        <f t="shared" si="112"/>
        <v>#REF!</v>
      </c>
      <c r="AI58" s="66" t="e">
        <f t="shared" si="112"/>
        <v>#REF!</v>
      </c>
      <c r="AJ58" s="54" t="e">
        <f t="shared" si="104"/>
        <v>#REF!</v>
      </c>
      <c r="AM58" s="1" t="e">
        <f t="shared" si="56"/>
        <v>#REF!</v>
      </c>
      <c r="AN58" s="26" t="e">
        <f>C63</f>
        <v>#REF!</v>
      </c>
      <c r="AO58" s="62" t="e">
        <f t="shared" si="113"/>
        <v>#REF!</v>
      </c>
      <c r="AP58" s="62" t="e">
        <f t="shared" si="113"/>
        <v>#REF!</v>
      </c>
      <c r="AQ58" s="62" t="e">
        <f t="shared" si="113"/>
        <v>#REF!</v>
      </c>
      <c r="AR58" s="62" t="e">
        <f t="shared" si="113"/>
        <v>#REF!</v>
      </c>
      <c r="AS58" s="62" t="e">
        <f t="shared" si="113"/>
        <v>#REF!</v>
      </c>
      <c r="AT58" s="62" t="e">
        <f t="shared" si="113"/>
        <v>#REF!</v>
      </c>
      <c r="AU58" s="62" t="e">
        <f t="shared" si="113"/>
        <v>#REF!</v>
      </c>
      <c r="AV58" s="62" t="e">
        <f t="shared" si="113"/>
        <v>#REF!</v>
      </c>
      <c r="AW58" s="79" t="e">
        <f t="shared" si="5"/>
        <v>#REF!</v>
      </c>
      <c r="AZ58" s="1" t="e">
        <f t="shared" si="59"/>
        <v>#REF!</v>
      </c>
      <c r="BA58" s="26" t="e">
        <f>C63</f>
        <v>#REF!</v>
      </c>
      <c r="BB58" s="66" t="e">
        <f t="shared" si="114"/>
        <v>#REF!</v>
      </c>
      <c r="BC58" s="54" t="e">
        <f t="shared" si="114"/>
        <v>#REF!</v>
      </c>
      <c r="BD58" s="66" t="e">
        <f t="shared" si="114"/>
        <v>#REF!</v>
      </c>
      <c r="BE58" s="54" t="e">
        <f t="shared" si="114"/>
        <v>#REF!</v>
      </c>
      <c r="BF58" s="66" t="e">
        <f t="shared" si="114"/>
        <v>#REF!</v>
      </c>
      <c r="BG58" s="54" t="e">
        <f t="shared" si="114"/>
        <v>#REF!</v>
      </c>
      <c r="BH58" s="66" t="e">
        <f t="shared" si="114"/>
        <v>#REF!</v>
      </c>
      <c r="BI58" s="54" t="e">
        <f t="shared" si="114"/>
        <v>#REF!</v>
      </c>
      <c r="BJ58" s="66" t="e">
        <f t="shared" si="114"/>
        <v>#REF!</v>
      </c>
      <c r="BK58" s="1" t="e">
        <f t="shared" si="114"/>
        <v>#REF!</v>
      </c>
      <c r="BL58" s="26" t="e">
        <f t="shared" si="114"/>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si="115">SUMPRODUCT(($C$9:$C$68=$BA59)*($N$9:$N$68=AA$1)*($M$9:$M$68))</f>
        <v>#REF!</v>
      </c>
      <c r="AB59" s="394" t="e">
        <f t="shared" si="115"/>
        <v>#REF!</v>
      </c>
      <c r="AC59" s="393" t="e">
        <f t="shared" si="115"/>
        <v>#REF!</v>
      </c>
      <c r="AD59" s="394" t="e">
        <f t="shared" si="115"/>
        <v>#REF!</v>
      </c>
      <c r="AE59" s="393" t="e">
        <f t="shared" si="115"/>
        <v>#REF!</v>
      </c>
      <c r="AF59" s="394" t="e">
        <f t="shared" si="115"/>
        <v>#REF!</v>
      </c>
      <c r="AG59" s="393" t="e">
        <f t="shared" si="115"/>
        <v>#REF!</v>
      </c>
      <c r="AH59" s="394" t="e">
        <f t="shared" si="115"/>
        <v>#REF!</v>
      </c>
      <c r="AI59" s="393" t="e">
        <f t="shared" si="115"/>
        <v>#REF!</v>
      </c>
      <c r="AJ59" s="394" t="e">
        <f t="shared" si="115"/>
        <v>#REF!</v>
      </c>
      <c r="AK59" s="26"/>
      <c r="AM59" s="355" t="e">
        <f t="shared" si="56"/>
        <v>#REF!</v>
      </c>
      <c r="AN59" s="356" t="e">
        <f>C64</f>
        <v>#REF!</v>
      </c>
      <c r="AO59" s="393" t="e">
        <f t="shared" si="113"/>
        <v>#REF!</v>
      </c>
      <c r="AP59" s="393" t="e">
        <f t="shared" si="113"/>
        <v>#REF!</v>
      </c>
      <c r="AQ59" s="393" t="e">
        <f t="shared" si="113"/>
        <v>#REF!</v>
      </c>
      <c r="AR59" s="393" t="e">
        <f t="shared" si="113"/>
        <v>#REF!</v>
      </c>
      <c r="AS59" s="393" t="e">
        <f t="shared" si="113"/>
        <v>#REF!</v>
      </c>
      <c r="AT59" s="393" t="e">
        <f t="shared" si="113"/>
        <v>#REF!</v>
      </c>
      <c r="AU59" s="393" t="e">
        <f t="shared" si="113"/>
        <v>#REF!</v>
      </c>
      <c r="AV59" s="393" t="e">
        <f t="shared" si="113"/>
        <v>#REF!</v>
      </c>
      <c r="AW59" s="395" t="e">
        <f t="shared" si="5"/>
        <v>#REF!</v>
      </c>
      <c r="AZ59" s="355" t="e">
        <f t="shared" si="59"/>
        <v>#REF!</v>
      </c>
      <c r="BA59" s="356" t="e">
        <f>C64</f>
        <v>#REF!</v>
      </c>
      <c r="BB59" s="393" t="e">
        <f t="shared" si="114"/>
        <v>#REF!</v>
      </c>
      <c r="BC59" s="394" t="e">
        <f t="shared" si="114"/>
        <v>#REF!</v>
      </c>
      <c r="BD59" s="393" t="e">
        <f t="shared" si="114"/>
        <v>#REF!</v>
      </c>
      <c r="BE59" s="394" t="e">
        <f t="shared" si="114"/>
        <v>#REF!</v>
      </c>
      <c r="BF59" s="393" t="e">
        <f t="shared" si="114"/>
        <v>#REF!</v>
      </c>
      <c r="BG59" s="394" t="e">
        <f t="shared" si="114"/>
        <v>#REF!</v>
      </c>
      <c r="BH59" s="393" t="e">
        <f t="shared" si="114"/>
        <v>#REF!</v>
      </c>
      <c r="BI59" s="394" t="e">
        <f t="shared" si="114"/>
        <v>#REF!</v>
      </c>
      <c r="BJ59" s="393" t="e">
        <f t="shared" si="114"/>
        <v>#REF!</v>
      </c>
      <c r="BK59" s="355" t="e">
        <f t="shared" si="114"/>
        <v>#REF!</v>
      </c>
      <c r="BL59" s="356" t="e">
        <f t="shared" si="114"/>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6">IF(M60=0,"",IF(N60=0,"ERROR",""))</f>
        <v/>
      </c>
      <c r="P60" s="33" t="str">
        <f t="shared" ref="P60:P65" si="117">IF(O60="ERROR","Please insert comment","")</f>
        <v/>
      </c>
      <c r="Y60" s="39" t="e">
        <f t="shared" si="54"/>
        <v>#REF!</v>
      </c>
      <c r="Z60" s="38"/>
      <c r="AA60" s="57" t="e">
        <f t="shared" ref="AA60:AJ60" si="118">+AA61+AA62+AA63</f>
        <v>#REF!</v>
      </c>
      <c r="AB60" s="48" t="e">
        <f t="shared" si="118"/>
        <v>#REF!</v>
      </c>
      <c r="AC60" s="57" t="e">
        <f t="shared" si="118"/>
        <v>#REF!</v>
      </c>
      <c r="AD60" s="48" t="e">
        <f t="shared" si="118"/>
        <v>#REF!</v>
      </c>
      <c r="AE60" s="57" t="e">
        <f t="shared" si="118"/>
        <v>#REF!</v>
      </c>
      <c r="AF60" s="48" t="e">
        <f t="shared" si="118"/>
        <v>#REF!</v>
      </c>
      <c r="AG60" s="57" t="e">
        <f t="shared" si="118"/>
        <v>#REF!</v>
      </c>
      <c r="AH60" s="48" t="e">
        <f t="shared" si="118"/>
        <v>#REF!</v>
      </c>
      <c r="AI60" s="57" t="e">
        <f t="shared" si="118"/>
        <v>#REF!</v>
      </c>
      <c r="AJ60" s="48" t="e">
        <f t="shared" si="118"/>
        <v>#REF!</v>
      </c>
      <c r="AM60" s="39" t="e">
        <f t="shared" si="56"/>
        <v>#REF!</v>
      </c>
      <c r="AN60" s="38"/>
      <c r="AO60" s="57" t="e">
        <f t="shared" ref="AO60:AV60" si="119">+AO61+AO62+AO63</f>
        <v>#REF!</v>
      </c>
      <c r="AP60" s="48" t="e">
        <f t="shared" si="119"/>
        <v>#REF!</v>
      </c>
      <c r="AQ60" s="57" t="e">
        <f t="shared" si="119"/>
        <v>#REF!</v>
      </c>
      <c r="AR60" s="48" t="e">
        <f t="shared" si="119"/>
        <v>#REF!</v>
      </c>
      <c r="AS60" s="57" t="e">
        <f t="shared" si="119"/>
        <v>#REF!</v>
      </c>
      <c r="AT60" s="48" t="e">
        <f t="shared" si="119"/>
        <v>#REF!</v>
      </c>
      <c r="AU60" s="57" t="e">
        <f t="shared" si="119"/>
        <v>#REF!</v>
      </c>
      <c r="AV60" s="48" t="e">
        <f t="shared" si="119"/>
        <v>#REF!</v>
      </c>
      <c r="AW60" s="79" t="e">
        <f t="shared" si="5"/>
        <v>#REF!</v>
      </c>
      <c r="AZ60" s="39" t="e">
        <f t="shared" si="59"/>
        <v>#REF!</v>
      </c>
      <c r="BA60" s="38"/>
      <c r="BB60" s="57" t="e">
        <f>+BB61+BB62+BB63</f>
        <v>#REF!</v>
      </c>
      <c r="BC60" s="48" t="e">
        <f t="shared" ref="BC60:BL60" si="120">+BC61+BC62+BC63</f>
        <v>#REF!</v>
      </c>
      <c r="BD60" s="57" t="e">
        <f t="shared" si="120"/>
        <v>#REF!</v>
      </c>
      <c r="BE60" s="48" t="e">
        <f t="shared" si="120"/>
        <v>#REF!</v>
      </c>
      <c r="BF60" s="57" t="e">
        <f t="shared" si="120"/>
        <v>#REF!</v>
      </c>
      <c r="BG60" s="48" t="e">
        <f t="shared" si="120"/>
        <v>#REF!</v>
      </c>
      <c r="BH60" s="57" t="e">
        <f t="shared" si="120"/>
        <v>#REF!</v>
      </c>
      <c r="BI60" s="48" t="e">
        <f t="shared" si="120"/>
        <v>#REF!</v>
      </c>
      <c r="BJ60" s="57" t="e">
        <f t="shared" si="120"/>
        <v>#REF!</v>
      </c>
      <c r="BK60" s="39" t="e">
        <f t="shared" si="120"/>
        <v>#REF!</v>
      </c>
      <c r="BL60" s="38" t="e">
        <f t="shared" si="120"/>
        <v>#REF!</v>
      </c>
    </row>
    <row r="61" spans="1:64">
      <c r="A61" s="1"/>
      <c r="B61" s="39" t="e">
        <f>#REF!</f>
        <v>#REF!</v>
      </c>
      <c r="C61" s="38"/>
      <c r="E61" s="71"/>
      <c r="F61" s="71">
        <f>SUM(F62:F64)</f>
        <v>0</v>
      </c>
      <c r="G61" s="71">
        <f>SUM(G62:G64)</f>
        <v>0</v>
      </c>
      <c r="I61" s="71"/>
      <c r="J61" s="71">
        <f>SUM(J62:J64)</f>
        <v>0</v>
      </c>
      <c r="K61" s="71">
        <f>SUM(K62:K64)</f>
        <v>0</v>
      </c>
      <c r="M61" s="71"/>
      <c r="N61" s="38"/>
      <c r="O61" s="32" t="str">
        <f t="shared" si="116"/>
        <v/>
      </c>
      <c r="P61" s="33" t="str">
        <f t="shared" si="117"/>
        <v/>
      </c>
      <c r="Y61" s="355" t="e">
        <f t="shared" si="54"/>
        <v>#REF!</v>
      </c>
      <c r="Z61" s="356" t="e">
        <f>C66</f>
        <v>#REF!</v>
      </c>
      <c r="AA61" s="393" t="e">
        <f t="shared" ref="AA61:AI63" si="121">SUMPRODUCT(($A$74:$A$741=$Y61&amp;"- "&amp;$Z61)*($C$74:$C$741=AA$1)*($G$74:$G$741))</f>
        <v>#REF!</v>
      </c>
      <c r="AB61" s="394" t="e">
        <f t="shared" si="121"/>
        <v>#REF!</v>
      </c>
      <c r="AC61" s="393" t="e">
        <f t="shared" si="121"/>
        <v>#REF!</v>
      </c>
      <c r="AD61" s="394" t="e">
        <f t="shared" si="121"/>
        <v>#REF!</v>
      </c>
      <c r="AE61" s="393" t="e">
        <f t="shared" si="121"/>
        <v>#REF!</v>
      </c>
      <c r="AF61" s="394" t="e">
        <f t="shared" si="121"/>
        <v>#REF!</v>
      </c>
      <c r="AG61" s="393" t="e">
        <f t="shared" si="121"/>
        <v>#REF!</v>
      </c>
      <c r="AH61" s="394" t="e">
        <f t="shared" si="121"/>
        <v>#REF!</v>
      </c>
      <c r="AI61" s="393" t="e">
        <f t="shared" si="121"/>
        <v>#REF!</v>
      </c>
      <c r="AJ61" s="394" t="e">
        <f>SUM(AA61:AI61)</f>
        <v>#REF!</v>
      </c>
      <c r="AM61" s="355" t="e">
        <f t="shared" si="56"/>
        <v>#REF!</v>
      </c>
      <c r="AN61" s="356" t="e">
        <f>C66</f>
        <v>#REF!</v>
      </c>
      <c r="AO61" s="393" t="e">
        <f>SUMPRODUCT(($J$74:$J$740=$AM61&amp;"- "&amp;$AN61)*($K$74:$K$740=AO$1)*($O$74:$O$740))</f>
        <v>#REF!</v>
      </c>
      <c r="AP61" s="393" t="e">
        <f t="shared" ref="AP61:AV63" si="122">SUMPRODUCT(($J$74:$J$740=$AM61&amp;"- "&amp;$AN61)*($K$74:$K$740=AP$1)*($O$74:$O$740))</f>
        <v>#REF!</v>
      </c>
      <c r="AQ61" s="393" t="e">
        <f t="shared" si="122"/>
        <v>#REF!</v>
      </c>
      <c r="AR61" s="393" t="e">
        <f t="shared" si="122"/>
        <v>#REF!</v>
      </c>
      <c r="AS61" s="393" t="e">
        <f t="shared" si="122"/>
        <v>#REF!</v>
      </c>
      <c r="AT61" s="393" t="e">
        <f t="shared" si="122"/>
        <v>#REF!</v>
      </c>
      <c r="AU61" s="393" t="e">
        <f t="shared" si="122"/>
        <v>#REF!</v>
      </c>
      <c r="AV61" s="393" t="e">
        <f t="shared" si="122"/>
        <v>#REF!</v>
      </c>
      <c r="AW61" s="395" t="e">
        <f t="shared" si="5"/>
        <v>#REF!</v>
      </c>
      <c r="AZ61" s="355" t="e">
        <f t="shared" si="59"/>
        <v>#REF!</v>
      </c>
      <c r="BA61" s="356" t="e">
        <f>C66</f>
        <v>#REF!</v>
      </c>
      <c r="BB61" s="393" t="e">
        <f t="shared" ref="BB61:BL63" si="123">SUMPRODUCT(($C$9:$C$68=$BA61)*($N$9:$N$68=BB$1)*($M$9:$M$68))</f>
        <v>#REF!</v>
      </c>
      <c r="BC61" s="394" t="e">
        <f t="shared" si="123"/>
        <v>#REF!</v>
      </c>
      <c r="BD61" s="393" t="e">
        <f t="shared" si="123"/>
        <v>#REF!</v>
      </c>
      <c r="BE61" s="394" t="e">
        <f t="shared" si="123"/>
        <v>#REF!</v>
      </c>
      <c r="BF61" s="393" t="e">
        <f t="shared" si="123"/>
        <v>#REF!</v>
      </c>
      <c r="BG61" s="394" t="e">
        <f t="shared" si="123"/>
        <v>#REF!</v>
      </c>
      <c r="BH61" s="393" t="e">
        <f t="shared" si="123"/>
        <v>#REF!</v>
      </c>
      <c r="BI61" s="394" t="e">
        <f t="shared" si="123"/>
        <v>#REF!</v>
      </c>
      <c r="BJ61" s="393" t="e">
        <f t="shared" si="123"/>
        <v>#REF!</v>
      </c>
      <c r="BK61" s="355" t="e">
        <f t="shared" si="123"/>
        <v>#REF!</v>
      </c>
      <c r="BL61" s="356" t="e">
        <f t="shared" si="123"/>
        <v>#REF!</v>
      </c>
    </row>
    <row r="62" spans="1:64" ht="12.75" customHeight="1">
      <c r="A62" s="1">
        <f>+A60+1</f>
        <v>11</v>
      </c>
      <c r="B62" s="375" t="e">
        <f>#REF!</f>
        <v>#REF!</v>
      </c>
      <c r="C62" s="376" t="e">
        <f>#REF!</f>
        <v>#REF!</v>
      </c>
      <c r="E62" s="378"/>
      <c r="F62" s="378"/>
      <c r="G62" s="378"/>
      <c r="I62" s="377"/>
      <c r="J62" s="377">
        <f t="shared" ref="J62:J68" si="124">SUMIF($J$74:$J$741,B62&amp;"- "&amp;C62,$O$74:$O$741)</f>
        <v>0</v>
      </c>
      <c r="K62" s="377">
        <f>I62+J62</f>
        <v>0</v>
      </c>
      <c r="M62" s="377"/>
      <c r="N62" s="376"/>
      <c r="O62" s="32" t="str">
        <f t="shared" si="116"/>
        <v/>
      </c>
      <c r="P62" s="33" t="str">
        <f t="shared" si="117"/>
        <v/>
      </c>
      <c r="Y62" s="1" t="e">
        <f t="shared" si="54"/>
        <v>#REF!</v>
      </c>
      <c r="Z62" s="26" t="e">
        <f>C67</f>
        <v>#REF!</v>
      </c>
      <c r="AA62" s="66" t="e">
        <f t="shared" si="121"/>
        <v>#REF!</v>
      </c>
      <c r="AB62" s="49" t="e">
        <f t="shared" si="121"/>
        <v>#REF!</v>
      </c>
      <c r="AC62" s="66" t="e">
        <f t="shared" si="121"/>
        <v>#REF!</v>
      </c>
      <c r="AD62" s="49" t="e">
        <f t="shared" si="121"/>
        <v>#REF!</v>
      </c>
      <c r="AE62" s="66" t="e">
        <f t="shared" si="121"/>
        <v>#REF!</v>
      </c>
      <c r="AF62" s="49" t="e">
        <f t="shared" si="121"/>
        <v>#REF!</v>
      </c>
      <c r="AG62" s="66" t="e">
        <f t="shared" si="121"/>
        <v>#REF!</v>
      </c>
      <c r="AH62" s="49" t="e">
        <f t="shared" si="121"/>
        <v>#REF!</v>
      </c>
      <c r="AI62" s="66" t="e">
        <f t="shared" si="121"/>
        <v>#REF!</v>
      </c>
      <c r="AJ62" s="49" t="e">
        <f>SUM(AA62:AI62)</f>
        <v>#REF!</v>
      </c>
      <c r="AM62" s="1" t="e">
        <f t="shared" si="56"/>
        <v>#REF!</v>
      </c>
      <c r="AN62" s="9" t="e">
        <f>C67</f>
        <v>#REF!</v>
      </c>
      <c r="AO62" s="62" t="e">
        <f>SUMPRODUCT(($J$74:$J$740=$AM62&amp;"- "&amp;$AN62)*($K$74:$K$740=AO$1)*($O$74:$O$740))</f>
        <v>#REF!</v>
      </c>
      <c r="AP62" s="62" t="e">
        <f t="shared" si="122"/>
        <v>#REF!</v>
      </c>
      <c r="AQ62" s="62" t="e">
        <f t="shared" si="122"/>
        <v>#REF!</v>
      </c>
      <c r="AR62" s="62" t="e">
        <f t="shared" si="122"/>
        <v>#REF!</v>
      </c>
      <c r="AS62" s="62" t="e">
        <f t="shared" si="122"/>
        <v>#REF!</v>
      </c>
      <c r="AT62" s="62" t="e">
        <f t="shared" si="122"/>
        <v>#REF!</v>
      </c>
      <c r="AU62" s="62" t="e">
        <f t="shared" si="122"/>
        <v>#REF!</v>
      </c>
      <c r="AV62" s="62" t="e">
        <f t="shared" si="122"/>
        <v>#REF!</v>
      </c>
      <c r="AW62" s="79" t="e">
        <f t="shared" si="5"/>
        <v>#REF!</v>
      </c>
      <c r="AZ62" s="1" t="e">
        <f t="shared" si="59"/>
        <v>#REF!</v>
      </c>
      <c r="BA62" s="9" t="e">
        <f>C67</f>
        <v>#REF!</v>
      </c>
      <c r="BB62" s="66" t="e">
        <f t="shared" si="123"/>
        <v>#REF!</v>
      </c>
      <c r="BC62" s="49" t="e">
        <f t="shared" si="123"/>
        <v>#REF!</v>
      </c>
      <c r="BD62" s="66" t="e">
        <f t="shared" si="123"/>
        <v>#REF!</v>
      </c>
      <c r="BE62" s="49" t="e">
        <f t="shared" si="123"/>
        <v>#REF!</v>
      </c>
      <c r="BF62" s="66" t="e">
        <f t="shared" si="123"/>
        <v>#REF!</v>
      </c>
      <c r="BG62" s="49" t="e">
        <f t="shared" si="123"/>
        <v>#REF!</v>
      </c>
      <c r="BH62" s="66" t="e">
        <f t="shared" si="123"/>
        <v>#REF!</v>
      </c>
      <c r="BI62" s="49" t="e">
        <f t="shared" si="123"/>
        <v>#REF!</v>
      </c>
      <c r="BJ62" s="66" t="e">
        <f t="shared" si="123"/>
        <v>#REF!</v>
      </c>
      <c r="BK62" s="1" t="e">
        <f t="shared" si="123"/>
        <v>#REF!</v>
      </c>
      <c r="BL62" s="9" t="e">
        <f t="shared" si="123"/>
        <v>#REF!</v>
      </c>
    </row>
    <row r="63" spans="1:64" ht="12" customHeight="1">
      <c r="A63" s="1"/>
      <c r="B63" s="1" t="e">
        <f>#REF!</f>
        <v>#REF!</v>
      </c>
      <c r="C63" s="26" t="e">
        <f>#REF!</f>
        <v>#REF!</v>
      </c>
      <c r="E63" s="89"/>
      <c r="F63" s="89"/>
      <c r="G63" s="89"/>
      <c r="I63" s="73"/>
      <c r="J63" s="73">
        <f t="shared" si="124"/>
        <v>0</v>
      </c>
      <c r="K63" s="73">
        <f>I63+J63</f>
        <v>0</v>
      </c>
      <c r="M63" s="73"/>
      <c r="O63" s="32" t="str">
        <f t="shared" si="116"/>
        <v/>
      </c>
      <c r="P63" s="33" t="str">
        <f t="shared" si="117"/>
        <v/>
      </c>
      <c r="Y63" s="355" t="e">
        <f t="shared" si="54"/>
        <v>#REF!</v>
      </c>
      <c r="Z63" s="356" t="e">
        <f>C68</f>
        <v>#REF!</v>
      </c>
      <c r="AA63" s="393" t="e">
        <f t="shared" si="121"/>
        <v>#REF!</v>
      </c>
      <c r="AB63" s="394" t="e">
        <f t="shared" si="121"/>
        <v>#REF!</v>
      </c>
      <c r="AC63" s="393" t="e">
        <f t="shared" si="121"/>
        <v>#REF!</v>
      </c>
      <c r="AD63" s="394" t="e">
        <f t="shared" si="121"/>
        <v>#REF!</v>
      </c>
      <c r="AE63" s="393" t="e">
        <f t="shared" si="121"/>
        <v>#REF!</v>
      </c>
      <c r="AF63" s="394" t="e">
        <f t="shared" si="121"/>
        <v>#REF!</v>
      </c>
      <c r="AG63" s="393" t="e">
        <f t="shared" si="121"/>
        <v>#REF!</v>
      </c>
      <c r="AH63" s="394" t="e">
        <f t="shared" si="121"/>
        <v>#REF!</v>
      </c>
      <c r="AI63" s="393" t="e">
        <f t="shared" si="121"/>
        <v>#REF!</v>
      </c>
      <c r="AJ63" s="394" t="e">
        <f>SUM(AA63:AI63)</f>
        <v>#REF!</v>
      </c>
      <c r="AM63" s="355" t="e">
        <f t="shared" si="56"/>
        <v>#REF!</v>
      </c>
      <c r="AN63" s="356" t="e">
        <f>C68</f>
        <v>#REF!</v>
      </c>
      <c r="AO63" s="393" t="e">
        <f>SUMPRODUCT(($J$74:$J$740=$AM63&amp;"- "&amp;$AN63)*($K$74:$K$740=AO$1)*($O$74:$O$740))</f>
        <v>#REF!</v>
      </c>
      <c r="AP63" s="393" t="e">
        <f t="shared" si="122"/>
        <v>#REF!</v>
      </c>
      <c r="AQ63" s="393" t="e">
        <f t="shared" si="122"/>
        <v>#REF!</v>
      </c>
      <c r="AR63" s="393" t="e">
        <f t="shared" si="122"/>
        <v>#REF!</v>
      </c>
      <c r="AS63" s="393" t="e">
        <f t="shared" si="122"/>
        <v>#REF!</v>
      </c>
      <c r="AT63" s="393" t="e">
        <f t="shared" si="122"/>
        <v>#REF!</v>
      </c>
      <c r="AU63" s="393" t="e">
        <f t="shared" si="122"/>
        <v>#REF!</v>
      </c>
      <c r="AV63" s="393" t="e">
        <f t="shared" si="122"/>
        <v>#REF!</v>
      </c>
      <c r="AW63" s="395" t="e">
        <f t="shared" si="5"/>
        <v>#REF!</v>
      </c>
      <c r="AZ63" s="355" t="e">
        <f t="shared" si="59"/>
        <v>#REF!</v>
      </c>
      <c r="BA63" s="356" t="e">
        <f>C68</f>
        <v>#REF!</v>
      </c>
      <c r="BB63" s="393" t="e">
        <f t="shared" si="123"/>
        <v>#REF!</v>
      </c>
      <c r="BC63" s="394" t="e">
        <f t="shared" si="123"/>
        <v>#REF!</v>
      </c>
      <c r="BD63" s="393" t="e">
        <f t="shared" si="123"/>
        <v>#REF!</v>
      </c>
      <c r="BE63" s="394" t="e">
        <f t="shared" si="123"/>
        <v>#REF!</v>
      </c>
      <c r="BF63" s="393" t="e">
        <f t="shared" si="123"/>
        <v>#REF!</v>
      </c>
      <c r="BG63" s="394" t="e">
        <f t="shared" si="123"/>
        <v>#REF!</v>
      </c>
      <c r="BH63" s="393" t="e">
        <f t="shared" si="123"/>
        <v>#REF!</v>
      </c>
      <c r="BI63" s="394" t="e">
        <f t="shared" si="123"/>
        <v>#REF!</v>
      </c>
      <c r="BJ63" s="393" t="e">
        <f t="shared" si="123"/>
        <v>#REF!</v>
      </c>
      <c r="BK63" s="355" t="e">
        <f t="shared" si="123"/>
        <v>#REF!</v>
      </c>
      <c r="BL63" s="356" t="e">
        <f t="shared" si="123"/>
        <v>#REF!</v>
      </c>
    </row>
    <row r="64" spans="1:64">
      <c r="A64" s="1"/>
      <c r="B64" s="355" t="e">
        <f>#REF!</f>
        <v>#REF!</v>
      </c>
      <c r="C64" s="235" t="e">
        <f>#REF!</f>
        <v>#REF!</v>
      </c>
      <c r="E64" s="369"/>
      <c r="F64" s="369"/>
      <c r="G64" s="369"/>
      <c r="I64" s="358"/>
      <c r="J64" s="358">
        <f t="shared" si="124"/>
        <v>0</v>
      </c>
      <c r="K64" s="358">
        <f>I64+J64</f>
        <v>0</v>
      </c>
      <c r="M64" s="358"/>
      <c r="N64" s="235"/>
      <c r="O64" s="32" t="str">
        <f t="shared" si="116"/>
        <v/>
      </c>
      <c r="P64" s="33" t="str">
        <f t="shared" si="117"/>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SUM(J66:J68)</f>
        <v>0</v>
      </c>
      <c r="K65" s="71">
        <f>SUM(K66:K68)</f>
        <v>0</v>
      </c>
      <c r="M65" s="71"/>
      <c r="N65" s="38"/>
      <c r="O65" s="32" t="str">
        <f t="shared" si="116"/>
        <v/>
      </c>
      <c r="P65" s="33" t="str">
        <f t="shared" si="117"/>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t="shared" si="124"/>
        <v>0</v>
      </c>
      <c r="K66" s="358">
        <f>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t="shared" si="124"/>
        <v>0</v>
      </c>
      <c r="K67" s="72">
        <f>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t="shared" si="124"/>
        <v>0</v>
      </c>
      <c r="K68" s="73">
        <f>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158</v>
      </c>
      <c r="E69" s="372"/>
      <c r="F69" s="372">
        <f>F56</f>
        <v>0</v>
      </c>
      <c r="G69" s="372">
        <f>G56</f>
        <v>0</v>
      </c>
      <c r="I69" s="372"/>
      <c r="J69" s="372">
        <f>J56</f>
        <v>0</v>
      </c>
      <c r="K69" s="372">
        <f>K56</f>
        <v>0</v>
      </c>
      <c r="M69" s="372">
        <f>M56</f>
        <v>0</v>
      </c>
      <c r="N69" s="373"/>
    </row>
    <row r="70" spans="1:64" ht="10.8" thickBot="1">
      <c r="F70" s="3" t="str">
        <f>IF(F69=G743,"","ERROR")</f>
        <v/>
      </c>
      <c r="J70" s="3" t="str">
        <f>IF(J69=O743,"","ERROR")</f>
        <v/>
      </c>
    </row>
    <row r="71" spans="1:64" ht="10.8" thickTop="1">
      <c r="B71" s="31"/>
      <c r="C71" s="380" t="s">
        <v>158</v>
      </c>
      <c r="E71" s="382"/>
      <c r="F71" s="382"/>
      <c r="G71" s="382"/>
      <c r="I71" s="382"/>
      <c r="J71" s="382"/>
      <c r="K71" s="382"/>
      <c r="M71" s="382"/>
      <c r="N71" s="383"/>
    </row>
    <row r="72" spans="1:64">
      <c r="A72" s="502" t="s">
        <v>11</v>
      </c>
      <c r="B72" s="502"/>
      <c r="C72" s="502"/>
      <c r="D72" s="502"/>
      <c r="E72" s="502"/>
      <c r="F72" s="502"/>
      <c r="G72" s="502"/>
      <c r="J72" s="502" t="s">
        <v>12</v>
      </c>
      <c r="K72" s="502"/>
      <c r="L72" s="502"/>
      <c r="M72" s="502"/>
      <c r="N72" s="502"/>
      <c r="O72" s="502"/>
      <c r="P72" s="502"/>
      <c r="Q72" s="502"/>
    </row>
    <row r="73" spans="1:64" ht="20.399999999999999">
      <c r="A73" s="27" t="s">
        <v>2</v>
      </c>
      <c r="C73" s="27" t="s">
        <v>13</v>
      </c>
      <c r="E73" s="29" t="s">
        <v>4</v>
      </c>
      <c r="F73" s="29" t="s">
        <v>0</v>
      </c>
      <c r="G73" s="29" t="s">
        <v>3</v>
      </c>
      <c r="J73" s="74" t="s">
        <v>2</v>
      </c>
      <c r="K73" s="27" t="s">
        <v>14</v>
      </c>
      <c r="L73" s="74"/>
      <c r="M73" s="29" t="s">
        <v>0</v>
      </c>
      <c r="N73" s="29" t="s">
        <v>4</v>
      </c>
      <c r="O73" s="29" t="s">
        <v>3</v>
      </c>
      <c r="P73" s="29"/>
      <c r="Q73" s="29"/>
    </row>
    <row r="74" spans="1:64">
      <c r="E74" s="1"/>
      <c r="F74" s="18"/>
      <c r="G74" s="13"/>
      <c r="K74" s="26"/>
      <c r="N74" s="18"/>
      <c r="O74" s="1"/>
      <c r="P74" s="18"/>
      <c r="Q74" s="13"/>
    </row>
    <row r="75" spans="1:64">
      <c r="E75" s="1"/>
      <c r="F75" s="18"/>
      <c r="G75" s="13"/>
      <c r="K75" s="26"/>
      <c r="N75" s="18"/>
      <c r="O75" s="1"/>
      <c r="P75" s="18"/>
      <c r="Q75" s="13"/>
    </row>
    <row r="76" spans="1:64">
      <c r="E76" s="1"/>
      <c r="F76" s="18"/>
      <c r="G76" s="13"/>
      <c r="K76" s="26"/>
      <c r="N76" s="18"/>
      <c r="O76" s="1"/>
      <c r="P76" s="18"/>
      <c r="Q76" s="13"/>
    </row>
    <row r="77" spans="1:64">
      <c r="E77" s="1"/>
      <c r="F77" s="18"/>
      <c r="G77" s="13"/>
      <c r="K77" s="26"/>
      <c r="N77" s="18"/>
      <c r="O77" s="1"/>
      <c r="P77" s="18"/>
      <c r="Q77" s="13"/>
    </row>
    <row r="78" spans="1:64">
      <c r="E78" s="1"/>
      <c r="F78" s="18"/>
      <c r="G78" s="13"/>
      <c r="K78" s="26"/>
      <c r="N78" s="18"/>
      <c r="O78" s="1"/>
      <c r="P78" s="18"/>
      <c r="Q78" s="13"/>
    </row>
    <row r="79" spans="1:64">
      <c r="E79" s="1"/>
      <c r="F79" s="18"/>
      <c r="G79" s="13"/>
      <c r="K79" s="26"/>
      <c r="N79" s="18"/>
      <c r="O79" s="1"/>
      <c r="P79" s="18"/>
      <c r="Q79" s="13"/>
    </row>
    <row r="80" spans="1:64">
      <c r="E80" s="1"/>
      <c r="F80" s="18"/>
      <c r="G80" s="13"/>
      <c r="K80" s="26"/>
      <c r="N80" s="18"/>
      <c r="O80" s="1"/>
      <c r="P80" s="18"/>
      <c r="Q80" s="13"/>
    </row>
    <row r="81" spans="5:17">
      <c r="E81" s="1"/>
      <c r="F81" s="18"/>
      <c r="G81" s="13"/>
      <c r="K81" s="26"/>
      <c r="N81" s="18"/>
      <c r="O81" s="1"/>
      <c r="P81" s="18"/>
      <c r="Q81" s="13"/>
    </row>
    <row r="82" spans="5:17">
      <c r="E82" s="1"/>
      <c r="F82" s="18"/>
      <c r="G82" s="13"/>
      <c r="K82" s="26"/>
      <c r="N82" s="18"/>
      <c r="O82" s="1"/>
      <c r="P82" s="18"/>
      <c r="Q82" s="13"/>
    </row>
    <row r="83" spans="5:17">
      <c r="E83" s="1"/>
      <c r="F83" s="18"/>
      <c r="G83" s="13"/>
      <c r="K83" s="26"/>
      <c r="N83" s="18"/>
      <c r="O83" s="1"/>
      <c r="P83" s="18"/>
      <c r="Q83" s="13"/>
    </row>
    <row r="84" spans="5:17">
      <c r="E84" s="1"/>
      <c r="F84" s="18"/>
      <c r="G84" s="13"/>
      <c r="K84" s="26"/>
      <c r="N84" s="18"/>
      <c r="O84" s="1"/>
      <c r="P84" s="18"/>
      <c r="Q84" s="13"/>
    </row>
    <row r="85" spans="5:17">
      <c r="E85" s="1"/>
      <c r="F85" s="18"/>
      <c r="G85" s="13"/>
      <c r="K85" s="26"/>
      <c r="N85" s="18"/>
      <c r="O85" s="1"/>
      <c r="P85" s="18"/>
      <c r="Q85" s="13"/>
    </row>
    <row r="86" spans="5:17">
      <c r="E86" s="1"/>
      <c r="F86" s="18"/>
      <c r="G86" s="13"/>
      <c r="K86" s="26"/>
      <c r="N86" s="18"/>
      <c r="O86" s="1"/>
      <c r="P86" s="18"/>
      <c r="Q86" s="13"/>
    </row>
    <row r="87" spans="5:17">
      <c r="E87" s="1"/>
      <c r="F87" s="18"/>
      <c r="G87" s="13"/>
      <c r="K87" s="26"/>
      <c r="N87" s="18"/>
      <c r="O87" s="1"/>
      <c r="P87" s="18"/>
      <c r="Q87" s="13"/>
    </row>
    <row r="88" spans="5:17">
      <c r="E88" s="1"/>
      <c r="F88" s="18"/>
      <c r="G88" s="13"/>
      <c r="K88" s="26"/>
      <c r="N88" s="18"/>
      <c r="O88" s="1"/>
      <c r="P88" s="18"/>
      <c r="Q88" s="13"/>
    </row>
    <row r="89" spans="5:17">
      <c r="E89" s="1"/>
      <c r="F89" s="18"/>
      <c r="G89" s="13"/>
      <c r="K89" s="26"/>
      <c r="N89" s="18"/>
      <c r="O89" s="1"/>
      <c r="P89" s="18"/>
      <c r="Q89" s="13"/>
    </row>
    <row r="90" spans="5:17">
      <c r="E90" s="1"/>
      <c r="F90" s="18"/>
      <c r="G90" s="13"/>
      <c r="K90" s="26"/>
      <c r="N90" s="18"/>
      <c r="O90" s="1"/>
      <c r="P90" s="18"/>
      <c r="Q90" s="13"/>
    </row>
    <row r="91" spans="5:17">
      <c r="E91" s="1"/>
      <c r="F91" s="18"/>
      <c r="G91" s="13"/>
      <c r="K91" s="26"/>
      <c r="N91" s="18"/>
      <c r="O91" s="1"/>
      <c r="P91" s="18"/>
      <c r="Q91" s="13"/>
    </row>
    <row r="92" spans="5:17">
      <c r="E92" s="1"/>
      <c r="F92" s="18"/>
      <c r="G92" s="13"/>
      <c r="K92" s="26"/>
      <c r="N92" s="18"/>
      <c r="O92" s="1"/>
      <c r="P92" s="18"/>
      <c r="Q92" s="13"/>
    </row>
    <row r="93" spans="5:17">
      <c r="E93" s="1"/>
      <c r="F93" s="18"/>
      <c r="G93" s="13"/>
      <c r="K93" s="26"/>
      <c r="N93" s="18"/>
      <c r="O93" s="1"/>
      <c r="P93" s="18"/>
      <c r="Q93" s="13"/>
    </row>
    <row r="94" spans="5:17">
      <c r="E94" s="1"/>
      <c r="F94" s="18"/>
      <c r="G94" s="13"/>
      <c r="K94" s="26"/>
      <c r="N94" s="18"/>
      <c r="O94" s="1"/>
      <c r="P94" s="18"/>
      <c r="Q94" s="13"/>
    </row>
    <row r="95" spans="5:17">
      <c r="E95" s="1"/>
      <c r="F95" s="18"/>
      <c r="G95" s="13"/>
      <c r="K95" s="26"/>
      <c r="N95" s="18"/>
      <c r="O95" s="1"/>
      <c r="P95" s="18"/>
      <c r="Q95" s="13"/>
    </row>
    <row r="96" spans="5:17">
      <c r="E96" s="1"/>
      <c r="F96" s="18"/>
      <c r="G96" s="13"/>
      <c r="K96" s="26"/>
      <c r="N96" s="18"/>
      <c r="O96" s="1"/>
      <c r="P96" s="18"/>
      <c r="Q96" s="13"/>
    </row>
    <row r="97" spans="5:17">
      <c r="E97" s="1"/>
      <c r="F97" s="18"/>
      <c r="G97" s="13"/>
      <c r="K97" s="26"/>
      <c r="N97" s="18"/>
      <c r="O97" s="1"/>
      <c r="P97" s="18"/>
      <c r="Q97" s="13"/>
    </row>
    <row r="98" spans="5:17">
      <c r="E98" s="1"/>
      <c r="F98" s="18"/>
      <c r="G98" s="13"/>
      <c r="K98" s="26"/>
      <c r="N98" s="18"/>
      <c r="O98" s="1"/>
      <c r="P98" s="18"/>
      <c r="Q98" s="13"/>
    </row>
    <row r="99" spans="5:17">
      <c r="E99" s="1"/>
      <c r="F99" s="18"/>
      <c r="G99" s="13"/>
      <c r="K99" s="26"/>
      <c r="N99" s="18"/>
      <c r="O99" s="1"/>
      <c r="P99" s="18"/>
      <c r="Q99" s="13"/>
    </row>
    <row r="100" spans="5:17">
      <c r="E100" s="1"/>
      <c r="F100" s="18"/>
      <c r="G100" s="13"/>
      <c r="K100" s="26"/>
      <c r="N100" s="18"/>
      <c r="O100" s="1"/>
      <c r="P100" s="18"/>
      <c r="Q100" s="13"/>
    </row>
    <row r="101" spans="5:17">
      <c r="E101" s="1"/>
      <c r="F101" s="18"/>
      <c r="G101" s="13"/>
      <c r="K101" s="26"/>
      <c r="N101" s="18"/>
      <c r="O101" s="1"/>
      <c r="P101" s="18"/>
      <c r="Q101" s="13"/>
    </row>
    <row r="102" spans="5:17">
      <c r="E102" s="1"/>
      <c r="F102" s="18"/>
      <c r="G102" s="13"/>
      <c r="K102" s="26"/>
      <c r="N102" s="18"/>
      <c r="O102" s="1"/>
      <c r="P102" s="18"/>
      <c r="Q102" s="13"/>
    </row>
    <row r="103" spans="5:17">
      <c r="E103" s="1"/>
      <c r="F103" s="18"/>
      <c r="G103" s="13"/>
      <c r="K103" s="26"/>
      <c r="N103" s="18"/>
      <c r="O103" s="1"/>
      <c r="P103" s="18"/>
      <c r="Q103" s="13"/>
    </row>
    <row r="104" spans="5:17">
      <c r="E104" s="1"/>
      <c r="F104" s="18"/>
      <c r="G104" s="13"/>
      <c r="K104" s="26"/>
      <c r="N104" s="18"/>
      <c r="O104" s="1"/>
      <c r="P104" s="18"/>
      <c r="Q104" s="13"/>
    </row>
    <row r="105" spans="5:17">
      <c r="E105" s="1"/>
      <c r="F105" s="18"/>
      <c r="G105" s="13"/>
      <c r="K105" s="26"/>
      <c r="N105" s="18"/>
      <c r="O105" s="1"/>
      <c r="P105" s="18"/>
      <c r="Q105" s="13"/>
    </row>
    <row r="106" spans="5:17">
      <c r="E106" s="1"/>
      <c r="F106" s="18"/>
      <c r="G106" s="13"/>
      <c r="K106" s="26"/>
      <c r="N106" s="18"/>
      <c r="O106" s="1"/>
      <c r="P106" s="18"/>
      <c r="Q106" s="13"/>
    </row>
    <row r="107" spans="5:17">
      <c r="E107" s="1"/>
      <c r="F107" s="18"/>
      <c r="G107" s="13"/>
      <c r="K107" s="26"/>
      <c r="N107" s="18"/>
      <c r="O107" s="1"/>
      <c r="P107" s="18"/>
      <c r="Q107" s="13"/>
    </row>
    <row r="108" spans="5:17">
      <c r="E108" s="1"/>
      <c r="F108" s="18"/>
      <c r="G108" s="13"/>
      <c r="K108" s="26"/>
      <c r="N108" s="18"/>
      <c r="O108" s="1"/>
      <c r="P108" s="18"/>
      <c r="Q108" s="13"/>
    </row>
    <row r="109" spans="5:17">
      <c r="E109" s="1"/>
      <c r="F109" s="18"/>
      <c r="G109" s="13"/>
      <c r="K109" s="26"/>
      <c r="N109" s="18"/>
      <c r="O109" s="1"/>
      <c r="P109" s="18"/>
      <c r="Q109" s="13"/>
    </row>
    <row r="110" spans="5:17">
      <c r="E110" s="1"/>
      <c r="F110" s="18"/>
      <c r="G110" s="13"/>
      <c r="K110" s="26"/>
      <c r="N110" s="18"/>
      <c r="O110" s="1"/>
      <c r="P110" s="18"/>
      <c r="Q110" s="13"/>
    </row>
    <row r="111" spans="5:17">
      <c r="E111" s="1"/>
      <c r="F111" s="18"/>
      <c r="G111" s="13"/>
      <c r="K111" s="26"/>
      <c r="N111" s="18"/>
      <c r="O111" s="1"/>
      <c r="P111" s="18"/>
      <c r="Q111" s="13"/>
    </row>
    <row r="112" spans="5:17">
      <c r="E112" s="1"/>
      <c r="F112" s="18"/>
      <c r="G112" s="13"/>
      <c r="K112" s="26"/>
      <c r="N112" s="18"/>
      <c r="O112" s="1"/>
      <c r="P112" s="18"/>
      <c r="Q112" s="13"/>
    </row>
    <row r="113" spans="5:17">
      <c r="E113" s="1"/>
      <c r="F113" s="18"/>
      <c r="G113" s="13"/>
      <c r="K113" s="26"/>
      <c r="N113" s="18"/>
      <c r="O113" s="1"/>
      <c r="P113" s="18"/>
      <c r="Q113" s="13"/>
    </row>
    <row r="114" spans="5:17">
      <c r="E114" s="1"/>
      <c r="F114" s="18"/>
      <c r="G114" s="13"/>
      <c r="K114" s="26"/>
      <c r="N114" s="18"/>
      <c r="O114" s="1"/>
      <c r="P114" s="18"/>
      <c r="Q114" s="13"/>
    </row>
    <row r="115" spans="5:17">
      <c r="E115" s="1"/>
      <c r="F115" s="18"/>
      <c r="G115" s="13"/>
      <c r="K115" s="26"/>
      <c r="N115" s="18"/>
      <c r="O115" s="1"/>
      <c r="P115" s="18"/>
      <c r="Q115" s="13"/>
    </row>
    <row r="116" spans="5:17">
      <c r="E116" s="1"/>
      <c r="F116" s="18"/>
      <c r="G116" s="13"/>
      <c r="K116" s="26"/>
      <c r="N116" s="18"/>
      <c r="O116" s="1"/>
      <c r="P116" s="18"/>
      <c r="Q116" s="13"/>
    </row>
    <row r="117" spans="5:17">
      <c r="E117" s="1"/>
      <c r="F117" s="18"/>
      <c r="G117" s="13"/>
      <c r="K117" s="26"/>
      <c r="N117" s="18"/>
      <c r="O117" s="1"/>
      <c r="P117" s="18"/>
      <c r="Q117" s="13"/>
    </row>
    <row r="118" spans="5:17">
      <c r="E118" s="1"/>
      <c r="F118" s="18"/>
      <c r="G118" s="13"/>
      <c r="K118" s="26"/>
      <c r="N118" s="18"/>
      <c r="O118" s="1"/>
      <c r="P118" s="18"/>
      <c r="Q118" s="13"/>
    </row>
    <row r="119" spans="5:17">
      <c r="E119" s="1"/>
      <c r="F119" s="18"/>
      <c r="G119" s="13"/>
      <c r="K119" s="26"/>
      <c r="N119" s="18"/>
      <c r="O119" s="1"/>
      <c r="P119" s="18"/>
      <c r="Q119" s="13"/>
    </row>
    <row r="120" spans="5:17">
      <c r="E120" s="1"/>
      <c r="F120" s="18"/>
      <c r="G120" s="13"/>
      <c r="K120" s="26"/>
      <c r="N120" s="18"/>
      <c r="O120" s="1"/>
      <c r="P120" s="18"/>
      <c r="Q120" s="13"/>
    </row>
    <row r="121" spans="5:17">
      <c r="E121" s="1"/>
      <c r="F121" s="18"/>
      <c r="G121" s="13"/>
      <c r="K121" s="26"/>
      <c r="N121" s="18"/>
      <c r="O121" s="1"/>
      <c r="P121" s="18"/>
      <c r="Q121" s="13"/>
    </row>
    <row r="122" spans="5:17">
      <c r="E122" s="1"/>
      <c r="F122" s="18"/>
      <c r="G122" s="13"/>
      <c r="K122" s="26"/>
      <c r="N122" s="18"/>
      <c r="O122" s="1"/>
      <c r="P122" s="18"/>
      <c r="Q122" s="13"/>
    </row>
    <row r="123" spans="5:17">
      <c r="E123" s="1"/>
      <c r="F123" s="18"/>
      <c r="G123" s="13"/>
      <c r="K123" s="26"/>
      <c r="N123" s="18"/>
      <c r="O123" s="1"/>
      <c r="P123" s="18"/>
      <c r="Q123" s="13"/>
    </row>
    <row r="124" spans="5:17">
      <c r="E124" s="1"/>
      <c r="F124" s="18"/>
      <c r="G124" s="13"/>
      <c r="K124" s="26"/>
      <c r="N124" s="18"/>
      <c r="O124" s="1"/>
      <c r="P124" s="18"/>
      <c r="Q124" s="13"/>
    </row>
    <row r="125" spans="5:17">
      <c r="E125" s="1"/>
      <c r="F125" s="18"/>
      <c r="G125" s="13"/>
      <c r="K125" s="26"/>
      <c r="N125" s="18"/>
      <c r="O125" s="1"/>
      <c r="P125" s="18"/>
      <c r="Q125" s="13"/>
    </row>
    <row r="126" spans="5:17">
      <c r="E126" s="1"/>
      <c r="F126" s="18"/>
      <c r="G126" s="13"/>
      <c r="K126" s="26"/>
      <c r="N126" s="18"/>
      <c r="O126" s="1"/>
      <c r="P126" s="18"/>
      <c r="Q126" s="13"/>
    </row>
    <row r="127" spans="5:17">
      <c r="E127" s="1"/>
      <c r="F127" s="18"/>
      <c r="G127" s="13"/>
      <c r="K127" s="26"/>
      <c r="N127" s="18"/>
      <c r="O127" s="1"/>
      <c r="P127" s="18"/>
      <c r="Q127" s="13"/>
    </row>
    <row r="128" spans="5:17">
      <c r="E128" s="1"/>
      <c r="F128" s="18"/>
      <c r="G128" s="13"/>
      <c r="K128" s="26"/>
      <c r="N128" s="18"/>
      <c r="O128" s="1"/>
      <c r="P128" s="18"/>
      <c r="Q128" s="13"/>
    </row>
    <row r="129" spans="5:17">
      <c r="E129" s="1"/>
      <c r="F129" s="18"/>
      <c r="G129" s="13"/>
      <c r="K129" s="26"/>
      <c r="N129" s="18"/>
      <c r="O129" s="1"/>
      <c r="P129" s="18"/>
      <c r="Q129" s="13"/>
    </row>
    <row r="130" spans="5:17">
      <c r="E130" s="1"/>
      <c r="F130" s="18"/>
      <c r="G130" s="13"/>
      <c r="K130" s="26"/>
      <c r="N130" s="18"/>
      <c r="O130" s="1"/>
      <c r="P130" s="18"/>
      <c r="Q130" s="13"/>
    </row>
    <row r="131" spans="5:17">
      <c r="E131" s="1"/>
      <c r="F131" s="18"/>
      <c r="G131" s="13"/>
      <c r="K131" s="26"/>
      <c r="N131" s="18"/>
      <c r="O131" s="1"/>
      <c r="P131" s="18"/>
      <c r="Q131" s="13"/>
    </row>
    <row r="132" spans="5:17">
      <c r="E132" s="1"/>
      <c r="F132" s="18"/>
      <c r="G132" s="13"/>
      <c r="K132" s="26"/>
      <c r="N132" s="18"/>
      <c r="O132" s="1"/>
      <c r="P132" s="18"/>
      <c r="Q132" s="13"/>
    </row>
    <row r="133" spans="5:17">
      <c r="E133" s="1"/>
      <c r="F133" s="18"/>
      <c r="G133" s="13"/>
      <c r="K133" s="26"/>
      <c r="N133" s="18"/>
      <c r="O133" s="1"/>
      <c r="P133" s="18"/>
      <c r="Q133" s="13"/>
    </row>
    <row r="134" spans="5:17">
      <c r="E134" s="1"/>
      <c r="F134" s="18"/>
      <c r="G134" s="13"/>
      <c r="K134" s="26"/>
      <c r="N134" s="18"/>
      <c r="O134" s="1"/>
      <c r="P134" s="18"/>
      <c r="Q134" s="13"/>
    </row>
    <row r="135" spans="5:17">
      <c r="E135" s="1"/>
      <c r="F135" s="18"/>
      <c r="G135" s="13"/>
      <c r="K135" s="26"/>
      <c r="N135" s="18"/>
      <c r="O135" s="1"/>
      <c r="P135" s="18"/>
      <c r="Q135" s="13"/>
    </row>
    <row r="136" spans="5:17">
      <c r="E136" s="1"/>
      <c r="F136" s="18"/>
      <c r="G136" s="13"/>
      <c r="K136" s="26"/>
      <c r="N136" s="18"/>
      <c r="O136" s="1"/>
      <c r="P136" s="18"/>
      <c r="Q136" s="13"/>
    </row>
    <row r="137" spans="5:17">
      <c r="E137" s="1"/>
      <c r="F137" s="18"/>
      <c r="G137" s="13"/>
      <c r="K137" s="26"/>
      <c r="N137" s="18"/>
      <c r="O137" s="1"/>
      <c r="P137" s="18"/>
      <c r="Q137" s="13"/>
    </row>
    <row r="138" spans="5:17">
      <c r="E138" s="1"/>
      <c r="F138" s="18"/>
      <c r="G138" s="13"/>
      <c r="K138" s="26"/>
      <c r="N138" s="18"/>
      <c r="O138" s="1"/>
      <c r="P138" s="18"/>
      <c r="Q138" s="13"/>
    </row>
    <row r="139" spans="5:17">
      <c r="E139" s="1"/>
      <c r="F139" s="18"/>
      <c r="G139" s="13"/>
      <c r="K139" s="26"/>
      <c r="N139" s="18"/>
      <c r="O139" s="1"/>
      <c r="P139" s="18"/>
      <c r="Q139" s="13"/>
    </row>
    <row r="140" spans="5:17">
      <c r="E140" s="1"/>
      <c r="F140" s="18"/>
      <c r="G140" s="13"/>
      <c r="K140" s="26"/>
      <c r="N140" s="18"/>
      <c r="O140" s="1"/>
      <c r="P140" s="18"/>
      <c r="Q140" s="13"/>
    </row>
    <row r="141" spans="5:17">
      <c r="E141" s="1"/>
      <c r="F141" s="18"/>
      <c r="G141" s="13"/>
      <c r="K141" s="26"/>
      <c r="N141" s="18"/>
      <c r="O141" s="1"/>
      <c r="P141" s="18"/>
      <c r="Q141" s="13"/>
    </row>
    <row r="142" spans="5:17">
      <c r="E142" s="1"/>
      <c r="F142" s="18"/>
      <c r="G142" s="13"/>
      <c r="K142" s="26"/>
      <c r="N142" s="18"/>
      <c r="O142" s="1"/>
      <c r="P142" s="18"/>
      <c r="Q142" s="13"/>
    </row>
    <row r="143" spans="5:17">
      <c r="E143" s="1"/>
      <c r="F143" s="18"/>
      <c r="G143" s="13"/>
      <c r="K143" s="26"/>
      <c r="N143" s="18"/>
      <c r="O143" s="1"/>
      <c r="P143" s="18"/>
      <c r="Q143" s="13"/>
    </row>
    <row r="144" spans="5:17">
      <c r="E144" s="1"/>
      <c r="F144" s="18"/>
      <c r="G144" s="13"/>
      <c r="K144" s="26"/>
      <c r="N144" s="18"/>
      <c r="O144" s="1"/>
      <c r="P144" s="18"/>
      <c r="Q144" s="13"/>
    </row>
    <row r="145" spans="5:17">
      <c r="E145" s="1"/>
      <c r="F145" s="18"/>
      <c r="G145" s="13"/>
      <c r="K145" s="26"/>
      <c r="N145" s="18"/>
      <c r="O145" s="1"/>
      <c r="P145" s="18"/>
      <c r="Q145" s="13"/>
    </row>
    <row r="146" spans="5:17">
      <c r="E146" s="1"/>
      <c r="F146" s="18"/>
      <c r="G146" s="13"/>
      <c r="K146" s="26"/>
      <c r="N146" s="18"/>
      <c r="O146" s="1"/>
      <c r="P146" s="18"/>
      <c r="Q146" s="13"/>
    </row>
    <row r="147" spans="5:17">
      <c r="E147" s="1"/>
      <c r="F147" s="18"/>
      <c r="G147" s="13"/>
      <c r="K147" s="26"/>
      <c r="N147" s="18"/>
      <c r="O147" s="1"/>
      <c r="P147" s="18"/>
      <c r="Q147" s="13"/>
    </row>
    <row r="148" spans="5:17">
      <c r="E148" s="1"/>
      <c r="F148" s="18"/>
      <c r="G148" s="13"/>
      <c r="K148" s="26"/>
      <c r="N148" s="18"/>
      <c r="O148" s="1"/>
      <c r="P148" s="18"/>
      <c r="Q148" s="13"/>
    </row>
    <row r="149" spans="5:17">
      <c r="E149" s="1"/>
      <c r="F149" s="18"/>
      <c r="G149" s="13"/>
      <c r="K149" s="26"/>
      <c r="N149" s="18"/>
      <c r="O149" s="1"/>
      <c r="P149" s="18"/>
      <c r="Q149" s="13"/>
    </row>
    <row r="150" spans="5:17">
      <c r="E150" s="1"/>
      <c r="F150" s="18"/>
      <c r="G150" s="13"/>
      <c r="K150" s="26"/>
      <c r="N150" s="18"/>
      <c r="O150" s="1"/>
      <c r="P150" s="18"/>
      <c r="Q150" s="13"/>
    </row>
    <row r="151" spans="5:17">
      <c r="E151" s="1"/>
      <c r="F151" s="18"/>
      <c r="G151" s="13"/>
      <c r="K151" s="26"/>
      <c r="N151" s="18"/>
      <c r="O151" s="1"/>
      <c r="P151" s="18"/>
      <c r="Q151" s="13"/>
    </row>
    <row r="152" spans="5:17">
      <c r="E152" s="1"/>
      <c r="F152" s="18"/>
      <c r="G152" s="13"/>
      <c r="K152" s="26"/>
      <c r="N152" s="18"/>
      <c r="O152" s="1"/>
      <c r="P152" s="18"/>
      <c r="Q152" s="13"/>
    </row>
    <row r="153" spans="5:17">
      <c r="E153" s="1"/>
      <c r="F153" s="18"/>
      <c r="G153" s="13"/>
      <c r="K153" s="26"/>
      <c r="N153" s="18"/>
      <c r="O153" s="1"/>
      <c r="P153" s="18"/>
      <c r="Q153" s="13"/>
    </row>
    <row r="154" spans="5:17">
      <c r="E154" s="1"/>
      <c r="F154" s="18"/>
      <c r="G154" s="13"/>
      <c r="K154" s="26"/>
      <c r="N154" s="18"/>
      <c r="O154" s="1"/>
      <c r="P154" s="18"/>
      <c r="Q154" s="13"/>
    </row>
    <row r="155" spans="5:17">
      <c r="E155" s="1"/>
      <c r="F155" s="18"/>
      <c r="G155" s="13"/>
      <c r="K155" s="26"/>
      <c r="N155" s="18"/>
      <c r="O155" s="1"/>
      <c r="P155" s="18"/>
      <c r="Q155" s="13"/>
    </row>
    <row r="156" spans="5:17">
      <c r="E156" s="1"/>
      <c r="F156" s="18"/>
      <c r="G156" s="13"/>
      <c r="K156" s="26"/>
      <c r="N156" s="18"/>
      <c r="O156" s="1"/>
      <c r="P156" s="18"/>
      <c r="Q156" s="13"/>
    </row>
    <row r="157" spans="5:17">
      <c r="E157" s="1"/>
      <c r="F157" s="18"/>
      <c r="G157" s="13"/>
      <c r="K157" s="26"/>
      <c r="N157" s="18"/>
      <c r="O157" s="1"/>
      <c r="P157" s="18"/>
      <c r="Q157" s="13"/>
    </row>
    <row r="158" spans="5:17">
      <c r="E158" s="1"/>
      <c r="F158" s="18"/>
      <c r="G158" s="13"/>
      <c r="K158" s="26"/>
      <c r="N158" s="18"/>
      <c r="O158" s="1"/>
      <c r="P158" s="18"/>
      <c r="Q158" s="13"/>
    </row>
    <row r="159" spans="5:17">
      <c r="E159" s="1"/>
      <c r="F159" s="18"/>
      <c r="G159" s="13"/>
      <c r="K159" s="26"/>
      <c r="N159" s="18"/>
      <c r="O159" s="1"/>
      <c r="P159" s="18"/>
      <c r="Q159" s="13"/>
    </row>
    <row r="160" spans="5:17">
      <c r="E160" s="1"/>
      <c r="F160" s="18"/>
      <c r="G160" s="13"/>
      <c r="K160" s="26"/>
      <c r="N160" s="18"/>
      <c r="O160" s="1"/>
      <c r="P160" s="18"/>
      <c r="Q160" s="13"/>
    </row>
    <row r="161" spans="5:17">
      <c r="E161" s="1"/>
      <c r="F161" s="18"/>
      <c r="G161" s="13"/>
      <c r="K161" s="26"/>
      <c r="N161" s="18"/>
      <c r="O161" s="1"/>
      <c r="P161" s="18"/>
      <c r="Q161" s="13"/>
    </row>
    <row r="162" spans="5:17">
      <c r="E162" s="1"/>
      <c r="F162" s="18"/>
      <c r="G162" s="13"/>
      <c r="K162" s="26"/>
      <c r="N162" s="18"/>
      <c r="O162" s="1"/>
      <c r="P162" s="18"/>
      <c r="Q162" s="13"/>
    </row>
    <row r="163" spans="5:17">
      <c r="E163" s="1"/>
      <c r="F163" s="18"/>
      <c r="G163" s="13"/>
      <c r="K163" s="26"/>
      <c r="N163" s="18"/>
      <c r="O163" s="1"/>
      <c r="P163" s="18"/>
      <c r="Q163" s="13"/>
    </row>
    <row r="164" spans="5:17">
      <c r="E164" s="1"/>
      <c r="F164" s="18"/>
      <c r="G164" s="13"/>
      <c r="K164" s="26"/>
      <c r="N164" s="18"/>
      <c r="O164" s="1"/>
      <c r="P164" s="18"/>
      <c r="Q164" s="13"/>
    </row>
    <row r="165" spans="5:17">
      <c r="E165" s="1"/>
      <c r="F165" s="18"/>
      <c r="G165" s="13"/>
      <c r="K165" s="26"/>
      <c r="N165" s="18"/>
      <c r="O165" s="1"/>
      <c r="P165" s="18"/>
      <c r="Q165" s="13"/>
    </row>
    <row r="166" spans="5:17">
      <c r="E166" s="1"/>
      <c r="F166" s="18"/>
      <c r="G166" s="13"/>
      <c r="K166" s="26"/>
      <c r="N166" s="18"/>
      <c r="O166" s="1"/>
      <c r="P166" s="18"/>
      <c r="Q166" s="13"/>
    </row>
    <row r="167" spans="5:17">
      <c r="E167" s="1"/>
      <c r="F167" s="18"/>
      <c r="G167" s="13"/>
      <c r="K167" s="26"/>
      <c r="N167" s="18"/>
      <c r="O167" s="1"/>
      <c r="P167" s="18"/>
      <c r="Q167" s="13"/>
    </row>
    <row r="168" spans="5:17">
      <c r="E168" s="1"/>
      <c r="F168" s="18"/>
      <c r="G168" s="13"/>
      <c r="K168" s="26"/>
      <c r="N168" s="18"/>
      <c r="O168" s="1"/>
      <c r="P168" s="18"/>
      <c r="Q168" s="13"/>
    </row>
    <row r="169" spans="5:17">
      <c r="E169" s="1"/>
      <c r="F169" s="18"/>
      <c r="G169" s="13"/>
      <c r="K169" s="26"/>
      <c r="N169" s="18"/>
      <c r="O169" s="1"/>
      <c r="P169" s="18"/>
      <c r="Q169" s="13"/>
    </row>
    <row r="170" spans="5:17">
      <c r="E170" s="1"/>
      <c r="F170" s="18"/>
      <c r="G170" s="13"/>
      <c r="K170" s="26"/>
      <c r="N170" s="18"/>
      <c r="O170" s="1"/>
      <c r="P170" s="18"/>
      <c r="Q170" s="13"/>
    </row>
    <row r="171" spans="5:17">
      <c r="E171" s="1"/>
      <c r="F171" s="18"/>
      <c r="G171" s="13"/>
      <c r="K171" s="26"/>
      <c r="N171" s="18"/>
      <c r="O171" s="1"/>
      <c r="P171" s="18"/>
      <c r="Q171" s="13"/>
    </row>
    <row r="172" spans="5:17">
      <c r="E172" s="1"/>
      <c r="F172" s="18"/>
      <c r="G172" s="13"/>
      <c r="K172" s="26"/>
      <c r="N172" s="18"/>
      <c r="O172" s="1"/>
      <c r="P172" s="18"/>
      <c r="Q172" s="13"/>
    </row>
    <row r="173" spans="5:17">
      <c r="E173" s="1"/>
      <c r="F173" s="18"/>
      <c r="G173" s="13"/>
      <c r="K173" s="26"/>
      <c r="N173" s="18"/>
      <c r="O173" s="1"/>
      <c r="P173" s="18"/>
      <c r="Q173" s="13"/>
    </row>
    <row r="174" spans="5:17">
      <c r="E174" s="1"/>
      <c r="F174" s="18"/>
      <c r="G174" s="13"/>
      <c r="K174" s="26"/>
      <c r="N174" s="18"/>
      <c r="O174" s="1"/>
      <c r="P174" s="18"/>
      <c r="Q174" s="13"/>
    </row>
    <row r="175" spans="5:17">
      <c r="E175" s="1"/>
      <c r="F175" s="18"/>
      <c r="G175" s="13"/>
      <c r="K175" s="26"/>
      <c r="N175" s="18"/>
      <c r="O175" s="1"/>
      <c r="P175" s="18"/>
      <c r="Q175" s="13"/>
    </row>
    <row r="176" spans="5:17">
      <c r="E176" s="1"/>
      <c r="F176" s="18"/>
      <c r="G176" s="13"/>
      <c r="K176" s="26"/>
      <c r="N176" s="18"/>
      <c r="O176" s="1"/>
      <c r="P176" s="18"/>
      <c r="Q176" s="13"/>
    </row>
    <row r="177" spans="5:17">
      <c r="E177" s="1"/>
      <c r="F177" s="18"/>
      <c r="G177" s="13"/>
      <c r="K177" s="26"/>
      <c r="N177" s="18"/>
      <c r="O177" s="1"/>
      <c r="P177" s="18"/>
      <c r="Q177" s="13"/>
    </row>
    <row r="178" spans="5:17">
      <c r="E178" s="1"/>
      <c r="F178" s="18"/>
      <c r="G178" s="13"/>
      <c r="K178" s="26"/>
      <c r="N178" s="18"/>
      <c r="O178" s="1"/>
      <c r="P178" s="18"/>
      <c r="Q178" s="13"/>
    </row>
    <row r="179" spans="5:17">
      <c r="E179" s="1"/>
      <c r="F179" s="18"/>
      <c r="G179" s="13"/>
      <c r="K179" s="26"/>
      <c r="N179" s="18"/>
      <c r="O179" s="1"/>
      <c r="P179" s="18"/>
      <c r="Q179" s="13"/>
    </row>
    <row r="180" spans="5:17">
      <c r="E180" s="1"/>
      <c r="F180" s="18"/>
      <c r="G180" s="13"/>
      <c r="K180" s="26"/>
      <c r="N180" s="18"/>
      <c r="O180" s="1"/>
      <c r="P180" s="18"/>
      <c r="Q180" s="13"/>
    </row>
    <row r="181" spans="5:17">
      <c r="E181" s="1"/>
      <c r="F181" s="18"/>
      <c r="G181" s="13"/>
      <c r="K181" s="26"/>
      <c r="N181" s="18"/>
      <c r="O181" s="1"/>
      <c r="P181" s="18"/>
      <c r="Q181" s="13"/>
    </row>
    <row r="182" spans="5:17">
      <c r="E182" s="1"/>
      <c r="F182" s="18"/>
      <c r="G182" s="13"/>
      <c r="K182" s="26"/>
      <c r="N182" s="18"/>
      <c r="O182" s="1"/>
      <c r="P182" s="18"/>
      <c r="Q182" s="13"/>
    </row>
    <row r="183" spans="5:17">
      <c r="E183" s="1"/>
      <c r="F183" s="18"/>
      <c r="G183" s="13"/>
      <c r="K183" s="26"/>
      <c r="N183" s="18"/>
      <c r="O183" s="1"/>
      <c r="P183" s="18"/>
      <c r="Q183" s="13"/>
    </row>
    <row r="184" spans="5:17">
      <c r="E184" s="1"/>
      <c r="F184" s="18"/>
      <c r="G184" s="13"/>
      <c r="K184" s="26"/>
      <c r="N184" s="18"/>
      <c r="O184" s="1"/>
      <c r="P184" s="18"/>
      <c r="Q184" s="13"/>
    </row>
    <row r="185" spans="5:17">
      <c r="E185" s="1"/>
      <c r="F185" s="18"/>
      <c r="G185" s="13"/>
      <c r="K185" s="26"/>
      <c r="N185" s="18"/>
      <c r="O185" s="1"/>
      <c r="P185" s="18"/>
      <c r="Q185" s="13"/>
    </row>
    <row r="186" spans="5:17">
      <c r="E186" s="1"/>
      <c r="F186" s="18"/>
      <c r="G186" s="13"/>
      <c r="K186" s="26"/>
      <c r="N186" s="18"/>
      <c r="O186" s="1"/>
      <c r="P186" s="18"/>
      <c r="Q186" s="13"/>
    </row>
    <row r="187" spans="5:17">
      <c r="E187" s="1"/>
      <c r="F187" s="18"/>
      <c r="G187" s="13"/>
      <c r="K187" s="26"/>
      <c r="N187" s="18"/>
      <c r="O187" s="1"/>
      <c r="P187" s="18"/>
      <c r="Q187" s="13"/>
    </row>
    <row r="188" spans="5:17">
      <c r="E188" s="1"/>
      <c r="F188" s="18"/>
      <c r="G188" s="13"/>
      <c r="K188" s="26"/>
      <c r="N188" s="18"/>
      <c r="O188" s="1"/>
      <c r="P188" s="18"/>
      <c r="Q188" s="13"/>
    </row>
    <row r="189" spans="5:17">
      <c r="E189" s="1"/>
      <c r="F189" s="18"/>
      <c r="G189" s="13"/>
      <c r="K189" s="26"/>
      <c r="N189" s="18"/>
      <c r="O189" s="1"/>
      <c r="P189" s="18"/>
      <c r="Q189" s="13"/>
    </row>
    <row r="190" spans="5:17">
      <c r="E190" s="1"/>
      <c r="F190" s="18"/>
      <c r="G190" s="13"/>
      <c r="K190" s="26"/>
      <c r="N190" s="18"/>
      <c r="O190" s="1"/>
      <c r="P190" s="18"/>
      <c r="Q190" s="13"/>
    </row>
    <row r="191" spans="5:17">
      <c r="E191" s="1"/>
      <c r="F191" s="18"/>
      <c r="G191" s="13"/>
      <c r="K191" s="26"/>
      <c r="N191" s="18"/>
      <c r="O191" s="1"/>
      <c r="P191" s="18"/>
      <c r="Q191" s="13"/>
    </row>
    <row r="192" spans="5:17">
      <c r="E192" s="1"/>
      <c r="F192" s="18"/>
      <c r="G192" s="13"/>
      <c r="K192" s="26"/>
      <c r="N192" s="18"/>
      <c r="O192" s="1"/>
      <c r="P192" s="18"/>
      <c r="Q192" s="13"/>
    </row>
    <row r="193" spans="5:17">
      <c r="E193" s="1"/>
      <c r="F193" s="18"/>
      <c r="G193" s="13"/>
      <c r="K193" s="26"/>
      <c r="N193" s="18"/>
      <c r="O193" s="1"/>
      <c r="P193" s="18"/>
      <c r="Q193" s="13"/>
    </row>
    <row r="194" spans="5:17">
      <c r="E194" s="1"/>
      <c r="F194" s="18"/>
      <c r="G194" s="13"/>
      <c r="K194" s="26"/>
      <c r="N194" s="18"/>
      <c r="O194" s="1"/>
      <c r="P194" s="18"/>
      <c r="Q194" s="13"/>
    </row>
    <row r="195" spans="5:17">
      <c r="E195" s="1"/>
      <c r="F195" s="18"/>
      <c r="G195" s="13"/>
      <c r="K195" s="26"/>
      <c r="N195" s="18"/>
      <c r="O195" s="1"/>
      <c r="P195" s="18"/>
      <c r="Q195" s="13"/>
    </row>
    <row r="196" spans="5:17">
      <c r="E196" s="1"/>
      <c r="F196" s="18"/>
      <c r="G196" s="13"/>
      <c r="K196" s="26"/>
      <c r="N196" s="18"/>
      <c r="O196" s="1"/>
      <c r="P196" s="18"/>
      <c r="Q196" s="13"/>
    </row>
    <row r="197" spans="5:17">
      <c r="E197" s="1"/>
      <c r="F197" s="18"/>
      <c r="G197" s="13"/>
      <c r="K197" s="26"/>
      <c r="N197" s="18"/>
      <c r="O197" s="1"/>
      <c r="P197" s="18"/>
      <c r="Q197" s="13"/>
    </row>
    <row r="198" spans="5:17">
      <c r="E198" s="1"/>
      <c r="F198" s="18"/>
      <c r="G198" s="13"/>
      <c r="K198" s="26"/>
      <c r="N198" s="18"/>
      <c r="O198" s="1"/>
      <c r="P198" s="18"/>
      <c r="Q198" s="13"/>
    </row>
    <row r="199" spans="5:17">
      <c r="E199" s="1"/>
      <c r="F199" s="18"/>
      <c r="G199" s="13"/>
      <c r="K199" s="26"/>
      <c r="N199" s="18"/>
      <c r="O199" s="1"/>
      <c r="P199" s="18"/>
      <c r="Q199" s="13"/>
    </row>
    <row r="200" spans="5:17">
      <c r="E200" s="1"/>
      <c r="F200" s="18"/>
      <c r="G200" s="13"/>
      <c r="K200" s="26"/>
      <c r="N200" s="18"/>
      <c r="O200" s="1"/>
      <c r="P200" s="18"/>
      <c r="Q200" s="13"/>
    </row>
    <row r="201" spans="5:17">
      <c r="E201" s="1"/>
      <c r="F201" s="18"/>
      <c r="G201" s="13"/>
      <c r="K201" s="26"/>
      <c r="N201" s="18"/>
      <c r="O201" s="1"/>
      <c r="P201" s="18"/>
      <c r="Q201" s="13"/>
    </row>
    <row r="202" spans="5:17">
      <c r="E202" s="1"/>
      <c r="F202" s="18"/>
      <c r="G202" s="13"/>
      <c r="K202" s="26"/>
      <c r="N202" s="18"/>
      <c r="O202" s="1"/>
      <c r="P202" s="18"/>
      <c r="Q202" s="13"/>
    </row>
    <row r="203" spans="5:17">
      <c r="E203" s="1"/>
      <c r="F203" s="18"/>
      <c r="G203" s="13"/>
      <c r="K203" s="26"/>
      <c r="N203" s="18"/>
      <c r="O203" s="1"/>
      <c r="P203" s="18"/>
      <c r="Q203" s="13"/>
    </row>
    <row r="204" spans="5:17">
      <c r="E204" s="1"/>
      <c r="F204" s="18"/>
      <c r="G204" s="13"/>
      <c r="K204" s="26"/>
      <c r="N204" s="18"/>
      <c r="O204" s="1"/>
      <c r="P204" s="18"/>
      <c r="Q204" s="13"/>
    </row>
    <row r="205" spans="5:17">
      <c r="E205" s="1"/>
      <c r="F205" s="18"/>
      <c r="G205" s="13"/>
      <c r="K205" s="26"/>
      <c r="N205" s="18"/>
      <c r="O205" s="1"/>
      <c r="P205" s="18"/>
      <c r="Q205" s="13"/>
    </row>
    <row r="206" spans="5:17">
      <c r="E206" s="1"/>
      <c r="F206" s="18"/>
      <c r="G206" s="13"/>
      <c r="K206" s="26"/>
      <c r="N206" s="18"/>
      <c r="O206" s="1"/>
      <c r="P206" s="18"/>
      <c r="Q206" s="13"/>
    </row>
    <row r="207" spans="5:17">
      <c r="E207" s="1"/>
      <c r="F207" s="18"/>
      <c r="G207" s="13"/>
      <c r="K207" s="26"/>
      <c r="N207" s="18"/>
      <c r="O207" s="1"/>
      <c r="P207" s="18"/>
      <c r="Q207" s="13"/>
    </row>
    <row r="208" spans="5:17">
      <c r="E208" s="1"/>
      <c r="F208" s="18"/>
      <c r="G208" s="13"/>
      <c r="K208" s="26"/>
      <c r="N208" s="18"/>
      <c r="O208" s="1"/>
      <c r="P208" s="18"/>
      <c r="Q208" s="13"/>
    </row>
    <row r="209" spans="5:17">
      <c r="E209" s="1"/>
      <c r="F209" s="18"/>
      <c r="G209" s="13"/>
      <c r="K209" s="26"/>
      <c r="N209" s="18"/>
      <c r="O209" s="1"/>
      <c r="P209" s="18"/>
      <c r="Q209" s="13"/>
    </row>
    <row r="210" spans="5:17">
      <c r="E210" s="1"/>
      <c r="F210" s="18"/>
      <c r="G210" s="13"/>
      <c r="K210" s="26"/>
      <c r="N210" s="18"/>
      <c r="O210" s="1"/>
      <c r="P210" s="18"/>
      <c r="Q210" s="13"/>
    </row>
    <row r="211" spans="5:17">
      <c r="E211" s="1"/>
      <c r="F211" s="18"/>
      <c r="G211" s="13"/>
      <c r="K211" s="26"/>
      <c r="N211" s="18"/>
      <c r="O211" s="1"/>
      <c r="P211" s="18"/>
      <c r="Q211" s="13"/>
    </row>
    <row r="212" spans="5:17">
      <c r="E212" s="1"/>
      <c r="F212" s="18"/>
      <c r="G212" s="13"/>
      <c r="K212" s="26"/>
      <c r="N212" s="18"/>
      <c r="O212" s="1"/>
      <c r="P212" s="18"/>
      <c r="Q212" s="13"/>
    </row>
    <row r="213" spans="5:17">
      <c r="E213" s="1"/>
      <c r="F213" s="18"/>
      <c r="G213" s="13"/>
      <c r="K213" s="26"/>
      <c r="N213" s="18"/>
      <c r="O213" s="1"/>
      <c r="P213" s="18"/>
      <c r="Q213" s="13"/>
    </row>
    <row r="214" spans="5:17">
      <c r="E214" s="1"/>
      <c r="F214" s="18"/>
      <c r="G214" s="13"/>
      <c r="K214" s="26"/>
      <c r="N214" s="18"/>
      <c r="O214" s="1"/>
      <c r="P214" s="18"/>
      <c r="Q214" s="13"/>
    </row>
    <row r="215" spans="5:17">
      <c r="E215" s="1"/>
      <c r="F215" s="18"/>
      <c r="G215" s="13"/>
      <c r="K215" s="26"/>
      <c r="N215" s="18"/>
      <c r="O215" s="1"/>
      <c r="P215" s="18"/>
      <c r="Q215" s="13"/>
    </row>
    <row r="216" spans="5:17">
      <c r="E216" s="1"/>
      <c r="F216" s="18"/>
      <c r="G216" s="13"/>
      <c r="K216" s="26"/>
      <c r="N216" s="18"/>
      <c r="O216" s="1"/>
      <c r="P216" s="18"/>
      <c r="Q216" s="13"/>
    </row>
    <row r="217" spans="5:17">
      <c r="E217" s="1"/>
      <c r="F217" s="18"/>
      <c r="G217" s="13"/>
      <c r="K217" s="26"/>
      <c r="N217" s="18"/>
      <c r="O217" s="1"/>
      <c r="P217" s="18"/>
      <c r="Q217" s="13"/>
    </row>
    <row r="218" spans="5:17">
      <c r="E218" s="1"/>
      <c r="F218" s="18"/>
      <c r="G218" s="13"/>
      <c r="K218" s="26"/>
      <c r="N218" s="18"/>
      <c r="O218" s="1"/>
      <c r="P218" s="18"/>
      <c r="Q218" s="13"/>
    </row>
    <row r="219" spans="5:17">
      <c r="E219" s="1"/>
      <c r="F219" s="18"/>
      <c r="G219" s="13"/>
      <c r="K219" s="26"/>
      <c r="N219" s="18"/>
      <c r="O219" s="1"/>
      <c r="P219" s="18"/>
      <c r="Q219" s="13"/>
    </row>
    <row r="220" spans="5:17">
      <c r="E220" s="1"/>
      <c r="F220" s="18"/>
      <c r="G220" s="13"/>
      <c r="K220" s="26"/>
      <c r="N220" s="18"/>
      <c r="O220" s="1"/>
      <c r="P220" s="18"/>
      <c r="Q220" s="13"/>
    </row>
    <row r="221" spans="5:17">
      <c r="E221" s="1"/>
      <c r="F221" s="18"/>
      <c r="G221" s="13"/>
      <c r="K221" s="26"/>
      <c r="N221" s="18"/>
      <c r="O221" s="1"/>
      <c r="P221" s="18"/>
      <c r="Q221" s="13"/>
    </row>
    <row r="222" spans="5:17">
      <c r="E222" s="1"/>
      <c r="F222" s="18"/>
      <c r="G222" s="13"/>
      <c r="K222" s="26"/>
      <c r="N222" s="18"/>
      <c r="O222" s="1"/>
      <c r="P222" s="18"/>
      <c r="Q222" s="13"/>
    </row>
    <row r="223" spans="5:17">
      <c r="E223" s="1"/>
      <c r="F223" s="18"/>
      <c r="G223" s="13"/>
      <c r="K223" s="26"/>
      <c r="N223" s="18"/>
      <c r="O223" s="1"/>
      <c r="P223" s="18"/>
      <c r="Q223" s="13"/>
    </row>
    <row r="224" spans="5:17">
      <c r="E224" s="1"/>
      <c r="F224" s="18"/>
      <c r="G224" s="13"/>
      <c r="K224" s="26"/>
      <c r="N224" s="18"/>
      <c r="O224" s="1"/>
      <c r="P224" s="18"/>
      <c r="Q224" s="13"/>
    </row>
    <row r="225" spans="5:17">
      <c r="E225" s="1"/>
      <c r="F225" s="18"/>
      <c r="G225" s="13"/>
      <c r="K225" s="26"/>
      <c r="N225" s="18"/>
      <c r="O225" s="1"/>
      <c r="P225" s="18"/>
      <c r="Q225" s="13"/>
    </row>
    <row r="226" spans="5:17">
      <c r="E226" s="1"/>
      <c r="F226" s="18"/>
      <c r="G226" s="13"/>
      <c r="K226" s="26"/>
      <c r="N226" s="18"/>
      <c r="O226" s="1"/>
      <c r="P226" s="18"/>
      <c r="Q226" s="13"/>
    </row>
    <row r="227" spans="5:17">
      <c r="E227" s="1"/>
      <c r="F227" s="18"/>
      <c r="G227" s="13"/>
      <c r="K227" s="26"/>
      <c r="N227" s="18"/>
      <c r="O227" s="1"/>
      <c r="P227" s="18"/>
      <c r="Q227" s="13"/>
    </row>
    <row r="228" spans="5:17">
      <c r="E228" s="1"/>
      <c r="F228" s="18"/>
      <c r="G228" s="13"/>
      <c r="K228" s="26"/>
      <c r="N228" s="18"/>
      <c r="O228" s="1"/>
      <c r="P228" s="18"/>
      <c r="Q228" s="13"/>
    </row>
    <row r="229" spans="5:17">
      <c r="E229" s="1"/>
      <c r="F229" s="18"/>
      <c r="G229" s="13"/>
      <c r="K229" s="26"/>
      <c r="N229" s="18"/>
      <c r="O229" s="1"/>
      <c r="P229" s="18"/>
      <c r="Q229" s="13"/>
    </row>
    <row r="230" spans="5:17">
      <c r="E230" s="1"/>
      <c r="F230" s="18"/>
      <c r="G230" s="13"/>
      <c r="K230" s="26"/>
      <c r="N230" s="18"/>
      <c r="O230" s="1"/>
      <c r="P230" s="18"/>
      <c r="Q230" s="13"/>
    </row>
    <row r="231" spans="5:17">
      <c r="E231" s="1"/>
      <c r="F231" s="18"/>
      <c r="G231" s="13"/>
      <c r="K231" s="26"/>
      <c r="N231" s="18"/>
      <c r="O231" s="1"/>
      <c r="P231" s="18"/>
      <c r="Q231" s="13"/>
    </row>
    <row r="232" spans="5:17">
      <c r="E232" s="1"/>
      <c r="F232" s="18"/>
      <c r="G232" s="13"/>
      <c r="K232" s="26"/>
      <c r="N232" s="18"/>
      <c r="O232" s="1"/>
      <c r="P232" s="18"/>
      <c r="Q232" s="13"/>
    </row>
    <row r="233" spans="5:17">
      <c r="E233" s="1"/>
      <c r="F233" s="18"/>
      <c r="G233" s="13"/>
      <c r="K233" s="26"/>
      <c r="N233" s="18"/>
      <c r="O233" s="1"/>
      <c r="P233" s="18"/>
      <c r="Q233" s="13"/>
    </row>
    <row r="234" spans="5:17">
      <c r="E234" s="1"/>
      <c r="F234" s="18"/>
      <c r="G234" s="13"/>
      <c r="K234" s="26"/>
      <c r="N234" s="18"/>
      <c r="O234" s="1"/>
      <c r="P234" s="18"/>
      <c r="Q234" s="13"/>
    </row>
    <row r="235" spans="5:17">
      <c r="E235" s="1"/>
      <c r="F235" s="18"/>
      <c r="G235" s="13"/>
      <c r="K235" s="26"/>
      <c r="N235" s="18"/>
      <c r="O235" s="1"/>
      <c r="P235" s="18"/>
      <c r="Q235" s="13"/>
    </row>
    <row r="236" spans="5:17">
      <c r="E236" s="1"/>
      <c r="F236" s="18"/>
      <c r="G236" s="13"/>
      <c r="K236" s="26"/>
      <c r="N236" s="18"/>
      <c r="O236" s="1"/>
      <c r="P236" s="18"/>
      <c r="Q236" s="13"/>
    </row>
    <row r="237" spans="5:17">
      <c r="E237" s="1"/>
      <c r="F237" s="18"/>
      <c r="G237" s="13"/>
      <c r="K237" s="26"/>
      <c r="N237" s="18"/>
      <c r="O237" s="1"/>
      <c r="P237" s="18"/>
      <c r="Q237" s="13"/>
    </row>
    <row r="238" spans="5:17">
      <c r="E238" s="1"/>
      <c r="F238" s="18"/>
      <c r="G238" s="13"/>
      <c r="K238" s="26"/>
      <c r="N238" s="18"/>
      <c r="O238" s="1"/>
      <c r="P238" s="18"/>
      <c r="Q238" s="13"/>
    </row>
    <row r="239" spans="5:17">
      <c r="E239" s="1"/>
      <c r="F239" s="18"/>
      <c r="G239" s="13"/>
      <c r="K239" s="26"/>
      <c r="N239" s="18"/>
      <c r="O239" s="1"/>
      <c r="P239" s="18"/>
      <c r="Q239" s="13"/>
    </row>
    <row r="240" spans="5:17">
      <c r="E240" s="1"/>
      <c r="F240" s="18"/>
      <c r="G240" s="13"/>
      <c r="K240" s="26"/>
      <c r="N240" s="18"/>
      <c r="O240" s="1"/>
      <c r="P240" s="18"/>
      <c r="Q240" s="13"/>
    </row>
    <row r="241" spans="5:17">
      <c r="E241" s="1"/>
      <c r="F241" s="18"/>
      <c r="G241" s="13"/>
      <c r="K241" s="26"/>
      <c r="N241" s="18"/>
      <c r="O241" s="1"/>
      <c r="P241" s="18"/>
      <c r="Q241" s="13"/>
    </row>
    <row r="242" spans="5:17">
      <c r="E242" s="1"/>
      <c r="F242" s="18"/>
      <c r="G242" s="13"/>
      <c r="K242" s="26"/>
      <c r="N242" s="18"/>
      <c r="O242" s="1"/>
      <c r="P242" s="18"/>
      <c r="Q242" s="13"/>
    </row>
    <row r="243" spans="5:17">
      <c r="E243" s="1"/>
      <c r="F243" s="18"/>
      <c r="G243" s="13"/>
      <c r="K243" s="26"/>
      <c r="N243" s="18"/>
      <c r="O243" s="1"/>
      <c r="P243" s="18"/>
      <c r="Q243" s="13"/>
    </row>
    <row r="244" spans="5:17">
      <c r="E244" s="1"/>
      <c r="F244" s="18"/>
      <c r="G244" s="13"/>
      <c r="K244" s="26"/>
      <c r="N244" s="18"/>
      <c r="O244" s="1"/>
      <c r="P244" s="18"/>
      <c r="Q244" s="13"/>
    </row>
    <row r="245" spans="5:17">
      <c r="E245" s="1"/>
      <c r="F245" s="18"/>
      <c r="G245" s="13"/>
      <c r="K245" s="26"/>
      <c r="N245" s="18"/>
      <c r="O245" s="1"/>
      <c r="P245" s="18"/>
      <c r="Q245" s="13"/>
    </row>
    <row r="246" spans="5:17">
      <c r="E246" s="1"/>
      <c r="F246" s="18"/>
      <c r="G246" s="13"/>
      <c r="K246" s="26"/>
      <c r="N246" s="18"/>
      <c r="O246" s="1"/>
      <c r="P246" s="18"/>
      <c r="Q246" s="13"/>
    </row>
    <row r="247" spans="5:17">
      <c r="E247" s="1"/>
      <c r="F247" s="18"/>
      <c r="G247" s="13"/>
      <c r="K247" s="26"/>
      <c r="N247" s="18"/>
      <c r="O247" s="1"/>
      <c r="P247" s="18"/>
      <c r="Q247" s="13"/>
    </row>
    <row r="248" spans="5:17">
      <c r="E248" s="1"/>
      <c r="F248" s="18"/>
      <c r="G248" s="13"/>
      <c r="K248" s="26"/>
      <c r="N248" s="18"/>
      <c r="O248" s="1"/>
      <c r="P248" s="18"/>
      <c r="Q248" s="13"/>
    </row>
    <row r="249" spans="5:17">
      <c r="E249" s="1"/>
      <c r="F249" s="18"/>
      <c r="G249" s="13"/>
      <c r="K249" s="26"/>
      <c r="N249" s="18"/>
      <c r="O249" s="1"/>
      <c r="P249" s="18"/>
      <c r="Q249" s="13"/>
    </row>
    <row r="250" spans="5:17">
      <c r="E250" s="1"/>
      <c r="F250" s="18"/>
      <c r="G250" s="13"/>
      <c r="K250" s="26"/>
      <c r="N250" s="18"/>
      <c r="O250" s="1"/>
      <c r="P250" s="18"/>
      <c r="Q250" s="13"/>
    </row>
    <row r="251" spans="5:17">
      <c r="E251" s="1"/>
      <c r="F251" s="18"/>
      <c r="G251" s="13"/>
      <c r="K251" s="26"/>
      <c r="N251" s="18"/>
      <c r="O251" s="1"/>
      <c r="P251" s="18"/>
      <c r="Q251" s="13"/>
    </row>
    <row r="252" spans="5:17">
      <c r="E252" s="1"/>
      <c r="F252" s="18"/>
      <c r="G252" s="13"/>
      <c r="K252" s="26"/>
      <c r="N252" s="18"/>
      <c r="O252" s="1"/>
      <c r="P252" s="18"/>
      <c r="Q252" s="13"/>
    </row>
    <row r="253" spans="5:17">
      <c r="E253" s="1"/>
      <c r="F253" s="18"/>
      <c r="G253" s="13"/>
      <c r="K253" s="26"/>
      <c r="N253" s="18"/>
      <c r="O253" s="1"/>
      <c r="P253" s="18"/>
      <c r="Q253" s="13"/>
    </row>
    <row r="254" spans="5:17">
      <c r="E254" s="1"/>
      <c r="F254" s="18"/>
      <c r="G254" s="13"/>
      <c r="K254" s="26"/>
      <c r="N254" s="18"/>
      <c r="O254" s="1"/>
      <c r="P254" s="18"/>
      <c r="Q254" s="13"/>
    </row>
    <row r="255" spans="5:17">
      <c r="E255" s="1"/>
      <c r="F255" s="18"/>
      <c r="G255" s="13"/>
      <c r="K255" s="26"/>
      <c r="N255" s="18"/>
      <c r="O255" s="1"/>
      <c r="P255" s="18"/>
      <c r="Q255" s="13"/>
    </row>
    <row r="256" spans="5:17">
      <c r="E256" s="1"/>
      <c r="F256" s="18"/>
      <c r="G256" s="13"/>
      <c r="K256" s="26"/>
      <c r="N256" s="18"/>
      <c r="O256" s="1"/>
      <c r="P256" s="18"/>
      <c r="Q256" s="13"/>
    </row>
    <row r="257" spans="5:17">
      <c r="E257" s="1"/>
      <c r="F257" s="18"/>
      <c r="G257" s="13"/>
      <c r="K257" s="26"/>
      <c r="N257" s="18"/>
      <c r="O257" s="1"/>
      <c r="P257" s="18"/>
      <c r="Q257" s="13"/>
    </row>
    <row r="258" spans="5:17">
      <c r="E258" s="1"/>
      <c r="F258" s="18"/>
      <c r="G258" s="13"/>
      <c r="K258" s="26"/>
      <c r="N258" s="18"/>
      <c r="O258" s="1"/>
      <c r="P258" s="18"/>
      <c r="Q258" s="13"/>
    </row>
    <row r="259" spans="5:17">
      <c r="E259" s="1"/>
      <c r="F259" s="18"/>
      <c r="G259" s="13"/>
      <c r="K259" s="26"/>
      <c r="N259" s="18"/>
      <c r="O259" s="1"/>
      <c r="P259" s="18"/>
      <c r="Q259" s="13"/>
    </row>
    <row r="260" spans="5:17">
      <c r="E260" s="1"/>
      <c r="F260" s="18"/>
      <c r="G260" s="13"/>
      <c r="K260" s="26"/>
      <c r="N260" s="18"/>
      <c r="O260" s="1"/>
      <c r="P260" s="18"/>
      <c r="Q260" s="13"/>
    </row>
    <row r="261" spans="5:17">
      <c r="E261" s="1"/>
      <c r="F261" s="18"/>
      <c r="G261" s="13"/>
      <c r="K261" s="26"/>
      <c r="N261" s="18"/>
      <c r="O261" s="1"/>
      <c r="P261" s="18"/>
      <c r="Q261" s="13"/>
    </row>
    <row r="262" spans="5:17">
      <c r="E262" s="1"/>
      <c r="F262" s="18"/>
      <c r="G262" s="13"/>
      <c r="K262" s="26"/>
      <c r="N262" s="18"/>
      <c r="O262" s="1"/>
      <c r="P262" s="18"/>
      <c r="Q262" s="13"/>
    </row>
    <row r="263" spans="5:17">
      <c r="E263" s="1"/>
      <c r="F263" s="18"/>
      <c r="G263" s="13"/>
      <c r="K263" s="26"/>
      <c r="N263" s="18"/>
      <c r="O263" s="1"/>
      <c r="P263" s="18"/>
      <c r="Q263" s="13"/>
    </row>
    <row r="264" spans="5:17">
      <c r="E264" s="1"/>
      <c r="F264" s="18"/>
      <c r="G264" s="13"/>
      <c r="K264" s="26"/>
      <c r="N264" s="18"/>
      <c r="O264" s="1"/>
      <c r="P264" s="18"/>
      <c r="Q264" s="13"/>
    </row>
    <row r="265" spans="5:17">
      <c r="E265" s="1"/>
      <c r="F265" s="18"/>
      <c r="G265" s="13"/>
      <c r="K265" s="26"/>
      <c r="N265" s="18"/>
      <c r="O265" s="1"/>
      <c r="P265" s="18"/>
      <c r="Q265" s="13"/>
    </row>
    <row r="266" spans="5:17">
      <c r="E266" s="1"/>
      <c r="F266" s="18"/>
      <c r="G266" s="13"/>
      <c r="K266" s="26"/>
      <c r="N266" s="18"/>
      <c r="O266" s="1"/>
      <c r="P266" s="18"/>
      <c r="Q266" s="13"/>
    </row>
    <row r="267" spans="5:17">
      <c r="E267" s="1"/>
      <c r="F267" s="18"/>
      <c r="G267" s="13"/>
      <c r="K267" s="26"/>
      <c r="N267" s="18"/>
      <c r="O267" s="1"/>
      <c r="P267" s="18"/>
      <c r="Q267" s="13"/>
    </row>
    <row r="268" spans="5:17">
      <c r="E268" s="1"/>
      <c r="F268" s="18"/>
      <c r="G268" s="13"/>
      <c r="K268" s="26"/>
      <c r="N268" s="18"/>
      <c r="O268" s="1"/>
      <c r="P268" s="18"/>
      <c r="Q268" s="13"/>
    </row>
    <row r="269" spans="5:17">
      <c r="E269" s="1"/>
      <c r="F269" s="18"/>
      <c r="G269" s="13"/>
      <c r="K269" s="26"/>
      <c r="N269" s="18"/>
      <c r="O269" s="1"/>
      <c r="P269" s="18"/>
      <c r="Q269" s="13"/>
    </row>
    <row r="270" spans="5:17">
      <c r="E270" s="1"/>
      <c r="F270" s="18"/>
      <c r="G270" s="13"/>
      <c r="K270" s="26"/>
      <c r="N270" s="18"/>
      <c r="O270" s="1"/>
      <c r="P270" s="18"/>
      <c r="Q270" s="13"/>
    </row>
    <row r="271" spans="5:17">
      <c r="E271" s="1"/>
      <c r="F271" s="18"/>
      <c r="G271" s="13"/>
      <c r="K271" s="26"/>
      <c r="N271" s="18"/>
      <c r="O271" s="1"/>
      <c r="P271" s="18"/>
      <c r="Q271" s="13"/>
    </row>
    <row r="272" spans="5:17">
      <c r="E272" s="1"/>
      <c r="F272" s="18"/>
      <c r="G272" s="13"/>
      <c r="K272" s="26"/>
      <c r="N272" s="18"/>
      <c r="O272" s="1"/>
      <c r="P272" s="18"/>
      <c r="Q272" s="13"/>
    </row>
    <row r="273" spans="5:17">
      <c r="E273" s="1"/>
      <c r="F273" s="18"/>
      <c r="G273" s="13"/>
      <c r="K273" s="26"/>
      <c r="N273" s="18"/>
      <c r="O273" s="1"/>
      <c r="P273" s="18"/>
      <c r="Q273" s="13"/>
    </row>
    <row r="274" spans="5:17">
      <c r="E274" s="1"/>
      <c r="F274" s="18"/>
      <c r="G274" s="13"/>
      <c r="K274" s="26"/>
      <c r="N274" s="18"/>
      <c r="O274" s="1"/>
      <c r="P274" s="18"/>
      <c r="Q274" s="13"/>
    </row>
    <row r="275" spans="5:17">
      <c r="E275" s="1"/>
      <c r="F275" s="18"/>
      <c r="G275" s="13"/>
      <c r="K275" s="26"/>
      <c r="N275" s="18"/>
      <c r="O275" s="1"/>
      <c r="P275" s="18"/>
      <c r="Q275" s="13"/>
    </row>
    <row r="276" spans="5:17">
      <c r="E276" s="1"/>
      <c r="F276" s="18"/>
      <c r="G276" s="13"/>
      <c r="K276" s="26"/>
      <c r="N276" s="18"/>
      <c r="O276" s="1"/>
      <c r="P276" s="18"/>
      <c r="Q276" s="13"/>
    </row>
    <row r="277" spans="5:17">
      <c r="E277" s="1"/>
      <c r="F277" s="18"/>
      <c r="G277" s="13"/>
      <c r="K277" s="26"/>
      <c r="N277" s="18"/>
      <c r="O277" s="1"/>
      <c r="P277" s="18"/>
      <c r="Q277" s="13"/>
    </row>
    <row r="278" spans="5:17">
      <c r="E278" s="1"/>
      <c r="F278" s="18"/>
      <c r="G278" s="13"/>
      <c r="K278" s="26"/>
      <c r="N278" s="18"/>
      <c r="O278" s="1"/>
      <c r="P278" s="18"/>
      <c r="Q278" s="13"/>
    </row>
    <row r="279" spans="5:17">
      <c r="E279" s="1"/>
      <c r="F279" s="18"/>
      <c r="G279" s="13"/>
      <c r="K279" s="26"/>
      <c r="N279" s="18"/>
      <c r="O279" s="1"/>
      <c r="P279" s="18"/>
      <c r="Q279" s="13"/>
    </row>
    <row r="280" spans="5:17">
      <c r="E280" s="1"/>
      <c r="F280" s="18"/>
      <c r="G280" s="13"/>
      <c r="K280" s="26"/>
      <c r="N280" s="18"/>
      <c r="O280" s="1"/>
      <c r="P280" s="18"/>
      <c r="Q280" s="13"/>
    </row>
    <row r="281" spans="5:17">
      <c r="E281" s="1"/>
      <c r="F281" s="18"/>
      <c r="G281" s="13"/>
      <c r="K281" s="26"/>
      <c r="N281" s="18"/>
      <c r="O281" s="1"/>
      <c r="P281" s="18"/>
      <c r="Q281" s="13"/>
    </row>
    <row r="282" spans="5:17">
      <c r="E282" s="1"/>
      <c r="F282" s="18"/>
      <c r="G282" s="13"/>
      <c r="K282" s="26"/>
      <c r="N282" s="18"/>
      <c r="O282" s="1"/>
      <c r="P282" s="18"/>
      <c r="Q282" s="13"/>
    </row>
    <row r="283" spans="5:17">
      <c r="E283" s="1"/>
      <c r="F283" s="18"/>
      <c r="G283" s="13"/>
      <c r="K283" s="26"/>
      <c r="N283" s="18"/>
      <c r="O283" s="1"/>
      <c r="P283" s="18"/>
      <c r="Q283" s="13"/>
    </row>
    <row r="284" spans="5:17">
      <c r="E284" s="1"/>
      <c r="F284" s="18"/>
      <c r="G284" s="13"/>
      <c r="K284" s="26"/>
      <c r="N284" s="18"/>
      <c r="O284" s="1"/>
      <c r="P284" s="18"/>
      <c r="Q284" s="13"/>
    </row>
    <row r="285" spans="5:17">
      <c r="E285" s="1"/>
      <c r="F285" s="18"/>
      <c r="G285" s="13"/>
      <c r="K285" s="26"/>
      <c r="N285" s="18"/>
      <c r="O285" s="1"/>
      <c r="P285" s="18"/>
      <c r="Q285" s="13"/>
    </row>
    <row r="286" spans="5:17">
      <c r="E286" s="1"/>
      <c r="F286" s="18"/>
      <c r="G286" s="13"/>
      <c r="K286" s="26"/>
      <c r="N286" s="18"/>
      <c r="O286" s="1"/>
      <c r="P286" s="18"/>
      <c r="Q286" s="13"/>
    </row>
    <row r="287" spans="5:17">
      <c r="E287" s="1"/>
      <c r="F287" s="18"/>
      <c r="G287" s="13"/>
      <c r="K287" s="26"/>
      <c r="N287" s="18"/>
      <c r="O287" s="1"/>
      <c r="P287" s="18"/>
      <c r="Q287" s="13"/>
    </row>
    <row r="288" spans="5:17">
      <c r="E288" s="1"/>
      <c r="F288" s="18"/>
      <c r="G288" s="13"/>
      <c r="K288" s="26"/>
      <c r="N288" s="18"/>
      <c r="O288" s="1"/>
      <c r="P288" s="18"/>
      <c r="Q288" s="13"/>
    </row>
    <row r="289" spans="5:17">
      <c r="E289" s="1"/>
      <c r="F289" s="18"/>
      <c r="G289" s="13"/>
      <c r="K289" s="26"/>
      <c r="N289" s="18"/>
      <c r="O289" s="1"/>
      <c r="P289" s="18"/>
      <c r="Q289" s="13"/>
    </row>
    <row r="290" spans="5:17">
      <c r="E290" s="1"/>
      <c r="F290" s="18"/>
      <c r="G290" s="13"/>
      <c r="K290" s="26"/>
      <c r="N290" s="18"/>
      <c r="O290" s="1"/>
      <c r="P290" s="18"/>
      <c r="Q290" s="13"/>
    </row>
    <row r="291" spans="5:17">
      <c r="E291" s="1"/>
      <c r="F291" s="18"/>
      <c r="G291" s="13"/>
      <c r="K291" s="26"/>
      <c r="N291" s="18"/>
      <c r="O291" s="1"/>
      <c r="P291" s="18"/>
      <c r="Q291" s="13"/>
    </row>
    <row r="292" spans="5:17">
      <c r="E292" s="1"/>
      <c r="F292" s="18"/>
      <c r="G292" s="13"/>
      <c r="K292" s="26"/>
      <c r="N292" s="18"/>
      <c r="O292" s="1"/>
      <c r="P292" s="18"/>
      <c r="Q292" s="13"/>
    </row>
    <row r="293" spans="5:17">
      <c r="E293" s="1"/>
      <c r="F293" s="18"/>
      <c r="G293" s="13"/>
      <c r="K293" s="26"/>
      <c r="N293" s="18"/>
      <c r="O293" s="1"/>
      <c r="P293" s="18"/>
      <c r="Q293" s="13"/>
    </row>
    <row r="294" spans="5:17">
      <c r="E294" s="1"/>
      <c r="F294" s="18"/>
      <c r="G294" s="13"/>
      <c r="K294" s="26"/>
      <c r="N294" s="18"/>
      <c r="O294" s="1"/>
      <c r="P294" s="18"/>
      <c r="Q294" s="13"/>
    </row>
    <row r="295" spans="5:17">
      <c r="E295" s="1"/>
      <c r="F295" s="18"/>
      <c r="G295" s="13"/>
      <c r="K295" s="26"/>
      <c r="N295" s="18"/>
      <c r="O295" s="1"/>
      <c r="P295" s="18"/>
      <c r="Q295" s="13"/>
    </row>
    <row r="296" spans="5:17">
      <c r="E296" s="1"/>
      <c r="F296" s="18"/>
      <c r="G296" s="13"/>
      <c r="K296" s="26"/>
      <c r="N296" s="18"/>
      <c r="O296" s="1"/>
      <c r="P296" s="18"/>
      <c r="Q296" s="13"/>
    </row>
    <row r="297" spans="5:17">
      <c r="E297" s="1"/>
      <c r="F297" s="18"/>
      <c r="G297" s="13"/>
      <c r="K297" s="26"/>
      <c r="N297" s="18"/>
      <c r="O297" s="1"/>
      <c r="P297" s="18"/>
      <c r="Q297" s="13"/>
    </row>
    <row r="298" spans="5:17">
      <c r="E298" s="1"/>
      <c r="F298" s="18"/>
      <c r="G298" s="13"/>
      <c r="K298" s="26"/>
      <c r="N298" s="18"/>
      <c r="O298" s="1"/>
      <c r="P298" s="18"/>
      <c r="Q298" s="13"/>
    </row>
    <row r="299" spans="5:17">
      <c r="E299" s="1"/>
      <c r="F299" s="18"/>
      <c r="G299" s="13"/>
      <c r="K299" s="26"/>
      <c r="N299" s="18"/>
      <c r="O299" s="1"/>
      <c r="P299" s="18"/>
      <c r="Q299" s="13"/>
    </row>
    <row r="300" spans="5:17">
      <c r="E300" s="1"/>
      <c r="F300" s="18"/>
      <c r="G300" s="13"/>
      <c r="K300" s="26"/>
      <c r="N300" s="18"/>
      <c r="O300" s="1"/>
      <c r="P300" s="18"/>
      <c r="Q300" s="13"/>
    </row>
    <row r="301" spans="5:17">
      <c r="E301" s="1"/>
      <c r="F301" s="18"/>
      <c r="G301" s="13"/>
      <c r="K301" s="26"/>
      <c r="N301" s="18"/>
      <c r="O301" s="1"/>
      <c r="P301" s="18"/>
      <c r="Q301" s="13"/>
    </row>
    <row r="302" spans="5:17">
      <c r="E302" s="1"/>
      <c r="F302" s="18"/>
      <c r="G302" s="13"/>
      <c r="K302" s="26"/>
      <c r="N302" s="18"/>
      <c r="O302" s="1"/>
      <c r="P302" s="18"/>
      <c r="Q302" s="13"/>
    </row>
    <row r="303" spans="5:17">
      <c r="E303" s="1"/>
      <c r="F303" s="18"/>
      <c r="G303" s="13"/>
      <c r="K303" s="26"/>
      <c r="N303" s="18"/>
      <c r="O303" s="1"/>
      <c r="P303" s="18"/>
      <c r="Q303" s="13"/>
    </row>
    <row r="304" spans="5:17">
      <c r="E304" s="1"/>
      <c r="F304" s="18"/>
      <c r="G304" s="13"/>
      <c r="K304" s="26"/>
      <c r="N304" s="18"/>
      <c r="O304" s="1"/>
      <c r="P304" s="18"/>
      <c r="Q304" s="13"/>
    </row>
    <row r="305" spans="5:17">
      <c r="E305" s="1"/>
      <c r="F305" s="18"/>
      <c r="G305" s="13"/>
      <c r="K305" s="26"/>
      <c r="N305" s="18"/>
      <c r="O305" s="1"/>
      <c r="P305" s="18"/>
      <c r="Q305" s="13"/>
    </row>
    <row r="306" spans="5:17">
      <c r="E306" s="1"/>
      <c r="F306" s="18"/>
      <c r="G306" s="13"/>
      <c r="K306" s="26"/>
      <c r="N306" s="18"/>
      <c r="O306" s="1"/>
      <c r="P306" s="18"/>
      <c r="Q306" s="13"/>
    </row>
    <row r="307" spans="5:17">
      <c r="E307" s="1"/>
      <c r="F307" s="18"/>
      <c r="G307" s="13"/>
      <c r="K307" s="26"/>
      <c r="N307" s="18"/>
      <c r="O307" s="1"/>
      <c r="P307" s="18"/>
      <c r="Q307" s="13"/>
    </row>
    <row r="308" spans="5:17">
      <c r="E308" s="1"/>
      <c r="F308" s="18"/>
      <c r="G308" s="13"/>
      <c r="K308" s="26"/>
      <c r="N308" s="18"/>
      <c r="O308" s="1"/>
      <c r="P308" s="18"/>
      <c r="Q308" s="13"/>
    </row>
    <row r="309" spans="5:17">
      <c r="E309" s="1"/>
      <c r="F309" s="18"/>
      <c r="G309" s="13"/>
      <c r="K309" s="26"/>
      <c r="N309" s="18"/>
      <c r="O309" s="1"/>
      <c r="P309" s="18"/>
      <c r="Q309" s="13"/>
    </row>
    <row r="310" spans="5:17">
      <c r="E310" s="1"/>
      <c r="F310" s="18"/>
      <c r="G310" s="13"/>
      <c r="K310" s="26"/>
      <c r="N310" s="18"/>
      <c r="O310" s="1"/>
      <c r="P310" s="18"/>
      <c r="Q310" s="13"/>
    </row>
    <row r="311" spans="5:17">
      <c r="E311" s="1"/>
      <c r="F311" s="18"/>
      <c r="G311" s="13"/>
      <c r="K311" s="26"/>
      <c r="N311" s="18"/>
      <c r="O311" s="1"/>
      <c r="P311" s="18"/>
      <c r="Q311" s="13"/>
    </row>
    <row r="312" spans="5:17">
      <c r="E312" s="1"/>
      <c r="F312" s="18"/>
      <c r="G312" s="13"/>
      <c r="K312" s="26"/>
      <c r="N312" s="18"/>
      <c r="O312" s="1"/>
      <c r="P312" s="18"/>
      <c r="Q312" s="13"/>
    </row>
    <row r="313" spans="5:17">
      <c r="E313" s="1"/>
      <c r="F313" s="18"/>
      <c r="G313" s="13"/>
      <c r="K313" s="26"/>
      <c r="N313" s="18"/>
      <c r="O313" s="1"/>
      <c r="P313" s="18"/>
      <c r="Q313" s="13"/>
    </row>
    <row r="314" spans="5:17">
      <c r="E314" s="1"/>
      <c r="F314" s="18"/>
      <c r="G314" s="13"/>
      <c r="K314" s="26"/>
      <c r="N314" s="18"/>
      <c r="O314" s="1"/>
      <c r="P314" s="18"/>
      <c r="Q314" s="13"/>
    </row>
    <row r="315" spans="5:17">
      <c r="E315" s="1"/>
      <c r="F315" s="18"/>
      <c r="G315" s="13"/>
      <c r="K315" s="26"/>
      <c r="N315" s="18"/>
      <c r="O315" s="1"/>
      <c r="P315" s="18"/>
      <c r="Q315" s="13"/>
    </row>
    <row r="316" spans="5:17">
      <c r="E316" s="1"/>
      <c r="F316" s="18"/>
      <c r="G316" s="13"/>
      <c r="K316" s="26"/>
      <c r="N316" s="18"/>
      <c r="O316" s="1"/>
      <c r="P316" s="18"/>
      <c r="Q316" s="13"/>
    </row>
    <row r="317" spans="5:17">
      <c r="E317" s="1"/>
      <c r="F317" s="18"/>
      <c r="G317" s="13"/>
      <c r="K317" s="26"/>
      <c r="N317" s="18"/>
      <c r="O317" s="1"/>
      <c r="P317" s="18"/>
      <c r="Q317" s="13"/>
    </row>
    <row r="318" spans="5:17">
      <c r="E318" s="1"/>
      <c r="F318" s="18"/>
      <c r="G318" s="13"/>
      <c r="K318" s="26"/>
      <c r="N318" s="18"/>
      <c r="O318" s="1"/>
      <c r="P318" s="18"/>
      <c r="Q318" s="13"/>
    </row>
    <row r="319" spans="5:17">
      <c r="E319" s="1"/>
      <c r="F319" s="18"/>
      <c r="G319" s="13"/>
      <c r="K319" s="26"/>
      <c r="N319" s="18"/>
      <c r="O319" s="1"/>
      <c r="P319" s="18"/>
      <c r="Q319" s="13"/>
    </row>
    <row r="320" spans="5:17">
      <c r="E320" s="1"/>
      <c r="F320" s="18"/>
      <c r="G320" s="13"/>
      <c r="K320" s="26"/>
      <c r="N320" s="18"/>
      <c r="O320" s="1"/>
      <c r="P320" s="18"/>
      <c r="Q320" s="13"/>
    </row>
    <row r="321" spans="5:17">
      <c r="E321" s="1"/>
      <c r="F321" s="18"/>
      <c r="G321" s="13"/>
      <c r="K321" s="26"/>
      <c r="N321" s="18"/>
      <c r="O321" s="1"/>
      <c r="P321" s="18"/>
      <c r="Q321" s="13"/>
    </row>
    <row r="322" spans="5:17">
      <c r="E322" s="1"/>
      <c r="F322" s="18"/>
      <c r="G322" s="13"/>
      <c r="K322" s="26"/>
      <c r="N322" s="18"/>
      <c r="O322" s="1"/>
      <c r="P322" s="18"/>
      <c r="Q322" s="13"/>
    </row>
    <row r="323" spans="5:17">
      <c r="E323" s="1"/>
      <c r="F323" s="18"/>
      <c r="G323" s="13"/>
      <c r="K323" s="26"/>
      <c r="N323" s="18"/>
      <c r="O323" s="1"/>
      <c r="P323" s="18"/>
      <c r="Q323" s="13"/>
    </row>
    <row r="324" spans="5:17">
      <c r="E324" s="1"/>
      <c r="F324" s="18"/>
      <c r="G324" s="13"/>
      <c r="K324" s="26"/>
      <c r="N324" s="18"/>
      <c r="O324" s="1"/>
      <c r="P324" s="18"/>
      <c r="Q324" s="13"/>
    </row>
    <row r="325" spans="5:17">
      <c r="E325" s="1"/>
      <c r="F325" s="18"/>
      <c r="G325" s="13"/>
      <c r="K325" s="26"/>
      <c r="N325" s="18"/>
      <c r="O325" s="1"/>
      <c r="P325" s="18"/>
      <c r="Q325" s="13"/>
    </row>
    <row r="326" spans="5:17">
      <c r="E326" s="1"/>
      <c r="F326" s="18"/>
      <c r="G326" s="13"/>
      <c r="K326" s="26"/>
      <c r="N326" s="18"/>
      <c r="O326" s="1"/>
      <c r="P326" s="18"/>
      <c r="Q326" s="13"/>
    </row>
    <row r="327" spans="5:17">
      <c r="E327" s="1"/>
      <c r="F327" s="18"/>
      <c r="G327" s="13"/>
      <c r="K327" s="26"/>
      <c r="N327" s="18"/>
      <c r="O327" s="1"/>
      <c r="P327" s="18"/>
      <c r="Q327" s="13"/>
    </row>
    <row r="328" spans="5:17">
      <c r="E328" s="1"/>
      <c r="F328" s="18"/>
      <c r="G328" s="13"/>
      <c r="K328" s="26"/>
      <c r="N328" s="18"/>
      <c r="O328" s="1"/>
      <c r="P328" s="18"/>
      <c r="Q328" s="13"/>
    </row>
    <row r="329" spans="5:17">
      <c r="E329" s="1"/>
      <c r="F329" s="18"/>
      <c r="G329" s="13"/>
      <c r="K329" s="26"/>
      <c r="N329" s="18"/>
      <c r="O329" s="1"/>
      <c r="P329" s="18"/>
      <c r="Q329" s="13"/>
    </row>
    <row r="330" spans="5:17">
      <c r="E330" s="1"/>
      <c r="F330" s="18"/>
      <c r="G330" s="13"/>
      <c r="K330" s="26"/>
      <c r="N330" s="18"/>
      <c r="O330" s="1"/>
      <c r="P330" s="18"/>
      <c r="Q330" s="13"/>
    </row>
    <row r="331" spans="5:17">
      <c r="E331" s="1"/>
      <c r="F331" s="18"/>
      <c r="G331" s="13"/>
      <c r="K331" s="26"/>
      <c r="N331" s="18"/>
      <c r="O331" s="1"/>
      <c r="P331" s="18"/>
      <c r="Q331" s="13"/>
    </row>
    <row r="332" spans="5:17">
      <c r="E332" s="1"/>
      <c r="F332" s="18"/>
      <c r="G332" s="13"/>
      <c r="K332" s="26"/>
      <c r="N332" s="18"/>
      <c r="O332" s="1"/>
      <c r="P332" s="18"/>
      <c r="Q332" s="13"/>
    </row>
    <row r="333" spans="5:17">
      <c r="E333" s="1"/>
      <c r="F333" s="18"/>
      <c r="G333" s="13"/>
      <c r="K333" s="26"/>
      <c r="N333" s="18"/>
      <c r="O333" s="1"/>
      <c r="P333" s="18"/>
      <c r="Q333" s="13"/>
    </row>
    <row r="334" spans="5:17">
      <c r="E334" s="1"/>
      <c r="F334" s="18"/>
      <c r="G334" s="13"/>
      <c r="K334" s="26"/>
      <c r="N334" s="18"/>
      <c r="O334" s="1"/>
      <c r="P334" s="18"/>
      <c r="Q334" s="13"/>
    </row>
    <row r="335" spans="5:17">
      <c r="E335" s="1"/>
      <c r="F335" s="18"/>
      <c r="G335" s="13"/>
      <c r="K335" s="26"/>
      <c r="N335" s="18"/>
      <c r="O335" s="1"/>
      <c r="P335" s="18"/>
      <c r="Q335" s="13"/>
    </row>
    <row r="336" spans="5:17">
      <c r="E336" s="1"/>
      <c r="F336" s="18"/>
      <c r="G336" s="13"/>
      <c r="K336" s="26"/>
      <c r="N336" s="18"/>
      <c r="O336" s="1"/>
      <c r="P336" s="18"/>
      <c r="Q336" s="13"/>
    </row>
    <row r="337" spans="5:17">
      <c r="E337" s="1"/>
      <c r="F337" s="18"/>
      <c r="G337" s="13"/>
      <c r="K337" s="26"/>
      <c r="N337" s="18"/>
      <c r="O337" s="1"/>
      <c r="P337" s="18"/>
      <c r="Q337" s="13"/>
    </row>
    <row r="338" spans="5:17">
      <c r="E338" s="1"/>
      <c r="F338" s="18"/>
      <c r="G338" s="13"/>
      <c r="K338" s="26"/>
      <c r="N338" s="18"/>
      <c r="O338" s="1"/>
      <c r="P338" s="18"/>
      <c r="Q338" s="13"/>
    </row>
    <row r="339" spans="5:17">
      <c r="E339" s="1"/>
      <c r="F339" s="18"/>
      <c r="G339" s="13"/>
      <c r="K339" s="26"/>
      <c r="N339" s="18"/>
      <c r="O339" s="1"/>
      <c r="P339" s="18"/>
      <c r="Q339" s="13"/>
    </row>
    <row r="340" spans="5:17">
      <c r="E340" s="1"/>
      <c r="F340" s="18"/>
      <c r="G340" s="13"/>
      <c r="K340" s="26"/>
      <c r="N340" s="18"/>
      <c r="O340" s="1"/>
      <c r="P340" s="18"/>
      <c r="Q340" s="13"/>
    </row>
    <row r="341" spans="5:17">
      <c r="E341" s="1"/>
      <c r="F341" s="18"/>
      <c r="G341" s="13"/>
      <c r="K341" s="26"/>
      <c r="N341" s="18"/>
      <c r="O341" s="1"/>
      <c r="P341" s="18"/>
      <c r="Q341" s="13"/>
    </row>
    <row r="342" spans="5:17">
      <c r="E342" s="1"/>
      <c r="F342" s="18"/>
      <c r="G342" s="13"/>
      <c r="K342" s="26"/>
      <c r="N342" s="18"/>
      <c r="O342" s="1"/>
      <c r="P342" s="18"/>
      <c r="Q342" s="13"/>
    </row>
    <row r="343" spans="5:17">
      <c r="E343" s="1"/>
      <c r="F343" s="18"/>
      <c r="G343" s="13"/>
      <c r="K343" s="26"/>
      <c r="N343" s="18"/>
      <c r="O343" s="1"/>
      <c r="P343" s="18"/>
      <c r="Q343" s="13"/>
    </row>
    <row r="344" spans="5:17">
      <c r="E344" s="1"/>
      <c r="F344" s="18"/>
      <c r="G344" s="13"/>
      <c r="K344" s="26"/>
      <c r="N344" s="18"/>
      <c r="O344" s="1"/>
      <c r="P344" s="18"/>
      <c r="Q344" s="13"/>
    </row>
    <row r="345" spans="5:17">
      <c r="E345" s="1"/>
      <c r="F345" s="18"/>
      <c r="G345" s="13"/>
      <c r="K345" s="26"/>
      <c r="N345" s="18"/>
      <c r="O345" s="1"/>
      <c r="P345" s="18"/>
      <c r="Q345" s="13"/>
    </row>
    <row r="346" spans="5:17">
      <c r="E346" s="1"/>
      <c r="F346" s="18"/>
      <c r="G346" s="13"/>
      <c r="K346" s="26"/>
      <c r="N346" s="18"/>
      <c r="O346" s="1"/>
      <c r="P346" s="18"/>
      <c r="Q346" s="13"/>
    </row>
    <row r="347" spans="5:17">
      <c r="E347" s="1"/>
      <c r="F347" s="18"/>
      <c r="G347" s="13"/>
      <c r="K347" s="26"/>
      <c r="N347" s="18"/>
      <c r="O347" s="1"/>
      <c r="P347" s="18"/>
      <c r="Q347" s="13"/>
    </row>
    <row r="348" spans="5:17">
      <c r="E348" s="1"/>
      <c r="F348" s="18"/>
      <c r="G348" s="13"/>
      <c r="K348" s="26"/>
      <c r="N348" s="18"/>
      <c r="O348" s="1"/>
      <c r="P348" s="18"/>
      <c r="Q348" s="13"/>
    </row>
    <row r="349" spans="5:17">
      <c r="E349" s="1"/>
      <c r="F349" s="18"/>
      <c r="G349" s="13"/>
      <c r="K349" s="26"/>
      <c r="N349" s="18"/>
      <c r="O349" s="1"/>
      <c r="P349" s="18"/>
      <c r="Q349" s="13"/>
    </row>
    <row r="350" spans="5:17">
      <c r="E350" s="1"/>
      <c r="F350" s="18"/>
      <c r="G350" s="13"/>
      <c r="K350" s="26"/>
      <c r="N350" s="18"/>
      <c r="O350" s="1"/>
      <c r="P350" s="18"/>
      <c r="Q350" s="13"/>
    </row>
    <row r="351" spans="5:17">
      <c r="E351" s="1"/>
      <c r="F351" s="18"/>
      <c r="G351" s="13"/>
      <c r="K351" s="26"/>
      <c r="N351" s="18"/>
      <c r="O351" s="1"/>
      <c r="P351" s="18"/>
      <c r="Q351" s="13"/>
    </row>
    <row r="352" spans="5:17">
      <c r="E352" s="1"/>
      <c r="F352" s="18"/>
      <c r="G352" s="13"/>
      <c r="K352" s="26"/>
      <c r="N352" s="18"/>
      <c r="O352" s="1"/>
      <c r="P352" s="18"/>
      <c r="Q352" s="13"/>
    </row>
    <row r="353" spans="5:17">
      <c r="E353" s="1"/>
      <c r="F353" s="18"/>
      <c r="G353" s="13"/>
      <c r="K353" s="26"/>
      <c r="N353" s="18"/>
      <c r="O353" s="1"/>
      <c r="P353" s="18"/>
      <c r="Q353" s="13"/>
    </row>
    <row r="354" spans="5:17">
      <c r="E354" s="1"/>
      <c r="F354" s="18"/>
      <c r="G354" s="13"/>
      <c r="K354" s="26"/>
      <c r="N354" s="18"/>
      <c r="O354" s="1"/>
      <c r="P354" s="18"/>
      <c r="Q354" s="13"/>
    </row>
    <row r="355" spans="5:17">
      <c r="E355" s="1"/>
      <c r="F355" s="18"/>
      <c r="G355" s="13"/>
      <c r="K355" s="26"/>
      <c r="N355" s="18"/>
      <c r="O355" s="1"/>
      <c r="P355" s="18"/>
      <c r="Q355" s="13"/>
    </row>
    <row r="356" spans="5:17">
      <c r="E356" s="1"/>
      <c r="F356" s="18"/>
      <c r="G356" s="13"/>
      <c r="K356" s="26"/>
      <c r="N356" s="18"/>
      <c r="O356" s="1"/>
      <c r="P356" s="18"/>
      <c r="Q356" s="13"/>
    </row>
    <row r="357" spans="5:17">
      <c r="E357" s="1"/>
      <c r="F357" s="18"/>
      <c r="G357" s="13"/>
      <c r="K357" s="26"/>
      <c r="N357" s="18"/>
      <c r="O357" s="1"/>
      <c r="P357" s="18"/>
      <c r="Q357" s="13"/>
    </row>
    <row r="358" spans="5:17">
      <c r="E358" s="1"/>
      <c r="F358" s="18"/>
      <c r="G358" s="13"/>
      <c r="K358" s="26"/>
      <c r="N358" s="18"/>
      <c r="O358" s="1"/>
      <c r="P358" s="18"/>
      <c r="Q358" s="13"/>
    </row>
    <row r="359" spans="5:17">
      <c r="E359" s="1"/>
      <c r="F359" s="18"/>
      <c r="G359" s="13"/>
      <c r="K359" s="26"/>
      <c r="N359" s="18"/>
      <c r="O359" s="1"/>
      <c r="P359" s="18"/>
      <c r="Q359" s="13"/>
    </row>
    <row r="360" spans="5:17">
      <c r="E360" s="1"/>
      <c r="F360" s="18"/>
      <c r="G360" s="13"/>
      <c r="K360" s="26"/>
      <c r="N360" s="18"/>
      <c r="O360" s="1"/>
      <c r="P360" s="18"/>
      <c r="Q360" s="13"/>
    </row>
    <row r="361" spans="5:17">
      <c r="E361" s="1"/>
      <c r="F361" s="18"/>
      <c r="G361" s="13"/>
      <c r="K361" s="26"/>
      <c r="N361" s="18"/>
      <c r="O361" s="1"/>
      <c r="P361" s="18"/>
      <c r="Q361" s="13"/>
    </row>
    <row r="362" spans="5:17">
      <c r="E362" s="1"/>
      <c r="F362" s="18"/>
      <c r="G362" s="13"/>
      <c r="K362" s="26"/>
      <c r="N362" s="18"/>
      <c r="O362" s="1"/>
      <c r="P362" s="18"/>
      <c r="Q362" s="13"/>
    </row>
    <row r="363" spans="5:17">
      <c r="E363" s="1"/>
      <c r="F363" s="18"/>
      <c r="G363" s="13"/>
      <c r="K363" s="26"/>
      <c r="N363" s="18"/>
      <c r="O363" s="1"/>
      <c r="P363" s="18"/>
      <c r="Q363" s="13"/>
    </row>
    <row r="364" spans="5:17">
      <c r="E364" s="1"/>
      <c r="F364" s="18"/>
      <c r="G364" s="13"/>
      <c r="K364" s="26"/>
      <c r="N364" s="18"/>
      <c r="O364" s="1"/>
      <c r="P364" s="18"/>
      <c r="Q364" s="13"/>
    </row>
    <row r="365" spans="5:17">
      <c r="E365" s="1"/>
      <c r="F365" s="18"/>
      <c r="G365" s="13"/>
      <c r="K365" s="26"/>
      <c r="N365" s="18"/>
      <c r="O365" s="1"/>
      <c r="P365" s="18"/>
      <c r="Q365" s="13"/>
    </row>
    <row r="366" spans="5:17">
      <c r="E366" s="1"/>
      <c r="F366" s="18"/>
      <c r="G366" s="13"/>
      <c r="K366" s="26"/>
      <c r="N366" s="18"/>
      <c r="O366" s="1"/>
      <c r="P366" s="18"/>
      <c r="Q366" s="13"/>
    </row>
    <row r="367" spans="5:17">
      <c r="E367" s="1"/>
      <c r="F367" s="18"/>
      <c r="G367" s="13"/>
      <c r="K367" s="26"/>
      <c r="N367" s="18"/>
      <c r="O367" s="1"/>
      <c r="P367" s="18"/>
      <c r="Q367" s="13"/>
    </row>
    <row r="368" spans="5:17">
      <c r="E368" s="1"/>
      <c r="F368" s="18"/>
      <c r="G368" s="13"/>
      <c r="K368" s="26"/>
      <c r="N368" s="18"/>
      <c r="O368" s="1"/>
      <c r="P368" s="18"/>
      <c r="Q368" s="13"/>
    </row>
    <row r="369" spans="5:17">
      <c r="E369" s="1"/>
      <c r="F369" s="18"/>
      <c r="G369" s="13"/>
      <c r="K369" s="26"/>
      <c r="N369" s="18"/>
      <c r="O369" s="1"/>
      <c r="P369" s="18"/>
      <c r="Q369" s="13"/>
    </row>
    <row r="370" spans="5:17">
      <c r="E370" s="1"/>
      <c r="F370" s="18"/>
      <c r="G370" s="13"/>
      <c r="K370" s="26"/>
      <c r="N370" s="18"/>
      <c r="O370" s="1"/>
      <c r="P370" s="18"/>
      <c r="Q370" s="13"/>
    </row>
    <row r="371" spans="5:17">
      <c r="E371" s="1"/>
      <c r="F371" s="18"/>
      <c r="G371" s="13"/>
      <c r="K371" s="26"/>
      <c r="N371" s="18"/>
      <c r="O371" s="1"/>
      <c r="P371" s="18"/>
      <c r="Q371" s="13"/>
    </row>
    <row r="372" spans="5:17">
      <c r="E372" s="1"/>
      <c r="F372" s="18"/>
      <c r="G372" s="13"/>
      <c r="K372" s="26"/>
      <c r="N372" s="18"/>
      <c r="O372" s="1"/>
      <c r="P372" s="18"/>
      <c r="Q372" s="13"/>
    </row>
    <row r="373" spans="5:17">
      <c r="E373" s="1"/>
      <c r="F373" s="18"/>
      <c r="G373" s="13"/>
      <c r="K373" s="26"/>
      <c r="N373" s="18"/>
      <c r="O373" s="1"/>
      <c r="P373" s="18"/>
      <c r="Q373" s="13"/>
    </row>
    <row r="374" spans="5:17">
      <c r="E374" s="1"/>
      <c r="F374" s="18"/>
      <c r="G374" s="13"/>
      <c r="K374" s="26"/>
      <c r="N374" s="18"/>
      <c r="O374" s="1"/>
      <c r="P374" s="18"/>
      <c r="Q374" s="13"/>
    </row>
    <row r="375" spans="5:17">
      <c r="E375" s="1"/>
      <c r="F375" s="18"/>
      <c r="G375" s="13"/>
      <c r="K375" s="26"/>
      <c r="N375" s="18"/>
      <c r="O375" s="1"/>
      <c r="P375" s="18"/>
      <c r="Q375" s="13"/>
    </row>
    <row r="376" spans="5:17">
      <c r="E376" s="1"/>
      <c r="F376" s="18"/>
      <c r="G376" s="13"/>
      <c r="K376" s="26"/>
      <c r="N376" s="18"/>
      <c r="O376" s="1"/>
      <c r="P376" s="18"/>
      <c r="Q376" s="13"/>
    </row>
    <row r="377" spans="5:17">
      <c r="E377" s="1"/>
      <c r="F377" s="18"/>
      <c r="G377" s="13"/>
      <c r="K377" s="26"/>
      <c r="N377" s="18"/>
      <c r="O377" s="1"/>
      <c r="P377" s="18"/>
      <c r="Q377" s="13"/>
    </row>
    <row r="378" spans="5:17">
      <c r="E378" s="1"/>
      <c r="F378" s="18"/>
      <c r="G378" s="13"/>
      <c r="K378" s="26"/>
      <c r="N378" s="18"/>
      <c r="O378" s="1"/>
      <c r="P378" s="18"/>
      <c r="Q378" s="13"/>
    </row>
    <row r="379" spans="5:17">
      <c r="E379" s="1"/>
      <c r="F379" s="18"/>
      <c r="G379" s="13"/>
      <c r="K379" s="26"/>
      <c r="N379" s="18"/>
      <c r="O379" s="1"/>
      <c r="P379" s="18"/>
      <c r="Q379" s="13"/>
    </row>
    <row r="380" spans="5:17">
      <c r="E380" s="1"/>
      <c r="F380" s="18"/>
      <c r="G380" s="13"/>
      <c r="K380" s="26"/>
      <c r="N380" s="18"/>
      <c r="O380" s="1"/>
      <c r="P380" s="18"/>
      <c r="Q380" s="13"/>
    </row>
    <row r="381" spans="5:17">
      <c r="E381" s="1"/>
      <c r="F381" s="18"/>
      <c r="G381" s="13"/>
      <c r="K381" s="26"/>
      <c r="N381" s="18"/>
      <c r="O381" s="1"/>
      <c r="P381" s="18"/>
      <c r="Q381" s="13"/>
    </row>
    <row r="382" spans="5:17">
      <c r="E382" s="1"/>
      <c r="F382" s="18"/>
      <c r="G382" s="13"/>
      <c r="K382" s="26"/>
      <c r="N382" s="18"/>
      <c r="O382" s="1"/>
      <c r="P382" s="18"/>
      <c r="Q382" s="13"/>
    </row>
    <row r="383" spans="5:17">
      <c r="E383" s="1"/>
      <c r="F383" s="18"/>
      <c r="G383" s="13"/>
      <c r="K383" s="26"/>
      <c r="N383" s="18"/>
      <c r="O383" s="1"/>
      <c r="P383" s="18"/>
      <c r="Q383" s="13"/>
    </row>
    <row r="384" spans="5:17">
      <c r="E384" s="1"/>
      <c r="F384" s="18"/>
      <c r="G384" s="13"/>
      <c r="K384" s="26"/>
      <c r="N384" s="18"/>
      <c r="O384" s="1"/>
      <c r="P384" s="18"/>
      <c r="Q384" s="13"/>
    </row>
    <row r="385" spans="5:17">
      <c r="E385" s="1"/>
      <c r="F385" s="18"/>
      <c r="G385" s="13"/>
      <c r="K385" s="26"/>
      <c r="N385" s="18"/>
      <c r="O385" s="1"/>
      <c r="P385" s="18"/>
      <c r="Q385" s="13"/>
    </row>
    <row r="386" spans="5:17">
      <c r="E386" s="1"/>
      <c r="F386" s="18"/>
      <c r="G386" s="13"/>
      <c r="K386" s="26"/>
      <c r="N386" s="18"/>
      <c r="O386" s="1"/>
      <c r="P386" s="18"/>
      <c r="Q386" s="13"/>
    </row>
    <row r="387" spans="5:17">
      <c r="E387" s="1"/>
      <c r="F387" s="18"/>
      <c r="G387" s="13"/>
      <c r="K387" s="26"/>
      <c r="N387" s="18"/>
      <c r="O387" s="1"/>
      <c r="P387" s="18"/>
      <c r="Q387" s="13"/>
    </row>
    <row r="388" spans="5:17">
      <c r="E388" s="1"/>
      <c r="F388" s="18"/>
      <c r="G388" s="13"/>
      <c r="K388" s="26"/>
      <c r="N388" s="18"/>
      <c r="O388" s="1"/>
      <c r="P388" s="18"/>
      <c r="Q388" s="13"/>
    </row>
    <row r="389" spans="5:17">
      <c r="E389" s="1"/>
      <c r="F389" s="18"/>
      <c r="G389" s="13"/>
      <c r="K389" s="26"/>
      <c r="N389" s="18"/>
      <c r="O389" s="1"/>
      <c r="P389" s="18"/>
      <c r="Q389" s="13"/>
    </row>
    <row r="390" spans="5:17">
      <c r="E390" s="1"/>
      <c r="F390" s="18"/>
      <c r="G390" s="13"/>
      <c r="K390" s="26"/>
      <c r="N390" s="18"/>
      <c r="O390" s="1"/>
      <c r="P390" s="18"/>
      <c r="Q390" s="13"/>
    </row>
    <row r="391" spans="5:17">
      <c r="E391" s="1"/>
      <c r="F391" s="18"/>
      <c r="G391" s="13"/>
      <c r="K391" s="26"/>
      <c r="N391" s="18"/>
      <c r="O391" s="1"/>
      <c r="P391" s="18"/>
      <c r="Q391" s="13"/>
    </row>
    <row r="392" spans="5:17">
      <c r="E392" s="1"/>
      <c r="F392" s="18"/>
      <c r="G392" s="13"/>
      <c r="K392" s="26"/>
      <c r="N392" s="18"/>
      <c r="O392" s="1"/>
      <c r="P392" s="18"/>
      <c r="Q392" s="13"/>
    </row>
    <row r="393" spans="5:17">
      <c r="E393" s="1"/>
      <c r="F393" s="18"/>
      <c r="G393" s="13"/>
      <c r="K393" s="26"/>
      <c r="N393" s="18"/>
      <c r="O393" s="1"/>
      <c r="P393" s="18"/>
      <c r="Q393" s="13"/>
    </row>
    <row r="394" spans="5:17">
      <c r="E394" s="1"/>
      <c r="F394" s="18"/>
      <c r="G394" s="13"/>
      <c r="K394" s="26"/>
      <c r="N394" s="18"/>
      <c r="O394" s="1"/>
      <c r="P394" s="18"/>
      <c r="Q394" s="13"/>
    </row>
    <row r="395" spans="5:17">
      <c r="E395" s="1"/>
      <c r="F395" s="18"/>
      <c r="G395" s="13"/>
      <c r="K395" s="26"/>
      <c r="N395" s="18"/>
      <c r="O395" s="1"/>
      <c r="P395" s="18"/>
      <c r="Q395" s="13"/>
    </row>
    <row r="396" spans="5:17">
      <c r="E396" s="1"/>
      <c r="F396" s="18"/>
      <c r="G396" s="13"/>
      <c r="K396" s="26"/>
      <c r="N396" s="18"/>
      <c r="O396" s="1"/>
      <c r="P396" s="18"/>
      <c r="Q396" s="13"/>
    </row>
    <row r="397" spans="5:17">
      <c r="E397" s="1"/>
      <c r="F397" s="18"/>
      <c r="G397" s="13"/>
      <c r="K397" s="26"/>
      <c r="N397" s="18"/>
      <c r="O397" s="1"/>
      <c r="P397" s="18"/>
      <c r="Q397" s="13"/>
    </row>
    <row r="398" spans="5:17">
      <c r="E398" s="1"/>
      <c r="F398" s="18"/>
      <c r="G398" s="13"/>
      <c r="K398" s="26"/>
      <c r="N398" s="18"/>
      <c r="O398" s="1"/>
      <c r="P398" s="18"/>
      <c r="Q398" s="13"/>
    </row>
    <row r="399" spans="5:17">
      <c r="E399" s="1"/>
      <c r="F399" s="18"/>
      <c r="G399" s="13"/>
      <c r="K399" s="26"/>
      <c r="N399" s="18"/>
      <c r="O399" s="1"/>
      <c r="P399" s="18"/>
      <c r="Q399" s="13"/>
    </row>
    <row r="400" spans="5:17">
      <c r="E400" s="1"/>
      <c r="F400" s="18"/>
      <c r="G400" s="13"/>
      <c r="K400" s="26"/>
      <c r="N400" s="18"/>
      <c r="O400" s="1"/>
      <c r="P400" s="18"/>
      <c r="Q400" s="13"/>
    </row>
    <row r="401" spans="5:17">
      <c r="E401" s="1"/>
      <c r="F401" s="18"/>
      <c r="G401" s="13"/>
      <c r="K401" s="26"/>
      <c r="N401" s="18"/>
      <c r="O401" s="1"/>
      <c r="P401" s="18"/>
      <c r="Q401" s="13"/>
    </row>
    <row r="402" spans="5:17">
      <c r="E402" s="1"/>
      <c r="F402" s="18"/>
      <c r="G402" s="13"/>
      <c r="K402" s="26"/>
      <c r="N402" s="18"/>
      <c r="O402" s="1"/>
      <c r="P402" s="18"/>
      <c r="Q402" s="13"/>
    </row>
    <row r="403" spans="5:17">
      <c r="E403" s="1"/>
      <c r="F403" s="18"/>
      <c r="G403" s="13"/>
      <c r="K403" s="26"/>
      <c r="N403" s="18"/>
      <c r="O403" s="1"/>
      <c r="P403" s="18"/>
      <c r="Q403" s="13"/>
    </row>
    <row r="404" spans="5:17">
      <c r="E404" s="1"/>
      <c r="F404" s="18"/>
      <c r="G404" s="13"/>
      <c r="K404" s="26"/>
      <c r="N404" s="18"/>
      <c r="O404" s="1"/>
      <c r="P404" s="18"/>
      <c r="Q404" s="13"/>
    </row>
    <row r="405" spans="5:17">
      <c r="E405" s="1"/>
      <c r="F405" s="18"/>
      <c r="G405" s="13"/>
      <c r="K405" s="26"/>
      <c r="N405" s="18"/>
      <c r="O405" s="1"/>
      <c r="P405" s="18"/>
      <c r="Q405" s="13"/>
    </row>
    <row r="406" spans="5:17">
      <c r="E406" s="1"/>
      <c r="F406" s="18"/>
      <c r="G406" s="13"/>
      <c r="K406" s="26"/>
      <c r="N406" s="18"/>
      <c r="O406" s="1"/>
      <c r="P406" s="18"/>
      <c r="Q406" s="13"/>
    </row>
    <row r="407" spans="5:17">
      <c r="E407" s="1"/>
      <c r="F407" s="18"/>
      <c r="G407" s="13"/>
      <c r="K407" s="26"/>
      <c r="N407" s="18"/>
      <c r="O407" s="1"/>
      <c r="P407" s="18"/>
      <c r="Q407" s="13"/>
    </row>
    <row r="408" spans="5:17">
      <c r="E408" s="1"/>
      <c r="F408" s="18"/>
      <c r="G408" s="13"/>
      <c r="K408" s="26"/>
      <c r="N408" s="18"/>
      <c r="O408" s="1"/>
      <c r="P408" s="18"/>
      <c r="Q408" s="13"/>
    </row>
    <row r="409" spans="5:17">
      <c r="E409" s="1"/>
      <c r="F409" s="18"/>
      <c r="G409" s="13"/>
      <c r="K409" s="26"/>
      <c r="N409" s="18"/>
      <c r="O409" s="1"/>
      <c r="P409" s="18"/>
      <c r="Q409" s="13"/>
    </row>
    <row r="410" spans="5:17">
      <c r="E410" s="1"/>
      <c r="F410" s="18"/>
      <c r="G410" s="13"/>
      <c r="K410" s="26"/>
      <c r="N410" s="18"/>
      <c r="O410" s="1"/>
      <c r="P410" s="18"/>
      <c r="Q410" s="13"/>
    </row>
    <row r="411" spans="5:17">
      <c r="E411" s="1"/>
      <c r="F411" s="18"/>
      <c r="G411" s="13"/>
      <c r="K411" s="26"/>
      <c r="N411" s="18"/>
      <c r="O411" s="1"/>
      <c r="P411" s="18"/>
      <c r="Q411" s="13"/>
    </row>
    <row r="412" spans="5:17">
      <c r="E412" s="1"/>
      <c r="F412" s="18"/>
      <c r="G412" s="13"/>
      <c r="K412" s="26"/>
      <c r="N412" s="18"/>
      <c r="O412" s="1"/>
      <c r="P412" s="18"/>
      <c r="Q412" s="13"/>
    </row>
    <row r="413" spans="5:17">
      <c r="E413" s="1"/>
      <c r="F413" s="18"/>
      <c r="G413" s="13"/>
      <c r="K413" s="26"/>
      <c r="N413" s="18"/>
      <c r="O413" s="1"/>
      <c r="P413" s="18"/>
      <c r="Q413" s="13"/>
    </row>
    <row r="414" spans="5:17">
      <c r="E414" s="1"/>
      <c r="F414" s="18"/>
      <c r="G414" s="13"/>
      <c r="K414" s="26"/>
      <c r="N414" s="18"/>
      <c r="O414" s="1"/>
      <c r="P414" s="18"/>
      <c r="Q414" s="13"/>
    </row>
    <row r="415" spans="5:17">
      <c r="E415" s="1"/>
      <c r="F415" s="18"/>
      <c r="G415" s="13"/>
      <c r="K415" s="26"/>
      <c r="N415" s="18"/>
      <c r="O415" s="1"/>
      <c r="P415" s="18"/>
      <c r="Q415" s="13"/>
    </row>
    <row r="416" spans="5:17">
      <c r="E416" s="1"/>
      <c r="F416" s="18"/>
      <c r="G416" s="13"/>
      <c r="K416" s="26"/>
      <c r="N416" s="18"/>
      <c r="O416" s="1"/>
      <c r="P416" s="18"/>
      <c r="Q416" s="13"/>
    </row>
    <row r="417" spans="5:17">
      <c r="E417" s="1"/>
      <c r="F417" s="18"/>
      <c r="G417" s="13"/>
      <c r="K417" s="26"/>
      <c r="N417" s="18"/>
      <c r="O417" s="1"/>
      <c r="P417" s="18"/>
      <c r="Q417" s="13"/>
    </row>
    <row r="418" spans="5:17">
      <c r="E418" s="1"/>
      <c r="F418" s="18"/>
      <c r="G418" s="13"/>
      <c r="K418" s="26"/>
      <c r="N418" s="18"/>
      <c r="O418" s="1"/>
      <c r="P418" s="18"/>
      <c r="Q418" s="13"/>
    </row>
    <row r="419" spans="5:17">
      <c r="E419" s="1"/>
      <c r="F419" s="18"/>
      <c r="G419" s="13"/>
      <c r="K419" s="26"/>
      <c r="N419" s="18"/>
      <c r="O419" s="1"/>
      <c r="P419" s="18"/>
      <c r="Q419" s="13"/>
    </row>
    <row r="420" spans="5:17">
      <c r="E420" s="1"/>
      <c r="F420" s="18"/>
      <c r="G420" s="13"/>
      <c r="K420" s="26"/>
      <c r="N420" s="18"/>
      <c r="O420" s="1"/>
      <c r="P420" s="18"/>
      <c r="Q420" s="13"/>
    </row>
    <row r="421" spans="5:17">
      <c r="E421" s="1"/>
      <c r="F421" s="18"/>
      <c r="G421" s="13"/>
      <c r="K421" s="26"/>
      <c r="N421" s="18"/>
      <c r="O421" s="1"/>
      <c r="P421" s="18"/>
      <c r="Q421" s="13"/>
    </row>
    <row r="422" spans="5:17">
      <c r="E422" s="1"/>
      <c r="F422" s="18"/>
      <c r="G422" s="13"/>
      <c r="K422" s="26"/>
      <c r="N422" s="18"/>
      <c r="O422" s="1"/>
      <c r="P422" s="18"/>
      <c r="Q422" s="13"/>
    </row>
    <row r="423" spans="5:17">
      <c r="E423" s="1"/>
      <c r="F423" s="18"/>
      <c r="G423" s="13"/>
      <c r="K423" s="26"/>
      <c r="N423" s="18"/>
      <c r="O423" s="1"/>
      <c r="P423" s="18"/>
      <c r="Q423" s="13"/>
    </row>
    <row r="424" spans="5:17">
      <c r="E424" s="1"/>
      <c r="F424" s="18"/>
      <c r="G424" s="13"/>
      <c r="K424" s="26"/>
      <c r="N424" s="18"/>
      <c r="O424" s="1"/>
      <c r="P424" s="18"/>
      <c r="Q424" s="13"/>
    </row>
    <row r="425" spans="5:17">
      <c r="E425" s="1"/>
      <c r="F425" s="18"/>
      <c r="G425" s="13"/>
      <c r="K425" s="26"/>
      <c r="N425" s="18"/>
      <c r="O425" s="1"/>
      <c r="P425" s="18"/>
      <c r="Q425" s="13"/>
    </row>
    <row r="426" spans="5:17">
      <c r="E426" s="1"/>
      <c r="F426" s="18"/>
      <c r="G426" s="13"/>
      <c r="K426" s="26"/>
      <c r="N426" s="18"/>
      <c r="O426" s="1"/>
      <c r="P426" s="18"/>
      <c r="Q426" s="13"/>
    </row>
    <row r="427" spans="5:17">
      <c r="E427" s="1"/>
      <c r="F427" s="18"/>
      <c r="G427" s="13"/>
      <c r="K427" s="26"/>
      <c r="N427" s="18"/>
      <c r="O427" s="1"/>
      <c r="P427" s="18"/>
      <c r="Q427" s="13"/>
    </row>
    <row r="428" spans="5:17">
      <c r="E428" s="1"/>
      <c r="F428" s="18"/>
      <c r="G428" s="13"/>
      <c r="K428" s="26"/>
      <c r="N428" s="18"/>
      <c r="O428" s="1"/>
      <c r="P428" s="18"/>
      <c r="Q428" s="13"/>
    </row>
    <row r="429" spans="5:17">
      <c r="E429" s="1"/>
      <c r="F429" s="18"/>
      <c r="G429" s="13"/>
      <c r="K429" s="26"/>
      <c r="N429" s="18"/>
      <c r="O429" s="1"/>
      <c r="P429" s="18"/>
      <c r="Q429" s="13"/>
    </row>
    <row r="430" spans="5:17">
      <c r="E430" s="1"/>
      <c r="F430" s="18"/>
      <c r="G430" s="13"/>
      <c r="K430" s="26"/>
      <c r="N430" s="18"/>
      <c r="O430" s="1"/>
      <c r="P430" s="18"/>
      <c r="Q430" s="13"/>
    </row>
    <row r="431" spans="5:17">
      <c r="E431" s="1"/>
      <c r="F431" s="18"/>
      <c r="G431" s="13"/>
      <c r="K431" s="26"/>
      <c r="N431" s="18"/>
      <c r="O431" s="1"/>
      <c r="P431" s="18"/>
      <c r="Q431" s="13"/>
    </row>
    <row r="432" spans="5:17">
      <c r="E432" s="1"/>
      <c r="F432" s="18"/>
      <c r="G432" s="13"/>
      <c r="K432" s="26"/>
      <c r="N432" s="18"/>
      <c r="O432" s="1"/>
      <c r="P432" s="18"/>
      <c r="Q432" s="13"/>
    </row>
    <row r="433" spans="5:17">
      <c r="E433" s="1"/>
      <c r="F433" s="18"/>
      <c r="G433" s="13"/>
      <c r="K433" s="26"/>
      <c r="N433" s="18"/>
      <c r="O433" s="1"/>
      <c r="P433" s="18"/>
      <c r="Q433" s="13"/>
    </row>
    <row r="434" spans="5:17">
      <c r="E434" s="1"/>
      <c r="F434" s="18"/>
      <c r="G434" s="13"/>
      <c r="K434" s="26"/>
      <c r="N434" s="18"/>
      <c r="O434" s="1"/>
      <c r="P434" s="18"/>
      <c r="Q434" s="13"/>
    </row>
    <row r="435" spans="5:17">
      <c r="E435" s="1"/>
      <c r="F435" s="18"/>
      <c r="G435" s="13"/>
      <c r="K435" s="26"/>
      <c r="N435" s="18"/>
      <c r="O435" s="1"/>
      <c r="P435" s="18"/>
      <c r="Q435" s="13"/>
    </row>
    <row r="436" spans="5:17">
      <c r="E436" s="1"/>
      <c r="F436" s="18"/>
      <c r="G436" s="13"/>
      <c r="K436" s="26"/>
      <c r="N436" s="18"/>
      <c r="O436" s="1"/>
      <c r="P436" s="18"/>
      <c r="Q436" s="13"/>
    </row>
    <row r="437" spans="5:17">
      <c r="E437" s="1"/>
      <c r="F437" s="18"/>
      <c r="G437" s="13"/>
      <c r="K437" s="26"/>
      <c r="N437" s="18"/>
      <c r="O437" s="1"/>
      <c r="P437" s="18"/>
      <c r="Q437" s="13"/>
    </row>
    <row r="438" spans="5:17">
      <c r="E438" s="1"/>
      <c r="F438" s="18"/>
      <c r="G438" s="13"/>
      <c r="K438" s="26"/>
      <c r="N438" s="18"/>
      <c r="O438" s="1"/>
      <c r="P438" s="18"/>
      <c r="Q438" s="13"/>
    </row>
    <row r="439" spans="5:17">
      <c r="E439" s="1"/>
      <c r="F439" s="18"/>
      <c r="G439" s="13"/>
      <c r="K439" s="26"/>
      <c r="N439" s="18"/>
      <c r="O439" s="1"/>
      <c r="P439" s="18"/>
      <c r="Q439" s="13"/>
    </row>
    <row r="440" spans="5:17">
      <c r="E440" s="1"/>
      <c r="F440" s="18"/>
      <c r="G440" s="13"/>
      <c r="K440" s="26"/>
      <c r="N440" s="18"/>
      <c r="O440" s="1"/>
      <c r="P440" s="18"/>
      <c r="Q440" s="13"/>
    </row>
    <row r="441" spans="5:17">
      <c r="E441" s="1"/>
      <c r="F441" s="18"/>
      <c r="G441" s="13"/>
      <c r="K441" s="26"/>
      <c r="N441" s="18"/>
      <c r="O441" s="1"/>
      <c r="P441" s="18"/>
      <c r="Q441" s="13"/>
    </row>
    <row r="442" spans="5:17">
      <c r="E442" s="1"/>
      <c r="F442" s="18"/>
      <c r="G442" s="13"/>
      <c r="K442" s="26"/>
      <c r="N442" s="18"/>
      <c r="O442" s="1"/>
      <c r="P442" s="18"/>
      <c r="Q442" s="13"/>
    </row>
    <row r="443" spans="5:17">
      <c r="E443" s="1"/>
      <c r="F443" s="18"/>
      <c r="G443" s="13"/>
      <c r="K443" s="26"/>
      <c r="N443" s="18"/>
      <c r="O443" s="1"/>
      <c r="P443" s="18"/>
      <c r="Q443" s="13"/>
    </row>
    <row r="444" spans="5:17">
      <c r="E444" s="1"/>
      <c r="F444" s="18"/>
      <c r="G444" s="13"/>
      <c r="K444" s="26"/>
      <c r="N444" s="18"/>
      <c r="O444" s="1"/>
      <c r="P444" s="18"/>
      <c r="Q444" s="13"/>
    </row>
    <row r="445" spans="5:17">
      <c r="E445" s="1"/>
      <c r="F445" s="18"/>
      <c r="G445" s="13"/>
      <c r="K445" s="26"/>
      <c r="N445" s="18"/>
      <c r="O445" s="1"/>
      <c r="P445" s="18"/>
      <c r="Q445" s="13"/>
    </row>
    <row r="446" spans="5:17">
      <c r="E446" s="1"/>
      <c r="F446" s="18"/>
      <c r="G446" s="13"/>
      <c r="K446" s="26"/>
      <c r="N446" s="18"/>
      <c r="O446" s="1"/>
      <c r="P446" s="18"/>
      <c r="Q446" s="13"/>
    </row>
    <row r="447" spans="5:17">
      <c r="E447" s="1"/>
      <c r="F447" s="18"/>
      <c r="G447" s="13"/>
      <c r="K447" s="26"/>
      <c r="N447" s="18"/>
      <c r="O447" s="1"/>
      <c r="P447" s="18"/>
      <c r="Q447" s="13"/>
    </row>
    <row r="448" spans="5:17">
      <c r="E448" s="1"/>
      <c r="F448" s="18"/>
      <c r="G448" s="13"/>
      <c r="K448" s="26"/>
      <c r="N448" s="18"/>
      <c r="O448" s="1"/>
      <c r="P448" s="18"/>
      <c r="Q448" s="13"/>
    </row>
    <row r="449" spans="5:17">
      <c r="E449" s="1"/>
      <c r="F449" s="18"/>
      <c r="G449" s="13"/>
      <c r="K449" s="26"/>
      <c r="N449" s="18"/>
      <c r="O449" s="1"/>
      <c r="P449" s="18"/>
      <c r="Q449" s="13"/>
    </row>
    <row r="450" spans="5:17">
      <c r="E450" s="1"/>
      <c r="F450" s="18"/>
      <c r="G450" s="13"/>
      <c r="K450" s="26"/>
      <c r="N450" s="18"/>
      <c r="O450" s="1"/>
      <c r="P450" s="18"/>
      <c r="Q450" s="13"/>
    </row>
    <row r="451" spans="5:17">
      <c r="E451" s="1"/>
      <c r="F451" s="18"/>
      <c r="G451" s="13"/>
      <c r="K451" s="26"/>
      <c r="N451" s="18"/>
      <c r="O451" s="1"/>
      <c r="P451" s="18"/>
      <c r="Q451" s="13"/>
    </row>
    <row r="452" spans="5:17">
      <c r="E452" s="1"/>
      <c r="F452" s="18"/>
      <c r="G452" s="13"/>
      <c r="K452" s="26"/>
      <c r="N452" s="18"/>
      <c r="O452" s="1"/>
      <c r="P452" s="18"/>
      <c r="Q452" s="13"/>
    </row>
    <row r="453" spans="5:17">
      <c r="E453" s="1"/>
      <c r="F453" s="18"/>
      <c r="G453" s="13"/>
      <c r="K453" s="26"/>
      <c r="N453" s="18"/>
      <c r="O453" s="1"/>
      <c r="P453" s="18"/>
      <c r="Q453" s="13"/>
    </row>
    <row r="454" spans="5:17">
      <c r="E454" s="1"/>
      <c r="F454" s="18"/>
      <c r="G454" s="13"/>
      <c r="K454" s="26"/>
      <c r="N454" s="18"/>
      <c r="O454" s="1"/>
      <c r="P454" s="18"/>
      <c r="Q454" s="13"/>
    </row>
    <row r="455" spans="5:17">
      <c r="E455" s="1"/>
      <c r="F455" s="18"/>
      <c r="G455" s="13"/>
      <c r="K455" s="26"/>
      <c r="N455" s="18"/>
      <c r="O455" s="1"/>
      <c r="P455" s="18"/>
      <c r="Q455" s="13"/>
    </row>
    <row r="456" spans="5:17">
      <c r="E456" s="1"/>
      <c r="F456" s="18"/>
      <c r="G456" s="13"/>
      <c r="K456" s="26"/>
      <c r="N456" s="18"/>
      <c r="O456" s="1"/>
      <c r="P456" s="18"/>
      <c r="Q456" s="13"/>
    </row>
    <row r="457" spans="5:17">
      <c r="E457" s="1"/>
      <c r="F457" s="18"/>
      <c r="G457" s="13"/>
      <c r="K457" s="26"/>
      <c r="N457" s="18"/>
      <c r="O457" s="1"/>
      <c r="P457" s="18"/>
      <c r="Q457" s="13"/>
    </row>
    <row r="458" spans="5:17">
      <c r="E458" s="1"/>
      <c r="F458" s="18"/>
      <c r="G458" s="13"/>
      <c r="K458" s="26"/>
      <c r="N458" s="18"/>
      <c r="O458" s="1"/>
      <c r="P458" s="18"/>
      <c r="Q458" s="13"/>
    </row>
    <row r="459" spans="5:17">
      <c r="E459" s="1"/>
      <c r="F459" s="18"/>
      <c r="G459" s="13"/>
      <c r="K459" s="26"/>
      <c r="N459" s="18"/>
      <c r="O459" s="1"/>
      <c r="P459" s="18"/>
      <c r="Q459" s="13"/>
    </row>
    <row r="460" spans="5:17">
      <c r="E460" s="1"/>
      <c r="F460" s="18"/>
      <c r="G460" s="13"/>
      <c r="K460" s="26"/>
      <c r="N460" s="18"/>
      <c r="O460" s="1"/>
      <c r="P460" s="18"/>
      <c r="Q460" s="13"/>
    </row>
    <row r="461" spans="5:17">
      <c r="E461" s="1"/>
      <c r="F461" s="18"/>
      <c r="G461" s="13"/>
      <c r="K461" s="26"/>
      <c r="N461" s="18"/>
      <c r="O461" s="1"/>
      <c r="P461" s="18"/>
      <c r="Q461" s="13"/>
    </row>
    <row r="462" spans="5:17">
      <c r="E462" s="1"/>
      <c r="F462" s="18"/>
      <c r="G462" s="13"/>
      <c r="K462" s="26"/>
      <c r="N462" s="18"/>
      <c r="O462" s="1"/>
      <c r="P462" s="18"/>
      <c r="Q462" s="13"/>
    </row>
    <row r="463" spans="5:17">
      <c r="E463" s="1"/>
      <c r="F463" s="18"/>
      <c r="G463" s="13"/>
      <c r="K463" s="26"/>
      <c r="N463" s="18"/>
      <c r="O463" s="1"/>
      <c r="P463" s="18"/>
      <c r="Q463" s="13"/>
    </row>
    <row r="464" spans="5:17">
      <c r="E464" s="1"/>
      <c r="F464" s="18"/>
      <c r="G464" s="13"/>
      <c r="K464" s="26"/>
      <c r="N464" s="18"/>
      <c r="O464" s="1"/>
      <c r="P464" s="18"/>
      <c r="Q464" s="13"/>
    </row>
    <row r="465" spans="5:17">
      <c r="E465" s="1"/>
      <c r="F465" s="18"/>
      <c r="G465" s="13"/>
      <c r="K465" s="26"/>
      <c r="N465" s="18"/>
      <c r="O465" s="1"/>
      <c r="P465" s="18"/>
      <c r="Q465" s="13"/>
    </row>
    <row r="466" spans="5:17">
      <c r="E466" s="1"/>
      <c r="F466" s="18"/>
      <c r="G466" s="13"/>
      <c r="K466" s="26"/>
      <c r="N466" s="18"/>
      <c r="O466" s="1"/>
      <c r="P466" s="18"/>
      <c r="Q466" s="13"/>
    </row>
    <row r="467" spans="5:17">
      <c r="E467" s="1"/>
      <c r="F467" s="18"/>
      <c r="G467" s="13"/>
      <c r="K467" s="26"/>
      <c r="N467" s="18"/>
      <c r="O467" s="1"/>
      <c r="P467" s="18"/>
      <c r="Q467" s="13"/>
    </row>
    <row r="468" spans="5:17">
      <c r="E468" s="1"/>
      <c r="F468" s="18"/>
      <c r="G468" s="13"/>
      <c r="K468" s="26"/>
      <c r="N468" s="18"/>
      <c r="O468" s="1"/>
      <c r="P468" s="18"/>
      <c r="Q468" s="13"/>
    </row>
    <row r="469" spans="5:17">
      <c r="E469" s="1"/>
      <c r="F469" s="18"/>
      <c r="G469" s="13"/>
      <c r="K469" s="26"/>
      <c r="N469" s="18"/>
      <c r="O469" s="1"/>
      <c r="P469" s="18"/>
      <c r="Q469" s="13"/>
    </row>
    <row r="470" spans="5:17">
      <c r="E470" s="1"/>
      <c r="F470" s="18"/>
      <c r="G470" s="13"/>
      <c r="K470" s="26"/>
      <c r="N470" s="18"/>
      <c r="O470" s="1"/>
      <c r="P470" s="18"/>
      <c r="Q470" s="13"/>
    </row>
    <row r="471" spans="5:17">
      <c r="E471" s="1"/>
      <c r="F471" s="18"/>
      <c r="G471" s="13"/>
      <c r="K471" s="26"/>
      <c r="N471" s="18"/>
      <c r="O471" s="1"/>
      <c r="P471" s="18"/>
      <c r="Q471" s="13"/>
    </row>
    <row r="472" spans="5:17">
      <c r="E472" s="1"/>
      <c r="F472" s="18"/>
      <c r="G472" s="13"/>
      <c r="K472" s="26"/>
      <c r="N472" s="18"/>
      <c r="O472" s="1"/>
      <c r="P472" s="18"/>
      <c r="Q472" s="13"/>
    </row>
    <row r="473" spans="5:17">
      <c r="E473" s="1"/>
      <c r="F473" s="18"/>
      <c r="G473" s="13"/>
      <c r="K473" s="26"/>
      <c r="N473" s="18"/>
      <c r="O473" s="1"/>
      <c r="P473" s="18"/>
      <c r="Q473" s="13"/>
    </row>
    <row r="474" spans="5:17">
      <c r="E474" s="1"/>
      <c r="F474" s="18"/>
      <c r="G474" s="13"/>
      <c r="K474" s="26"/>
      <c r="N474" s="18"/>
      <c r="O474" s="1"/>
      <c r="P474" s="18"/>
      <c r="Q474" s="13"/>
    </row>
    <row r="475" spans="5:17">
      <c r="E475" s="1"/>
      <c r="F475" s="18"/>
      <c r="G475" s="13"/>
      <c r="K475" s="26"/>
      <c r="N475" s="18"/>
      <c r="O475" s="1"/>
      <c r="P475" s="18"/>
      <c r="Q475" s="13"/>
    </row>
    <row r="476" spans="5:17">
      <c r="E476" s="1"/>
      <c r="F476" s="18"/>
      <c r="G476" s="13"/>
      <c r="K476" s="26"/>
      <c r="N476" s="18"/>
      <c r="O476" s="1"/>
      <c r="P476" s="18"/>
      <c r="Q476" s="13"/>
    </row>
    <row r="477" spans="5:17">
      <c r="E477" s="1"/>
      <c r="F477" s="18"/>
      <c r="G477" s="13"/>
      <c r="K477" s="26"/>
      <c r="N477" s="18"/>
      <c r="O477" s="1"/>
      <c r="P477" s="18"/>
      <c r="Q477" s="13"/>
    </row>
    <row r="478" spans="5:17">
      <c r="E478" s="1"/>
      <c r="F478" s="18"/>
      <c r="G478" s="13"/>
      <c r="K478" s="26"/>
      <c r="N478" s="18"/>
      <c r="O478" s="1"/>
      <c r="P478" s="18"/>
      <c r="Q478" s="13"/>
    </row>
    <row r="479" spans="5:17">
      <c r="E479" s="1"/>
      <c r="F479" s="18"/>
      <c r="G479" s="13"/>
      <c r="K479" s="26"/>
      <c r="N479" s="18"/>
      <c r="O479" s="1"/>
      <c r="P479" s="18"/>
      <c r="Q479" s="13"/>
    </row>
    <row r="480" spans="5:17">
      <c r="E480" s="1"/>
      <c r="F480" s="18"/>
      <c r="G480" s="13"/>
      <c r="K480" s="26"/>
      <c r="N480" s="18"/>
      <c r="O480" s="1"/>
      <c r="P480" s="18"/>
      <c r="Q480" s="13"/>
    </row>
    <row r="481" spans="5:17">
      <c r="E481" s="1"/>
      <c r="F481" s="18"/>
      <c r="G481" s="13"/>
      <c r="K481" s="26"/>
      <c r="N481" s="18"/>
      <c r="O481" s="1"/>
      <c r="P481" s="18"/>
      <c r="Q481" s="13"/>
    </row>
    <row r="482" spans="5:17">
      <c r="E482" s="1"/>
      <c r="F482" s="18"/>
      <c r="G482" s="13"/>
      <c r="K482" s="26"/>
      <c r="N482" s="18"/>
      <c r="O482" s="1"/>
      <c r="P482" s="18"/>
      <c r="Q482" s="13"/>
    </row>
    <row r="483" spans="5:17">
      <c r="E483" s="1"/>
      <c r="F483" s="18"/>
      <c r="G483" s="13"/>
      <c r="K483" s="26"/>
      <c r="N483" s="18"/>
      <c r="O483" s="1"/>
      <c r="P483" s="18"/>
      <c r="Q483" s="13"/>
    </row>
    <row r="484" spans="5:17">
      <c r="E484" s="1"/>
      <c r="F484" s="18"/>
      <c r="G484" s="13"/>
      <c r="K484" s="26"/>
      <c r="N484" s="18"/>
      <c r="O484" s="1"/>
      <c r="P484" s="18"/>
      <c r="Q484" s="13"/>
    </row>
    <row r="485" spans="5:17">
      <c r="E485" s="1"/>
      <c r="F485" s="18"/>
      <c r="G485" s="13"/>
      <c r="K485" s="26"/>
      <c r="N485" s="18"/>
      <c r="O485" s="1"/>
      <c r="P485" s="18"/>
      <c r="Q485" s="13"/>
    </row>
    <row r="486" spans="5:17">
      <c r="E486" s="1"/>
      <c r="F486" s="18"/>
      <c r="G486" s="13"/>
      <c r="K486" s="26"/>
      <c r="N486" s="18"/>
      <c r="O486" s="1"/>
      <c r="P486" s="18"/>
      <c r="Q486" s="13"/>
    </row>
    <row r="487" spans="5:17">
      <c r="E487" s="1"/>
      <c r="F487" s="18"/>
      <c r="G487" s="13"/>
      <c r="K487" s="26"/>
      <c r="N487" s="18"/>
      <c r="O487" s="1"/>
      <c r="P487" s="18"/>
      <c r="Q487" s="13"/>
    </row>
    <row r="488" spans="5:17">
      <c r="E488" s="1"/>
      <c r="F488" s="18"/>
      <c r="G488" s="13"/>
      <c r="K488" s="26"/>
      <c r="N488" s="18"/>
      <c r="O488" s="1"/>
      <c r="P488" s="18"/>
      <c r="Q488" s="13"/>
    </row>
    <row r="489" spans="5:17">
      <c r="E489" s="1"/>
      <c r="F489" s="18"/>
      <c r="G489" s="13"/>
      <c r="K489" s="26"/>
      <c r="N489" s="18"/>
      <c r="O489" s="1"/>
      <c r="P489" s="18"/>
      <c r="Q489" s="13"/>
    </row>
    <row r="490" spans="5:17">
      <c r="E490" s="1"/>
      <c r="F490" s="18"/>
      <c r="G490" s="13"/>
      <c r="K490" s="26"/>
      <c r="N490" s="18"/>
      <c r="O490" s="1"/>
      <c r="P490" s="18"/>
      <c r="Q490" s="13"/>
    </row>
    <row r="491" spans="5:17">
      <c r="E491" s="1"/>
      <c r="F491" s="18"/>
      <c r="G491" s="13"/>
      <c r="K491" s="26"/>
      <c r="N491" s="18"/>
      <c r="O491" s="1"/>
      <c r="P491" s="18"/>
      <c r="Q491" s="13"/>
    </row>
    <row r="492" spans="5:17">
      <c r="E492" s="1"/>
      <c r="F492" s="18"/>
      <c r="G492" s="13"/>
      <c r="K492" s="26"/>
      <c r="N492" s="18"/>
      <c r="O492" s="1"/>
      <c r="P492" s="18"/>
      <c r="Q492" s="13"/>
    </row>
    <row r="493" spans="5:17">
      <c r="E493" s="1"/>
      <c r="F493" s="18"/>
      <c r="G493" s="13"/>
      <c r="K493" s="26"/>
      <c r="N493" s="18"/>
      <c r="O493" s="1"/>
      <c r="P493" s="18"/>
      <c r="Q493" s="13"/>
    </row>
    <row r="494" spans="5:17">
      <c r="E494" s="1"/>
      <c r="F494" s="18"/>
      <c r="G494" s="13"/>
      <c r="K494" s="26"/>
      <c r="N494" s="18"/>
      <c r="O494" s="1"/>
      <c r="P494" s="18"/>
      <c r="Q494" s="13"/>
    </row>
    <row r="495" spans="5:17">
      <c r="E495" s="1"/>
      <c r="F495" s="18"/>
      <c r="G495" s="13"/>
      <c r="K495" s="26"/>
      <c r="N495" s="18"/>
      <c r="O495" s="1"/>
      <c r="P495" s="18"/>
      <c r="Q495" s="13"/>
    </row>
    <row r="496" spans="5:17">
      <c r="E496" s="1"/>
      <c r="F496" s="18"/>
      <c r="G496" s="13"/>
      <c r="K496" s="26"/>
      <c r="N496" s="18"/>
      <c r="O496" s="1"/>
      <c r="P496" s="18"/>
      <c r="Q496" s="13"/>
    </row>
    <row r="497" spans="5:17">
      <c r="E497" s="1"/>
      <c r="F497" s="18"/>
      <c r="G497" s="13"/>
      <c r="K497" s="26"/>
      <c r="N497" s="18"/>
      <c r="O497" s="1"/>
      <c r="P497" s="18"/>
      <c r="Q497" s="13"/>
    </row>
    <row r="498" spans="5:17">
      <c r="E498" s="1"/>
      <c r="F498" s="18"/>
      <c r="G498" s="13"/>
      <c r="K498" s="26"/>
      <c r="N498" s="18"/>
      <c r="O498" s="1"/>
      <c r="P498" s="18"/>
      <c r="Q498" s="13"/>
    </row>
    <row r="499" spans="5:17">
      <c r="E499" s="1"/>
      <c r="F499" s="18"/>
      <c r="G499" s="13"/>
      <c r="K499" s="26"/>
      <c r="N499" s="18"/>
      <c r="O499" s="1"/>
      <c r="P499" s="18"/>
      <c r="Q499" s="13"/>
    </row>
    <row r="500" spans="5:17">
      <c r="E500" s="1"/>
      <c r="F500" s="18"/>
      <c r="G500" s="13"/>
      <c r="K500" s="26"/>
      <c r="N500" s="18"/>
      <c r="O500" s="1"/>
      <c r="P500" s="18"/>
      <c r="Q500" s="13"/>
    </row>
    <row r="501" spans="5:17">
      <c r="E501" s="1"/>
      <c r="F501" s="18"/>
      <c r="G501" s="13"/>
      <c r="K501" s="26"/>
      <c r="N501" s="18"/>
      <c r="O501" s="1"/>
      <c r="P501" s="18"/>
      <c r="Q501" s="13"/>
    </row>
    <row r="502" spans="5:17">
      <c r="E502" s="1"/>
      <c r="F502" s="18"/>
      <c r="G502" s="13"/>
      <c r="K502" s="26"/>
      <c r="N502" s="18"/>
      <c r="O502" s="1"/>
      <c r="P502" s="18"/>
      <c r="Q502" s="13"/>
    </row>
    <row r="503" spans="5:17">
      <c r="E503" s="1"/>
      <c r="F503" s="18"/>
      <c r="G503" s="13"/>
      <c r="K503" s="26"/>
      <c r="N503" s="18"/>
      <c r="O503" s="1"/>
      <c r="P503" s="18"/>
      <c r="Q503" s="13"/>
    </row>
    <row r="504" spans="5:17">
      <c r="E504" s="1"/>
      <c r="F504" s="18"/>
      <c r="G504" s="13"/>
      <c r="K504" s="26"/>
      <c r="N504" s="18"/>
      <c r="O504" s="1"/>
      <c r="P504" s="18"/>
      <c r="Q504" s="13"/>
    </row>
    <row r="505" spans="5:17">
      <c r="E505" s="1"/>
      <c r="F505" s="18"/>
      <c r="G505" s="13"/>
      <c r="K505" s="26"/>
      <c r="N505" s="18"/>
      <c r="O505" s="1"/>
      <c r="P505" s="18"/>
      <c r="Q505" s="13"/>
    </row>
    <row r="506" spans="5:17">
      <c r="E506" s="1"/>
      <c r="F506" s="18"/>
      <c r="G506" s="13"/>
      <c r="K506" s="26"/>
      <c r="N506" s="18"/>
      <c r="O506" s="1"/>
      <c r="P506" s="18"/>
      <c r="Q506" s="13"/>
    </row>
    <row r="507" spans="5:17">
      <c r="E507" s="1"/>
      <c r="F507" s="18"/>
      <c r="G507" s="13"/>
      <c r="K507" s="26"/>
      <c r="N507" s="18"/>
      <c r="O507" s="1"/>
      <c r="P507" s="18"/>
      <c r="Q507" s="13"/>
    </row>
    <row r="508" spans="5:17">
      <c r="E508" s="1"/>
      <c r="F508" s="18"/>
      <c r="G508" s="13"/>
      <c r="K508" s="26"/>
      <c r="N508" s="18"/>
      <c r="O508" s="1"/>
      <c r="P508" s="18"/>
      <c r="Q508" s="13"/>
    </row>
    <row r="509" spans="5:17">
      <c r="E509" s="1"/>
      <c r="F509" s="18"/>
      <c r="G509" s="13"/>
      <c r="K509" s="26"/>
      <c r="N509" s="18"/>
      <c r="O509" s="1"/>
      <c r="P509" s="18"/>
      <c r="Q509" s="13"/>
    </row>
    <row r="510" spans="5:17">
      <c r="E510" s="1"/>
      <c r="F510" s="18"/>
      <c r="G510" s="13"/>
      <c r="K510" s="26"/>
      <c r="N510" s="18"/>
      <c r="O510" s="1"/>
      <c r="P510" s="18"/>
      <c r="Q510" s="13"/>
    </row>
    <row r="511" spans="5:17">
      <c r="E511" s="1"/>
      <c r="F511" s="18"/>
      <c r="G511" s="13"/>
      <c r="K511" s="26"/>
      <c r="N511" s="18"/>
      <c r="O511" s="1"/>
      <c r="P511" s="18"/>
      <c r="Q511" s="13"/>
    </row>
    <row r="512" spans="5:17">
      <c r="E512" s="1"/>
      <c r="F512" s="18"/>
      <c r="G512" s="13"/>
      <c r="K512" s="26"/>
      <c r="N512" s="18"/>
      <c r="O512" s="1"/>
      <c r="P512" s="18"/>
      <c r="Q512" s="13"/>
    </row>
    <row r="513" spans="5:17">
      <c r="E513" s="1"/>
      <c r="F513" s="18"/>
      <c r="G513" s="13"/>
      <c r="K513" s="26"/>
      <c r="N513" s="18"/>
      <c r="O513" s="1"/>
      <c r="P513" s="18"/>
      <c r="Q513" s="13"/>
    </row>
    <row r="514" spans="5:17">
      <c r="E514" s="1"/>
      <c r="F514" s="18"/>
      <c r="G514" s="13"/>
      <c r="K514" s="26"/>
      <c r="N514" s="18"/>
      <c r="O514" s="1"/>
      <c r="P514" s="18"/>
      <c r="Q514" s="13"/>
    </row>
    <row r="515" spans="5:17">
      <c r="E515" s="1"/>
      <c r="F515" s="18"/>
      <c r="G515" s="13"/>
      <c r="K515" s="26"/>
      <c r="N515" s="18"/>
      <c r="O515" s="1"/>
      <c r="P515" s="18"/>
      <c r="Q515" s="13"/>
    </row>
    <row r="516" spans="5:17">
      <c r="E516" s="1"/>
      <c r="F516" s="18"/>
      <c r="G516" s="13"/>
      <c r="K516" s="26"/>
      <c r="N516" s="18"/>
      <c r="O516" s="1"/>
      <c r="P516" s="18"/>
      <c r="Q516" s="13"/>
    </row>
    <row r="517" spans="5:17">
      <c r="E517" s="1"/>
      <c r="F517" s="18"/>
      <c r="G517" s="13"/>
      <c r="K517" s="26"/>
      <c r="N517" s="18"/>
      <c r="O517" s="1"/>
      <c r="P517" s="18"/>
      <c r="Q517" s="13"/>
    </row>
    <row r="518" spans="5:17">
      <c r="E518" s="1"/>
      <c r="F518" s="18"/>
      <c r="G518" s="13"/>
      <c r="K518" s="26"/>
      <c r="N518" s="18"/>
      <c r="O518" s="1"/>
      <c r="P518" s="18"/>
      <c r="Q518" s="13"/>
    </row>
    <row r="519" spans="5:17">
      <c r="E519" s="1"/>
      <c r="F519" s="18"/>
      <c r="G519" s="13"/>
      <c r="K519" s="26"/>
      <c r="N519" s="18"/>
      <c r="O519" s="1"/>
      <c r="P519" s="18"/>
      <c r="Q519" s="13"/>
    </row>
    <row r="520" spans="5:17">
      <c r="E520" s="1"/>
      <c r="F520" s="18"/>
      <c r="G520" s="13"/>
      <c r="K520" s="26"/>
      <c r="N520" s="18"/>
      <c r="O520" s="1"/>
      <c r="P520" s="18"/>
      <c r="Q520" s="13"/>
    </row>
    <row r="521" spans="5:17">
      <c r="E521" s="1"/>
      <c r="F521" s="18"/>
      <c r="G521" s="13"/>
      <c r="K521" s="26"/>
      <c r="N521" s="18"/>
      <c r="O521" s="1"/>
      <c r="P521" s="18"/>
      <c r="Q521" s="13"/>
    </row>
    <row r="522" spans="5:17">
      <c r="E522" s="1"/>
      <c r="F522" s="18"/>
      <c r="G522" s="13"/>
      <c r="K522" s="26"/>
      <c r="N522" s="18"/>
      <c r="O522" s="1"/>
      <c r="P522" s="18"/>
      <c r="Q522" s="13"/>
    </row>
    <row r="523" spans="5:17">
      <c r="E523" s="1"/>
      <c r="F523" s="18"/>
      <c r="G523" s="13"/>
      <c r="K523" s="26"/>
      <c r="N523" s="18"/>
      <c r="O523" s="1"/>
      <c r="P523" s="18"/>
      <c r="Q523" s="13"/>
    </row>
    <row r="524" spans="5:17">
      <c r="E524" s="1"/>
      <c r="F524" s="18"/>
      <c r="G524" s="13"/>
      <c r="K524" s="26"/>
      <c r="N524" s="18"/>
      <c r="O524" s="1"/>
      <c r="P524" s="18"/>
      <c r="Q524" s="13"/>
    </row>
    <row r="525" spans="5:17">
      <c r="E525" s="1"/>
      <c r="F525" s="18"/>
      <c r="G525" s="13"/>
      <c r="K525" s="26"/>
      <c r="N525" s="18"/>
      <c r="O525" s="1"/>
      <c r="P525" s="18"/>
      <c r="Q525" s="13"/>
    </row>
    <row r="526" spans="5:17">
      <c r="E526" s="1"/>
      <c r="F526" s="18"/>
      <c r="G526" s="13"/>
      <c r="K526" s="26"/>
      <c r="N526" s="18"/>
      <c r="O526" s="1"/>
      <c r="P526" s="18"/>
      <c r="Q526" s="13"/>
    </row>
    <row r="527" spans="5:17">
      <c r="E527" s="1"/>
      <c r="F527" s="18"/>
      <c r="G527" s="13"/>
      <c r="K527" s="26"/>
      <c r="N527" s="18"/>
      <c r="O527" s="1"/>
      <c r="P527" s="18"/>
      <c r="Q527" s="13"/>
    </row>
    <row r="528" spans="5:17">
      <c r="E528" s="1"/>
      <c r="F528" s="18"/>
      <c r="G528" s="13"/>
      <c r="K528" s="26"/>
      <c r="N528" s="18"/>
      <c r="O528" s="1"/>
      <c r="P528" s="18"/>
      <c r="Q528" s="13"/>
    </row>
    <row r="529" spans="5:17">
      <c r="E529" s="1"/>
      <c r="F529" s="18"/>
      <c r="G529" s="13"/>
      <c r="K529" s="26"/>
      <c r="N529" s="18"/>
      <c r="O529" s="1"/>
      <c r="P529" s="18"/>
      <c r="Q529" s="13"/>
    </row>
    <row r="530" spans="5:17">
      <c r="E530" s="1"/>
      <c r="F530" s="18"/>
      <c r="G530" s="13"/>
      <c r="K530" s="26"/>
      <c r="N530" s="18"/>
      <c r="O530" s="1"/>
      <c r="P530" s="18"/>
      <c r="Q530" s="13"/>
    </row>
    <row r="531" spans="5:17">
      <c r="E531" s="1"/>
      <c r="F531" s="18"/>
      <c r="G531" s="13"/>
      <c r="K531" s="26"/>
      <c r="N531" s="18"/>
      <c r="O531" s="1"/>
      <c r="P531" s="18"/>
      <c r="Q531" s="13"/>
    </row>
    <row r="532" spans="5:17">
      <c r="E532" s="1"/>
      <c r="F532" s="18"/>
      <c r="G532" s="13"/>
      <c r="K532" s="26"/>
      <c r="N532" s="18"/>
      <c r="O532" s="1"/>
      <c r="P532" s="18"/>
      <c r="Q532" s="13"/>
    </row>
    <row r="533" spans="5:17">
      <c r="E533" s="1"/>
      <c r="F533" s="18"/>
      <c r="G533" s="13"/>
      <c r="K533" s="26"/>
      <c r="N533" s="18"/>
      <c r="O533" s="1"/>
      <c r="P533" s="18"/>
      <c r="Q533" s="13"/>
    </row>
    <row r="534" spans="5:17">
      <c r="E534" s="1"/>
      <c r="F534" s="18"/>
      <c r="G534" s="13"/>
      <c r="K534" s="26"/>
      <c r="N534" s="18"/>
      <c r="O534" s="1"/>
      <c r="P534" s="18"/>
      <c r="Q534" s="13"/>
    </row>
    <row r="535" spans="5:17">
      <c r="E535" s="1"/>
      <c r="F535" s="18"/>
      <c r="G535" s="13"/>
      <c r="K535" s="26"/>
      <c r="N535" s="18"/>
      <c r="O535" s="1"/>
      <c r="P535" s="18"/>
      <c r="Q535" s="13"/>
    </row>
    <row r="536" spans="5:17">
      <c r="E536" s="1"/>
      <c r="F536" s="18"/>
      <c r="G536" s="13"/>
      <c r="K536" s="26"/>
      <c r="N536" s="18"/>
      <c r="O536" s="1"/>
      <c r="P536" s="18"/>
      <c r="Q536" s="13"/>
    </row>
    <row r="537" spans="5:17">
      <c r="E537" s="1"/>
      <c r="F537" s="18"/>
      <c r="G537" s="13"/>
      <c r="K537" s="26"/>
      <c r="N537" s="18"/>
      <c r="O537" s="1"/>
      <c r="P537" s="18"/>
      <c r="Q537" s="13"/>
    </row>
    <row r="538" spans="5:17">
      <c r="E538" s="1"/>
      <c r="F538" s="18"/>
      <c r="G538" s="13"/>
      <c r="K538" s="26"/>
      <c r="N538" s="18"/>
      <c r="O538" s="1"/>
      <c r="P538" s="18"/>
      <c r="Q538" s="13"/>
    </row>
    <row r="539" spans="5:17">
      <c r="E539" s="1"/>
      <c r="F539" s="18"/>
      <c r="G539" s="13"/>
      <c r="K539" s="26"/>
      <c r="N539" s="18"/>
      <c r="O539" s="1"/>
      <c r="P539" s="18"/>
      <c r="Q539" s="13"/>
    </row>
    <row r="540" spans="5:17">
      <c r="E540" s="1"/>
      <c r="F540" s="18"/>
      <c r="G540" s="13"/>
      <c r="K540" s="26"/>
      <c r="N540" s="18"/>
      <c r="O540" s="1"/>
      <c r="P540" s="18"/>
      <c r="Q540" s="13"/>
    </row>
    <row r="541" spans="5:17">
      <c r="E541" s="1"/>
      <c r="F541" s="18"/>
      <c r="G541" s="13"/>
      <c r="K541" s="26"/>
      <c r="N541" s="18"/>
      <c r="O541" s="1"/>
      <c r="P541" s="18"/>
      <c r="Q541" s="13"/>
    </row>
    <row r="542" spans="5:17">
      <c r="E542" s="1"/>
      <c r="F542" s="18"/>
      <c r="G542" s="13"/>
      <c r="K542" s="26"/>
      <c r="N542" s="18"/>
      <c r="O542" s="1"/>
      <c r="P542" s="18"/>
      <c r="Q542" s="13"/>
    </row>
    <row r="543" spans="5:17">
      <c r="E543" s="1"/>
      <c r="F543" s="18"/>
      <c r="G543" s="13"/>
      <c r="K543" s="26"/>
      <c r="N543" s="18"/>
      <c r="O543" s="1"/>
      <c r="P543" s="18"/>
      <c r="Q543" s="13"/>
    </row>
    <row r="544" spans="5:17">
      <c r="E544" s="1"/>
      <c r="F544" s="18"/>
      <c r="G544" s="13"/>
      <c r="K544" s="26"/>
      <c r="N544" s="18"/>
      <c r="O544" s="1"/>
      <c r="P544" s="18"/>
      <c r="Q544" s="13"/>
    </row>
    <row r="545" spans="5:17">
      <c r="E545" s="1"/>
      <c r="F545" s="18"/>
      <c r="G545" s="13"/>
      <c r="K545" s="26"/>
      <c r="N545" s="18"/>
      <c r="O545" s="1"/>
      <c r="P545" s="18"/>
      <c r="Q545" s="13"/>
    </row>
    <row r="546" spans="5:17">
      <c r="E546" s="1"/>
      <c r="F546" s="18"/>
      <c r="G546" s="13"/>
      <c r="K546" s="26"/>
      <c r="N546" s="18"/>
      <c r="O546" s="1"/>
      <c r="P546" s="18"/>
      <c r="Q546" s="13"/>
    </row>
    <row r="547" spans="5:17">
      <c r="E547" s="1"/>
      <c r="F547" s="18"/>
      <c r="G547" s="13"/>
      <c r="K547" s="26"/>
      <c r="N547" s="18"/>
      <c r="O547" s="1"/>
      <c r="P547" s="18"/>
      <c r="Q547" s="13"/>
    </row>
    <row r="548" spans="5:17">
      <c r="E548" s="1"/>
      <c r="F548" s="18"/>
      <c r="G548" s="13"/>
      <c r="K548" s="26"/>
      <c r="N548" s="18"/>
      <c r="O548" s="1"/>
      <c r="P548" s="18"/>
      <c r="Q548" s="13"/>
    </row>
    <row r="549" spans="5:17">
      <c r="E549" s="1"/>
      <c r="F549" s="18"/>
      <c r="G549" s="13"/>
      <c r="K549" s="26"/>
      <c r="N549" s="18"/>
      <c r="O549" s="1"/>
      <c r="P549" s="18"/>
      <c r="Q549" s="13"/>
    </row>
    <row r="550" spans="5:17">
      <c r="E550" s="1"/>
      <c r="F550" s="18"/>
      <c r="G550" s="13"/>
      <c r="K550" s="26"/>
      <c r="N550" s="18"/>
      <c r="O550" s="1"/>
      <c r="P550" s="18"/>
      <c r="Q550" s="13"/>
    </row>
    <row r="551" spans="5:17">
      <c r="E551" s="1"/>
      <c r="F551" s="18"/>
      <c r="G551" s="13"/>
      <c r="K551" s="26"/>
      <c r="N551" s="18"/>
      <c r="O551" s="1"/>
      <c r="P551" s="18"/>
      <c r="Q551" s="13"/>
    </row>
    <row r="552" spans="5:17">
      <c r="E552" s="1"/>
      <c r="F552" s="18"/>
      <c r="G552" s="13"/>
      <c r="K552" s="26"/>
      <c r="N552" s="18"/>
      <c r="O552" s="1"/>
      <c r="P552" s="18"/>
      <c r="Q552" s="13"/>
    </row>
    <row r="553" spans="5:17">
      <c r="E553" s="1"/>
      <c r="F553" s="18"/>
      <c r="G553" s="13"/>
      <c r="K553" s="26"/>
      <c r="N553" s="18"/>
      <c r="O553" s="1"/>
      <c r="P553" s="18"/>
      <c r="Q553" s="13"/>
    </row>
    <row r="554" spans="5:17">
      <c r="E554" s="1"/>
      <c r="F554" s="18"/>
      <c r="G554" s="13"/>
      <c r="K554" s="26"/>
      <c r="N554" s="18"/>
      <c r="O554" s="1"/>
      <c r="P554" s="18"/>
      <c r="Q554" s="13"/>
    </row>
    <row r="555" spans="5:17">
      <c r="E555" s="1"/>
      <c r="F555" s="18"/>
      <c r="G555" s="13"/>
      <c r="K555" s="26"/>
      <c r="N555" s="18"/>
      <c r="O555" s="1"/>
      <c r="P555" s="18"/>
      <c r="Q555" s="13"/>
    </row>
    <row r="556" spans="5:17">
      <c r="E556" s="1"/>
      <c r="F556" s="18"/>
      <c r="G556" s="13"/>
      <c r="K556" s="26"/>
      <c r="N556" s="18"/>
      <c r="O556" s="1"/>
      <c r="P556" s="18"/>
      <c r="Q556" s="13"/>
    </row>
    <row r="557" spans="5:17">
      <c r="E557" s="1"/>
      <c r="F557" s="18"/>
      <c r="G557" s="13"/>
      <c r="K557" s="26"/>
      <c r="N557" s="18"/>
      <c r="O557" s="1"/>
      <c r="P557" s="18"/>
      <c r="Q557" s="13"/>
    </row>
    <row r="558" spans="5:17">
      <c r="E558" s="1"/>
      <c r="F558" s="18"/>
      <c r="G558" s="13"/>
      <c r="K558" s="26"/>
      <c r="N558" s="18"/>
      <c r="O558" s="1"/>
      <c r="P558" s="18"/>
      <c r="Q558" s="13"/>
    </row>
    <row r="559" spans="5:17">
      <c r="E559" s="1"/>
      <c r="F559" s="18"/>
      <c r="G559" s="13"/>
      <c r="K559" s="26"/>
      <c r="N559" s="18"/>
      <c r="O559" s="1"/>
      <c r="P559" s="18"/>
      <c r="Q559" s="13"/>
    </row>
    <row r="560" spans="5:17">
      <c r="E560" s="1"/>
      <c r="F560" s="18"/>
      <c r="G560" s="13"/>
      <c r="K560" s="26"/>
      <c r="N560" s="18"/>
      <c r="O560" s="1"/>
      <c r="P560" s="18"/>
      <c r="Q560" s="13"/>
    </row>
    <row r="561" spans="5:17">
      <c r="E561" s="1"/>
      <c r="F561" s="18"/>
      <c r="G561" s="13"/>
      <c r="K561" s="26"/>
      <c r="N561" s="18"/>
      <c r="O561" s="1"/>
      <c r="P561" s="18"/>
      <c r="Q561" s="13"/>
    </row>
    <row r="562" spans="5:17">
      <c r="E562" s="1"/>
      <c r="F562" s="18"/>
      <c r="G562" s="13"/>
      <c r="K562" s="26"/>
      <c r="N562" s="18"/>
      <c r="O562" s="1"/>
      <c r="P562" s="18"/>
      <c r="Q562" s="13"/>
    </row>
    <row r="563" spans="5:17">
      <c r="E563" s="1"/>
      <c r="F563" s="18"/>
      <c r="G563" s="13"/>
      <c r="K563" s="26"/>
      <c r="N563" s="18"/>
      <c r="O563" s="1"/>
      <c r="P563" s="18"/>
      <c r="Q563" s="13"/>
    </row>
    <row r="564" spans="5:17">
      <c r="E564" s="1"/>
      <c r="F564" s="18"/>
      <c r="G564" s="13"/>
      <c r="K564" s="26"/>
      <c r="N564" s="18"/>
      <c r="O564" s="1"/>
      <c r="P564" s="18"/>
      <c r="Q564" s="13"/>
    </row>
    <row r="565" spans="5:17">
      <c r="E565" s="1"/>
      <c r="F565" s="18"/>
      <c r="G565" s="13"/>
      <c r="K565" s="26"/>
      <c r="N565" s="18"/>
      <c r="O565" s="1"/>
      <c r="P565" s="18"/>
      <c r="Q565" s="13"/>
    </row>
    <row r="566" spans="5:17">
      <c r="E566" s="1"/>
      <c r="F566" s="18"/>
      <c r="G566" s="13"/>
      <c r="K566" s="26"/>
      <c r="N566" s="18"/>
      <c r="O566" s="1"/>
      <c r="P566" s="18"/>
      <c r="Q566" s="13"/>
    </row>
    <row r="567" spans="5:17">
      <c r="E567" s="1"/>
      <c r="F567" s="18"/>
      <c r="G567" s="13"/>
      <c r="K567" s="26"/>
      <c r="N567" s="18"/>
      <c r="O567" s="1"/>
      <c r="P567" s="18"/>
      <c r="Q567" s="13"/>
    </row>
    <row r="568" spans="5:17">
      <c r="E568" s="1"/>
      <c r="F568" s="18"/>
      <c r="G568" s="13"/>
      <c r="K568" s="26"/>
      <c r="N568" s="18"/>
      <c r="O568" s="1"/>
      <c r="P568" s="18"/>
      <c r="Q568" s="13"/>
    </row>
    <row r="569" spans="5:17">
      <c r="E569" s="1"/>
      <c r="F569" s="18"/>
      <c r="G569" s="13"/>
      <c r="K569" s="26"/>
      <c r="N569" s="18"/>
      <c r="O569" s="1"/>
      <c r="P569" s="18"/>
      <c r="Q569" s="13"/>
    </row>
    <row r="570" spans="5:17">
      <c r="E570" s="1"/>
      <c r="F570" s="18"/>
      <c r="G570" s="13"/>
      <c r="K570" s="26"/>
      <c r="N570" s="18"/>
      <c r="O570" s="1"/>
      <c r="P570" s="18"/>
      <c r="Q570" s="13"/>
    </row>
    <row r="571" spans="5:17">
      <c r="E571" s="1"/>
      <c r="F571" s="18"/>
      <c r="G571" s="13"/>
      <c r="K571" s="26"/>
      <c r="N571" s="18"/>
      <c r="O571" s="1"/>
      <c r="P571" s="18"/>
      <c r="Q571" s="13"/>
    </row>
    <row r="572" spans="5:17">
      <c r="E572" s="1"/>
      <c r="F572" s="18"/>
      <c r="G572" s="13"/>
      <c r="K572" s="26"/>
      <c r="N572" s="18"/>
      <c r="O572" s="1"/>
      <c r="P572" s="18"/>
      <c r="Q572" s="13"/>
    </row>
    <row r="573" spans="5:17">
      <c r="E573" s="1"/>
      <c r="F573" s="18"/>
      <c r="G573" s="13"/>
      <c r="K573" s="26"/>
      <c r="N573" s="18"/>
      <c r="O573" s="1"/>
      <c r="P573" s="18"/>
      <c r="Q573" s="13"/>
    </row>
    <row r="574" spans="5:17">
      <c r="E574" s="1"/>
      <c r="F574" s="18"/>
      <c r="G574" s="13"/>
      <c r="K574" s="26"/>
      <c r="N574" s="18"/>
      <c r="O574" s="1"/>
      <c r="P574" s="18"/>
      <c r="Q574" s="13"/>
    </row>
    <row r="575" spans="5:17">
      <c r="E575" s="1"/>
      <c r="F575" s="18"/>
      <c r="G575" s="13"/>
      <c r="K575" s="26"/>
      <c r="N575" s="18"/>
      <c r="O575" s="1"/>
      <c r="P575" s="18"/>
      <c r="Q575" s="13"/>
    </row>
    <row r="576" spans="5:17">
      <c r="E576" s="1"/>
      <c r="F576" s="18"/>
      <c r="G576" s="13"/>
      <c r="K576" s="26"/>
      <c r="N576" s="18"/>
      <c r="O576" s="1"/>
      <c r="P576" s="18"/>
      <c r="Q576" s="13"/>
    </row>
    <row r="577" spans="5:17">
      <c r="E577" s="1"/>
      <c r="F577" s="18"/>
      <c r="G577" s="13"/>
      <c r="K577" s="26"/>
      <c r="N577" s="18"/>
      <c r="O577" s="1"/>
      <c r="P577" s="18"/>
      <c r="Q577" s="13"/>
    </row>
    <row r="578" spans="5:17">
      <c r="E578" s="1"/>
      <c r="F578" s="18"/>
      <c r="G578" s="13"/>
      <c r="K578" s="26"/>
      <c r="N578" s="18"/>
      <c r="O578" s="1"/>
      <c r="P578" s="18"/>
      <c r="Q578" s="13"/>
    </row>
    <row r="579" spans="5:17">
      <c r="E579" s="1"/>
      <c r="F579" s="18"/>
      <c r="G579" s="13"/>
      <c r="K579" s="26"/>
      <c r="N579" s="18"/>
      <c r="O579" s="1"/>
      <c r="P579" s="18"/>
      <c r="Q579" s="13"/>
    </row>
    <row r="580" spans="5:17">
      <c r="E580" s="1"/>
      <c r="F580" s="18"/>
      <c r="G580" s="13"/>
      <c r="K580" s="26"/>
      <c r="N580" s="18"/>
      <c r="O580" s="1"/>
      <c r="P580" s="18"/>
      <c r="Q580" s="13"/>
    </row>
    <row r="581" spans="5:17">
      <c r="E581" s="1"/>
      <c r="F581" s="18"/>
      <c r="G581" s="13"/>
      <c r="K581" s="26"/>
      <c r="N581" s="18"/>
      <c r="O581" s="1"/>
      <c r="P581" s="18"/>
      <c r="Q581" s="13"/>
    </row>
    <row r="582" spans="5:17">
      <c r="E582" s="1"/>
      <c r="F582" s="18"/>
      <c r="G582" s="13"/>
      <c r="K582" s="26"/>
      <c r="N582" s="18"/>
      <c r="O582" s="1"/>
      <c r="P582" s="18"/>
      <c r="Q582" s="13"/>
    </row>
    <row r="583" spans="5:17">
      <c r="E583" s="1"/>
      <c r="F583" s="18"/>
      <c r="G583" s="13"/>
      <c r="K583" s="26"/>
      <c r="N583" s="18"/>
      <c r="O583" s="1"/>
      <c r="P583" s="18"/>
      <c r="Q583" s="13"/>
    </row>
    <row r="584" spans="5:17">
      <c r="E584" s="1"/>
      <c r="F584" s="18"/>
      <c r="G584" s="13"/>
      <c r="K584" s="26"/>
      <c r="N584" s="18"/>
      <c r="O584" s="1"/>
      <c r="P584" s="18"/>
      <c r="Q584" s="13"/>
    </row>
    <row r="585" spans="5:17">
      <c r="E585" s="1"/>
      <c r="F585" s="18"/>
      <c r="G585" s="13"/>
      <c r="K585" s="26"/>
      <c r="N585" s="18"/>
      <c r="O585" s="1"/>
      <c r="P585" s="18"/>
      <c r="Q585" s="13"/>
    </row>
    <row r="586" spans="5:17">
      <c r="E586" s="1"/>
      <c r="F586" s="18"/>
      <c r="G586" s="13"/>
      <c r="K586" s="26"/>
      <c r="N586" s="18"/>
      <c r="O586" s="1"/>
      <c r="P586" s="18"/>
      <c r="Q586" s="13"/>
    </row>
    <row r="587" spans="5:17">
      <c r="E587" s="1"/>
      <c r="F587" s="18"/>
      <c r="G587" s="13"/>
      <c r="K587" s="26"/>
      <c r="N587" s="18"/>
      <c r="O587" s="1"/>
      <c r="P587" s="18"/>
      <c r="Q587" s="13"/>
    </row>
    <row r="588" spans="5:17">
      <c r="E588" s="1"/>
      <c r="F588" s="18"/>
      <c r="G588" s="13"/>
      <c r="K588" s="26"/>
      <c r="N588" s="18"/>
      <c r="O588" s="1"/>
      <c r="P588" s="18"/>
      <c r="Q588" s="13"/>
    </row>
    <row r="589" spans="5:17">
      <c r="E589" s="1"/>
      <c r="F589" s="18"/>
      <c r="G589" s="13"/>
      <c r="K589" s="26"/>
      <c r="N589" s="18"/>
      <c r="O589" s="1"/>
      <c r="P589" s="18"/>
      <c r="Q589" s="13"/>
    </row>
    <row r="590" spans="5:17">
      <c r="E590" s="1"/>
      <c r="F590" s="18"/>
      <c r="G590" s="13"/>
      <c r="K590" s="26"/>
      <c r="N590" s="18"/>
      <c r="O590" s="1"/>
      <c r="P590" s="18"/>
      <c r="Q590" s="13"/>
    </row>
    <row r="591" spans="5:17">
      <c r="E591" s="1"/>
      <c r="F591" s="18"/>
      <c r="G591" s="13"/>
      <c r="K591" s="26"/>
      <c r="N591" s="18"/>
      <c r="O591" s="1"/>
      <c r="P591" s="18"/>
      <c r="Q591" s="13"/>
    </row>
    <row r="592" spans="5:17">
      <c r="E592" s="1"/>
      <c r="F592" s="18"/>
      <c r="G592" s="13"/>
      <c r="K592" s="26"/>
      <c r="N592" s="18"/>
      <c r="O592" s="1"/>
      <c r="P592" s="18"/>
      <c r="Q592" s="13"/>
    </row>
    <row r="593" spans="5:17">
      <c r="E593" s="1"/>
      <c r="F593" s="18"/>
      <c r="G593" s="13"/>
      <c r="K593" s="26"/>
      <c r="N593" s="18"/>
      <c r="O593" s="1"/>
      <c r="P593" s="18"/>
      <c r="Q593" s="13"/>
    </row>
    <row r="594" spans="5:17">
      <c r="E594" s="1"/>
      <c r="F594" s="18"/>
      <c r="G594" s="13"/>
      <c r="K594" s="26"/>
      <c r="N594" s="18"/>
      <c r="O594" s="1"/>
      <c r="P594" s="18"/>
      <c r="Q594" s="13"/>
    </row>
    <row r="595" spans="5:17">
      <c r="E595" s="1"/>
      <c r="F595" s="18"/>
      <c r="G595" s="13"/>
      <c r="K595" s="26"/>
      <c r="N595" s="18"/>
      <c r="O595" s="1"/>
      <c r="P595" s="18"/>
      <c r="Q595" s="13"/>
    </row>
    <row r="596" spans="5:17">
      <c r="E596" s="1"/>
      <c r="F596" s="18"/>
      <c r="G596" s="13"/>
      <c r="K596" s="26"/>
      <c r="N596" s="18"/>
      <c r="O596" s="1"/>
      <c r="P596" s="18"/>
      <c r="Q596" s="13"/>
    </row>
    <row r="597" spans="5:17">
      <c r="E597" s="1"/>
      <c r="F597" s="18"/>
      <c r="G597" s="13"/>
      <c r="K597" s="26"/>
      <c r="N597" s="18"/>
      <c r="O597" s="1"/>
      <c r="P597" s="18"/>
      <c r="Q597" s="13"/>
    </row>
    <row r="598" spans="5:17">
      <c r="E598" s="1"/>
      <c r="F598" s="18"/>
      <c r="G598" s="13"/>
      <c r="K598" s="26"/>
      <c r="N598" s="18"/>
      <c r="O598" s="1"/>
      <c r="P598" s="18"/>
      <c r="Q598" s="13"/>
    </row>
    <row r="599" spans="5:17">
      <c r="E599" s="1"/>
      <c r="F599" s="18"/>
      <c r="G599" s="13"/>
      <c r="K599" s="26"/>
      <c r="N599" s="18"/>
      <c r="O599" s="1"/>
      <c r="P599" s="18"/>
      <c r="Q599" s="13"/>
    </row>
    <row r="600" spans="5:17">
      <c r="E600" s="1"/>
      <c r="F600" s="18"/>
      <c r="G600" s="13"/>
      <c r="K600" s="26"/>
      <c r="N600" s="18"/>
      <c r="O600" s="1"/>
      <c r="P600" s="18"/>
      <c r="Q600" s="13"/>
    </row>
    <row r="601" spans="5:17">
      <c r="E601" s="1"/>
      <c r="F601" s="18"/>
      <c r="G601" s="13"/>
      <c r="K601" s="26"/>
      <c r="N601" s="18"/>
      <c r="O601" s="1"/>
      <c r="P601" s="18"/>
      <c r="Q601" s="13"/>
    </row>
    <row r="602" spans="5:17">
      <c r="E602" s="1"/>
      <c r="F602" s="18"/>
      <c r="G602" s="13"/>
      <c r="K602" s="26"/>
      <c r="N602" s="18"/>
      <c r="O602" s="1"/>
      <c r="P602" s="18"/>
      <c r="Q602" s="13"/>
    </row>
    <row r="603" spans="5:17">
      <c r="E603" s="1"/>
      <c r="F603" s="18"/>
      <c r="G603" s="13"/>
      <c r="K603" s="26"/>
      <c r="N603" s="18"/>
      <c r="O603" s="1"/>
      <c r="P603" s="18"/>
      <c r="Q603" s="13"/>
    </row>
    <row r="604" spans="5:17">
      <c r="E604" s="1"/>
      <c r="F604" s="18"/>
      <c r="G604" s="13"/>
      <c r="K604" s="26"/>
      <c r="N604" s="18"/>
      <c r="O604" s="1"/>
      <c r="P604" s="18"/>
      <c r="Q604" s="13"/>
    </row>
    <row r="605" spans="5:17">
      <c r="E605" s="1"/>
      <c r="F605" s="18"/>
      <c r="G605" s="13"/>
      <c r="K605" s="26"/>
      <c r="N605" s="18"/>
      <c r="O605" s="1"/>
      <c r="P605" s="18"/>
      <c r="Q605" s="13"/>
    </row>
    <row r="606" spans="5:17">
      <c r="E606" s="1"/>
      <c r="F606" s="18"/>
      <c r="G606" s="13"/>
      <c r="K606" s="26"/>
      <c r="N606" s="18"/>
      <c r="O606" s="1"/>
      <c r="P606" s="18"/>
      <c r="Q606" s="13"/>
    </row>
    <row r="607" spans="5:17">
      <c r="E607" s="1"/>
      <c r="F607" s="18"/>
      <c r="G607" s="13"/>
      <c r="K607" s="26"/>
      <c r="N607" s="18"/>
      <c r="O607" s="1"/>
      <c r="P607" s="18"/>
      <c r="Q607" s="13"/>
    </row>
    <row r="608" spans="5:17">
      <c r="E608" s="1"/>
      <c r="F608" s="18"/>
      <c r="G608" s="13"/>
      <c r="K608" s="26"/>
      <c r="N608" s="18"/>
      <c r="O608" s="1"/>
      <c r="P608" s="18"/>
      <c r="Q608" s="13"/>
    </row>
    <row r="609" spans="5:17">
      <c r="E609" s="1"/>
      <c r="F609" s="18"/>
      <c r="G609" s="13"/>
      <c r="K609" s="26"/>
      <c r="N609" s="18"/>
      <c r="O609" s="1"/>
      <c r="P609" s="18"/>
      <c r="Q609" s="13"/>
    </row>
    <row r="610" spans="5:17">
      <c r="E610" s="1"/>
      <c r="F610" s="18"/>
      <c r="G610" s="13"/>
      <c r="K610" s="26"/>
      <c r="N610" s="18"/>
      <c r="O610" s="1"/>
      <c r="P610" s="18"/>
      <c r="Q610" s="13"/>
    </row>
    <row r="611" spans="5:17">
      <c r="E611" s="1"/>
      <c r="F611" s="18"/>
      <c r="G611" s="13"/>
      <c r="K611" s="26"/>
      <c r="N611" s="18"/>
      <c r="O611" s="1"/>
      <c r="P611" s="18"/>
      <c r="Q611" s="13"/>
    </row>
    <row r="612" spans="5:17">
      <c r="E612" s="1"/>
      <c r="F612" s="18"/>
      <c r="G612" s="13"/>
      <c r="K612" s="26"/>
      <c r="N612" s="18"/>
      <c r="O612" s="1"/>
      <c r="P612" s="18"/>
      <c r="Q612" s="13"/>
    </row>
    <row r="613" spans="5:17">
      <c r="E613" s="1"/>
      <c r="F613" s="18"/>
      <c r="G613" s="13"/>
      <c r="K613" s="26"/>
      <c r="N613" s="18"/>
      <c r="O613" s="1"/>
      <c r="P613" s="18"/>
      <c r="Q613" s="13"/>
    </row>
    <row r="614" spans="5:17">
      <c r="E614" s="1"/>
      <c r="F614" s="18"/>
      <c r="G614" s="13"/>
      <c r="K614" s="26"/>
      <c r="N614" s="18"/>
      <c r="O614" s="1"/>
      <c r="P614" s="18"/>
      <c r="Q614" s="13"/>
    </row>
    <row r="615" spans="5:17">
      <c r="E615" s="1"/>
      <c r="F615" s="18"/>
      <c r="G615" s="13"/>
      <c r="K615" s="26"/>
      <c r="N615" s="18"/>
      <c r="O615" s="1"/>
      <c r="P615" s="18"/>
      <c r="Q615" s="13"/>
    </row>
    <row r="616" spans="5:17">
      <c r="E616" s="1"/>
      <c r="F616" s="18"/>
      <c r="G616" s="13"/>
      <c r="K616" s="26"/>
      <c r="N616" s="18"/>
      <c r="O616" s="1"/>
      <c r="P616" s="18"/>
      <c r="Q616" s="13"/>
    </row>
    <row r="617" spans="5:17">
      <c r="E617" s="1"/>
      <c r="F617" s="18"/>
      <c r="G617" s="13"/>
      <c r="K617" s="26"/>
      <c r="N617" s="18"/>
      <c r="O617" s="1"/>
      <c r="P617" s="18"/>
      <c r="Q617" s="13"/>
    </row>
    <row r="618" spans="5:17">
      <c r="E618" s="1"/>
      <c r="F618" s="18"/>
      <c r="G618" s="13"/>
      <c r="K618" s="26"/>
      <c r="N618" s="18"/>
      <c r="O618" s="1"/>
      <c r="P618" s="18"/>
      <c r="Q618" s="13"/>
    </row>
    <row r="619" spans="5:17">
      <c r="E619" s="1"/>
      <c r="F619" s="18"/>
      <c r="G619" s="13"/>
      <c r="K619" s="26"/>
      <c r="N619" s="18"/>
      <c r="O619" s="1"/>
      <c r="P619" s="18"/>
      <c r="Q619" s="13"/>
    </row>
    <row r="620" spans="5:17">
      <c r="E620" s="1"/>
      <c r="F620" s="18"/>
      <c r="G620" s="13"/>
      <c r="K620" s="26"/>
      <c r="N620" s="18"/>
      <c r="O620" s="1"/>
      <c r="P620" s="18"/>
      <c r="Q620" s="13"/>
    </row>
    <row r="621" spans="5:17">
      <c r="E621" s="1"/>
      <c r="F621" s="18"/>
      <c r="G621" s="13"/>
      <c r="K621" s="26"/>
      <c r="N621" s="18"/>
      <c r="O621" s="1"/>
      <c r="P621" s="18"/>
      <c r="Q621" s="13"/>
    </row>
    <row r="622" spans="5:17">
      <c r="E622" s="1"/>
      <c r="F622" s="18"/>
      <c r="G622" s="13"/>
      <c r="K622" s="26"/>
      <c r="N622" s="18"/>
      <c r="O622" s="1"/>
      <c r="P622" s="18"/>
      <c r="Q622" s="13"/>
    </row>
    <row r="623" spans="5:17">
      <c r="E623" s="1"/>
      <c r="F623" s="18"/>
      <c r="G623" s="13"/>
      <c r="K623" s="26"/>
      <c r="N623" s="18"/>
      <c r="O623" s="1"/>
      <c r="P623" s="18"/>
      <c r="Q623" s="13"/>
    </row>
    <row r="624" spans="5:17">
      <c r="E624" s="1"/>
      <c r="F624" s="18"/>
      <c r="G624" s="13"/>
      <c r="K624" s="26"/>
      <c r="N624" s="18"/>
      <c r="O624" s="1"/>
      <c r="P624" s="18"/>
      <c r="Q624" s="13"/>
    </row>
    <row r="625" spans="5:17">
      <c r="E625" s="1"/>
      <c r="F625" s="18"/>
      <c r="G625" s="13"/>
      <c r="K625" s="26"/>
      <c r="N625" s="18"/>
      <c r="O625" s="1"/>
      <c r="P625" s="18"/>
      <c r="Q625" s="13"/>
    </row>
    <row r="626" spans="5:17">
      <c r="E626" s="1"/>
      <c r="F626" s="18"/>
      <c r="G626" s="13"/>
      <c r="K626" s="26"/>
      <c r="N626" s="18"/>
      <c r="O626" s="1"/>
      <c r="P626" s="18"/>
      <c r="Q626" s="13"/>
    </row>
    <row r="627" spans="5:17">
      <c r="E627" s="1"/>
      <c r="F627" s="18"/>
      <c r="G627" s="13"/>
      <c r="K627" s="26"/>
      <c r="N627" s="18"/>
      <c r="O627" s="1"/>
      <c r="P627" s="18"/>
      <c r="Q627" s="13"/>
    </row>
    <row r="628" spans="5:17">
      <c r="E628" s="1"/>
      <c r="F628" s="18"/>
      <c r="G628" s="13"/>
      <c r="K628" s="26"/>
      <c r="N628" s="18"/>
      <c r="O628" s="1"/>
      <c r="P628" s="18"/>
      <c r="Q628" s="13"/>
    </row>
    <row r="629" spans="5:17">
      <c r="E629" s="1"/>
      <c r="F629" s="18"/>
      <c r="G629" s="13"/>
      <c r="K629" s="26"/>
      <c r="N629" s="18"/>
      <c r="O629" s="1"/>
      <c r="P629" s="18"/>
      <c r="Q629" s="13"/>
    </row>
    <row r="630" spans="5:17">
      <c r="E630" s="1"/>
      <c r="F630" s="18"/>
      <c r="G630" s="13"/>
      <c r="K630" s="26"/>
      <c r="N630" s="18"/>
      <c r="O630" s="1"/>
      <c r="P630" s="18"/>
      <c r="Q630" s="13"/>
    </row>
    <row r="631" spans="5:17">
      <c r="E631" s="1"/>
      <c r="F631" s="18"/>
      <c r="G631" s="13"/>
      <c r="K631" s="26"/>
      <c r="N631" s="18"/>
      <c r="O631" s="1"/>
      <c r="P631" s="18"/>
      <c r="Q631" s="13"/>
    </row>
    <row r="632" spans="5:17">
      <c r="E632" s="1"/>
      <c r="F632" s="18"/>
      <c r="G632" s="13"/>
      <c r="K632" s="26"/>
      <c r="N632" s="18"/>
      <c r="O632" s="1"/>
      <c r="P632" s="18"/>
      <c r="Q632" s="13"/>
    </row>
    <row r="633" spans="5:17">
      <c r="E633" s="1"/>
      <c r="F633" s="18"/>
      <c r="G633" s="13"/>
      <c r="K633" s="26"/>
      <c r="N633" s="18"/>
      <c r="O633" s="1"/>
      <c r="P633" s="18"/>
      <c r="Q633" s="13"/>
    </row>
    <row r="634" spans="5:17">
      <c r="E634" s="1"/>
      <c r="F634" s="18"/>
      <c r="G634" s="13"/>
      <c r="K634" s="26"/>
      <c r="N634" s="18"/>
      <c r="O634" s="1"/>
      <c r="P634" s="18"/>
      <c r="Q634" s="13"/>
    </row>
    <row r="635" spans="5:17">
      <c r="E635" s="1"/>
      <c r="F635" s="18"/>
      <c r="G635" s="13"/>
      <c r="K635" s="26"/>
      <c r="N635" s="18"/>
      <c r="O635" s="1"/>
      <c r="P635" s="18"/>
      <c r="Q635" s="13"/>
    </row>
    <row r="636" spans="5:17">
      <c r="E636" s="1"/>
      <c r="F636" s="18"/>
      <c r="G636" s="13"/>
      <c r="K636" s="26"/>
      <c r="N636" s="18"/>
      <c r="O636" s="1"/>
      <c r="P636" s="18"/>
      <c r="Q636" s="13"/>
    </row>
    <row r="637" spans="5:17">
      <c r="E637" s="1"/>
      <c r="F637" s="18"/>
      <c r="G637" s="13"/>
      <c r="K637" s="26"/>
      <c r="N637" s="18"/>
      <c r="O637" s="1"/>
      <c r="P637" s="18"/>
      <c r="Q637" s="13"/>
    </row>
    <row r="638" spans="5:17">
      <c r="E638" s="1"/>
      <c r="F638" s="18"/>
      <c r="G638" s="13"/>
      <c r="K638" s="26"/>
      <c r="N638" s="18"/>
      <c r="O638" s="1"/>
      <c r="P638" s="18"/>
      <c r="Q638" s="13"/>
    </row>
    <row r="639" spans="5:17">
      <c r="E639" s="1"/>
      <c r="F639" s="18"/>
      <c r="G639" s="13"/>
      <c r="K639" s="26"/>
      <c r="N639" s="18"/>
      <c r="O639" s="1"/>
      <c r="P639" s="18"/>
      <c r="Q639" s="13"/>
    </row>
    <row r="640" spans="5:17">
      <c r="E640" s="1"/>
      <c r="F640" s="18"/>
      <c r="G640" s="13"/>
      <c r="K640" s="26"/>
      <c r="N640" s="18"/>
      <c r="O640" s="1"/>
      <c r="P640" s="18"/>
      <c r="Q640" s="13"/>
    </row>
    <row r="641" spans="5:17">
      <c r="E641" s="1"/>
      <c r="F641" s="18"/>
      <c r="G641" s="13"/>
      <c r="K641" s="26"/>
      <c r="N641" s="18"/>
      <c r="O641" s="1"/>
      <c r="P641" s="18"/>
      <c r="Q641" s="13"/>
    </row>
    <row r="642" spans="5:17">
      <c r="E642" s="1"/>
      <c r="F642" s="18"/>
      <c r="G642" s="13"/>
      <c r="K642" s="26"/>
      <c r="N642" s="18"/>
      <c r="O642" s="1"/>
      <c r="P642" s="18"/>
      <c r="Q642" s="13"/>
    </row>
    <row r="643" spans="5:17">
      <c r="E643" s="1"/>
      <c r="F643" s="18"/>
      <c r="G643" s="13"/>
      <c r="K643" s="26"/>
      <c r="N643" s="18"/>
      <c r="O643" s="1"/>
      <c r="P643" s="18"/>
      <c r="Q643" s="13"/>
    </row>
    <row r="644" spans="5:17">
      <c r="E644" s="1"/>
      <c r="F644" s="18"/>
      <c r="G644" s="13"/>
      <c r="K644" s="26"/>
      <c r="N644" s="18"/>
      <c r="O644" s="1"/>
      <c r="P644" s="18"/>
      <c r="Q644" s="13"/>
    </row>
    <row r="645" spans="5:17">
      <c r="E645" s="1"/>
      <c r="F645" s="18"/>
      <c r="G645" s="13"/>
      <c r="K645" s="26"/>
      <c r="N645" s="18"/>
      <c r="O645" s="1"/>
      <c r="P645" s="18"/>
      <c r="Q645" s="13"/>
    </row>
    <row r="646" spans="5:17">
      <c r="E646" s="1"/>
      <c r="F646" s="18"/>
      <c r="G646" s="13"/>
      <c r="K646" s="26"/>
      <c r="N646" s="18"/>
      <c r="O646" s="1"/>
      <c r="P646" s="18"/>
      <c r="Q646" s="13"/>
    </row>
    <row r="647" spans="5:17">
      <c r="E647" s="1"/>
      <c r="F647" s="18"/>
      <c r="G647" s="13"/>
      <c r="K647" s="26"/>
      <c r="N647" s="18"/>
      <c r="O647" s="1"/>
      <c r="P647" s="18"/>
      <c r="Q647" s="13"/>
    </row>
    <row r="648" spans="5:17">
      <c r="E648" s="1"/>
      <c r="F648" s="18"/>
      <c r="G648" s="13"/>
      <c r="K648" s="26"/>
      <c r="N648" s="18"/>
      <c r="O648" s="1"/>
      <c r="P648" s="18"/>
      <c r="Q648" s="13"/>
    </row>
    <row r="649" spans="5:17">
      <c r="E649" s="1"/>
      <c r="F649" s="18"/>
      <c r="G649" s="13"/>
      <c r="K649" s="26"/>
      <c r="N649" s="18"/>
      <c r="O649" s="1"/>
      <c r="P649" s="18"/>
      <c r="Q649" s="13"/>
    </row>
    <row r="650" spans="5:17">
      <c r="E650" s="1"/>
      <c r="F650" s="18"/>
      <c r="G650" s="13"/>
      <c r="K650" s="26"/>
      <c r="N650" s="18"/>
      <c r="O650" s="1"/>
      <c r="P650" s="18"/>
      <c r="Q650" s="13"/>
    </row>
    <row r="651" spans="5:17">
      <c r="E651" s="1"/>
      <c r="F651" s="18"/>
      <c r="G651" s="13"/>
      <c r="K651" s="26"/>
      <c r="N651" s="18"/>
      <c r="O651" s="1"/>
      <c r="P651" s="18"/>
      <c r="Q651" s="13"/>
    </row>
    <row r="652" spans="5:17">
      <c r="E652" s="1"/>
      <c r="F652" s="18"/>
      <c r="G652" s="13"/>
      <c r="K652" s="26"/>
      <c r="N652" s="18"/>
      <c r="O652" s="1"/>
      <c r="P652" s="18"/>
      <c r="Q652" s="13"/>
    </row>
    <row r="653" spans="5:17">
      <c r="E653" s="1"/>
      <c r="F653" s="18"/>
      <c r="G653" s="13"/>
      <c r="K653" s="26"/>
      <c r="N653" s="18"/>
      <c r="O653" s="1"/>
      <c r="P653" s="18"/>
      <c r="Q653" s="13"/>
    </row>
    <row r="654" spans="5:17">
      <c r="E654" s="1"/>
      <c r="F654" s="18"/>
      <c r="G654" s="13"/>
      <c r="K654" s="26"/>
      <c r="N654" s="18"/>
      <c r="O654" s="1"/>
      <c r="P654" s="18"/>
      <c r="Q654" s="13"/>
    </row>
    <row r="655" spans="5:17">
      <c r="E655" s="1"/>
      <c r="F655" s="18"/>
      <c r="G655" s="13"/>
      <c r="K655" s="26"/>
      <c r="N655" s="18"/>
      <c r="O655" s="1"/>
      <c r="P655" s="18"/>
      <c r="Q655" s="13"/>
    </row>
    <row r="656" spans="5:17">
      <c r="E656" s="1"/>
      <c r="F656" s="18"/>
      <c r="G656" s="13"/>
      <c r="K656" s="26"/>
      <c r="N656" s="18"/>
      <c r="O656" s="1"/>
      <c r="P656" s="18"/>
      <c r="Q656" s="13"/>
    </row>
    <row r="657" spans="5:17">
      <c r="E657" s="1"/>
      <c r="F657" s="18"/>
      <c r="G657" s="13"/>
      <c r="K657" s="26"/>
      <c r="N657" s="18"/>
      <c r="O657" s="1"/>
      <c r="P657" s="18"/>
      <c r="Q657" s="13"/>
    </row>
    <row r="658" spans="5:17">
      <c r="E658" s="1"/>
      <c r="F658" s="18"/>
      <c r="G658" s="13"/>
      <c r="K658" s="26"/>
      <c r="N658" s="18"/>
      <c r="O658" s="1"/>
      <c r="P658" s="18"/>
      <c r="Q658" s="13"/>
    </row>
    <row r="659" spans="5:17">
      <c r="E659" s="1"/>
      <c r="F659" s="18"/>
      <c r="G659" s="13"/>
      <c r="K659" s="26"/>
      <c r="N659" s="18"/>
      <c r="O659" s="1"/>
      <c r="P659" s="18"/>
      <c r="Q659" s="13"/>
    </row>
    <row r="660" spans="5:17">
      <c r="E660" s="1"/>
      <c r="F660" s="18"/>
      <c r="G660" s="13"/>
      <c r="K660" s="26"/>
      <c r="N660" s="18"/>
      <c r="O660" s="1"/>
      <c r="P660" s="18"/>
      <c r="Q660" s="13"/>
    </row>
    <row r="661" spans="5:17">
      <c r="E661" s="1"/>
      <c r="F661" s="18"/>
      <c r="G661" s="13"/>
      <c r="K661" s="26"/>
      <c r="N661" s="18"/>
      <c r="O661" s="1"/>
      <c r="P661" s="18"/>
      <c r="Q661" s="13"/>
    </row>
    <row r="662" spans="5:17">
      <c r="E662" s="1"/>
      <c r="F662" s="18"/>
      <c r="G662" s="13"/>
      <c r="K662" s="26"/>
      <c r="N662" s="18"/>
      <c r="O662" s="1"/>
      <c r="P662" s="18"/>
      <c r="Q662" s="13"/>
    </row>
    <row r="663" spans="5:17">
      <c r="E663" s="1"/>
      <c r="F663" s="18"/>
      <c r="G663" s="13"/>
      <c r="K663" s="26"/>
      <c r="N663" s="18"/>
      <c r="O663" s="1"/>
      <c r="P663" s="18"/>
      <c r="Q663" s="13"/>
    </row>
    <row r="664" spans="5:17">
      <c r="E664" s="1"/>
      <c r="F664" s="18"/>
      <c r="G664" s="13"/>
      <c r="K664" s="26"/>
      <c r="N664" s="18"/>
      <c r="O664" s="1"/>
      <c r="P664" s="18"/>
      <c r="Q664" s="13"/>
    </row>
    <row r="665" spans="5:17">
      <c r="E665" s="1"/>
      <c r="F665" s="18"/>
      <c r="G665" s="13"/>
      <c r="K665" s="26"/>
      <c r="N665" s="18"/>
      <c r="O665" s="1"/>
      <c r="P665" s="18"/>
      <c r="Q665" s="13"/>
    </row>
    <row r="666" spans="5:17">
      <c r="E666" s="1"/>
      <c r="F666" s="18"/>
      <c r="G666" s="13"/>
      <c r="K666" s="26"/>
      <c r="N666" s="18"/>
      <c r="O666" s="1"/>
      <c r="P666" s="18"/>
      <c r="Q666" s="13"/>
    </row>
    <row r="667" spans="5:17">
      <c r="E667" s="1"/>
      <c r="F667" s="18"/>
      <c r="G667" s="13"/>
      <c r="K667" s="26"/>
      <c r="N667" s="18"/>
      <c r="O667" s="1"/>
      <c r="P667" s="18"/>
      <c r="Q667" s="13"/>
    </row>
    <row r="668" spans="5:17">
      <c r="E668" s="1"/>
      <c r="F668" s="18"/>
      <c r="G668" s="13"/>
      <c r="K668" s="26"/>
      <c r="N668" s="18"/>
      <c r="O668" s="1"/>
      <c r="P668" s="18"/>
      <c r="Q668" s="13"/>
    </row>
    <row r="669" spans="5:17">
      <c r="E669" s="1"/>
      <c r="F669" s="18"/>
      <c r="G669" s="13"/>
      <c r="K669" s="26"/>
      <c r="N669" s="18"/>
      <c r="O669" s="1"/>
      <c r="P669" s="18"/>
      <c r="Q669" s="13"/>
    </row>
    <row r="670" spans="5:17">
      <c r="E670" s="1"/>
      <c r="F670" s="18"/>
      <c r="G670" s="13"/>
      <c r="K670" s="26"/>
      <c r="N670" s="18"/>
      <c r="O670" s="1"/>
      <c r="P670" s="18"/>
      <c r="Q670" s="13"/>
    </row>
    <row r="671" spans="5:17">
      <c r="E671" s="1"/>
      <c r="F671" s="18"/>
      <c r="G671" s="13"/>
      <c r="K671" s="26"/>
      <c r="N671" s="18"/>
      <c r="O671" s="1"/>
      <c r="P671" s="18"/>
      <c r="Q671" s="13"/>
    </row>
    <row r="672" spans="5:17">
      <c r="E672" s="1"/>
      <c r="F672" s="18"/>
      <c r="G672" s="13"/>
      <c r="K672" s="26"/>
      <c r="N672" s="18"/>
      <c r="O672" s="1"/>
      <c r="P672" s="18"/>
      <c r="Q672" s="13"/>
    </row>
    <row r="673" spans="5:17">
      <c r="E673" s="1"/>
      <c r="F673" s="18"/>
      <c r="G673" s="13"/>
      <c r="K673" s="26"/>
      <c r="N673" s="18"/>
      <c r="O673" s="1"/>
      <c r="P673" s="18"/>
      <c r="Q673" s="13"/>
    </row>
    <row r="674" spans="5:17">
      <c r="E674" s="1"/>
      <c r="F674" s="18"/>
      <c r="G674" s="13"/>
      <c r="K674" s="26"/>
      <c r="N674" s="18"/>
      <c r="O674" s="1"/>
      <c r="P674" s="18"/>
      <c r="Q674" s="13"/>
    </row>
    <row r="675" spans="5:17">
      <c r="E675" s="1"/>
      <c r="F675" s="18"/>
      <c r="G675" s="13"/>
      <c r="K675" s="26"/>
      <c r="N675" s="18"/>
      <c r="O675" s="1"/>
      <c r="P675" s="18"/>
      <c r="Q675" s="13"/>
    </row>
    <row r="676" spans="5:17">
      <c r="E676" s="1"/>
      <c r="F676" s="18"/>
      <c r="G676" s="13"/>
      <c r="K676" s="26"/>
      <c r="N676" s="18"/>
      <c r="O676" s="1"/>
      <c r="P676" s="18"/>
      <c r="Q676" s="13"/>
    </row>
    <row r="677" spans="5:17">
      <c r="E677" s="1"/>
      <c r="F677" s="18"/>
      <c r="G677" s="13"/>
      <c r="K677" s="26"/>
      <c r="N677" s="18"/>
      <c r="O677" s="1"/>
      <c r="P677" s="18"/>
      <c r="Q677" s="13"/>
    </row>
    <row r="678" spans="5:17">
      <c r="E678" s="1"/>
      <c r="F678" s="18"/>
      <c r="G678" s="13"/>
      <c r="K678" s="26"/>
      <c r="N678" s="18"/>
      <c r="O678" s="1"/>
      <c r="P678" s="18"/>
      <c r="Q678" s="13"/>
    </row>
    <row r="679" spans="5:17">
      <c r="E679" s="1"/>
      <c r="F679" s="18"/>
      <c r="G679" s="13"/>
      <c r="K679" s="26"/>
      <c r="N679" s="18"/>
      <c r="O679" s="1"/>
      <c r="P679" s="18"/>
      <c r="Q679" s="13"/>
    </row>
    <row r="680" spans="5:17">
      <c r="E680" s="1"/>
      <c r="F680" s="18"/>
      <c r="G680" s="13"/>
      <c r="K680" s="26"/>
      <c r="N680" s="18"/>
      <c r="O680" s="1"/>
      <c r="P680" s="18"/>
      <c r="Q680" s="13"/>
    </row>
    <row r="681" spans="5:17">
      <c r="E681" s="1"/>
      <c r="F681" s="18"/>
      <c r="G681" s="13"/>
      <c r="K681" s="26"/>
      <c r="N681" s="18"/>
      <c r="O681" s="1"/>
      <c r="P681" s="18"/>
      <c r="Q681" s="13"/>
    </row>
    <row r="682" spans="5:17">
      <c r="E682" s="1"/>
      <c r="F682" s="18"/>
      <c r="G682" s="13"/>
      <c r="K682" s="26"/>
      <c r="N682" s="18"/>
      <c r="O682" s="1"/>
      <c r="P682" s="18"/>
      <c r="Q682" s="13"/>
    </row>
    <row r="683" spans="5:17">
      <c r="E683" s="1"/>
      <c r="F683" s="18"/>
      <c r="G683" s="13"/>
      <c r="K683" s="26"/>
      <c r="N683" s="18"/>
      <c r="O683" s="1"/>
      <c r="P683" s="18"/>
      <c r="Q683" s="13"/>
    </row>
    <row r="684" spans="5:17">
      <c r="E684" s="1"/>
      <c r="F684" s="18"/>
      <c r="G684" s="13"/>
      <c r="K684" s="26"/>
      <c r="N684" s="18"/>
      <c r="O684" s="1"/>
      <c r="P684" s="18"/>
      <c r="Q684" s="13"/>
    </row>
    <row r="685" spans="5:17">
      <c r="E685" s="1"/>
      <c r="F685" s="18"/>
      <c r="G685" s="13"/>
      <c r="K685" s="26"/>
      <c r="N685" s="18"/>
      <c r="O685" s="1"/>
      <c r="P685" s="18"/>
      <c r="Q685" s="13"/>
    </row>
    <row r="686" spans="5:17">
      <c r="E686" s="1"/>
      <c r="F686" s="18"/>
      <c r="G686" s="13"/>
      <c r="K686" s="26"/>
      <c r="N686" s="18"/>
      <c r="O686" s="1"/>
      <c r="P686" s="18"/>
      <c r="Q686" s="13"/>
    </row>
    <row r="687" spans="5:17">
      <c r="E687" s="1"/>
      <c r="F687" s="18"/>
      <c r="G687" s="13"/>
      <c r="K687" s="26"/>
      <c r="N687" s="18"/>
      <c r="O687" s="1"/>
      <c r="P687" s="18"/>
      <c r="Q687" s="13"/>
    </row>
    <row r="688" spans="5:17">
      <c r="E688" s="1"/>
      <c r="F688" s="18"/>
      <c r="G688" s="13"/>
      <c r="K688" s="26"/>
      <c r="N688" s="18"/>
      <c r="O688" s="1"/>
      <c r="P688" s="18"/>
      <c r="Q688" s="13"/>
    </row>
    <row r="689" spans="5:17">
      <c r="E689" s="1"/>
      <c r="F689" s="18"/>
      <c r="G689" s="13"/>
      <c r="K689" s="26"/>
      <c r="N689" s="18"/>
      <c r="O689" s="1"/>
      <c r="P689" s="18"/>
      <c r="Q689" s="13"/>
    </row>
    <row r="690" spans="5:17">
      <c r="E690" s="1"/>
      <c r="F690" s="18"/>
      <c r="G690" s="13"/>
      <c r="K690" s="26"/>
      <c r="N690" s="18"/>
      <c r="O690" s="1"/>
      <c r="P690" s="18"/>
      <c r="Q690" s="13"/>
    </row>
    <row r="691" spans="5:17">
      <c r="E691" s="1"/>
      <c r="F691" s="18"/>
      <c r="G691" s="13"/>
      <c r="K691" s="26"/>
      <c r="N691" s="18"/>
      <c r="O691" s="1"/>
      <c r="P691" s="18"/>
      <c r="Q691" s="13"/>
    </row>
    <row r="692" spans="5:17">
      <c r="E692" s="1"/>
      <c r="F692" s="18"/>
      <c r="G692" s="13"/>
      <c r="K692" s="26"/>
      <c r="N692" s="18"/>
      <c r="O692" s="1"/>
      <c r="P692" s="18"/>
      <c r="Q692" s="13"/>
    </row>
    <row r="693" spans="5:17">
      <c r="E693" s="1"/>
      <c r="F693" s="18"/>
      <c r="G693" s="13"/>
      <c r="K693" s="26"/>
      <c r="N693" s="18"/>
      <c r="O693" s="1"/>
      <c r="P693" s="18"/>
      <c r="Q693" s="13"/>
    </row>
    <row r="694" spans="5:17">
      <c r="E694" s="1"/>
      <c r="F694" s="18"/>
      <c r="G694" s="13"/>
      <c r="K694" s="26"/>
      <c r="N694" s="18"/>
      <c r="O694" s="1"/>
      <c r="P694" s="18"/>
      <c r="Q694" s="13"/>
    </row>
    <row r="695" spans="5:17">
      <c r="E695" s="1"/>
      <c r="F695" s="18"/>
      <c r="G695" s="13"/>
      <c r="K695" s="26"/>
      <c r="N695" s="18"/>
      <c r="O695" s="1"/>
      <c r="P695" s="18"/>
      <c r="Q695" s="13"/>
    </row>
    <row r="696" spans="5:17">
      <c r="E696" s="1"/>
      <c r="F696" s="18"/>
      <c r="G696" s="13"/>
      <c r="K696" s="26"/>
      <c r="N696" s="18"/>
      <c r="O696" s="1"/>
      <c r="P696" s="18"/>
      <c r="Q696" s="13"/>
    </row>
    <row r="697" spans="5:17">
      <c r="E697" s="1"/>
      <c r="F697" s="18"/>
      <c r="G697" s="13"/>
      <c r="K697" s="26"/>
      <c r="N697" s="18"/>
      <c r="O697" s="1"/>
      <c r="P697" s="18"/>
      <c r="Q697" s="13"/>
    </row>
    <row r="698" spans="5:17">
      <c r="E698" s="1"/>
      <c r="F698" s="18"/>
      <c r="G698" s="13"/>
      <c r="K698" s="26"/>
      <c r="N698" s="18"/>
      <c r="O698" s="1"/>
      <c r="P698" s="18"/>
      <c r="Q698" s="13"/>
    </row>
    <row r="699" spans="5:17">
      <c r="E699" s="1"/>
      <c r="F699" s="18"/>
      <c r="G699" s="13"/>
      <c r="K699" s="26"/>
      <c r="N699" s="18"/>
      <c r="O699" s="1"/>
      <c r="P699" s="18"/>
      <c r="Q699" s="13"/>
    </row>
    <row r="700" spans="5:17">
      <c r="E700" s="1"/>
      <c r="F700" s="18"/>
      <c r="G700" s="13"/>
      <c r="K700" s="26"/>
      <c r="N700" s="18"/>
      <c r="O700" s="1"/>
      <c r="P700" s="18"/>
      <c r="Q700" s="13"/>
    </row>
    <row r="701" spans="5:17">
      <c r="E701" s="1"/>
      <c r="F701" s="18"/>
      <c r="G701" s="13"/>
      <c r="K701" s="26"/>
      <c r="N701" s="18"/>
      <c r="O701" s="1"/>
      <c r="P701" s="18"/>
      <c r="Q701" s="13"/>
    </row>
    <row r="702" spans="5:17">
      <c r="E702" s="1"/>
      <c r="F702" s="18"/>
      <c r="G702" s="13"/>
      <c r="K702" s="26"/>
      <c r="N702" s="18"/>
      <c r="O702" s="1"/>
      <c r="P702" s="18"/>
      <c r="Q702" s="13"/>
    </row>
    <row r="703" spans="5:17">
      <c r="E703" s="1"/>
      <c r="F703" s="18"/>
      <c r="G703" s="13"/>
      <c r="K703" s="26"/>
      <c r="N703" s="18"/>
      <c r="O703" s="1"/>
      <c r="P703" s="18"/>
      <c r="Q703" s="13"/>
    </row>
    <row r="704" spans="5:17">
      <c r="E704" s="1"/>
      <c r="F704" s="18"/>
      <c r="G704" s="13"/>
      <c r="K704" s="26"/>
      <c r="N704" s="18"/>
      <c r="O704" s="1"/>
      <c r="P704" s="18"/>
      <c r="Q704" s="13"/>
    </row>
    <row r="705" spans="5:17">
      <c r="E705" s="1"/>
      <c r="F705" s="18"/>
      <c r="G705" s="13"/>
      <c r="K705" s="26"/>
      <c r="N705" s="18"/>
      <c r="O705" s="1"/>
      <c r="P705" s="18"/>
      <c r="Q705" s="13"/>
    </row>
    <row r="706" spans="5:17">
      <c r="E706" s="1"/>
      <c r="F706" s="18"/>
      <c r="G706" s="13"/>
      <c r="K706" s="26"/>
      <c r="N706" s="18"/>
      <c r="O706" s="1"/>
      <c r="P706" s="18"/>
      <c r="Q706" s="13"/>
    </row>
    <row r="707" spans="5:17">
      <c r="E707" s="1"/>
      <c r="F707" s="18"/>
      <c r="G707" s="13"/>
      <c r="K707" s="26"/>
      <c r="N707" s="18"/>
      <c r="O707" s="1"/>
      <c r="P707" s="18"/>
      <c r="Q707" s="13"/>
    </row>
    <row r="708" spans="5:17">
      <c r="E708" s="1"/>
      <c r="F708" s="18"/>
      <c r="G708" s="13"/>
      <c r="K708" s="26"/>
      <c r="N708" s="18"/>
      <c r="O708" s="1"/>
      <c r="P708" s="18"/>
      <c r="Q708" s="13"/>
    </row>
    <row r="709" spans="5:17">
      <c r="E709" s="1"/>
      <c r="F709" s="18"/>
      <c r="G709" s="13"/>
      <c r="K709" s="26"/>
      <c r="N709" s="18"/>
      <c r="O709" s="1"/>
      <c r="P709" s="18"/>
      <c r="Q709" s="13"/>
    </row>
    <row r="710" spans="5:17">
      <c r="E710" s="1"/>
      <c r="F710" s="18"/>
      <c r="G710" s="13"/>
      <c r="K710" s="26"/>
      <c r="N710" s="18"/>
      <c r="O710" s="1"/>
      <c r="P710" s="18"/>
      <c r="Q710" s="13"/>
    </row>
    <row r="711" spans="5:17">
      <c r="E711" s="1"/>
      <c r="F711" s="18"/>
      <c r="G711" s="13"/>
      <c r="K711" s="26"/>
      <c r="N711" s="18"/>
      <c r="O711" s="1"/>
      <c r="P711" s="18"/>
      <c r="Q711" s="13"/>
    </row>
    <row r="712" spans="5:17">
      <c r="E712" s="1"/>
      <c r="F712" s="18"/>
      <c r="G712" s="13"/>
      <c r="K712" s="26"/>
      <c r="N712" s="18"/>
      <c r="O712" s="1"/>
      <c r="P712" s="18"/>
      <c r="Q712" s="13"/>
    </row>
    <row r="713" spans="5:17">
      <c r="E713" s="1"/>
      <c r="F713" s="18"/>
      <c r="G713" s="13"/>
      <c r="K713" s="26"/>
      <c r="N713" s="18"/>
      <c r="O713" s="1"/>
      <c r="P713" s="18"/>
      <c r="Q713" s="13"/>
    </row>
    <row r="714" spans="5:17">
      <c r="E714" s="1"/>
      <c r="F714" s="18"/>
      <c r="G714" s="13"/>
      <c r="K714" s="26"/>
      <c r="N714" s="18"/>
      <c r="O714" s="1"/>
      <c r="P714" s="18"/>
      <c r="Q714" s="13"/>
    </row>
    <row r="715" spans="5:17">
      <c r="E715" s="1"/>
      <c r="F715" s="18"/>
      <c r="G715" s="13"/>
      <c r="K715" s="26"/>
      <c r="N715" s="18"/>
      <c r="O715" s="1"/>
      <c r="P715" s="18"/>
      <c r="Q715" s="13"/>
    </row>
    <row r="716" spans="5:17">
      <c r="E716" s="1"/>
      <c r="F716" s="18"/>
      <c r="G716" s="13"/>
      <c r="K716" s="26"/>
      <c r="N716" s="18"/>
      <c r="O716" s="1"/>
      <c r="P716" s="18"/>
      <c r="Q716" s="13"/>
    </row>
    <row r="717" spans="5:17">
      <c r="E717" s="1"/>
      <c r="F717" s="18"/>
      <c r="G717" s="13"/>
      <c r="K717" s="26"/>
      <c r="N717" s="18"/>
      <c r="O717" s="1"/>
      <c r="P717" s="18"/>
      <c r="Q717" s="13"/>
    </row>
    <row r="718" spans="5:17">
      <c r="E718" s="1"/>
      <c r="F718" s="18"/>
      <c r="G718" s="13"/>
      <c r="K718" s="26"/>
      <c r="N718" s="18"/>
      <c r="O718" s="1"/>
      <c r="P718" s="18"/>
      <c r="Q718" s="13"/>
    </row>
    <row r="719" spans="5:17">
      <c r="E719" s="1"/>
      <c r="F719" s="18"/>
      <c r="G719" s="13"/>
      <c r="K719" s="26"/>
      <c r="N719" s="18"/>
      <c r="O719" s="1"/>
      <c r="P719" s="18"/>
      <c r="Q719" s="13"/>
    </row>
    <row r="720" spans="5:17">
      <c r="E720" s="1"/>
      <c r="F720" s="18"/>
      <c r="G720" s="13"/>
      <c r="K720" s="26"/>
      <c r="N720" s="18"/>
      <c r="O720" s="1"/>
      <c r="P720" s="18"/>
      <c r="Q720" s="13"/>
    </row>
    <row r="721" spans="5:17">
      <c r="E721" s="1"/>
      <c r="F721" s="18"/>
      <c r="G721" s="13"/>
      <c r="K721" s="26"/>
      <c r="N721" s="18"/>
      <c r="O721" s="1"/>
      <c r="P721" s="18"/>
      <c r="Q721" s="13"/>
    </row>
    <row r="722" spans="5:17">
      <c r="E722" s="1"/>
      <c r="F722" s="18"/>
      <c r="G722" s="13"/>
      <c r="K722" s="26"/>
      <c r="N722" s="18"/>
      <c r="O722" s="1"/>
      <c r="P722" s="18"/>
      <c r="Q722" s="13"/>
    </row>
    <row r="723" spans="5:17">
      <c r="E723" s="1"/>
      <c r="F723" s="18"/>
      <c r="G723" s="13"/>
      <c r="K723" s="26"/>
      <c r="N723" s="18"/>
      <c r="O723" s="1"/>
      <c r="P723" s="18"/>
      <c r="Q723" s="13"/>
    </row>
    <row r="724" spans="5:17">
      <c r="E724" s="1"/>
      <c r="F724" s="18"/>
      <c r="G724" s="13"/>
      <c r="K724" s="26"/>
      <c r="N724" s="18"/>
      <c r="O724" s="1"/>
      <c r="P724" s="18"/>
      <c r="Q724" s="13"/>
    </row>
    <row r="725" spans="5:17">
      <c r="E725" s="1"/>
      <c r="F725" s="18"/>
      <c r="G725" s="13"/>
      <c r="K725" s="26"/>
      <c r="N725" s="18"/>
      <c r="O725" s="1"/>
      <c r="P725" s="18"/>
      <c r="Q725" s="13"/>
    </row>
    <row r="726" spans="5:17">
      <c r="E726" s="1"/>
      <c r="F726" s="18"/>
      <c r="G726" s="13"/>
      <c r="K726" s="26"/>
      <c r="N726" s="18"/>
      <c r="O726" s="1"/>
      <c r="P726" s="18"/>
      <c r="Q726" s="13"/>
    </row>
    <row r="727" spans="5:17">
      <c r="E727" s="1"/>
      <c r="F727" s="18"/>
      <c r="G727" s="13"/>
      <c r="K727" s="26"/>
      <c r="N727" s="18"/>
      <c r="O727" s="1"/>
      <c r="P727" s="18"/>
      <c r="Q727" s="13"/>
    </row>
    <row r="728" spans="5:17">
      <c r="E728" s="1"/>
      <c r="F728" s="18"/>
      <c r="G728" s="13"/>
      <c r="K728" s="26"/>
      <c r="N728" s="18"/>
      <c r="O728" s="1"/>
      <c r="P728" s="18"/>
      <c r="Q728" s="13"/>
    </row>
    <row r="729" spans="5:17">
      <c r="E729" s="1"/>
      <c r="F729" s="18"/>
      <c r="G729" s="13"/>
      <c r="K729" s="26"/>
      <c r="N729" s="18"/>
      <c r="O729" s="1"/>
      <c r="P729" s="18"/>
      <c r="Q729" s="13"/>
    </row>
    <row r="730" spans="5:17">
      <c r="E730" s="1"/>
      <c r="F730" s="18"/>
      <c r="G730" s="13"/>
      <c r="K730" s="26"/>
      <c r="N730" s="18"/>
      <c r="O730" s="1"/>
      <c r="P730" s="18"/>
      <c r="Q730" s="13"/>
    </row>
    <row r="731" spans="5:17">
      <c r="E731" s="1"/>
      <c r="F731" s="18"/>
      <c r="G731" s="13"/>
      <c r="K731" s="26"/>
      <c r="N731" s="18"/>
      <c r="O731" s="1"/>
      <c r="P731" s="18"/>
      <c r="Q731" s="13"/>
    </row>
    <row r="732" spans="5:17">
      <c r="E732" s="1"/>
      <c r="F732" s="18"/>
      <c r="G732" s="13"/>
      <c r="K732" s="26"/>
      <c r="N732" s="18"/>
      <c r="O732" s="1"/>
      <c r="P732" s="18"/>
      <c r="Q732" s="13"/>
    </row>
    <row r="733" spans="5:17">
      <c r="E733" s="1"/>
      <c r="F733" s="18"/>
      <c r="G733" s="13"/>
      <c r="K733" s="26"/>
      <c r="N733" s="18"/>
      <c r="O733" s="1"/>
      <c r="P733" s="18"/>
      <c r="Q733" s="13"/>
    </row>
    <row r="734" spans="5:17">
      <c r="E734" s="1"/>
      <c r="F734" s="18"/>
      <c r="G734" s="13"/>
      <c r="K734" s="26"/>
      <c r="N734" s="18"/>
      <c r="O734" s="1"/>
      <c r="P734" s="18"/>
      <c r="Q734" s="13"/>
    </row>
    <row r="735" spans="5:17">
      <c r="E735" s="1"/>
      <c r="F735" s="18"/>
      <c r="G735" s="13"/>
      <c r="K735" s="26"/>
      <c r="N735" s="18"/>
      <c r="O735" s="1"/>
      <c r="P735" s="18"/>
      <c r="Q735" s="13"/>
    </row>
    <row r="736" spans="5:17">
      <c r="E736" s="1"/>
      <c r="F736" s="18"/>
      <c r="G736" s="13"/>
      <c r="K736" s="26"/>
      <c r="N736" s="18"/>
      <c r="O736" s="1"/>
      <c r="P736" s="18"/>
      <c r="Q736" s="13"/>
    </row>
    <row r="737" spans="3:17">
      <c r="E737" s="1"/>
      <c r="F737" s="18"/>
      <c r="G737" s="13"/>
      <c r="K737" s="26"/>
      <c r="N737" s="18"/>
      <c r="O737" s="1"/>
      <c r="P737" s="18"/>
      <c r="Q737" s="13"/>
    </row>
    <row r="738" spans="3:17">
      <c r="E738" s="1"/>
      <c r="F738" s="18"/>
      <c r="G738" s="13"/>
      <c r="K738" s="26"/>
      <c r="N738" s="18"/>
      <c r="O738" s="1"/>
      <c r="P738" s="18"/>
      <c r="Q738" s="13"/>
    </row>
    <row r="739" spans="3:17">
      <c r="E739" s="1"/>
      <c r="F739" s="18"/>
      <c r="G739" s="13"/>
      <c r="K739" s="26"/>
      <c r="N739" s="18"/>
      <c r="O739" s="1"/>
      <c r="P739" s="18"/>
      <c r="Q739" s="13"/>
    </row>
    <row r="740" spans="3:17">
      <c r="E740" s="1"/>
      <c r="F740" s="18"/>
      <c r="G740" s="13"/>
      <c r="K740" s="26"/>
      <c r="N740" s="18"/>
      <c r="O740" s="1"/>
      <c r="P740" s="18"/>
      <c r="Q740" s="13"/>
    </row>
    <row r="741" spans="3:17">
      <c r="E741" s="1"/>
      <c r="F741" s="18"/>
      <c r="G741" s="13"/>
      <c r="O741" s="1"/>
      <c r="P741" s="18"/>
      <c r="Q741" s="13"/>
    </row>
    <row r="742" spans="3:17">
      <c r="P742" s="30"/>
    </row>
    <row r="743" spans="3:17" ht="12">
      <c r="C743" s="26" t="s">
        <v>1</v>
      </c>
      <c r="E743" s="19"/>
      <c r="F743" s="21"/>
      <c r="G743" s="20">
        <f>SUM(G74:G742)</f>
        <v>0</v>
      </c>
      <c r="K743" s="26" t="s">
        <v>1</v>
      </c>
      <c r="O743" s="20">
        <f>SUM(O74:O742)</f>
        <v>0</v>
      </c>
      <c r="P743" s="30"/>
    </row>
    <row r="744" spans="3:17">
      <c r="P744" s="30"/>
    </row>
  </sheetData>
  <customSheetViews>
    <customSheetView guid="{DF7C460C-2A36-4F14-A227-8E6777F6FB1D}" topLeftCell="A28">
      <selection activeCell="E35" sqref="E35"/>
      <pageMargins left="0.7" right="0.7" top="0.75" bottom="0.75" header="0.3" footer="0.3"/>
      <pageSetup paperSize="9" orientation="landscape" r:id="rId1"/>
    </customSheetView>
  </customSheetViews>
  <mergeCells count="8">
    <mergeCell ref="A72:G72"/>
    <mergeCell ref="J72:Q72"/>
    <mergeCell ref="I5:K5"/>
    <mergeCell ref="M5:M6"/>
    <mergeCell ref="N5:N6"/>
    <mergeCell ref="B5:B6"/>
    <mergeCell ref="C5:C6"/>
    <mergeCell ref="E5:G5"/>
  </mergeCells>
  <conditionalFormatting sqref="F70">
    <cfRule type="containsText" dxfId="9" priority="20" operator="containsText" text="ERROR">
      <formula>NOT(ISERROR(SEARCH("ERROR",F70)))</formula>
    </cfRule>
  </conditionalFormatting>
  <conditionalFormatting sqref="J70">
    <cfRule type="containsText" dxfId="8" priority="19" operator="containsText" text="ERROR">
      <formula>NOT(ISERROR(SEARCH("ERROR",J70)))</formula>
    </cfRule>
  </conditionalFormatting>
  <conditionalFormatting sqref="T14">
    <cfRule type="containsText" dxfId="7" priority="18" operator="containsText" text="ERROR">
      <formula>NOT(ISERROR(SEARCH("ERROR",T14)))</formula>
    </cfRule>
  </conditionalFormatting>
  <conditionalFormatting sqref="T26">
    <cfRule type="containsText" dxfId="6" priority="17" operator="containsText" text="ERROR">
      <formula>NOT(ISERROR(SEARCH("ERROR",T26)))</formula>
    </cfRule>
  </conditionalFormatting>
  <dataValidations count="5">
    <dataValidation type="list" allowBlank="1" showInputMessage="1" showErrorMessage="1" sqref="N9:N15 N65:N68 N59 N33:N47 N49 N51:N56 N61:N63 N17:N31" xr:uid="{00000000-0002-0000-3100-000000000000}">
      <formula1>FinalDiff</formula1>
    </dataValidation>
    <dataValidation type="list" allowBlank="1" showInputMessage="1" showErrorMessage="1" sqref="K74:K740 N741" xr:uid="{00000000-0002-0000-3100-000001000000}">
      <formula1>Govadjust</formula1>
    </dataValidation>
    <dataValidation type="list" allowBlank="1" showInputMessage="1" showErrorMessage="1" sqref="J74:J740" xr:uid="{00000000-0002-0000-3100-000002000000}">
      <formula1>Taxes</formula1>
    </dataValidation>
    <dataValidation type="list" allowBlank="1" showInputMessage="1" showErrorMessage="1" sqref="C74:C741" xr:uid="{00000000-0002-0000-3100-000003000000}">
      <formula1>Compadjust</formula1>
    </dataValidation>
    <dataValidation type="list" allowBlank="1" showErrorMessage="1" errorTitle="Taxes" error="Non valid entry. Please check the tax list" promptTitle="Taxes" prompt="Please select the tax subject to adjustment" sqref="A74:A741" xr:uid="{00000000-0002-0000-3100-000004000000}">
      <formula1>Taxes</formula1>
    </dataValidation>
  </dataValidations>
  <pageMargins left="0.7" right="0.7" top="0.75" bottom="0.75" header="0.3" footer="0.3"/>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47">
    <tabColor rgb="FF00B0F0"/>
  </sheetPr>
  <dimension ref="A1:BL743"/>
  <sheetViews>
    <sheetView showGridLines="0" topLeftCell="A43" zoomScaleNormal="100" workbookViewId="0">
      <selection activeCell="C71" sqref="C71"/>
    </sheetView>
  </sheetViews>
  <sheetFormatPr defaultColWidth="11.5546875" defaultRowHeight="10.199999999999999"/>
  <cols>
    <col min="1" max="1" width="6.6640625" style="26" customWidth="1"/>
    <col min="2" max="2" width="4.88671875" style="1" customWidth="1"/>
    <col min="3" max="3" width="57.44140625" style="30" customWidth="1"/>
    <col min="4" max="4" width="0.88671875" style="30" customWidth="1"/>
    <col min="5" max="5" width="17.6640625" style="30" customWidth="1"/>
    <col min="6" max="6" width="8.6640625" style="1" customWidth="1"/>
    <col min="7" max="7" width="10.6640625" style="30" customWidth="1"/>
    <col min="8" max="8" width="0.88671875" style="30" customWidth="1"/>
    <col min="9" max="9" width="10.6640625" style="30" customWidth="1"/>
    <col min="10" max="10" width="11.88671875" style="30" customWidth="1"/>
    <col min="11" max="11" width="10.6640625" style="30" customWidth="1"/>
    <col min="12" max="12" width="1" style="30" customWidth="1"/>
    <col min="13" max="13" width="9.6640625" style="30" customWidth="1"/>
    <col min="14" max="14" width="41.6640625" style="26" bestFit="1" customWidth="1"/>
    <col min="15" max="15" width="11.5546875" style="30"/>
    <col min="16" max="16" width="11.5546875" style="1"/>
    <col min="17" max="17" width="11.5546875" style="30"/>
    <col min="18" max="18" width="38.33203125" style="30" bestFit="1" customWidth="1"/>
    <col min="19" max="19" width="11.5546875" style="30"/>
    <col min="20" max="20" width="7.88671875" style="30" customWidth="1"/>
    <col min="21" max="21" width="41.6640625" style="30" bestFit="1" customWidth="1"/>
    <col min="22" max="24" width="11.5546875" style="30"/>
    <col min="25" max="25" width="5.109375" style="3" customWidth="1"/>
    <col min="26" max="26" width="57.44140625" style="2" customWidth="1"/>
    <col min="27" max="36" width="11.6640625" style="58" customWidth="1"/>
    <col min="37" max="38" width="5.44140625" style="30" customWidth="1"/>
    <col min="39" max="39" width="5.109375" style="3" customWidth="1"/>
    <col min="40" max="40" width="63.109375" style="2" customWidth="1"/>
    <col min="41" max="41" width="11.44140625" style="2" bestFit="1" customWidth="1"/>
    <col min="42" max="48" width="11.6640625" style="2" customWidth="1"/>
    <col min="49" max="49" width="11.33203125" style="2" bestFit="1" customWidth="1"/>
    <col min="50" max="51" width="5.88671875" style="30" customWidth="1"/>
    <col min="52" max="52" width="5.44140625" style="30" customWidth="1"/>
    <col min="53" max="53" width="34.5546875" style="30" customWidth="1"/>
    <col min="54" max="55" width="11.5546875" style="30"/>
    <col min="56" max="56" width="12.6640625" style="30" customWidth="1"/>
    <col min="57" max="16384" width="11.5546875" style="30"/>
  </cols>
  <sheetData>
    <row r="1" spans="1:64" ht="41.4" thickBot="1">
      <c r="Y1" s="346" t="s">
        <v>7</v>
      </c>
      <c r="Z1" s="385" t="s">
        <v>18</v>
      </c>
      <c r="AA1" s="386" t="e">
        <f>#REF!</f>
        <v>#REF!</v>
      </c>
      <c r="AB1" s="386" t="e">
        <f>#REF!</f>
        <v>#REF!</v>
      </c>
      <c r="AC1" s="386" t="e">
        <f>#REF!</f>
        <v>#REF!</v>
      </c>
      <c r="AD1" s="386" t="e">
        <f>#REF!</f>
        <v>#REF!</v>
      </c>
      <c r="AE1" s="386" t="e">
        <f>#REF!</f>
        <v>#REF!</v>
      </c>
      <c r="AF1" s="386" t="e">
        <f>#REF!</f>
        <v>#REF!</v>
      </c>
      <c r="AG1" s="386" t="e">
        <f>#REF!</f>
        <v>#REF!</v>
      </c>
      <c r="AH1" s="386" t="e">
        <f>#REF!</f>
        <v>#REF!</v>
      </c>
      <c r="AI1" s="386" t="e">
        <f>#REF!</f>
        <v>#REF!</v>
      </c>
      <c r="AJ1" s="386" t="s">
        <v>9</v>
      </c>
      <c r="AM1" s="346" t="s">
        <v>7</v>
      </c>
      <c r="AN1" s="385" t="s">
        <v>18</v>
      </c>
      <c r="AO1" s="346" t="e">
        <f>#REF!</f>
        <v>#REF!</v>
      </c>
      <c r="AP1" s="346" t="e">
        <f>#REF!</f>
        <v>#REF!</v>
      </c>
      <c r="AQ1" s="346" t="e">
        <f>#REF!</f>
        <v>#REF!</v>
      </c>
      <c r="AR1" s="346" t="e">
        <f>#REF!</f>
        <v>#REF!</v>
      </c>
      <c r="AS1" s="346" t="e">
        <f>#REF!</f>
        <v>#REF!</v>
      </c>
      <c r="AT1" s="346" t="e">
        <f>#REF!</f>
        <v>#REF!</v>
      </c>
      <c r="AU1" s="346" t="e">
        <f>#REF!</f>
        <v>#REF!</v>
      </c>
      <c r="AV1" s="346" t="e">
        <f>#REF!</f>
        <v>#REF!</v>
      </c>
      <c r="AW1" s="346" t="s">
        <v>10</v>
      </c>
      <c r="AZ1" s="385" t="s">
        <v>7</v>
      </c>
      <c r="BA1" s="385" t="s">
        <v>21</v>
      </c>
      <c r="BB1" s="346" t="e">
        <f>#REF!</f>
        <v>#REF!</v>
      </c>
      <c r="BC1" s="346" t="e">
        <f>#REF!</f>
        <v>#REF!</v>
      </c>
      <c r="BD1" s="346" t="e">
        <f>#REF!</f>
        <v>#REF!</v>
      </c>
      <c r="BE1" s="346" t="e">
        <f>#REF!</f>
        <v>#REF!</v>
      </c>
      <c r="BF1" s="346" t="e">
        <f>#REF!</f>
        <v>#REF!</v>
      </c>
      <c r="BG1" s="346" t="e">
        <f>#REF!</f>
        <v>#REF!</v>
      </c>
      <c r="BH1" s="346" t="e">
        <f>#REF!</f>
        <v>#REF!</v>
      </c>
      <c r="BI1" s="346" t="e">
        <f>#REF!</f>
        <v>#REF!</v>
      </c>
      <c r="BJ1" s="346" t="e">
        <f>#REF!</f>
        <v>#REF!</v>
      </c>
      <c r="BK1" s="346" t="e">
        <f>#REF!</f>
        <v>#REF!</v>
      </c>
      <c r="BL1" s="346" t="e">
        <f>#REF!</f>
        <v>#REF!</v>
      </c>
    </row>
    <row r="2" spans="1:64" ht="10.8" thickTop="1">
      <c r="Y2" s="347" t="e">
        <f t="shared" ref="Y2:Z33" si="0">B7</f>
        <v>#REF!</v>
      </c>
      <c r="Z2" s="347"/>
      <c r="AA2" s="387"/>
      <c r="AB2" s="387"/>
      <c r="AC2" s="387"/>
      <c r="AD2" s="387"/>
      <c r="AE2" s="387"/>
      <c r="AF2" s="387"/>
      <c r="AG2" s="387"/>
      <c r="AH2" s="387"/>
      <c r="AI2" s="387"/>
      <c r="AJ2" s="387"/>
      <c r="AM2" s="390" t="e">
        <f t="shared" ref="AM2:AN33" si="1">B7</f>
        <v>#REF!</v>
      </c>
      <c r="AN2" s="388"/>
      <c r="AO2" s="389" t="e">
        <f>SUM(AO3,AO9,AO25,AO30,AO33,AO36,AO43,AO45,AO47,AO49)</f>
        <v>#REF!</v>
      </c>
      <c r="AP2" s="389" t="e">
        <f t="shared" ref="AP2:AV2" si="2">SUM(AP3,AP9,AP25,AP30,AP33,AP36,AP43,AP45,AP47,AP49)</f>
        <v>#REF!</v>
      </c>
      <c r="AQ2" s="389" t="e">
        <f t="shared" si="2"/>
        <v>#REF!</v>
      </c>
      <c r="AR2" s="389" t="e">
        <f t="shared" si="2"/>
        <v>#REF!</v>
      </c>
      <c r="AS2" s="389" t="e">
        <f t="shared" si="2"/>
        <v>#REF!</v>
      </c>
      <c r="AT2" s="389" t="e">
        <f t="shared" si="2"/>
        <v>#REF!</v>
      </c>
      <c r="AU2" s="389" t="e">
        <f t="shared" si="2"/>
        <v>#REF!</v>
      </c>
      <c r="AV2" s="389" t="e">
        <f t="shared" si="2"/>
        <v>#REF!</v>
      </c>
      <c r="AW2" s="389" t="e">
        <f>SUM(AO2:AV2)</f>
        <v>#REF!</v>
      </c>
      <c r="AZ2" s="390" t="e">
        <f>B7</f>
        <v>#REF!</v>
      </c>
      <c r="BA2" s="388"/>
      <c r="BB2" s="341"/>
      <c r="BC2" s="341"/>
      <c r="BD2" s="341"/>
      <c r="BE2" s="341"/>
      <c r="BF2" s="341"/>
      <c r="BG2" s="341"/>
      <c r="BH2" s="341"/>
      <c r="BI2" s="341"/>
      <c r="BJ2" s="341"/>
      <c r="BK2" s="341"/>
      <c r="BL2" s="341"/>
    </row>
    <row r="3" spans="1:64">
      <c r="C3" s="15" t="s">
        <v>156</v>
      </c>
      <c r="E3" s="14" t="e">
        <f>#REF!</f>
        <v>#REF!</v>
      </c>
      <c r="F3" s="30" t="s">
        <v>73</v>
      </c>
      <c r="G3" s="8"/>
      <c r="J3" s="15" t="s">
        <v>155</v>
      </c>
      <c r="K3" s="16" t="e">
        <f>#REF!</f>
        <v>#REF!</v>
      </c>
      <c r="Y3" s="39" t="e">
        <f t="shared" si="0"/>
        <v>#REF!</v>
      </c>
      <c r="Z3" s="38"/>
      <c r="AA3" s="57" t="e">
        <f t="shared" ref="AA3:AJ3" si="3">SUM(AA4:AA8)</f>
        <v>#REF!</v>
      </c>
      <c r="AB3" s="48" t="e">
        <f t="shared" si="3"/>
        <v>#REF!</v>
      </c>
      <c r="AC3" s="57" t="e">
        <f t="shared" si="3"/>
        <v>#REF!</v>
      </c>
      <c r="AD3" s="48" t="e">
        <f t="shared" si="3"/>
        <v>#REF!</v>
      </c>
      <c r="AE3" s="57" t="e">
        <f t="shared" si="3"/>
        <v>#REF!</v>
      </c>
      <c r="AF3" s="48" t="e">
        <f t="shared" si="3"/>
        <v>#REF!</v>
      </c>
      <c r="AG3" s="57" t="e">
        <f t="shared" si="3"/>
        <v>#REF!</v>
      </c>
      <c r="AH3" s="48" t="e">
        <f t="shared" si="3"/>
        <v>#REF!</v>
      </c>
      <c r="AI3" s="57" t="e">
        <f t="shared" si="3"/>
        <v>#REF!</v>
      </c>
      <c r="AJ3" s="48" t="e">
        <f t="shared" si="3"/>
        <v>#REF!</v>
      </c>
      <c r="AM3" s="39" t="e">
        <f t="shared" si="1"/>
        <v>#REF!</v>
      </c>
      <c r="AN3" s="38"/>
      <c r="AO3" s="57" t="e">
        <f t="shared" ref="AO3:AV3" si="4">SUM(AO4:AO8)</f>
        <v>#REF!</v>
      </c>
      <c r="AP3" s="48" t="e">
        <f t="shared" si="4"/>
        <v>#REF!</v>
      </c>
      <c r="AQ3" s="57" t="e">
        <f t="shared" si="4"/>
        <v>#REF!</v>
      </c>
      <c r="AR3" s="48" t="e">
        <f t="shared" si="4"/>
        <v>#REF!</v>
      </c>
      <c r="AS3" s="57" t="e">
        <f t="shared" si="4"/>
        <v>#REF!</v>
      </c>
      <c r="AT3" s="48" t="e">
        <f t="shared" si="4"/>
        <v>#REF!</v>
      </c>
      <c r="AU3" s="57" t="e">
        <f t="shared" si="4"/>
        <v>#REF!</v>
      </c>
      <c r="AV3" s="48" t="e">
        <f t="shared" si="4"/>
        <v>#REF!</v>
      </c>
      <c r="AW3" s="79" t="e">
        <f t="shared" ref="AW3:AW63" si="5">SUM(AO3:AV3)</f>
        <v>#REF!</v>
      </c>
      <c r="AZ3" s="39" t="e">
        <f t="shared" ref="AZ3:AZ34" si="6">B8</f>
        <v>#REF!</v>
      </c>
      <c r="BA3" s="38"/>
      <c r="BB3" s="57" t="e">
        <f ca="1">SUM(BB4:BB8)</f>
        <v>#REF!</v>
      </c>
      <c r="BC3" s="48" t="e">
        <f t="shared" ref="BC3:BL3" ca="1" si="7">SUM(BC4:BC8)</f>
        <v>#REF!</v>
      </c>
      <c r="BD3" s="57" t="e">
        <f t="shared" ca="1" si="7"/>
        <v>#REF!</v>
      </c>
      <c r="BE3" s="48" t="e">
        <f t="shared" ca="1" si="7"/>
        <v>#REF!</v>
      </c>
      <c r="BF3" s="57" t="e">
        <f t="shared" ca="1" si="7"/>
        <v>#REF!</v>
      </c>
      <c r="BG3" s="48" t="e">
        <f t="shared" ca="1" si="7"/>
        <v>#REF!</v>
      </c>
      <c r="BH3" s="57" t="e">
        <f t="shared" ca="1" si="7"/>
        <v>#REF!</v>
      </c>
      <c r="BI3" s="48" t="e">
        <f t="shared" ca="1" si="7"/>
        <v>#REF!</v>
      </c>
      <c r="BJ3" s="57" t="e">
        <f t="shared" ca="1" si="7"/>
        <v>#REF!</v>
      </c>
      <c r="BK3" s="39" t="e">
        <f t="shared" ca="1" si="7"/>
        <v>#REF!</v>
      </c>
      <c r="BL3" s="38" t="e">
        <f t="shared" ca="1" si="7"/>
        <v>#REF!</v>
      </c>
    </row>
    <row r="4" spans="1:64" ht="3.75" customHeight="1">
      <c r="C4" s="8"/>
      <c r="F4" s="30"/>
      <c r="Q4" s="22"/>
      <c r="R4" s="17" t="s">
        <v>15</v>
      </c>
      <c r="S4" s="23" t="s">
        <v>3</v>
      </c>
      <c r="U4" s="17" t="s">
        <v>20</v>
      </c>
      <c r="V4" s="23" t="s">
        <v>3</v>
      </c>
      <c r="Y4" s="355" t="e">
        <f t="shared" si="0"/>
        <v>#REF!</v>
      </c>
      <c r="Z4" s="356" t="e">
        <f t="shared" ref="Z4:Z10" si="8">C9</f>
        <v>#REF!</v>
      </c>
      <c r="AA4" s="393" t="e">
        <f t="shared" ref="AA4:AI8" si="9">SUMPRODUCT(($A$74:$A$741=$Y4&amp;"- "&amp;$Z4)*($C$74:$C$741=AA$1)*($G$74:$G$741))</f>
        <v>#REF!</v>
      </c>
      <c r="AB4" s="394" t="e">
        <f t="shared" si="9"/>
        <v>#REF!</v>
      </c>
      <c r="AC4" s="393" t="e">
        <f t="shared" si="9"/>
        <v>#REF!</v>
      </c>
      <c r="AD4" s="394" t="e">
        <f t="shared" si="9"/>
        <v>#REF!</v>
      </c>
      <c r="AE4" s="393" t="e">
        <f t="shared" si="9"/>
        <v>#REF!</v>
      </c>
      <c r="AF4" s="394" t="e">
        <f t="shared" si="9"/>
        <v>#REF!</v>
      </c>
      <c r="AG4" s="393" t="e">
        <f t="shared" si="9"/>
        <v>#REF!</v>
      </c>
      <c r="AH4" s="394" t="e">
        <f t="shared" si="9"/>
        <v>#REF!</v>
      </c>
      <c r="AI4" s="393" t="e">
        <f t="shared" si="9"/>
        <v>#REF!</v>
      </c>
      <c r="AJ4" s="394" t="e">
        <f>SUM(AA4:AI4)</f>
        <v>#REF!</v>
      </c>
      <c r="AM4" s="355" t="e">
        <f t="shared" si="1"/>
        <v>#REF!</v>
      </c>
      <c r="AN4" s="356" t="e">
        <f t="shared" ref="AN4:AN10" si="10">C9</f>
        <v>#REF!</v>
      </c>
      <c r="AO4" s="393" t="e">
        <f>SUMPRODUCT(($J$74:$J$740=$AM4&amp;"- "&amp;$AN4)*($K$74:$K$740=AO$1)*($O$74:$O$740))</f>
        <v>#REF!</v>
      </c>
      <c r="AP4" s="393" t="e">
        <f t="shared" ref="AP4:AV19" si="11">SUMPRODUCT(($J$74:$J$740=$AM4&amp;"- "&amp;$AN4)*($K$74:$K$740=AP$1)*($O$74:$O$740))</f>
        <v>#REF!</v>
      </c>
      <c r="AQ4" s="393" t="e">
        <f t="shared" si="11"/>
        <v>#REF!</v>
      </c>
      <c r="AR4" s="393" t="e">
        <f t="shared" si="11"/>
        <v>#REF!</v>
      </c>
      <c r="AS4" s="393" t="e">
        <f t="shared" si="11"/>
        <v>#REF!</v>
      </c>
      <c r="AT4" s="393" t="e">
        <f t="shared" si="11"/>
        <v>#REF!</v>
      </c>
      <c r="AU4" s="393" t="e">
        <f t="shared" si="11"/>
        <v>#REF!</v>
      </c>
      <c r="AV4" s="393" t="e">
        <f t="shared" si="11"/>
        <v>#REF!</v>
      </c>
      <c r="AW4" s="395" t="e">
        <f t="shared" si="5"/>
        <v>#REF!</v>
      </c>
      <c r="AZ4" s="355" t="e">
        <f t="shared" si="6"/>
        <v>#REF!</v>
      </c>
      <c r="BA4" s="356" t="e">
        <f>C9</f>
        <v>#REF!</v>
      </c>
      <c r="BB4" s="393" t="e">
        <f t="shared" ref="BB4:BL8" ca="1" si="12">SUMPRODUCT(($C$9:$C$68=$BA4)*($N$9:$N$68=BB$1)*($M$9:$M$68))</f>
        <v>#REF!</v>
      </c>
      <c r="BC4" s="394" t="e">
        <f t="shared" ca="1" si="12"/>
        <v>#REF!</v>
      </c>
      <c r="BD4" s="393" t="e">
        <f t="shared" ca="1" si="12"/>
        <v>#REF!</v>
      </c>
      <c r="BE4" s="394" t="e">
        <f t="shared" ca="1" si="12"/>
        <v>#REF!</v>
      </c>
      <c r="BF4" s="393" t="e">
        <f t="shared" ca="1" si="12"/>
        <v>#REF!</v>
      </c>
      <c r="BG4" s="394" t="e">
        <f t="shared" ca="1" si="12"/>
        <v>#REF!</v>
      </c>
      <c r="BH4" s="393" t="e">
        <f t="shared" ca="1" si="12"/>
        <v>#REF!</v>
      </c>
      <c r="BI4" s="394" t="e">
        <f t="shared" ca="1" si="12"/>
        <v>#REF!</v>
      </c>
      <c r="BJ4" s="393" t="e">
        <f t="shared" ca="1" si="12"/>
        <v>#REF!</v>
      </c>
      <c r="BK4" s="355" t="e">
        <f t="shared" ca="1" si="12"/>
        <v>#REF!</v>
      </c>
      <c r="BL4" s="356" t="e">
        <f t="shared" ca="1" si="12"/>
        <v>#REF!</v>
      </c>
    </row>
    <row r="5" spans="1:64">
      <c r="B5" s="490" t="s">
        <v>5</v>
      </c>
      <c r="C5" s="508" t="s">
        <v>157</v>
      </c>
      <c r="E5" s="503" t="s">
        <v>149</v>
      </c>
      <c r="F5" s="503"/>
      <c r="G5" s="503"/>
      <c r="I5" s="503" t="s">
        <v>150</v>
      </c>
      <c r="J5" s="503"/>
      <c r="K5" s="503"/>
      <c r="M5" s="504" t="s">
        <v>151</v>
      </c>
      <c r="N5" s="506" t="s">
        <v>185</v>
      </c>
      <c r="Q5" s="22"/>
      <c r="R5" s="30" t="e">
        <f>#REF!</f>
        <v>#REF!</v>
      </c>
      <c r="S5" s="30">
        <f t="shared" ref="S5:S13" si="13">SUMIF($C$74:$C$741,R5,$G$74:$G$741)</f>
        <v>0</v>
      </c>
      <c r="U5" s="30" t="e">
        <f>#REF!</f>
        <v>#REF!</v>
      </c>
      <c r="V5" s="30">
        <f t="shared" ref="V5:V15" si="14">SUMIF($N$8:$N$68,U5,$M$8:$M$68)</f>
        <v>0</v>
      </c>
      <c r="Y5" s="1" t="e">
        <f t="shared" si="0"/>
        <v>#REF!</v>
      </c>
      <c r="Z5" s="9" t="e">
        <f t="shared" si="8"/>
        <v>#REF!</v>
      </c>
      <c r="AA5" s="63" t="e">
        <f t="shared" si="9"/>
        <v>#REF!</v>
      </c>
      <c r="AB5" s="49" t="e">
        <f t="shared" si="9"/>
        <v>#REF!</v>
      </c>
      <c r="AC5" s="63" t="e">
        <f t="shared" si="9"/>
        <v>#REF!</v>
      </c>
      <c r="AD5" s="49" t="e">
        <f t="shared" si="9"/>
        <v>#REF!</v>
      </c>
      <c r="AE5" s="63" t="e">
        <f t="shared" si="9"/>
        <v>#REF!</v>
      </c>
      <c r="AF5" s="49" t="e">
        <f t="shared" si="9"/>
        <v>#REF!</v>
      </c>
      <c r="AG5" s="63" t="e">
        <f t="shared" si="9"/>
        <v>#REF!</v>
      </c>
      <c r="AH5" s="49" t="e">
        <f t="shared" si="9"/>
        <v>#REF!</v>
      </c>
      <c r="AI5" s="63" t="e">
        <f t="shared" si="9"/>
        <v>#REF!</v>
      </c>
      <c r="AJ5" s="49" t="e">
        <f>SUM(AA5:AI5)</f>
        <v>#REF!</v>
      </c>
      <c r="AM5" s="1" t="e">
        <f t="shared" si="1"/>
        <v>#REF!</v>
      </c>
      <c r="AN5" s="9" t="e">
        <f t="shared" si="10"/>
        <v>#REF!</v>
      </c>
      <c r="AO5" s="62" t="e">
        <f>SUMPRODUCT(($J$74:$J$740=$AM5&amp;"- "&amp;$AN5)*($K$74:$K$740=AO$1)*($O$74:$O$740))</f>
        <v>#REF!</v>
      </c>
      <c r="AP5" s="62" t="e">
        <f t="shared" si="11"/>
        <v>#REF!</v>
      </c>
      <c r="AQ5" s="62" t="e">
        <f t="shared" si="11"/>
        <v>#REF!</v>
      </c>
      <c r="AR5" s="62" t="e">
        <f t="shared" si="11"/>
        <v>#REF!</v>
      </c>
      <c r="AS5" s="62" t="e">
        <f t="shared" si="11"/>
        <v>#REF!</v>
      </c>
      <c r="AT5" s="62" t="e">
        <f t="shared" si="11"/>
        <v>#REF!</v>
      </c>
      <c r="AU5" s="62" t="e">
        <f t="shared" si="11"/>
        <v>#REF!</v>
      </c>
      <c r="AV5" s="62" t="e">
        <f t="shared" si="11"/>
        <v>#REF!</v>
      </c>
      <c r="AW5" s="79" t="e">
        <f t="shared" si="5"/>
        <v>#REF!</v>
      </c>
      <c r="AZ5" s="1" t="e">
        <f t="shared" si="6"/>
        <v>#REF!</v>
      </c>
      <c r="BA5" s="9" t="e">
        <f>C10</f>
        <v>#REF!</v>
      </c>
      <c r="BB5" s="63" t="e">
        <f t="shared" ca="1" si="12"/>
        <v>#REF!</v>
      </c>
      <c r="BC5" s="49" t="e">
        <f t="shared" ca="1" si="12"/>
        <v>#REF!</v>
      </c>
      <c r="BD5" s="63" t="e">
        <f t="shared" ca="1" si="12"/>
        <v>#REF!</v>
      </c>
      <c r="BE5" s="49" t="e">
        <f t="shared" ca="1" si="12"/>
        <v>#REF!</v>
      </c>
      <c r="BF5" s="63" t="e">
        <f t="shared" ca="1" si="12"/>
        <v>#REF!</v>
      </c>
      <c r="BG5" s="49" t="e">
        <f t="shared" ca="1" si="12"/>
        <v>#REF!</v>
      </c>
      <c r="BH5" s="63" t="e">
        <f t="shared" ca="1" si="12"/>
        <v>#REF!</v>
      </c>
      <c r="BI5" s="49" t="e">
        <f t="shared" ca="1" si="12"/>
        <v>#REF!</v>
      </c>
      <c r="BJ5" s="63" t="e">
        <f t="shared" ca="1" si="12"/>
        <v>#REF!</v>
      </c>
      <c r="BK5" s="1" t="e">
        <f t="shared" ca="1" si="12"/>
        <v>#REF!</v>
      </c>
      <c r="BL5" s="9" t="e">
        <f t="shared" ca="1" si="12"/>
        <v>#REF!</v>
      </c>
    </row>
    <row r="6" spans="1:64" ht="10.8" thickBot="1">
      <c r="B6" s="510"/>
      <c r="C6" s="511"/>
      <c r="E6" s="346" t="s">
        <v>152</v>
      </c>
      <c r="F6" s="346" t="s">
        <v>153</v>
      </c>
      <c r="G6" s="346" t="s">
        <v>154</v>
      </c>
      <c r="I6" s="346" t="s">
        <v>152</v>
      </c>
      <c r="J6" s="346" t="s">
        <v>153</v>
      </c>
      <c r="K6" s="346" t="s">
        <v>154</v>
      </c>
      <c r="M6" s="505"/>
      <c r="N6" s="507"/>
      <c r="Q6" s="22"/>
      <c r="R6" s="30" t="e">
        <f>#REF!</f>
        <v>#REF!</v>
      </c>
      <c r="S6" s="30">
        <f t="shared" si="13"/>
        <v>0</v>
      </c>
      <c r="U6" s="30" t="e">
        <f>#REF!</f>
        <v>#REF!</v>
      </c>
      <c r="V6" s="30">
        <f t="shared" si="14"/>
        <v>0</v>
      </c>
      <c r="Y6" s="355" t="e">
        <f t="shared" si="0"/>
        <v>#REF!</v>
      </c>
      <c r="Z6" s="356" t="e">
        <f t="shared" si="8"/>
        <v>#REF!</v>
      </c>
      <c r="AA6" s="393" t="e">
        <f t="shared" si="9"/>
        <v>#REF!</v>
      </c>
      <c r="AB6" s="394" t="e">
        <f t="shared" si="9"/>
        <v>#REF!</v>
      </c>
      <c r="AC6" s="393" t="e">
        <f t="shared" si="9"/>
        <v>#REF!</v>
      </c>
      <c r="AD6" s="394" t="e">
        <f t="shared" si="9"/>
        <v>#REF!</v>
      </c>
      <c r="AE6" s="393" t="e">
        <f t="shared" si="9"/>
        <v>#REF!</v>
      </c>
      <c r="AF6" s="394" t="e">
        <f t="shared" si="9"/>
        <v>#REF!</v>
      </c>
      <c r="AG6" s="393" t="e">
        <f t="shared" si="9"/>
        <v>#REF!</v>
      </c>
      <c r="AH6" s="394" t="e">
        <f t="shared" si="9"/>
        <v>#REF!</v>
      </c>
      <c r="AI6" s="393" t="e">
        <f t="shared" si="9"/>
        <v>#REF!</v>
      </c>
      <c r="AJ6" s="394" t="e">
        <f t="shared" ref="AJ6:AJ19" si="15">SUM(AA6:AI6)</f>
        <v>#REF!</v>
      </c>
      <c r="AM6" s="355" t="e">
        <f t="shared" si="1"/>
        <v>#REF!</v>
      </c>
      <c r="AN6" s="356" t="e">
        <f t="shared" si="10"/>
        <v>#REF!</v>
      </c>
      <c r="AO6" s="393" t="e">
        <f>SUMPRODUCT(($J$74:$J$740=$AM6&amp;"- "&amp;$AN6)*($K$74:$K$740=AO$1)*($O$74:$O$740))</f>
        <v>#REF!</v>
      </c>
      <c r="AP6" s="393" t="e">
        <f t="shared" si="11"/>
        <v>#REF!</v>
      </c>
      <c r="AQ6" s="393" t="e">
        <f t="shared" si="11"/>
        <v>#REF!</v>
      </c>
      <c r="AR6" s="393" t="e">
        <f t="shared" si="11"/>
        <v>#REF!</v>
      </c>
      <c r="AS6" s="393" t="e">
        <f t="shared" si="11"/>
        <v>#REF!</v>
      </c>
      <c r="AT6" s="393" t="e">
        <f t="shared" si="11"/>
        <v>#REF!</v>
      </c>
      <c r="AU6" s="393" t="e">
        <f t="shared" si="11"/>
        <v>#REF!</v>
      </c>
      <c r="AV6" s="393" t="e">
        <f t="shared" si="11"/>
        <v>#REF!</v>
      </c>
      <c r="AW6" s="395" t="e">
        <f t="shared" si="5"/>
        <v>#REF!</v>
      </c>
      <c r="AZ6" s="355" t="e">
        <f t="shared" si="6"/>
        <v>#REF!</v>
      </c>
      <c r="BA6" s="356" t="e">
        <f>C11</f>
        <v>#REF!</v>
      </c>
      <c r="BB6" s="393" t="e">
        <f t="shared" ca="1" si="12"/>
        <v>#REF!</v>
      </c>
      <c r="BC6" s="394" t="e">
        <f t="shared" ca="1" si="12"/>
        <v>#REF!</v>
      </c>
      <c r="BD6" s="393" t="e">
        <f t="shared" ca="1" si="12"/>
        <v>#REF!</v>
      </c>
      <c r="BE6" s="394" t="e">
        <f t="shared" ca="1" si="12"/>
        <v>#REF!</v>
      </c>
      <c r="BF6" s="393" t="e">
        <f t="shared" ca="1" si="12"/>
        <v>#REF!</v>
      </c>
      <c r="BG6" s="394" t="e">
        <f t="shared" ca="1" si="12"/>
        <v>#REF!</v>
      </c>
      <c r="BH6" s="393" t="e">
        <f t="shared" ca="1" si="12"/>
        <v>#REF!</v>
      </c>
      <c r="BI6" s="394" t="e">
        <f t="shared" ca="1" si="12"/>
        <v>#REF!</v>
      </c>
      <c r="BJ6" s="393" t="e">
        <f t="shared" ca="1" si="12"/>
        <v>#REF!</v>
      </c>
      <c r="BK6" s="355" t="e">
        <f t="shared" ca="1" si="12"/>
        <v>#REF!</v>
      </c>
      <c r="BL6" s="356" t="e">
        <f t="shared" ca="1" si="12"/>
        <v>#REF!</v>
      </c>
    </row>
    <row r="7" spans="1:64" ht="10.8" thickTop="1">
      <c r="B7" s="347" t="e">
        <f>#REF!</f>
        <v>#REF!</v>
      </c>
      <c r="C7" s="347"/>
      <c r="E7" s="348">
        <f>SUM(E8,E14,E30,E35,E38,E41,E48,E50,E52,E54)</f>
        <v>0</v>
      </c>
      <c r="F7" s="348">
        <f>SUM(F8,F14,F30,F35,F38,F41,F48,F50,F52,F54)</f>
        <v>0</v>
      </c>
      <c r="G7" s="348">
        <f>SUM(G8,G14,G30,G35,G38,G41,G48,G50,G52,G54)</f>
        <v>0</v>
      </c>
      <c r="I7" s="348">
        <f>SUM(I8,I14,I30,I35,I38,I41,I48,I50,I52,I54)</f>
        <v>0</v>
      </c>
      <c r="J7" s="348">
        <f ca="1">SUM(J8,J14,J30,J35,J38,J41,J48,J50,J52,J54)</f>
        <v>0</v>
      </c>
      <c r="K7" s="348">
        <f ca="1">SUM(K8,K14,K30,K35,K38,K41,K48,K50,K52,K54)</f>
        <v>0</v>
      </c>
      <c r="M7" s="348">
        <f ca="1">SUM(M8,M14,M30,M35,M38,M41,M48,M50,M52,M54)</f>
        <v>0</v>
      </c>
      <c r="N7" s="349"/>
      <c r="Q7" s="22"/>
      <c r="R7" s="30" t="e">
        <f>#REF!</f>
        <v>#REF!</v>
      </c>
      <c r="S7" s="30">
        <f t="shared" si="13"/>
        <v>0</v>
      </c>
      <c r="U7" s="30" t="e">
        <f>#REF!</f>
        <v>#REF!</v>
      </c>
      <c r="V7" s="30">
        <f t="shared" si="14"/>
        <v>0</v>
      </c>
      <c r="Y7" s="1" t="e">
        <f t="shared" si="0"/>
        <v>#REF!</v>
      </c>
      <c r="Z7" s="9" t="e">
        <f t="shared" si="8"/>
        <v>#REF!</v>
      </c>
      <c r="AA7" s="63" t="e">
        <f t="shared" si="9"/>
        <v>#REF!</v>
      </c>
      <c r="AB7" s="49" t="e">
        <f t="shared" si="9"/>
        <v>#REF!</v>
      </c>
      <c r="AC7" s="63" t="e">
        <f t="shared" si="9"/>
        <v>#REF!</v>
      </c>
      <c r="AD7" s="49" t="e">
        <f t="shared" si="9"/>
        <v>#REF!</v>
      </c>
      <c r="AE7" s="63" t="e">
        <f t="shared" si="9"/>
        <v>#REF!</v>
      </c>
      <c r="AF7" s="49" t="e">
        <f t="shared" si="9"/>
        <v>#REF!</v>
      </c>
      <c r="AG7" s="63" t="e">
        <f t="shared" si="9"/>
        <v>#REF!</v>
      </c>
      <c r="AH7" s="49" t="e">
        <f t="shared" si="9"/>
        <v>#REF!</v>
      </c>
      <c r="AI7" s="63" t="e">
        <f t="shared" si="9"/>
        <v>#REF!</v>
      </c>
      <c r="AJ7" s="49" t="e">
        <f t="shared" si="15"/>
        <v>#REF!</v>
      </c>
      <c r="AM7" s="1" t="e">
        <f t="shared" si="1"/>
        <v>#REF!</v>
      </c>
      <c r="AN7" s="9" t="e">
        <f t="shared" si="10"/>
        <v>#REF!</v>
      </c>
      <c r="AO7" s="62" t="e">
        <f>SUMPRODUCT(($J$74:$J$740=$AM7&amp;"- "&amp;$AN7)*($K$74:$K$740=AO$1)*($O$74:$O$740))</f>
        <v>#REF!</v>
      </c>
      <c r="AP7" s="62" t="e">
        <f t="shared" si="11"/>
        <v>#REF!</v>
      </c>
      <c r="AQ7" s="62" t="e">
        <f t="shared" si="11"/>
        <v>#REF!</v>
      </c>
      <c r="AR7" s="62" t="e">
        <f t="shared" si="11"/>
        <v>#REF!</v>
      </c>
      <c r="AS7" s="62" t="e">
        <f t="shared" si="11"/>
        <v>#REF!</v>
      </c>
      <c r="AT7" s="62" t="e">
        <f t="shared" si="11"/>
        <v>#REF!</v>
      </c>
      <c r="AU7" s="62" t="e">
        <f t="shared" si="11"/>
        <v>#REF!</v>
      </c>
      <c r="AV7" s="62" t="e">
        <f t="shared" si="11"/>
        <v>#REF!</v>
      </c>
      <c r="AW7" s="79" t="e">
        <f t="shared" si="5"/>
        <v>#REF!</v>
      </c>
      <c r="AZ7" s="1" t="e">
        <f t="shared" si="6"/>
        <v>#REF!</v>
      </c>
      <c r="BA7" s="9" t="e">
        <f>C12</f>
        <v>#REF!</v>
      </c>
      <c r="BB7" s="63" t="e">
        <f t="shared" ca="1" si="12"/>
        <v>#REF!</v>
      </c>
      <c r="BC7" s="49" t="e">
        <f t="shared" ca="1" si="12"/>
        <v>#REF!</v>
      </c>
      <c r="BD7" s="63" t="e">
        <f t="shared" ca="1" si="12"/>
        <v>#REF!</v>
      </c>
      <c r="BE7" s="49" t="e">
        <f t="shared" ca="1" si="12"/>
        <v>#REF!</v>
      </c>
      <c r="BF7" s="63" t="e">
        <f t="shared" ca="1" si="12"/>
        <v>#REF!</v>
      </c>
      <c r="BG7" s="49" t="e">
        <f t="shared" ca="1" si="12"/>
        <v>#REF!</v>
      </c>
      <c r="BH7" s="63" t="e">
        <f t="shared" ca="1" si="12"/>
        <v>#REF!</v>
      </c>
      <c r="BI7" s="49" t="e">
        <f t="shared" ca="1" si="12"/>
        <v>#REF!</v>
      </c>
      <c r="BJ7" s="63" t="e">
        <f t="shared" ca="1" si="12"/>
        <v>#REF!</v>
      </c>
      <c r="BK7" s="1" t="e">
        <f t="shared" ca="1" si="12"/>
        <v>#REF!</v>
      </c>
      <c r="BL7" s="9" t="e">
        <f t="shared" ca="1" si="12"/>
        <v>#REF!</v>
      </c>
    </row>
    <row r="8" spans="1:64">
      <c r="B8" s="39" t="e">
        <f>#REF!</f>
        <v>#REF!</v>
      </c>
      <c r="C8" s="38"/>
      <c r="E8" s="71">
        <f>SUM(E9:E13)</f>
        <v>0</v>
      </c>
      <c r="F8" s="71">
        <f>SUM(F9:F13)</f>
        <v>0</v>
      </c>
      <c r="G8" s="71">
        <f>SUM(G9:G13)</f>
        <v>0</v>
      </c>
      <c r="I8" s="71">
        <f>SUM(I9:I13)</f>
        <v>0</v>
      </c>
      <c r="J8" s="71">
        <f ca="1">SUM(J9:J13)</f>
        <v>0</v>
      </c>
      <c r="K8" s="71">
        <f ca="1">SUM(K9:K13)</f>
        <v>0</v>
      </c>
      <c r="M8" s="71">
        <f ca="1">SUM(M9:M13)</f>
        <v>0</v>
      </c>
      <c r="N8" s="38"/>
      <c r="Q8" s="22"/>
      <c r="R8" s="30" t="e">
        <f>#REF!</f>
        <v>#REF!</v>
      </c>
      <c r="S8" s="30">
        <f t="shared" si="13"/>
        <v>0</v>
      </c>
      <c r="U8" s="30" t="e">
        <f>#REF!</f>
        <v>#REF!</v>
      </c>
      <c r="V8" s="30">
        <f t="shared" si="14"/>
        <v>0</v>
      </c>
      <c r="Y8" s="355" t="e">
        <f t="shared" si="0"/>
        <v>#REF!</v>
      </c>
      <c r="Z8" s="356" t="e">
        <f t="shared" si="8"/>
        <v>#REF!</v>
      </c>
      <c r="AA8" s="393" t="e">
        <f t="shared" si="9"/>
        <v>#REF!</v>
      </c>
      <c r="AB8" s="394" t="e">
        <f t="shared" si="9"/>
        <v>#REF!</v>
      </c>
      <c r="AC8" s="393" t="e">
        <f t="shared" si="9"/>
        <v>#REF!</v>
      </c>
      <c r="AD8" s="394" t="e">
        <f t="shared" si="9"/>
        <v>#REF!</v>
      </c>
      <c r="AE8" s="393" t="e">
        <f t="shared" si="9"/>
        <v>#REF!</v>
      </c>
      <c r="AF8" s="394" t="e">
        <f t="shared" si="9"/>
        <v>#REF!</v>
      </c>
      <c r="AG8" s="393" t="e">
        <f t="shared" si="9"/>
        <v>#REF!</v>
      </c>
      <c r="AH8" s="394" t="e">
        <f t="shared" si="9"/>
        <v>#REF!</v>
      </c>
      <c r="AI8" s="393" t="e">
        <f t="shared" si="9"/>
        <v>#REF!</v>
      </c>
      <c r="AJ8" s="394" t="e">
        <f t="shared" si="15"/>
        <v>#REF!</v>
      </c>
      <c r="AM8" s="355" t="e">
        <f t="shared" si="1"/>
        <v>#REF!</v>
      </c>
      <c r="AN8" s="356" t="e">
        <f t="shared" si="10"/>
        <v>#REF!</v>
      </c>
      <c r="AO8" s="393" t="e">
        <f>SUMPRODUCT(($J$74:$J$740=$AM8&amp;"- "&amp;$AN8)*($K$74:$K$740=AO$1)*($O$74:$O$740))</f>
        <v>#REF!</v>
      </c>
      <c r="AP8" s="393" t="e">
        <f t="shared" si="11"/>
        <v>#REF!</v>
      </c>
      <c r="AQ8" s="393" t="e">
        <f t="shared" si="11"/>
        <v>#REF!</v>
      </c>
      <c r="AR8" s="393" t="e">
        <f t="shared" si="11"/>
        <v>#REF!</v>
      </c>
      <c r="AS8" s="393" t="e">
        <f t="shared" si="11"/>
        <v>#REF!</v>
      </c>
      <c r="AT8" s="393" t="e">
        <f t="shared" si="11"/>
        <v>#REF!</v>
      </c>
      <c r="AU8" s="393" t="e">
        <f t="shared" si="11"/>
        <v>#REF!</v>
      </c>
      <c r="AV8" s="393" t="e">
        <f t="shared" si="11"/>
        <v>#REF!</v>
      </c>
      <c r="AW8" s="395" t="e">
        <f t="shared" si="5"/>
        <v>#REF!</v>
      </c>
      <c r="AZ8" s="355" t="e">
        <f t="shared" si="6"/>
        <v>#REF!</v>
      </c>
      <c r="BA8" s="356" t="e">
        <f>C13</f>
        <v>#REF!</v>
      </c>
      <c r="BB8" s="393" t="e">
        <f t="shared" ca="1" si="12"/>
        <v>#REF!</v>
      </c>
      <c r="BC8" s="394" t="e">
        <f t="shared" ca="1" si="12"/>
        <v>#REF!</v>
      </c>
      <c r="BD8" s="393" t="e">
        <f t="shared" ca="1" si="12"/>
        <v>#REF!</v>
      </c>
      <c r="BE8" s="394" t="e">
        <f t="shared" ca="1" si="12"/>
        <v>#REF!</v>
      </c>
      <c r="BF8" s="393" t="e">
        <f t="shared" ca="1" si="12"/>
        <v>#REF!</v>
      </c>
      <c r="BG8" s="394" t="e">
        <f t="shared" ca="1" si="12"/>
        <v>#REF!</v>
      </c>
      <c r="BH8" s="393" t="e">
        <f t="shared" ca="1" si="12"/>
        <v>#REF!</v>
      </c>
      <c r="BI8" s="394" t="e">
        <f t="shared" ca="1" si="12"/>
        <v>#REF!</v>
      </c>
      <c r="BJ8" s="393" t="e">
        <f t="shared" ca="1" si="12"/>
        <v>#REF!</v>
      </c>
      <c r="BK8" s="355" t="e">
        <f t="shared" ca="1" si="12"/>
        <v>#REF!</v>
      </c>
      <c r="BL8" s="356" t="e">
        <f t="shared" ca="1" si="12"/>
        <v>#REF!</v>
      </c>
    </row>
    <row r="9" spans="1:64">
      <c r="A9" s="1"/>
      <c r="B9" s="355" t="e">
        <f>#REF!</f>
        <v>#REF!</v>
      </c>
      <c r="C9" s="356" t="e">
        <f>#REF!</f>
        <v>#REF!</v>
      </c>
      <c r="E9" s="358"/>
      <c r="F9" s="358">
        <f>SUMIF($A$74:$A$741,B9&amp;"- "&amp;C9,$G$74:$G$741)</f>
        <v>0</v>
      </c>
      <c r="G9" s="358">
        <f>E9+F9</f>
        <v>0</v>
      </c>
      <c r="I9" s="358"/>
      <c r="J9" s="358">
        <f ca="1">SUMIF($J$74:$M$741,B9&amp;"- "&amp;C9,$Q$74:$Q$741)</f>
        <v>0</v>
      </c>
      <c r="K9" s="358">
        <f ca="1">I9+J9</f>
        <v>0</v>
      </c>
      <c r="M9" s="358">
        <f ca="1">G9-K9</f>
        <v>0</v>
      </c>
      <c r="N9" s="356"/>
      <c r="O9" s="32" t="str">
        <f ca="1">IF(M9=0,"",IF(N9=0,"ERROR",""))</f>
        <v/>
      </c>
      <c r="P9" s="33" t="str">
        <f t="shared" ref="P9:P23" ca="1" si="16">IF(O9="ERROR","Please insert comment","")</f>
        <v/>
      </c>
      <c r="Q9" s="22"/>
      <c r="R9" s="30" t="e">
        <f>#REF!</f>
        <v>#REF!</v>
      </c>
      <c r="S9" s="30">
        <f t="shared" si="13"/>
        <v>0</v>
      </c>
      <c r="U9" s="30" t="e">
        <f>#REF!</f>
        <v>#REF!</v>
      </c>
      <c r="V9" s="30">
        <f t="shared" si="14"/>
        <v>0</v>
      </c>
      <c r="Y9" s="39" t="e">
        <f t="shared" si="0"/>
        <v>#REF!</v>
      </c>
      <c r="Z9" s="38"/>
      <c r="AA9" s="57" t="e">
        <f t="shared" ref="AA9:AJ9" si="17">SUM(AA10:AA24)</f>
        <v>#REF!</v>
      </c>
      <c r="AB9" s="48" t="e">
        <f t="shared" si="17"/>
        <v>#REF!</v>
      </c>
      <c r="AC9" s="57" t="e">
        <f t="shared" si="17"/>
        <v>#REF!</v>
      </c>
      <c r="AD9" s="48" t="e">
        <f t="shared" si="17"/>
        <v>#REF!</v>
      </c>
      <c r="AE9" s="57" t="e">
        <f t="shared" si="17"/>
        <v>#REF!</v>
      </c>
      <c r="AF9" s="48" t="e">
        <f t="shared" si="17"/>
        <v>#REF!</v>
      </c>
      <c r="AG9" s="57" t="e">
        <f t="shared" si="17"/>
        <v>#REF!</v>
      </c>
      <c r="AH9" s="48" t="e">
        <f t="shared" si="17"/>
        <v>#REF!</v>
      </c>
      <c r="AI9" s="57" t="e">
        <f t="shared" si="17"/>
        <v>#REF!</v>
      </c>
      <c r="AJ9" s="48" t="e">
        <f t="shared" si="17"/>
        <v>#REF!</v>
      </c>
      <c r="AM9" s="39" t="e">
        <f t="shared" si="1"/>
        <v>#REF!</v>
      </c>
      <c r="AN9" s="38"/>
      <c r="AO9" s="57" t="e">
        <f t="shared" ref="AO9:AV9" si="18">SUM(AO10:AO24)</f>
        <v>#REF!</v>
      </c>
      <c r="AP9" s="48" t="e">
        <f t="shared" si="18"/>
        <v>#REF!</v>
      </c>
      <c r="AQ9" s="57" t="e">
        <f t="shared" si="18"/>
        <v>#REF!</v>
      </c>
      <c r="AR9" s="48" t="e">
        <f t="shared" si="18"/>
        <v>#REF!</v>
      </c>
      <c r="AS9" s="57" t="e">
        <f t="shared" si="18"/>
        <v>#REF!</v>
      </c>
      <c r="AT9" s="48" t="e">
        <f t="shared" si="18"/>
        <v>#REF!</v>
      </c>
      <c r="AU9" s="57" t="e">
        <f t="shared" si="18"/>
        <v>#REF!</v>
      </c>
      <c r="AV9" s="48" t="e">
        <f t="shared" si="18"/>
        <v>#REF!</v>
      </c>
      <c r="AW9" s="79" t="e">
        <f t="shared" si="5"/>
        <v>#REF!</v>
      </c>
      <c r="AZ9" s="39" t="e">
        <f t="shared" si="6"/>
        <v>#REF!</v>
      </c>
      <c r="BA9" s="38"/>
      <c r="BB9" s="57" t="e">
        <f ca="1">SUM(BB10:BB24)</f>
        <v>#REF!</v>
      </c>
      <c r="BC9" s="48" t="e">
        <f t="shared" ref="BC9:BL9" ca="1" si="19">SUM(BC10:BC24)</f>
        <v>#REF!</v>
      </c>
      <c r="BD9" s="57" t="e">
        <f t="shared" ca="1" si="19"/>
        <v>#REF!</v>
      </c>
      <c r="BE9" s="48" t="e">
        <f t="shared" ca="1" si="19"/>
        <v>#REF!</v>
      </c>
      <c r="BF9" s="57" t="e">
        <f t="shared" ca="1" si="19"/>
        <v>#REF!</v>
      </c>
      <c r="BG9" s="48" t="e">
        <f t="shared" ca="1" si="19"/>
        <v>#REF!</v>
      </c>
      <c r="BH9" s="57" t="e">
        <f t="shared" ca="1" si="19"/>
        <v>#REF!</v>
      </c>
      <c r="BI9" s="48" t="e">
        <f t="shared" ca="1" si="19"/>
        <v>#REF!</v>
      </c>
      <c r="BJ9" s="57" t="e">
        <f t="shared" ca="1" si="19"/>
        <v>#REF!</v>
      </c>
      <c r="BK9" s="39" t="e">
        <f t="shared" ca="1" si="19"/>
        <v>#REF!</v>
      </c>
      <c r="BL9" s="38" t="e">
        <f t="shared" ca="1" si="19"/>
        <v>#REF!</v>
      </c>
    </row>
    <row r="10" spans="1:64">
      <c r="A10" s="1"/>
      <c r="B10" s="1" t="e">
        <f>#REF!</f>
        <v>#REF!</v>
      </c>
      <c r="C10" s="9" t="e">
        <f>#REF!</f>
        <v>#REF!</v>
      </c>
      <c r="E10" s="73"/>
      <c r="F10" s="73">
        <f>SUMIF($A$74:$A$741,B10&amp;"- "&amp;C10,$G$74:$G$741)</f>
        <v>0</v>
      </c>
      <c r="G10" s="73">
        <f>E10+F10</f>
        <v>0</v>
      </c>
      <c r="I10" s="73"/>
      <c r="J10" s="73">
        <f ca="1">SUMIF($J$74:$M$741,B10&amp;"- "&amp;C10,$Q$74:$Q$741)</f>
        <v>0</v>
      </c>
      <c r="K10" s="73">
        <f ca="1">I10+J10</f>
        <v>0</v>
      </c>
      <c r="M10" s="73">
        <f ca="1">G10-K10</f>
        <v>0</v>
      </c>
      <c r="N10" s="9"/>
      <c r="O10" s="32" t="str">
        <f t="shared" ref="O10:O57" ca="1" si="20">IF(M10=0,"",IF(N10=0,"ERROR",""))</f>
        <v/>
      </c>
      <c r="P10" s="33" t="str">
        <f t="shared" ca="1" si="16"/>
        <v/>
      </c>
      <c r="Q10" s="22"/>
      <c r="R10" s="30" t="e">
        <f>#REF!</f>
        <v>#REF!</v>
      </c>
      <c r="S10" s="30">
        <f t="shared" si="13"/>
        <v>0</v>
      </c>
      <c r="U10" s="30" t="e">
        <f>#REF!</f>
        <v>#REF!</v>
      </c>
      <c r="V10" s="30">
        <f t="shared" si="14"/>
        <v>0</v>
      </c>
      <c r="Y10" s="355" t="e">
        <f t="shared" si="0"/>
        <v>#REF!</v>
      </c>
      <c r="Z10" s="356" t="e">
        <f t="shared" si="8"/>
        <v>#REF!</v>
      </c>
      <c r="AA10" s="393" t="e">
        <f t="shared" ref="AA10:AI24" si="21">SUMPRODUCT(($A$74:$A$741=$Y10&amp;"- "&amp;$Z10)*($C$74:$C$741=AA$1)*($G$74:$G$741))</f>
        <v>#REF!</v>
      </c>
      <c r="AB10" s="394" t="e">
        <f t="shared" si="21"/>
        <v>#REF!</v>
      </c>
      <c r="AC10" s="393" t="e">
        <f t="shared" si="21"/>
        <v>#REF!</v>
      </c>
      <c r="AD10" s="394" t="e">
        <f t="shared" si="21"/>
        <v>#REF!</v>
      </c>
      <c r="AE10" s="393" t="e">
        <f t="shared" si="21"/>
        <v>#REF!</v>
      </c>
      <c r="AF10" s="394" t="e">
        <f t="shared" si="21"/>
        <v>#REF!</v>
      </c>
      <c r="AG10" s="393" t="e">
        <f t="shared" si="21"/>
        <v>#REF!</v>
      </c>
      <c r="AH10" s="394" t="e">
        <f t="shared" si="21"/>
        <v>#REF!</v>
      </c>
      <c r="AI10" s="393" t="e">
        <f t="shared" si="21"/>
        <v>#REF!</v>
      </c>
      <c r="AJ10" s="394" t="e">
        <f t="shared" si="15"/>
        <v>#REF!</v>
      </c>
      <c r="AM10" s="355" t="e">
        <f t="shared" si="1"/>
        <v>#REF!</v>
      </c>
      <c r="AN10" s="356" t="e">
        <f t="shared" si="10"/>
        <v>#REF!</v>
      </c>
      <c r="AO10" s="393" t="e">
        <f t="shared" ref="AO10:AO24" si="22">SUMPRODUCT(($J$74:$J$740=$AM10&amp;"- "&amp;$AN10)*($K$74:$K$740=AO$1)*($O$74:$O$740))</f>
        <v>#REF!</v>
      </c>
      <c r="AP10" s="393" t="e">
        <f t="shared" si="11"/>
        <v>#REF!</v>
      </c>
      <c r="AQ10" s="393" t="e">
        <f t="shared" si="11"/>
        <v>#REF!</v>
      </c>
      <c r="AR10" s="393" t="e">
        <f t="shared" si="11"/>
        <v>#REF!</v>
      </c>
      <c r="AS10" s="393" t="e">
        <f t="shared" si="11"/>
        <v>#REF!</v>
      </c>
      <c r="AT10" s="393" t="e">
        <f t="shared" si="11"/>
        <v>#REF!</v>
      </c>
      <c r="AU10" s="393" t="e">
        <f t="shared" si="11"/>
        <v>#REF!</v>
      </c>
      <c r="AV10" s="393" t="e">
        <f t="shared" si="11"/>
        <v>#REF!</v>
      </c>
      <c r="AW10" s="395" t="e">
        <f t="shared" si="5"/>
        <v>#REF!</v>
      </c>
      <c r="AZ10" s="355" t="e">
        <f t="shared" si="6"/>
        <v>#REF!</v>
      </c>
      <c r="BA10" s="356" t="e">
        <f t="shared" ref="BA10:BA24" si="23">C15</f>
        <v>#REF!</v>
      </c>
      <c r="BB10" s="393" t="e">
        <f t="shared" ref="BB10:BL24" ca="1" si="24">SUMPRODUCT(($C$9:$C$68=$BA10)*($N$9:$N$68=BB$1)*($M$9:$M$68))</f>
        <v>#REF!</v>
      </c>
      <c r="BC10" s="394" t="e">
        <f t="shared" ca="1" si="24"/>
        <v>#REF!</v>
      </c>
      <c r="BD10" s="393" t="e">
        <f t="shared" ca="1" si="24"/>
        <v>#REF!</v>
      </c>
      <c r="BE10" s="394" t="e">
        <f t="shared" ca="1" si="24"/>
        <v>#REF!</v>
      </c>
      <c r="BF10" s="393" t="e">
        <f t="shared" ca="1" si="24"/>
        <v>#REF!</v>
      </c>
      <c r="BG10" s="394" t="e">
        <f t="shared" ca="1" si="24"/>
        <v>#REF!</v>
      </c>
      <c r="BH10" s="393" t="e">
        <f t="shared" ca="1" si="24"/>
        <v>#REF!</v>
      </c>
      <c r="BI10" s="394" t="e">
        <f t="shared" ca="1" si="24"/>
        <v>#REF!</v>
      </c>
      <c r="BJ10" s="393" t="e">
        <f t="shared" ca="1" si="24"/>
        <v>#REF!</v>
      </c>
      <c r="BK10" s="355" t="e">
        <f t="shared" ca="1" si="24"/>
        <v>#REF!</v>
      </c>
      <c r="BL10" s="356" t="e">
        <f t="shared" ca="1" si="24"/>
        <v>#REF!</v>
      </c>
    </row>
    <row r="11" spans="1:64">
      <c r="A11" s="1"/>
      <c r="B11" s="355" t="e">
        <f>#REF!</f>
        <v>#REF!</v>
      </c>
      <c r="C11" s="356" t="e">
        <f>#REF!</f>
        <v>#REF!</v>
      </c>
      <c r="E11" s="358"/>
      <c r="F11" s="358">
        <f>SUMIF($A$74:$A$741,B11&amp;"- "&amp;C11,$G$74:$G$741)</f>
        <v>0</v>
      </c>
      <c r="G11" s="358">
        <f>E11+F11</f>
        <v>0</v>
      </c>
      <c r="I11" s="358"/>
      <c r="J11" s="358">
        <f ca="1">SUMIF($J$74:$M$741,B11&amp;"- "&amp;C11,$Q$74:$Q$741)</f>
        <v>0</v>
      </c>
      <c r="K11" s="358">
        <f ca="1">I11+J11</f>
        <v>0</v>
      </c>
      <c r="M11" s="358">
        <f ca="1">G11-K11</f>
        <v>0</v>
      </c>
      <c r="N11" s="356"/>
      <c r="O11" s="32" t="str">
        <f t="shared" ca="1" si="20"/>
        <v/>
      </c>
      <c r="P11" s="33" t="str">
        <f t="shared" ca="1" si="16"/>
        <v/>
      </c>
      <c r="Q11" s="22"/>
      <c r="R11" s="30" t="e">
        <f>#REF!</f>
        <v>#REF!</v>
      </c>
      <c r="S11" s="30">
        <f t="shared" si="13"/>
        <v>0</v>
      </c>
      <c r="U11" s="30" t="e">
        <f>#REF!</f>
        <v>#REF!</v>
      </c>
      <c r="V11" s="30">
        <f t="shared" si="14"/>
        <v>0</v>
      </c>
      <c r="Y11" s="1" t="e">
        <f t="shared" si="0"/>
        <v>#REF!</v>
      </c>
      <c r="Z11" s="26" t="e">
        <f t="shared" si="0"/>
        <v>#REF!</v>
      </c>
      <c r="AA11" s="63" t="e">
        <f t="shared" si="21"/>
        <v>#REF!</v>
      </c>
      <c r="AB11" s="50" t="e">
        <f t="shared" si="21"/>
        <v>#REF!</v>
      </c>
      <c r="AC11" s="63" t="e">
        <f t="shared" si="21"/>
        <v>#REF!</v>
      </c>
      <c r="AD11" s="50" t="e">
        <f t="shared" si="21"/>
        <v>#REF!</v>
      </c>
      <c r="AE11" s="63" t="e">
        <f t="shared" si="21"/>
        <v>#REF!</v>
      </c>
      <c r="AF11" s="50" t="e">
        <f t="shared" si="21"/>
        <v>#REF!</v>
      </c>
      <c r="AG11" s="63" t="e">
        <f t="shared" si="21"/>
        <v>#REF!</v>
      </c>
      <c r="AH11" s="50" t="e">
        <f t="shared" si="21"/>
        <v>#REF!</v>
      </c>
      <c r="AI11" s="63" t="e">
        <f t="shared" si="21"/>
        <v>#REF!</v>
      </c>
      <c r="AJ11" s="50" t="e">
        <f t="shared" si="15"/>
        <v>#REF!</v>
      </c>
      <c r="AM11" s="1" t="e">
        <f t="shared" si="1"/>
        <v>#REF!</v>
      </c>
      <c r="AN11" s="26" t="e">
        <f t="shared" si="1"/>
        <v>#REF!</v>
      </c>
      <c r="AO11" s="62" t="e">
        <f t="shared" si="22"/>
        <v>#REF!</v>
      </c>
      <c r="AP11" s="62" t="e">
        <f t="shared" si="11"/>
        <v>#REF!</v>
      </c>
      <c r="AQ11" s="62" t="e">
        <f t="shared" si="11"/>
        <v>#REF!</v>
      </c>
      <c r="AR11" s="62" t="e">
        <f t="shared" si="11"/>
        <v>#REF!</v>
      </c>
      <c r="AS11" s="62" t="e">
        <f t="shared" si="11"/>
        <v>#REF!</v>
      </c>
      <c r="AT11" s="62" t="e">
        <f t="shared" si="11"/>
        <v>#REF!</v>
      </c>
      <c r="AU11" s="62" t="e">
        <f t="shared" si="11"/>
        <v>#REF!</v>
      </c>
      <c r="AV11" s="62" t="e">
        <f t="shared" si="11"/>
        <v>#REF!</v>
      </c>
      <c r="AW11" s="79" t="e">
        <f t="shared" si="5"/>
        <v>#REF!</v>
      </c>
      <c r="AZ11" s="1" t="e">
        <f t="shared" si="6"/>
        <v>#REF!</v>
      </c>
      <c r="BA11" s="26" t="e">
        <f t="shared" si="23"/>
        <v>#REF!</v>
      </c>
      <c r="BB11" s="63" t="e">
        <f t="shared" ca="1" si="24"/>
        <v>#REF!</v>
      </c>
      <c r="BC11" s="50" t="e">
        <f t="shared" ca="1" si="24"/>
        <v>#REF!</v>
      </c>
      <c r="BD11" s="63" t="e">
        <f t="shared" ca="1" si="24"/>
        <v>#REF!</v>
      </c>
      <c r="BE11" s="50" t="e">
        <f t="shared" ca="1" si="24"/>
        <v>#REF!</v>
      </c>
      <c r="BF11" s="63" t="e">
        <f t="shared" ca="1" si="24"/>
        <v>#REF!</v>
      </c>
      <c r="BG11" s="50" t="e">
        <f t="shared" ca="1" si="24"/>
        <v>#REF!</v>
      </c>
      <c r="BH11" s="63" t="e">
        <f t="shared" ca="1" si="24"/>
        <v>#REF!</v>
      </c>
      <c r="BI11" s="50" t="e">
        <f t="shared" ca="1" si="24"/>
        <v>#REF!</v>
      </c>
      <c r="BJ11" s="63" t="e">
        <f t="shared" ca="1" si="24"/>
        <v>#REF!</v>
      </c>
      <c r="BK11" s="1" t="e">
        <f t="shared" ca="1" si="24"/>
        <v>#REF!</v>
      </c>
      <c r="BL11" s="26" t="e">
        <f t="shared" ca="1" si="24"/>
        <v>#REF!</v>
      </c>
    </row>
    <row r="12" spans="1:64">
      <c r="A12" s="1"/>
      <c r="B12" s="1" t="e">
        <f>#REF!</f>
        <v>#REF!</v>
      </c>
      <c r="C12" s="9" t="e">
        <f>#REF!</f>
        <v>#REF!</v>
      </c>
      <c r="E12" s="73"/>
      <c r="F12" s="73">
        <f>SUMIF($A$74:$A$741,B12&amp;"- "&amp;C12,$G$74:$G$741)</f>
        <v>0</v>
      </c>
      <c r="G12" s="73">
        <f>E12+F12</f>
        <v>0</v>
      </c>
      <c r="I12" s="73"/>
      <c r="J12" s="73">
        <f ca="1">SUMIF($J$74:$M$741,B12&amp;"- "&amp;C12,$Q$74:$Q$741)</f>
        <v>0</v>
      </c>
      <c r="K12" s="73">
        <f ca="1">I12+J12</f>
        <v>0</v>
      </c>
      <c r="M12" s="73">
        <f ca="1">G12-K12</f>
        <v>0</v>
      </c>
      <c r="N12" s="9"/>
      <c r="O12" s="32" t="str">
        <f t="shared" ca="1" si="20"/>
        <v/>
      </c>
      <c r="P12" s="33" t="str">
        <f t="shared" ca="1" si="16"/>
        <v/>
      </c>
      <c r="Q12" s="22"/>
      <c r="R12" s="30" t="e">
        <f>#REF!</f>
        <v>#REF!</v>
      </c>
      <c r="S12" s="30">
        <f t="shared" si="13"/>
        <v>0</v>
      </c>
      <c r="U12" s="30" t="e">
        <f>#REF!</f>
        <v>#REF!</v>
      </c>
      <c r="V12" s="30">
        <f t="shared" si="14"/>
        <v>0</v>
      </c>
      <c r="Y12" s="355" t="e">
        <f t="shared" si="0"/>
        <v>#REF!</v>
      </c>
      <c r="Z12" s="356" t="e">
        <f t="shared" ref="Z12:Z28" si="25">C17</f>
        <v>#REF!</v>
      </c>
      <c r="AA12" s="393" t="e">
        <f t="shared" si="21"/>
        <v>#REF!</v>
      </c>
      <c r="AB12" s="394" t="e">
        <f t="shared" si="21"/>
        <v>#REF!</v>
      </c>
      <c r="AC12" s="393" t="e">
        <f t="shared" si="21"/>
        <v>#REF!</v>
      </c>
      <c r="AD12" s="394" t="e">
        <f t="shared" si="21"/>
        <v>#REF!</v>
      </c>
      <c r="AE12" s="393" t="e">
        <f t="shared" si="21"/>
        <v>#REF!</v>
      </c>
      <c r="AF12" s="394" t="e">
        <f t="shared" si="21"/>
        <v>#REF!</v>
      </c>
      <c r="AG12" s="393" t="e">
        <f t="shared" si="21"/>
        <v>#REF!</v>
      </c>
      <c r="AH12" s="394" t="e">
        <f t="shared" si="21"/>
        <v>#REF!</v>
      </c>
      <c r="AI12" s="393" t="e">
        <f t="shared" si="21"/>
        <v>#REF!</v>
      </c>
      <c r="AJ12" s="394" t="e">
        <f t="shared" si="15"/>
        <v>#REF!</v>
      </c>
      <c r="AM12" s="355" t="e">
        <f t="shared" si="1"/>
        <v>#REF!</v>
      </c>
      <c r="AN12" s="356" t="e">
        <f t="shared" ref="AN12:AN26" si="26">C17</f>
        <v>#REF!</v>
      </c>
      <c r="AO12" s="393" t="e">
        <f t="shared" si="22"/>
        <v>#REF!</v>
      </c>
      <c r="AP12" s="393" t="e">
        <f t="shared" si="11"/>
        <v>#REF!</v>
      </c>
      <c r="AQ12" s="393" t="e">
        <f t="shared" si="11"/>
        <v>#REF!</v>
      </c>
      <c r="AR12" s="393" t="e">
        <f t="shared" si="11"/>
        <v>#REF!</v>
      </c>
      <c r="AS12" s="393" t="e">
        <f t="shared" si="11"/>
        <v>#REF!</v>
      </c>
      <c r="AT12" s="393" t="e">
        <f t="shared" si="11"/>
        <v>#REF!</v>
      </c>
      <c r="AU12" s="393" t="e">
        <f t="shared" si="11"/>
        <v>#REF!</v>
      </c>
      <c r="AV12" s="393" t="e">
        <f t="shared" si="11"/>
        <v>#REF!</v>
      </c>
      <c r="AW12" s="395" t="e">
        <f t="shared" si="5"/>
        <v>#REF!</v>
      </c>
      <c r="AZ12" s="355" t="e">
        <f t="shared" si="6"/>
        <v>#REF!</v>
      </c>
      <c r="BA12" s="356" t="e">
        <f t="shared" si="23"/>
        <v>#REF!</v>
      </c>
      <c r="BB12" s="393" t="e">
        <f t="shared" ca="1" si="24"/>
        <v>#REF!</v>
      </c>
      <c r="BC12" s="394" t="e">
        <f t="shared" ca="1" si="24"/>
        <v>#REF!</v>
      </c>
      <c r="BD12" s="393" t="e">
        <f t="shared" ca="1" si="24"/>
        <v>#REF!</v>
      </c>
      <c r="BE12" s="394" t="e">
        <f t="shared" ca="1" si="24"/>
        <v>#REF!</v>
      </c>
      <c r="BF12" s="393" t="e">
        <f t="shared" ca="1" si="24"/>
        <v>#REF!</v>
      </c>
      <c r="BG12" s="394" t="e">
        <f t="shared" ca="1" si="24"/>
        <v>#REF!</v>
      </c>
      <c r="BH12" s="393" t="e">
        <f t="shared" ca="1" si="24"/>
        <v>#REF!</v>
      </c>
      <c r="BI12" s="394" t="e">
        <f t="shared" ca="1" si="24"/>
        <v>#REF!</v>
      </c>
      <c r="BJ12" s="393" t="e">
        <f t="shared" ca="1" si="24"/>
        <v>#REF!</v>
      </c>
      <c r="BK12" s="355" t="e">
        <f t="shared" ca="1" si="24"/>
        <v>#REF!</v>
      </c>
      <c r="BL12" s="356" t="e">
        <f t="shared" ca="1" si="24"/>
        <v>#REF!</v>
      </c>
    </row>
    <row r="13" spans="1:64">
      <c r="A13" s="1"/>
      <c r="B13" s="355" t="e">
        <f>#REF!</f>
        <v>#REF!</v>
      </c>
      <c r="C13" s="356" t="e">
        <f>#REF!</f>
        <v>#REF!</v>
      </c>
      <c r="E13" s="358"/>
      <c r="F13" s="358">
        <f>SUMIF($A$74:$A$741,B13&amp;"- "&amp;C13,$G$74:$G$741)</f>
        <v>0</v>
      </c>
      <c r="G13" s="358">
        <f>E13+F13</f>
        <v>0</v>
      </c>
      <c r="I13" s="358"/>
      <c r="J13" s="358">
        <f ca="1">SUMIF($J$74:$M$741,B13&amp;"- "&amp;C13,$Q$74:$Q$741)</f>
        <v>0</v>
      </c>
      <c r="K13" s="358">
        <f ca="1">I13+J13</f>
        <v>0</v>
      </c>
      <c r="M13" s="358">
        <f ca="1">G13-K13</f>
        <v>0</v>
      </c>
      <c r="N13" s="356"/>
      <c r="O13" s="32" t="str">
        <f t="shared" ca="1" si="20"/>
        <v/>
      </c>
      <c r="P13" s="33" t="str">
        <f t="shared" ca="1" si="16"/>
        <v/>
      </c>
      <c r="Q13" s="22"/>
      <c r="R13" s="30" t="e">
        <f>#REF!</f>
        <v>#REF!</v>
      </c>
      <c r="S13" s="30">
        <f t="shared" si="13"/>
        <v>0</v>
      </c>
      <c r="U13" s="30" t="e">
        <f>#REF!</f>
        <v>#REF!</v>
      </c>
      <c r="V13" s="30">
        <f t="shared" si="14"/>
        <v>0</v>
      </c>
      <c r="Y13" s="1" t="e">
        <f t="shared" si="0"/>
        <v>#REF!</v>
      </c>
      <c r="Z13" s="9" t="e">
        <f t="shared" si="25"/>
        <v>#REF!</v>
      </c>
      <c r="AA13" s="63" t="e">
        <f t="shared" si="21"/>
        <v>#REF!</v>
      </c>
      <c r="AB13" s="49" t="e">
        <f t="shared" si="21"/>
        <v>#REF!</v>
      </c>
      <c r="AC13" s="63" t="e">
        <f t="shared" si="21"/>
        <v>#REF!</v>
      </c>
      <c r="AD13" s="49" t="e">
        <f t="shared" si="21"/>
        <v>#REF!</v>
      </c>
      <c r="AE13" s="63" t="e">
        <f t="shared" si="21"/>
        <v>#REF!</v>
      </c>
      <c r="AF13" s="49" t="e">
        <f t="shared" si="21"/>
        <v>#REF!</v>
      </c>
      <c r="AG13" s="63" t="e">
        <f t="shared" si="21"/>
        <v>#REF!</v>
      </c>
      <c r="AH13" s="49" t="e">
        <f t="shared" si="21"/>
        <v>#REF!</v>
      </c>
      <c r="AI13" s="63" t="e">
        <f t="shared" si="21"/>
        <v>#REF!</v>
      </c>
      <c r="AJ13" s="49" t="e">
        <f t="shared" si="15"/>
        <v>#REF!</v>
      </c>
      <c r="AM13" s="1" t="e">
        <f t="shared" si="1"/>
        <v>#REF!</v>
      </c>
      <c r="AN13" s="9" t="e">
        <f t="shared" si="26"/>
        <v>#REF!</v>
      </c>
      <c r="AO13" s="62" t="e">
        <f t="shared" si="22"/>
        <v>#REF!</v>
      </c>
      <c r="AP13" s="62" t="e">
        <f t="shared" si="11"/>
        <v>#REF!</v>
      </c>
      <c r="AQ13" s="62" t="e">
        <f t="shared" si="11"/>
        <v>#REF!</v>
      </c>
      <c r="AR13" s="62" t="e">
        <f t="shared" si="11"/>
        <v>#REF!</v>
      </c>
      <c r="AS13" s="62" t="e">
        <f t="shared" si="11"/>
        <v>#REF!</v>
      </c>
      <c r="AT13" s="62" t="e">
        <f t="shared" si="11"/>
        <v>#REF!</v>
      </c>
      <c r="AU13" s="62" t="e">
        <f t="shared" si="11"/>
        <v>#REF!</v>
      </c>
      <c r="AV13" s="62" t="e">
        <f t="shared" si="11"/>
        <v>#REF!</v>
      </c>
      <c r="AW13" s="79" t="e">
        <f t="shared" si="5"/>
        <v>#REF!</v>
      </c>
      <c r="AZ13" s="1" t="e">
        <f t="shared" si="6"/>
        <v>#REF!</v>
      </c>
      <c r="BA13" s="9" t="e">
        <f t="shared" si="23"/>
        <v>#REF!</v>
      </c>
      <c r="BB13" s="63" t="e">
        <f t="shared" ca="1" si="24"/>
        <v>#REF!</v>
      </c>
      <c r="BC13" s="49" t="e">
        <f t="shared" ca="1" si="24"/>
        <v>#REF!</v>
      </c>
      <c r="BD13" s="63" t="e">
        <f t="shared" ca="1" si="24"/>
        <v>#REF!</v>
      </c>
      <c r="BE13" s="49" t="e">
        <f t="shared" ca="1" si="24"/>
        <v>#REF!</v>
      </c>
      <c r="BF13" s="63" t="e">
        <f t="shared" ca="1" si="24"/>
        <v>#REF!</v>
      </c>
      <c r="BG13" s="49" t="e">
        <f t="shared" ca="1" si="24"/>
        <v>#REF!</v>
      </c>
      <c r="BH13" s="63" t="e">
        <f t="shared" ca="1" si="24"/>
        <v>#REF!</v>
      </c>
      <c r="BI13" s="49" t="e">
        <f t="shared" ca="1" si="24"/>
        <v>#REF!</v>
      </c>
      <c r="BJ13" s="63" t="e">
        <f t="shared" ca="1" si="24"/>
        <v>#REF!</v>
      </c>
      <c r="BK13" s="1" t="e">
        <f t="shared" ca="1" si="24"/>
        <v>#REF!</v>
      </c>
      <c r="BL13" s="9" t="e">
        <f t="shared" ca="1" si="24"/>
        <v>#REF!</v>
      </c>
    </row>
    <row r="14" spans="1:64">
      <c r="A14" s="1"/>
      <c r="B14" s="39" t="e">
        <f>#REF!</f>
        <v>#REF!</v>
      </c>
      <c r="C14" s="38"/>
      <c r="E14" s="71">
        <f>SUM(E15:E29)</f>
        <v>0</v>
      </c>
      <c r="F14" s="71">
        <f>SUM(F15:F29)</f>
        <v>0</v>
      </c>
      <c r="G14" s="71">
        <f>SUM(G15:G29)</f>
        <v>0</v>
      </c>
      <c r="I14" s="71">
        <f>SUM(I15:I29)</f>
        <v>0</v>
      </c>
      <c r="J14" s="71">
        <f ca="1">SUM(J15:J29)</f>
        <v>0</v>
      </c>
      <c r="K14" s="71">
        <f ca="1">SUM(K15:K29)</f>
        <v>0</v>
      </c>
      <c r="M14" s="71">
        <f ca="1">SUM(M15:M29)</f>
        <v>0</v>
      </c>
      <c r="N14" s="38"/>
      <c r="O14" s="32" t="str">
        <f t="shared" ca="1" si="20"/>
        <v/>
      </c>
      <c r="P14" s="33" t="str">
        <f t="shared" ca="1" si="16"/>
        <v/>
      </c>
      <c r="Q14" s="22"/>
      <c r="R14" s="24" t="s">
        <v>17</v>
      </c>
      <c r="S14" s="25">
        <f>SUM(S5:S13)</f>
        <v>0</v>
      </c>
      <c r="T14" s="3" t="str">
        <f>IF(F69=S14,"","ERROR")</f>
        <v/>
      </c>
      <c r="U14" s="30" t="e">
        <f>#REF!</f>
        <v>#REF!</v>
      </c>
      <c r="V14" s="30">
        <f t="shared" si="14"/>
        <v>0</v>
      </c>
      <c r="W14" s="15"/>
      <c r="Y14" s="355" t="e">
        <f t="shared" si="0"/>
        <v>#REF!</v>
      </c>
      <c r="Z14" s="356" t="e">
        <f t="shared" si="25"/>
        <v>#REF!</v>
      </c>
      <c r="AA14" s="393" t="e">
        <f t="shared" si="21"/>
        <v>#REF!</v>
      </c>
      <c r="AB14" s="394" t="e">
        <f t="shared" si="21"/>
        <v>#REF!</v>
      </c>
      <c r="AC14" s="393" t="e">
        <f t="shared" si="21"/>
        <v>#REF!</v>
      </c>
      <c r="AD14" s="394" t="e">
        <f t="shared" si="21"/>
        <v>#REF!</v>
      </c>
      <c r="AE14" s="393" t="e">
        <f t="shared" si="21"/>
        <v>#REF!</v>
      </c>
      <c r="AF14" s="394" t="e">
        <f t="shared" si="21"/>
        <v>#REF!</v>
      </c>
      <c r="AG14" s="393" t="e">
        <f t="shared" si="21"/>
        <v>#REF!</v>
      </c>
      <c r="AH14" s="394" t="e">
        <f t="shared" si="21"/>
        <v>#REF!</v>
      </c>
      <c r="AI14" s="393" t="e">
        <f t="shared" si="21"/>
        <v>#REF!</v>
      </c>
      <c r="AJ14" s="394" t="e">
        <f t="shared" si="15"/>
        <v>#REF!</v>
      </c>
      <c r="AM14" s="355" t="e">
        <f t="shared" si="1"/>
        <v>#REF!</v>
      </c>
      <c r="AN14" s="356" t="e">
        <f t="shared" si="26"/>
        <v>#REF!</v>
      </c>
      <c r="AO14" s="393" t="e">
        <f t="shared" si="22"/>
        <v>#REF!</v>
      </c>
      <c r="AP14" s="393" t="e">
        <f t="shared" si="11"/>
        <v>#REF!</v>
      </c>
      <c r="AQ14" s="393" t="e">
        <f t="shared" si="11"/>
        <v>#REF!</v>
      </c>
      <c r="AR14" s="393" t="e">
        <f t="shared" si="11"/>
        <v>#REF!</v>
      </c>
      <c r="AS14" s="393" t="e">
        <f t="shared" si="11"/>
        <v>#REF!</v>
      </c>
      <c r="AT14" s="393" t="e">
        <f t="shared" si="11"/>
        <v>#REF!</v>
      </c>
      <c r="AU14" s="393" t="e">
        <f t="shared" si="11"/>
        <v>#REF!</v>
      </c>
      <c r="AV14" s="393" t="e">
        <f t="shared" si="11"/>
        <v>#REF!</v>
      </c>
      <c r="AW14" s="395" t="e">
        <f t="shared" si="5"/>
        <v>#REF!</v>
      </c>
      <c r="AZ14" s="355" t="e">
        <f t="shared" si="6"/>
        <v>#REF!</v>
      </c>
      <c r="BA14" s="356" t="e">
        <f t="shared" si="23"/>
        <v>#REF!</v>
      </c>
      <c r="BB14" s="393" t="e">
        <f t="shared" ca="1" si="24"/>
        <v>#REF!</v>
      </c>
      <c r="BC14" s="394" t="e">
        <f t="shared" ca="1" si="24"/>
        <v>#REF!</v>
      </c>
      <c r="BD14" s="393" t="e">
        <f t="shared" ca="1" si="24"/>
        <v>#REF!</v>
      </c>
      <c r="BE14" s="394" t="e">
        <f t="shared" ca="1" si="24"/>
        <v>#REF!</v>
      </c>
      <c r="BF14" s="393" t="e">
        <f t="shared" ca="1" si="24"/>
        <v>#REF!</v>
      </c>
      <c r="BG14" s="394" t="e">
        <f t="shared" ca="1" si="24"/>
        <v>#REF!</v>
      </c>
      <c r="BH14" s="393" t="e">
        <f t="shared" ca="1" si="24"/>
        <v>#REF!</v>
      </c>
      <c r="BI14" s="394" t="e">
        <f t="shared" ca="1" si="24"/>
        <v>#REF!</v>
      </c>
      <c r="BJ14" s="393" t="e">
        <f t="shared" ca="1" si="24"/>
        <v>#REF!</v>
      </c>
      <c r="BK14" s="355" t="e">
        <f t="shared" ca="1" si="24"/>
        <v>#REF!</v>
      </c>
      <c r="BL14" s="356" t="e">
        <f t="shared" ca="1" si="24"/>
        <v>#REF!</v>
      </c>
    </row>
    <row r="15" spans="1:64" ht="9.75" customHeight="1">
      <c r="A15" s="1"/>
      <c r="B15" s="1" t="e">
        <f>#REF!</f>
        <v>#REF!</v>
      </c>
      <c r="C15" s="26" t="e">
        <f>#REF!</f>
        <v>#REF!</v>
      </c>
      <c r="E15" s="73"/>
      <c r="F15" s="73">
        <f t="shared" ref="F15:F29" si="27">SUMIF($A$74:$A$741,B15&amp;"- "&amp;C15,$G$74:$G$741)</f>
        <v>0</v>
      </c>
      <c r="G15" s="73">
        <f t="shared" ref="G15:G29" si="28">E15+F15</f>
        <v>0</v>
      </c>
      <c r="I15" s="73"/>
      <c r="J15" s="73">
        <f t="shared" ref="J15:J29" ca="1" si="29">SUMIF($J$74:$M$741,B15&amp;"- "&amp;C15,$Q$74:$Q$741)</f>
        <v>0</v>
      </c>
      <c r="K15" s="73">
        <f t="shared" ref="K15:K29" ca="1" si="30">I15+J15</f>
        <v>0</v>
      </c>
      <c r="M15" s="73">
        <f t="shared" ref="M15:M29" ca="1" si="31">G15-K15</f>
        <v>0</v>
      </c>
      <c r="O15" s="32" t="str">
        <f t="shared" ca="1" si="20"/>
        <v/>
      </c>
      <c r="P15" s="33" t="str">
        <f t="shared" ca="1" si="16"/>
        <v/>
      </c>
      <c r="Q15" s="22"/>
      <c r="U15" s="30" t="e">
        <f>#REF!</f>
        <v>#REF!</v>
      </c>
      <c r="V15" s="30">
        <f t="shared" si="14"/>
        <v>0</v>
      </c>
      <c r="Y15" s="1" t="e">
        <f t="shared" si="0"/>
        <v>#REF!</v>
      </c>
      <c r="Z15" s="9" t="e">
        <f t="shared" si="25"/>
        <v>#REF!</v>
      </c>
      <c r="AA15" s="63" t="e">
        <f t="shared" si="21"/>
        <v>#REF!</v>
      </c>
      <c r="AB15" s="49" t="e">
        <f t="shared" si="21"/>
        <v>#REF!</v>
      </c>
      <c r="AC15" s="63" t="e">
        <f t="shared" si="21"/>
        <v>#REF!</v>
      </c>
      <c r="AD15" s="49" t="e">
        <f t="shared" si="21"/>
        <v>#REF!</v>
      </c>
      <c r="AE15" s="63" t="e">
        <f t="shared" si="21"/>
        <v>#REF!</v>
      </c>
      <c r="AF15" s="49" t="e">
        <f t="shared" si="21"/>
        <v>#REF!</v>
      </c>
      <c r="AG15" s="63" t="e">
        <f t="shared" si="21"/>
        <v>#REF!</v>
      </c>
      <c r="AH15" s="49" t="e">
        <f t="shared" si="21"/>
        <v>#REF!</v>
      </c>
      <c r="AI15" s="63" t="e">
        <f t="shared" si="21"/>
        <v>#REF!</v>
      </c>
      <c r="AJ15" s="49" t="e">
        <f t="shared" si="15"/>
        <v>#REF!</v>
      </c>
      <c r="AM15" s="1" t="e">
        <f t="shared" si="1"/>
        <v>#REF!</v>
      </c>
      <c r="AN15" s="9" t="e">
        <f t="shared" si="26"/>
        <v>#REF!</v>
      </c>
      <c r="AO15" s="62" t="e">
        <f t="shared" si="22"/>
        <v>#REF!</v>
      </c>
      <c r="AP15" s="62" t="e">
        <f t="shared" si="11"/>
        <v>#REF!</v>
      </c>
      <c r="AQ15" s="62" t="e">
        <f t="shared" si="11"/>
        <v>#REF!</v>
      </c>
      <c r="AR15" s="62" t="e">
        <f t="shared" si="11"/>
        <v>#REF!</v>
      </c>
      <c r="AS15" s="62" t="e">
        <f t="shared" si="11"/>
        <v>#REF!</v>
      </c>
      <c r="AT15" s="62" t="e">
        <f t="shared" si="11"/>
        <v>#REF!</v>
      </c>
      <c r="AU15" s="62" t="e">
        <f t="shared" si="11"/>
        <v>#REF!</v>
      </c>
      <c r="AV15" s="62" t="e">
        <f t="shared" si="11"/>
        <v>#REF!</v>
      </c>
      <c r="AW15" s="79" t="e">
        <f t="shared" si="5"/>
        <v>#REF!</v>
      </c>
      <c r="AZ15" s="1" t="e">
        <f t="shared" si="6"/>
        <v>#REF!</v>
      </c>
      <c r="BA15" s="9" t="e">
        <f t="shared" si="23"/>
        <v>#REF!</v>
      </c>
      <c r="BB15" s="63" t="e">
        <f t="shared" ca="1" si="24"/>
        <v>#REF!</v>
      </c>
      <c r="BC15" s="49" t="e">
        <f t="shared" ca="1" si="24"/>
        <v>#REF!</v>
      </c>
      <c r="BD15" s="63" t="e">
        <f t="shared" ca="1" si="24"/>
        <v>#REF!</v>
      </c>
      <c r="BE15" s="49" t="e">
        <f t="shared" ca="1" si="24"/>
        <v>#REF!</v>
      </c>
      <c r="BF15" s="63" t="e">
        <f t="shared" ca="1" si="24"/>
        <v>#REF!</v>
      </c>
      <c r="BG15" s="49" t="e">
        <f t="shared" ca="1" si="24"/>
        <v>#REF!</v>
      </c>
      <c r="BH15" s="63" t="e">
        <f t="shared" ca="1" si="24"/>
        <v>#REF!</v>
      </c>
      <c r="BI15" s="49" t="e">
        <f t="shared" ca="1" si="24"/>
        <v>#REF!</v>
      </c>
      <c r="BJ15" s="63" t="e">
        <f t="shared" ca="1" si="24"/>
        <v>#REF!</v>
      </c>
      <c r="BK15" s="1" t="e">
        <f t="shared" ca="1" si="24"/>
        <v>#REF!</v>
      </c>
      <c r="BL15" s="9" t="e">
        <f t="shared" ca="1" si="24"/>
        <v>#REF!</v>
      </c>
    </row>
    <row r="16" spans="1:64" ht="10.5" customHeight="1">
      <c r="A16" s="1"/>
      <c r="B16" s="355" t="e">
        <f>#REF!</f>
        <v>#REF!</v>
      </c>
      <c r="C16" s="356" t="e">
        <f>#REF!</f>
        <v>#REF!</v>
      </c>
      <c r="E16" s="358"/>
      <c r="F16" s="358">
        <f t="shared" si="27"/>
        <v>0</v>
      </c>
      <c r="G16" s="358">
        <f t="shared" si="28"/>
        <v>0</v>
      </c>
      <c r="I16" s="358"/>
      <c r="J16" s="358">
        <f t="shared" ca="1" si="29"/>
        <v>0</v>
      </c>
      <c r="K16" s="358">
        <f t="shared" ca="1" si="30"/>
        <v>0</v>
      </c>
      <c r="M16" s="358">
        <f t="shared" ca="1" si="31"/>
        <v>0</v>
      </c>
      <c r="N16" s="356"/>
      <c r="O16" s="32" t="str">
        <f t="shared" ca="1" si="20"/>
        <v/>
      </c>
      <c r="P16" s="33" t="str">
        <f t="shared" ca="1" si="16"/>
        <v/>
      </c>
      <c r="Q16" s="22"/>
      <c r="U16" s="24" t="s">
        <v>8</v>
      </c>
      <c r="V16" s="25">
        <f>SUM(V5:V15)</f>
        <v>0</v>
      </c>
      <c r="Y16" s="355" t="e">
        <f t="shared" si="0"/>
        <v>#REF!</v>
      </c>
      <c r="Z16" s="356" t="e">
        <f t="shared" si="25"/>
        <v>#REF!</v>
      </c>
      <c r="AA16" s="393" t="e">
        <f t="shared" si="21"/>
        <v>#REF!</v>
      </c>
      <c r="AB16" s="394" t="e">
        <f t="shared" si="21"/>
        <v>#REF!</v>
      </c>
      <c r="AC16" s="393" t="e">
        <f t="shared" si="21"/>
        <v>#REF!</v>
      </c>
      <c r="AD16" s="394" t="e">
        <f t="shared" si="21"/>
        <v>#REF!</v>
      </c>
      <c r="AE16" s="393" t="e">
        <f t="shared" si="21"/>
        <v>#REF!</v>
      </c>
      <c r="AF16" s="394" t="e">
        <f t="shared" si="21"/>
        <v>#REF!</v>
      </c>
      <c r="AG16" s="393" t="e">
        <f t="shared" si="21"/>
        <v>#REF!</v>
      </c>
      <c r="AH16" s="394" t="e">
        <f t="shared" si="21"/>
        <v>#REF!</v>
      </c>
      <c r="AI16" s="393" t="e">
        <f t="shared" si="21"/>
        <v>#REF!</v>
      </c>
      <c r="AJ16" s="394" t="e">
        <f t="shared" si="15"/>
        <v>#REF!</v>
      </c>
      <c r="AM16" s="355" t="e">
        <f t="shared" si="1"/>
        <v>#REF!</v>
      </c>
      <c r="AN16" s="356" t="e">
        <f t="shared" si="26"/>
        <v>#REF!</v>
      </c>
      <c r="AO16" s="393" t="e">
        <f t="shared" si="22"/>
        <v>#REF!</v>
      </c>
      <c r="AP16" s="393" t="e">
        <f t="shared" si="11"/>
        <v>#REF!</v>
      </c>
      <c r="AQ16" s="393" t="e">
        <f t="shared" si="11"/>
        <v>#REF!</v>
      </c>
      <c r="AR16" s="393" t="e">
        <f t="shared" si="11"/>
        <v>#REF!</v>
      </c>
      <c r="AS16" s="393" t="e">
        <f t="shared" si="11"/>
        <v>#REF!</v>
      </c>
      <c r="AT16" s="393" t="e">
        <f t="shared" si="11"/>
        <v>#REF!</v>
      </c>
      <c r="AU16" s="393" t="e">
        <f t="shared" si="11"/>
        <v>#REF!</v>
      </c>
      <c r="AV16" s="393" t="e">
        <f t="shared" si="11"/>
        <v>#REF!</v>
      </c>
      <c r="AW16" s="395" t="e">
        <f t="shared" si="5"/>
        <v>#REF!</v>
      </c>
      <c r="AZ16" s="355" t="e">
        <f t="shared" si="6"/>
        <v>#REF!</v>
      </c>
      <c r="BA16" s="356" t="e">
        <f t="shared" si="23"/>
        <v>#REF!</v>
      </c>
      <c r="BB16" s="393" t="e">
        <f t="shared" ca="1" si="24"/>
        <v>#REF!</v>
      </c>
      <c r="BC16" s="394" t="e">
        <f t="shared" ca="1" si="24"/>
        <v>#REF!</v>
      </c>
      <c r="BD16" s="393" t="e">
        <f t="shared" ca="1" si="24"/>
        <v>#REF!</v>
      </c>
      <c r="BE16" s="394" t="e">
        <f t="shared" ca="1" si="24"/>
        <v>#REF!</v>
      </c>
      <c r="BF16" s="393" t="e">
        <f t="shared" ca="1" si="24"/>
        <v>#REF!</v>
      </c>
      <c r="BG16" s="394" t="e">
        <f t="shared" ca="1" si="24"/>
        <v>#REF!</v>
      </c>
      <c r="BH16" s="393" t="e">
        <f t="shared" ca="1" si="24"/>
        <v>#REF!</v>
      </c>
      <c r="BI16" s="394" t="e">
        <f t="shared" ca="1" si="24"/>
        <v>#REF!</v>
      </c>
      <c r="BJ16" s="393" t="e">
        <f t="shared" ca="1" si="24"/>
        <v>#REF!</v>
      </c>
      <c r="BK16" s="355" t="e">
        <f t="shared" ca="1" si="24"/>
        <v>#REF!</v>
      </c>
      <c r="BL16" s="356" t="e">
        <f t="shared" ca="1" si="24"/>
        <v>#REF!</v>
      </c>
    </row>
    <row r="17" spans="1:64" ht="9.75" customHeight="1">
      <c r="A17" s="1"/>
      <c r="B17" s="1" t="e">
        <f>#REF!</f>
        <v>#REF!</v>
      </c>
      <c r="C17" s="26" t="e">
        <f>#REF!</f>
        <v>#REF!</v>
      </c>
      <c r="E17" s="73"/>
      <c r="F17" s="73">
        <f t="shared" si="27"/>
        <v>0</v>
      </c>
      <c r="G17" s="73">
        <f t="shared" si="28"/>
        <v>0</v>
      </c>
      <c r="I17" s="73"/>
      <c r="J17" s="73">
        <f t="shared" ca="1" si="29"/>
        <v>0</v>
      </c>
      <c r="K17" s="73">
        <f t="shared" ca="1" si="30"/>
        <v>0</v>
      </c>
      <c r="M17" s="73">
        <f t="shared" ca="1" si="31"/>
        <v>0</v>
      </c>
      <c r="O17" s="32" t="str">
        <f t="shared" ca="1" si="20"/>
        <v/>
      </c>
      <c r="P17" s="33" t="str">
        <f t="shared" ca="1" si="16"/>
        <v/>
      </c>
      <c r="Q17" s="22"/>
      <c r="R17" s="17" t="s">
        <v>16</v>
      </c>
      <c r="S17" s="23" t="s">
        <v>3</v>
      </c>
      <c r="Y17" s="1" t="e">
        <f t="shared" si="0"/>
        <v>#REF!</v>
      </c>
      <c r="Z17" s="9" t="e">
        <f t="shared" si="25"/>
        <v>#REF!</v>
      </c>
      <c r="AA17" s="63" t="e">
        <f t="shared" si="21"/>
        <v>#REF!</v>
      </c>
      <c r="AB17" s="49" t="e">
        <f t="shared" si="21"/>
        <v>#REF!</v>
      </c>
      <c r="AC17" s="63" t="e">
        <f t="shared" si="21"/>
        <v>#REF!</v>
      </c>
      <c r="AD17" s="49" t="e">
        <f t="shared" si="21"/>
        <v>#REF!</v>
      </c>
      <c r="AE17" s="63" t="e">
        <f t="shared" si="21"/>
        <v>#REF!</v>
      </c>
      <c r="AF17" s="49" t="e">
        <f t="shared" si="21"/>
        <v>#REF!</v>
      </c>
      <c r="AG17" s="63" t="e">
        <f t="shared" si="21"/>
        <v>#REF!</v>
      </c>
      <c r="AH17" s="49" t="e">
        <f t="shared" si="21"/>
        <v>#REF!</v>
      </c>
      <c r="AI17" s="63" t="e">
        <f t="shared" si="21"/>
        <v>#REF!</v>
      </c>
      <c r="AJ17" s="49" t="e">
        <f t="shared" si="15"/>
        <v>#REF!</v>
      </c>
      <c r="AM17" s="1" t="e">
        <f t="shared" si="1"/>
        <v>#REF!</v>
      </c>
      <c r="AN17" s="9" t="e">
        <f t="shared" si="26"/>
        <v>#REF!</v>
      </c>
      <c r="AO17" s="62" t="e">
        <f t="shared" si="22"/>
        <v>#REF!</v>
      </c>
      <c r="AP17" s="62" t="e">
        <f t="shared" si="11"/>
        <v>#REF!</v>
      </c>
      <c r="AQ17" s="62" t="e">
        <f t="shared" si="11"/>
        <v>#REF!</v>
      </c>
      <c r="AR17" s="62" t="e">
        <f t="shared" si="11"/>
        <v>#REF!</v>
      </c>
      <c r="AS17" s="62" t="e">
        <f t="shared" si="11"/>
        <v>#REF!</v>
      </c>
      <c r="AT17" s="62" t="e">
        <f t="shared" si="11"/>
        <v>#REF!</v>
      </c>
      <c r="AU17" s="62" t="e">
        <f t="shared" si="11"/>
        <v>#REF!</v>
      </c>
      <c r="AV17" s="62" t="e">
        <f t="shared" si="11"/>
        <v>#REF!</v>
      </c>
      <c r="AW17" s="79" t="e">
        <f t="shared" si="5"/>
        <v>#REF!</v>
      </c>
      <c r="AZ17" s="1" t="e">
        <f t="shared" si="6"/>
        <v>#REF!</v>
      </c>
      <c r="BA17" s="9" t="e">
        <f t="shared" si="23"/>
        <v>#REF!</v>
      </c>
      <c r="BB17" s="63" t="e">
        <f t="shared" ca="1" si="24"/>
        <v>#REF!</v>
      </c>
      <c r="BC17" s="49" t="e">
        <f t="shared" ca="1" si="24"/>
        <v>#REF!</v>
      </c>
      <c r="BD17" s="63" t="e">
        <f t="shared" ca="1" si="24"/>
        <v>#REF!</v>
      </c>
      <c r="BE17" s="49" t="e">
        <f t="shared" ca="1" si="24"/>
        <v>#REF!</v>
      </c>
      <c r="BF17" s="63" t="e">
        <f t="shared" ca="1" si="24"/>
        <v>#REF!</v>
      </c>
      <c r="BG17" s="49" t="e">
        <f t="shared" ca="1" si="24"/>
        <v>#REF!</v>
      </c>
      <c r="BH17" s="63" t="e">
        <f t="shared" ca="1" si="24"/>
        <v>#REF!</v>
      </c>
      <c r="BI17" s="49" t="e">
        <f t="shared" ca="1" si="24"/>
        <v>#REF!</v>
      </c>
      <c r="BJ17" s="63" t="e">
        <f t="shared" ca="1" si="24"/>
        <v>#REF!</v>
      </c>
      <c r="BK17" s="1" t="e">
        <f t="shared" ca="1" si="24"/>
        <v>#REF!</v>
      </c>
      <c r="BL17" s="9" t="e">
        <f t="shared" ca="1" si="24"/>
        <v>#REF!</v>
      </c>
    </row>
    <row r="18" spans="1:64" ht="9.75" customHeight="1">
      <c r="A18" s="1"/>
      <c r="B18" s="355" t="e">
        <f>#REF!</f>
        <v>#REF!</v>
      </c>
      <c r="C18" s="356" t="e">
        <f>#REF!</f>
        <v>#REF!</v>
      </c>
      <c r="E18" s="358"/>
      <c r="F18" s="358">
        <f t="shared" si="27"/>
        <v>0</v>
      </c>
      <c r="G18" s="358">
        <f t="shared" si="28"/>
        <v>0</v>
      </c>
      <c r="I18" s="358"/>
      <c r="J18" s="358">
        <f t="shared" ca="1" si="29"/>
        <v>0</v>
      </c>
      <c r="K18" s="358">
        <f t="shared" ca="1" si="30"/>
        <v>0</v>
      </c>
      <c r="M18" s="358">
        <f t="shared" ca="1" si="31"/>
        <v>0</v>
      </c>
      <c r="N18" s="356"/>
      <c r="O18" s="32" t="str">
        <f t="shared" ca="1" si="20"/>
        <v/>
      </c>
      <c r="P18" s="33" t="str">
        <f t="shared" ca="1" si="16"/>
        <v/>
      </c>
      <c r="Q18" s="22"/>
      <c r="R18" s="30" t="e">
        <f>#REF!</f>
        <v>#REF!</v>
      </c>
      <c r="S18" s="30">
        <f>SUMIF($K$74:$K$741,R18,$O$74:$O$741)</f>
        <v>0</v>
      </c>
      <c r="Y18" s="355" t="e">
        <f t="shared" si="0"/>
        <v>#REF!</v>
      </c>
      <c r="Z18" s="356" t="e">
        <f t="shared" si="25"/>
        <v>#REF!</v>
      </c>
      <c r="AA18" s="393" t="e">
        <f t="shared" si="21"/>
        <v>#REF!</v>
      </c>
      <c r="AB18" s="394" t="e">
        <f t="shared" si="21"/>
        <v>#REF!</v>
      </c>
      <c r="AC18" s="393" t="e">
        <f t="shared" si="21"/>
        <v>#REF!</v>
      </c>
      <c r="AD18" s="394" t="e">
        <f t="shared" si="21"/>
        <v>#REF!</v>
      </c>
      <c r="AE18" s="393" t="e">
        <f t="shared" si="21"/>
        <v>#REF!</v>
      </c>
      <c r="AF18" s="394" t="e">
        <f t="shared" si="21"/>
        <v>#REF!</v>
      </c>
      <c r="AG18" s="393" t="e">
        <f t="shared" si="21"/>
        <v>#REF!</v>
      </c>
      <c r="AH18" s="394" t="e">
        <f t="shared" si="21"/>
        <v>#REF!</v>
      </c>
      <c r="AI18" s="393" t="e">
        <f t="shared" si="21"/>
        <v>#REF!</v>
      </c>
      <c r="AJ18" s="394" t="e">
        <f t="shared" si="15"/>
        <v>#REF!</v>
      </c>
      <c r="AM18" s="355" t="e">
        <f t="shared" si="1"/>
        <v>#REF!</v>
      </c>
      <c r="AN18" s="356" t="e">
        <f t="shared" si="26"/>
        <v>#REF!</v>
      </c>
      <c r="AO18" s="393" t="e">
        <f t="shared" si="22"/>
        <v>#REF!</v>
      </c>
      <c r="AP18" s="393" t="e">
        <f t="shared" si="11"/>
        <v>#REF!</v>
      </c>
      <c r="AQ18" s="393" t="e">
        <f t="shared" si="11"/>
        <v>#REF!</v>
      </c>
      <c r="AR18" s="393" t="e">
        <f t="shared" si="11"/>
        <v>#REF!</v>
      </c>
      <c r="AS18" s="393" t="e">
        <f t="shared" si="11"/>
        <v>#REF!</v>
      </c>
      <c r="AT18" s="393" t="e">
        <f t="shared" si="11"/>
        <v>#REF!</v>
      </c>
      <c r="AU18" s="393" t="e">
        <f t="shared" si="11"/>
        <v>#REF!</v>
      </c>
      <c r="AV18" s="393" t="e">
        <f t="shared" si="11"/>
        <v>#REF!</v>
      </c>
      <c r="AW18" s="395" t="e">
        <f t="shared" si="5"/>
        <v>#REF!</v>
      </c>
      <c r="AZ18" s="355" t="e">
        <f t="shared" si="6"/>
        <v>#REF!</v>
      </c>
      <c r="BA18" s="356" t="e">
        <f t="shared" si="23"/>
        <v>#REF!</v>
      </c>
      <c r="BB18" s="393" t="e">
        <f t="shared" ca="1" si="24"/>
        <v>#REF!</v>
      </c>
      <c r="BC18" s="394" t="e">
        <f t="shared" ca="1" si="24"/>
        <v>#REF!</v>
      </c>
      <c r="BD18" s="393" t="e">
        <f t="shared" ca="1" si="24"/>
        <v>#REF!</v>
      </c>
      <c r="BE18" s="394" t="e">
        <f t="shared" ca="1" si="24"/>
        <v>#REF!</v>
      </c>
      <c r="BF18" s="393" t="e">
        <f t="shared" ca="1" si="24"/>
        <v>#REF!</v>
      </c>
      <c r="BG18" s="394" t="e">
        <f t="shared" ca="1" si="24"/>
        <v>#REF!</v>
      </c>
      <c r="BH18" s="393" t="e">
        <f t="shared" ca="1" si="24"/>
        <v>#REF!</v>
      </c>
      <c r="BI18" s="394" t="e">
        <f t="shared" ca="1" si="24"/>
        <v>#REF!</v>
      </c>
      <c r="BJ18" s="393" t="e">
        <f t="shared" ca="1" si="24"/>
        <v>#REF!</v>
      </c>
      <c r="BK18" s="355" t="e">
        <f t="shared" ca="1" si="24"/>
        <v>#REF!</v>
      </c>
      <c r="BL18" s="356" t="e">
        <f t="shared" ca="1" si="24"/>
        <v>#REF!</v>
      </c>
    </row>
    <row r="19" spans="1:64" ht="9" customHeight="1">
      <c r="A19" s="1"/>
      <c r="B19" s="1" t="e">
        <f>#REF!</f>
        <v>#REF!</v>
      </c>
      <c r="C19" s="26" t="e">
        <f>#REF!</f>
        <v>#REF!</v>
      </c>
      <c r="E19" s="73"/>
      <c r="F19" s="73">
        <f t="shared" si="27"/>
        <v>0</v>
      </c>
      <c r="G19" s="73">
        <f t="shared" si="28"/>
        <v>0</v>
      </c>
      <c r="I19" s="73"/>
      <c r="J19" s="73">
        <f t="shared" ca="1" si="29"/>
        <v>0</v>
      </c>
      <c r="K19" s="73">
        <f t="shared" ca="1" si="30"/>
        <v>0</v>
      </c>
      <c r="M19" s="73">
        <f t="shared" ca="1" si="31"/>
        <v>0</v>
      </c>
      <c r="O19" s="32" t="str">
        <f t="shared" ca="1" si="20"/>
        <v/>
      </c>
      <c r="P19" s="33" t="str">
        <f t="shared" ca="1" si="16"/>
        <v/>
      </c>
      <c r="Q19" s="22"/>
      <c r="R19" s="30" t="e">
        <f>#REF!</f>
        <v>#REF!</v>
      </c>
      <c r="S19" s="30">
        <f t="shared" ref="S19:S25" si="32">SUMIF($K$74:$K$741,R19,$O$74:$O$741)</f>
        <v>0</v>
      </c>
      <c r="Y19" s="1" t="e">
        <f t="shared" si="0"/>
        <v>#REF!</v>
      </c>
      <c r="Z19" s="9" t="e">
        <f t="shared" si="25"/>
        <v>#REF!</v>
      </c>
      <c r="AA19" s="63" t="e">
        <f t="shared" si="21"/>
        <v>#REF!</v>
      </c>
      <c r="AB19" s="49" t="e">
        <f t="shared" si="21"/>
        <v>#REF!</v>
      </c>
      <c r="AC19" s="63" t="e">
        <f t="shared" si="21"/>
        <v>#REF!</v>
      </c>
      <c r="AD19" s="49" t="e">
        <f t="shared" si="21"/>
        <v>#REF!</v>
      </c>
      <c r="AE19" s="63" t="e">
        <f t="shared" si="21"/>
        <v>#REF!</v>
      </c>
      <c r="AF19" s="49" t="e">
        <f t="shared" si="21"/>
        <v>#REF!</v>
      </c>
      <c r="AG19" s="63" t="e">
        <f t="shared" si="21"/>
        <v>#REF!</v>
      </c>
      <c r="AH19" s="49" t="e">
        <f t="shared" si="21"/>
        <v>#REF!</v>
      </c>
      <c r="AI19" s="63" t="e">
        <f t="shared" si="21"/>
        <v>#REF!</v>
      </c>
      <c r="AJ19" s="49" t="e">
        <f t="shared" si="15"/>
        <v>#REF!</v>
      </c>
      <c r="AM19" s="1" t="e">
        <f t="shared" si="1"/>
        <v>#REF!</v>
      </c>
      <c r="AN19" s="9" t="e">
        <f t="shared" si="26"/>
        <v>#REF!</v>
      </c>
      <c r="AO19" s="62" t="e">
        <f t="shared" si="22"/>
        <v>#REF!</v>
      </c>
      <c r="AP19" s="62" t="e">
        <f t="shared" si="11"/>
        <v>#REF!</v>
      </c>
      <c r="AQ19" s="62" t="e">
        <f t="shared" si="11"/>
        <v>#REF!</v>
      </c>
      <c r="AR19" s="62" t="e">
        <f t="shared" si="11"/>
        <v>#REF!</v>
      </c>
      <c r="AS19" s="62" t="e">
        <f t="shared" si="11"/>
        <v>#REF!</v>
      </c>
      <c r="AT19" s="62" t="e">
        <f t="shared" si="11"/>
        <v>#REF!</v>
      </c>
      <c r="AU19" s="62" t="e">
        <f t="shared" si="11"/>
        <v>#REF!</v>
      </c>
      <c r="AV19" s="62" t="e">
        <f t="shared" si="11"/>
        <v>#REF!</v>
      </c>
      <c r="AW19" s="79" t="e">
        <f t="shared" si="5"/>
        <v>#REF!</v>
      </c>
      <c r="AZ19" s="1" t="e">
        <f t="shared" si="6"/>
        <v>#REF!</v>
      </c>
      <c r="BA19" s="9" t="e">
        <f t="shared" si="23"/>
        <v>#REF!</v>
      </c>
      <c r="BB19" s="63" t="e">
        <f t="shared" ca="1" si="24"/>
        <v>#REF!</v>
      </c>
      <c r="BC19" s="49" t="e">
        <f t="shared" ca="1" si="24"/>
        <v>#REF!</v>
      </c>
      <c r="BD19" s="63" t="e">
        <f t="shared" ca="1" si="24"/>
        <v>#REF!</v>
      </c>
      <c r="BE19" s="49" t="e">
        <f t="shared" ca="1" si="24"/>
        <v>#REF!</v>
      </c>
      <c r="BF19" s="63" t="e">
        <f t="shared" ca="1" si="24"/>
        <v>#REF!</v>
      </c>
      <c r="BG19" s="49" t="e">
        <f t="shared" ca="1" si="24"/>
        <v>#REF!</v>
      </c>
      <c r="BH19" s="63" t="e">
        <f t="shared" ca="1" si="24"/>
        <v>#REF!</v>
      </c>
      <c r="BI19" s="49" t="e">
        <f t="shared" ca="1" si="24"/>
        <v>#REF!</v>
      </c>
      <c r="BJ19" s="63" t="e">
        <f t="shared" ca="1" si="24"/>
        <v>#REF!</v>
      </c>
      <c r="BK19" s="1" t="e">
        <f t="shared" ca="1" si="24"/>
        <v>#REF!</v>
      </c>
      <c r="BL19" s="9" t="e">
        <f t="shared" ca="1" si="24"/>
        <v>#REF!</v>
      </c>
    </row>
    <row r="20" spans="1:64" ht="11.25" customHeight="1">
      <c r="A20" s="1"/>
      <c r="B20" s="355" t="e">
        <f>#REF!</f>
        <v>#REF!</v>
      </c>
      <c r="C20" s="356" t="e">
        <f>#REF!</f>
        <v>#REF!</v>
      </c>
      <c r="E20" s="358"/>
      <c r="F20" s="358">
        <f t="shared" si="27"/>
        <v>0</v>
      </c>
      <c r="G20" s="358">
        <f t="shared" si="28"/>
        <v>0</v>
      </c>
      <c r="I20" s="358"/>
      <c r="J20" s="358">
        <f t="shared" ca="1" si="29"/>
        <v>0</v>
      </c>
      <c r="K20" s="358">
        <f t="shared" ca="1" si="30"/>
        <v>0</v>
      </c>
      <c r="M20" s="358">
        <f t="shared" ca="1" si="31"/>
        <v>0</v>
      </c>
      <c r="N20" s="356"/>
      <c r="O20" s="32" t="str">
        <f t="shared" ca="1" si="20"/>
        <v/>
      </c>
      <c r="P20" s="33" t="str">
        <f t="shared" ca="1" si="16"/>
        <v/>
      </c>
      <c r="Q20" s="22"/>
      <c r="R20" s="30" t="e">
        <f>#REF!</f>
        <v>#REF!</v>
      </c>
      <c r="S20" s="30">
        <f t="shared" si="32"/>
        <v>0</v>
      </c>
      <c r="Y20" s="355" t="e">
        <f t="shared" si="0"/>
        <v>#REF!</v>
      </c>
      <c r="Z20" s="356" t="e">
        <f t="shared" si="25"/>
        <v>#REF!</v>
      </c>
      <c r="AA20" s="393" t="e">
        <f t="shared" si="21"/>
        <v>#REF!</v>
      </c>
      <c r="AB20" s="394" t="e">
        <f t="shared" si="21"/>
        <v>#REF!</v>
      </c>
      <c r="AC20" s="393" t="e">
        <f t="shared" si="21"/>
        <v>#REF!</v>
      </c>
      <c r="AD20" s="394" t="e">
        <f t="shared" si="21"/>
        <v>#REF!</v>
      </c>
      <c r="AE20" s="393" t="e">
        <f t="shared" si="21"/>
        <v>#REF!</v>
      </c>
      <c r="AF20" s="394" t="e">
        <f t="shared" si="21"/>
        <v>#REF!</v>
      </c>
      <c r="AG20" s="393" t="e">
        <f t="shared" si="21"/>
        <v>#REF!</v>
      </c>
      <c r="AH20" s="394" t="e">
        <f t="shared" si="21"/>
        <v>#REF!</v>
      </c>
      <c r="AI20" s="393" t="e">
        <f t="shared" si="21"/>
        <v>#REF!</v>
      </c>
      <c r="AJ20" s="394" t="e">
        <f t="shared" ref="AJ20:AJ31" si="33">SUM(AA20:AI20)</f>
        <v>#REF!</v>
      </c>
      <c r="AM20" s="355" t="e">
        <f t="shared" si="1"/>
        <v>#REF!</v>
      </c>
      <c r="AN20" s="356" t="e">
        <f t="shared" si="26"/>
        <v>#REF!</v>
      </c>
      <c r="AO20" s="393" t="e">
        <f t="shared" si="22"/>
        <v>#REF!</v>
      </c>
      <c r="AP20" s="393" t="e">
        <f t="shared" ref="AP20:AV24" si="34">SUMPRODUCT(($J$74:$J$740=$AM20&amp;"- "&amp;$AN20)*($K$74:$K$740=AP$1)*($O$74:$O$740))</f>
        <v>#REF!</v>
      </c>
      <c r="AQ20" s="393" t="e">
        <f t="shared" si="34"/>
        <v>#REF!</v>
      </c>
      <c r="AR20" s="393" t="e">
        <f t="shared" si="34"/>
        <v>#REF!</v>
      </c>
      <c r="AS20" s="393" t="e">
        <f t="shared" si="34"/>
        <v>#REF!</v>
      </c>
      <c r="AT20" s="393" t="e">
        <f t="shared" si="34"/>
        <v>#REF!</v>
      </c>
      <c r="AU20" s="393" t="e">
        <f t="shared" si="34"/>
        <v>#REF!</v>
      </c>
      <c r="AV20" s="393" t="e">
        <f t="shared" si="34"/>
        <v>#REF!</v>
      </c>
      <c r="AW20" s="395" t="e">
        <f t="shared" si="5"/>
        <v>#REF!</v>
      </c>
      <c r="AZ20" s="355" t="e">
        <f t="shared" si="6"/>
        <v>#REF!</v>
      </c>
      <c r="BA20" s="356" t="e">
        <f t="shared" si="23"/>
        <v>#REF!</v>
      </c>
      <c r="BB20" s="393" t="e">
        <f t="shared" ca="1" si="24"/>
        <v>#REF!</v>
      </c>
      <c r="BC20" s="394" t="e">
        <f t="shared" ca="1" si="24"/>
        <v>#REF!</v>
      </c>
      <c r="BD20" s="393" t="e">
        <f t="shared" ca="1" si="24"/>
        <v>#REF!</v>
      </c>
      <c r="BE20" s="394" t="e">
        <f t="shared" ca="1" si="24"/>
        <v>#REF!</v>
      </c>
      <c r="BF20" s="393" t="e">
        <f t="shared" ca="1" si="24"/>
        <v>#REF!</v>
      </c>
      <c r="BG20" s="394" t="e">
        <f t="shared" ca="1" si="24"/>
        <v>#REF!</v>
      </c>
      <c r="BH20" s="393" t="e">
        <f t="shared" ca="1" si="24"/>
        <v>#REF!</v>
      </c>
      <c r="BI20" s="394" t="e">
        <f t="shared" ca="1" si="24"/>
        <v>#REF!</v>
      </c>
      <c r="BJ20" s="393" t="e">
        <f t="shared" ca="1" si="24"/>
        <v>#REF!</v>
      </c>
      <c r="BK20" s="355" t="e">
        <f t="shared" ca="1" si="24"/>
        <v>#REF!</v>
      </c>
      <c r="BL20" s="356" t="e">
        <f t="shared" ca="1" si="24"/>
        <v>#REF!</v>
      </c>
    </row>
    <row r="21" spans="1:64" ht="10.5" customHeight="1">
      <c r="A21" s="1"/>
      <c r="B21" s="1" t="e">
        <f>#REF!</f>
        <v>#REF!</v>
      </c>
      <c r="C21" s="26" t="e">
        <f>#REF!</f>
        <v>#REF!</v>
      </c>
      <c r="E21" s="73"/>
      <c r="F21" s="73">
        <f t="shared" si="27"/>
        <v>0</v>
      </c>
      <c r="G21" s="73">
        <f t="shared" si="28"/>
        <v>0</v>
      </c>
      <c r="I21" s="73"/>
      <c r="J21" s="73">
        <f t="shared" ca="1" si="29"/>
        <v>0</v>
      </c>
      <c r="K21" s="73">
        <f t="shared" ca="1" si="30"/>
        <v>0</v>
      </c>
      <c r="M21" s="73">
        <f t="shared" ca="1" si="31"/>
        <v>0</v>
      </c>
      <c r="O21" s="32" t="str">
        <f t="shared" ca="1" si="20"/>
        <v/>
      </c>
      <c r="P21" s="33" t="str">
        <f t="shared" ca="1" si="16"/>
        <v/>
      </c>
      <c r="Q21" s="22"/>
      <c r="R21" s="30" t="e">
        <f>#REF!</f>
        <v>#REF!</v>
      </c>
      <c r="S21" s="30">
        <f t="shared" si="32"/>
        <v>0</v>
      </c>
      <c r="Y21" s="1" t="e">
        <f t="shared" si="0"/>
        <v>#REF!</v>
      </c>
      <c r="Z21" s="9" t="e">
        <f t="shared" si="25"/>
        <v>#REF!</v>
      </c>
      <c r="AA21" s="63" t="e">
        <f t="shared" si="21"/>
        <v>#REF!</v>
      </c>
      <c r="AB21" s="49" t="e">
        <f t="shared" si="21"/>
        <v>#REF!</v>
      </c>
      <c r="AC21" s="63" t="e">
        <f t="shared" si="21"/>
        <v>#REF!</v>
      </c>
      <c r="AD21" s="49" t="e">
        <f t="shared" si="21"/>
        <v>#REF!</v>
      </c>
      <c r="AE21" s="63" t="e">
        <f t="shared" si="21"/>
        <v>#REF!</v>
      </c>
      <c r="AF21" s="49" t="e">
        <f t="shared" si="21"/>
        <v>#REF!</v>
      </c>
      <c r="AG21" s="63" t="e">
        <f t="shared" si="21"/>
        <v>#REF!</v>
      </c>
      <c r="AH21" s="49" t="e">
        <f t="shared" si="21"/>
        <v>#REF!</v>
      </c>
      <c r="AI21" s="63" t="e">
        <f t="shared" si="21"/>
        <v>#REF!</v>
      </c>
      <c r="AJ21" s="49" t="e">
        <f t="shared" si="33"/>
        <v>#REF!</v>
      </c>
      <c r="AM21" s="1" t="e">
        <f t="shared" si="1"/>
        <v>#REF!</v>
      </c>
      <c r="AN21" s="9" t="e">
        <f t="shared" si="26"/>
        <v>#REF!</v>
      </c>
      <c r="AO21" s="62" t="e">
        <f t="shared" si="22"/>
        <v>#REF!</v>
      </c>
      <c r="AP21" s="62" t="e">
        <f t="shared" si="34"/>
        <v>#REF!</v>
      </c>
      <c r="AQ21" s="62" t="e">
        <f t="shared" si="34"/>
        <v>#REF!</v>
      </c>
      <c r="AR21" s="62" t="e">
        <f t="shared" si="34"/>
        <v>#REF!</v>
      </c>
      <c r="AS21" s="62" t="e">
        <f t="shared" si="34"/>
        <v>#REF!</v>
      </c>
      <c r="AT21" s="62" t="e">
        <f t="shared" si="34"/>
        <v>#REF!</v>
      </c>
      <c r="AU21" s="62" t="e">
        <f t="shared" si="34"/>
        <v>#REF!</v>
      </c>
      <c r="AV21" s="62" t="e">
        <f t="shared" si="34"/>
        <v>#REF!</v>
      </c>
      <c r="AW21" s="79" t="e">
        <f t="shared" si="5"/>
        <v>#REF!</v>
      </c>
      <c r="AZ21" s="1" t="e">
        <f t="shared" si="6"/>
        <v>#REF!</v>
      </c>
      <c r="BA21" s="9" t="e">
        <f t="shared" si="23"/>
        <v>#REF!</v>
      </c>
      <c r="BB21" s="63" t="e">
        <f t="shared" ca="1" si="24"/>
        <v>#REF!</v>
      </c>
      <c r="BC21" s="49" t="e">
        <f t="shared" ca="1" si="24"/>
        <v>#REF!</v>
      </c>
      <c r="BD21" s="63" t="e">
        <f t="shared" ca="1" si="24"/>
        <v>#REF!</v>
      </c>
      <c r="BE21" s="49" t="e">
        <f t="shared" ca="1" si="24"/>
        <v>#REF!</v>
      </c>
      <c r="BF21" s="63" t="e">
        <f t="shared" ca="1" si="24"/>
        <v>#REF!</v>
      </c>
      <c r="BG21" s="49" t="e">
        <f t="shared" ca="1" si="24"/>
        <v>#REF!</v>
      </c>
      <c r="BH21" s="63" t="e">
        <f t="shared" ca="1" si="24"/>
        <v>#REF!</v>
      </c>
      <c r="BI21" s="49" t="e">
        <f t="shared" ca="1" si="24"/>
        <v>#REF!</v>
      </c>
      <c r="BJ21" s="63" t="e">
        <f t="shared" ca="1" si="24"/>
        <v>#REF!</v>
      </c>
      <c r="BK21" s="1" t="e">
        <f t="shared" ca="1" si="24"/>
        <v>#REF!</v>
      </c>
      <c r="BL21" s="9" t="e">
        <f t="shared" ca="1" si="24"/>
        <v>#REF!</v>
      </c>
    </row>
    <row r="22" spans="1:64">
      <c r="A22" s="1"/>
      <c r="B22" s="355" t="e">
        <f>#REF!</f>
        <v>#REF!</v>
      </c>
      <c r="C22" s="356" t="e">
        <f>#REF!</f>
        <v>#REF!</v>
      </c>
      <c r="E22" s="358"/>
      <c r="F22" s="358">
        <f t="shared" si="27"/>
        <v>0</v>
      </c>
      <c r="G22" s="358">
        <f t="shared" si="28"/>
        <v>0</v>
      </c>
      <c r="I22" s="358"/>
      <c r="J22" s="358">
        <f t="shared" ca="1" si="29"/>
        <v>0</v>
      </c>
      <c r="K22" s="358">
        <f t="shared" ca="1" si="30"/>
        <v>0</v>
      </c>
      <c r="M22" s="358">
        <f t="shared" ca="1" si="31"/>
        <v>0</v>
      </c>
      <c r="N22" s="356"/>
      <c r="O22" s="32" t="str">
        <f t="shared" ca="1" si="20"/>
        <v/>
      </c>
      <c r="P22" s="33" t="str">
        <f t="shared" ca="1" si="16"/>
        <v/>
      </c>
      <c r="Q22" s="22"/>
      <c r="R22" s="30" t="e">
        <f>#REF!</f>
        <v>#REF!</v>
      </c>
      <c r="S22" s="30">
        <f t="shared" si="32"/>
        <v>0</v>
      </c>
      <c r="Y22" s="355" t="e">
        <f t="shared" si="0"/>
        <v>#REF!</v>
      </c>
      <c r="Z22" s="356" t="e">
        <f t="shared" si="25"/>
        <v>#REF!</v>
      </c>
      <c r="AA22" s="393" t="e">
        <f t="shared" si="21"/>
        <v>#REF!</v>
      </c>
      <c r="AB22" s="394" t="e">
        <f t="shared" si="21"/>
        <v>#REF!</v>
      </c>
      <c r="AC22" s="393" t="e">
        <f t="shared" si="21"/>
        <v>#REF!</v>
      </c>
      <c r="AD22" s="394" t="e">
        <f t="shared" si="21"/>
        <v>#REF!</v>
      </c>
      <c r="AE22" s="393" t="e">
        <f t="shared" si="21"/>
        <v>#REF!</v>
      </c>
      <c r="AF22" s="394" t="e">
        <f t="shared" si="21"/>
        <v>#REF!</v>
      </c>
      <c r="AG22" s="393" t="e">
        <f t="shared" si="21"/>
        <v>#REF!</v>
      </c>
      <c r="AH22" s="394" t="e">
        <f t="shared" si="21"/>
        <v>#REF!</v>
      </c>
      <c r="AI22" s="393" t="e">
        <f t="shared" si="21"/>
        <v>#REF!</v>
      </c>
      <c r="AJ22" s="394" t="e">
        <f t="shared" si="33"/>
        <v>#REF!</v>
      </c>
      <c r="AM22" s="355" t="e">
        <f t="shared" si="1"/>
        <v>#REF!</v>
      </c>
      <c r="AN22" s="356" t="e">
        <f t="shared" si="26"/>
        <v>#REF!</v>
      </c>
      <c r="AO22" s="393" t="e">
        <f t="shared" si="22"/>
        <v>#REF!</v>
      </c>
      <c r="AP22" s="393" t="e">
        <f t="shared" si="34"/>
        <v>#REF!</v>
      </c>
      <c r="AQ22" s="393" t="e">
        <f t="shared" si="34"/>
        <v>#REF!</v>
      </c>
      <c r="AR22" s="393" t="e">
        <f t="shared" si="34"/>
        <v>#REF!</v>
      </c>
      <c r="AS22" s="393" t="e">
        <f t="shared" si="34"/>
        <v>#REF!</v>
      </c>
      <c r="AT22" s="393" t="e">
        <f t="shared" si="34"/>
        <v>#REF!</v>
      </c>
      <c r="AU22" s="393" t="e">
        <f t="shared" si="34"/>
        <v>#REF!</v>
      </c>
      <c r="AV22" s="393" t="e">
        <f t="shared" si="34"/>
        <v>#REF!</v>
      </c>
      <c r="AW22" s="395" t="e">
        <f t="shared" si="5"/>
        <v>#REF!</v>
      </c>
      <c r="AZ22" s="355" t="e">
        <f t="shared" si="6"/>
        <v>#REF!</v>
      </c>
      <c r="BA22" s="356" t="e">
        <f t="shared" si="23"/>
        <v>#REF!</v>
      </c>
      <c r="BB22" s="393" t="e">
        <f t="shared" ca="1" si="24"/>
        <v>#REF!</v>
      </c>
      <c r="BC22" s="394" t="e">
        <f t="shared" ca="1" si="24"/>
        <v>#REF!</v>
      </c>
      <c r="BD22" s="393" t="e">
        <f t="shared" ca="1" si="24"/>
        <v>#REF!</v>
      </c>
      <c r="BE22" s="394" t="e">
        <f t="shared" ca="1" si="24"/>
        <v>#REF!</v>
      </c>
      <c r="BF22" s="393" t="e">
        <f t="shared" ca="1" si="24"/>
        <v>#REF!</v>
      </c>
      <c r="BG22" s="394" t="e">
        <f t="shared" ca="1" si="24"/>
        <v>#REF!</v>
      </c>
      <c r="BH22" s="393" t="e">
        <f t="shared" ca="1" si="24"/>
        <v>#REF!</v>
      </c>
      <c r="BI22" s="394" t="e">
        <f t="shared" ca="1" si="24"/>
        <v>#REF!</v>
      </c>
      <c r="BJ22" s="393" t="e">
        <f t="shared" ca="1" si="24"/>
        <v>#REF!</v>
      </c>
      <c r="BK22" s="355" t="e">
        <f t="shared" ca="1" si="24"/>
        <v>#REF!</v>
      </c>
      <c r="BL22" s="356" t="e">
        <f t="shared" ca="1" si="24"/>
        <v>#REF!</v>
      </c>
    </row>
    <row r="23" spans="1:64">
      <c r="A23" s="1"/>
      <c r="B23" s="1" t="e">
        <f>#REF!</f>
        <v>#REF!</v>
      </c>
      <c r="C23" s="26" t="e">
        <f>#REF!</f>
        <v>#REF!</v>
      </c>
      <c r="E23" s="73"/>
      <c r="F23" s="73">
        <f t="shared" si="27"/>
        <v>0</v>
      </c>
      <c r="G23" s="73">
        <f t="shared" si="28"/>
        <v>0</v>
      </c>
      <c r="I23" s="73"/>
      <c r="J23" s="73">
        <f t="shared" ca="1" si="29"/>
        <v>0</v>
      </c>
      <c r="K23" s="73">
        <f t="shared" ca="1" si="30"/>
        <v>0</v>
      </c>
      <c r="M23" s="73">
        <f t="shared" ca="1" si="31"/>
        <v>0</v>
      </c>
      <c r="O23" s="32" t="str">
        <f t="shared" ca="1" si="20"/>
        <v/>
      </c>
      <c r="P23" s="33" t="str">
        <f t="shared" ca="1" si="16"/>
        <v/>
      </c>
      <c r="Q23" s="22"/>
      <c r="R23" s="30" t="e">
        <f>#REF!</f>
        <v>#REF!</v>
      </c>
      <c r="S23" s="30">
        <f t="shared" si="32"/>
        <v>0</v>
      </c>
      <c r="Y23" s="1" t="e">
        <f t="shared" si="0"/>
        <v>#REF!</v>
      </c>
      <c r="Z23" s="9" t="e">
        <f t="shared" si="25"/>
        <v>#REF!</v>
      </c>
      <c r="AA23" s="63" t="e">
        <f t="shared" si="21"/>
        <v>#REF!</v>
      </c>
      <c r="AB23" s="49" t="e">
        <f t="shared" si="21"/>
        <v>#REF!</v>
      </c>
      <c r="AC23" s="63" t="e">
        <f t="shared" si="21"/>
        <v>#REF!</v>
      </c>
      <c r="AD23" s="49" t="e">
        <f t="shared" si="21"/>
        <v>#REF!</v>
      </c>
      <c r="AE23" s="63" t="e">
        <f t="shared" si="21"/>
        <v>#REF!</v>
      </c>
      <c r="AF23" s="49" t="e">
        <f t="shared" si="21"/>
        <v>#REF!</v>
      </c>
      <c r="AG23" s="63" t="e">
        <f t="shared" si="21"/>
        <v>#REF!</v>
      </c>
      <c r="AH23" s="49" t="e">
        <f t="shared" si="21"/>
        <v>#REF!</v>
      </c>
      <c r="AI23" s="63" t="e">
        <f t="shared" si="21"/>
        <v>#REF!</v>
      </c>
      <c r="AJ23" s="49" t="e">
        <f t="shared" si="33"/>
        <v>#REF!</v>
      </c>
      <c r="AM23" s="1" t="e">
        <f t="shared" si="1"/>
        <v>#REF!</v>
      </c>
      <c r="AN23" s="9" t="e">
        <f t="shared" si="26"/>
        <v>#REF!</v>
      </c>
      <c r="AO23" s="62" t="e">
        <f t="shared" si="22"/>
        <v>#REF!</v>
      </c>
      <c r="AP23" s="62" t="e">
        <f t="shared" si="34"/>
        <v>#REF!</v>
      </c>
      <c r="AQ23" s="62" t="e">
        <f t="shared" si="34"/>
        <v>#REF!</v>
      </c>
      <c r="AR23" s="62" t="e">
        <f t="shared" si="34"/>
        <v>#REF!</v>
      </c>
      <c r="AS23" s="62" t="e">
        <f t="shared" si="34"/>
        <v>#REF!</v>
      </c>
      <c r="AT23" s="62" t="e">
        <f t="shared" si="34"/>
        <v>#REF!</v>
      </c>
      <c r="AU23" s="62" t="e">
        <f t="shared" si="34"/>
        <v>#REF!</v>
      </c>
      <c r="AV23" s="62" t="e">
        <f t="shared" si="34"/>
        <v>#REF!</v>
      </c>
      <c r="AW23" s="79" t="e">
        <f t="shared" si="5"/>
        <v>#REF!</v>
      </c>
      <c r="AZ23" s="1" t="e">
        <f t="shared" si="6"/>
        <v>#REF!</v>
      </c>
      <c r="BA23" s="9" t="e">
        <f t="shared" si="23"/>
        <v>#REF!</v>
      </c>
      <c r="BB23" s="63" t="e">
        <f t="shared" ca="1" si="24"/>
        <v>#REF!</v>
      </c>
      <c r="BC23" s="49" t="e">
        <f t="shared" ca="1" si="24"/>
        <v>#REF!</v>
      </c>
      <c r="BD23" s="63" t="e">
        <f t="shared" ca="1" si="24"/>
        <v>#REF!</v>
      </c>
      <c r="BE23" s="49" t="e">
        <f t="shared" ca="1" si="24"/>
        <v>#REF!</v>
      </c>
      <c r="BF23" s="63" t="e">
        <f t="shared" ca="1" si="24"/>
        <v>#REF!</v>
      </c>
      <c r="BG23" s="49" t="e">
        <f t="shared" ca="1" si="24"/>
        <v>#REF!</v>
      </c>
      <c r="BH23" s="63" t="e">
        <f t="shared" ca="1" si="24"/>
        <v>#REF!</v>
      </c>
      <c r="BI23" s="49" t="e">
        <f t="shared" ca="1" si="24"/>
        <v>#REF!</v>
      </c>
      <c r="BJ23" s="63" t="e">
        <f t="shared" ca="1" si="24"/>
        <v>#REF!</v>
      </c>
      <c r="BK23" s="1" t="e">
        <f t="shared" ca="1" si="24"/>
        <v>#REF!</v>
      </c>
      <c r="BL23" s="9" t="e">
        <f t="shared" ca="1" si="24"/>
        <v>#REF!</v>
      </c>
    </row>
    <row r="24" spans="1:64" ht="12" customHeight="1">
      <c r="A24" s="1"/>
      <c r="B24" s="355" t="e">
        <f>#REF!</f>
        <v>#REF!</v>
      </c>
      <c r="C24" s="356" t="e">
        <f>#REF!</f>
        <v>#REF!</v>
      </c>
      <c r="E24" s="358"/>
      <c r="F24" s="358">
        <f t="shared" si="27"/>
        <v>0</v>
      </c>
      <c r="G24" s="358">
        <f t="shared" si="28"/>
        <v>0</v>
      </c>
      <c r="I24" s="358"/>
      <c r="J24" s="358">
        <f t="shared" ca="1" si="29"/>
        <v>0</v>
      </c>
      <c r="K24" s="358">
        <f t="shared" ca="1" si="30"/>
        <v>0</v>
      </c>
      <c r="M24" s="358">
        <f t="shared" ca="1" si="31"/>
        <v>0</v>
      </c>
      <c r="N24" s="356"/>
      <c r="O24" s="32" t="str">
        <f ca="1">IF(M24=0,"",IF(N24=0,"ERROR",""))</f>
        <v/>
      </c>
      <c r="P24" s="33" t="str">
        <f ca="1">IF(O24="ERROR","Please insert comment","")</f>
        <v/>
      </c>
      <c r="R24" s="30" t="e">
        <f>#REF!</f>
        <v>#REF!</v>
      </c>
      <c r="S24" s="30">
        <f t="shared" si="32"/>
        <v>0</v>
      </c>
      <c r="Y24" s="355" t="e">
        <f t="shared" si="0"/>
        <v>#REF!</v>
      </c>
      <c r="Z24" s="356" t="e">
        <f t="shared" si="25"/>
        <v>#REF!</v>
      </c>
      <c r="AA24" s="393" t="e">
        <f t="shared" si="21"/>
        <v>#REF!</v>
      </c>
      <c r="AB24" s="394" t="e">
        <f t="shared" si="21"/>
        <v>#REF!</v>
      </c>
      <c r="AC24" s="393" t="e">
        <f t="shared" si="21"/>
        <v>#REF!</v>
      </c>
      <c r="AD24" s="394" t="e">
        <f t="shared" si="21"/>
        <v>#REF!</v>
      </c>
      <c r="AE24" s="393" t="e">
        <f t="shared" si="21"/>
        <v>#REF!</v>
      </c>
      <c r="AF24" s="394" t="e">
        <f t="shared" si="21"/>
        <v>#REF!</v>
      </c>
      <c r="AG24" s="393" t="e">
        <f t="shared" si="21"/>
        <v>#REF!</v>
      </c>
      <c r="AH24" s="394" t="e">
        <f t="shared" si="21"/>
        <v>#REF!</v>
      </c>
      <c r="AI24" s="393" t="e">
        <f t="shared" si="21"/>
        <v>#REF!</v>
      </c>
      <c r="AJ24" s="394" t="e">
        <f t="shared" si="33"/>
        <v>#REF!</v>
      </c>
      <c r="AM24" s="355" t="e">
        <f t="shared" si="1"/>
        <v>#REF!</v>
      </c>
      <c r="AN24" s="356" t="e">
        <f t="shared" si="26"/>
        <v>#REF!</v>
      </c>
      <c r="AO24" s="393" t="e">
        <f t="shared" si="22"/>
        <v>#REF!</v>
      </c>
      <c r="AP24" s="393" t="e">
        <f t="shared" si="34"/>
        <v>#REF!</v>
      </c>
      <c r="AQ24" s="393" t="e">
        <f t="shared" si="34"/>
        <v>#REF!</v>
      </c>
      <c r="AR24" s="393" t="e">
        <f t="shared" si="34"/>
        <v>#REF!</v>
      </c>
      <c r="AS24" s="393" t="e">
        <f t="shared" si="34"/>
        <v>#REF!</v>
      </c>
      <c r="AT24" s="393" t="e">
        <f t="shared" si="34"/>
        <v>#REF!</v>
      </c>
      <c r="AU24" s="393" t="e">
        <f t="shared" si="34"/>
        <v>#REF!</v>
      </c>
      <c r="AV24" s="393" t="e">
        <f t="shared" si="34"/>
        <v>#REF!</v>
      </c>
      <c r="AW24" s="395" t="e">
        <f t="shared" si="5"/>
        <v>#REF!</v>
      </c>
      <c r="AZ24" s="355" t="e">
        <f t="shared" si="6"/>
        <v>#REF!</v>
      </c>
      <c r="BA24" s="356" t="e">
        <f t="shared" si="23"/>
        <v>#REF!</v>
      </c>
      <c r="BB24" s="393" t="e">
        <f t="shared" ca="1" si="24"/>
        <v>#REF!</v>
      </c>
      <c r="BC24" s="394" t="e">
        <f t="shared" ca="1" si="24"/>
        <v>#REF!</v>
      </c>
      <c r="BD24" s="393" t="e">
        <f t="shared" ca="1" si="24"/>
        <v>#REF!</v>
      </c>
      <c r="BE24" s="394" t="e">
        <f t="shared" ca="1" si="24"/>
        <v>#REF!</v>
      </c>
      <c r="BF24" s="393" t="e">
        <f t="shared" ca="1" si="24"/>
        <v>#REF!</v>
      </c>
      <c r="BG24" s="394" t="e">
        <f t="shared" ca="1" si="24"/>
        <v>#REF!</v>
      </c>
      <c r="BH24" s="393" t="e">
        <f t="shared" ca="1" si="24"/>
        <v>#REF!</v>
      </c>
      <c r="BI24" s="394" t="e">
        <f t="shared" ca="1" si="24"/>
        <v>#REF!</v>
      </c>
      <c r="BJ24" s="393" t="e">
        <f t="shared" ca="1" si="24"/>
        <v>#REF!</v>
      </c>
      <c r="BK24" s="355" t="e">
        <f t="shared" ca="1" si="24"/>
        <v>#REF!</v>
      </c>
      <c r="BL24" s="356" t="e">
        <f t="shared" ca="1" si="24"/>
        <v>#REF!</v>
      </c>
    </row>
    <row r="25" spans="1:64">
      <c r="A25" s="1"/>
      <c r="B25" s="1" t="e">
        <f>#REF!</f>
        <v>#REF!</v>
      </c>
      <c r="C25" s="26" t="e">
        <f>#REF!</f>
        <v>#REF!</v>
      </c>
      <c r="E25" s="73"/>
      <c r="F25" s="73">
        <f t="shared" si="27"/>
        <v>0</v>
      </c>
      <c r="G25" s="73">
        <f t="shared" si="28"/>
        <v>0</v>
      </c>
      <c r="I25" s="73"/>
      <c r="J25" s="73">
        <f t="shared" ca="1" si="29"/>
        <v>0</v>
      </c>
      <c r="K25" s="73">
        <f t="shared" ca="1" si="30"/>
        <v>0</v>
      </c>
      <c r="M25" s="73">
        <f t="shared" ca="1" si="31"/>
        <v>0</v>
      </c>
      <c r="O25" s="32" t="str">
        <f t="shared" ca="1" si="20"/>
        <v/>
      </c>
      <c r="P25" s="33" t="str">
        <f t="shared" ref="P25:P34" ca="1" si="35">IF(O25="ERROR","Please insert comment","")</f>
        <v/>
      </c>
      <c r="R25" s="30" t="e">
        <f>#REF!</f>
        <v>#REF!</v>
      </c>
      <c r="S25" s="30">
        <f t="shared" si="32"/>
        <v>0</v>
      </c>
      <c r="Y25" s="39" t="e">
        <f t="shared" si="0"/>
        <v>#REF!</v>
      </c>
      <c r="Z25" s="38"/>
      <c r="AA25" s="57" t="e">
        <f t="shared" ref="AA25:AJ25" si="36">SUM(AA26:AA29)</f>
        <v>#REF!</v>
      </c>
      <c r="AB25" s="48" t="e">
        <f t="shared" si="36"/>
        <v>#REF!</v>
      </c>
      <c r="AC25" s="57" t="e">
        <f t="shared" si="36"/>
        <v>#REF!</v>
      </c>
      <c r="AD25" s="48" t="e">
        <f t="shared" si="36"/>
        <v>#REF!</v>
      </c>
      <c r="AE25" s="57" t="e">
        <f t="shared" si="36"/>
        <v>#REF!</v>
      </c>
      <c r="AF25" s="48" t="e">
        <f t="shared" si="36"/>
        <v>#REF!</v>
      </c>
      <c r="AG25" s="57" t="e">
        <f t="shared" si="36"/>
        <v>#REF!</v>
      </c>
      <c r="AH25" s="48" t="e">
        <f t="shared" si="36"/>
        <v>#REF!</v>
      </c>
      <c r="AI25" s="57" t="e">
        <f t="shared" si="36"/>
        <v>#REF!</v>
      </c>
      <c r="AJ25" s="48" t="e">
        <f t="shared" si="36"/>
        <v>#REF!</v>
      </c>
      <c r="AM25" s="39" t="e">
        <f t="shared" si="1"/>
        <v>#REF!</v>
      </c>
      <c r="AN25" s="38"/>
      <c r="AO25" s="57" t="e">
        <f t="shared" ref="AO25:AV25" si="37">SUM(AO26:AO29)</f>
        <v>#REF!</v>
      </c>
      <c r="AP25" s="48" t="e">
        <f t="shared" si="37"/>
        <v>#REF!</v>
      </c>
      <c r="AQ25" s="57" t="e">
        <f t="shared" si="37"/>
        <v>#REF!</v>
      </c>
      <c r="AR25" s="48" t="e">
        <f t="shared" si="37"/>
        <v>#REF!</v>
      </c>
      <c r="AS25" s="57" t="e">
        <f t="shared" si="37"/>
        <v>#REF!</v>
      </c>
      <c r="AT25" s="48" t="e">
        <f t="shared" si="37"/>
        <v>#REF!</v>
      </c>
      <c r="AU25" s="57" t="e">
        <f t="shared" si="37"/>
        <v>#REF!</v>
      </c>
      <c r="AV25" s="48" t="e">
        <f t="shared" si="37"/>
        <v>#REF!</v>
      </c>
      <c r="AW25" s="79" t="e">
        <f t="shared" si="5"/>
        <v>#REF!</v>
      </c>
      <c r="AZ25" s="39" t="e">
        <f t="shared" si="6"/>
        <v>#REF!</v>
      </c>
      <c r="BA25" s="38"/>
      <c r="BB25" s="57" t="e">
        <f ca="1">SUM(BB26:BB29)</f>
        <v>#REF!</v>
      </c>
      <c r="BC25" s="48" t="e">
        <f t="shared" ref="BC25:BL25" ca="1" si="38">SUM(BC26:BC29)</f>
        <v>#REF!</v>
      </c>
      <c r="BD25" s="57" t="e">
        <f t="shared" ca="1" si="38"/>
        <v>#REF!</v>
      </c>
      <c r="BE25" s="48" t="e">
        <f t="shared" ca="1" si="38"/>
        <v>#REF!</v>
      </c>
      <c r="BF25" s="57" t="e">
        <f t="shared" ca="1" si="38"/>
        <v>#REF!</v>
      </c>
      <c r="BG25" s="48" t="e">
        <f t="shared" ca="1" si="38"/>
        <v>#REF!</v>
      </c>
      <c r="BH25" s="57" t="e">
        <f t="shared" ca="1" si="38"/>
        <v>#REF!</v>
      </c>
      <c r="BI25" s="48" t="e">
        <f t="shared" ca="1" si="38"/>
        <v>#REF!</v>
      </c>
      <c r="BJ25" s="57" t="e">
        <f t="shared" ca="1" si="38"/>
        <v>#REF!</v>
      </c>
      <c r="BK25" s="39" t="e">
        <f t="shared" ca="1" si="38"/>
        <v>#REF!</v>
      </c>
      <c r="BL25" s="38" t="e">
        <f t="shared" ca="1" si="38"/>
        <v>#REF!</v>
      </c>
    </row>
    <row r="26" spans="1:64" ht="11.25" customHeight="1">
      <c r="A26" s="1">
        <f>+A24+1</f>
        <v>1</v>
      </c>
      <c r="B26" s="355" t="e">
        <f>#REF!</f>
        <v>#REF!</v>
      </c>
      <c r="C26" s="356" t="e">
        <f>#REF!</f>
        <v>#REF!</v>
      </c>
      <c r="E26" s="358"/>
      <c r="F26" s="358">
        <f t="shared" si="27"/>
        <v>0</v>
      </c>
      <c r="G26" s="358">
        <f t="shared" si="28"/>
        <v>0</v>
      </c>
      <c r="I26" s="358"/>
      <c r="J26" s="358">
        <f t="shared" ca="1" si="29"/>
        <v>0</v>
      </c>
      <c r="K26" s="358">
        <f t="shared" ca="1" si="30"/>
        <v>0</v>
      </c>
      <c r="M26" s="358">
        <f t="shared" ca="1" si="31"/>
        <v>0</v>
      </c>
      <c r="N26" s="356"/>
      <c r="O26" s="32" t="str">
        <f t="shared" ca="1" si="20"/>
        <v/>
      </c>
      <c r="P26" s="33" t="str">
        <f t="shared" ca="1" si="35"/>
        <v/>
      </c>
      <c r="R26" s="24" t="s">
        <v>17</v>
      </c>
      <c r="S26" s="25">
        <f>SUM(S18:S25)</f>
        <v>0</v>
      </c>
      <c r="T26" s="3" t="str">
        <f ca="1">IF(J69=S26,"","ERROR")</f>
        <v/>
      </c>
      <c r="Y26" s="355" t="e">
        <f t="shared" si="0"/>
        <v>#REF!</v>
      </c>
      <c r="Z26" s="356" t="e">
        <f t="shared" si="25"/>
        <v>#REF!</v>
      </c>
      <c r="AA26" s="393" t="e">
        <f t="shared" ref="AA26:AI29" si="39">SUMPRODUCT(($A$74:$A$741=$Y26&amp;"- "&amp;$Z26)*($C$74:$C$741=AA$1)*($G$74:$G$741))</f>
        <v>#REF!</v>
      </c>
      <c r="AB26" s="394" t="e">
        <f t="shared" si="39"/>
        <v>#REF!</v>
      </c>
      <c r="AC26" s="393" t="e">
        <f t="shared" si="39"/>
        <v>#REF!</v>
      </c>
      <c r="AD26" s="394" t="e">
        <f t="shared" si="39"/>
        <v>#REF!</v>
      </c>
      <c r="AE26" s="393" t="e">
        <f t="shared" si="39"/>
        <v>#REF!</v>
      </c>
      <c r="AF26" s="394" t="e">
        <f t="shared" si="39"/>
        <v>#REF!</v>
      </c>
      <c r="AG26" s="393" t="e">
        <f t="shared" si="39"/>
        <v>#REF!</v>
      </c>
      <c r="AH26" s="394" t="e">
        <f t="shared" si="39"/>
        <v>#REF!</v>
      </c>
      <c r="AI26" s="393" t="e">
        <f t="shared" si="39"/>
        <v>#REF!</v>
      </c>
      <c r="AJ26" s="394" t="e">
        <f t="shared" si="33"/>
        <v>#REF!</v>
      </c>
      <c r="AM26" s="355" t="e">
        <f t="shared" si="1"/>
        <v>#REF!</v>
      </c>
      <c r="AN26" s="356" t="e">
        <f t="shared" si="26"/>
        <v>#REF!</v>
      </c>
      <c r="AO26" s="393" t="e">
        <f t="shared" ref="AO26:AV29" si="40">SUMPRODUCT(($J$74:$J$740=$AM26&amp;"- "&amp;$AN26)*($K$74:$K$740=AO$1)*($O$74:$O$740))</f>
        <v>#REF!</v>
      </c>
      <c r="AP26" s="393" t="e">
        <f t="shared" si="40"/>
        <v>#REF!</v>
      </c>
      <c r="AQ26" s="393" t="e">
        <f t="shared" si="40"/>
        <v>#REF!</v>
      </c>
      <c r="AR26" s="393" t="e">
        <f t="shared" si="40"/>
        <v>#REF!</v>
      </c>
      <c r="AS26" s="393" t="e">
        <f t="shared" si="40"/>
        <v>#REF!</v>
      </c>
      <c r="AT26" s="393" t="e">
        <f t="shared" si="40"/>
        <v>#REF!</v>
      </c>
      <c r="AU26" s="393" t="e">
        <f t="shared" si="40"/>
        <v>#REF!</v>
      </c>
      <c r="AV26" s="393" t="e">
        <f t="shared" si="40"/>
        <v>#REF!</v>
      </c>
      <c r="AW26" s="395" t="e">
        <f t="shared" si="5"/>
        <v>#REF!</v>
      </c>
      <c r="AZ26" s="355" t="e">
        <f t="shared" si="6"/>
        <v>#REF!</v>
      </c>
      <c r="BA26" s="356" t="e">
        <f>C31</f>
        <v>#REF!</v>
      </c>
      <c r="BB26" s="393" t="e">
        <f t="shared" ref="BB26:BL29" ca="1" si="41">SUMPRODUCT(($C$9:$C$68=$BA26)*($N$9:$N$68=BB$1)*($M$9:$M$68))</f>
        <v>#REF!</v>
      </c>
      <c r="BC26" s="394" t="e">
        <f t="shared" ca="1" si="41"/>
        <v>#REF!</v>
      </c>
      <c r="BD26" s="393" t="e">
        <f t="shared" ca="1" si="41"/>
        <v>#REF!</v>
      </c>
      <c r="BE26" s="394" t="e">
        <f t="shared" ca="1" si="41"/>
        <v>#REF!</v>
      </c>
      <c r="BF26" s="393" t="e">
        <f t="shared" ca="1" si="41"/>
        <v>#REF!</v>
      </c>
      <c r="BG26" s="394" t="e">
        <f t="shared" ca="1" si="41"/>
        <v>#REF!</v>
      </c>
      <c r="BH26" s="393" t="e">
        <f t="shared" ca="1" si="41"/>
        <v>#REF!</v>
      </c>
      <c r="BI26" s="394" t="e">
        <f t="shared" ca="1" si="41"/>
        <v>#REF!</v>
      </c>
      <c r="BJ26" s="393" t="e">
        <f t="shared" ca="1" si="41"/>
        <v>#REF!</v>
      </c>
      <c r="BK26" s="355" t="e">
        <f t="shared" ca="1" si="41"/>
        <v>#REF!</v>
      </c>
      <c r="BL26" s="356" t="e">
        <f t="shared" ca="1" si="41"/>
        <v>#REF!</v>
      </c>
    </row>
    <row r="27" spans="1:64">
      <c r="A27" s="1"/>
      <c r="B27" s="1" t="e">
        <f>#REF!</f>
        <v>#REF!</v>
      </c>
      <c r="C27" s="26" t="e">
        <f>#REF!</f>
        <v>#REF!</v>
      </c>
      <c r="E27" s="73"/>
      <c r="F27" s="73">
        <f t="shared" si="27"/>
        <v>0</v>
      </c>
      <c r="G27" s="73">
        <f t="shared" si="28"/>
        <v>0</v>
      </c>
      <c r="I27" s="73"/>
      <c r="J27" s="73">
        <f t="shared" ca="1" si="29"/>
        <v>0</v>
      </c>
      <c r="K27" s="73">
        <f t="shared" ca="1" si="30"/>
        <v>0</v>
      </c>
      <c r="M27" s="73">
        <f t="shared" ca="1" si="31"/>
        <v>0</v>
      </c>
      <c r="O27" s="32" t="str">
        <f t="shared" ca="1" si="20"/>
        <v/>
      </c>
      <c r="P27" s="33" t="str">
        <f t="shared" ca="1" si="35"/>
        <v/>
      </c>
      <c r="Y27" s="1" t="e">
        <f t="shared" si="0"/>
        <v>#REF!</v>
      </c>
      <c r="Z27" s="26" t="e">
        <f t="shared" si="0"/>
        <v>#REF!</v>
      </c>
      <c r="AA27" s="63" t="e">
        <f t="shared" si="39"/>
        <v>#REF!</v>
      </c>
      <c r="AB27" s="50" t="e">
        <f t="shared" si="39"/>
        <v>#REF!</v>
      </c>
      <c r="AC27" s="63" t="e">
        <f t="shared" si="39"/>
        <v>#REF!</v>
      </c>
      <c r="AD27" s="50" t="e">
        <f t="shared" si="39"/>
        <v>#REF!</v>
      </c>
      <c r="AE27" s="63" t="e">
        <f t="shared" si="39"/>
        <v>#REF!</v>
      </c>
      <c r="AF27" s="50" t="e">
        <f t="shared" si="39"/>
        <v>#REF!</v>
      </c>
      <c r="AG27" s="63" t="e">
        <f t="shared" si="39"/>
        <v>#REF!</v>
      </c>
      <c r="AH27" s="50" t="e">
        <f t="shared" si="39"/>
        <v>#REF!</v>
      </c>
      <c r="AI27" s="63" t="e">
        <f t="shared" si="39"/>
        <v>#REF!</v>
      </c>
      <c r="AJ27" s="50" t="e">
        <f t="shared" si="33"/>
        <v>#REF!</v>
      </c>
      <c r="AM27" s="1" t="e">
        <f t="shared" si="1"/>
        <v>#REF!</v>
      </c>
      <c r="AN27" s="26" t="e">
        <f t="shared" si="1"/>
        <v>#REF!</v>
      </c>
      <c r="AO27" s="62" t="e">
        <f t="shared" si="40"/>
        <v>#REF!</v>
      </c>
      <c r="AP27" s="62" t="e">
        <f t="shared" si="40"/>
        <v>#REF!</v>
      </c>
      <c r="AQ27" s="62" t="e">
        <f t="shared" si="40"/>
        <v>#REF!</v>
      </c>
      <c r="AR27" s="62" t="e">
        <f t="shared" si="40"/>
        <v>#REF!</v>
      </c>
      <c r="AS27" s="62" t="e">
        <f t="shared" si="40"/>
        <v>#REF!</v>
      </c>
      <c r="AT27" s="62" t="e">
        <f t="shared" si="40"/>
        <v>#REF!</v>
      </c>
      <c r="AU27" s="62" t="e">
        <f t="shared" si="40"/>
        <v>#REF!</v>
      </c>
      <c r="AV27" s="62" t="e">
        <f t="shared" si="40"/>
        <v>#REF!</v>
      </c>
      <c r="AW27" s="79" t="e">
        <f t="shared" si="5"/>
        <v>#REF!</v>
      </c>
      <c r="AZ27" s="1" t="e">
        <f t="shared" si="6"/>
        <v>#REF!</v>
      </c>
      <c r="BA27" s="26" t="e">
        <f>C32</f>
        <v>#REF!</v>
      </c>
      <c r="BB27" s="63" t="e">
        <f t="shared" ca="1" si="41"/>
        <v>#REF!</v>
      </c>
      <c r="BC27" s="50" t="e">
        <f t="shared" ca="1" si="41"/>
        <v>#REF!</v>
      </c>
      <c r="BD27" s="63" t="e">
        <f t="shared" ca="1" si="41"/>
        <v>#REF!</v>
      </c>
      <c r="BE27" s="50" t="e">
        <f t="shared" ca="1" si="41"/>
        <v>#REF!</v>
      </c>
      <c r="BF27" s="63" t="e">
        <f t="shared" ca="1" si="41"/>
        <v>#REF!</v>
      </c>
      <c r="BG27" s="50" t="e">
        <f t="shared" ca="1" si="41"/>
        <v>#REF!</v>
      </c>
      <c r="BH27" s="63" t="e">
        <f t="shared" ca="1" si="41"/>
        <v>#REF!</v>
      </c>
      <c r="BI27" s="50" t="e">
        <f t="shared" ca="1" si="41"/>
        <v>#REF!</v>
      </c>
      <c r="BJ27" s="63" t="e">
        <f t="shared" ca="1" si="41"/>
        <v>#REF!</v>
      </c>
      <c r="BK27" s="1" t="e">
        <f t="shared" ca="1" si="41"/>
        <v>#REF!</v>
      </c>
      <c r="BL27" s="26" t="e">
        <f t="shared" ca="1" si="41"/>
        <v>#REF!</v>
      </c>
    </row>
    <row r="28" spans="1:64">
      <c r="A28" s="1"/>
      <c r="B28" s="355" t="e">
        <f>#REF!</f>
        <v>#REF!</v>
      </c>
      <c r="C28" s="356" t="e">
        <f>#REF!</f>
        <v>#REF!</v>
      </c>
      <c r="E28" s="358"/>
      <c r="F28" s="358">
        <f t="shared" si="27"/>
        <v>0</v>
      </c>
      <c r="G28" s="358">
        <f t="shared" si="28"/>
        <v>0</v>
      </c>
      <c r="I28" s="358"/>
      <c r="J28" s="358">
        <f t="shared" ca="1" si="29"/>
        <v>0</v>
      </c>
      <c r="K28" s="358">
        <f t="shared" ca="1" si="30"/>
        <v>0</v>
      </c>
      <c r="M28" s="358">
        <f t="shared" ca="1" si="31"/>
        <v>0</v>
      </c>
      <c r="N28" s="356"/>
      <c r="O28" s="32" t="str">
        <f t="shared" ca="1" si="20"/>
        <v/>
      </c>
      <c r="P28" s="33" t="str">
        <f t="shared" ca="1" si="35"/>
        <v/>
      </c>
      <c r="Y28" s="1" t="e">
        <f t="shared" si="0"/>
        <v>#REF!</v>
      </c>
      <c r="Z28" s="26" t="e">
        <f t="shared" si="25"/>
        <v>#REF!</v>
      </c>
      <c r="AA28" s="63" t="e">
        <f t="shared" si="39"/>
        <v>#REF!</v>
      </c>
      <c r="AB28" s="50" t="e">
        <f t="shared" si="39"/>
        <v>#REF!</v>
      </c>
      <c r="AC28" s="63" t="e">
        <f t="shared" si="39"/>
        <v>#REF!</v>
      </c>
      <c r="AD28" s="50" t="e">
        <f t="shared" si="39"/>
        <v>#REF!</v>
      </c>
      <c r="AE28" s="63" t="e">
        <f t="shared" si="39"/>
        <v>#REF!</v>
      </c>
      <c r="AF28" s="50" t="e">
        <f t="shared" si="39"/>
        <v>#REF!</v>
      </c>
      <c r="AG28" s="63" t="e">
        <f t="shared" si="39"/>
        <v>#REF!</v>
      </c>
      <c r="AH28" s="50" t="e">
        <f t="shared" si="39"/>
        <v>#REF!</v>
      </c>
      <c r="AI28" s="63" t="e">
        <f t="shared" si="39"/>
        <v>#REF!</v>
      </c>
      <c r="AJ28" s="50" t="e">
        <f t="shared" si="33"/>
        <v>#REF!</v>
      </c>
      <c r="AM28" s="1" t="e">
        <f>B33</f>
        <v>#REF!</v>
      </c>
      <c r="AN28" s="26" t="e">
        <f t="shared" si="1"/>
        <v>#REF!</v>
      </c>
      <c r="AO28" s="62" t="e">
        <f t="shared" si="40"/>
        <v>#REF!</v>
      </c>
      <c r="AP28" s="62" t="e">
        <f t="shared" si="40"/>
        <v>#REF!</v>
      </c>
      <c r="AQ28" s="62" t="e">
        <f t="shared" si="40"/>
        <v>#REF!</v>
      </c>
      <c r="AR28" s="62" t="e">
        <f t="shared" si="40"/>
        <v>#REF!</v>
      </c>
      <c r="AS28" s="62" t="e">
        <f t="shared" si="40"/>
        <v>#REF!</v>
      </c>
      <c r="AT28" s="62" t="e">
        <f t="shared" si="40"/>
        <v>#REF!</v>
      </c>
      <c r="AU28" s="62" t="e">
        <f t="shared" si="40"/>
        <v>#REF!</v>
      </c>
      <c r="AV28" s="62" t="e">
        <f t="shared" si="40"/>
        <v>#REF!</v>
      </c>
      <c r="AW28" s="79" t="e">
        <f t="shared" si="5"/>
        <v>#REF!</v>
      </c>
      <c r="AZ28" s="1" t="e">
        <f t="shared" si="6"/>
        <v>#REF!</v>
      </c>
      <c r="BA28" s="26" t="e">
        <f>C33</f>
        <v>#REF!</v>
      </c>
      <c r="BB28" s="63" t="e">
        <f t="shared" ca="1" si="41"/>
        <v>#REF!</v>
      </c>
      <c r="BC28" s="50" t="e">
        <f t="shared" ca="1" si="41"/>
        <v>#REF!</v>
      </c>
      <c r="BD28" s="63" t="e">
        <f t="shared" ca="1" si="41"/>
        <v>#REF!</v>
      </c>
      <c r="BE28" s="50" t="e">
        <f t="shared" ca="1" si="41"/>
        <v>#REF!</v>
      </c>
      <c r="BF28" s="63" t="e">
        <f t="shared" ca="1" si="41"/>
        <v>#REF!</v>
      </c>
      <c r="BG28" s="50" t="e">
        <f t="shared" ca="1" si="41"/>
        <v>#REF!</v>
      </c>
      <c r="BH28" s="63" t="e">
        <f t="shared" ca="1" si="41"/>
        <v>#REF!</v>
      </c>
      <c r="BI28" s="50" t="e">
        <f t="shared" ca="1" si="41"/>
        <v>#REF!</v>
      </c>
      <c r="BJ28" s="63" t="e">
        <f t="shared" ca="1" si="41"/>
        <v>#REF!</v>
      </c>
      <c r="BK28" s="1" t="e">
        <f t="shared" ca="1" si="41"/>
        <v>#REF!</v>
      </c>
      <c r="BL28" s="26" t="e">
        <f t="shared" ca="1" si="41"/>
        <v>#REF!</v>
      </c>
    </row>
    <row r="29" spans="1:64">
      <c r="A29" s="1"/>
      <c r="B29" s="1" t="e">
        <f>#REF!</f>
        <v>#REF!</v>
      </c>
      <c r="C29" s="26" t="e">
        <f>#REF!</f>
        <v>#REF!</v>
      </c>
      <c r="E29" s="73"/>
      <c r="F29" s="73">
        <f t="shared" si="27"/>
        <v>0</v>
      </c>
      <c r="G29" s="73">
        <f t="shared" si="28"/>
        <v>0</v>
      </c>
      <c r="I29" s="73"/>
      <c r="J29" s="73">
        <f t="shared" ca="1" si="29"/>
        <v>0</v>
      </c>
      <c r="K29" s="73">
        <f t="shared" ca="1" si="30"/>
        <v>0</v>
      </c>
      <c r="M29" s="73">
        <f t="shared" ca="1" si="31"/>
        <v>0</v>
      </c>
      <c r="O29" s="32" t="str">
        <f t="shared" ca="1" si="20"/>
        <v/>
      </c>
      <c r="P29" s="33" t="str">
        <f t="shared" ca="1" si="35"/>
        <v/>
      </c>
      <c r="Y29" s="355" t="e">
        <f t="shared" si="0"/>
        <v>#REF!</v>
      </c>
      <c r="Z29" s="356" t="e">
        <f t="shared" ref="Z29:Z42" si="42">C34</f>
        <v>#REF!</v>
      </c>
      <c r="AA29" s="393" t="e">
        <f t="shared" si="39"/>
        <v>#REF!</v>
      </c>
      <c r="AB29" s="394" t="e">
        <f t="shared" si="39"/>
        <v>#REF!</v>
      </c>
      <c r="AC29" s="393" t="e">
        <f t="shared" si="39"/>
        <v>#REF!</v>
      </c>
      <c r="AD29" s="394" t="e">
        <f t="shared" si="39"/>
        <v>#REF!</v>
      </c>
      <c r="AE29" s="393" t="e">
        <f t="shared" si="39"/>
        <v>#REF!</v>
      </c>
      <c r="AF29" s="394" t="e">
        <f t="shared" si="39"/>
        <v>#REF!</v>
      </c>
      <c r="AG29" s="393" t="e">
        <f t="shared" si="39"/>
        <v>#REF!</v>
      </c>
      <c r="AH29" s="394" t="e">
        <f t="shared" si="39"/>
        <v>#REF!</v>
      </c>
      <c r="AI29" s="393" t="e">
        <f t="shared" si="39"/>
        <v>#REF!</v>
      </c>
      <c r="AJ29" s="394" t="e">
        <f t="shared" si="33"/>
        <v>#REF!</v>
      </c>
      <c r="AM29" s="355" t="e">
        <f t="shared" si="1"/>
        <v>#REF!</v>
      </c>
      <c r="AN29" s="356" t="e">
        <f t="shared" ref="AN29:AN42" si="43">C34</f>
        <v>#REF!</v>
      </c>
      <c r="AO29" s="393" t="e">
        <f t="shared" si="40"/>
        <v>#REF!</v>
      </c>
      <c r="AP29" s="393" t="e">
        <f t="shared" si="40"/>
        <v>#REF!</v>
      </c>
      <c r="AQ29" s="393" t="e">
        <f t="shared" si="40"/>
        <v>#REF!</v>
      </c>
      <c r="AR29" s="393" t="e">
        <f t="shared" si="40"/>
        <v>#REF!</v>
      </c>
      <c r="AS29" s="393" t="e">
        <f t="shared" si="40"/>
        <v>#REF!</v>
      </c>
      <c r="AT29" s="393" t="e">
        <f t="shared" si="40"/>
        <v>#REF!</v>
      </c>
      <c r="AU29" s="393" t="e">
        <f t="shared" si="40"/>
        <v>#REF!</v>
      </c>
      <c r="AV29" s="393" t="e">
        <f t="shared" si="40"/>
        <v>#REF!</v>
      </c>
      <c r="AW29" s="395" t="e">
        <f t="shared" si="5"/>
        <v>#REF!</v>
      </c>
      <c r="AZ29" s="355" t="e">
        <f t="shared" si="6"/>
        <v>#REF!</v>
      </c>
      <c r="BA29" s="356" t="e">
        <f>C34</f>
        <v>#REF!</v>
      </c>
      <c r="BB29" s="393" t="e">
        <f t="shared" ca="1" si="41"/>
        <v>#REF!</v>
      </c>
      <c r="BC29" s="394" t="e">
        <f t="shared" ca="1" si="41"/>
        <v>#REF!</v>
      </c>
      <c r="BD29" s="393" t="e">
        <f t="shared" ca="1" si="41"/>
        <v>#REF!</v>
      </c>
      <c r="BE29" s="394" t="e">
        <f t="shared" ca="1" si="41"/>
        <v>#REF!</v>
      </c>
      <c r="BF29" s="393" t="e">
        <f t="shared" ca="1" si="41"/>
        <v>#REF!</v>
      </c>
      <c r="BG29" s="394" t="e">
        <f t="shared" ca="1" si="41"/>
        <v>#REF!</v>
      </c>
      <c r="BH29" s="393" t="e">
        <f t="shared" ca="1" si="41"/>
        <v>#REF!</v>
      </c>
      <c r="BI29" s="394" t="e">
        <f t="shared" ca="1" si="41"/>
        <v>#REF!</v>
      </c>
      <c r="BJ29" s="393" t="e">
        <f t="shared" ca="1" si="41"/>
        <v>#REF!</v>
      </c>
      <c r="BK29" s="355" t="e">
        <f t="shared" ca="1" si="41"/>
        <v>#REF!</v>
      </c>
      <c r="BL29" s="356" t="e">
        <f t="shared" ca="1" si="41"/>
        <v>#REF!</v>
      </c>
    </row>
    <row r="30" spans="1:64">
      <c r="A30" s="1"/>
      <c r="B30" s="360" t="e">
        <f>#REF!</f>
        <v>#REF!</v>
      </c>
      <c r="C30" s="361"/>
      <c r="E30" s="362"/>
      <c r="F30" s="362">
        <f>SUM(F31:F34)</f>
        <v>0</v>
      </c>
      <c r="G30" s="362">
        <f>SUM(G31:G34)</f>
        <v>0</v>
      </c>
      <c r="I30" s="362"/>
      <c r="J30" s="362">
        <f ca="1">SUM(J31:J34)</f>
        <v>0</v>
      </c>
      <c r="K30" s="362">
        <f ca="1">SUM(K31:K34)</f>
        <v>0</v>
      </c>
      <c r="M30" s="362">
        <f ca="1">SUM(M31:M34)</f>
        <v>0</v>
      </c>
      <c r="N30" s="361"/>
      <c r="O30" s="32" t="str">
        <f t="shared" ca="1" si="20"/>
        <v/>
      </c>
      <c r="P30" s="33" t="str">
        <f t="shared" ca="1" si="35"/>
        <v/>
      </c>
      <c r="Y30" s="39" t="e">
        <f t="shared" si="0"/>
        <v>#REF!</v>
      </c>
      <c r="Z30" s="38"/>
      <c r="AA30" s="57" t="e">
        <f t="shared" ref="AA30:AJ30" si="44">SUM(AA31:AA32)</f>
        <v>#REF!</v>
      </c>
      <c r="AB30" s="48" t="e">
        <f t="shared" si="44"/>
        <v>#REF!</v>
      </c>
      <c r="AC30" s="57" t="e">
        <f t="shared" si="44"/>
        <v>#REF!</v>
      </c>
      <c r="AD30" s="48" t="e">
        <f t="shared" si="44"/>
        <v>#REF!</v>
      </c>
      <c r="AE30" s="57" t="e">
        <f t="shared" si="44"/>
        <v>#REF!</v>
      </c>
      <c r="AF30" s="48" t="e">
        <f t="shared" si="44"/>
        <v>#REF!</v>
      </c>
      <c r="AG30" s="57" t="e">
        <f t="shared" si="44"/>
        <v>#REF!</v>
      </c>
      <c r="AH30" s="48" t="e">
        <f t="shared" si="44"/>
        <v>#REF!</v>
      </c>
      <c r="AI30" s="57" t="e">
        <f t="shared" si="44"/>
        <v>#REF!</v>
      </c>
      <c r="AJ30" s="48" t="e">
        <f t="shared" si="44"/>
        <v>#REF!</v>
      </c>
      <c r="AM30" s="39" t="e">
        <f t="shared" si="1"/>
        <v>#REF!</v>
      </c>
      <c r="AN30" s="38"/>
      <c r="AO30" s="57" t="e">
        <f t="shared" ref="AO30:AV30" si="45">SUM(AO31:AO32)</f>
        <v>#REF!</v>
      </c>
      <c r="AP30" s="48" t="e">
        <f t="shared" si="45"/>
        <v>#REF!</v>
      </c>
      <c r="AQ30" s="57" t="e">
        <f t="shared" si="45"/>
        <v>#REF!</v>
      </c>
      <c r="AR30" s="48" t="e">
        <f t="shared" si="45"/>
        <v>#REF!</v>
      </c>
      <c r="AS30" s="57" t="e">
        <f t="shared" si="45"/>
        <v>#REF!</v>
      </c>
      <c r="AT30" s="48" t="e">
        <f t="shared" si="45"/>
        <v>#REF!</v>
      </c>
      <c r="AU30" s="57" t="e">
        <f t="shared" si="45"/>
        <v>#REF!</v>
      </c>
      <c r="AV30" s="48" t="e">
        <f t="shared" si="45"/>
        <v>#REF!</v>
      </c>
      <c r="AW30" s="79" t="e">
        <f t="shared" si="5"/>
        <v>#REF!</v>
      </c>
      <c r="AZ30" s="39" t="e">
        <f t="shared" si="6"/>
        <v>#REF!</v>
      </c>
      <c r="BA30" s="38"/>
      <c r="BB30" s="57" t="e">
        <f ca="1">SUM(BB31:BB32)</f>
        <v>#REF!</v>
      </c>
      <c r="BC30" s="48" t="e">
        <f t="shared" ref="BC30:BL30" ca="1" si="46">SUM(BC31:BC32)</f>
        <v>#REF!</v>
      </c>
      <c r="BD30" s="57" t="e">
        <f t="shared" ca="1" si="46"/>
        <v>#REF!</v>
      </c>
      <c r="BE30" s="48" t="e">
        <f t="shared" ca="1" si="46"/>
        <v>#REF!</v>
      </c>
      <c r="BF30" s="57" t="e">
        <f t="shared" ca="1" si="46"/>
        <v>#REF!</v>
      </c>
      <c r="BG30" s="48" t="e">
        <f t="shared" ca="1" si="46"/>
        <v>#REF!</v>
      </c>
      <c r="BH30" s="57" t="e">
        <f t="shared" ca="1" si="46"/>
        <v>#REF!</v>
      </c>
      <c r="BI30" s="48" t="e">
        <f t="shared" ca="1" si="46"/>
        <v>#REF!</v>
      </c>
      <c r="BJ30" s="57" t="e">
        <f t="shared" ca="1" si="46"/>
        <v>#REF!</v>
      </c>
      <c r="BK30" s="39" t="e">
        <f t="shared" ca="1" si="46"/>
        <v>#REF!</v>
      </c>
      <c r="BL30" s="38" t="e">
        <f t="shared" ca="1" si="46"/>
        <v>#REF!</v>
      </c>
    </row>
    <row r="31" spans="1:64">
      <c r="A31" s="1">
        <f>+A29+1</f>
        <v>1</v>
      </c>
      <c r="B31" s="10" t="e">
        <f>#REF!</f>
        <v>#REF!</v>
      </c>
      <c r="C31" s="11" t="e">
        <f>#REF!</f>
        <v>#REF!</v>
      </c>
      <c r="E31" s="72"/>
      <c r="F31" s="72">
        <f>SUMIF($A$74:$A$741,B31&amp;"- "&amp;C31,$G$74:$G$741)</f>
        <v>0</v>
      </c>
      <c r="G31" s="72">
        <f>E31+F31</f>
        <v>0</v>
      </c>
      <c r="I31" s="72"/>
      <c r="J31" s="72">
        <f ca="1">SUMIF($J$74:$M$741,B31&amp;"- "&amp;C31,$Q$74:$Q$741)</f>
        <v>0</v>
      </c>
      <c r="K31" s="72">
        <f ca="1">I31+J31</f>
        <v>0</v>
      </c>
      <c r="M31" s="72">
        <f ca="1">G31-K31</f>
        <v>0</v>
      </c>
      <c r="N31" s="11"/>
      <c r="O31" s="32" t="str">
        <f t="shared" ca="1" si="20"/>
        <v/>
      </c>
      <c r="P31" s="33" t="str">
        <f t="shared" ca="1" si="35"/>
        <v/>
      </c>
      <c r="Y31" s="355" t="e">
        <f t="shared" si="0"/>
        <v>#REF!</v>
      </c>
      <c r="Z31" s="356" t="e">
        <f t="shared" si="42"/>
        <v>#REF!</v>
      </c>
      <c r="AA31" s="393" t="e">
        <f t="shared" ref="AA31:AI32" si="47">SUMPRODUCT(($A$74:$A$741=$Y31&amp;"- "&amp;$Z31)*($C$74:$C$741=AA$1)*($G$74:$G$741))</f>
        <v>#REF!</v>
      </c>
      <c r="AB31" s="394" t="e">
        <f t="shared" si="47"/>
        <v>#REF!</v>
      </c>
      <c r="AC31" s="393" t="e">
        <f t="shared" si="47"/>
        <v>#REF!</v>
      </c>
      <c r="AD31" s="394" t="e">
        <f t="shared" si="47"/>
        <v>#REF!</v>
      </c>
      <c r="AE31" s="393" t="e">
        <f t="shared" si="47"/>
        <v>#REF!</v>
      </c>
      <c r="AF31" s="394" t="e">
        <f t="shared" si="47"/>
        <v>#REF!</v>
      </c>
      <c r="AG31" s="393" t="e">
        <f t="shared" si="47"/>
        <v>#REF!</v>
      </c>
      <c r="AH31" s="394" t="e">
        <f t="shared" si="47"/>
        <v>#REF!</v>
      </c>
      <c r="AI31" s="393" t="e">
        <f t="shared" si="47"/>
        <v>#REF!</v>
      </c>
      <c r="AJ31" s="394" t="e">
        <f t="shared" si="33"/>
        <v>#REF!</v>
      </c>
      <c r="AM31" s="355" t="e">
        <f t="shared" si="1"/>
        <v>#REF!</v>
      </c>
      <c r="AN31" s="356" t="e">
        <f t="shared" si="43"/>
        <v>#REF!</v>
      </c>
      <c r="AO31" s="393" t="e">
        <f t="shared" ref="AO31:AV32" si="48">SUMPRODUCT(($J$74:$J$740=$AM31&amp;"- "&amp;$AN31)*($K$74:$K$740=AO$1)*($O$74:$O$740))</f>
        <v>#REF!</v>
      </c>
      <c r="AP31" s="393" t="e">
        <f t="shared" si="48"/>
        <v>#REF!</v>
      </c>
      <c r="AQ31" s="393" t="e">
        <f t="shared" si="48"/>
        <v>#REF!</v>
      </c>
      <c r="AR31" s="393" t="e">
        <f t="shared" si="48"/>
        <v>#REF!</v>
      </c>
      <c r="AS31" s="393" t="e">
        <f t="shared" si="48"/>
        <v>#REF!</v>
      </c>
      <c r="AT31" s="393" t="e">
        <f t="shared" si="48"/>
        <v>#REF!</v>
      </c>
      <c r="AU31" s="393" t="e">
        <f t="shared" si="48"/>
        <v>#REF!</v>
      </c>
      <c r="AV31" s="393" t="e">
        <f t="shared" si="48"/>
        <v>#REF!</v>
      </c>
      <c r="AW31" s="395" t="e">
        <f t="shared" si="5"/>
        <v>#REF!</v>
      </c>
      <c r="AZ31" s="355" t="e">
        <f t="shared" si="6"/>
        <v>#REF!</v>
      </c>
      <c r="BA31" s="356" t="e">
        <f>C36</f>
        <v>#REF!</v>
      </c>
      <c r="BB31" s="393" t="e">
        <f t="shared" ref="BB31:BL32" ca="1" si="49">SUMPRODUCT(($C$9:$C$68=$BA31)*($N$9:$N$68=BB$1)*($M$9:$M$68))</f>
        <v>#REF!</v>
      </c>
      <c r="BC31" s="394" t="e">
        <f t="shared" ca="1" si="49"/>
        <v>#REF!</v>
      </c>
      <c r="BD31" s="393" t="e">
        <f t="shared" ca="1" si="49"/>
        <v>#REF!</v>
      </c>
      <c r="BE31" s="394" t="e">
        <f t="shared" ca="1" si="49"/>
        <v>#REF!</v>
      </c>
      <c r="BF31" s="393" t="e">
        <f t="shared" ca="1" si="49"/>
        <v>#REF!</v>
      </c>
      <c r="BG31" s="394" t="e">
        <f t="shared" ca="1" si="49"/>
        <v>#REF!</v>
      </c>
      <c r="BH31" s="393" t="e">
        <f t="shared" ca="1" si="49"/>
        <v>#REF!</v>
      </c>
      <c r="BI31" s="394" t="e">
        <f t="shared" ca="1" si="49"/>
        <v>#REF!</v>
      </c>
      <c r="BJ31" s="393" t="e">
        <f t="shared" ca="1" si="49"/>
        <v>#REF!</v>
      </c>
      <c r="BK31" s="355" t="e">
        <f t="shared" ca="1" si="49"/>
        <v>#REF!</v>
      </c>
      <c r="BL31" s="356" t="e">
        <f t="shared" ca="1" si="49"/>
        <v>#REF!</v>
      </c>
    </row>
    <row r="32" spans="1:64">
      <c r="A32" s="1">
        <f>+A31+1</f>
        <v>2</v>
      </c>
      <c r="B32" s="1" t="e">
        <f>#REF!</f>
        <v>#REF!</v>
      </c>
      <c r="C32" s="26" t="e">
        <f>#REF!</f>
        <v>#REF!</v>
      </c>
      <c r="E32" s="73"/>
      <c r="F32" s="73">
        <f>SUMIF($A$74:$A$741,B32&amp;"- "&amp;C32,$G$74:$G$741)</f>
        <v>0</v>
      </c>
      <c r="G32" s="73">
        <f>E32+F32</f>
        <v>0</v>
      </c>
      <c r="I32" s="73"/>
      <c r="J32" s="73">
        <f ca="1">SUMIF($J$74:$M$741,B32&amp;"- "&amp;C32,$Q$74:$Q$741)</f>
        <v>0</v>
      </c>
      <c r="K32" s="73">
        <f ca="1">I32+J32</f>
        <v>0</v>
      </c>
      <c r="M32" s="73">
        <f ca="1">G32-K32</f>
        <v>0</v>
      </c>
      <c r="O32" s="32" t="str">
        <f t="shared" ca="1" si="20"/>
        <v/>
      </c>
      <c r="P32" s="33" t="str">
        <f t="shared" ca="1" si="35"/>
        <v/>
      </c>
      <c r="Y32" s="1" t="e">
        <f t="shared" si="0"/>
        <v>#REF!</v>
      </c>
      <c r="Z32" s="9" t="e">
        <f t="shared" si="42"/>
        <v>#REF!</v>
      </c>
      <c r="AA32" s="63" t="e">
        <f t="shared" si="47"/>
        <v>#REF!</v>
      </c>
      <c r="AB32" s="49" t="e">
        <f t="shared" si="47"/>
        <v>#REF!</v>
      </c>
      <c r="AC32" s="63" t="e">
        <f t="shared" si="47"/>
        <v>#REF!</v>
      </c>
      <c r="AD32" s="49" t="e">
        <f t="shared" si="47"/>
        <v>#REF!</v>
      </c>
      <c r="AE32" s="63" t="e">
        <f t="shared" si="47"/>
        <v>#REF!</v>
      </c>
      <c r="AF32" s="49" t="e">
        <f t="shared" si="47"/>
        <v>#REF!</v>
      </c>
      <c r="AG32" s="63" t="e">
        <f t="shared" si="47"/>
        <v>#REF!</v>
      </c>
      <c r="AH32" s="49" t="e">
        <f t="shared" si="47"/>
        <v>#REF!</v>
      </c>
      <c r="AI32" s="63" t="e">
        <f t="shared" si="47"/>
        <v>#REF!</v>
      </c>
      <c r="AJ32" s="49" t="e">
        <f t="shared" ref="AJ32:AJ40" si="50">SUM(AA32:AI32)</f>
        <v>#REF!</v>
      </c>
      <c r="AM32" s="1" t="e">
        <f t="shared" si="1"/>
        <v>#REF!</v>
      </c>
      <c r="AN32" s="9" t="e">
        <f t="shared" si="43"/>
        <v>#REF!</v>
      </c>
      <c r="AO32" s="62" t="e">
        <f t="shared" si="48"/>
        <v>#REF!</v>
      </c>
      <c r="AP32" s="62" t="e">
        <f t="shared" si="48"/>
        <v>#REF!</v>
      </c>
      <c r="AQ32" s="62" t="e">
        <f t="shared" si="48"/>
        <v>#REF!</v>
      </c>
      <c r="AR32" s="62" t="e">
        <f t="shared" si="48"/>
        <v>#REF!</v>
      </c>
      <c r="AS32" s="62" t="e">
        <f t="shared" si="48"/>
        <v>#REF!</v>
      </c>
      <c r="AT32" s="62" t="e">
        <f t="shared" si="48"/>
        <v>#REF!</v>
      </c>
      <c r="AU32" s="62" t="e">
        <f t="shared" si="48"/>
        <v>#REF!</v>
      </c>
      <c r="AV32" s="62" t="e">
        <f t="shared" si="48"/>
        <v>#REF!</v>
      </c>
      <c r="AW32" s="79" t="e">
        <f t="shared" si="5"/>
        <v>#REF!</v>
      </c>
      <c r="AZ32" s="1" t="e">
        <f t="shared" si="6"/>
        <v>#REF!</v>
      </c>
      <c r="BA32" s="9" t="e">
        <f>C37</f>
        <v>#REF!</v>
      </c>
      <c r="BB32" s="63" t="e">
        <f t="shared" ca="1" si="49"/>
        <v>#REF!</v>
      </c>
      <c r="BC32" s="49" t="e">
        <f t="shared" ca="1" si="49"/>
        <v>#REF!</v>
      </c>
      <c r="BD32" s="63" t="e">
        <f t="shared" ca="1" si="49"/>
        <v>#REF!</v>
      </c>
      <c r="BE32" s="49" t="e">
        <f t="shared" ca="1" si="49"/>
        <v>#REF!</v>
      </c>
      <c r="BF32" s="63" t="e">
        <f t="shared" ca="1" si="49"/>
        <v>#REF!</v>
      </c>
      <c r="BG32" s="49" t="e">
        <f t="shared" ca="1" si="49"/>
        <v>#REF!</v>
      </c>
      <c r="BH32" s="63" t="e">
        <f t="shared" ca="1" si="49"/>
        <v>#REF!</v>
      </c>
      <c r="BI32" s="49" t="e">
        <f t="shared" ca="1" si="49"/>
        <v>#REF!</v>
      </c>
      <c r="BJ32" s="63" t="e">
        <f t="shared" ca="1" si="49"/>
        <v>#REF!</v>
      </c>
      <c r="BK32" s="1" t="e">
        <f t="shared" ca="1" si="49"/>
        <v>#REF!</v>
      </c>
      <c r="BL32" s="9" t="e">
        <f t="shared" ca="1" si="49"/>
        <v>#REF!</v>
      </c>
    </row>
    <row r="33" spans="1:64" ht="12.75" customHeight="1">
      <c r="A33" s="1"/>
      <c r="B33" s="355" t="e">
        <f>#REF!</f>
        <v>#REF!</v>
      </c>
      <c r="C33" s="356" t="e">
        <f>#REF!</f>
        <v>#REF!</v>
      </c>
      <c r="E33" s="358"/>
      <c r="F33" s="358">
        <f>SUMIF($A$74:$A$741,B33&amp;"- "&amp;C33,$G$74:$G$741)</f>
        <v>0</v>
      </c>
      <c r="G33" s="358">
        <f>E33+F33</f>
        <v>0</v>
      </c>
      <c r="I33" s="358"/>
      <c r="J33" s="358">
        <f ca="1">SUMIF($J$74:$M$741,B33&amp;"- "&amp;C33,$Q$74:$Q$741)</f>
        <v>0</v>
      </c>
      <c r="K33" s="358">
        <f ca="1">I33+J33</f>
        <v>0</v>
      </c>
      <c r="M33" s="358">
        <f ca="1">G33-K33</f>
        <v>0</v>
      </c>
      <c r="N33" s="356"/>
      <c r="O33" s="32" t="str">
        <f t="shared" ca="1" si="20"/>
        <v/>
      </c>
      <c r="P33" s="33" t="str">
        <f t="shared" ca="1" si="35"/>
        <v/>
      </c>
      <c r="Y33" s="355" t="e">
        <f t="shared" si="0"/>
        <v>#REF!</v>
      </c>
      <c r="Z33" s="356"/>
      <c r="AA33" s="393" t="e">
        <f t="shared" ref="AA33:AJ33" si="51">SUM(AA34:AA35)</f>
        <v>#REF!</v>
      </c>
      <c r="AB33" s="394" t="e">
        <f t="shared" si="51"/>
        <v>#REF!</v>
      </c>
      <c r="AC33" s="393" t="e">
        <f t="shared" si="51"/>
        <v>#REF!</v>
      </c>
      <c r="AD33" s="394" t="e">
        <f t="shared" si="51"/>
        <v>#REF!</v>
      </c>
      <c r="AE33" s="393" t="e">
        <f t="shared" si="51"/>
        <v>#REF!</v>
      </c>
      <c r="AF33" s="394" t="e">
        <f t="shared" si="51"/>
        <v>#REF!</v>
      </c>
      <c r="AG33" s="393" t="e">
        <f t="shared" si="51"/>
        <v>#REF!</v>
      </c>
      <c r="AH33" s="394" t="e">
        <f t="shared" si="51"/>
        <v>#REF!</v>
      </c>
      <c r="AI33" s="393" t="e">
        <f t="shared" si="51"/>
        <v>#REF!</v>
      </c>
      <c r="AJ33" s="394" t="e">
        <f t="shared" si="51"/>
        <v>#REF!</v>
      </c>
      <c r="AM33" s="355" t="e">
        <f t="shared" si="1"/>
        <v>#REF!</v>
      </c>
      <c r="AN33" s="356"/>
      <c r="AO33" s="393" t="e">
        <f t="shared" ref="AO33:AV33" si="52">SUM(AO34:AO35)</f>
        <v>#REF!</v>
      </c>
      <c r="AP33" s="393" t="e">
        <f t="shared" si="52"/>
        <v>#REF!</v>
      </c>
      <c r="AQ33" s="393" t="e">
        <f t="shared" si="52"/>
        <v>#REF!</v>
      </c>
      <c r="AR33" s="393" t="e">
        <f t="shared" si="52"/>
        <v>#REF!</v>
      </c>
      <c r="AS33" s="393" t="e">
        <f t="shared" si="52"/>
        <v>#REF!</v>
      </c>
      <c r="AT33" s="393" t="e">
        <f t="shared" si="52"/>
        <v>#REF!</v>
      </c>
      <c r="AU33" s="393" t="e">
        <f t="shared" si="52"/>
        <v>#REF!</v>
      </c>
      <c r="AV33" s="393" t="e">
        <f t="shared" si="52"/>
        <v>#REF!</v>
      </c>
      <c r="AW33" s="395" t="e">
        <f t="shared" si="5"/>
        <v>#REF!</v>
      </c>
      <c r="AZ33" s="355" t="e">
        <f t="shared" si="6"/>
        <v>#REF!</v>
      </c>
      <c r="BA33" s="356"/>
      <c r="BB33" s="393" t="e">
        <f ca="1">SUM(BB34:BB35)</f>
        <v>#REF!</v>
      </c>
      <c r="BC33" s="394" t="e">
        <f t="shared" ref="BC33:BL33" ca="1" si="53">SUM(BC34:BC35)</f>
        <v>#REF!</v>
      </c>
      <c r="BD33" s="393" t="e">
        <f t="shared" ca="1" si="53"/>
        <v>#REF!</v>
      </c>
      <c r="BE33" s="394" t="e">
        <f t="shared" ca="1" si="53"/>
        <v>#REF!</v>
      </c>
      <c r="BF33" s="393" t="e">
        <f t="shared" ca="1" si="53"/>
        <v>#REF!</v>
      </c>
      <c r="BG33" s="394" t="e">
        <f t="shared" ca="1" si="53"/>
        <v>#REF!</v>
      </c>
      <c r="BH33" s="393" t="e">
        <f t="shared" ca="1" si="53"/>
        <v>#REF!</v>
      </c>
      <c r="BI33" s="394" t="e">
        <f t="shared" ca="1" si="53"/>
        <v>#REF!</v>
      </c>
      <c r="BJ33" s="393" t="e">
        <f t="shared" ca="1" si="53"/>
        <v>#REF!</v>
      </c>
      <c r="BK33" s="355" t="e">
        <f t="shared" ca="1" si="53"/>
        <v>#REF!</v>
      </c>
      <c r="BL33" s="356" t="e">
        <f t="shared" ca="1" si="53"/>
        <v>#REF!</v>
      </c>
    </row>
    <row r="34" spans="1:64" ht="12" customHeight="1">
      <c r="A34" s="1">
        <f>+A32+1</f>
        <v>3</v>
      </c>
      <c r="B34" s="1" t="e">
        <f>#REF!</f>
        <v>#REF!</v>
      </c>
      <c r="C34" s="26" t="e">
        <f>#REF!</f>
        <v>#REF!</v>
      </c>
      <c r="E34" s="73"/>
      <c r="F34" s="73">
        <f>SUMIF($A$74:$A$741,B34&amp;"- "&amp;C34,$G$74:$G$741)</f>
        <v>0</v>
      </c>
      <c r="G34" s="73">
        <f>E34+F34</f>
        <v>0</v>
      </c>
      <c r="I34" s="73"/>
      <c r="J34" s="73">
        <f ca="1">SUMIF($J$74:$M$741,B34&amp;"- "&amp;C34,$Q$74:$Q$741)</f>
        <v>0</v>
      </c>
      <c r="K34" s="73">
        <f ca="1">I34+J34</f>
        <v>0</v>
      </c>
      <c r="M34" s="73">
        <f ca="1">G34-K34</f>
        <v>0</v>
      </c>
      <c r="O34" s="32" t="str">
        <f t="shared" ca="1" si="20"/>
        <v/>
      </c>
      <c r="P34" s="33" t="str">
        <f t="shared" ca="1" si="35"/>
        <v/>
      </c>
      <c r="Y34" s="10" t="e">
        <f t="shared" ref="Y34:Z63" si="54">B39</f>
        <v>#REF!</v>
      </c>
      <c r="Z34" s="11" t="e">
        <f t="shared" si="42"/>
        <v>#REF!</v>
      </c>
      <c r="AA34" s="62" t="e">
        <f t="shared" ref="AA34:AI35" si="55">SUMPRODUCT(($A$74:$A$741=$Y34&amp;"- "&amp;$Z34)*($C$74:$C$741=AA$1)*($G$74:$G$741))</f>
        <v>#REF!</v>
      </c>
      <c r="AB34" s="51" t="e">
        <f t="shared" si="55"/>
        <v>#REF!</v>
      </c>
      <c r="AC34" s="62" t="e">
        <f t="shared" si="55"/>
        <v>#REF!</v>
      </c>
      <c r="AD34" s="51" t="e">
        <f t="shared" si="55"/>
        <v>#REF!</v>
      </c>
      <c r="AE34" s="62" t="e">
        <f t="shared" si="55"/>
        <v>#REF!</v>
      </c>
      <c r="AF34" s="51" t="e">
        <f t="shared" si="55"/>
        <v>#REF!</v>
      </c>
      <c r="AG34" s="62" t="e">
        <f t="shared" si="55"/>
        <v>#REF!</v>
      </c>
      <c r="AH34" s="51" t="e">
        <f t="shared" si="55"/>
        <v>#REF!</v>
      </c>
      <c r="AI34" s="62" t="e">
        <f t="shared" si="55"/>
        <v>#REF!</v>
      </c>
      <c r="AJ34" s="51" t="e">
        <f t="shared" si="50"/>
        <v>#REF!</v>
      </c>
      <c r="AM34" s="10" t="e">
        <f t="shared" ref="AM34:AN63" si="56">B39</f>
        <v>#REF!</v>
      </c>
      <c r="AN34" s="11" t="e">
        <f t="shared" si="43"/>
        <v>#REF!</v>
      </c>
      <c r="AO34" s="62" t="e">
        <f t="shared" ref="AO34:AV35" si="57">SUMPRODUCT(($J$74:$J$740=$AM34&amp;"- "&amp;$AN34)*($K$74:$K$740=AO$1)*($O$74:$O$740))</f>
        <v>#REF!</v>
      </c>
      <c r="AP34" s="62" t="e">
        <f t="shared" si="57"/>
        <v>#REF!</v>
      </c>
      <c r="AQ34" s="62" t="e">
        <f t="shared" si="57"/>
        <v>#REF!</v>
      </c>
      <c r="AR34" s="62" t="e">
        <f t="shared" si="57"/>
        <v>#REF!</v>
      </c>
      <c r="AS34" s="62" t="e">
        <f t="shared" si="57"/>
        <v>#REF!</v>
      </c>
      <c r="AT34" s="62" t="e">
        <f t="shared" si="57"/>
        <v>#REF!</v>
      </c>
      <c r="AU34" s="62" t="e">
        <f t="shared" si="57"/>
        <v>#REF!</v>
      </c>
      <c r="AV34" s="62" t="e">
        <f t="shared" si="57"/>
        <v>#REF!</v>
      </c>
      <c r="AW34" s="79" t="e">
        <f t="shared" si="5"/>
        <v>#REF!</v>
      </c>
      <c r="AZ34" s="10" t="e">
        <f t="shared" si="6"/>
        <v>#REF!</v>
      </c>
      <c r="BA34" s="11" t="e">
        <f>C39</f>
        <v>#REF!</v>
      </c>
      <c r="BB34" s="62" t="e">
        <f t="shared" ref="BB34:BL35" ca="1" si="58">SUMPRODUCT(($C$9:$C$68=$BA34)*($N$9:$N$68=BB$1)*($M$9:$M$68))</f>
        <v>#REF!</v>
      </c>
      <c r="BC34" s="51" t="e">
        <f t="shared" ca="1" si="58"/>
        <v>#REF!</v>
      </c>
      <c r="BD34" s="62" t="e">
        <f t="shared" ca="1" si="58"/>
        <v>#REF!</v>
      </c>
      <c r="BE34" s="51" t="e">
        <f t="shared" ca="1" si="58"/>
        <v>#REF!</v>
      </c>
      <c r="BF34" s="62" t="e">
        <f t="shared" ca="1" si="58"/>
        <v>#REF!</v>
      </c>
      <c r="BG34" s="51" t="e">
        <f t="shared" ca="1" si="58"/>
        <v>#REF!</v>
      </c>
      <c r="BH34" s="62" t="e">
        <f t="shared" ca="1" si="58"/>
        <v>#REF!</v>
      </c>
      <c r="BI34" s="51" t="e">
        <f t="shared" ca="1" si="58"/>
        <v>#REF!</v>
      </c>
      <c r="BJ34" s="62" t="e">
        <f t="shared" ca="1" si="58"/>
        <v>#REF!</v>
      </c>
      <c r="BK34" s="10" t="e">
        <f t="shared" ca="1" si="58"/>
        <v>#REF!</v>
      </c>
      <c r="BL34" s="11" t="e">
        <f t="shared" ca="1" si="58"/>
        <v>#REF!</v>
      </c>
    </row>
    <row r="35" spans="1:64">
      <c r="A35" s="1"/>
      <c r="B35" s="360" t="e">
        <f>#REF!</f>
        <v>#REF!</v>
      </c>
      <c r="C35" s="361"/>
      <c r="E35" s="362"/>
      <c r="F35" s="362">
        <f>SUM(F36:F37)</f>
        <v>0</v>
      </c>
      <c r="G35" s="362">
        <f>SUM(G36:G37)</f>
        <v>0</v>
      </c>
      <c r="I35" s="362"/>
      <c r="J35" s="362">
        <f ca="1">SUM(J36:J37)</f>
        <v>0</v>
      </c>
      <c r="K35" s="362">
        <f ca="1">SUM(K36:K37)</f>
        <v>0</v>
      </c>
      <c r="M35" s="362">
        <f ca="1">SUM(M36:M37)</f>
        <v>0</v>
      </c>
      <c r="N35" s="361"/>
      <c r="O35" s="32" t="str">
        <f ca="1">IF(M35=0,"",IF(N35=0,"ERROR",""))</f>
        <v/>
      </c>
      <c r="P35" s="33" t="str">
        <f ca="1">IF(O35="ERROR","Please insert comment","")</f>
        <v/>
      </c>
      <c r="Y35" s="1" t="e">
        <f t="shared" si="54"/>
        <v>#REF!</v>
      </c>
      <c r="Z35" s="9" t="e">
        <f t="shared" si="42"/>
        <v>#REF!</v>
      </c>
      <c r="AA35" s="63" t="e">
        <f t="shared" si="55"/>
        <v>#REF!</v>
      </c>
      <c r="AB35" s="49" t="e">
        <f t="shared" si="55"/>
        <v>#REF!</v>
      </c>
      <c r="AC35" s="63" t="e">
        <f t="shared" si="55"/>
        <v>#REF!</v>
      </c>
      <c r="AD35" s="49" t="e">
        <f t="shared" si="55"/>
        <v>#REF!</v>
      </c>
      <c r="AE35" s="63" t="e">
        <f t="shared" si="55"/>
        <v>#REF!</v>
      </c>
      <c r="AF35" s="49" t="e">
        <f t="shared" si="55"/>
        <v>#REF!</v>
      </c>
      <c r="AG35" s="63" t="e">
        <f t="shared" si="55"/>
        <v>#REF!</v>
      </c>
      <c r="AH35" s="49" t="e">
        <f t="shared" si="55"/>
        <v>#REF!</v>
      </c>
      <c r="AI35" s="63" t="e">
        <f t="shared" si="55"/>
        <v>#REF!</v>
      </c>
      <c r="AJ35" s="49" t="e">
        <f t="shared" si="50"/>
        <v>#REF!</v>
      </c>
      <c r="AM35" s="1" t="e">
        <f t="shared" si="56"/>
        <v>#REF!</v>
      </c>
      <c r="AN35" s="9" t="e">
        <f t="shared" si="43"/>
        <v>#REF!</v>
      </c>
      <c r="AO35" s="62" t="e">
        <f t="shared" si="57"/>
        <v>#REF!</v>
      </c>
      <c r="AP35" s="62" t="e">
        <f t="shared" si="57"/>
        <v>#REF!</v>
      </c>
      <c r="AQ35" s="62" t="e">
        <f t="shared" si="57"/>
        <v>#REF!</v>
      </c>
      <c r="AR35" s="62" t="e">
        <f t="shared" si="57"/>
        <v>#REF!</v>
      </c>
      <c r="AS35" s="62" t="e">
        <f t="shared" si="57"/>
        <v>#REF!</v>
      </c>
      <c r="AT35" s="62" t="e">
        <f t="shared" si="57"/>
        <v>#REF!</v>
      </c>
      <c r="AU35" s="62" t="e">
        <f t="shared" si="57"/>
        <v>#REF!</v>
      </c>
      <c r="AV35" s="62" t="e">
        <f t="shared" si="57"/>
        <v>#REF!</v>
      </c>
      <c r="AW35" s="79" t="e">
        <f t="shared" si="5"/>
        <v>#REF!</v>
      </c>
      <c r="AZ35" s="1" t="e">
        <f t="shared" ref="AZ35:AZ63" si="59">B40</f>
        <v>#REF!</v>
      </c>
      <c r="BA35" s="9" t="e">
        <f>C40</f>
        <v>#REF!</v>
      </c>
      <c r="BB35" s="63" t="e">
        <f t="shared" ca="1" si="58"/>
        <v>#REF!</v>
      </c>
      <c r="BC35" s="49" t="e">
        <f t="shared" ca="1" si="58"/>
        <v>#REF!</v>
      </c>
      <c r="BD35" s="63" t="e">
        <f t="shared" ca="1" si="58"/>
        <v>#REF!</v>
      </c>
      <c r="BE35" s="49" t="e">
        <f t="shared" ca="1" si="58"/>
        <v>#REF!</v>
      </c>
      <c r="BF35" s="63" t="e">
        <f t="shared" ca="1" si="58"/>
        <v>#REF!</v>
      </c>
      <c r="BG35" s="49" t="e">
        <f t="shared" ca="1" si="58"/>
        <v>#REF!</v>
      </c>
      <c r="BH35" s="63" t="e">
        <f t="shared" ca="1" si="58"/>
        <v>#REF!</v>
      </c>
      <c r="BI35" s="49" t="e">
        <f t="shared" ca="1" si="58"/>
        <v>#REF!</v>
      </c>
      <c r="BJ35" s="63" t="e">
        <f t="shared" ca="1" si="58"/>
        <v>#REF!</v>
      </c>
      <c r="BK35" s="1" t="e">
        <f t="shared" ca="1" si="58"/>
        <v>#REF!</v>
      </c>
      <c r="BL35" s="9" t="e">
        <f t="shared" ca="1" si="58"/>
        <v>#REF!</v>
      </c>
    </row>
    <row r="36" spans="1:64">
      <c r="A36" s="1"/>
      <c r="B36" s="10" t="e">
        <f>#REF!</f>
        <v>#REF!</v>
      </c>
      <c r="C36" s="11" t="e">
        <f>#REF!</f>
        <v>#REF!</v>
      </c>
      <c r="E36" s="72"/>
      <c r="F36" s="72">
        <f>SUMIF($A$74:$A$741,B36&amp;"- "&amp;C36,$G$74:$G$741)</f>
        <v>0</v>
      </c>
      <c r="G36" s="72">
        <f>E36+F36</f>
        <v>0</v>
      </c>
      <c r="I36" s="72"/>
      <c r="J36" s="72">
        <f ca="1">SUMIF($J$74:$M$741,B36&amp;"- "&amp;C36,$Q$74:$Q$741)</f>
        <v>0</v>
      </c>
      <c r="K36" s="72">
        <f ca="1">I36+J36</f>
        <v>0</v>
      </c>
      <c r="M36" s="72">
        <f ca="1">G36-K36</f>
        <v>0</v>
      </c>
      <c r="N36" s="11"/>
      <c r="O36" s="32"/>
      <c r="P36" s="33"/>
      <c r="Y36" s="355" t="e">
        <f t="shared" si="54"/>
        <v>#REF!</v>
      </c>
      <c r="Z36" s="356"/>
      <c r="AA36" s="393" t="e">
        <f t="shared" ref="AA36:AJ36" si="60">SUM(AA37:AA42)</f>
        <v>#REF!</v>
      </c>
      <c r="AB36" s="394" t="e">
        <f t="shared" si="60"/>
        <v>#REF!</v>
      </c>
      <c r="AC36" s="393" t="e">
        <f t="shared" si="60"/>
        <v>#REF!</v>
      </c>
      <c r="AD36" s="394" t="e">
        <f t="shared" si="60"/>
        <v>#REF!</v>
      </c>
      <c r="AE36" s="393" t="e">
        <f t="shared" si="60"/>
        <v>#REF!</v>
      </c>
      <c r="AF36" s="394" t="e">
        <f t="shared" si="60"/>
        <v>#REF!</v>
      </c>
      <c r="AG36" s="393" t="e">
        <f t="shared" si="60"/>
        <v>#REF!</v>
      </c>
      <c r="AH36" s="394" t="e">
        <f t="shared" si="60"/>
        <v>#REF!</v>
      </c>
      <c r="AI36" s="393" t="e">
        <f t="shared" si="60"/>
        <v>#REF!</v>
      </c>
      <c r="AJ36" s="394" t="e">
        <f t="shared" si="60"/>
        <v>#REF!</v>
      </c>
      <c r="AM36" s="355" t="e">
        <f t="shared" si="56"/>
        <v>#REF!</v>
      </c>
      <c r="AN36" s="356"/>
      <c r="AO36" s="393" t="e">
        <f t="shared" ref="AO36:AV36" si="61">SUM(AO37:AO42)</f>
        <v>#REF!</v>
      </c>
      <c r="AP36" s="393" t="e">
        <f t="shared" si="61"/>
        <v>#REF!</v>
      </c>
      <c r="AQ36" s="393" t="e">
        <f t="shared" si="61"/>
        <v>#REF!</v>
      </c>
      <c r="AR36" s="393" t="e">
        <f t="shared" si="61"/>
        <v>#REF!</v>
      </c>
      <c r="AS36" s="393" t="e">
        <f t="shared" si="61"/>
        <v>#REF!</v>
      </c>
      <c r="AT36" s="393" t="e">
        <f t="shared" si="61"/>
        <v>#REF!</v>
      </c>
      <c r="AU36" s="393" t="e">
        <f t="shared" si="61"/>
        <v>#REF!</v>
      </c>
      <c r="AV36" s="393" t="e">
        <f t="shared" si="61"/>
        <v>#REF!</v>
      </c>
      <c r="AW36" s="395" t="e">
        <f t="shared" si="5"/>
        <v>#REF!</v>
      </c>
      <c r="AZ36" s="355" t="e">
        <f t="shared" si="59"/>
        <v>#REF!</v>
      </c>
      <c r="BA36" s="356"/>
      <c r="BB36" s="393" t="e">
        <f ca="1">SUM(BB37:BB42)</f>
        <v>#REF!</v>
      </c>
      <c r="BC36" s="394" t="e">
        <f t="shared" ref="BC36:BL36" ca="1" si="62">SUM(BC37:BC42)</f>
        <v>#REF!</v>
      </c>
      <c r="BD36" s="393" t="e">
        <f t="shared" ca="1" si="62"/>
        <v>#REF!</v>
      </c>
      <c r="BE36" s="394" t="e">
        <f t="shared" ca="1" si="62"/>
        <v>#REF!</v>
      </c>
      <c r="BF36" s="393" t="e">
        <f t="shared" ca="1" si="62"/>
        <v>#REF!</v>
      </c>
      <c r="BG36" s="394" t="e">
        <f t="shared" ca="1" si="62"/>
        <v>#REF!</v>
      </c>
      <c r="BH36" s="393" t="e">
        <f t="shared" ca="1" si="62"/>
        <v>#REF!</v>
      </c>
      <c r="BI36" s="394" t="e">
        <f t="shared" ca="1" si="62"/>
        <v>#REF!</v>
      </c>
      <c r="BJ36" s="393" t="e">
        <f t="shared" ca="1" si="62"/>
        <v>#REF!</v>
      </c>
      <c r="BK36" s="355" t="e">
        <f t="shared" ca="1" si="62"/>
        <v>#REF!</v>
      </c>
      <c r="BL36" s="356" t="e">
        <f t="shared" ca="1" si="62"/>
        <v>#REF!</v>
      </c>
    </row>
    <row r="37" spans="1:64">
      <c r="A37" s="1"/>
      <c r="B37" s="1" t="e">
        <f>#REF!</f>
        <v>#REF!</v>
      </c>
      <c r="C37" s="9" t="e">
        <f>#REF!</f>
        <v>#REF!</v>
      </c>
      <c r="E37" s="73"/>
      <c r="F37" s="73">
        <f>SUMIF($A$74:$A$741,B37&amp;"- "&amp;C37,$G$74:$G$741)</f>
        <v>0</v>
      </c>
      <c r="G37" s="73">
        <f>E37+F37</f>
        <v>0</v>
      </c>
      <c r="I37" s="73"/>
      <c r="J37" s="73">
        <f ca="1">SUMIF($J$74:$M$741,B37&amp;"- "&amp;C37,$Q$74:$Q$741)</f>
        <v>0</v>
      </c>
      <c r="K37" s="73">
        <f ca="1">I37+J37</f>
        <v>0</v>
      </c>
      <c r="M37" s="73">
        <f ca="1">G37-K37</f>
        <v>0</v>
      </c>
      <c r="N37" s="9"/>
      <c r="O37" s="32" t="str">
        <f t="shared" ca="1" si="20"/>
        <v/>
      </c>
      <c r="P37" s="33" t="str">
        <f t="shared" ref="P37:P45" ca="1" si="63">IF(O37="ERROR","Please insert comment","")</f>
        <v/>
      </c>
      <c r="Y37" s="60" t="e">
        <f t="shared" si="54"/>
        <v>#REF!</v>
      </c>
      <c r="Z37" s="61" t="e">
        <f t="shared" si="42"/>
        <v>#REF!</v>
      </c>
      <c r="AA37" s="64" t="e">
        <f t="shared" ref="AA37:AI42" si="64">SUMPRODUCT(($A$74:$A$741=$Y37&amp;"- "&amp;$Z37)*($C$74:$C$741=AA$1)*($G$74:$G$741))</f>
        <v>#REF!</v>
      </c>
      <c r="AB37" s="65" t="e">
        <f t="shared" si="64"/>
        <v>#REF!</v>
      </c>
      <c r="AC37" s="64" t="e">
        <f t="shared" si="64"/>
        <v>#REF!</v>
      </c>
      <c r="AD37" s="65" t="e">
        <f t="shared" si="64"/>
        <v>#REF!</v>
      </c>
      <c r="AE37" s="64" t="e">
        <f t="shared" si="64"/>
        <v>#REF!</v>
      </c>
      <c r="AF37" s="65" t="e">
        <f t="shared" si="64"/>
        <v>#REF!</v>
      </c>
      <c r="AG37" s="64" t="e">
        <f t="shared" si="64"/>
        <v>#REF!</v>
      </c>
      <c r="AH37" s="65" t="e">
        <f t="shared" si="64"/>
        <v>#REF!</v>
      </c>
      <c r="AI37" s="64" t="e">
        <f t="shared" si="64"/>
        <v>#REF!</v>
      </c>
      <c r="AJ37" s="65" t="e">
        <f t="shared" si="50"/>
        <v>#REF!</v>
      </c>
      <c r="AM37" s="60" t="e">
        <f t="shared" si="56"/>
        <v>#REF!</v>
      </c>
      <c r="AN37" s="61" t="e">
        <f t="shared" si="43"/>
        <v>#REF!</v>
      </c>
      <c r="AO37" s="62" t="e">
        <f t="shared" ref="AO37:AV42" si="65">SUMPRODUCT(($J$74:$J$740=$AM37&amp;"- "&amp;$AN37)*($K$74:$K$740=AO$1)*($O$74:$O$740))</f>
        <v>#REF!</v>
      </c>
      <c r="AP37" s="62" t="e">
        <f t="shared" si="65"/>
        <v>#REF!</v>
      </c>
      <c r="AQ37" s="62" t="e">
        <f t="shared" si="65"/>
        <v>#REF!</v>
      </c>
      <c r="AR37" s="62" t="e">
        <f t="shared" si="65"/>
        <v>#REF!</v>
      </c>
      <c r="AS37" s="62" t="e">
        <f t="shared" si="65"/>
        <v>#REF!</v>
      </c>
      <c r="AT37" s="62" t="e">
        <f t="shared" si="65"/>
        <v>#REF!</v>
      </c>
      <c r="AU37" s="62" t="e">
        <f t="shared" si="65"/>
        <v>#REF!</v>
      </c>
      <c r="AV37" s="62" t="e">
        <f t="shared" si="65"/>
        <v>#REF!</v>
      </c>
      <c r="AW37" s="79" t="e">
        <f t="shared" si="5"/>
        <v>#REF!</v>
      </c>
      <c r="AZ37" s="60" t="e">
        <f t="shared" si="59"/>
        <v>#REF!</v>
      </c>
      <c r="BA37" s="61" t="e">
        <f t="shared" ref="BA37:BA42" si="66">C42</f>
        <v>#REF!</v>
      </c>
      <c r="BB37" s="64" t="e">
        <f t="shared" ref="BB37:BL42" ca="1" si="67">SUMPRODUCT(($C$9:$C$68=$BA37)*($N$9:$N$68=BB$1)*($M$9:$M$68))</f>
        <v>#REF!</v>
      </c>
      <c r="BC37" s="65" t="e">
        <f t="shared" ca="1" si="67"/>
        <v>#REF!</v>
      </c>
      <c r="BD37" s="64" t="e">
        <f t="shared" ca="1" si="67"/>
        <v>#REF!</v>
      </c>
      <c r="BE37" s="65" t="e">
        <f t="shared" ca="1" si="67"/>
        <v>#REF!</v>
      </c>
      <c r="BF37" s="64" t="e">
        <f t="shared" ca="1" si="67"/>
        <v>#REF!</v>
      </c>
      <c r="BG37" s="65" t="e">
        <f t="shared" ca="1" si="67"/>
        <v>#REF!</v>
      </c>
      <c r="BH37" s="64" t="e">
        <f t="shared" ca="1" si="67"/>
        <v>#REF!</v>
      </c>
      <c r="BI37" s="65" t="e">
        <f t="shared" ca="1" si="67"/>
        <v>#REF!</v>
      </c>
      <c r="BJ37" s="64" t="e">
        <f t="shared" ca="1" si="67"/>
        <v>#REF!</v>
      </c>
      <c r="BK37" s="60" t="e">
        <f t="shared" ca="1" si="67"/>
        <v>#REF!</v>
      </c>
      <c r="BL37" s="61" t="e">
        <f t="shared" ca="1" si="67"/>
        <v>#REF!</v>
      </c>
    </row>
    <row r="38" spans="1:64" ht="13.5" customHeight="1">
      <c r="A38" s="1"/>
      <c r="B38" s="360" t="e">
        <f>#REF!</f>
        <v>#REF!</v>
      </c>
      <c r="C38" s="361"/>
      <c r="E38" s="362"/>
      <c r="F38" s="362">
        <f>SUM(F39:F40)</f>
        <v>0</v>
      </c>
      <c r="G38" s="362">
        <f>SUM(G39:G40)</f>
        <v>0</v>
      </c>
      <c r="I38" s="362"/>
      <c r="J38" s="362">
        <f ca="1">SUM(J39:J40)</f>
        <v>0</v>
      </c>
      <c r="K38" s="362">
        <f ca="1">SUM(K39:K40)</f>
        <v>0</v>
      </c>
      <c r="M38" s="362">
        <f ca="1">SUM(M39:M40)</f>
        <v>0</v>
      </c>
      <c r="N38" s="361"/>
      <c r="O38" s="32" t="str">
        <f t="shared" ca="1" si="20"/>
        <v/>
      </c>
      <c r="P38" s="33" t="str">
        <f t="shared" ca="1" si="63"/>
        <v/>
      </c>
      <c r="Y38" s="1" t="e">
        <f t="shared" si="54"/>
        <v>#REF!</v>
      </c>
      <c r="Z38" s="9" t="e">
        <f t="shared" si="42"/>
        <v>#REF!</v>
      </c>
      <c r="AA38" s="63" t="e">
        <f t="shared" si="64"/>
        <v>#REF!</v>
      </c>
      <c r="AB38" s="49" t="e">
        <f t="shared" si="64"/>
        <v>#REF!</v>
      </c>
      <c r="AC38" s="63" t="e">
        <f t="shared" si="64"/>
        <v>#REF!</v>
      </c>
      <c r="AD38" s="49" t="e">
        <f t="shared" si="64"/>
        <v>#REF!</v>
      </c>
      <c r="AE38" s="63" t="e">
        <f t="shared" si="64"/>
        <v>#REF!</v>
      </c>
      <c r="AF38" s="49" t="e">
        <f t="shared" si="64"/>
        <v>#REF!</v>
      </c>
      <c r="AG38" s="63" t="e">
        <f t="shared" si="64"/>
        <v>#REF!</v>
      </c>
      <c r="AH38" s="49" t="e">
        <f t="shared" si="64"/>
        <v>#REF!</v>
      </c>
      <c r="AI38" s="63" t="e">
        <f t="shared" si="64"/>
        <v>#REF!</v>
      </c>
      <c r="AJ38" s="49" t="e">
        <f t="shared" si="50"/>
        <v>#REF!</v>
      </c>
      <c r="AM38" s="1" t="e">
        <f t="shared" si="56"/>
        <v>#REF!</v>
      </c>
      <c r="AN38" s="9" t="e">
        <f t="shared" si="43"/>
        <v>#REF!</v>
      </c>
      <c r="AO38" s="62" t="e">
        <f t="shared" si="65"/>
        <v>#REF!</v>
      </c>
      <c r="AP38" s="62" t="e">
        <f t="shared" si="65"/>
        <v>#REF!</v>
      </c>
      <c r="AQ38" s="62" t="e">
        <f t="shared" si="65"/>
        <v>#REF!</v>
      </c>
      <c r="AR38" s="62" t="e">
        <f t="shared" si="65"/>
        <v>#REF!</v>
      </c>
      <c r="AS38" s="62" t="e">
        <f t="shared" si="65"/>
        <v>#REF!</v>
      </c>
      <c r="AT38" s="62" t="e">
        <f t="shared" si="65"/>
        <v>#REF!</v>
      </c>
      <c r="AU38" s="62" t="e">
        <f t="shared" si="65"/>
        <v>#REF!</v>
      </c>
      <c r="AV38" s="62" t="e">
        <f t="shared" si="65"/>
        <v>#REF!</v>
      </c>
      <c r="AW38" s="79" t="e">
        <f t="shared" si="5"/>
        <v>#REF!</v>
      </c>
      <c r="AZ38" s="1" t="e">
        <f t="shared" si="59"/>
        <v>#REF!</v>
      </c>
      <c r="BA38" s="9" t="e">
        <f t="shared" si="66"/>
        <v>#REF!</v>
      </c>
      <c r="BB38" s="63" t="e">
        <f t="shared" ca="1" si="67"/>
        <v>#REF!</v>
      </c>
      <c r="BC38" s="49" t="e">
        <f t="shared" ca="1" si="67"/>
        <v>#REF!</v>
      </c>
      <c r="BD38" s="63" t="e">
        <f t="shared" ca="1" si="67"/>
        <v>#REF!</v>
      </c>
      <c r="BE38" s="49" t="e">
        <f t="shared" ca="1" si="67"/>
        <v>#REF!</v>
      </c>
      <c r="BF38" s="63" t="e">
        <f t="shared" ca="1" si="67"/>
        <v>#REF!</v>
      </c>
      <c r="BG38" s="49" t="e">
        <f t="shared" ca="1" si="67"/>
        <v>#REF!</v>
      </c>
      <c r="BH38" s="63" t="e">
        <f t="shared" ca="1" si="67"/>
        <v>#REF!</v>
      </c>
      <c r="BI38" s="49" t="e">
        <f t="shared" ca="1" si="67"/>
        <v>#REF!</v>
      </c>
      <c r="BJ38" s="63" t="e">
        <f t="shared" ca="1" si="67"/>
        <v>#REF!</v>
      </c>
      <c r="BK38" s="1" t="e">
        <f t="shared" ca="1" si="67"/>
        <v>#REF!</v>
      </c>
      <c r="BL38" s="9" t="e">
        <f t="shared" ca="1" si="67"/>
        <v>#REF!</v>
      </c>
    </row>
    <row r="39" spans="1:64" ht="12" customHeight="1">
      <c r="A39" s="1">
        <f>+A37+1</f>
        <v>1</v>
      </c>
      <c r="B39" s="10" t="e">
        <f>#REF!</f>
        <v>#REF!</v>
      </c>
      <c r="C39" s="11" t="e">
        <f>#REF!</f>
        <v>#REF!</v>
      </c>
      <c r="E39" s="72"/>
      <c r="F39" s="72">
        <f>SUMIF($A$74:$A$741,B39&amp;"- "&amp;C39,$G$74:$G$741)</f>
        <v>0</v>
      </c>
      <c r="G39" s="72">
        <f>E39+F39</f>
        <v>0</v>
      </c>
      <c r="I39" s="72"/>
      <c r="J39" s="72">
        <f ca="1">SUMIF($J$74:$M$741,B39&amp;"- "&amp;C39,$Q$74:$Q$741)</f>
        <v>0</v>
      </c>
      <c r="K39" s="72">
        <f ca="1">I39+J39</f>
        <v>0</v>
      </c>
      <c r="M39" s="72">
        <f ca="1">G39-K39</f>
        <v>0</v>
      </c>
      <c r="N39" s="11"/>
      <c r="O39" s="32" t="str">
        <f t="shared" ca="1" si="20"/>
        <v/>
      </c>
      <c r="P39" s="33" t="str">
        <f t="shared" ca="1" si="63"/>
        <v/>
      </c>
      <c r="Y39" s="355" t="e">
        <f t="shared" si="54"/>
        <v>#REF!</v>
      </c>
      <c r="Z39" s="356" t="e">
        <f t="shared" si="42"/>
        <v>#REF!</v>
      </c>
      <c r="AA39" s="393" t="e">
        <f t="shared" si="64"/>
        <v>#REF!</v>
      </c>
      <c r="AB39" s="394" t="e">
        <f t="shared" si="64"/>
        <v>#REF!</v>
      </c>
      <c r="AC39" s="393" t="e">
        <f t="shared" si="64"/>
        <v>#REF!</v>
      </c>
      <c r="AD39" s="394" t="e">
        <f t="shared" si="64"/>
        <v>#REF!</v>
      </c>
      <c r="AE39" s="393" t="e">
        <f t="shared" si="64"/>
        <v>#REF!</v>
      </c>
      <c r="AF39" s="394" t="e">
        <f t="shared" si="64"/>
        <v>#REF!</v>
      </c>
      <c r="AG39" s="393" t="e">
        <f t="shared" si="64"/>
        <v>#REF!</v>
      </c>
      <c r="AH39" s="394" t="e">
        <f t="shared" si="64"/>
        <v>#REF!</v>
      </c>
      <c r="AI39" s="393" t="e">
        <f t="shared" si="64"/>
        <v>#REF!</v>
      </c>
      <c r="AJ39" s="394" t="e">
        <f t="shared" si="50"/>
        <v>#REF!</v>
      </c>
      <c r="AM39" s="355" t="e">
        <f t="shared" si="56"/>
        <v>#REF!</v>
      </c>
      <c r="AN39" s="356" t="e">
        <f t="shared" si="43"/>
        <v>#REF!</v>
      </c>
      <c r="AO39" s="393" t="e">
        <f t="shared" si="65"/>
        <v>#REF!</v>
      </c>
      <c r="AP39" s="393" t="e">
        <f t="shared" si="65"/>
        <v>#REF!</v>
      </c>
      <c r="AQ39" s="393" t="e">
        <f t="shared" si="65"/>
        <v>#REF!</v>
      </c>
      <c r="AR39" s="393" t="e">
        <f t="shared" si="65"/>
        <v>#REF!</v>
      </c>
      <c r="AS39" s="393" t="e">
        <f t="shared" si="65"/>
        <v>#REF!</v>
      </c>
      <c r="AT39" s="393" t="e">
        <f t="shared" si="65"/>
        <v>#REF!</v>
      </c>
      <c r="AU39" s="393" t="e">
        <f t="shared" si="65"/>
        <v>#REF!</v>
      </c>
      <c r="AV39" s="393" t="e">
        <f t="shared" si="65"/>
        <v>#REF!</v>
      </c>
      <c r="AW39" s="395" t="e">
        <f t="shared" si="5"/>
        <v>#REF!</v>
      </c>
      <c r="AZ39" s="355" t="e">
        <f t="shared" si="59"/>
        <v>#REF!</v>
      </c>
      <c r="BA39" s="356" t="e">
        <f t="shared" si="66"/>
        <v>#REF!</v>
      </c>
      <c r="BB39" s="393" t="e">
        <f t="shared" ca="1" si="67"/>
        <v>#REF!</v>
      </c>
      <c r="BC39" s="394" t="e">
        <f t="shared" ca="1" si="67"/>
        <v>#REF!</v>
      </c>
      <c r="BD39" s="393" t="e">
        <f t="shared" ca="1" si="67"/>
        <v>#REF!</v>
      </c>
      <c r="BE39" s="394" t="e">
        <f t="shared" ca="1" si="67"/>
        <v>#REF!</v>
      </c>
      <c r="BF39" s="393" t="e">
        <f t="shared" ca="1" si="67"/>
        <v>#REF!</v>
      </c>
      <c r="BG39" s="394" t="e">
        <f t="shared" ca="1" si="67"/>
        <v>#REF!</v>
      </c>
      <c r="BH39" s="393" t="e">
        <f t="shared" ca="1" si="67"/>
        <v>#REF!</v>
      </c>
      <c r="BI39" s="394" t="e">
        <f t="shared" ca="1" si="67"/>
        <v>#REF!</v>
      </c>
      <c r="BJ39" s="393" t="e">
        <f t="shared" ca="1" si="67"/>
        <v>#REF!</v>
      </c>
      <c r="BK39" s="355" t="e">
        <f t="shared" ca="1" si="67"/>
        <v>#REF!</v>
      </c>
      <c r="BL39" s="356" t="e">
        <f t="shared" ca="1" si="67"/>
        <v>#REF!</v>
      </c>
    </row>
    <row r="40" spans="1:64" ht="10.5" customHeight="1">
      <c r="A40" s="1"/>
      <c r="B40" s="1" t="e">
        <f>#REF!</f>
        <v>#REF!</v>
      </c>
      <c r="C40" s="9" t="e">
        <f>#REF!</f>
        <v>#REF!</v>
      </c>
      <c r="E40" s="73"/>
      <c r="F40" s="73">
        <f>SUMIF($A$74:$A$741,B40&amp;"- "&amp;C40,$G$74:$G$741)</f>
        <v>0</v>
      </c>
      <c r="G40" s="73">
        <f>E40+F40</f>
        <v>0</v>
      </c>
      <c r="I40" s="73"/>
      <c r="J40" s="73">
        <f ca="1">SUMIF($J$74:$M$741,B40&amp;"- "&amp;C40,$Q$74:$Q$741)</f>
        <v>0</v>
      </c>
      <c r="K40" s="73">
        <f ca="1">I40+J40</f>
        <v>0</v>
      </c>
      <c r="M40" s="73">
        <f ca="1">G40-K40</f>
        <v>0</v>
      </c>
      <c r="N40" s="9"/>
      <c r="O40" s="32" t="str">
        <f t="shared" ca="1" si="20"/>
        <v/>
      </c>
      <c r="P40" s="33" t="str">
        <f t="shared" ca="1" si="63"/>
        <v/>
      </c>
      <c r="Y40" s="1" t="e">
        <f t="shared" si="54"/>
        <v>#REF!</v>
      </c>
      <c r="Z40" s="9" t="e">
        <f t="shared" si="42"/>
        <v>#REF!</v>
      </c>
      <c r="AA40" s="63" t="e">
        <f t="shared" si="64"/>
        <v>#REF!</v>
      </c>
      <c r="AB40" s="49" t="e">
        <f t="shared" si="64"/>
        <v>#REF!</v>
      </c>
      <c r="AC40" s="63" t="e">
        <f t="shared" si="64"/>
        <v>#REF!</v>
      </c>
      <c r="AD40" s="49" t="e">
        <f t="shared" si="64"/>
        <v>#REF!</v>
      </c>
      <c r="AE40" s="63" t="e">
        <f t="shared" si="64"/>
        <v>#REF!</v>
      </c>
      <c r="AF40" s="49" t="e">
        <f t="shared" si="64"/>
        <v>#REF!</v>
      </c>
      <c r="AG40" s="63" t="e">
        <f t="shared" si="64"/>
        <v>#REF!</v>
      </c>
      <c r="AH40" s="49" t="e">
        <f t="shared" si="64"/>
        <v>#REF!</v>
      </c>
      <c r="AI40" s="63" t="e">
        <f t="shared" si="64"/>
        <v>#REF!</v>
      </c>
      <c r="AJ40" s="49" t="e">
        <f t="shared" si="50"/>
        <v>#REF!</v>
      </c>
      <c r="AM40" s="1" t="e">
        <f t="shared" si="56"/>
        <v>#REF!</v>
      </c>
      <c r="AN40" s="9" t="e">
        <f t="shared" si="43"/>
        <v>#REF!</v>
      </c>
      <c r="AO40" s="62" t="e">
        <f t="shared" si="65"/>
        <v>#REF!</v>
      </c>
      <c r="AP40" s="62" t="e">
        <f t="shared" si="65"/>
        <v>#REF!</v>
      </c>
      <c r="AQ40" s="62" t="e">
        <f t="shared" si="65"/>
        <v>#REF!</v>
      </c>
      <c r="AR40" s="62" t="e">
        <f t="shared" si="65"/>
        <v>#REF!</v>
      </c>
      <c r="AS40" s="62" t="e">
        <f t="shared" si="65"/>
        <v>#REF!</v>
      </c>
      <c r="AT40" s="62" t="e">
        <f t="shared" si="65"/>
        <v>#REF!</v>
      </c>
      <c r="AU40" s="62" t="e">
        <f t="shared" si="65"/>
        <v>#REF!</v>
      </c>
      <c r="AV40" s="62" t="e">
        <f t="shared" si="65"/>
        <v>#REF!</v>
      </c>
      <c r="AW40" s="79" t="e">
        <f t="shared" si="5"/>
        <v>#REF!</v>
      </c>
      <c r="AZ40" s="1" t="e">
        <f t="shared" si="59"/>
        <v>#REF!</v>
      </c>
      <c r="BA40" s="9" t="e">
        <f t="shared" si="66"/>
        <v>#REF!</v>
      </c>
      <c r="BB40" s="63" t="e">
        <f t="shared" ca="1" si="67"/>
        <v>#REF!</v>
      </c>
      <c r="BC40" s="49" t="e">
        <f t="shared" ca="1" si="67"/>
        <v>#REF!</v>
      </c>
      <c r="BD40" s="63" t="e">
        <f t="shared" ca="1" si="67"/>
        <v>#REF!</v>
      </c>
      <c r="BE40" s="49" t="e">
        <f t="shared" ca="1" si="67"/>
        <v>#REF!</v>
      </c>
      <c r="BF40" s="63" t="e">
        <f t="shared" ca="1" si="67"/>
        <v>#REF!</v>
      </c>
      <c r="BG40" s="49" t="e">
        <f t="shared" ca="1" si="67"/>
        <v>#REF!</v>
      </c>
      <c r="BH40" s="63" t="e">
        <f t="shared" ca="1" si="67"/>
        <v>#REF!</v>
      </c>
      <c r="BI40" s="49" t="e">
        <f t="shared" ca="1" si="67"/>
        <v>#REF!</v>
      </c>
      <c r="BJ40" s="63" t="e">
        <f t="shared" ca="1" si="67"/>
        <v>#REF!</v>
      </c>
      <c r="BK40" s="1" t="e">
        <f t="shared" ca="1" si="67"/>
        <v>#REF!</v>
      </c>
      <c r="BL40" s="9" t="e">
        <f t="shared" ca="1" si="67"/>
        <v>#REF!</v>
      </c>
    </row>
    <row r="41" spans="1:64">
      <c r="A41" s="1"/>
      <c r="B41" s="360" t="e">
        <f>#REF!</f>
        <v>#REF!</v>
      </c>
      <c r="C41" s="361"/>
      <c r="E41" s="362"/>
      <c r="F41" s="362">
        <f>SUM(F42:F47)</f>
        <v>0</v>
      </c>
      <c r="G41" s="362">
        <f>SUM(G42:G47)</f>
        <v>0</v>
      </c>
      <c r="I41" s="362"/>
      <c r="J41" s="362">
        <f ca="1">SUM(J42:J47)</f>
        <v>0</v>
      </c>
      <c r="K41" s="362">
        <f ca="1">SUM(K42:K47)</f>
        <v>0</v>
      </c>
      <c r="M41" s="362">
        <f ca="1">SUM(M42:M47)</f>
        <v>0</v>
      </c>
      <c r="N41" s="361"/>
      <c r="O41" s="32" t="str">
        <f t="shared" ca="1" si="20"/>
        <v/>
      </c>
      <c r="P41" s="33" t="str">
        <f t="shared" ca="1" si="63"/>
        <v/>
      </c>
      <c r="Y41" s="355" t="e">
        <f t="shared" si="54"/>
        <v>#REF!</v>
      </c>
      <c r="Z41" s="356" t="e">
        <f>C46</f>
        <v>#REF!</v>
      </c>
      <c r="AA41" s="393" t="e">
        <f t="shared" si="64"/>
        <v>#REF!</v>
      </c>
      <c r="AB41" s="394" t="e">
        <f t="shared" si="64"/>
        <v>#REF!</v>
      </c>
      <c r="AC41" s="393" t="e">
        <f t="shared" si="64"/>
        <v>#REF!</v>
      </c>
      <c r="AD41" s="394" t="e">
        <f t="shared" si="64"/>
        <v>#REF!</v>
      </c>
      <c r="AE41" s="393" t="e">
        <f t="shared" si="64"/>
        <v>#REF!</v>
      </c>
      <c r="AF41" s="394" t="e">
        <f t="shared" si="64"/>
        <v>#REF!</v>
      </c>
      <c r="AG41" s="393" t="e">
        <f t="shared" si="64"/>
        <v>#REF!</v>
      </c>
      <c r="AH41" s="394" t="e">
        <f t="shared" si="64"/>
        <v>#REF!</v>
      </c>
      <c r="AI41" s="393" t="e">
        <f t="shared" si="64"/>
        <v>#REF!</v>
      </c>
      <c r="AJ41" s="394" t="e">
        <f t="shared" ref="AJ41:AJ50" si="68">SUM(AA41:AI41)</f>
        <v>#REF!</v>
      </c>
      <c r="AM41" s="355" t="e">
        <f t="shared" si="56"/>
        <v>#REF!</v>
      </c>
      <c r="AN41" s="356" t="e">
        <f t="shared" si="43"/>
        <v>#REF!</v>
      </c>
      <c r="AO41" s="393" t="e">
        <f t="shared" si="65"/>
        <v>#REF!</v>
      </c>
      <c r="AP41" s="393" t="e">
        <f t="shared" si="65"/>
        <v>#REF!</v>
      </c>
      <c r="AQ41" s="393" t="e">
        <f t="shared" si="65"/>
        <v>#REF!</v>
      </c>
      <c r="AR41" s="393" t="e">
        <f t="shared" si="65"/>
        <v>#REF!</v>
      </c>
      <c r="AS41" s="393" t="e">
        <f t="shared" si="65"/>
        <v>#REF!</v>
      </c>
      <c r="AT41" s="393" t="e">
        <f t="shared" si="65"/>
        <v>#REF!</v>
      </c>
      <c r="AU41" s="393" t="e">
        <f t="shared" si="65"/>
        <v>#REF!</v>
      </c>
      <c r="AV41" s="393" t="e">
        <f t="shared" si="65"/>
        <v>#REF!</v>
      </c>
      <c r="AW41" s="395" t="e">
        <f t="shared" si="5"/>
        <v>#REF!</v>
      </c>
      <c r="AZ41" s="355" t="e">
        <f t="shared" si="59"/>
        <v>#REF!</v>
      </c>
      <c r="BA41" s="356" t="e">
        <f t="shared" si="66"/>
        <v>#REF!</v>
      </c>
      <c r="BB41" s="393" t="e">
        <f t="shared" ca="1" si="67"/>
        <v>#REF!</v>
      </c>
      <c r="BC41" s="394" t="e">
        <f t="shared" ca="1" si="67"/>
        <v>#REF!</v>
      </c>
      <c r="BD41" s="393" t="e">
        <f t="shared" ca="1" si="67"/>
        <v>#REF!</v>
      </c>
      <c r="BE41" s="394" t="e">
        <f t="shared" ca="1" si="67"/>
        <v>#REF!</v>
      </c>
      <c r="BF41" s="393" t="e">
        <f t="shared" ca="1" si="67"/>
        <v>#REF!</v>
      </c>
      <c r="BG41" s="394" t="e">
        <f t="shared" ca="1" si="67"/>
        <v>#REF!</v>
      </c>
      <c r="BH41" s="393" t="e">
        <f t="shared" ca="1" si="67"/>
        <v>#REF!</v>
      </c>
      <c r="BI41" s="394" t="e">
        <f t="shared" ca="1" si="67"/>
        <v>#REF!</v>
      </c>
      <c r="BJ41" s="393" t="e">
        <f t="shared" ca="1" si="67"/>
        <v>#REF!</v>
      </c>
      <c r="BK41" s="355" t="e">
        <f t="shared" ca="1" si="67"/>
        <v>#REF!</v>
      </c>
      <c r="BL41" s="356" t="e">
        <f t="shared" ca="1" si="67"/>
        <v>#REF!</v>
      </c>
    </row>
    <row r="42" spans="1:64">
      <c r="A42" s="1"/>
      <c r="B42" s="60" t="e">
        <f>#REF!</f>
        <v>#REF!</v>
      </c>
      <c r="C42" s="61" t="e">
        <f>#REF!</f>
        <v>#REF!</v>
      </c>
      <c r="E42" s="72"/>
      <c r="F42" s="72">
        <f t="shared" ref="F42:F47" si="69">SUMIF($A$74:$A$741,B42&amp;"- "&amp;C42,$G$74:$G$741)</f>
        <v>0</v>
      </c>
      <c r="G42" s="72">
        <f t="shared" ref="G42:G47" si="70">E42+F42</f>
        <v>0</v>
      </c>
      <c r="I42" s="72"/>
      <c r="J42" s="72">
        <f t="shared" ref="J42:J47" ca="1" si="71">SUMIF($J$74:$M$741,B42&amp;"- "&amp;C42,$Q$74:$Q$741)</f>
        <v>0</v>
      </c>
      <c r="K42" s="72">
        <f t="shared" ref="K42:K47" ca="1" si="72">I42+J42</f>
        <v>0</v>
      </c>
      <c r="M42" s="72">
        <f t="shared" ref="M42:M47" ca="1" si="73">G42-K42</f>
        <v>0</v>
      </c>
      <c r="N42" s="61"/>
      <c r="O42" s="32" t="str">
        <f t="shared" ca="1" si="20"/>
        <v/>
      </c>
      <c r="P42" s="33" t="str">
        <f t="shared" ca="1" si="63"/>
        <v/>
      </c>
      <c r="Y42" s="1" t="e">
        <f t="shared" si="54"/>
        <v>#REF!</v>
      </c>
      <c r="Z42" s="9" t="e">
        <f t="shared" si="42"/>
        <v>#REF!</v>
      </c>
      <c r="AA42" s="66" t="e">
        <f t="shared" si="64"/>
        <v>#REF!</v>
      </c>
      <c r="AB42" s="49" t="e">
        <f t="shared" si="64"/>
        <v>#REF!</v>
      </c>
      <c r="AC42" s="66" t="e">
        <f t="shared" si="64"/>
        <v>#REF!</v>
      </c>
      <c r="AD42" s="49" t="e">
        <f t="shared" si="64"/>
        <v>#REF!</v>
      </c>
      <c r="AE42" s="66" t="e">
        <f t="shared" si="64"/>
        <v>#REF!</v>
      </c>
      <c r="AF42" s="49" t="e">
        <f t="shared" si="64"/>
        <v>#REF!</v>
      </c>
      <c r="AG42" s="66" t="e">
        <f t="shared" si="64"/>
        <v>#REF!</v>
      </c>
      <c r="AH42" s="49" t="e">
        <f t="shared" si="64"/>
        <v>#REF!</v>
      </c>
      <c r="AI42" s="66" t="e">
        <f t="shared" si="64"/>
        <v>#REF!</v>
      </c>
      <c r="AJ42" s="49" t="e">
        <f t="shared" si="68"/>
        <v>#REF!</v>
      </c>
      <c r="AM42" s="1" t="e">
        <f t="shared" si="56"/>
        <v>#REF!</v>
      </c>
      <c r="AN42" s="9" t="e">
        <f t="shared" si="43"/>
        <v>#REF!</v>
      </c>
      <c r="AO42" s="62" t="e">
        <f t="shared" si="65"/>
        <v>#REF!</v>
      </c>
      <c r="AP42" s="62" t="e">
        <f t="shared" si="65"/>
        <v>#REF!</v>
      </c>
      <c r="AQ42" s="62" t="e">
        <f t="shared" si="65"/>
        <v>#REF!</v>
      </c>
      <c r="AR42" s="62" t="e">
        <f t="shared" si="65"/>
        <v>#REF!</v>
      </c>
      <c r="AS42" s="62" t="e">
        <f t="shared" si="65"/>
        <v>#REF!</v>
      </c>
      <c r="AT42" s="62" t="e">
        <f t="shared" si="65"/>
        <v>#REF!</v>
      </c>
      <c r="AU42" s="62" t="e">
        <f t="shared" si="65"/>
        <v>#REF!</v>
      </c>
      <c r="AV42" s="62" t="e">
        <f t="shared" si="65"/>
        <v>#REF!</v>
      </c>
      <c r="AW42" s="79" t="e">
        <f t="shared" si="5"/>
        <v>#REF!</v>
      </c>
      <c r="AZ42" s="1" t="e">
        <f t="shared" si="59"/>
        <v>#REF!</v>
      </c>
      <c r="BA42" s="9" t="e">
        <f t="shared" si="66"/>
        <v>#REF!</v>
      </c>
      <c r="BB42" s="66" t="e">
        <f t="shared" ca="1" si="67"/>
        <v>#REF!</v>
      </c>
      <c r="BC42" s="49" t="e">
        <f t="shared" ca="1" si="67"/>
        <v>#REF!</v>
      </c>
      <c r="BD42" s="66" t="e">
        <f t="shared" ca="1" si="67"/>
        <v>#REF!</v>
      </c>
      <c r="BE42" s="49" t="e">
        <f t="shared" ca="1" si="67"/>
        <v>#REF!</v>
      </c>
      <c r="BF42" s="66" t="e">
        <f t="shared" ca="1" si="67"/>
        <v>#REF!</v>
      </c>
      <c r="BG42" s="49" t="e">
        <f t="shared" ca="1" si="67"/>
        <v>#REF!</v>
      </c>
      <c r="BH42" s="66" t="e">
        <f t="shared" ca="1" si="67"/>
        <v>#REF!</v>
      </c>
      <c r="BI42" s="49" t="e">
        <f t="shared" ca="1" si="67"/>
        <v>#REF!</v>
      </c>
      <c r="BJ42" s="66" t="e">
        <f t="shared" ca="1" si="67"/>
        <v>#REF!</v>
      </c>
      <c r="BK42" s="1" t="e">
        <f t="shared" ca="1" si="67"/>
        <v>#REF!</v>
      </c>
      <c r="BL42" s="9" t="e">
        <f t="shared" ca="1" si="67"/>
        <v>#REF!</v>
      </c>
    </row>
    <row r="43" spans="1:64">
      <c r="A43" s="1"/>
      <c r="B43" s="1" t="e">
        <f>#REF!</f>
        <v>#REF!</v>
      </c>
      <c r="C43" s="9" t="e">
        <f>#REF!</f>
        <v>#REF!</v>
      </c>
      <c r="E43" s="73"/>
      <c r="F43" s="73">
        <f t="shared" si="69"/>
        <v>0</v>
      </c>
      <c r="G43" s="73">
        <f t="shared" si="70"/>
        <v>0</v>
      </c>
      <c r="I43" s="73"/>
      <c r="J43" s="73">
        <f t="shared" ca="1" si="71"/>
        <v>0</v>
      </c>
      <c r="K43" s="73">
        <f t="shared" ca="1" si="72"/>
        <v>0</v>
      </c>
      <c r="M43" s="73">
        <f t="shared" ca="1" si="73"/>
        <v>0</v>
      </c>
      <c r="N43" s="9"/>
      <c r="O43" s="32" t="str">
        <f t="shared" ca="1" si="20"/>
        <v/>
      </c>
      <c r="P43" s="33" t="str">
        <f t="shared" ca="1" si="63"/>
        <v/>
      </c>
      <c r="Y43" s="355" t="e">
        <f t="shared" si="54"/>
        <v>#REF!</v>
      </c>
      <c r="Z43" s="356"/>
      <c r="AA43" s="393" t="e">
        <f t="shared" ref="AA43:AJ43" si="74">+AA44</f>
        <v>#REF!</v>
      </c>
      <c r="AB43" s="394" t="e">
        <f t="shared" si="74"/>
        <v>#REF!</v>
      </c>
      <c r="AC43" s="393" t="e">
        <f t="shared" si="74"/>
        <v>#REF!</v>
      </c>
      <c r="AD43" s="394" t="e">
        <f t="shared" si="74"/>
        <v>#REF!</v>
      </c>
      <c r="AE43" s="393" t="e">
        <f t="shared" si="74"/>
        <v>#REF!</v>
      </c>
      <c r="AF43" s="394" t="e">
        <f t="shared" si="74"/>
        <v>#REF!</v>
      </c>
      <c r="AG43" s="393" t="e">
        <f t="shared" si="74"/>
        <v>#REF!</v>
      </c>
      <c r="AH43" s="394" t="e">
        <f t="shared" si="74"/>
        <v>#REF!</v>
      </c>
      <c r="AI43" s="393" t="e">
        <f t="shared" si="74"/>
        <v>#REF!</v>
      </c>
      <c r="AJ43" s="394" t="e">
        <f t="shared" si="74"/>
        <v>#REF!</v>
      </c>
      <c r="AM43" s="355" t="e">
        <f t="shared" si="56"/>
        <v>#REF!</v>
      </c>
      <c r="AN43" s="356"/>
      <c r="AO43" s="393" t="e">
        <f t="shared" ref="AO43:AV43" si="75">+AO44</f>
        <v>#REF!</v>
      </c>
      <c r="AP43" s="393" t="e">
        <f t="shared" si="75"/>
        <v>#REF!</v>
      </c>
      <c r="AQ43" s="393" t="e">
        <f t="shared" si="75"/>
        <v>#REF!</v>
      </c>
      <c r="AR43" s="393" t="e">
        <f t="shared" si="75"/>
        <v>#REF!</v>
      </c>
      <c r="AS43" s="393" t="e">
        <f t="shared" si="75"/>
        <v>#REF!</v>
      </c>
      <c r="AT43" s="393" t="e">
        <f t="shared" si="75"/>
        <v>#REF!</v>
      </c>
      <c r="AU43" s="393" t="e">
        <f t="shared" si="75"/>
        <v>#REF!</v>
      </c>
      <c r="AV43" s="393" t="e">
        <f t="shared" si="75"/>
        <v>#REF!</v>
      </c>
      <c r="AW43" s="395" t="e">
        <f t="shared" si="5"/>
        <v>#REF!</v>
      </c>
      <c r="AZ43" s="355" t="e">
        <f t="shared" si="59"/>
        <v>#REF!</v>
      </c>
      <c r="BA43" s="356"/>
      <c r="BB43" s="393" t="e">
        <f ca="1">+BB44</f>
        <v>#REF!</v>
      </c>
      <c r="BC43" s="394" t="e">
        <f t="shared" ref="BC43:BL43" ca="1" si="76">+BC44</f>
        <v>#REF!</v>
      </c>
      <c r="BD43" s="393" t="e">
        <f t="shared" ca="1" si="76"/>
        <v>#REF!</v>
      </c>
      <c r="BE43" s="394" t="e">
        <f t="shared" ca="1" si="76"/>
        <v>#REF!</v>
      </c>
      <c r="BF43" s="393" t="e">
        <f t="shared" ca="1" si="76"/>
        <v>#REF!</v>
      </c>
      <c r="BG43" s="394" t="e">
        <f t="shared" ca="1" si="76"/>
        <v>#REF!</v>
      </c>
      <c r="BH43" s="393" t="e">
        <f t="shared" ca="1" si="76"/>
        <v>#REF!</v>
      </c>
      <c r="BI43" s="394" t="e">
        <f t="shared" ca="1" si="76"/>
        <v>#REF!</v>
      </c>
      <c r="BJ43" s="393" t="e">
        <f t="shared" ca="1" si="76"/>
        <v>#REF!</v>
      </c>
      <c r="BK43" s="355" t="e">
        <f t="shared" ca="1" si="76"/>
        <v>#REF!</v>
      </c>
      <c r="BL43" s="356" t="e">
        <f t="shared" ca="1" si="76"/>
        <v>#REF!</v>
      </c>
    </row>
    <row r="44" spans="1:64">
      <c r="A44" s="1">
        <f>+A42+1</f>
        <v>1</v>
      </c>
      <c r="B44" s="355" t="e">
        <f>#REF!</f>
        <v>#REF!</v>
      </c>
      <c r="C44" s="356" t="e">
        <f>#REF!</f>
        <v>#REF!</v>
      </c>
      <c r="E44" s="358"/>
      <c r="F44" s="358">
        <f t="shared" si="69"/>
        <v>0</v>
      </c>
      <c r="G44" s="358">
        <f t="shared" si="70"/>
        <v>0</v>
      </c>
      <c r="I44" s="358"/>
      <c r="J44" s="358">
        <f t="shared" ca="1" si="71"/>
        <v>0</v>
      </c>
      <c r="K44" s="358">
        <f t="shared" ca="1" si="72"/>
        <v>0</v>
      </c>
      <c r="M44" s="358">
        <f t="shared" ca="1" si="73"/>
        <v>0</v>
      </c>
      <c r="N44" s="356"/>
      <c r="O44" s="32" t="str">
        <f t="shared" ca="1" si="20"/>
        <v/>
      </c>
      <c r="P44" s="33" t="str">
        <f t="shared" ca="1" si="63"/>
        <v/>
      </c>
      <c r="Y44" s="10" t="e">
        <f t="shared" si="54"/>
        <v>#REF!</v>
      </c>
      <c r="Z44" s="11" t="e">
        <f>C49</f>
        <v>#REF!</v>
      </c>
      <c r="AA44" s="62" t="e">
        <f t="shared" ref="AA44:AI44" si="77">SUMPRODUCT(($A$74:$A$741=$Y44&amp;"- "&amp;$Z44)*($C$74:$C$741=AA$1)*($G$74:$G$741))</f>
        <v>#REF!</v>
      </c>
      <c r="AB44" s="51" t="e">
        <f t="shared" si="77"/>
        <v>#REF!</v>
      </c>
      <c r="AC44" s="62" t="e">
        <f t="shared" si="77"/>
        <v>#REF!</v>
      </c>
      <c r="AD44" s="51" t="e">
        <f t="shared" si="77"/>
        <v>#REF!</v>
      </c>
      <c r="AE44" s="62" t="e">
        <f t="shared" si="77"/>
        <v>#REF!</v>
      </c>
      <c r="AF44" s="51" t="e">
        <f t="shared" si="77"/>
        <v>#REF!</v>
      </c>
      <c r="AG44" s="62" t="e">
        <f t="shared" si="77"/>
        <v>#REF!</v>
      </c>
      <c r="AH44" s="51" t="e">
        <f t="shared" si="77"/>
        <v>#REF!</v>
      </c>
      <c r="AI44" s="62" t="e">
        <f t="shared" si="77"/>
        <v>#REF!</v>
      </c>
      <c r="AJ44" s="51" t="e">
        <f t="shared" si="68"/>
        <v>#REF!</v>
      </c>
      <c r="AM44" s="10" t="e">
        <f t="shared" si="56"/>
        <v>#REF!</v>
      </c>
      <c r="AN44" s="11" t="e">
        <f>C49</f>
        <v>#REF!</v>
      </c>
      <c r="AO44" s="62" t="e">
        <f>SUMPRODUCT(($J$74:$J$740=$AM44&amp;"- "&amp;$AN44)*($K$74:$K$740=AO$1)*($O$74:$O$740))</f>
        <v>#REF!</v>
      </c>
      <c r="AP44" s="62" t="e">
        <f t="shared" ref="AP44:AV44" si="78">SUMPRODUCT(($J$74:$J$740=$AM44&amp;"- "&amp;$AN44)*($K$74:$K$740=AP$1)*($O$74:$O$740))</f>
        <v>#REF!</v>
      </c>
      <c r="AQ44" s="62" t="e">
        <f t="shared" si="78"/>
        <v>#REF!</v>
      </c>
      <c r="AR44" s="62" t="e">
        <f t="shared" si="78"/>
        <v>#REF!</v>
      </c>
      <c r="AS44" s="62" t="e">
        <f t="shared" si="78"/>
        <v>#REF!</v>
      </c>
      <c r="AT44" s="62" t="e">
        <f t="shared" si="78"/>
        <v>#REF!</v>
      </c>
      <c r="AU44" s="62" t="e">
        <f t="shared" si="78"/>
        <v>#REF!</v>
      </c>
      <c r="AV44" s="62" t="e">
        <f t="shared" si="78"/>
        <v>#REF!</v>
      </c>
      <c r="AW44" s="79" t="e">
        <f t="shared" si="5"/>
        <v>#REF!</v>
      </c>
      <c r="AZ44" s="10" t="e">
        <f t="shared" si="59"/>
        <v>#REF!</v>
      </c>
      <c r="BA44" s="11" t="e">
        <f>C49</f>
        <v>#REF!</v>
      </c>
      <c r="BB44" s="62" t="e">
        <f t="shared" ref="BB44:BL44" ca="1" si="79">SUMPRODUCT(($C$9:$C$68=$BA44)*($N$9:$N$68=BB$1)*($M$9:$M$68))</f>
        <v>#REF!</v>
      </c>
      <c r="BC44" s="51" t="e">
        <f t="shared" ca="1" si="79"/>
        <v>#REF!</v>
      </c>
      <c r="BD44" s="62" t="e">
        <f t="shared" ca="1" si="79"/>
        <v>#REF!</v>
      </c>
      <c r="BE44" s="51" t="e">
        <f t="shared" ca="1" si="79"/>
        <v>#REF!</v>
      </c>
      <c r="BF44" s="62" t="e">
        <f t="shared" ca="1" si="79"/>
        <v>#REF!</v>
      </c>
      <c r="BG44" s="51" t="e">
        <f t="shared" ca="1" si="79"/>
        <v>#REF!</v>
      </c>
      <c r="BH44" s="62" t="e">
        <f t="shared" ca="1" si="79"/>
        <v>#REF!</v>
      </c>
      <c r="BI44" s="51" t="e">
        <f t="shared" ca="1" si="79"/>
        <v>#REF!</v>
      </c>
      <c r="BJ44" s="62" t="e">
        <f t="shared" ca="1" si="79"/>
        <v>#REF!</v>
      </c>
      <c r="BK44" s="10" t="e">
        <f t="shared" ca="1" si="79"/>
        <v>#REF!</v>
      </c>
      <c r="BL44" s="11" t="e">
        <f t="shared" ca="1" si="79"/>
        <v>#REF!</v>
      </c>
    </row>
    <row r="45" spans="1:64">
      <c r="A45" s="1"/>
      <c r="B45" s="1" t="e">
        <f>#REF!</f>
        <v>#REF!</v>
      </c>
      <c r="C45" s="9" t="e">
        <f>#REF!</f>
        <v>#REF!</v>
      </c>
      <c r="E45" s="73"/>
      <c r="F45" s="73">
        <f t="shared" si="69"/>
        <v>0</v>
      </c>
      <c r="G45" s="73">
        <f t="shared" si="70"/>
        <v>0</v>
      </c>
      <c r="I45" s="73"/>
      <c r="J45" s="73">
        <f t="shared" ca="1" si="71"/>
        <v>0</v>
      </c>
      <c r="K45" s="73">
        <f t="shared" ca="1" si="72"/>
        <v>0</v>
      </c>
      <c r="M45" s="73">
        <f t="shared" ca="1" si="73"/>
        <v>0</v>
      </c>
      <c r="N45" s="9"/>
      <c r="O45" s="32" t="str">
        <f t="shared" ca="1" si="20"/>
        <v/>
      </c>
      <c r="P45" s="33" t="str">
        <f t="shared" ca="1" si="63"/>
        <v/>
      </c>
      <c r="Y45" s="39" t="e">
        <f t="shared" si="54"/>
        <v>#REF!</v>
      </c>
      <c r="Z45" s="38"/>
      <c r="AA45" s="57" t="e">
        <f t="shared" ref="AA45:AJ45" si="80">+AA46</f>
        <v>#REF!</v>
      </c>
      <c r="AB45" s="48" t="e">
        <f t="shared" si="80"/>
        <v>#REF!</v>
      </c>
      <c r="AC45" s="57" t="e">
        <f t="shared" si="80"/>
        <v>#REF!</v>
      </c>
      <c r="AD45" s="48" t="e">
        <f t="shared" si="80"/>
        <v>#REF!</v>
      </c>
      <c r="AE45" s="57" t="e">
        <f t="shared" si="80"/>
        <v>#REF!</v>
      </c>
      <c r="AF45" s="48" t="e">
        <f t="shared" si="80"/>
        <v>#REF!</v>
      </c>
      <c r="AG45" s="57" t="e">
        <f t="shared" si="80"/>
        <v>#REF!</v>
      </c>
      <c r="AH45" s="48" t="e">
        <f t="shared" si="80"/>
        <v>#REF!</v>
      </c>
      <c r="AI45" s="57" t="e">
        <f t="shared" si="80"/>
        <v>#REF!</v>
      </c>
      <c r="AJ45" s="48" t="e">
        <f t="shared" si="80"/>
        <v>#REF!</v>
      </c>
      <c r="AM45" s="39" t="e">
        <f t="shared" si="56"/>
        <v>#REF!</v>
      </c>
      <c r="AN45" s="38"/>
      <c r="AO45" s="57" t="e">
        <f t="shared" ref="AO45:AV45" si="81">+AO46</f>
        <v>#REF!</v>
      </c>
      <c r="AP45" s="48" t="e">
        <f t="shared" si="81"/>
        <v>#REF!</v>
      </c>
      <c r="AQ45" s="57" t="e">
        <f t="shared" si="81"/>
        <v>#REF!</v>
      </c>
      <c r="AR45" s="48" t="e">
        <f t="shared" si="81"/>
        <v>#REF!</v>
      </c>
      <c r="AS45" s="57" t="e">
        <f t="shared" si="81"/>
        <v>#REF!</v>
      </c>
      <c r="AT45" s="48" t="e">
        <f t="shared" si="81"/>
        <v>#REF!</v>
      </c>
      <c r="AU45" s="57" t="e">
        <f t="shared" si="81"/>
        <v>#REF!</v>
      </c>
      <c r="AV45" s="48" t="e">
        <f t="shared" si="81"/>
        <v>#REF!</v>
      </c>
      <c r="AW45" s="79" t="e">
        <f t="shared" si="5"/>
        <v>#REF!</v>
      </c>
      <c r="AZ45" s="39" t="e">
        <f t="shared" si="59"/>
        <v>#REF!</v>
      </c>
      <c r="BA45" s="38"/>
      <c r="BB45" s="57" t="e">
        <f ca="1">+BB46</f>
        <v>#REF!</v>
      </c>
      <c r="BC45" s="48" t="e">
        <f t="shared" ref="BC45:BL45" ca="1" si="82">+BC46</f>
        <v>#REF!</v>
      </c>
      <c r="BD45" s="57" t="e">
        <f t="shared" ca="1" si="82"/>
        <v>#REF!</v>
      </c>
      <c r="BE45" s="48" t="e">
        <f t="shared" ca="1" si="82"/>
        <v>#REF!</v>
      </c>
      <c r="BF45" s="57" t="e">
        <f t="shared" ca="1" si="82"/>
        <v>#REF!</v>
      </c>
      <c r="BG45" s="48" t="e">
        <f t="shared" ca="1" si="82"/>
        <v>#REF!</v>
      </c>
      <c r="BH45" s="57" t="e">
        <f t="shared" ca="1" si="82"/>
        <v>#REF!</v>
      </c>
      <c r="BI45" s="48" t="e">
        <f t="shared" ca="1" si="82"/>
        <v>#REF!</v>
      </c>
      <c r="BJ45" s="57" t="e">
        <f t="shared" ca="1" si="82"/>
        <v>#REF!</v>
      </c>
      <c r="BK45" s="39" t="e">
        <f t="shared" ca="1" si="82"/>
        <v>#REF!</v>
      </c>
      <c r="BL45" s="38" t="e">
        <f t="shared" ca="1" si="82"/>
        <v>#REF!</v>
      </c>
    </row>
    <row r="46" spans="1:64">
      <c r="A46" s="1"/>
      <c r="B46" s="355" t="e">
        <f>#REF!</f>
        <v>#REF!</v>
      </c>
      <c r="C46" s="356" t="e">
        <f>#REF!</f>
        <v>#REF!</v>
      </c>
      <c r="E46" s="358"/>
      <c r="F46" s="358">
        <f t="shared" si="69"/>
        <v>0</v>
      </c>
      <c r="G46" s="358">
        <f t="shared" si="70"/>
        <v>0</v>
      </c>
      <c r="I46" s="358"/>
      <c r="J46" s="358">
        <f t="shared" ca="1" si="71"/>
        <v>0</v>
      </c>
      <c r="K46" s="358">
        <f t="shared" ca="1" si="72"/>
        <v>0</v>
      </c>
      <c r="M46" s="358">
        <f t="shared" ca="1" si="73"/>
        <v>0</v>
      </c>
      <c r="N46" s="356"/>
      <c r="O46" s="32" t="str">
        <f ca="1">IF(M46=0,"",IF(N46=0,"ERROR",""))</f>
        <v/>
      </c>
      <c r="P46" s="33" t="str">
        <f ca="1">IF(O46="ERROR","Please insert comment","")</f>
        <v/>
      </c>
      <c r="Y46" s="355" t="e">
        <f t="shared" si="54"/>
        <v>#REF!</v>
      </c>
      <c r="Z46" s="356" t="e">
        <f>C51</f>
        <v>#REF!</v>
      </c>
      <c r="AA46" s="393" t="e">
        <f t="shared" ref="AA46:AI46" si="83">SUMPRODUCT(($A$74:$A$741=$Y46&amp;"- "&amp;$Z46)*($C$74:$C$741=AA$1)*($G$74:$G$741))</f>
        <v>#REF!</v>
      </c>
      <c r="AB46" s="394" t="e">
        <f t="shared" si="83"/>
        <v>#REF!</v>
      </c>
      <c r="AC46" s="393" t="e">
        <f t="shared" si="83"/>
        <v>#REF!</v>
      </c>
      <c r="AD46" s="394" t="e">
        <f t="shared" si="83"/>
        <v>#REF!</v>
      </c>
      <c r="AE46" s="393" t="e">
        <f t="shared" si="83"/>
        <v>#REF!</v>
      </c>
      <c r="AF46" s="394" t="e">
        <f t="shared" si="83"/>
        <v>#REF!</v>
      </c>
      <c r="AG46" s="393" t="e">
        <f t="shared" si="83"/>
        <v>#REF!</v>
      </c>
      <c r="AH46" s="394" t="e">
        <f t="shared" si="83"/>
        <v>#REF!</v>
      </c>
      <c r="AI46" s="393" t="e">
        <f t="shared" si="83"/>
        <v>#REF!</v>
      </c>
      <c r="AJ46" s="394" t="e">
        <f t="shared" si="68"/>
        <v>#REF!</v>
      </c>
      <c r="AM46" s="355" t="e">
        <f t="shared" si="56"/>
        <v>#REF!</v>
      </c>
      <c r="AN46" s="356" t="e">
        <f>C51</f>
        <v>#REF!</v>
      </c>
      <c r="AO46" s="393" t="e">
        <f>SUMPRODUCT(($J$74:$J$740=$AM46&amp;"- "&amp;$AN46)*($K$74:$K$740=AO$1)*($O$74:$O$740))</f>
        <v>#REF!</v>
      </c>
      <c r="AP46" s="393" t="e">
        <f t="shared" ref="AP46:AV46" si="84">SUMPRODUCT(($J$74:$J$740=$AM46&amp;"- "&amp;$AN46)*($K$74:$K$740=AP$1)*($O$74:$O$740))</f>
        <v>#REF!</v>
      </c>
      <c r="AQ46" s="393" t="e">
        <f t="shared" si="84"/>
        <v>#REF!</v>
      </c>
      <c r="AR46" s="393" t="e">
        <f t="shared" si="84"/>
        <v>#REF!</v>
      </c>
      <c r="AS46" s="393" t="e">
        <f t="shared" si="84"/>
        <v>#REF!</v>
      </c>
      <c r="AT46" s="393" t="e">
        <f t="shared" si="84"/>
        <v>#REF!</v>
      </c>
      <c r="AU46" s="393" t="e">
        <f t="shared" si="84"/>
        <v>#REF!</v>
      </c>
      <c r="AV46" s="393" t="e">
        <f t="shared" si="84"/>
        <v>#REF!</v>
      </c>
      <c r="AW46" s="395" t="e">
        <f t="shared" si="5"/>
        <v>#REF!</v>
      </c>
      <c r="AZ46" s="355" t="e">
        <f t="shared" si="59"/>
        <v>#REF!</v>
      </c>
      <c r="BA46" s="356" t="e">
        <f>C51</f>
        <v>#REF!</v>
      </c>
      <c r="BB46" s="393" t="e">
        <f t="shared" ref="BB46:BL46" ca="1" si="85">SUMPRODUCT(($C$9:$C$68=$BA46)*($N$9:$N$68=BB$1)*($M$9:$M$68))</f>
        <v>#REF!</v>
      </c>
      <c r="BC46" s="394" t="e">
        <f t="shared" ca="1" si="85"/>
        <v>#REF!</v>
      </c>
      <c r="BD46" s="393" t="e">
        <f t="shared" ca="1" si="85"/>
        <v>#REF!</v>
      </c>
      <c r="BE46" s="394" t="e">
        <f t="shared" ca="1" si="85"/>
        <v>#REF!</v>
      </c>
      <c r="BF46" s="393" t="e">
        <f t="shared" ca="1" si="85"/>
        <v>#REF!</v>
      </c>
      <c r="BG46" s="394" t="e">
        <f t="shared" ca="1" si="85"/>
        <v>#REF!</v>
      </c>
      <c r="BH46" s="393" t="e">
        <f t="shared" ca="1" si="85"/>
        <v>#REF!</v>
      </c>
      <c r="BI46" s="394" t="e">
        <f t="shared" ca="1" si="85"/>
        <v>#REF!</v>
      </c>
      <c r="BJ46" s="393" t="e">
        <f t="shared" ca="1" si="85"/>
        <v>#REF!</v>
      </c>
      <c r="BK46" s="355" t="e">
        <f t="shared" ca="1" si="85"/>
        <v>#REF!</v>
      </c>
      <c r="BL46" s="356" t="e">
        <f t="shared" ca="1" si="85"/>
        <v>#REF!</v>
      </c>
    </row>
    <row r="47" spans="1:64">
      <c r="A47" s="1">
        <f>+A45+1</f>
        <v>1</v>
      </c>
      <c r="B47" s="1" t="e">
        <f>#REF!</f>
        <v>#REF!</v>
      </c>
      <c r="C47" s="9" t="e">
        <f>#REF!</f>
        <v>#REF!</v>
      </c>
      <c r="E47" s="73"/>
      <c r="F47" s="73">
        <f t="shared" si="69"/>
        <v>0</v>
      </c>
      <c r="G47" s="73">
        <f t="shared" si="70"/>
        <v>0</v>
      </c>
      <c r="I47" s="73"/>
      <c r="J47" s="73">
        <f t="shared" ca="1" si="71"/>
        <v>0</v>
      </c>
      <c r="K47" s="73">
        <f t="shared" ca="1" si="72"/>
        <v>0</v>
      </c>
      <c r="M47" s="73">
        <f t="shared" ca="1" si="73"/>
        <v>0</v>
      </c>
      <c r="N47" s="9"/>
      <c r="O47" s="32" t="str">
        <f t="shared" ca="1" si="20"/>
        <v/>
      </c>
      <c r="P47" s="33" t="str">
        <f ca="1">IF(O47="ERROR","Please insert comment","")</f>
        <v/>
      </c>
      <c r="Y47" s="39" t="e">
        <f t="shared" si="54"/>
        <v>#REF!</v>
      </c>
      <c r="Z47" s="38"/>
      <c r="AA47" s="57" t="e">
        <f t="shared" ref="AA47:AJ47" si="86">+AA48</f>
        <v>#REF!</v>
      </c>
      <c r="AB47" s="48" t="e">
        <f t="shared" si="86"/>
        <v>#REF!</v>
      </c>
      <c r="AC47" s="57" t="e">
        <f t="shared" si="86"/>
        <v>#REF!</v>
      </c>
      <c r="AD47" s="48" t="e">
        <f t="shared" si="86"/>
        <v>#REF!</v>
      </c>
      <c r="AE47" s="57" t="e">
        <f t="shared" si="86"/>
        <v>#REF!</v>
      </c>
      <c r="AF47" s="48" t="e">
        <f t="shared" si="86"/>
        <v>#REF!</v>
      </c>
      <c r="AG47" s="57" t="e">
        <f t="shared" si="86"/>
        <v>#REF!</v>
      </c>
      <c r="AH47" s="48" t="e">
        <f t="shared" si="86"/>
        <v>#REF!</v>
      </c>
      <c r="AI47" s="57" t="e">
        <f t="shared" si="86"/>
        <v>#REF!</v>
      </c>
      <c r="AJ47" s="48" t="e">
        <f t="shared" si="86"/>
        <v>#REF!</v>
      </c>
      <c r="AM47" s="39" t="e">
        <f t="shared" si="56"/>
        <v>#REF!</v>
      </c>
      <c r="AN47" s="38"/>
      <c r="AO47" s="57" t="e">
        <f t="shared" ref="AO47:AV47" si="87">+AO48</f>
        <v>#REF!</v>
      </c>
      <c r="AP47" s="48" t="e">
        <f t="shared" si="87"/>
        <v>#REF!</v>
      </c>
      <c r="AQ47" s="57" t="e">
        <f t="shared" si="87"/>
        <v>#REF!</v>
      </c>
      <c r="AR47" s="48" t="e">
        <f t="shared" si="87"/>
        <v>#REF!</v>
      </c>
      <c r="AS47" s="57" t="e">
        <f t="shared" si="87"/>
        <v>#REF!</v>
      </c>
      <c r="AT47" s="48" t="e">
        <f t="shared" si="87"/>
        <v>#REF!</v>
      </c>
      <c r="AU47" s="57" t="e">
        <f t="shared" si="87"/>
        <v>#REF!</v>
      </c>
      <c r="AV47" s="48" t="e">
        <f t="shared" si="87"/>
        <v>#REF!</v>
      </c>
      <c r="AW47" s="79" t="e">
        <f t="shared" si="5"/>
        <v>#REF!</v>
      </c>
      <c r="AZ47" s="39" t="e">
        <f t="shared" si="59"/>
        <v>#REF!</v>
      </c>
      <c r="BA47" s="38"/>
      <c r="BB47" s="57" t="e">
        <f ca="1">+BB48</f>
        <v>#REF!</v>
      </c>
      <c r="BC47" s="48" t="e">
        <f t="shared" ref="BC47:BL47" ca="1" si="88">+BC48</f>
        <v>#REF!</v>
      </c>
      <c r="BD47" s="57" t="e">
        <f t="shared" ca="1" si="88"/>
        <v>#REF!</v>
      </c>
      <c r="BE47" s="48" t="e">
        <f t="shared" ca="1" si="88"/>
        <v>#REF!</v>
      </c>
      <c r="BF47" s="57" t="e">
        <f t="shared" ca="1" si="88"/>
        <v>#REF!</v>
      </c>
      <c r="BG47" s="48" t="e">
        <f t="shared" ca="1" si="88"/>
        <v>#REF!</v>
      </c>
      <c r="BH47" s="57" t="e">
        <f t="shared" ca="1" si="88"/>
        <v>#REF!</v>
      </c>
      <c r="BI47" s="48" t="e">
        <f t="shared" ca="1" si="88"/>
        <v>#REF!</v>
      </c>
      <c r="BJ47" s="57" t="e">
        <f t="shared" ca="1" si="88"/>
        <v>#REF!</v>
      </c>
      <c r="BK47" s="39" t="e">
        <f t="shared" ca="1" si="88"/>
        <v>#REF!</v>
      </c>
      <c r="BL47" s="38" t="e">
        <f t="shared" ca="1" si="88"/>
        <v>#REF!</v>
      </c>
    </row>
    <row r="48" spans="1:64" ht="10.5" customHeight="1">
      <c r="A48" s="1">
        <f>+A47+1</f>
        <v>2</v>
      </c>
      <c r="B48" s="360" t="e">
        <f>#REF!</f>
        <v>#REF!</v>
      </c>
      <c r="C48" s="361"/>
      <c r="E48" s="362"/>
      <c r="F48" s="362">
        <f>+F49</f>
        <v>0</v>
      </c>
      <c r="G48" s="362">
        <f>+G49</f>
        <v>0</v>
      </c>
      <c r="I48" s="362"/>
      <c r="J48" s="362">
        <f ca="1">+J49</f>
        <v>0</v>
      </c>
      <c r="K48" s="362">
        <f ca="1">+K49</f>
        <v>0</v>
      </c>
      <c r="M48" s="362">
        <f ca="1">+M49</f>
        <v>0</v>
      </c>
      <c r="N48" s="361"/>
      <c r="O48" s="32" t="str">
        <f t="shared" ca="1" si="20"/>
        <v/>
      </c>
      <c r="P48" s="33" t="str">
        <f ca="1">IF(O48="ERROR","Please insert comment","")</f>
        <v/>
      </c>
      <c r="Y48" s="355" t="e">
        <f t="shared" si="54"/>
        <v>#REF!</v>
      </c>
      <c r="Z48" s="356" t="e">
        <f>C53</f>
        <v>#REF!</v>
      </c>
      <c r="AA48" s="393" t="e">
        <f t="shared" ref="AA48:AI48" si="89">SUMPRODUCT(($A$74:$A$741=$Y48&amp;"- "&amp;$Z48)*($C$74:$C$741=AA$1)*($G$74:$G$741))</f>
        <v>#REF!</v>
      </c>
      <c r="AB48" s="394" t="e">
        <f t="shared" si="89"/>
        <v>#REF!</v>
      </c>
      <c r="AC48" s="393" t="e">
        <f t="shared" si="89"/>
        <v>#REF!</v>
      </c>
      <c r="AD48" s="394" t="e">
        <f t="shared" si="89"/>
        <v>#REF!</v>
      </c>
      <c r="AE48" s="393" t="e">
        <f t="shared" si="89"/>
        <v>#REF!</v>
      </c>
      <c r="AF48" s="394" t="e">
        <f t="shared" si="89"/>
        <v>#REF!</v>
      </c>
      <c r="AG48" s="393" t="e">
        <f t="shared" si="89"/>
        <v>#REF!</v>
      </c>
      <c r="AH48" s="394" t="e">
        <f t="shared" si="89"/>
        <v>#REF!</v>
      </c>
      <c r="AI48" s="393" t="e">
        <f t="shared" si="89"/>
        <v>#REF!</v>
      </c>
      <c r="AJ48" s="394" t="e">
        <f t="shared" si="68"/>
        <v>#REF!</v>
      </c>
      <c r="AM48" s="355" t="e">
        <f t="shared" si="56"/>
        <v>#REF!</v>
      </c>
      <c r="AN48" s="356" t="e">
        <f>C53</f>
        <v>#REF!</v>
      </c>
      <c r="AO48" s="393" t="e">
        <f>SUMPRODUCT(($J$74:$J$740=$AM48&amp;"- "&amp;$AN48)*($K$74:$K$740=AO$1)*($O$74:$O$740))</f>
        <v>#REF!</v>
      </c>
      <c r="AP48" s="393" t="e">
        <f t="shared" ref="AP48:AV48" si="90">SUMPRODUCT(($J$74:$J$740=$AM48&amp;"- "&amp;$AN48)*($K$74:$K$740=AP$1)*($O$74:$O$740))</f>
        <v>#REF!</v>
      </c>
      <c r="AQ48" s="393" t="e">
        <f t="shared" si="90"/>
        <v>#REF!</v>
      </c>
      <c r="AR48" s="393" t="e">
        <f t="shared" si="90"/>
        <v>#REF!</v>
      </c>
      <c r="AS48" s="393" t="e">
        <f t="shared" si="90"/>
        <v>#REF!</v>
      </c>
      <c r="AT48" s="393" t="e">
        <f t="shared" si="90"/>
        <v>#REF!</v>
      </c>
      <c r="AU48" s="393" t="e">
        <f t="shared" si="90"/>
        <v>#REF!</v>
      </c>
      <c r="AV48" s="393" t="e">
        <f t="shared" si="90"/>
        <v>#REF!</v>
      </c>
      <c r="AW48" s="395" t="e">
        <f t="shared" si="5"/>
        <v>#REF!</v>
      </c>
      <c r="AZ48" s="355" t="e">
        <f t="shared" si="59"/>
        <v>#REF!</v>
      </c>
      <c r="BA48" s="356" t="e">
        <f>C53</f>
        <v>#REF!</v>
      </c>
      <c r="BB48" s="393" t="e">
        <f t="shared" ref="BB48:BL48" ca="1" si="91">SUMPRODUCT(($C$9:$C$68=$BA48)*($N$9:$N$68=BB$1)*($M$9:$M$68))</f>
        <v>#REF!</v>
      </c>
      <c r="BC48" s="394" t="e">
        <f t="shared" ca="1" si="91"/>
        <v>#REF!</v>
      </c>
      <c r="BD48" s="393" t="e">
        <f t="shared" ca="1" si="91"/>
        <v>#REF!</v>
      </c>
      <c r="BE48" s="394" t="e">
        <f t="shared" ca="1" si="91"/>
        <v>#REF!</v>
      </c>
      <c r="BF48" s="393" t="e">
        <f t="shared" ca="1" si="91"/>
        <v>#REF!</v>
      </c>
      <c r="BG48" s="394" t="e">
        <f t="shared" ca="1" si="91"/>
        <v>#REF!</v>
      </c>
      <c r="BH48" s="393" t="e">
        <f t="shared" ca="1" si="91"/>
        <v>#REF!</v>
      </c>
      <c r="BI48" s="394" t="e">
        <f t="shared" ca="1" si="91"/>
        <v>#REF!</v>
      </c>
      <c r="BJ48" s="393" t="e">
        <f t="shared" ca="1" si="91"/>
        <v>#REF!</v>
      </c>
      <c r="BK48" s="355" t="e">
        <f t="shared" ca="1" si="91"/>
        <v>#REF!</v>
      </c>
      <c r="BL48" s="356" t="e">
        <f t="shared" ca="1" si="91"/>
        <v>#REF!</v>
      </c>
    </row>
    <row r="49" spans="1:64">
      <c r="A49" s="1">
        <f>+A48+1</f>
        <v>3</v>
      </c>
      <c r="B49" s="10" t="e">
        <f>#REF!</f>
        <v>#REF!</v>
      </c>
      <c r="C49" s="11" t="e">
        <f>#REF!</f>
        <v>#REF!</v>
      </c>
      <c r="E49" s="72"/>
      <c r="F49" s="72">
        <f>SUMIF($A$74:$A$741,B49&amp;"- "&amp;C49,$G$74:$G$741)</f>
        <v>0</v>
      </c>
      <c r="G49" s="72">
        <f>E49+F49</f>
        <v>0</v>
      </c>
      <c r="I49" s="72"/>
      <c r="J49" s="72">
        <f ca="1">SUMIF($J$74:$M$741,B49&amp;"- "&amp;C49,$Q$74:$Q$741)</f>
        <v>0</v>
      </c>
      <c r="K49" s="72">
        <f ca="1">I49+J49</f>
        <v>0</v>
      </c>
      <c r="M49" s="72">
        <f ca="1">G49-K49</f>
        <v>0</v>
      </c>
      <c r="N49" s="11"/>
      <c r="O49" s="32"/>
      <c r="P49" s="33"/>
      <c r="Y49" s="39" t="e">
        <f t="shared" si="54"/>
        <v>#REF!</v>
      </c>
      <c r="Z49" s="38"/>
      <c r="AA49" s="57" t="e">
        <f t="shared" ref="AA49:AJ49" si="92">+AA50</f>
        <v>#REF!</v>
      </c>
      <c r="AB49" s="48" t="e">
        <f t="shared" si="92"/>
        <v>#REF!</v>
      </c>
      <c r="AC49" s="57" t="e">
        <f t="shared" si="92"/>
        <v>#REF!</v>
      </c>
      <c r="AD49" s="48" t="e">
        <f t="shared" si="92"/>
        <v>#REF!</v>
      </c>
      <c r="AE49" s="57" t="e">
        <f t="shared" si="92"/>
        <v>#REF!</v>
      </c>
      <c r="AF49" s="48" t="e">
        <f t="shared" si="92"/>
        <v>#REF!</v>
      </c>
      <c r="AG49" s="57" t="e">
        <f t="shared" si="92"/>
        <v>#REF!</v>
      </c>
      <c r="AH49" s="48" t="e">
        <f t="shared" si="92"/>
        <v>#REF!</v>
      </c>
      <c r="AI49" s="57" t="e">
        <f t="shared" si="92"/>
        <v>#REF!</v>
      </c>
      <c r="AJ49" s="48" t="e">
        <f t="shared" si="92"/>
        <v>#REF!</v>
      </c>
      <c r="AM49" s="39" t="e">
        <f t="shared" si="56"/>
        <v>#REF!</v>
      </c>
      <c r="AN49" s="38"/>
      <c r="AO49" s="57" t="e">
        <f t="shared" ref="AO49:AV49" si="93">+AO50</f>
        <v>#REF!</v>
      </c>
      <c r="AP49" s="48" t="e">
        <f t="shared" si="93"/>
        <v>#REF!</v>
      </c>
      <c r="AQ49" s="57" t="e">
        <f t="shared" si="93"/>
        <v>#REF!</v>
      </c>
      <c r="AR49" s="48" t="e">
        <f t="shared" si="93"/>
        <v>#REF!</v>
      </c>
      <c r="AS49" s="57" t="e">
        <f t="shared" si="93"/>
        <v>#REF!</v>
      </c>
      <c r="AT49" s="48" t="e">
        <f t="shared" si="93"/>
        <v>#REF!</v>
      </c>
      <c r="AU49" s="57" t="e">
        <f t="shared" si="93"/>
        <v>#REF!</v>
      </c>
      <c r="AV49" s="48" t="e">
        <f t="shared" si="93"/>
        <v>#REF!</v>
      </c>
      <c r="AW49" s="79" t="e">
        <f t="shared" si="5"/>
        <v>#REF!</v>
      </c>
      <c r="AZ49" s="39" t="e">
        <f t="shared" si="59"/>
        <v>#REF!</v>
      </c>
      <c r="BA49" s="38"/>
      <c r="BB49" s="57" t="e">
        <f ca="1">+BB50</f>
        <v>#REF!</v>
      </c>
      <c r="BC49" s="48" t="e">
        <f t="shared" ref="BC49:BL49" ca="1" si="94">+BC50</f>
        <v>#REF!</v>
      </c>
      <c r="BD49" s="57" t="e">
        <f t="shared" ca="1" si="94"/>
        <v>#REF!</v>
      </c>
      <c r="BE49" s="48" t="e">
        <f t="shared" ca="1" si="94"/>
        <v>#REF!</v>
      </c>
      <c r="BF49" s="57" t="e">
        <f t="shared" ca="1" si="94"/>
        <v>#REF!</v>
      </c>
      <c r="BG49" s="48" t="e">
        <f t="shared" ca="1" si="94"/>
        <v>#REF!</v>
      </c>
      <c r="BH49" s="57" t="e">
        <f t="shared" ca="1" si="94"/>
        <v>#REF!</v>
      </c>
      <c r="BI49" s="48" t="e">
        <f t="shared" ca="1" si="94"/>
        <v>#REF!</v>
      </c>
      <c r="BJ49" s="57" t="e">
        <f t="shared" ca="1" si="94"/>
        <v>#REF!</v>
      </c>
      <c r="BK49" s="39" t="e">
        <f t="shared" ca="1" si="94"/>
        <v>#REF!</v>
      </c>
      <c r="BL49" s="38" t="e">
        <f t="shared" ca="1" si="94"/>
        <v>#REF!</v>
      </c>
    </row>
    <row r="50" spans="1:64" ht="10.5" customHeight="1">
      <c r="A50" s="1">
        <f>+A49+1</f>
        <v>4</v>
      </c>
      <c r="B50" s="39" t="e">
        <f>#REF!</f>
        <v>#REF!</v>
      </c>
      <c r="C50" s="38"/>
      <c r="E50" s="71">
        <f>+E51</f>
        <v>0</v>
      </c>
      <c r="F50" s="71">
        <f>+F51</f>
        <v>0</v>
      </c>
      <c r="G50" s="71">
        <f>+G51</f>
        <v>0</v>
      </c>
      <c r="I50" s="71">
        <f>+I51</f>
        <v>0</v>
      </c>
      <c r="J50" s="71">
        <f ca="1">+J51</f>
        <v>0</v>
      </c>
      <c r="K50" s="71">
        <f ca="1">+K51</f>
        <v>0</v>
      </c>
      <c r="M50" s="71">
        <f ca="1">+M51</f>
        <v>0</v>
      </c>
      <c r="N50" s="38"/>
      <c r="O50" s="32" t="str">
        <f t="shared" ca="1" si="20"/>
        <v/>
      </c>
      <c r="P50" s="33" t="str">
        <f t="shared" ref="P50:P57" ca="1" si="95">IF(O50="ERROR","Please insert comment","")</f>
        <v/>
      </c>
      <c r="Y50" s="355" t="e">
        <f t="shared" si="54"/>
        <v>#REF!</v>
      </c>
      <c r="Z50" s="356" t="e">
        <f>C55</f>
        <v>#REF!</v>
      </c>
      <c r="AA50" s="393" t="e">
        <f t="shared" ref="AA50:AI50" si="96">SUMPRODUCT(($A$74:$A$741=$Y50&amp;"- "&amp;$Z50)*($C$74:$C$741=AA$1)*($G$74:$G$741))</f>
        <v>#REF!</v>
      </c>
      <c r="AB50" s="394" t="e">
        <f t="shared" si="96"/>
        <v>#REF!</v>
      </c>
      <c r="AC50" s="393" t="e">
        <f t="shared" si="96"/>
        <v>#REF!</v>
      </c>
      <c r="AD50" s="394" t="e">
        <f t="shared" si="96"/>
        <v>#REF!</v>
      </c>
      <c r="AE50" s="393" t="e">
        <f t="shared" si="96"/>
        <v>#REF!</v>
      </c>
      <c r="AF50" s="394" t="e">
        <f t="shared" si="96"/>
        <v>#REF!</v>
      </c>
      <c r="AG50" s="393" t="e">
        <f t="shared" si="96"/>
        <v>#REF!</v>
      </c>
      <c r="AH50" s="394" t="e">
        <f t="shared" si="96"/>
        <v>#REF!</v>
      </c>
      <c r="AI50" s="393" t="e">
        <f t="shared" si="96"/>
        <v>#REF!</v>
      </c>
      <c r="AJ50" s="394" t="e">
        <f t="shared" si="68"/>
        <v>#REF!</v>
      </c>
      <c r="AM50" s="355" t="e">
        <f t="shared" si="56"/>
        <v>#REF!</v>
      </c>
      <c r="AN50" s="356" t="e">
        <f>C55</f>
        <v>#REF!</v>
      </c>
      <c r="AO50" s="393" t="e">
        <f>SUMPRODUCT(($J$74:$J$740=$AM50&amp;"- "&amp;$AN50)*($K$74:$K$740=AO$1)*($O$74:$O$740))</f>
        <v>#REF!</v>
      </c>
      <c r="AP50" s="393" t="e">
        <f t="shared" ref="AP50:AV51" si="97">SUMPRODUCT(($J$74:$J$740=$AM50&amp;"- "&amp;$AN50)*($K$74:$K$740=AP$1)*($O$74:$O$740))</f>
        <v>#REF!</v>
      </c>
      <c r="AQ50" s="393" t="e">
        <f t="shared" si="97"/>
        <v>#REF!</v>
      </c>
      <c r="AR50" s="393" t="e">
        <f t="shared" si="97"/>
        <v>#REF!</v>
      </c>
      <c r="AS50" s="393" t="e">
        <f t="shared" si="97"/>
        <v>#REF!</v>
      </c>
      <c r="AT50" s="393" t="e">
        <f t="shared" si="97"/>
        <v>#REF!</v>
      </c>
      <c r="AU50" s="393" t="e">
        <f t="shared" si="97"/>
        <v>#REF!</v>
      </c>
      <c r="AV50" s="393" t="e">
        <f t="shared" si="97"/>
        <v>#REF!</v>
      </c>
      <c r="AW50" s="395" t="e">
        <f t="shared" si="5"/>
        <v>#REF!</v>
      </c>
      <c r="AZ50" s="355" t="e">
        <f t="shared" si="59"/>
        <v>#REF!</v>
      </c>
      <c r="BA50" s="356" t="e">
        <f>C55</f>
        <v>#REF!</v>
      </c>
      <c r="BB50" s="393" t="e">
        <f t="shared" ref="BB50:BL50" ca="1" si="98">SUMPRODUCT(($C$9:$C$68=$BA50)*($N$9:$N$68=BB$1)*($M$9:$M$68))</f>
        <v>#REF!</v>
      </c>
      <c r="BC50" s="394" t="e">
        <f t="shared" ca="1" si="98"/>
        <v>#REF!</v>
      </c>
      <c r="BD50" s="393" t="e">
        <f t="shared" ca="1" si="98"/>
        <v>#REF!</v>
      </c>
      <c r="BE50" s="394" t="e">
        <f t="shared" ca="1" si="98"/>
        <v>#REF!</v>
      </c>
      <c r="BF50" s="393" t="e">
        <f t="shared" ca="1" si="98"/>
        <v>#REF!</v>
      </c>
      <c r="BG50" s="394" t="e">
        <f t="shared" ca="1" si="98"/>
        <v>#REF!</v>
      </c>
      <c r="BH50" s="393" t="e">
        <f t="shared" ca="1" si="98"/>
        <v>#REF!</v>
      </c>
      <c r="BI50" s="394" t="e">
        <f t="shared" ca="1" si="98"/>
        <v>#REF!</v>
      </c>
      <c r="BJ50" s="393" t="e">
        <f t="shared" ca="1" si="98"/>
        <v>#REF!</v>
      </c>
      <c r="BK50" s="355" t="e">
        <f t="shared" ca="1" si="98"/>
        <v>#REF!</v>
      </c>
      <c r="BL50" s="356" t="e">
        <f t="shared" ca="1" si="98"/>
        <v>#REF!</v>
      </c>
    </row>
    <row r="51" spans="1:64">
      <c r="A51" s="1">
        <f>+A50+1</f>
        <v>5</v>
      </c>
      <c r="B51" s="355" t="e">
        <f>#REF!</f>
        <v>#REF!</v>
      </c>
      <c r="C51" s="356" t="e">
        <f>#REF!</f>
        <v>#REF!</v>
      </c>
      <c r="E51" s="358"/>
      <c r="F51" s="358">
        <f>SUMIF($A$74:$A$741,B51&amp;"- "&amp;C51,$G$74:$G$741)</f>
        <v>0</v>
      </c>
      <c r="G51" s="358">
        <f>E51+F51</f>
        <v>0</v>
      </c>
      <c r="I51" s="358"/>
      <c r="J51" s="358">
        <f ca="1">SUMIF($J$74:$M$741,B51&amp;"- "&amp;C51,$Q$74:$Q$741)</f>
        <v>0</v>
      </c>
      <c r="K51" s="358">
        <f ca="1">I51+J51</f>
        <v>0</v>
      </c>
      <c r="M51" s="358">
        <f ca="1">G51-K51</f>
        <v>0</v>
      </c>
      <c r="N51" s="356"/>
      <c r="O51" s="32" t="str">
        <f t="shared" ca="1" si="20"/>
        <v/>
      </c>
      <c r="P51" s="33" t="str">
        <f t="shared" ca="1" si="95"/>
        <v/>
      </c>
      <c r="Y51" s="42" t="e">
        <f t="shared" si="54"/>
        <v>#REF!</v>
      </c>
      <c r="Z51" s="42"/>
      <c r="AA51" s="52" t="e">
        <f t="shared" ref="AA51:AJ51" si="99">SUM(AA3,AA9,AA25,AA30,AA33,AA36,AA43,AA45,AA47,AA49)</f>
        <v>#REF!</v>
      </c>
      <c r="AB51" s="52" t="e">
        <f t="shared" si="99"/>
        <v>#REF!</v>
      </c>
      <c r="AC51" s="52" t="e">
        <f t="shared" si="99"/>
        <v>#REF!</v>
      </c>
      <c r="AD51" s="52" t="e">
        <f t="shared" si="99"/>
        <v>#REF!</v>
      </c>
      <c r="AE51" s="52" t="e">
        <f t="shared" si="99"/>
        <v>#REF!</v>
      </c>
      <c r="AF51" s="52" t="e">
        <f t="shared" si="99"/>
        <v>#REF!</v>
      </c>
      <c r="AG51" s="52" t="e">
        <f t="shared" si="99"/>
        <v>#REF!</v>
      </c>
      <c r="AH51" s="52" t="e">
        <f t="shared" si="99"/>
        <v>#REF!</v>
      </c>
      <c r="AI51" s="52" t="e">
        <f t="shared" si="99"/>
        <v>#REF!</v>
      </c>
      <c r="AJ51" s="52" t="e">
        <f t="shared" si="99"/>
        <v>#REF!</v>
      </c>
      <c r="AM51" s="42" t="e">
        <f t="shared" si="56"/>
        <v>#REF!</v>
      </c>
      <c r="AN51" s="42"/>
      <c r="AO51" s="62" t="e">
        <f>SUMPRODUCT(($J$74:$J$740=$AM51&amp;"- "&amp;$AN51)*($K$74:$K$740=AO$1)*($O$74:$O$740))</f>
        <v>#REF!</v>
      </c>
      <c r="AP51" s="62" t="e">
        <f t="shared" si="97"/>
        <v>#REF!</v>
      </c>
      <c r="AQ51" s="62" t="e">
        <f t="shared" si="97"/>
        <v>#REF!</v>
      </c>
      <c r="AR51" s="62" t="e">
        <f t="shared" si="97"/>
        <v>#REF!</v>
      </c>
      <c r="AS51" s="62" t="e">
        <f t="shared" si="97"/>
        <v>#REF!</v>
      </c>
      <c r="AT51" s="62" t="e">
        <f t="shared" si="97"/>
        <v>#REF!</v>
      </c>
      <c r="AU51" s="62" t="e">
        <f t="shared" si="97"/>
        <v>#REF!</v>
      </c>
      <c r="AV51" s="62" t="e">
        <f t="shared" si="97"/>
        <v>#REF!</v>
      </c>
      <c r="AW51" s="79" t="e">
        <f t="shared" si="5"/>
        <v>#REF!</v>
      </c>
      <c r="AZ51" s="42" t="e">
        <f t="shared" si="59"/>
        <v>#REF!</v>
      </c>
      <c r="BA51" s="42"/>
      <c r="BB51" s="52" t="e">
        <f ca="1">SUM(BB3,BB9,BB25,BB30,BB33,BB36,BB43,BB45,BB47,BB49)</f>
        <v>#REF!</v>
      </c>
      <c r="BC51" s="52" t="e">
        <f t="shared" ref="BC51:BL51" ca="1" si="100">SUM(BC3,BC9,BC25,BC30,BC33,BC36,BC43,BC45,BC47,BC49)</f>
        <v>#REF!</v>
      </c>
      <c r="BD51" s="52" t="e">
        <f t="shared" ca="1" si="100"/>
        <v>#REF!</v>
      </c>
      <c r="BE51" s="52" t="e">
        <f t="shared" ca="1" si="100"/>
        <v>#REF!</v>
      </c>
      <c r="BF51" s="52" t="e">
        <f t="shared" ca="1" si="100"/>
        <v>#REF!</v>
      </c>
      <c r="BG51" s="52" t="e">
        <f t="shared" ca="1" si="100"/>
        <v>#REF!</v>
      </c>
      <c r="BH51" s="52" t="e">
        <f t="shared" ca="1" si="100"/>
        <v>#REF!</v>
      </c>
      <c r="BI51" s="52" t="e">
        <f t="shared" ca="1" si="100"/>
        <v>#REF!</v>
      </c>
      <c r="BJ51" s="52" t="e">
        <f t="shared" ca="1" si="100"/>
        <v>#REF!</v>
      </c>
      <c r="BK51" s="42" t="e">
        <f t="shared" ca="1" si="100"/>
        <v>#REF!</v>
      </c>
      <c r="BL51" s="42" t="e">
        <f t="shared" ca="1" si="100"/>
        <v>#REF!</v>
      </c>
    </row>
    <row r="52" spans="1:64">
      <c r="A52" s="1">
        <f>+A51+1</f>
        <v>6</v>
      </c>
      <c r="B52" s="39" t="e">
        <f>#REF!</f>
        <v>#REF!</v>
      </c>
      <c r="C52" s="38"/>
      <c r="E52" s="71">
        <f>+E53</f>
        <v>0</v>
      </c>
      <c r="F52" s="71">
        <f>+F53</f>
        <v>0</v>
      </c>
      <c r="G52" s="71">
        <f>+G53</f>
        <v>0</v>
      </c>
      <c r="I52" s="71">
        <f>+I53</f>
        <v>0</v>
      </c>
      <c r="J52" s="71">
        <f ca="1">+J53</f>
        <v>0</v>
      </c>
      <c r="K52" s="71">
        <f ca="1">+K53</f>
        <v>0</v>
      </c>
      <c r="M52" s="71">
        <f ca="1">+M53</f>
        <v>0</v>
      </c>
      <c r="N52" s="38"/>
      <c r="O52" s="32" t="str">
        <f ca="1">IF(M52=0,"",IF(N52=0,"ERROR",""))</f>
        <v/>
      </c>
      <c r="P52" s="33" t="str">
        <f t="shared" ca="1" si="95"/>
        <v/>
      </c>
      <c r="Y52" s="355" t="e">
        <f t="shared" si="54"/>
        <v>#REF!</v>
      </c>
      <c r="Z52" s="356"/>
      <c r="AA52" s="393" t="e">
        <f t="shared" ref="AA52:AJ52" si="101">+AA53+AA54</f>
        <v>#REF!</v>
      </c>
      <c r="AB52" s="394" t="e">
        <f t="shared" si="101"/>
        <v>#REF!</v>
      </c>
      <c r="AC52" s="393" t="e">
        <f t="shared" si="101"/>
        <v>#REF!</v>
      </c>
      <c r="AD52" s="394" t="e">
        <f t="shared" si="101"/>
        <v>#REF!</v>
      </c>
      <c r="AE52" s="393" t="e">
        <f t="shared" si="101"/>
        <v>#REF!</v>
      </c>
      <c r="AF52" s="394" t="e">
        <f t="shared" si="101"/>
        <v>#REF!</v>
      </c>
      <c r="AG52" s="393" t="e">
        <f t="shared" si="101"/>
        <v>#REF!</v>
      </c>
      <c r="AH52" s="394" t="e">
        <f t="shared" si="101"/>
        <v>#REF!</v>
      </c>
      <c r="AI52" s="393" t="e">
        <f t="shared" si="101"/>
        <v>#REF!</v>
      </c>
      <c r="AJ52" s="394" t="e">
        <f t="shared" si="101"/>
        <v>#REF!</v>
      </c>
      <c r="AM52" s="355" t="e">
        <f t="shared" si="56"/>
        <v>#REF!</v>
      </c>
      <c r="AN52" s="356"/>
      <c r="AO52" s="393" t="e">
        <f t="shared" ref="AO52:AV52" si="102">+AO53+AO54</f>
        <v>#REF!</v>
      </c>
      <c r="AP52" s="393" t="e">
        <f t="shared" si="102"/>
        <v>#REF!</v>
      </c>
      <c r="AQ52" s="393" t="e">
        <f t="shared" si="102"/>
        <v>#REF!</v>
      </c>
      <c r="AR52" s="393" t="e">
        <f t="shared" si="102"/>
        <v>#REF!</v>
      </c>
      <c r="AS52" s="393" t="e">
        <f t="shared" si="102"/>
        <v>#REF!</v>
      </c>
      <c r="AT52" s="393" t="e">
        <f t="shared" si="102"/>
        <v>#REF!</v>
      </c>
      <c r="AU52" s="393" t="e">
        <f t="shared" si="102"/>
        <v>#REF!</v>
      </c>
      <c r="AV52" s="393" t="e">
        <f t="shared" si="102"/>
        <v>#REF!</v>
      </c>
      <c r="AW52" s="395" t="e">
        <f t="shared" si="5"/>
        <v>#REF!</v>
      </c>
      <c r="AZ52" s="355" t="e">
        <f t="shared" si="59"/>
        <v>#REF!</v>
      </c>
      <c r="BA52" s="356"/>
      <c r="BB52" s="393" t="e">
        <f ca="1">+BB53+BB54</f>
        <v>#REF!</v>
      </c>
      <c r="BC52" s="394" t="e">
        <f t="shared" ref="BC52:BL52" ca="1" si="103">+BC53+BC54</f>
        <v>#REF!</v>
      </c>
      <c r="BD52" s="393" t="e">
        <f t="shared" ca="1" si="103"/>
        <v>#REF!</v>
      </c>
      <c r="BE52" s="394" t="e">
        <f t="shared" ca="1" si="103"/>
        <v>#REF!</v>
      </c>
      <c r="BF52" s="393" t="e">
        <f t="shared" ca="1" si="103"/>
        <v>#REF!</v>
      </c>
      <c r="BG52" s="394" t="e">
        <f t="shared" ca="1" si="103"/>
        <v>#REF!</v>
      </c>
      <c r="BH52" s="393" t="e">
        <f t="shared" ca="1" si="103"/>
        <v>#REF!</v>
      </c>
      <c r="BI52" s="394" t="e">
        <f t="shared" ca="1" si="103"/>
        <v>#REF!</v>
      </c>
      <c r="BJ52" s="393" t="e">
        <f t="shared" ca="1" si="103"/>
        <v>#REF!</v>
      </c>
      <c r="BK52" s="355" t="e">
        <f t="shared" ca="1" si="103"/>
        <v>#REF!</v>
      </c>
      <c r="BL52" s="356" t="e">
        <f t="shared" ca="1" si="103"/>
        <v>#REF!</v>
      </c>
    </row>
    <row r="53" spans="1:64">
      <c r="A53" s="1"/>
      <c r="B53" s="10" t="e">
        <f>#REF!</f>
        <v>#REF!</v>
      </c>
      <c r="C53" s="11" t="e">
        <f>#REF!</f>
        <v>#REF!</v>
      </c>
      <c r="D53" s="1"/>
      <c r="E53" s="72"/>
      <c r="F53" s="72">
        <f>SUMIF($A$74:$A$741,B53&amp;"- "&amp;C53,$G$74:$G$741)</f>
        <v>0</v>
      </c>
      <c r="G53" s="72">
        <f>E53+F53</f>
        <v>0</v>
      </c>
      <c r="H53" s="1"/>
      <c r="I53" s="72"/>
      <c r="J53" s="72">
        <f ca="1">SUMIF($J$74:$M$741,B53&amp;"- "&amp;C53,$Q$74:$Q$741)</f>
        <v>0</v>
      </c>
      <c r="K53" s="72">
        <f ca="1">I53+J53</f>
        <v>0</v>
      </c>
      <c r="L53" s="1"/>
      <c r="M53" s="72">
        <f ca="1">G53-K53</f>
        <v>0</v>
      </c>
      <c r="N53" s="11"/>
      <c r="O53" s="32" t="str">
        <f t="shared" ca="1" si="20"/>
        <v/>
      </c>
      <c r="P53" s="33" t="str">
        <f t="shared" ca="1" si="95"/>
        <v/>
      </c>
      <c r="Y53" s="10" t="e">
        <f t="shared" si="54"/>
        <v>#REF!</v>
      </c>
      <c r="Z53" s="45" t="e">
        <f t="shared" si="54"/>
        <v>#REF!</v>
      </c>
      <c r="AA53" s="62" t="e">
        <f t="shared" ref="AA53:AI54" si="104">SUMPRODUCT(($A$74:$A$741=$Y53&amp;"- "&amp;$Z53)*($C$74:$C$741=AA$1)*($G$74:$G$741))</f>
        <v>#REF!</v>
      </c>
      <c r="AB53" s="53" t="e">
        <f t="shared" si="104"/>
        <v>#REF!</v>
      </c>
      <c r="AC53" s="62" t="e">
        <f t="shared" si="104"/>
        <v>#REF!</v>
      </c>
      <c r="AD53" s="53" t="e">
        <f t="shared" si="104"/>
        <v>#REF!</v>
      </c>
      <c r="AE53" s="62" t="e">
        <f t="shared" si="104"/>
        <v>#REF!</v>
      </c>
      <c r="AF53" s="53" t="e">
        <f t="shared" si="104"/>
        <v>#REF!</v>
      </c>
      <c r="AG53" s="62" t="e">
        <f t="shared" si="104"/>
        <v>#REF!</v>
      </c>
      <c r="AH53" s="53" t="e">
        <f t="shared" si="104"/>
        <v>#REF!</v>
      </c>
      <c r="AI53" s="62" t="e">
        <f t="shared" si="104"/>
        <v>#REF!</v>
      </c>
      <c r="AJ53" s="53" t="e">
        <f t="shared" ref="AJ53:AJ58" si="105">SUM(AA53:AI53)</f>
        <v>#REF!</v>
      </c>
      <c r="AM53" s="10" t="e">
        <f t="shared" si="56"/>
        <v>#REF!</v>
      </c>
      <c r="AN53" s="45" t="e">
        <f t="shared" si="56"/>
        <v>#REF!</v>
      </c>
      <c r="AO53" s="62" t="e">
        <f>SUMPRODUCT(($J$74:$J$740=$AM53&amp;"- "&amp;$AN53)*($K$74:$K$740=AO$1)*($O$74:$O$740))</f>
        <v>#REF!</v>
      </c>
      <c r="AP53" s="62" t="e">
        <f t="shared" ref="AP53:AV55" si="106">SUMPRODUCT(($J$74:$J$740=$AM53&amp;"- "&amp;$AN53)*($K$74:$K$740=AP$1)*($O$74:$O$740))</f>
        <v>#REF!</v>
      </c>
      <c r="AQ53" s="62" t="e">
        <f t="shared" si="106"/>
        <v>#REF!</v>
      </c>
      <c r="AR53" s="62" t="e">
        <f t="shared" si="106"/>
        <v>#REF!</v>
      </c>
      <c r="AS53" s="62" t="e">
        <f t="shared" si="106"/>
        <v>#REF!</v>
      </c>
      <c r="AT53" s="62" t="e">
        <f t="shared" si="106"/>
        <v>#REF!</v>
      </c>
      <c r="AU53" s="62" t="e">
        <f t="shared" si="106"/>
        <v>#REF!</v>
      </c>
      <c r="AV53" s="62" t="e">
        <f t="shared" si="106"/>
        <v>#REF!</v>
      </c>
      <c r="AW53" s="79" t="e">
        <f t="shared" si="5"/>
        <v>#REF!</v>
      </c>
      <c r="AZ53" s="10" t="e">
        <f t="shared" si="59"/>
        <v>#REF!</v>
      </c>
      <c r="BA53" s="45" t="e">
        <f>C58</f>
        <v>#REF!</v>
      </c>
      <c r="BB53" s="62" t="e">
        <f t="shared" ref="BB53:BL54" ca="1" si="107">SUMPRODUCT(($C$9:$C$68=$BA53)*($N$9:$N$68=BB$1)*($M$9:$M$68))</f>
        <v>#REF!</v>
      </c>
      <c r="BC53" s="53" t="e">
        <f t="shared" ca="1" si="107"/>
        <v>#REF!</v>
      </c>
      <c r="BD53" s="62" t="e">
        <f t="shared" ca="1" si="107"/>
        <v>#REF!</v>
      </c>
      <c r="BE53" s="53" t="e">
        <f t="shared" ca="1" si="107"/>
        <v>#REF!</v>
      </c>
      <c r="BF53" s="62" t="e">
        <f t="shared" ca="1" si="107"/>
        <v>#REF!</v>
      </c>
      <c r="BG53" s="53" t="e">
        <f t="shared" ca="1" si="107"/>
        <v>#REF!</v>
      </c>
      <c r="BH53" s="62" t="e">
        <f t="shared" ca="1" si="107"/>
        <v>#REF!</v>
      </c>
      <c r="BI53" s="53" t="e">
        <f t="shared" ca="1" si="107"/>
        <v>#REF!</v>
      </c>
      <c r="BJ53" s="62" t="e">
        <f t="shared" ca="1" si="107"/>
        <v>#REF!</v>
      </c>
      <c r="BK53" s="10" t="e">
        <f t="shared" ca="1" si="107"/>
        <v>#REF!</v>
      </c>
      <c r="BL53" s="45" t="e">
        <f t="shared" ca="1" si="107"/>
        <v>#REF!</v>
      </c>
    </row>
    <row r="54" spans="1:64">
      <c r="A54" s="1">
        <f>+A52+1</f>
        <v>7</v>
      </c>
      <c r="B54" s="39" t="e">
        <f>#REF!</f>
        <v>#REF!</v>
      </c>
      <c r="C54" s="38"/>
      <c r="E54" s="71">
        <f>+E55</f>
        <v>0</v>
      </c>
      <c r="F54" s="71">
        <f>+F55</f>
        <v>0</v>
      </c>
      <c r="G54" s="71">
        <f>+G55</f>
        <v>0</v>
      </c>
      <c r="I54" s="71">
        <f>+I55</f>
        <v>0</v>
      </c>
      <c r="J54" s="71">
        <f ca="1">+J55</f>
        <v>0</v>
      </c>
      <c r="K54" s="71">
        <f ca="1">+K55</f>
        <v>0</v>
      </c>
      <c r="M54" s="71">
        <f ca="1">+M55</f>
        <v>0</v>
      </c>
      <c r="N54" s="38"/>
      <c r="O54" s="32" t="str">
        <f t="shared" ca="1" si="20"/>
        <v/>
      </c>
      <c r="P54" s="33" t="str">
        <f t="shared" ca="1" si="95"/>
        <v/>
      </c>
      <c r="Y54" s="1" t="e">
        <f t="shared" si="54"/>
        <v>#REF!</v>
      </c>
      <c r="Z54" s="26" t="e">
        <f>C59</f>
        <v>#REF!</v>
      </c>
      <c r="AA54" s="66" t="e">
        <f t="shared" si="104"/>
        <v>#REF!</v>
      </c>
      <c r="AB54" s="54" t="e">
        <f t="shared" si="104"/>
        <v>#REF!</v>
      </c>
      <c r="AC54" s="66" t="e">
        <f t="shared" si="104"/>
        <v>#REF!</v>
      </c>
      <c r="AD54" s="54" t="e">
        <f t="shared" si="104"/>
        <v>#REF!</v>
      </c>
      <c r="AE54" s="66" t="e">
        <f t="shared" si="104"/>
        <v>#REF!</v>
      </c>
      <c r="AF54" s="54" t="e">
        <f t="shared" si="104"/>
        <v>#REF!</v>
      </c>
      <c r="AG54" s="66" t="e">
        <f t="shared" si="104"/>
        <v>#REF!</v>
      </c>
      <c r="AH54" s="54" t="e">
        <f t="shared" si="104"/>
        <v>#REF!</v>
      </c>
      <c r="AI54" s="66" t="e">
        <f t="shared" si="104"/>
        <v>#REF!</v>
      </c>
      <c r="AJ54" s="54" t="e">
        <f t="shared" si="105"/>
        <v>#REF!</v>
      </c>
      <c r="AM54" s="1" t="e">
        <f t="shared" si="56"/>
        <v>#REF!</v>
      </c>
      <c r="AN54" s="26" t="e">
        <f t="shared" si="56"/>
        <v>#REF!</v>
      </c>
      <c r="AO54" s="62" t="e">
        <f>SUMPRODUCT(($J$74:$J$740=$AM54&amp;"- "&amp;$AN54)*($K$74:$K$740=AO$1)*($O$74:$O$740))</f>
        <v>#REF!</v>
      </c>
      <c r="AP54" s="62" t="e">
        <f t="shared" si="106"/>
        <v>#REF!</v>
      </c>
      <c r="AQ54" s="62" t="e">
        <f t="shared" si="106"/>
        <v>#REF!</v>
      </c>
      <c r="AR54" s="62" t="e">
        <f t="shared" si="106"/>
        <v>#REF!</v>
      </c>
      <c r="AS54" s="62" t="e">
        <f t="shared" si="106"/>
        <v>#REF!</v>
      </c>
      <c r="AT54" s="62" t="e">
        <f t="shared" si="106"/>
        <v>#REF!</v>
      </c>
      <c r="AU54" s="62" t="e">
        <f t="shared" si="106"/>
        <v>#REF!</v>
      </c>
      <c r="AV54" s="62" t="e">
        <f t="shared" si="106"/>
        <v>#REF!</v>
      </c>
      <c r="AW54" s="79" t="e">
        <f t="shared" si="5"/>
        <v>#REF!</v>
      </c>
      <c r="AZ54" s="1" t="e">
        <f t="shared" si="59"/>
        <v>#REF!</v>
      </c>
      <c r="BA54" s="26" t="e">
        <f>C59</f>
        <v>#REF!</v>
      </c>
      <c r="BB54" s="66" t="e">
        <f t="shared" ca="1" si="107"/>
        <v>#REF!</v>
      </c>
      <c r="BC54" s="54" t="e">
        <f t="shared" ca="1" si="107"/>
        <v>#REF!</v>
      </c>
      <c r="BD54" s="66" t="e">
        <f t="shared" ca="1" si="107"/>
        <v>#REF!</v>
      </c>
      <c r="BE54" s="54" t="e">
        <f t="shared" ca="1" si="107"/>
        <v>#REF!</v>
      </c>
      <c r="BF54" s="66" t="e">
        <f t="shared" ca="1" si="107"/>
        <v>#REF!</v>
      </c>
      <c r="BG54" s="54" t="e">
        <f t="shared" ca="1" si="107"/>
        <v>#REF!</v>
      </c>
      <c r="BH54" s="66" t="e">
        <f t="shared" ca="1" si="107"/>
        <v>#REF!</v>
      </c>
      <c r="BI54" s="54" t="e">
        <f t="shared" ca="1" si="107"/>
        <v>#REF!</v>
      </c>
      <c r="BJ54" s="66" t="e">
        <f t="shared" ca="1" si="107"/>
        <v>#REF!</v>
      </c>
      <c r="BK54" s="1" t="e">
        <f t="shared" ca="1" si="107"/>
        <v>#REF!</v>
      </c>
      <c r="BL54" s="26" t="e">
        <f t="shared" ca="1" si="107"/>
        <v>#REF!</v>
      </c>
    </row>
    <row r="55" spans="1:64" ht="13.5" customHeight="1">
      <c r="A55" s="1"/>
      <c r="B55" s="355" t="e">
        <f>#REF!</f>
        <v>#REF!</v>
      </c>
      <c r="C55" s="356" t="e">
        <f>#REF!</f>
        <v>#REF!</v>
      </c>
      <c r="D55" s="1"/>
      <c r="E55" s="358"/>
      <c r="F55" s="358">
        <f>SUMIF($A$74:$A$741,B55&amp;"- "&amp;C55,$G$74:$G$741)</f>
        <v>0</v>
      </c>
      <c r="G55" s="358">
        <f>E55+F55</f>
        <v>0</v>
      </c>
      <c r="H55" s="1"/>
      <c r="I55" s="358"/>
      <c r="J55" s="358">
        <f ca="1">SUMIF($J$74:$M$741,B55&amp;"- "&amp;C55,$Q$74:$Q$741)</f>
        <v>0</v>
      </c>
      <c r="K55" s="358">
        <f ca="1">I55+J55</f>
        <v>0</v>
      </c>
      <c r="L55" s="1"/>
      <c r="M55" s="358">
        <f ca="1">G55-K55</f>
        <v>0</v>
      </c>
      <c r="N55" s="356"/>
      <c r="O55" s="32" t="str">
        <f t="shared" ca="1" si="20"/>
        <v/>
      </c>
      <c r="P55" s="33" t="str">
        <f t="shared" ca="1" si="95"/>
        <v/>
      </c>
      <c r="Y55" s="355" t="e">
        <f t="shared" si="54"/>
        <v>#REF!</v>
      </c>
      <c r="Z55" s="356"/>
      <c r="AA55" s="393" t="e">
        <f t="shared" ref="AA55:AJ55" si="108">+AA52</f>
        <v>#REF!</v>
      </c>
      <c r="AB55" s="394" t="e">
        <f t="shared" si="108"/>
        <v>#REF!</v>
      </c>
      <c r="AC55" s="393" t="e">
        <f t="shared" si="108"/>
        <v>#REF!</v>
      </c>
      <c r="AD55" s="394" t="e">
        <f t="shared" si="108"/>
        <v>#REF!</v>
      </c>
      <c r="AE55" s="393" t="e">
        <f t="shared" si="108"/>
        <v>#REF!</v>
      </c>
      <c r="AF55" s="394" t="e">
        <f t="shared" si="108"/>
        <v>#REF!</v>
      </c>
      <c r="AG55" s="393" t="e">
        <f t="shared" si="108"/>
        <v>#REF!</v>
      </c>
      <c r="AH55" s="394" t="e">
        <f t="shared" si="108"/>
        <v>#REF!</v>
      </c>
      <c r="AI55" s="393" t="e">
        <f t="shared" si="108"/>
        <v>#REF!</v>
      </c>
      <c r="AJ55" s="394" t="e">
        <f t="shared" si="108"/>
        <v>#REF!</v>
      </c>
      <c r="AM55" s="355" t="e">
        <f t="shared" si="56"/>
        <v>#REF!</v>
      </c>
      <c r="AN55" s="356"/>
      <c r="AO55" s="393" t="e">
        <f>SUMPRODUCT(($J$74:$J$740=$AM55&amp;"- "&amp;$AN55)*($K$74:$K$740=AO$1)*($O$74:$O$740))</f>
        <v>#REF!</v>
      </c>
      <c r="AP55" s="393" t="e">
        <f t="shared" si="106"/>
        <v>#REF!</v>
      </c>
      <c r="AQ55" s="393" t="e">
        <f t="shared" si="106"/>
        <v>#REF!</v>
      </c>
      <c r="AR55" s="393" t="e">
        <f t="shared" si="106"/>
        <v>#REF!</v>
      </c>
      <c r="AS55" s="393" t="e">
        <f t="shared" si="106"/>
        <v>#REF!</v>
      </c>
      <c r="AT55" s="393" t="e">
        <f t="shared" si="106"/>
        <v>#REF!</v>
      </c>
      <c r="AU55" s="393" t="e">
        <f t="shared" si="106"/>
        <v>#REF!</v>
      </c>
      <c r="AV55" s="393" t="e">
        <f t="shared" si="106"/>
        <v>#REF!</v>
      </c>
      <c r="AW55" s="395" t="e">
        <f t="shared" si="5"/>
        <v>#REF!</v>
      </c>
      <c r="AZ55" s="355" t="e">
        <f t="shared" si="59"/>
        <v>#REF!</v>
      </c>
      <c r="BA55" s="356"/>
      <c r="BB55" s="393" t="e">
        <f ca="1">+BB52</f>
        <v>#REF!</v>
      </c>
      <c r="BC55" s="394" t="e">
        <f t="shared" ref="BC55:BL55" ca="1" si="109">+BC52</f>
        <v>#REF!</v>
      </c>
      <c r="BD55" s="393" t="e">
        <f t="shared" ca="1" si="109"/>
        <v>#REF!</v>
      </c>
      <c r="BE55" s="394" t="e">
        <f t="shared" ca="1" si="109"/>
        <v>#REF!</v>
      </c>
      <c r="BF55" s="393" t="e">
        <f t="shared" ca="1" si="109"/>
        <v>#REF!</v>
      </c>
      <c r="BG55" s="394" t="e">
        <f t="shared" ca="1" si="109"/>
        <v>#REF!</v>
      </c>
      <c r="BH55" s="393" t="e">
        <f t="shared" ca="1" si="109"/>
        <v>#REF!</v>
      </c>
      <c r="BI55" s="394" t="e">
        <f t="shared" ca="1" si="109"/>
        <v>#REF!</v>
      </c>
      <c r="BJ55" s="393" t="e">
        <f t="shared" ca="1" si="109"/>
        <v>#REF!</v>
      </c>
      <c r="BK55" s="355" t="e">
        <f t="shared" ca="1" si="109"/>
        <v>#REF!</v>
      </c>
      <c r="BL55" s="356" t="e">
        <f t="shared" ca="1" si="109"/>
        <v>#REF!</v>
      </c>
    </row>
    <row r="56" spans="1:64">
      <c r="A56" s="1">
        <f>+A54+1</f>
        <v>8</v>
      </c>
      <c r="B56" s="42" t="e">
        <f>#REF!</f>
        <v>#REF!</v>
      </c>
      <c r="C56" s="42"/>
      <c r="D56" s="59"/>
      <c r="E56" s="70">
        <f>SUM(E54,E52,E50,E48,E41,E38,E35,E30,E14,E8)</f>
        <v>0</v>
      </c>
      <c r="F56" s="70">
        <f>SUM(F54,F52,F50,F48,F41,F38,F35,F30,F14,F8)</f>
        <v>0</v>
      </c>
      <c r="G56" s="70">
        <f>SUM(G54,G52,G50,G48,G41,G38,G35,G30,G14,G8)</f>
        <v>0</v>
      </c>
      <c r="H56" s="59"/>
      <c r="I56" s="70">
        <f>SUM(I54,I52,I50,I48,I41,I38,I35,I30,I14,I8)</f>
        <v>0</v>
      </c>
      <c r="J56" s="70">
        <f ca="1">SUM(J54,J52,J50,J48,J41,J38,J35,J30,J14,J8)</f>
        <v>0</v>
      </c>
      <c r="K56" s="70">
        <f ca="1">SUM(K54,K52,K50,K48,K41,K38,K35,K30,K14,K8)</f>
        <v>0</v>
      </c>
      <c r="L56" s="59"/>
      <c r="M56" s="70">
        <f ca="1">SUM(M54,M52,M50,M48,M41,M38,M35,M30,M14,M8)</f>
        <v>0</v>
      </c>
      <c r="N56" s="42"/>
      <c r="O56" s="32" t="str">
        <f t="shared" ca="1" si="20"/>
        <v/>
      </c>
      <c r="P56" s="33" t="str">
        <f t="shared" ca="1" si="95"/>
        <v/>
      </c>
      <c r="Y56" s="39" t="e">
        <f t="shared" si="54"/>
        <v>#REF!</v>
      </c>
      <c r="Z56" s="38"/>
      <c r="AA56" s="57" t="e">
        <f t="shared" ref="AA56:AJ56" ca="1" si="110">+AA57+AA58+AA59</f>
        <v>#REF!</v>
      </c>
      <c r="AB56" s="48" t="e">
        <f t="shared" ca="1" si="110"/>
        <v>#REF!</v>
      </c>
      <c r="AC56" s="57" t="e">
        <f t="shared" ca="1" si="110"/>
        <v>#REF!</v>
      </c>
      <c r="AD56" s="48" t="e">
        <f t="shared" ca="1" si="110"/>
        <v>#REF!</v>
      </c>
      <c r="AE56" s="57" t="e">
        <f t="shared" ca="1" si="110"/>
        <v>#REF!</v>
      </c>
      <c r="AF56" s="48" t="e">
        <f t="shared" ca="1" si="110"/>
        <v>#REF!</v>
      </c>
      <c r="AG56" s="57" t="e">
        <f t="shared" ca="1" si="110"/>
        <v>#REF!</v>
      </c>
      <c r="AH56" s="48" t="e">
        <f t="shared" ca="1" si="110"/>
        <v>#REF!</v>
      </c>
      <c r="AI56" s="57" t="e">
        <f t="shared" ca="1" si="110"/>
        <v>#REF!</v>
      </c>
      <c r="AJ56" s="48" t="e">
        <f t="shared" ca="1" si="110"/>
        <v>#REF!</v>
      </c>
      <c r="AM56" s="39" t="e">
        <f t="shared" si="56"/>
        <v>#REF!</v>
      </c>
      <c r="AN56" s="38"/>
      <c r="AO56" s="57" t="e">
        <f t="shared" ref="AO56:AV56" si="111">+AO57+AO58+AO59</f>
        <v>#REF!</v>
      </c>
      <c r="AP56" s="48" t="e">
        <f t="shared" si="111"/>
        <v>#REF!</v>
      </c>
      <c r="AQ56" s="57" t="e">
        <f t="shared" si="111"/>
        <v>#REF!</v>
      </c>
      <c r="AR56" s="48" t="e">
        <f t="shared" si="111"/>
        <v>#REF!</v>
      </c>
      <c r="AS56" s="57" t="e">
        <f t="shared" si="111"/>
        <v>#REF!</v>
      </c>
      <c r="AT56" s="48" t="e">
        <f t="shared" si="111"/>
        <v>#REF!</v>
      </c>
      <c r="AU56" s="57" t="e">
        <f t="shared" si="111"/>
        <v>#REF!</v>
      </c>
      <c r="AV56" s="48" t="e">
        <f t="shared" si="111"/>
        <v>#REF!</v>
      </c>
      <c r="AW56" s="79" t="e">
        <f t="shared" si="5"/>
        <v>#REF!</v>
      </c>
      <c r="AZ56" s="39" t="e">
        <f t="shared" si="59"/>
        <v>#REF!</v>
      </c>
      <c r="BA56" s="38"/>
      <c r="BB56" s="57" t="e">
        <f ca="1">+BB57+BB58+BB59</f>
        <v>#REF!</v>
      </c>
      <c r="BC56" s="48" t="e">
        <f t="shared" ref="BC56:BL56" ca="1" si="112">+BC57+BC58+BC59</f>
        <v>#REF!</v>
      </c>
      <c r="BD56" s="57" t="e">
        <f t="shared" ca="1" si="112"/>
        <v>#REF!</v>
      </c>
      <c r="BE56" s="48" t="e">
        <f t="shared" ca="1" si="112"/>
        <v>#REF!</v>
      </c>
      <c r="BF56" s="57" t="e">
        <f t="shared" ca="1" si="112"/>
        <v>#REF!</v>
      </c>
      <c r="BG56" s="48" t="e">
        <f t="shared" ca="1" si="112"/>
        <v>#REF!</v>
      </c>
      <c r="BH56" s="57" t="e">
        <f t="shared" ca="1" si="112"/>
        <v>#REF!</v>
      </c>
      <c r="BI56" s="48" t="e">
        <f t="shared" ca="1" si="112"/>
        <v>#REF!</v>
      </c>
      <c r="BJ56" s="57" t="e">
        <f t="shared" ca="1" si="112"/>
        <v>#REF!</v>
      </c>
      <c r="BK56" s="39" t="e">
        <f t="shared" ca="1" si="112"/>
        <v>#REF!</v>
      </c>
      <c r="BL56" s="38" t="e">
        <f t="shared" ca="1" si="112"/>
        <v>#REF!</v>
      </c>
    </row>
    <row r="57" spans="1:64">
      <c r="A57" s="1"/>
      <c r="B57" s="39" t="e">
        <f>#REF!</f>
        <v>#REF!</v>
      </c>
      <c r="C57" s="38"/>
      <c r="E57" s="71"/>
      <c r="F57" s="71">
        <f>SUM(F58:F59)</f>
        <v>0</v>
      </c>
      <c r="G57" s="71">
        <f>SUM(G58:G59)</f>
        <v>0</v>
      </c>
      <c r="I57" s="71"/>
      <c r="J57" s="71"/>
      <c r="K57" s="71"/>
      <c r="M57" s="71"/>
      <c r="N57" s="38"/>
      <c r="O57" s="32" t="str">
        <f t="shared" si="20"/>
        <v/>
      </c>
      <c r="P57" s="33" t="str">
        <f t="shared" si="95"/>
        <v/>
      </c>
      <c r="Y57" s="10" t="e">
        <f t="shared" si="54"/>
        <v>#REF!</v>
      </c>
      <c r="Z57" s="45" t="e">
        <f>C62</f>
        <v>#REF!</v>
      </c>
      <c r="AA57" s="62" t="e">
        <f t="shared" ref="AA57:AI58" si="113">SUMPRODUCT(($A$74:$A$741=$Y57&amp;"- "&amp;$Z57)*($C$74:$C$741=AA$1)*($G$74:$G$741))</f>
        <v>#REF!</v>
      </c>
      <c r="AB57" s="53" t="e">
        <f t="shared" si="113"/>
        <v>#REF!</v>
      </c>
      <c r="AC57" s="62" t="e">
        <f t="shared" si="113"/>
        <v>#REF!</v>
      </c>
      <c r="AD57" s="53" t="e">
        <f t="shared" si="113"/>
        <v>#REF!</v>
      </c>
      <c r="AE57" s="62" t="e">
        <f t="shared" si="113"/>
        <v>#REF!</v>
      </c>
      <c r="AF57" s="53" t="e">
        <f t="shared" si="113"/>
        <v>#REF!</v>
      </c>
      <c r="AG57" s="62" t="e">
        <f t="shared" si="113"/>
        <v>#REF!</v>
      </c>
      <c r="AH57" s="53" t="e">
        <f t="shared" si="113"/>
        <v>#REF!</v>
      </c>
      <c r="AI57" s="62" t="e">
        <f t="shared" si="113"/>
        <v>#REF!</v>
      </c>
      <c r="AJ57" s="53" t="e">
        <f t="shared" si="105"/>
        <v>#REF!</v>
      </c>
      <c r="AM57" s="10" t="e">
        <f t="shared" si="56"/>
        <v>#REF!</v>
      </c>
      <c r="AN57" s="45" t="e">
        <f>C62</f>
        <v>#REF!</v>
      </c>
      <c r="AO57" s="62" t="e">
        <f t="shared" ref="AO57:AV59" si="114">SUMPRODUCT(($J$74:$J$740=$AM57&amp;"- "&amp;$AN57)*($K$74:$K$740=AO$1)*($O$74:$O$740))</f>
        <v>#REF!</v>
      </c>
      <c r="AP57" s="62" t="e">
        <f t="shared" si="114"/>
        <v>#REF!</v>
      </c>
      <c r="AQ57" s="62" t="e">
        <f t="shared" si="114"/>
        <v>#REF!</v>
      </c>
      <c r="AR57" s="62" t="e">
        <f t="shared" si="114"/>
        <v>#REF!</v>
      </c>
      <c r="AS57" s="62" t="e">
        <f t="shared" si="114"/>
        <v>#REF!</v>
      </c>
      <c r="AT57" s="62" t="e">
        <f t="shared" si="114"/>
        <v>#REF!</v>
      </c>
      <c r="AU57" s="62" t="e">
        <f t="shared" si="114"/>
        <v>#REF!</v>
      </c>
      <c r="AV57" s="62" t="e">
        <f t="shared" si="114"/>
        <v>#REF!</v>
      </c>
      <c r="AW57" s="79" t="e">
        <f t="shared" si="5"/>
        <v>#REF!</v>
      </c>
      <c r="AZ57" s="10" t="e">
        <f t="shared" si="59"/>
        <v>#REF!</v>
      </c>
      <c r="BA57" s="45" t="e">
        <f>C62</f>
        <v>#REF!</v>
      </c>
      <c r="BB57" s="62" t="e">
        <f t="shared" ref="BB57:BL59" ca="1" si="115">SUMPRODUCT(($C$9:$C$68=$BA57)*($N$9:$N$68=BB$1)*($M$9:$M$68))</f>
        <v>#REF!</v>
      </c>
      <c r="BC57" s="53" t="e">
        <f t="shared" ca="1" si="115"/>
        <v>#REF!</v>
      </c>
      <c r="BD57" s="62" t="e">
        <f t="shared" ca="1" si="115"/>
        <v>#REF!</v>
      </c>
      <c r="BE57" s="53" t="e">
        <f t="shared" ca="1" si="115"/>
        <v>#REF!</v>
      </c>
      <c r="BF57" s="62" t="e">
        <f t="shared" ca="1" si="115"/>
        <v>#REF!</v>
      </c>
      <c r="BG57" s="53" t="e">
        <f t="shared" ca="1" si="115"/>
        <v>#REF!</v>
      </c>
      <c r="BH57" s="62" t="e">
        <f t="shared" ca="1" si="115"/>
        <v>#REF!</v>
      </c>
      <c r="BI57" s="53" t="e">
        <f t="shared" ca="1" si="115"/>
        <v>#REF!</v>
      </c>
      <c r="BJ57" s="62" t="e">
        <f t="shared" ca="1" si="115"/>
        <v>#REF!</v>
      </c>
      <c r="BK57" s="10" t="e">
        <f t="shared" ca="1" si="115"/>
        <v>#REF!</v>
      </c>
      <c r="BL57" s="45" t="e">
        <f t="shared" ca="1" si="115"/>
        <v>#REF!</v>
      </c>
    </row>
    <row r="58" spans="1:64">
      <c r="A58" s="1">
        <f>+A56+1</f>
        <v>9</v>
      </c>
      <c r="B58" s="375" t="e">
        <f>#REF!</f>
        <v>#REF!</v>
      </c>
      <c r="C58" s="376" t="e">
        <f>#REF!</f>
        <v>#REF!</v>
      </c>
      <c r="E58" s="377"/>
      <c r="F58" s="377">
        <f>SUMIF($A$74:$A$741,B58&amp;"- "&amp;C58,$G$74:$G$741)</f>
        <v>0</v>
      </c>
      <c r="G58" s="377">
        <f>E58+F58</f>
        <v>0</v>
      </c>
      <c r="I58" s="378"/>
      <c r="J58" s="378"/>
      <c r="K58" s="378"/>
      <c r="M58" s="377"/>
      <c r="N58" s="376"/>
      <c r="O58" s="32"/>
      <c r="P58" s="33"/>
      <c r="Y58" s="1" t="e">
        <f t="shared" si="54"/>
        <v>#REF!</v>
      </c>
      <c r="Z58" s="26" t="e">
        <f>C63</f>
        <v>#REF!</v>
      </c>
      <c r="AA58" s="66" t="e">
        <f t="shared" si="113"/>
        <v>#REF!</v>
      </c>
      <c r="AB58" s="54" t="e">
        <f t="shared" si="113"/>
        <v>#REF!</v>
      </c>
      <c r="AC58" s="66" t="e">
        <f t="shared" si="113"/>
        <v>#REF!</v>
      </c>
      <c r="AD58" s="54" t="e">
        <f t="shared" si="113"/>
        <v>#REF!</v>
      </c>
      <c r="AE58" s="66" t="e">
        <f t="shared" si="113"/>
        <v>#REF!</v>
      </c>
      <c r="AF58" s="54" t="e">
        <f t="shared" si="113"/>
        <v>#REF!</v>
      </c>
      <c r="AG58" s="66" t="e">
        <f t="shared" si="113"/>
        <v>#REF!</v>
      </c>
      <c r="AH58" s="54" t="e">
        <f t="shared" si="113"/>
        <v>#REF!</v>
      </c>
      <c r="AI58" s="66" t="e">
        <f t="shared" si="113"/>
        <v>#REF!</v>
      </c>
      <c r="AJ58" s="54" t="e">
        <f t="shared" si="105"/>
        <v>#REF!</v>
      </c>
      <c r="AM58" s="1" t="e">
        <f t="shared" si="56"/>
        <v>#REF!</v>
      </c>
      <c r="AN58" s="26" t="e">
        <f>C63</f>
        <v>#REF!</v>
      </c>
      <c r="AO58" s="62" t="e">
        <f t="shared" si="114"/>
        <v>#REF!</v>
      </c>
      <c r="AP58" s="62" t="e">
        <f t="shared" si="114"/>
        <v>#REF!</v>
      </c>
      <c r="AQ58" s="62" t="e">
        <f t="shared" si="114"/>
        <v>#REF!</v>
      </c>
      <c r="AR58" s="62" t="e">
        <f t="shared" si="114"/>
        <v>#REF!</v>
      </c>
      <c r="AS58" s="62" t="e">
        <f t="shared" si="114"/>
        <v>#REF!</v>
      </c>
      <c r="AT58" s="62" t="e">
        <f t="shared" si="114"/>
        <v>#REF!</v>
      </c>
      <c r="AU58" s="62" t="e">
        <f t="shared" si="114"/>
        <v>#REF!</v>
      </c>
      <c r="AV58" s="62" t="e">
        <f t="shared" si="114"/>
        <v>#REF!</v>
      </c>
      <c r="AW58" s="79" t="e">
        <f t="shared" si="5"/>
        <v>#REF!</v>
      </c>
      <c r="AZ58" s="1" t="e">
        <f t="shared" si="59"/>
        <v>#REF!</v>
      </c>
      <c r="BA58" s="26" t="e">
        <f>C63</f>
        <v>#REF!</v>
      </c>
      <c r="BB58" s="66" t="e">
        <f t="shared" ca="1" si="115"/>
        <v>#REF!</v>
      </c>
      <c r="BC58" s="54" t="e">
        <f t="shared" ca="1" si="115"/>
        <v>#REF!</v>
      </c>
      <c r="BD58" s="66" t="e">
        <f t="shared" ca="1" si="115"/>
        <v>#REF!</v>
      </c>
      <c r="BE58" s="54" t="e">
        <f t="shared" ca="1" si="115"/>
        <v>#REF!</v>
      </c>
      <c r="BF58" s="66" t="e">
        <f t="shared" ca="1" si="115"/>
        <v>#REF!</v>
      </c>
      <c r="BG58" s="54" t="e">
        <f t="shared" ca="1" si="115"/>
        <v>#REF!</v>
      </c>
      <c r="BH58" s="66" t="e">
        <f t="shared" ca="1" si="115"/>
        <v>#REF!</v>
      </c>
      <c r="BI58" s="54" t="e">
        <f t="shared" ca="1" si="115"/>
        <v>#REF!</v>
      </c>
      <c r="BJ58" s="66" t="e">
        <f t="shared" ca="1" si="115"/>
        <v>#REF!</v>
      </c>
      <c r="BK58" s="1" t="e">
        <f t="shared" ca="1" si="115"/>
        <v>#REF!</v>
      </c>
      <c r="BL58" s="26" t="e">
        <f t="shared" ca="1" si="115"/>
        <v>#REF!</v>
      </c>
    </row>
    <row r="59" spans="1:64">
      <c r="A59" s="1"/>
      <c r="B59" s="1" t="e">
        <f>#REF!</f>
        <v>#REF!</v>
      </c>
      <c r="C59" s="26" t="e">
        <f>#REF!</f>
        <v>#REF!</v>
      </c>
      <c r="E59" s="73"/>
      <c r="F59" s="73">
        <f>SUMIF($A$74:$A$741,B59&amp;"- "&amp;C59,$G$74:$G$741)</f>
        <v>0</v>
      </c>
      <c r="G59" s="73">
        <f>+E59+F59</f>
        <v>0</v>
      </c>
      <c r="I59" s="89"/>
      <c r="J59" s="89"/>
      <c r="K59" s="89"/>
      <c r="M59" s="73"/>
      <c r="O59" s="32"/>
      <c r="P59" s="33"/>
      <c r="Y59" s="355" t="e">
        <f t="shared" si="54"/>
        <v>#REF!</v>
      </c>
      <c r="Z59" s="356" t="e">
        <f>C64</f>
        <v>#REF!</v>
      </c>
      <c r="AA59" s="393" t="e">
        <f t="shared" ref="AA59:AJ59" ca="1" si="116">SUMPRODUCT(($C$9:$C$68=$BA59)*($N$9:$N$68=AA$1)*($M$9:$M$68))</f>
        <v>#REF!</v>
      </c>
      <c r="AB59" s="394" t="e">
        <f t="shared" ca="1" si="116"/>
        <v>#REF!</v>
      </c>
      <c r="AC59" s="393" t="e">
        <f t="shared" ca="1" si="116"/>
        <v>#REF!</v>
      </c>
      <c r="AD59" s="394" t="e">
        <f t="shared" ca="1" si="116"/>
        <v>#REF!</v>
      </c>
      <c r="AE59" s="393" t="e">
        <f t="shared" ca="1" si="116"/>
        <v>#REF!</v>
      </c>
      <c r="AF59" s="394" t="e">
        <f t="shared" ca="1" si="116"/>
        <v>#REF!</v>
      </c>
      <c r="AG59" s="393" t="e">
        <f t="shared" ca="1" si="116"/>
        <v>#REF!</v>
      </c>
      <c r="AH59" s="394" t="e">
        <f t="shared" ca="1" si="116"/>
        <v>#REF!</v>
      </c>
      <c r="AI59" s="393" t="e">
        <f t="shared" ca="1" si="116"/>
        <v>#REF!</v>
      </c>
      <c r="AJ59" s="394" t="e">
        <f t="shared" ca="1" si="116"/>
        <v>#REF!</v>
      </c>
      <c r="AK59" s="26"/>
      <c r="AM59" s="355" t="e">
        <f t="shared" si="56"/>
        <v>#REF!</v>
      </c>
      <c r="AN59" s="356" t="e">
        <f>C64</f>
        <v>#REF!</v>
      </c>
      <c r="AO59" s="393" t="e">
        <f t="shared" si="114"/>
        <v>#REF!</v>
      </c>
      <c r="AP59" s="393" t="e">
        <f t="shared" si="114"/>
        <v>#REF!</v>
      </c>
      <c r="AQ59" s="393" t="e">
        <f t="shared" si="114"/>
        <v>#REF!</v>
      </c>
      <c r="AR59" s="393" t="e">
        <f t="shared" si="114"/>
        <v>#REF!</v>
      </c>
      <c r="AS59" s="393" t="e">
        <f t="shared" si="114"/>
        <v>#REF!</v>
      </c>
      <c r="AT59" s="393" t="e">
        <f t="shared" si="114"/>
        <v>#REF!</v>
      </c>
      <c r="AU59" s="393" t="e">
        <f t="shared" si="114"/>
        <v>#REF!</v>
      </c>
      <c r="AV59" s="393" t="e">
        <f t="shared" si="114"/>
        <v>#REF!</v>
      </c>
      <c r="AW59" s="395" t="e">
        <f t="shared" si="5"/>
        <v>#REF!</v>
      </c>
      <c r="AZ59" s="355" t="e">
        <f t="shared" si="59"/>
        <v>#REF!</v>
      </c>
      <c r="BA59" s="356" t="e">
        <f>C64</f>
        <v>#REF!</v>
      </c>
      <c r="BB59" s="393" t="e">
        <f t="shared" ca="1" si="115"/>
        <v>#REF!</v>
      </c>
      <c r="BC59" s="394" t="e">
        <f t="shared" ca="1" si="115"/>
        <v>#REF!</v>
      </c>
      <c r="BD59" s="393" t="e">
        <f t="shared" ca="1" si="115"/>
        <v>#REF!</v>
      </c>
      <c r="BE59" s="394" t="e">
        <f t="shared" ca="1" si="115"/>
        <v>#REF!</v>
      </c>
      <c r="BF59" s="393" t="e">
        <f t="shared" ca="1" si="115"/>
        <v>#REF!</v>
      </c>
      <c r="BG59" s="394" t="e">
        <f t="shared" ca="1" si="115"/>
        <v>#REF!</v>
      </c>
      <c r="BH59" s="393" t="e">
        <f t="shared" ca="1" si="115"/>
        <v>#REF!</v>
      </c>
      <c r="BI59" s="394" t="e">
        <f t="shared" ca="1" si="115"/>
        <v>#REF!</v>
      </c>
      <c r="BJ59" s="393" t="e">
        <f t="shared" ca="1" si="115"/>
        <v>#REF!</v>
      </c>
      <c r="BK59" s="355" t="e">
        <f t="shared" ca="1" si="115"/>
        <v>#REF!</v>
      </c>
      <c r="BL59" s="356" t="e">
        <f t="shared" ca="1" si="115"/>
        <v>#REF!</v>
      </c>
    </row>
    <row r="60" spans="1:64">
      <c r="A60" s="1">
        <f>+A58+1</f>
        <v>10</v>
      </c>
      <c r="B60" s="364" t="e">
        <f>#REF!</f>
        <v>#REF!</v>
      </c>
      <c r="C60" s="364"/>
      <c r="D60" s="59"/>
      <c r="E60" s="365"/>
      <c r="F60" s="365">
        <f>+F57</f>
        <v>0</v>
      </c>
      <c r="G60" s="365">
        <f>+G57</f>
        <v>0</v>
      </c>
      <c r="H60" s="59"/>
      <c r="I60" s="365"/>
      <c r="J60" s="365">
        <f>+J57</f>
        <v>0</v>
      </c>
      <c r="K60" s="365">
        <f>+K57</f>
        <v>0</v>
      </c>
      <c r="L60" s="59"/>
      <c r="M60" s="365">
        <f>+M57</f>
        <v>0</v>
      </c>
      <c r="N60" s="364"/>
      <c r="O60" s="32" t="str">
        <f t="shared" ref="O60:O65" si="117">IF(M60=0,"",IF(N60=0,"ERROR",""))</f>
        <v/>
      </c>
      <c r="P60" s="33" t="str">
        <f t="shared" ref="P60:P65" si="118">IF(O60="ERROR","Please insert comment","")</f>
        <v/>
      </c>
      <c r="Y60" s="39" t="e">
        <f t="shared" si="54"/>
        <v>#REF!</v>
      </c>
      <c r="Z60" s="38"/>
      <c r="AA60" s="57" t="e">
        <f t="shared" ref="AA60:AJ60" si="119">+AA61+AA62+AA63</f>
        <v>#REF!</v>
      </c>
      <c r="AB60" s="48" t="e">
        <f t="shared" si="119"/>
        <v>#REF!</v>
      </c>
      <c r="AC60" s="57" t="e">
        <f t="shared" si="119"/>
        <v>#REF!</v>
      </c>
      <c r="AD60" s="48" t="e">
        <f t="shared" si="119"/>
        <v>#REF!</v>
      </c>
      <c r="AE60" s="57" t="e">
        <f t="shared" si="119"/>
        <v>#REF!</v>
      </c>
      <c r="AF60" s="48" t="e">
        <f t="shared" si="119"/>
        <v>#REF!</v>
      </c>
      <c r="AG60" s="57" t="e">
        <f t="shared" si="119"/>
        <v>#REF!</v>
      </c>
      <c r="AH60" s="48" t="e">
        <f t="shared" si="119"/>
        <v>#REF!</v>
      </c>
      <c r="AI60" s="57" t="e">
        <f t="shared" si="119"/>
        <v>#REF!</v>
      </c>
      <c r="AJ60" s="48" t="e">
        <f t="shared" si="119"/>
        <v>#REF!</v>
      </c>
      <c r="AM60" s="39" t="e">
        <f t="shared" si="56"/>
        <v>#REF!</v>
      </c>
      <c r="AN60" s="38"/>
      <c r="AO60" s="57" t="e">
        <f t="shared" ref="AO60:AV60" si="120">+AO61+AO62+AO63</f>
        <v>#REF!</v>
      </c>
      <c r="AP60" s="48" t="e">
        <f t="shared" si="120"/>
        <v>#REF!</v>
      </c>
      <c r="AQ60" s="57" t="e">
        <f t="shared" si="120"/>
        <v>#REF!</v>
      </c>
      <c r="AR60" s="48" t="e">
        <f t="shared" si="120"/>
        <v>#REF!</v>
      </c>
      <c r="AS60" s="57" t="e">
        <f t="shared" si="120"/>
        <v>#REF!</v>
      </c>
      <c r="AT60" s="48" t="e">
        <f t="shared" si="120"/>
        <v>#REF!</v>
      </c>
      <c r="AU60" s="57" t="e">
        <f t="shared" si="120"/>
        <v>#REF!</v>
      </c>
      <c r="AV60" s="48" t="e">
        <f t="shared" si="120"/>
        <v>#REF!</v>
      </c>
      <c r="AW60" s="79" t="e">
        <f t="shared" si="5"/>
        <v>#REF!</v>
      </c>
      <c r="AZ60" s="39" t="e">
        <f t="shared" si="59"/>
        <v>#REF!</v>
      </c>
      <c r="BA60" s="38"/>
      <c r="BB60" s="57" t="e">
        <f ca="1">+BB61+BB62+BB63</f>
        <v>#REF!</v>
      </c>
      <c r="BC60" s="48" t="e">
        <f t="shared" ref="BC60:BL60" ca="1" si="121">+BC61+BC62+BC63</f>
        <v>#REF!</v>
      </c>
      <c r="BD60" s="57" t="e">
        <f t="shared" ca="1" si="121"/>
        <v>#REF!</v>
      </c>
      <c r="BE60" s="48" t="e">
        <f t="shared" ca="1" si="121"/>
        <v>#REF!</v>
      </c>
      <c r="BF60" s="57" t="e">
        <f t="shared" ca="1" si="121"/>
        <v>#REF!</v>
      </c>
      <c r="BG60" s="48" t="e">
        <f t="shared" ca="1" si="121"/>
        <v>#REF!</v>
      </c>
      <c r="BH60" s="57" t="e">
        <f t="shared" ca="1" si="121"/>
        <v>#REF!</v>
      </c>
      <c r="BI60" s="48" t="e">
        <f t="shared" ca="1" si="121"/>
        <v>#REF!</v>
      </c>
      <c r="BJ60" s="57" t="e">
        <f t="shared" ca="1" si="121"/>
        <v>#REF!</v>
      </c>
      <c r="BK60" s="39" t="e">
        <f t="shared" ca="1" si="121"/>
        <v>#REF!</v>
      </c>
      <c r="BL60" s="38" t="e">
        <f t="shared" ca="1" si="121"/>
        <v>#REF!</v>
      </c>
    </row>
    <row r="61" spans="1:64">
      <c r="A61" s="1"/>
      <c r="B61" s="39" t="e">
        <f>#REF!</f>
        <v>#REF!</v>
      </c>
      <c r="C61" s="38"/>
      <c r="E61" s="71"/>
      <c r="F61" s="71">
        <f>SUM(F62:F64)</f>
        <v>0</v>
      </c>
      <c r="G61" s="71">
        <f>SUM(G62:G64)</f>
        <v>0</v>
      </c>
      <c r="I61" s="71"/>
      <c r="J61" s="71">
        <f ca="1">SUM(J62:J64)</f>
        <v>0</v>
      </c>
      <c r="K61" s="71">
        <f ca="1">SUM(K62:K64)</f>
        <v>0</v>
      </c>
      <c r="M61" s="71"/>
      <c r="N61" s="38"/>
      <c r="O61" s="32" t="str">
        <f t="shared" si="117"/>
        <v/>
      </c>
      <c r="P61" s="33" t="str">
        <f t="shared" si="118"/>
        <v/>
      </c>
      <c r="Y61" s="355" t="e">
        <f t="shared" si="54"/>
        <v>#REF!</v>
      </c>
      <c r="Z61" s="356" t="e">
        <f>C66</f>
        <v>#REF!</v>
      </c>
      <c r="AA61" s="393" t="e">
        <f t="shared" ref="AA61:AI63" si="122">SUMPRODUCT(($A$74:$A$741=$Y61&amp;"- "&amp;$Z61)*($C$74:$C$741=AA$1)*($G$74:$G$741))</f>
        <v>#REF!</v>
      </c>
      <c r="AB61" s="394" t="e">
        <f t="shared" si="122"/>
        <v>#REF!</v>
      </c>
      <c r="AC61" s="393" t="e">
        <f t="shared" si="122"/>
        <v>#REF!</v>
      </c>
      <c r="AD61" s="394" t="e">
        <f t="shared" si="122"/>
        <v>#REF!</v>
      </c>
      <c r="AE61" s="393" t="e">
        <f t="shared" si="122"/>
        <v>#REF!</v>
      </c>
      <c r="AF61" s="394" t="e">
        <f t="shared" si="122"/>
        <v>#REF!</v>
      </c>
      <c r="AG61" s="393" t="e">
        <f t="shared" si="122"/>
        <v>#REF!</v>
      </c>
      <c r="AH61" s="394" t="e">
        <f t="shared" si="122"/>
        <v>#REF!</v>
      </c>
      <c r="AI61" s="393" t="e">
        <f t="shared" si="122"/>
        <v>#REF!</v>
      </c>
      <c r="AJ61" s="394" t="e">
        <f>SUM(AA61:AI61)</f>
        <v>#REF!</v>
      </c>
      <c r="AM61" s="355" t="e">
        <f t="shared" si="56"/>
        <v>#REF!</v>
      </c>
      <c r="AN61" s="356" t="e">
        <f>C66</f>
        <v>#REF!</v>
      </c>
      <c r="AO61" s="393" t="e">
        <f>SUMPRODUCT(($J$74:$J$740=$AM61&amp;"- "&amp;$AN61)*($K$74:$K$740=AO$1)*($O$74:$O$740))</f>
        <v>#REF!</v>
      </c>
      <c r="AP61" s="393" t="e">
        <f t="shared" ref="AP61:AV63" si="123">SUMPRODUCT(($J$74:$J$740=$AM61&amp;"- "&amp;$AN61)*($K$74:$K$740=AP$1)*($O$74:$O$740))</f>
        <v>#REF!</v>
      </c>
      <c r="AQ61" s="393" t="e">
        <f t="shared" si="123"/>
        <v>#REF!</v>
      </c>
      <c r="AR61" s="393" t="e">
        <f t="shared" si="123"/>
        <v>#REF!</v>
      </c>
      <c r="AS61" s="393" t="e">
        <f t="shared" si="123"/>
        <v>#REF!</v>
      </c>
      <c r="AT61" s="393" t="e">
        <f t="shared" si="123"/>
        <v>#REF!</v>
      </c>
      <c r="AU61" s="393" t="e">
        <f t="shared" si="123"/>
        <v>#REF!</v>
      </c>
      <c r="AV61" s="393" t="e">
        <f t="shared" si="123"/>
        <v>#REF!</v>
      </c>
      <c r="AW61" s="395" t="e">
        <f t="shared" si="5"/>
        <v>#REF!</v>
      </c>
      <c r="AZ61" s="355" t="e">
        <f t="shared" si="59"/>
        <v>#REF!</v>
      </c>
      <c r="BA61" s="356" t="e">
        <f>C66</f>
        <v>#REF!</v>
      </c>
      <c r="BB61" s="393" t="e">
        <f t="shared" ref="BB61:BL63" ca="1" si="124">SUMPRODUCT(($C$9:$C$68=$BA61)*($N$9:$N$68=BB$1)*($M$9:$M$68))</f>
        <v>#REF!</v>
      </c>
      <c r="BC61" s="394" t="e">
        <f t="shared" ca="1" si="124"/>
        <v>#REF!</v>
      </c>
      <c r="BD61" s="393" t="e">
        <f t="shared" ca="1" si="124"/>
        <v>#REF!</v>
      </c>
      <c r="BE61" s="394" t="e">
        <f t="shared" ca="1" si="124"/>
        <v>#REF!</v>
      </c>
      <c r="BF61" s="393" t="e">
        <f t="shared" ca="1" si="124"/>
        <v>#REF!</v>
      </c>
      <c r="BG61" s="394" t="e">
        <f t="shared" ca="1" si="124"/>
        <v>#REF!</v>
      </c>
      <c r="BH61" s="393" t="e">
        <f t="shared" ca="1" si="124"/>
        <v>#REF!</v>
      </c>
      <c r="BI61" s="394" t="e">
        <f t="shared" ca="1" si="124"/>
        <v>#REF!</v>
      </c>
      <c r="BJ61" s="393" t="e">
        <f t="shared" ca="1" si="124"/>
        <v>#REF!</v>
      </c>
      <c r="BK61" s="355" t="e">
        <f t="shared" ca="1" si="124"/>
        <v>#REF!</v>
      </c>
      <c r="BL61" s="356" t="e">
        <f t="shared" ca="1" si="124"/>
        <v>#REF!</v>
      </c>
    </row>
    <row r="62" spans="1:64" ht="12.75" customHeight="1">
      <c r="A62" s="1">
        <f>+A60+1</f>
        <v>11</v>
      </c>
      <c r="B62" s="375" t="e">
        <f>#REF!</f>
        <v>#REF!</v>
      </c>
      <c r="C62" s="376" t="e">
        <f>#REF!</f>
        <v>#REF!</v>
      </c>
      <c r="E62" s="378"/>
      <c r="F62" s="378"/>
      <c r="G62" s="378"/>
      <c r="I62" s="377"/>
      <c r="J62" s="377">
        <f ca="1">SUMIF($J$74:$M$741,B62&amp;"- "&amp;C62,$Q$74:$Q$741)</f>
        <v>0</v>
      </c>
      <c r="K62" s="377">
        <f ca="1">I62+J62</f>
        <v>0</v>
      </c>
      <c r="M62" s="377"/>
      <c r="N62" s="376"/>
      <c r="O62" s="32" t="str">
        <f t="shared" si="117"/>
        <v/>
      </c>
      <c r="P62" s="33" t="str">
        <f t="shared" si="118"/>
        <v/>
      </c>
      <c r="Y62" s="1" t="e">
        <f t="shared" si="54"/>
        <v>#REF!</v>
      </c>
      <c r="Z62" s="26" t="e">
        <f>C67</f>
        <v>#REF!</v>
      </c>
      <c r="AA62" s="66" t="e">
        <f t="shared" si="122"/>
        <v>#REF!</v>
      </c>
      <c r="AB62" s="49" t="e">
        <f t="shared" si="122"/>
        <v>#REF!</v>
      </c>
      <c r="AC62" s="66" t="e">
        <f t="shared" si="122"/>
        <v>#REF!</v>
      </c>
      <c r="AD62" s="49" t="e">
        <f t="shared" si="122"/>
        <v>#REF!</v>
      </c>
      <c r="AE62" s="66" t="e">
        <f t="shared" si="122"/>
        <v>#REF!</v>
      </c>
      <c r="AF62" s="49" t="e">
        <f t="shared" si="122"/>
        <v>#REF!</v>
      </c>
      <c r="AG62" s="66" t="e">
        <f t="shared" si="122"/>
        <v>#REF!</v>
      </c>
      <c r="AH62" s="49" t="e">
        <f t="shared" si="122"/>
        <v>#REF!</v>
      </c>
      <c r="AI62" s="66" t="e">
        <f t="shared" si="122"/>
        <v>#REF!</v>
      </c>
      <c r="AJ62" s="49" t="e">
        <f>SUM(AA62:AI62)</f>
        <v>#REF!</v>
      </c>
      <c r="AM62" s="1" t="e">
        <f t="shared" si="56"/>
        <v>#REF!</v>
      </c>
      <c r="AN62" s="9" t="e">
        <f>C67</f>
        <v>#REF!</v>
      </c>
      <c r="AO62" s="62" t="e">
        <f>SUMPRODUCT(($J$74:$J$740=$AM62&amp;"- "&amp;$AN62)*($K$74:$K$740=AO$1)*($O$74:$O$740))</f>
        <v>#REF!</v>
      </c>
      <c r="AP62" s="62" t="e">
        <f t="shared" si="123"/>
        <v>#REF!</v>
      </c>
      <c r="AQ62" s="62" t="e">
        <f t="shared" si="123"/>
        <v>#REF!</v>
      </c>
      <c r="AR62" s="62" t="e">
        <f t="shared" si="123"/>
        <v>#REF!</v>
      </c>
      <c r="AS62" s="62" t="e">
        <f t="shared" si="123"/>
        <v>#REF!</v>
      </c>
      <c r="AT62" s="62" t="e">
        <f t="shared" si="123"/>
        <v>#REF!</v>
      </c>
      <c r="AU62" s="62" t="e">
        <f t="shared" si="123"/>
        <v>#REF!</v>
      </c>
      <c r="AV62" s="62" t="e">
        <f t="shared" si="123"/>
        <v>#REF!</v>
      </c>
      <c r="AW62" s="79" t="e">
        <f t="shared" si="5"/>
        <v>#REF!</v>
      </c>
      <c r="AZ62" s="1" t="e">
        <f t="shared" si="59"/>
        <v>#REF!</v>
      </c>
      <c r="BA62" s="9" t="e">
        <f>C67</f>
        <v>#REF!</v>
      </c>
      <c r="BB62" s="66" t="e">
        <f t="shared" ca="1" si="124"/>
        <v>#REF!</v>
      </c>
      <c r="BC62" s="49" t="e">
        <f t="shared" ca="1" si="124"/>
        <v>#REF!</v>
      </c>
      <c r="BD62" s="66" t="e">
        <f t="shared" ca="1" si="124"/>
        <v>#REF!</v>
      </c>
      <c r="BE62" s="49" t="e">
        <f t="shared" ca="1" si="124"/>
        <v>#REF!</v>
      </c>
      <c r="BF62" s="66" t="e">
        <f t="shared" ca="1" si="124"/>
        <v>#REF!</v>
      </c>
      <c r="BG62" s="49" t="e">
        <f t="shared" ca="1" si="124"/>
        <v>#REF!</v>
      </c>
      <c r="BH62" s="66" t="e">
        <f t="shared" ca="1" si="124"/>
        <v>#REF!</v>
      </c>
      <c r="BI62" s="49" t="e">
        <f t="shared" ca="1" si="124"/>
        <v>#REF!</v>
      </c>
      <c r="BJ62" s="66" t="e">
        <f t="shared" ca="1" si="124"/>
        <v>#REF!</v>
      </c>
      <c r="BK62" s="1" t="e">
        <f t="shared" ca="1" si="124"/>
        <v>#REF!</v>
      </c>
      <c r="BL62" s="9" t="e">
        <f t="shared" ca="1" si="124"/>
        <v>#REF!</v>
      </c>
    </row>
    <row r="63" spans="1:64" ht="12" customHeight="1">
      <c r="A63" s="1"/>
      <c r="B63" s="1" t="e">
        <f>#REF!</f>
        <v>#REF!</v>
      </c>
      <c r="C63" s="26" t="e">
        <f>#REF!</f>
        <v>#REF!</v>
      </c>
      <c r="E63" s="89"/>
      <c r="F63" s="89"/>
      <c r="G63" s="89"/>
      <c r="I63" s="73"/>
      <c r="J63" s="73">
        <f ca="1">SUMIF($J$74:$M$741,B63&amp;"- "&amp;C63,$Q$74:$Q$741)</f>
        <v>0</v>
      </c>
      <c r="K63" s="73">
        <f ca="1">I63+J63</f>
        <v>0</v>
      </c>
      <c r="M63" s="73"/>
      <c r="O63" s="32" t="str">
        <f t="shared" si="117"/>
        <v/>
      </c>
      <c r="P63" s="33" t="str">
        <f t="shared" si="118"/>
        <v/>
      </c>
      <c r="Y63" s="355" t="e">
        <f t="shared" si="54"/>
        <v>#REF!</v>
      </c>
      <c r="Z63" s="356" t="e">
        <f>C68</f>
        <v>#REF!</v>
      </c>
      <c r="AA63" s="393" t="e">
        <f t="shared" si="122"/>
        <v>#REF!</v>
      </c>
      <c r="AB63" s="394" t="e">
        <f t="shared" si="122"/>
        <v>#REF!</v>
      </c>
      <c r="AC63" s="393" t="e">
        <f t="shared" si="122"/>
        <v>#REF!</v>
      </c>
      <c r="AD63" s="394" t="e">
        <f t="shared" si="122"/>
        <v>#REF!</v>
      </c>
      <c r="AE63" s="393" t="e">
        <f t="shared" si="122"/>
        <v>#REF!</v>
      </c>
      <c r="AF63" s="394" t="e">
        <f t="shared" si="122"/>
        <v>#REF!</v>
      </c>
      <c r="AG63" s="393" t="e">
        <f t="shared" si="122"/>
        <v>#REF!</v>
      </c>
      <c r="AH63" s="394" t="e">
        <f t="shared" si="122"/>
        <v>#REF!</v>
      </c>
      <c r="AI63" s="393" t="e">
        <f t="shared" si="122"/>
        <v>#REF!</v>
      </c>
      <c r="AJ63" s="394" t="e">
        <f>SUM(AA63:AI63)</f>
        <v>#REF!</v>
      </c>
      <c r="AM63" s="355" t="e">
        <f t="shared" si="56"/>
        <v>#REF!</v>
      </c>
      <c r="AN63" s="356" t="e">
        <f>C68</f>
        <v>#REF!</v>
      </c>
      <c r="AO63" s="393" t="e">
        <f>SUMPRODUCT(($J$74:$J$740=$AM63&amp;"- "&amp;$AN63)*($K$74:$K$740=AO$1)*($O$74:$O$740))</f>
        <v>#REF!</v>
      </c>
      <c r="AP63" s="393" t="e">
        <f t="shared" si="123"/>
        <v>#REF!</v>
      </c>
      <c r="AQ63" s="393" t="e">
        <f t="shared" si="123"/>
        <v>#REF!</v>
      </c>
      <c r="AR63" s="393" t="e">
        <f t="shared" si="123"/>
        <v>#REF!</v>
      </c>
      <c r="AS63" s="393" t="e">
        <f t="shared" si="123"/>
        <v>#REF!</v>
      </c>
      <c r="AT63" s="393" t="e">
        <f t="shared" si="123"/>
        <v>#REF!</v>
      </c>
      <c r="AU63" s="393" t="e">
        <f t="shared" si="123"/>
        <v>#REF!</v>
      </c>
      <c r="AV63" s="393" t="e">
        <f t="shared" si="123"/>
        <v>#REF!</v>
      </c>
      <c r="AW63" s="395" t="e">
        <f t="shared" si="5"/>
        <v>#REF!</v>
      </c>
      <c r="AZ63" s="355" t="e">
        <f t="shared" si="59"/>
        <v>#REF!</v>
      </c>
      <c r="BA63" s="356" t="e">
        <f>C68</f>
        <v>#REF!</v>
      </c>
      <c r="BB63" s="393" t="e">
        <f t="shared" ca="1" si="124"/>
        <v>#REF!</v>
      </c>
      <c r="BC63" s="394" t="e">
        <f t="shared" ca="1" si="124"/>
        <v>#REF!</v>
      </c>
      <c r="BD63" s="393" t="e">
        <f t="shared" ca="1" si="124"/>
        <v>#REF!</v>
      </c>
      <c r="BE63" s="394" t="e">
        <f t="shared" ca="1" si="124"/>
        <v>#REF!</v>
      </c>
      <c r="BF63" s="393" t="e">
        <f t="shared" ca="1" si="124"/>
        <v>#REF!</v>
      </c>
      <c r="BG63" s="394" t="e">
        <f t="shared" ca="1" si="124"/>
        <v>#REF!</v>
      </c>
      <c r="BH63" s="393" t="e">
        <f t="shared" ca="1" si="124"/>
        <v>#REF!</v>
      </c>
      <c r="BI63" s="394" t="e">
        <f t="shared" ca="1" si="124"/>
        <v>#REF!</v>
      </c>
      <c r="BJ63" s="393" t="e">
        <f t="shared" ca="1" si="124"/>
        <v>#REF!</v>
      </c>
      <c r="BK63" s="355" t="e">
        <f t="shared" ca="1" si="124"/>
        <v>#REF!</v>
      </c>
      <c r="BL63" s="356" t="e">
        <f t="shared" ca="1" si="124"/>
        <v>#REF!</v>
      </c>
    </row>
    <row r="64" spans="1:64">
      <c r="A64" s="1"/>
      <c r="B64" s="355" t="e">
        <f>#REF!</f>
        <v>#REF!</v>
      </c>
      <c r="C64" s="235" t="e">
        <f>#REF!</f>
        <v>#REF!</v>
      </c>
      <c r="E64" s="369"/>
      <c r="F64" s="369"/>
      <c r="G64" s="369"/>
      <c r="I64" s="358"/>
      <c r="J64" s="358">
        <f ca="1">SUMIF($J$74:$M$741,B64&amp;"- "&amp;C64,$Q$74:$Q$741)</f>
        <v>0</v>
      </c>
      <c r="K64" s="358">
        <f ca="1">I64+J64</f>
        <v>0</v>
      </c>
      <c r="M64" s="358"/>
      <c r="N64" s="235"/>
      <c r="O64" s="32" t="str">
        <f t="shared" si="117"/>
        <v/>
      </c>
      <c r="P64" s="33" t="str">
        <f t="shared" si="118"/>
        <v/>
      </c>
      <c r="Y64" s="10"/>
      <c r="Z64" s="11"/>
      <c r="AA64" s="51"/>
      <c r="AB64" s="51"/>
      <c r="AC64" s="51"/>
      <c r="AD64" s="51"/>
      <c r="AE64" s="51"/>
      <c r="AF64" s="51"/>
      <c r="AG64" s="51"/>
      <c r="AH64" s="51"/>
      <c r="AI64" s="51"/>
      <c r="AJ64" s="51"/>
      <c r="AM64" s="1"/>
      <c r="AN64" s="9"/>
      <c r="AO64" s="13"/>
      <c r="AP64" s="13"/>
      <c r="AQ64" s="13"/>
      <c r="AR64" s="13"/>
      <c r="AS64" s="13"/>
      <c r="AT64" s="13"/>
      <c r="AU64" s="13"/>
      <c r="AV64" s="13"/>
      <c r="AW64" s="13"/>
      <c r="AZ64" s="1"/>
      <c r="BA64" s="9"/>
      <c r="BB64" s="13"/>
      <c r="BC64" s="13"/>
      <c r="BD64" s="13"/>
      <c r="BE64" s="13"/>
      <c r="BF64" s="13"/>
      <c r="BG64" s="13"/>
      <c r="BH64" s="13"/>
      <c r="BI64" s="13"/>
      <c r="BJ64" s="13"/>
      <c r="BK64" s="13"/>
      <c r="BL64" s="13"/>
    </row>
    <row r="65" spans="1:64">
      <c r="A65" s="1">
        <f>+A62+1</f>
        <v>12</v>
      </c>
      <c r="B65" s="39" t="e">
        <f>#REF!</f>
        <v>#REF!</v>
      </c>
      <c r="C65" s="38"/>
      <c r="E65" s="71"/>
      <c r="F65" s="71">
        <f>SUM(F66:F68)</f>
        <v>0</v>
      </c>
      <c r="G65" s="71">
        <f>SUM(G66:G68)</f>
        <v>0</v>
      </c>
      <c r="I65" s="71"/>
      <c r="J65" s="71">
        <f ca="1">SUM(J66:J68)</f>
        <v>0</v>
      </c>
      <c r="K65" s="71">
        <f ca="1">SUM(K66:K68)</f>
        <v>0</v>
      </c>
      <c r="M65" s="71"/>
      <c r="N65" s="38"/>
      <c r="O65" s="32" t="str">
        <f t="shared" si="117"/>
        <v/>
      </c>
      <c r="P65" s="33" t="str">
        <f t="shared" si="118"/>
        <v/>
      </c>
      <c r="Y65" s="355"/>
      <c r="Z65" s="356"/>
      <c r="AA65" s="393"/>
      <c r="AB65" s="394"/>
      <c r="AC65" s="393"/>
      <c r="AD65" s="394"/>
      <c r="AE65" s="393"/>
      <c r="AF65" s="394"/>
      <c r="AG65" s="393"/>
      <c r="AH65" s="394"/>
      <c r="AI65" s="393"/>
      <c r="AJ65" s="394"/>
      <c r="AM65" s="355"/>
      <c r="AN65" s="356"/>
      <c r="AO65" s="393"/>
      <c r="AP65" s="393"/>
      <c r="AQ65" s="393"/>
      <c r="AR65" s="393"/>
      <c r="AS65" s="393"/>
      <c r="AT65" s="393"/>
      <c r="AU65" s="393"/>
      <c r="AV65" s="393"/>
      <c r="AW65" s="395"/>
      <c r="AZ65" s="355"/>
      <c r="BA65" s="356"/>
      <c r="BB65" s="393"/>
      <c r="BC65" s="394"/>
      <c r="BD65" s="393"/>
      <c r="BE65" s="394"/>
      <c r="BF65" s="393"/>
      <c r="BG65" s="394"/>
      <c r="BH65" s="393"/>
      <c r="BI65" s="394"/>
      <c r="BJ65" s="393"/>
      <c r="BK65" s="355"/>
      <c r="BL65" s="356"/>
    </row>
    <row r="66" spans="1:64">
      <c r="A66" s="1"/>
      <c r="B66" s="355" t="e">
        <f>#REF!</f>
        <v>#REF!</v>
      </c>
      <c r="C66" s="356" t="e">
        <f>#REF!</f>
        <v>#REF!</v>
      </c>
      <c r="E66" s="358"/>
      <c r="F66" s="358">
        <f>SUMIF($A$74:$A$741,B66&amp;"- "&amp;C66,$G$74:$G$741)</f>
        <v>0</v>
      </c>
      <c r="G66" s="358">
        <f>E66+F66</f>
        <v>0</v>
      </c>
      <c r="I66" s="358"/>
      <c r="J66" s="358">
        <f ca="1">SUMIF($J$74:$M$741,B66&amp;"- "&amp;C66,$Q$74:$Q$741)</f>
        <v>0</v>
      </c>
      <c r="K66" s="358">
        <f ca="1">I66+J66</f>
        <v>0</v>
      </c>
      <c r="M66" s="358"/>
      <c r="N66" s="356"/>
      <c r="O66" s="32" t="str">
        <f>IF(M66=0,"",IF(N66=0,"ERROR",""))</f>
        <v/>
      </c>
      <c r="P66" s="33" t="str">
        <f>IF(O66="ERROR","Please insert comment","")</f>
        <v/>
      </c>
      <c r="Y66" s="39"/>
      <c r="Z66" s="38"/>
      <c r="AA66" s="48"/>
      <c r="AB66" s="48"/>
      <c r="AC66" s="48"/>
      <c r="AD66" s="48"/>
      <c r="AE66" s="48"/>
      <c r="AF66" s="48"/>
      <c r="AG66" s="48"/>
      <c r="AH66" s="48"/>
      <c r="AI66" s="48"/>
      <c r="AJ66" s="48"/>
      <c r="AM66" s="39"/>
      <c r="AN66" s="39"/>
      <c r="AO66" s="39"/>
      <c r="AP66" s="39"/>
      <c r="AQ66" s="39"/>
      <c r="AR66" s="39"/>
      <c r="AS66" s="39"/>
      <c r="AT66" s="39"/>
      <c r="AU66" s="39"/>
      <c r="AV66" s="39"/>
      <c r="AW66" s="39"/>
      <c r="AZ66" s="39"/>
      <c r="BA66" s="39"/>
      <c r="BB66" s="39"/>
      <c r="BC66" s="39"/>
      <c r="BD66" s="39"/>
      <c r="BE66" s="39"/>
      <c r="BF66" s="39"/>
      <c r="BG66" s="39"/>
      <c r="BH66" s="39"/>
      <c r="BI66" s="39"/>
      <c r="BJ66" s="39"/>
      <c r="BK66" s="39"/>
      <c r="BL66" s="39"/>
    </row>
    <row r="67" spans="1:64">
      <c r="A67" s="1"/>
      <c r="B67" s="10" t="e">
        <f>#REF!</f>
        <v>#REF!</v>
      </c>
      <c r="C67" s="11" t="e">
        <f>#REF!</f>
        <v>#REF!</v>
      </c>
      <c r="E67" s="72"/>
      <c r="F67" s="72">
        <f>SUMIF($A$74:$A$741,B67&amp;"- "&amp;C67,$G$74:$G$741)</f>
        <v>0</v>
      </c>
      <c r="G67" s="72">
        <f>E67+F67</f>
        <v>0</v>
      </c>
      <c r="I67" s="72"/>
      <c r="J67" s="72">
        <f ca="1">SUMIF($J$74:$M$741,B67&amp;"- "&amp;C67,$Q$74:$Q$741)</f>
        <v>0</v>
      </c>
      <c r="K67" s="72">
        <f ca="1">I67+J67</f>
        <v>0</v>
      </c>
      <c r="M67" s="72"/>
      <c r="N67" s="11"/>
      <c r="O67" s="32" t="str">
        <f>IF(M67=0,"",IF(N67=0,"ERROR",""))</f>
        <v/>
      </c>
      <c r="P67" s="33" t="str">
        <f>IF(O67="ERROR","Please insert comment","")</f>
        <v/>
      </c>
      <c r="Y67" s="10"/>
      <c r="Z67" s="11"/>
      <c r="AA67" s="55"/>
      <c r="AB67" s="55"/>
      <c r="AC67" s="55"/>
      <c r="AD67" s="55"/>
      <c r="AE67" s="55"/>
      <c r="AF67" s="55"/>
      <c r="AG67" s="55"/>
      <c r="AH67" s="55"/>
      <c r="AI67" s="55"/>
      <c r="AJ67" s="55"/>
      <c r="AM67" s="10"/>
      <c r="AN67" s="11"/>
      <c r="AO67" s="12"/>
      <c r="AP67" s="12"/>
      <c r="AQ67" s="12"/>
      <c r="AR67" s="12"/>
      <c r="AS67" s="12"/>
      <c r="AT67" s="12"/>
      <c r="AU67" s="12"/>
      <c r="AV67" s="12"/>
      <c r="AW67" s="12"/>
      <c r="AZ67" s="10"/>
      <c r="BA67" s="11"/>
      <c r="BB67" s="12"/>
      <c r="BC67" s="12"/>
      <c r="BD67" s="12"/>
      <c r="BE67" s="12"/>
      <c r="BF67" s="12"/>
      <c r="BG67" s="12"/>
      <c r="BH67" s="12"/>
      <c r="BI67" s="12"/>
      <c r="BJ67" s="12"/>
      <c r="BK67" s="12"/>
      <c r="BL67" s="12"/>
    </row>
    <row r="68" spans="1:64" ht="10.8" thickBot="1">
      <c r="A68" s="1">
        <f>+A66+1</f>
        <v>1</v>
      </c>
      <c r="B68" s="1" t="e">
        <f>#REF!</f>
        <v>#REF!</v>
      </c>
      <c r="C68" s="9" t="e">
        <f>#REF!</f>
        <v>#REF!</v>
      </c>
      <c r="E68" s="73"/>
      <c r="F68" s="73">
        <f>SUMIF($A$74:$A$741,B68&amp;"- "&amp;C68,$G$74:$G$741)</f>
        <v>0</v>
      </c>
      <c r="G68" s="73">
        <f>E68+F68</f>
        <v>0</v>
      </c>
      <c r="I68" s="73"/>
      <c r="J68" s="73">
        <f ca="1">SUMIF($J$74:$M$741,B68&amp;"- "&amp;C68,$Q$74:$Q$741)</f>
        <v>0</v>
      </c>
      <c r="K68" s="73">
        <f ca="1">I68+J68</f>
        <v>0</v>
      </c>
      <c r="M68" s="73"/>
      <c r="N68" s="9"/>
      <c r="O68" s="32" t="str">
        <f>IF(M68=0,"",IF(N68=0,"ERROR",""))</f>
        <v/>
      </c>
      <c r="P68" s="33" t="str">
        <f>IF(O68="ERROR","Please insert comment","")</f>
        <v/>
      </c>
      <c r="Y68" s="1"/>
      <c r="Z68" s="9"/>
      <c r="AA68" s="56"/>
      <c r="AB68" s="56"/>
      <c r="AC68" s="56"/>
      <c r="AD68" s="56"/>
      <c r="AE68" s="56"/>
      <c r="AF68" s="56"/>
      <c r="AG68" s="56"/>
      <c r="AH68" s="56"/>
      <c r="AI68" s="56"/>
      <c r="AJ68" s="56"/>
      <c r="AM68" s="1"/>
      <c r="AN68" s="26"/>
      <c r="AO68" s="13"/>
      <c r="AP68" s="13"/>
      <c r="AQ68" s="13"/>
      <c r="AR68" s="13"/>
      <c r="AS68" s="13"/>
      <c r="AT68" s="13"/>
      <c r="AU68" s="13"/>
      <c r="AV68" s="13"/>
      <c r="AW68" s="13"/>
      <c r="AZ68" s="1"/>
      <c r="BA68" s="26"/>
      <c r="BB68" s="13"/>
      <c r="BC68" s="13"/>
      <c r="BD68" s="13"/>
      <c r="BE68" s="13"/>
      <c r="BF68" s="13"/>
      <c r="BG68" s="13"/>
      <c r="BH68" s="13"/>
      <c r="BI68" s="13"/>
      <c r="BJ68" s="13"/>
      <c r="BK68" s="13"/>
      <c r="BL68" s="13"/>
    </row>
    <row r="69" spans="1:64" ht="10.8" thickTop="1">
      <c r="B69" s="370"/>
      <c r="C69" s="371" t="s">
        <v>158</v>
      </c>
      <c r="E69" s="372"/>
      <c r="F69" s="372">
        <f>F56</f>
        <v>0</v>
      </c>
      <c r="G69" s="372">
        <f>G56</f>
        <v>0</v>
      </c>
      <c r="I69" s="372"/>
      <c r="J69" s="372">
        <f ca="1">J56</f>
        <v>0</v>
      </c>
      <c r="K69" s="372">
        <f ca="1">K56</f>
        <v>0</v>
      </c>
      <c r="M69" s="372">
        <f ca="1">M56</f>
        <v>0</v>
      </c>
      <c r="N69" s="373"/>
    </row>
    <row r="70" spans="1:64" ht="10.8" thickBot="1">
      <c r="F70" s="3" t="str">
        <f>IF(F69=G743,"","ERROR")</f>
        <v/>
      </c>
      <c r="J70" s="3" t="str">
        <f ca="1">IF(J69=Q743,"","ERROR")</f>
        <v/>
      </c>
    </row>
    <row r="71" spans="1:64" ht="10.8" thickTop="1">
      <c r="B71" s="31"/>
      <c r="C71" s="380" t="s">
        <v>158</v>
      </c>
      <c r="E71" s="382"/>
      <c r="F71" s="382"/>
      <c r="G71" s="382"/>
      <c r="I71" s="382"/>
      <c r="J71" s="382"/>
      <c r="K71" s="382"/>
      <c r="M71" s="382"/>
      <c r="N71" s="383"/>
    </row>
    <row r="72" spans="1:64">
      <c r="A72" s="502" t="s">
        <v>11</v>
      </c>
      <c r="B72" s="502"/>
      <c r="C72" s="502"/>
      <c r="D72" s="502"/>
      <c r="E72" s="502"/>
      <c r="F72" s="502"/>
      <c r="G72" s="502"/>
      <c r="J72" s="502" t="s">
        <v>12</v>
      </c>
      <c r="K72" s="502"/>
      <c r="L72" s="502"/>
      <c r="M72" s="502"/>
      <c r="N72" s="502"/>
      <c r="O72" s="502"/>
      <c r="P72" s="502"/>
      <c r="Q72" s="502"/>
    </row>
    <row r="73" spans="1:64">
      <c r="A73" s="27" t="s">
        <v>2</v>
      </c>
      <c r="C73" s="27" t="s">
        <v>13</v>
      </c>
      <c r="E73" s="29" t="s">
        <v>4</v>
      </c>
      <c r="F73" s="29" t="s">
        <v>0</v>
      </c>
      <c r="G73" s="29" t="s">
        <v>3</v>
      </c>
      <c r="J73" s="513" t="s">
        <v>2</v>
      </c>
      <c r="K73" s="513"/>
      <c r="L73" s="513"/>
      <c r="M73" s="513"/>
      <c r="N73" s="27" t="s">
        <v>14</v>
      </c>
      <c r="O73" s="29" t="s">
        <v>4</v>
      </c>
      <c r="P73" s="29" t="s">
        <v>0</v>
      </c>
      <c r="Q73" s="29" t="s">
        <v>3</v>
      </c>
    </row>
    <row r="74" spans="1:64">
      <c r="E74" s="1"/>
      <c r="F74" s="18"/>
      <c r="G74" s="13"/>
      <c r="J74" s="512"/>
      <c r="K74" s="512"/>
      <c r="L74" s="512"/>
      <c r="M74" s="512"/>
      <c r="O74" s="1"/>
      <c r="P74" s="18"/>
      <c r="Q74" s="13"/>
    </row>
    <row r="75" spans="1:64">
      <c r="E75" s="1"/>
      <c r="F75" s="18"/>
      <c r="G75" s="13"/>
      <c r="J75" s="512"/>
      <c r="K75" s="512"/>
      <c r="L75" s="512"/>
      <c r="M75" s="512"/>
      <c r="O75" s="1"/>
      <c r="P75" s="18"/>
      <c r="Q75" s="13"/>
    </row>
    <row r="76" spans="1:64">
      <c r="E76" s="1"/>
      <c r="F76" s="18"/>
      <c r="G76" s="13"/>
      <c r="J76" s="512"/>
      <c r="K76" s="512"/>
      <c r="L76" s="512"/>
      <c r="M76" s="512"/>
      <c r="O76" s="1"/>
      <c r="P76" s="18"/>
      <c r="Q76" s="13"/>
    </row>
    <row r="77" spans="1:64">
      <c r="E77" s="1"/>
      <c r="F77" s="18"/>
      <c r="G77" s="13"/>
      <c r="J77" s="512"/>
      <c r="K77" s="512"/>
      <c r="L77" s="512"/>
      <c r="M77" s="512"/>
      <c r="O77" s="1"/>
      <c r="P77" s="18"/>
      <c r="Q77" s="13"/>
    </row>
    <row r="78" spans="1:64">
      <c r="E78" s="1"/>
      <c r="F78" s="18"/>
      <c r="G78" s="13"/>
      <c r="J78" s="512"/>
      <c r="K78" s="512"/>
      <c r="L78" s="512"/>
      <c r="M78" s="512"/>
      <c r="O78" s="1"/>
      <c r="P78" s="18"/>
      <c r="Q78" s="13"/>
    </row>
    <row r="79" spans="1:64">
      <c r="E79" s="1"/>
      <c r="F79" s="18"/>
      <c r="G79" s="13"/>
      <c r="J79" s="512"/>
      <c r="K79" s="512"/>
      <c r="L79" s="512"/>
      <c r="M79" s="512"/>
      <c r="O79" s="1"/>
      <c r="P79" s="18"/>
      <c r="Q79" s="13"/>
    </row>
    <row r="80" spans="1:64">
      <c r="E80" s="1"/>
      <c r="F80" s="18"/>
      <c r="G80" s="13"/>
      <c r="J80" s="512"/>
      <c r="K80" s="512"/>
      <c r="L80" s="512"/>
      <c r="M80" s="512"/>
      <c r="O80" s="1"/>
      <c r="P80" s="18"/>
      <c r="Q80" s="13"/>
    </row>
    <row r="81" spans="5:17">
      <c r="E81" s="1"/>
      <c r="F81" s="18"/>
      <c r="G81" s="13"/>
      <c r="J81" s="512"/>
      <c r="K81" s="512"/>
      <c r="L81" s="512"/>
      <c r="M81" s="512"/>
      <c r="O81" s="1"/>
      <c r="P81" s="18"/>
      <c r="Q81" s="13"/>
    </row>
    <row r="82" spans="5:17">
      <c r="E82" s="1"/>
      <c r="F82" s="18"/>
      <c r="G82" s="13"/>
      <c r="J82" s="512"/>
      <c r="K82" s="512"/>
      <c r="L82" s="512"/>
      <c r="M82" s="512"/>
      <c r="O82" s="1"/>
      <c r="P82" s="18"/>
      <c r="Q82" s="13"/>
    </row>
    <row r="83" spans="5:17">
      <c r="E83" s="1"/>
      <c r="F83" s="18"/>
      <c r="G83" s="13"/>
      <c r="J83" s="512"/>
      <c r="K83" s="512"/>
      <c r="L83" s="512"/>
      <c r="M83" s="512"/>
      <c r="O83" s="1"/>
      <c r="P83" s="18"/>
      <c r="Q83" s="13"/>
    </row>
    <row r="84" spans="5:17">
      <c r="E84" s="1"/>
      <c r="F84" s="18"/>
      <c r="G84" s="13"/>
      <c r="J84" s="512"/>
      <c r="K84" s="512"/>
      <c r="L84" s="512"/>
      <c r="M84" s="512"/>
      <c r="O84" s="1"/>
      <c r="P84" s="18"/>
      <c r="Q84" s="13"/>
    </row>
    <row r="85" spans="5:17">
      <c r="E85" s="1"/>
      <c r="F85" s="18"/>
      <c r="G85" s="13"/>
      <c r="J85" s="512"/>
      <c r="K85" s="512"/>
      <c r="L85" s="512"/>
      <c r="M85" s="512"/>
      <c r="O85" s="1"/>
      <c r="P85" s="18"/>
      <c r="Q85" s="13"/>
    </row>
    <row r="86" spans="5:17">
      <c r="E86" s="1"/>
      <c r="F86" s="18"/>
      <c r="G86" s="13"/>
      <c r="J86" s="512"/>
      <c r="K86" s="512"/>
      <c r="L86" s="512"/>
      <c r="M86" s="512"/>
      <c r="O86" s="1"/>
      <c r="P86" s="18"/>
      <c r="Q86" s="13"/>
    </row>
    <row r="87" spans="5:17">
      <c r="E87" s="1"/>
      <c r="F87" s="18"/>
      <c r="G87" s="13"/>
      <c r="J87" s="512"/>
      <c r="K87" s="512"/>
      <c r="L87" s="512"/>
      <c r="M87" s="512"/>
      <c r="O87" s="1"/>
      <c r="P87" s="18"/>
      <c r="Q87" s="13"/>
    </row>
    <row r="88" spans="5:17">
      <c r="E88" s="1"/>
      <c r="F88" s="18"/>
      <c r="G88" s="13"/>
      <c r="J88" s="512"/>
      <c r="K88" s="512"/>
      <c r="L88" s="512"/>
      <c r="M88" s="512"/>
      <c r="O88" s="1"/>
      <c r="P88" s="18"/>
      <c r="Q88" s="13"/>
    </row>
    <row r="89" spans="5:17">
      <c r="E89" s="1"/>
      <c r="F89" s="18"/>
      <c r="G89" s="13"/>
      <c r="J89" s="512"/>
      <c r="K89" s="512"/>
      <c r="L89" s="512"/>
      <c r="M89" s="512"/>
      <c r="O89" s="1"/>
      <c r="P89" s="18"/>
      <c r="Q89" s="13"/>
    </row>
    <row r="90" spans="5:17">
      <c r="E90" s="1"/>
      <c r="F90" s="18"/>
      <c r="G90" s="13"/>
      <c r="J90" s="512"/>
      <c r="K90" s="512"/>
      <c r="L90" s="512"/>
      <c r="M90" s="512"/>
      <c r="O90" s="1"/>
      <c r="P90" s="18"/>
      <c r="Q90" s="13"/>
    </row>
    <row r="91" spans="5:17">
      <c r="E91" s="1"/>
      <c r="F91" s="18"/>
      <c r="G91" s="13"/>
      <c r="J91" s="512"/>
      <c r="K91" s="512"/>
      <c r="L91" s="512"/>
      <c r="M91" s="512"/>
      <c r="O91" s="1"/>
      <c r="P91" s="18"/>
      <c r="Q91" s="13"/>
    </row>
    <row r="92" spans="5:17">
      <c r="E92" s="1"/>
      <c r="F92" s="18"/>
      <c r="G92" s="13"/>
      <c r="J92" s="512"/>
      <c r="K92" s="512"/>
      <c r="L92" s="512"/>
      <c r="M92" s="512"/>
      <c r="O92" s="1"/>
      <c r="P92" s="18"/>
      <c r="Q92" s="13"/>
    </row>
    <row r="93" spans="5:17">
      <c r="E93" s="1"/>
      <c r="F93" s="18"/>
      <c r="G93" s="13"/>
      <c r="J93" s="512"/>
      <c r="K93" s="512"/>
      <c r="L93" s="512"/>
      <c r="M93" s="512"/>
      <c r="O93" s="1"/>
      <c r="P93" s="18"/>
      <c r="Q93" s="13"/>
    </row>
    <row r="94" spans="5:17">
      <c r="E94" s="1"/>
      <c r="F94" s="18"/>
      <c r="G94" s="13"/>
      <c r="J94" s="512"/>
      <c r="K94" s="512"/>
      <c r="L94" s="512"/>
      <c r="M94" s="512"/>
      <c r="O94" s="1"/>
      <c r="P94" s="18"/>
      <c r="Q94" s="13"/>
    </row>
    <row r="95" spans="5:17">
      <c r="E95" s="1"/>
      <c r="F95" s="18"/>
      <c r="G95" s="13"/>
      <c r="J95" s="512"/>
      <c r="K95" s="512"/>
      <c r="L95" s="512"/>
      <c r="M95" s="512"/>
      <c r="O95" s="1"/>
      <c r="P95" s="18"/>
      <c r="Q95" s="13"/>
    </row>
    <row r="96" spans="5:17">
      <c r="E96" s="1"/>
      <c r="F96" s="18"/>
      <c r="G96" s="13"/>
      <c r="J96" s="512"/>
      <c r="K96" s="512"/>
      <c r="L96" s="512"/>
      <c r="M96" s="512"/>
      <c r="O96" s="1"/>
      <c r="P96" s="18"/>
      <c r="Q96" s="13"/>
    </row>
    <row r="97" spans="5:17">
      <c r="E97" s="1"/>
      <c r="F97" s="18"/>
      <c r="G97" s="13"/>
      <c r="J97" s="512"/>
      <c r="K97" s="512"/>
      <c r="L97" s="512"/>
      <c r="M97" s="512"/>
      <c r="O97" s="1"/>
      <c r="P97" s="18"/>
      <c r="Q97" s="13"/>
    </row>
    <row r="98" spans="5:17">
      <c r="E98" s="1"/>
      <c r="F98" s="18"/>
      <c r="G98" s="13"/>
      <c r="J98" s="512"/>
      <c r="K98" s="512"/>
      <c r="L98" s="512"/>
      <c r="M98" s="512"/>
      <c r="O98" s="1"/>
      <c r="P98" s="18"/>
      <c r="Q98" s="13"/>
    </row>
    <row r="99" spans="5:17">
      <c r="E99" s="1"/>
      <c r="F99" s="18"/>
      <c r="G99" s="13"/>
      <c r="J99" s="512"/>
      <c r="K99" s="512"/>
      <c r="L99" s="512"/>
      <c r="M99" s="512"/>
      <c r="O99" s="1"/>
      <c r="P99" s="18"/>
      <c r="Q99" s="13"/>
    </row>
    <row r="100" spans="5:17">
      <c r="E100" s="1"/>
      <c r="F100" s="18"/>
      <c r="G100" s="13"/>
      <c r="J100" s="512"/>
      <c r="K100" s="512"/>
      <c r="L100" s="512"/>
      <c r="M100" s="512"/>
      <c r="O100" s="1"/>
      <c r="P100" s="18"/>
      <c r="Q100" s="13"/>
    </row>
    <row r="101" spans="5:17">
      <c r="E101" s="1"/>
      <c r="F101" s="18"/>
      <c r="G101" s="13"/>
      <c r="J101" s="512"/>
      <c r="K101" s="512"/>
      <c r="L101" s="512"/>
      <c r="M101" s="512"/>
      <c r="O101" s="1"/>
      <c r="P101" s="18"/>
      <c r="Q101" s="13"/>
    </row>
    <row r="102" spans="5:17">
      <c r="E102" s="1"/>
      <c r="F102" s="18"/>
      <c r="G102" s="13"/>
      <c r="J102" s="512"/>
      <c r="K102" s="512"/>
      <c r="L102" s="512"/>
      <c r="M102" s="512"/>
      <c r="O102" s="1"/>
      <c r="P102" s="18"/>
      <c r="Q102" s="13"/>
    </row>
    <row r="103" spans="5:17">
      <c r="E103" s="1"/>
      <c r="F103" s="18"/>
      <c r="G103" s="13"/>
      <c r="J103" s="512"/>
      <c r="K103" s="512"/>
      <c r="L103" s="512"/>
      <c r="M103" s="512"/>
      <c r="O103" s="1"/>
      <c r="P103" s="18"/>
      <c r="Q103" s="13"/>
    </row>
    <row r="104" spans="5:17">
      <c r="E104" s="1"/>
      <c r="F104" s="18"/>
      <c r="G104" s="13"/>
      <c r="J104" s="512"/>
      <c r="K104" s="512"/>
      <c r="L104" s="512"/>
      <c r="M104" s="512"/>
      <c r="O104" s="1"/>
      <c r="P104" s="18"/>
      <c r="Q104" s="13"/>
    </row>
    <row r="105" spans="5:17">
      <c r="E105" s="1"/>
      <c r="F105" s="18"/>
      <c r="G105" s="13"/>
      <c r="J105" s="512"/>
      <c r="K105" s="512"/>
      <c r="L105" s="512"/>
      <c r="M105" s="512"/>
      <c r="O105" s="1"/>
      <c r="P105" s="18"/>
      <c r="Q105" s="13"/>
    </row>
    <row r="106" spans="5:17">
      <c r="E106" s="1"/>
      <c r="F106" s="18"/>
      <c r="G106" s="13"/>
      <c r="J106" s="512"/>
      <c r="K106" s="512"/>
      <c r="L106" s="512"/>
      <c r="M106" s="512"/>
      <c r="O106" s="1"/>
      <c r="P106" s="18"/>
      <c r="Q106" s="13"/>
    </row>
    <row r="107" spans="5:17">
      <c r="E107" s="1"/>
      <c r="F107" s="18"/>
      <c r="G107" s="13"/>
      <c r="J107" s="512"/>
      <c r="K107" s="512"/>
      <c r="L107" s="512"/>
      <c r="M107" s="512"/>
      <c r="O107" s="1"/>
      <c r="P107" s="18"/>
      <c r="Q107" s="13"/>
    </row>
    <row r="108" spans="5:17">
      <c r="E108" s="1"/>
      <c r="F108" s="18"/>
      <c r="G108" s="13"/>
      <c r="J108" s="512"/>
      <c r="K108" s="512"/>
      <c r="L108" s="512"/>
      <c r="M108" s="512"/>
      <c r="O108" s="1"/>
      <c r="P108" s="18"/>
      <c r="Q108" s="13"/>
    </row>
    <row r="109" spans="5:17">
      <c r="E109" s="1"/>
      <c r="F109" s="18"/>
      <c r="G109" s="13"/>
      <c r="J109" s="512"/>
      <c r="K109" s="512"/>
      <c r="L109" s="512"/>
      <c r="M109" s="512"/>
      <c r="O109" s="1"/>
      <c r="P109" s="18"/>
      <c r="Q109" s="13"/>
    </row>
    <row r="110" spans="5:17">
      <c r="E110" s="1"/>
      <c r="F110" s="18"/>
      <c r="G110" s="13"/>
      <c r="J110" s="512"/>
      <c r="K110" s="512"/>
      <c r="L110" s="512"/>
      <c r="M110" s="512"/>
      <c r="O110" s="1"/>
      <c r="P110" s="18"/>
      <c r="Q110" s="13"/>
    </row>
    <row r="111" spans="5:17">
      <c r="E111" s="1"/>
      <c r="F111" s="18"/>
      <c r="G111" s="13"/>
      <c r="J111" s="512"/>
      <c r="K111" s="512"/>
      <c r="L111" s="512"/>
      <c r="M111" s="512"/>
      <c r="O111" s="1"/>
      <c r="P111" s="18"/>
      <c r="Q111" s="13"/>
    </row>
    <row r="112" spans="5:17">
      <c r="E112" s="1"/>
      <c r="F112" s="18"/>
      <c r="G112" s="13"/>
      <c r="J112" s="512"/>
      <c r="K112" s="512"/>
      <c r="L112" s="512"/>
      <c r="M112" s="512"/>
      <c r="O112" s="1"/>
      <c r="P112" s="18"/>
      <c r="Q112" s="13"/>
    </row>
    <row r="113" spans="5:17">
      <c r="E113" s="1"/>
      <c r="F113" s="18"/>
      <c r="G113" s="13"/>
      <c r="J113" s="512"/>
      <c r="K113" s="512"/>
      <c r="L113" s="512"/>
      <c r="M113" s="512"/>
      <c r="O113" s="1"/>
      <c r="P113" s="18"/>
      <c r="Q113" s="13"/>
    </row>
    <row r="114" spans="5:17">
      <c r="E114" s="1"/>
      <c r="F114" s="18"/>
      <c r="G114" s="13"/>
      <c r="J114" s="512"/>
      <c r="K114" s="512"/>
      <c r="L114" s="512"/>
      <c r="M114" s="512"/>
      <c r="O114" s="1"/>
      <c r="P114" s="18"/>
      <c r="Q114" s="13"/>
    </row>
    <row r="115" spans="5:17">
      <c r="E115" s="1"/>
      <c r="F115" s="18"/>
      <c r="G115" s="13"/>
      <c r="J115" s="512"/>
      <c r="K115" s="512"/>
      <c r="L115" s="512"/>
      <c r="M115" s="512"/>
      <c r="O115" s="1"/>
      <c r="P115" s="18"/>
      <c r="Q115" s="13"/>
    </row>
    <row r="116" spans="5:17">
      <c r="E116" s="1"/>
      <c r="F116" s="18"/>
      <c r="G116" s="13"/>
      <c r="J116" s="512"/>
      <c r="K116" s="512"/>
      <c r="L116" s="512"/>
      <c r="M116" s="512"/>
      <c r="O116" s="1"/>
      <c r="P116" s="18"/>
      <c r="Q116" s="13"/>
    </row>
    <row r="117" spans="5:17">
      <c r="E117" s="1"/>
      <c r="F117" s="18"/>
      <c r="G117" s="13"/>
      <c r="J117" s="512"/>
      <c r="K117" s="512"/>
      <c r="L117" s="512"/>
      <c r="M117" s="512"/>
      <c r="O117" s="1"/>
      <c r="P117" s="18"/>
      <c r="Q117" s="13"/>
    </row>
    <row r="118" spans="5:17">
      <c r="E118" s="1"/>
      <c r="F118" s="18"/>
      <c r="G118" s="13"/>
      <c r="J118" s="512"/>
      <c r="K118" s="512"/>
      <c r="L118" s="512"/>
      <c r="M118" s="512"/>
      <c r="O118" s="1"/>
      <c r="P118" s="18"/>
      <c r="Q118" s="13"/>
    </row>
    <row r="119" spans="5:17">
      <c r="E119" s="1"/>
      <c r="F119" s="18"/>
      <c r="G119" s="13"/>
      <c r="J119" s="512"/>
      <c r="K119" s="512"/>
      <c r="L119" s="512"/>
      <c r="M119" s="512"/>
      <c r="O119" s="1"/>
      <c r="P119" s="18"/>
      <c r="Q119" s="13"/>
    </row>
    <row r="120" spans="5:17">
      <c r="E120" s="1"/>
      <c r="F120" s="18"/>
      <c r="G120" s="13"/>
      <c r="J120" s="512"/>
      <c r="K120" s="512"/>
      <c r="L120" s="512"/>
      <c r="M120" s="512"/>
      <c r="O120" s="1"/>
      <c r="P120" s="18"/>
      <c r="Q120" s="13"/>
    </row>
    <row r="121" spans="5:17">
      <c r="E121" s="1"/>
      <c r="F121" s="18"/>
      <c r="G121" s="13"/>
      <c r="J121" s="512"/>
      <c r="K121" s="512"/>
      <c r="L121" s="512"/>
      <c r="M121" s="512"/>
      <c r="O121" s="1"/>
      <c r="P121" s="18"/>
      <c r="Q121" s="13"/>
    </row>
    <row r="122" spans="5:17">
      <c r="E122" s="1"/>
      <c r="F122" s="18"/>
      <c r="G122" s="13"/>
      <c r="J122" s="512"/>
      <c r="K122" s="512"/>
      <c r="L122" s="512"/>
      <c r="M122" s="512"/>
      <c r="O122" s="1"/>
      <c r="P122" s="18"/>
      <c r="Q122" s="13"/>
    </row>
    <row r="123" spans="5:17">
      <c r="E123" s="1"/>
      <c r="F123" s="18"/>
      <c r="G123" s="13"/>
      <c r="J123" s="512"/>
      <c r="K123" s="512"/>
      <c r="L123" s="512"/>
      <c r="M123" s="512"/>
      <c r="O123" s="1"/>
      <c r="P123" s="18"/>
      <c r="Q123" s="13"/>
    </row>
    <row r="124" spans="5:17">
      <c r="E124" s="1"/>
      <c r="F124" s="18"/>
      <c r="G124" s="13"/>
      <c r="J124" s="512"/>
      <c r="K124" s="512"/>
      <c r="L124" s="512"/>
      <c r="M124" s="512"/>
      <c r="O124" s="1"/>
      <c r="P124" s="18"/>
      <c r="Q124" s="13"/>
    </row>
    <row r="125" spans="5:17">
      <c r="E125" s="1"/>
      <c r="F125" s="18"/>
      <c r="G125" s="13"/>
      <c r="J125" s="512"/>
      <c r="K125" s="512"/>
      <c r="L125" s="512"/>
      <c r="M125" s="512"/>
      <c r="O125" s="1"/>
      <c r="P125" s="18"/>
      <c r="Q125" s="13"/>
    </row>
    <row r="126" spans="5:17">
      <c r="E126" s="1"/>
      <c r="F126" s="18"/>
      <c r="G126" s="13"/>
      <c r="J126" s="512"/>
      <c r="K126" s="512"/>
      <c r="L126" s="512"/>
      <c r="M126" s="512"/>
      <c r="O126" s="1"/>
      <c r="P126" s="18"/>
      <c r="Q126" s="13"/>
    </row>
    <row r="127" spans="5:17">
      <c r="E127" s="1"/>
      <c r="F127" s="18"/>
      <c r="G127" s="13"/>
      <c r="J127" s="512"/>
      <c r="K127" s="512"/>
      <c r="L127" s="512"/>
      <c r="M127" s="512"/>
      <c r="O127" s="1"/>
      <c r="P127" s="18"/>
      <c r="Q127" s="13"/>
    </row>
    <row r="128" spans="5:17">
      <c r="E128" s="1"/>
      <c r="F128" s="18"/>
      <c r="G128" s="13"/>
      <c r="J128" s="512"/>
      <c r="K128" s="512"/>
      <c r="L128" s="512"/>
      <c r="M128" s="512"/>
      <c r="O128" s="1"/>
      <c r="P128" s="18"/>
      <c r="Q128" s="13"/>
    </row>
    <row r="129" spans="5:17">
      <c r="E129" s="1"/>
      <c r="F129" s="18"/>
      <c r="G129" s="13"/>
      <c r="J129" s="512"/>
      <c r="K129" s="512"/>
      <c r="L129" s="512"/>
      <c r="M129" s="512"/>
      <c r="O129" s="1"/>
      <c r="P129" s="18"/>
      <c r="Q129" s="13"/>
    </row>
    <row r="130" spans="5:17">
      <c r="E130" s="1"/>
      <c r="F130" s="18"/>
      <c r="G130" s="13"/>
      <c r="J130" s="512"/>
      <c r="K130" s="512"/>
      <c r="L130" s="512"/>
      <c r="M130" s="512"/>
      <c r="O130" s="1"/>
      <c r="P130" s="18"/>
      <c r="Q130" s="13"/>
    </row>
    <row r="131" spans="5:17">
      <c r="E131" s="1"/>
      <c r="F131" s="18"/>
      <c r="G131" s="13"/>
      <c r="J131" s="512"/>
      <c r="K131" s="512"/>
      <c r="L131" s="512"/>
      <c r="M131" s="512"/>
      <c r="O131" s="1"/>
      <c r="P131" s="18"/>
      <c r="Q131" s="13"/>
    </row>
    <row r="132" spans="5:17">
      <c r="E132" s="1"/>
      <c r="F132" s="18"/>
      <c r="G132" s="13"/>
      <c r="J132" s="512"/>
      <c r="K132" s="512"/>
      <c r="L132" s="512"/>
      <c r="M132" s="512"/>
      <c r="O132" s="1"/>
      <c r="P132" s="18"/>
      <c r="Q132" s="13"/>
    </row>
    <row r="133" spans="5:17">
      <c r="E133" s="1"/>
      <c r="F133" s="18"/>
      <c r="G133" s="13"/>
      <c r="J133" s="512"/>
      <c r="K133" s="512"/>
      <c r="L133" s="512"/>
      <c r="M133" s="512"/>
      <c r="O133" s="1"/>
      <c r="P133" s="18"/>
      <c r="Q133" s="13"/>
    </row>
    <row r="134" spans="5:17">
      <c r="E134" s="1"/>
      <c r="F134" s="18"/>
      <c r="G134" s="13"/>
      <c r="J134" s="512"/>
      <c r="K134" s="512"/>
      <c r="L134" s="512"/>
      <c r="M134" s="512"/>
      <c r="O134" s="1"/>
      <c r="P134" s="18"/>
      <c r="Q134" s="13"/>
    </row>
    <row r="135" spans="5:17">
      <c r="E135" s="1"/>
      <c r="F135" s="18"/>
      <c r="G135" s="13"/>
      <c r="J135" s="512"/>
      <c r="K135" s="512"/>
      <c r="L135" s="512"/>
      <c r="M135" s="512"/>
      <c r="O135" s="1"/>
      <c r="P135" s="18"/>
      <c r="Q135" s="13"/>
    </row>
    <row r="136" spans="5:17">
      <c r="E136" s="1"/>
      <c r="F136" s="18"/>
      <c r="G136" s="13"/>
      <c r="J136" s="512"/>
      <c r="K136" s="512"/>
      <c r="L136" s="512"/>
      <c r="M136" s="512"/>
      <c r="O136" s="1"/>
      <c r="P136" s="18"/>
      <c r="Q136" s="13"/>
    </row>
    <row r="137" spans="5:17">
      <c r="E137" s="1"/>
      <c r="F137" s="18"/>
      <c r="G137" s="13"/>
      <c r="J137" s="512"/>
      <c r="K137" s="512"/>
      <c r="L137" s="512"/>
      <c r="M137" s="512"/>
      <c r="O137" s="1"/>
      <c r="P137" s="18"/>
      <c r="Q137" s="13"/>
    </row>
    <row r="138" spans="5:17">
      <c r="E138" s="1"/>
      <c r="F138" s="18"/>
      <c r="G138" s="13"/>
      <c r="J138" s="512"/>
      <c r="K138" s="512"/>
      <c r="L138" s="512"/>
      <c r="M138" s="512"/>
      <c r="O138" s="1"/>
      <c r="P138" s="18"/>
      <c r="Q138" s="13"/>
    </row>
    <row r="139" spans="5:17">
      <c r="E139" s="1"/>
      <c r="F139" s="18"/>
      <c r="G139" s="13"/>
      <c r="J139" s="512"/>
      <c r="K139" s="512"/>
      <c r="L139" s="512"/>
      <c r="M139" s="512"/>
      <c r="O139" s="1"/>
      <c r="P139" s="18"/>
      <c r="Q139" s="13"/>
    </row>
    <row r="140" spans="5:17">
      <c r="E140" s="1"/>
      <c r="F140" s="18"/>
      <c r="G140" s="13"/>
      <c r="J140" s="512"/>
      <c r="K140" s="512"/>
      <c r="L140" s="512"/>
      <c r="M140" s="512"/>
      <c r="O140" s="1"/>
      <c r="P140" s="18"/>
      <c r="Q140" s="13"/>
    </row>
    <row r="141" spans="5:17">
      <c r="E141" s="1"/>
      <c r="F141" s="18"/>
      <c r="G141" s="13"/>
      <c r="J141" s="512"/>
      <c r="K141" s="512"/>
      <c r="L141" s="512"/>
      <c r="M141" s="512"/>
      <c r="O141" s="1"/>
      <c r="P141" s="18"/>
      <c r="Q141" s="13"/>
    </row>
    <row r="142" spans="5:17">
      <c r="E142" s="1"/>
      <c r="F142" s="18"/>
      <c r="G142" s="13"/>
      <c r="J142" s="512"/>
      <c r="K142" s="512"/>
      <c r="L142" s="512"/>
      <c r="M142" s="512"/>
      <c r="O142" s="1"/>
      <c r="P142" s="18"/>
      <c r="Q142" s="13"/>
    </row>
    <row r="143" spans="5:17">
      <c r="E143" s="1"/>
      <c r="F143" s="18"/>
      <c r="G143" s="13"/>
      <c r="J143" s="512"/>
      <c r="K143" s="512"/>
      <c r="L143" s="512"/>
      <c r="M143" s="512"/>
      <c r="O143" s="1"/>
      <c r="P143" s="18"/>
      <c r="Q143" s="13"/>
    </row>
    <row r="144" spans="5:17">
      <c r="E144" s="1"/>
      <c r="F144" s="18"/>
      <c r="G144" s="13"/>
      <c r="J144" s="512"/>
      <c r="K144" s="512"/>
      <c r="L144" s="512"/>
      <c r="M144" s="512"/>
      <c r="O144" s="1"/>
      <c r="P144" s="18"/>
      <c r="Q144" s="13"/>
    </row>
    <row r="145" spans="5:17">
      <c r="E145" s="1"/>
      <c r="F145" s="18"/>
      <c r="G145" s="13"/>
      <c r="J145" s="512"/>
      <c r="K145" s="512"/>
      <c r="L145" s="512"/>
      <c r="M145" s="512"/>
      <c r="O145" s="1"/>
      <c r="P145" s="18"/>
      <c r="Q145" s="13"/>
    </row>
    <row r="146" spans="5:17">
      <c r="E146" s="1"/>
      <c r="F146" s="18"/>
      <c r="G146" s="13"/>
      <c r="J146" s="512"/>
      <c r="K146" s="512"/>
      <c r="L146" s="512"/>
      <c r="M146" s="512"/>
      <c r="O146" s="1"/>
      <c r="P146" s="18"/>
      <c r="Q146" s="13"/>
    </row>
    <row r="147" spans="5:17">
      <c r="E147" s="1"/>
      <c r="F147" s="18"/>
      <c r="G147" s="13"/>
      <c r="J147" s="512"/>
      <c r="K147" s="512"/>
      <c r="L147" s="512"/>
      <c r="M147" s="512"/>
      <c r="O147" s="1"/>
      <c r="P147" s="18"/>
      <c r="Q147" s="13"/>
    </row>
    <row r="148" spans="5:17">
      <c r="E148" s="1"/>
      <c r="F148" s="18"/>
      <c r="G148" s="13"/>
      <c r="J148" s="512"/>
      <c r="K148" s="512"/>
      <c r="L148" s="512"/>
      <c r="M148" s="512"/>
      <c r="O148" s="1"/>
      <c r="P148" s="18"/>
      <c r="Q148" s="13"/>
    </row>
    <row r="149" spans="5:17">
      <c r="E149" s="1"/>
      <c r="F149" s="18"/>
      <c r="G149" s="13"/>
      <c r="J149" s="512"/>
      <c r="K149" s="512"/>
      <c r="L149" s="512"/>
      <c r="M149" s="512"/>
      <c r="O149" s="1"/>
      <c r="P149" s="18"/>
      <c r="Q149" s="13"/>
    </row>
    <row r="150" spans="5:17">
      <c r="E150" s="1"/>
      <c r="F150" s="18"/>
      <c r="G150" s="13"/>
      <c r="J150" s="512"/>
      <c r="K150" s="512"/>
      <c r="L150" s="512"/>
      <c r="M150" s="512"/>
      <c r="O150" s="1"/>
      <c r="P150" s="18"/>
      <c r="Q150" s="13"/>
    </row>
    <row r="151" spans="5:17">
      <c r="E151" s="1"/>
      <c r="F151" s="18"/>
      <c r="G151" s="13"/>
      <c r="J151" s="512"/>
      <c r="K151" s="512"/>
      <c r="L151" s="512"/>
      <c r="M151" s="512"/>
      <c r="O151" s="1"/>
      <c r="P151" s="18"/>
      <c r="Q151" s="13"/>
    </row>
    <row r="152" spans="5:17">
      <c r="E152" s="1"/>
      <c r="F152" s="18"/>
      <c r="G152" s="13"/>
      <c r="J152" s="512"/>
      <c r="K152" s="512"/>
      <c r="L152" s="512"/>
      <c r="M152" s="512"/>
      <c r="O152" s="1"/>
      <c r="P152" s="18"/>
      <c r="Q152" s="13"/>
    </row>
    <row r="153" spans="5:17">
      <c r="E153" s="1"/>
      <c r="F153" s="18"/>
      <c r="G153" s="13"/>
      <c r="J153" s="512"/>
      <c r="K153" s="512"/>
      <c r="L153" s="512"/>
      <c r="M153" s="512"/>
      <c r="O153" s="1"/>
      <c r="P153" s="18"/>
      <c r="Q153" s="13"/>
    </row>
    <row r="154" spans="5:17">
      <c r="E154" s="1"/>
      <c r="F154" s="18"/>
      <c r="G154" s="13"/>
      <c r="J154" s="512"/>
      <c r="K154" s="512"/>
      <c r="L154" s="512"/>
      <c r="M154" s="512"/>
      <c r="O154" s="1"/>
      <c r="P154" s="18"/>
      <c r="Q154" s="13"/>
    </row>
    <row r="155" spans="5:17">
      <c r="E155" s="1"/>
      <c r="F155" s="18"/>
      <c r="G155" s="13"/>
      <c r="J155" s="512"/>
      <c r="K155" s="512"/>
      <c r="L155" s="512"/>
      <c r="M155" s="512"/>
      <c r="O155" s="1"/>
      <c r="P155" s="18"/>
      <c r="Q155" s="13"/>
    </row>
    <row r="156" spans="5:17">
      <c r="E156" s="1"/>
      <c r="F156" s="18"/>
      <c r="G156" s="13"/>
      <c r="J156" s="512"/>
      <c r="K156" s="512"/>
      <c r="L156" s="512"/>
      <c r="M156" s="512"/>
      <c r="O156" s="1"/>
      <c r="P156" s="18"/>
      <c r="Q156" s="13"/>
    </row>
    <row r="157" spans="5:17">
      <c r="E157" s="1"/>
      <c r="F157" s="18"/>
      <c r="G157" s="13"/>
      <c r="J157" s="512"/>
      <c r="K157" s="512"/>
      <c r="L157" s="512"/>
      <c r="M157" s="512"/>
      <c r="O157" s="1"/>
      <c r="P157" s="18"/>
      <c r="Q157" s="13"/>
    </row>
    <row r="158" spans="5:17">
      <c r="E158" s="1"/>
      <c r="F158" s="18"/>
      <c r="G158" s="13"/>
      <c r="J158" s="512"/>
      <c r="K158" s="512"/>
      <c r="L158" s="512"/>
      <c r="M158" s="512"/>
      <c r="O158" s="1"/>
      <c r="P158" s="18"/>
      <c r="Q158" s="13"/>
    </row>
    <row r="159" spans="5:17">
      <c r="E159" s="1"/>
      <c r="F159" s="18"/>
      <c r="G159" s="13"/>
      <c r="J159" s="512"/>
      <c r="K159" s="512"/>
      <c r="L159" s="512"/>
      <c r="M159" s="512"/>
      <c r="O159" s="1"/>
      <c r="P159" s="18"/>
      <c r="Q159" s="13"/>
    </row>
    <row r="160" spans="5:17">
      <c r="E160" s="1"/>
      <c r="F160" s="18"/>
      <c r="G160" s="13"/>
      <c r="J160" s="512"/>
      <c r="K160" s="512"/>
      <c r="L160" s="512"/>
      <c r="M160" s="512"/>
      <c r="O160" s="1"/>
      <c r="P160" s="18"/>
      <c r="Q160" s="13"/>
    </row>
    <row r="161" spans="5:17">
      <c r="E161" s="1"/>
      <c r="F161" s="18"/>
      <c r="G161" s="13"/>
      <c r="J161" s="512"/>
      <c r="K161" s="512"/>
      <c r="L161" s="512"/>
      <c r="M161" s="512"/>
      <c r="O161" s="1"/>
      <c r="P161" s="18"/>
      <c r="Q161" s="13"/>
    </row>
    <row r="162" spans="5:17">
      <c r="E162" s="1"/>
      <c r="F162" s="18"/>
      <c r="G162" s="13"/>
      <c r="J162" s="512"/>
      <c r="K162" s="512"/>
      <c r="L162" s="512"/>
      <c r="M162" s="512"/>
      <c r="O162" s="1"/>
      <c r="P162" s="18"/>
      <c r="Q162" s="13"/>
    </row>
    <row r="163" spans="5:17">
      <c r="E163" s="1"/>
      <c r="F163" s="18"/>
      <c r="G163" s="13"/>
      <c r="J163" s="512"/>
      <c r="K163" s="512"/>
      <c r="L163" s="512"/>
      <c r="M163" s="512"/>
      <c r="O163" s="1"/>
      <c r="P163" s="18"/>
      <c r="Q163" s="13"/>
    </row>
    <row r="164" spans="5:17">
      <c r="E164" s="1"/>
      <c r="F164" s="18"/>
      <c r="G164" s="13"/>
      <c r="J164" s="512"/>
      <c r="K164" s="512"/>
      <c r="L164" s="512"/>
      <c r="M164" s="512"/>
      <c r="O164" s="1"/>
      <c r="P164" s="18"/>
      <c r="Q164" s="13"/>
    </row>
    <row r="165" spans="5:17">
      <c r="E165" s="1"/>
      <c r="F165" s="18"/>
      <c r="G165" s="13"/>
      <c r="J165" s="512"/>
      <c r="K165" s="512"/>
      <c r="L165" s="512"/>
      <c r="M165" s="512"/>
      <c r="O165" s="1"/>
      <c r="P165" s="18"/>
      <c r="Q165" s="13"/>
    </row>
    <row r="166" spans="5:17">
      <c r="E166" s="1"/>
      <c r="F166" s="18"/>
      <c r="G166" s="13"/>
      <c r="J166" s="512"/>
      <c r="K166" s="512"/>
      <c r="L166" s="512"/>
      <c r="M166" s="512"/>
      <c r="O166" s="1"/>
      <c r="P166" s="18"/>
      <c r="Q166" s="13"/>
    </row>
    <row r="167" spans="5:17">
      <c r="E167" s="1"/>
      <c r="F167" s="18"/>
      <c r="G167" s="13"/>
      <c r="J167" s="512"/>
      <c r="K167" s="512"/>
      <c r="L167" s="512"/>
      <c r="M167" s="512"/>
      <c r="O167" s="1"/>
      <c r="P167" s="18"/>
      <c r="Q167" s="13"/>
    </row>
    <row r="168" spans="5:17">
      <c r="E168" s="1"/>
      <c r="F168" s="18"/>
      <c r="G168" s="13"/>
      <c r="J168" s="512"/>
      <c r="K168" s="512"/>
      <c r="L168" s="512"/>
      <c r="M168" s="512"/>
      <c r="O168" s="1"/>
      <c r="P168" s="18"/>
      <c r="Q168" s="13"/>
    </row>
    <row r="169" spans="5:17">
      <c r="E169" s="1"/>
      <c r="F169" s="18"/>
      <c r="G169" s="13"/>
      <c r="J169" s="512"/>
      <c r="K169" s="512"/>
      <c r="L169" s="512"/>
      <c r="M169" s="512"/>
      <c r="O169" s="1"/>
      <c r="P169" s="18"/>
      <c r="Q169" s="13"/>
    </row>
    <row r="170" spans="5:17">
      <c r="E170" s="1"/>
      <c r="F170" s="18"/>
      <c r="G170" s="13"/>
      <c r="J170" s="512"/>
      <c r="K170" s="512"/>
      <c r="L170" s="512"/>
      <c r="M170" s="512"/>
      <c r="O170" s="1"/>
      <c r="P170" s="18"/>
      <c r="Q170" s="13"/>
    </row>
    <row r="171" spans="5:17">
      <c r="E171" s="1"/>
      <c r="F171" s="18"/>
      <c r="G171" s="13"/>
      <c r="J171" s="512"/>
      <c r="K171" s="512"/>
      <c r="L171" s="512"/>
      <c r="M171" s="512"/>
      <c r="O171" s="1"/>
      <c r="P171" s="18"/>
      <c r="Q171" s="13"/>
    </row>
    <row r="172" spans="5:17">
      <c r="E172" s="1"/>
      <c r="F172" s="18"/>
      <c r="G172" s="13"/>
      <c r="J172" s="512"/>
      <c r="K172" s="512"/>
      <c r="L172" s="512"/>
      <c r="M172" s="512"/>
      <c r="O172" s="1"/>
      <c r="P172" s="18"/>
      <c r="Q172" s="13"/>
    </row>
    <row r="173" spans="5:17">
      <c r="E173" s="1"/>
      <c r="F173" s="18"/>
      <c r="G173" s="13"/>
      <c r="J173" s="512"/>
      <c r="K173" s="512"/>
      <c r="L173" s="512"/>
      <c r="M173" s="512"/>
      <c r="O173" s="1"/>
      <c r="P173" s="18"/>
      <c r="Q173" s="13"/>
    </row>
    <row r="174" spans="5:17">
      <c r="E174" s="1"/>
      <c r="F174" s="18"/>
      <c r="G174" s="13"/>
      <c r="J174" s="512"/>
      <c r="K174" s="512"/>
      <c r="L174" s="512"/>
      <c r="M174" s="512"/>
      <c r="O174" s="1"/>
      <c r="P174" s="18"/>
      <c r="Q174" s="13"/>
    </row>
    <row r="175" spans="5:17">
      <c r="E175" s="1"/>
      <c r="F175" s="18"/>
      <c r="G175" s="13"/>
      <c r="J175" s="512"/>
      <c r="K175" s="512"/>
      <c r="L175" s="512"/>
      <c r="M175" s="512"/>
      <c r="O175" s="1"/>
      <c r="P175" s="18"/>
      <c r="Q175" s="13"/>
    </row>
    <row r="176" spans="5:17">
      <c r="E176" s="1"/>
      <c r="F176" s="18"/>
      <c r="G176" s="13"/>
      <c r="J176" s="512"/>
      <c r="K176" s="512"/>
      <c r="L176" s="512"/>
      <c r="M176" s="512"/>
      <c r="O176" s="1"/>
      <c r="P176" s="18"/>
      <c r="Q176" s="13"/>
    </row>
    <row r="177" spans="5:17">
      <c r="E177" s="1"/>
      <c r="F177" s="18"/>
      <c r="G177" s="13"/>
      <c r="J177" s="512"/>
      <c r="K177" s="512"/>
      <c r="L177" s="512"/>
      <c r="M177" s="512"/>
      <c r="O177" s="1"/>
      <c r="P177" s="18"/>
      <c r="Q177" s="13"/>
    </row>
    <row r="178" spans="5:17">
      <c r="E178" s="1"/>
      <c r="F178" s="18"/>
      <c r="G178" s="13"/>
      <c r="J178" s="512"/>
      <c r="K178" s="512"/>
      <c r="L178" s="512"/>
      <c r="M178" s="512"/>
      <c r="O178" s="1"/>
      <c r="P178" s="18"/>
      <c r="Q178" s="13"/>
    </row>
    <row r="179" spans="5:17">
      <c r="E179" s="1"/>
      <c r="F179" s="18"/>
      <c r="G179" s="13"/>
      <c r="J179" s="512"/>
      <c r="K179" s="512"/>
      <c r="L179" s="512"/>
      <c r="M179" s="512"/>
      <c r="O179" s="1"/>
      <c r="P179" s="18"/>
      <c r="Q179" s="13"/>
    </row>
    <row r="180" spans="5:17">
      <c r="E180" s="1"/>
      <c r="F180" s="18"/>
      <c r="G180" s="13"/>
      <c r="J180" s="512"/>
      <c r="K180" s="512"/>
      <c r="L180" s="512"/>
      <c r="M180" s="512"/>
      <c r="O180" s="1"/>
      <c r="P180" s="18"/>
      <c r="Q180" s="13"/>
    </row>
    <row r="181" spans="5:17">
      <c r="E181" s="1"/>
      <c r="F181" s="18"/>
      <c r="G181" s="13"/>
      <c r="J181" s="512"/>
      <c r="K181" s="512"/>
      <c r="L181" s="512"/>
      <c r="M181" s="512"/>
      <c r="O181" s="1"/>
      <c r="P181" s="18"/>
      <c r="Q181" s="13"/>
    </row>
    <row r="182" spans="5:17">
      <c r="E182" s="1"/>
      <c r="F182" s="18"/>
      <c r="G182" s="13"/>
      <c r="J182" s="512"/>
      <c r="K182" s="512"/>
      <c r="L182" s="512"/>
      <c r="M182" s="512"/>
      <c r="O182" s="1"/>
      <c r="P182" s="18"/>
      <c r="Q182" s="13"/>
    </row>
    <row r="183" spans="5:17">
      <c r="E183" s="1"/>
      <c r="F183" s="18"/>
      <c r="G183" s="13"/>
      <c r="J183" s="512"/>
      <c r="K183" s="512"/>
      <c r="L183" s="512"/>
      <c r="M183" s="512"/>
      <c r="O183" s="1"/>
      <c r="P183" s="18"/>
      <c r="Q183" s="13"/>
    </row>
    <row r="184" spans="5:17">
      <c r="E184" s="1"/>
      <c r="F184" s="18"/>
      <c r="G184" s="13"/>
      <c r="J184" s="512"/>
      <c r="K184" s="512"/>
      <c r="L184" s="512"/>
      <c r="M184" s="512"/>
      <c r="O184" s="1"/>
      <c r="P184" s="18"/>
      <c r="Q184" s="13"/>
    </row>
    <row r="185" spans="5:17">
      <c r="E185" s="1"/>
      <c r="F185" s="18"/>
      <c r="G185" s="13"/>
      <c r="J185" s="512"/>
      <c r="K185" s="512"/>
      <c r="L185" s="512"/>
      <c r="M185" s="512"/>
      <c r="O185" s="1"/>
      <c r="P185" s="18"/>
      <c r="Q185" s="13"/>
    </row>
    <row r="186" spans="5:17">
      <c r="E186" s="1"/>
      <c r="F186" s="18"/>
      <c r="G186" s="13"/>
      <c r="J186" s="512"/>
      <c r="K186" s="512"/>
      <c r="L186" s="512"/>
      <c r="M186" s="512"/>
      <c r="O186" s="1"/>
      <c r="P186" s="18"/>
      <c r="Q186" s="13"/>
    </row>
    <row r="187" spans="5:17">
      <c r="E187" s="1"/>
      <c r="F187" s="18"/>
      <c r="G187" s="13"/>
      <c r="J187" s="512"/>
      <c r="K187" s="512"/>
      <c r="L187" s="512"/>
      <c r="M187" s="512"/>
      <c r="O187" s="1"/>
      <c r="P187" s="18"/>
      <c r="Q187" s="13"/>
    </row>
    <row r="188" spans="5:17">
      <c r="E188" s="1"/>
      <c r="F188" s="18"/>
      <c r="G188" s="13"/>
      <c r="J188" s="512"/>
      <c r="K188" s="512"/>
      <c r="L188" s="512"/>
      <c r="M188" s="512"/>
      <c r="O188" s="1"/>
      <c r="P188" s="18"/>
      <c r="Q188" s="13"/>
    </row>
    <row r="189" spans="5:17">
      <c r="E189" s="1"/>
      <c r="F189" s="18"/>
      <c r="G189" s="13"/>
      <c r="J189" s="512"/>
      <c r="K189" s="512"/>
      <c r="L189" s="512"/>
      <c r="M189" s="512"/>
      <c r="O189" s="1"/>
      <c r="P189" s="18"/>
      <c r="Q189" s="13"/>
    </row>
    <row r="190" spans="5:17">
      <c r="E190" s="1"/>
      <c r="F190" s="18"/>
      <c r="G190" s="13"/>
      <c r="J190" s="512"/>
      <c r="K190" s="512"/>
      <c r="L190" s="512"/>
      <c r="M190" s="512"/>
      <c r="O190" s="1"/>
      <c r="P190" s="18"/>
      <c r="Q190" s="13"/>
    </row>
    <row r="191" spans="5:17">
      <c r="E191" s="1"/>
      <c r="F191" s="18"/>
      <c r="G191" s="13"/>
      <c r="J191" s="512"/>
      <c r="K191" s="512"/>
      <c r="L191" s="512"/>
      <c r="M191" s="512"/>
      <c r="O191" s="1"/>
      <c r="P191" s="18"/>
      <c r="Q191" s="13"/>
    </row>
    <row r="192" spans="5:17">
      <c r="E192" s="1"/>
      <c r="F192" s="18"/>
      <c r="G192" s="13"/>
      <c r="J192" s="512"/>
      <c r="K192" s="512"/>
      <c r="L192" s="512"/>
      <c r="M192" s="512"/>
      <c r="O192" s="1"/>
      <c r="P192" s="18"/>
      <c r="Q192" s="13"/>
    </row>
    <row r="193" spans="5:17">
      <c r="E193" s="1"/>
      <c r="F193" s="18"/>
      <c r="G193" s="13"/>
      <c r="J193" s="512"/>
      <c r="K193" s="512"/>
      <c r="L193" s="512"/>
      <c r="M193" s="512"/>
      <c r="O193" s="1"/>
      <c r="P193" s="18"/>
      <c r="Q193" s="13"/>
    </row>
    <row r="194" spans="5:17">
      <c r="E194" s="1"/>
      <c r="F194" s="18"/>
      <c r="G194" s="13"/>
      <c r="J194" s="512"/>
      <c r="K194" s="512"/>
      <c r="L194" s="512"/>
      <c r="M194" s="512"/>
      <c r="O194" s="1"/>
      <c r="P194" s="18"/>
      <c r="Q194" s="13"/>
    </row>
    <row r="195" spans="5:17">
      <c r="E195" s="1"/>
      <c r="F195" s="18"/>
      <c r="G195" s="13"/>
      <c r="J195" s="512"/>
      <c r="K195" s="512"/>
      <c r="L195" s="512"/>
      <c r="M195" s="512"/>
      <c r="O195" s="1"/>
      <c r="P195" s="18"/>
      <c r="Q195" s="13"/>
    </row>
    <row r="196" spans="5:17">
      <c r="E196" s="1"/>
      <c r="F196" s="18"/>
      <c r="G196" s="13"/>
      <c r="J196" s="512"/>
      <c r="K196" s="512"/>
      <c r="L196" s="512"/>
      <c r="M196" s="512"/>
      <c r="O196" s="1"/>
      <c r="P196" s="18"/>
      <c r="Q196" s="13"/>
    </row>
    <row r="197" spans="5:17">
      <c r="E197" s="1"/>
      <c r="F197" s="18"/>
      <c r="G197" s="13"/>
      <c r="J197" s="512"/>
      <c r="K197" s="512"/>
      <c r="L197" s="512"/>
      <c r="M197" s="512"/>
      <c r="O197" s="1"/>
      <c r="P197" s="18"/>
      <c r="Q197" s="13"/>
    </row>
    <row r="198" spans="5:17">
      <c r="E198" s="1"/>
      <c r="F198" s="18"/>
      <c r="G198" s="13"/>
      <c r="J198" s="512"/>
      <c r="K198" s="512"/>
      <c r="L198" s="512"/>
      <c r="M198" s="512"/>
      <c r="O198" s="1"/>
      <c r="P198" s="18"/>
      <c r="Q198" s="13"/>
    </row>
    <row r="199" spans="5:17">
      <c r="E199" s="1"/>
      <c r="F199" s="18"/>
      <c r="G199" s="13"/>
      <c r="J199" s="512"/>
      <c r="K199" s="512"/>
      <c r="L199" s="512"/>
      <c r="M199" s="512"/>
      <c r="O199" s="1"/>
      <c r="P199" s="18"/>
      <c r="Q199" s="13"/>
    </row>
    <row r="200" spans="5:17">
      <c r="E200" s="1"/>
      <c r="F200" s="18"/>
      <c r="G200" s="13"/>
      <c r="J200" s="512"/>
      <c r="K200" s="512"/>
      <c r="L200" s="512"/>
      <c r="M200" s="512"/>
      <c r="O200" s="1"/>
      <c r="P200" s="18"/>
      <c r="Q200" s="13"/>
    </row>
    <row r="201" spans="5:17">
      <c r="E201" s="1"/>
      <c r="F201" s="18"/>
      <c r="G201" s="13"/>
      <c r="J201" s="512"/>
      <c r="K201" s="512"/>
      <c r="L201" s="512"/>
      <c r="M201" s="512"/>
      <c r="O201" s="1"/>
      <c r="P201" s="18"/>
      <c r="Q201" s="13"/>
    </row>
    <row r="202" spans="5:17">
      <c r="E202" s="1"/>
      <c r="F202" s="18"/>
      <c r="G202" s="13"/>
      <c r="J202" s="512"/>
      <c r="K202" s="512"/>
      <c r="L202" s="512"/>
      <c r="M202" s="512"/>
      <c r="O202" s="1"/>
      <c r="P202" s="18"/>
      <c r="Q202" s="13"/>
    </row>
    <row r="203" spans="5:17">
      <c r="E203" s="1"/>
      <c r="F203" s="18"/>
      <c r="G203" s="13"/>
      <c r="J203" s="512"/>
      <c r="K203" s="512"/>
      <c r="L203" s="512"/>
      <c r="M203" s="512"/>
      <c r="O203" s="1"/>
      <c r="P203" s="18"/>
      <c r="Q203" s="13"/>
    </row>
    <row r="204" spans="5:17">
      <c r="E204" s="1"/>
      <c r="F204" s="18"/>
      <c r="G204" s="13"/>
      <c r="J204" s="512"/>
      <c r="K204" s="512"/>
      <c r="L204" s="512"/>
      <c r="M204" s="512"/>
      <c r="O204" s="1"/>
      <c r="P204" s="18"/>
      <c r="Q204" s="13"/>
    </row>
    <row r="205" spans="5:17">
      <c r="E205" s="1"/>
      <c r="F205" s="18"/>
      <c r="G205" s="13"/>
      <c r="J205" s="512"/>
      <c r="K205" s="512"/>
      <c r="L205" s="512"/>
      <c r="M205" s="512"/>
      <c r="O205" s="1"/>
      <c r="P205" s="18"/>
      <c r="Q205" s="13"/>
    </row>
    <row r="206" spans="5:17">
      <c r="E206" s="1"/>
      <c r="F206" s="18"/>
      <c r="G206" s="13"/>
      <c r="J206" s="512"/>
      <c r="K206" s="512"/>
      <c r="L206" s="512"/>
      <c r="M206" s="512"/>
      <c r="O206" s="1"/>
      <c r="P206" s="18"/>
      <c r="Q206" s="13"/>
    </row>
    <row r="207" spans="5:17">
      <c r="E207" s="1"/>
      <c r="F207" s="18"/>
      <c r="G207" s="13"/>
      <c r="J207" s="512"/>
      <c r="K207" s="512"/>
      <c r="L207" s="512"/>
      <c r="M207" s="512"/>
      <c r="O207" s="1"/>
      <c r="P207" s="18"/>
      <c r="Q207" s="13"/>
    </row>
    <row r="208" spans="5:17">
      <c r="E208" s="1"/>
      <c r="F208" s="18"/>
      <c r="G208" s="13"/>
      <c r="J208" s="512"/>
      <c r="K208" s="512"/>
      <c r="L208" s="512"/>
      <c r="M208" s="512"/>
      <c r="O208" s="1"/>
      <c r="P208" s="18"/>
      <c r="Q208" s="13"/>
    </row>
    <row r="209" spans="5:17">
      <c r="E209" s="1"/>
      <c r="F209" s="18"/>
      <c r="G209" s="13"/>
      <c r="J209" s="512"/>
      <c r="K209" s="512"/>
      <c r="L209" s="512"/>
      <c r="M209" s="512"/>
      <c r="O209" s="1"/>
      <c r="P209" s="18"/>
      <c r="Q209" s="13"/>
    </row>
    <row r="210" spans="5:17">
      <c r="E210" s="1"/>
      <c r="F210" s="18"/>
      <c r="G210" s="13"/>
      <c r="J210" s="512"/>
      <c r="K210" s="512"/>
      <c r="L210" s="512"/>
      <c r="M210" s="512"/>
      <c r="O210" s="1"/>
      <c r="P210" s="18"/>
      <c r="Q210" s="13"/>
    </row>
    <row r="211" spans="5:17">
      <c r="E211" s="1"/>
      <c r="F211" s="18"/>
      <c r="G211" s="13"/>
      <c r="J211" s="512"/>
      <c r="K211" s="512"/>
      <c r="L211" s="512"/>
      <c r="M211" s="512"/>
      <c r="O211" s="1"/>
      <c r="P211" s="18"/>
      <c r="Q211" s="13"/>
    </row>
    <row r="212" spans="5:17">
      <c r="E212" s="1"/>
      <c r="F212" s="18"/>
      <c r="G212" s="13"/>
      <c r="J212" s="512"/>
      <c r="K212" s="512"/>
      <c r="L212" s="512"/>
      <c r="M212" s="512"/>
      <c r="O212" s="1"/>
      <c r="P212" s="18"/>
      <c r="Q212" s="13"/>
    </row>
    <row r="213" spans="5:17">
      <c r="E213" s="1"/>
      <c r="F213" s="18"/>
      <c r="G213" s="13"/>
      <c r="J213" s="512"/>
      <c r="K213" s="512"/>
      <c r="L213" s="512"/>
      <c r="M213" s="512"/>
      <c r="O213" s="1"/>
      <c r="P213" s="18"/>
      <c r="Q213" s="13"/>
    </row>
    <row r="214" spans="5:17">
      <c r="E214" s="1"/>
      <c r="F214" s="18"/>
      <c r="G214" s="13"/>
      <c r="J214" s="512"/>
      <c r="K214" s="512"/>
      <c r="L214" s="512"/>
      <c r="M214" s="512"/>
      <c r="O214" s="1"/>
      <c r="P214" s="18"/>
      <c r="Q214" s="13"/>
    </row>
    <row r="215" spans="5:17">
      <c r="E215" s="1"/>
      <c r="F215" s="18"/>
      <c r="G215" s="13"/>
      <c r="J215" s="512"/>
      <c r="K215" s="512"/>
      <c r="L215" s="512"/>
      <c r="M215" s="512"/>
      <c r="O215" s="1"/>
      <c r="P215" s="18"/>
      <c r="Q215" s="13"/>
    </row>
    <row r="216" spans="5:17">
      <c r="E216" s="1"/>
      <c r="F216" s="18"/>
      <c r="G216" s="13"/>
      <c r="J216" s="512"/>
      <c r="K216" s="512"/>
      <c r="L216" s="512"/>
      <c r="M216" s="512"/>
      <c r="O216" s="1"/>
      <c r="P216" s="18"/>
      <c r="Q216" s="13"/>
    </row>
    <row r="217" spans="5:17">
      <c r="E217" s="1"/>
      <c r="F217" s="18"/>
      <c r="G217" s="13"/>
      <c r="J217" s="512"/>
      <c r="K217" s="512"/>
      <c r="L217" s="512"/>
      <c r="M217" s="512"/>
      <c r="O217" s="1"/>
      <c r="P217" s="18"/>
      <c r="Q217" s="13"/>
    </row>
    <row r="218" spans="5:17">
      <c r="E218" s="1"/>
      <c r="F218" s="18"/>
      <c r="G218" s="13"/>
      <c r="J218" s="512"/>
      <c r="K218" s="512"/>
      <c r="L218" s="512"/>
      <c r="M218" s="512"/>
      <c r="O218" s="1"/>
      <c r="P218" s="18"/>
      <c r="Q218" s="13"/>
    </row>
    <row r="219" spans="5:17">
      <c r="E219" s="1"/>
      <c r="F219" s="18"/>
      <c r="G219" s="13"/>
      <c r="J219" s="512"/>
      <c r="K219" s="512"/>
      <c r="L219" s="512"/>
      <c r="M219" s="512"/>
      <c r="O219" s="1"/>
      <c r="P219" s="18"/>
      <c r="Q219" s="13"/>
    </row>
    <row r="220" spans="5:17">
      <c r="E220" s="1"/>
      <c r="F220" s="18"/>
      <c r="G220" s="13"/>
      <c r="J220" s="512"/>
      <c r="K220" s="512"/>
      <c r="L220" s="512"/>
      <c r="M220" s="512"/>
      <c r="O220" s="1"/>
      <c r="P220" s="18"/>
      <c r="Q220" s="13"/>
    </row>
    <row r="221" spans="5:17">
      <c r="E221" s="1"/>
      <c r="F221" s="18"/>
      <c r="G221" s="13"/>
      <c r="J221" s="512"/>
      <c r="K221" s="512"/>
      <c r="L221" s="512"/>
      <c r="M221" s="512"/>
      <c r="O221" s="1"/>
      <c r="P221" s="18"/>
      <c r="Q221" s="13"/>
    </row>
    <row r="222" spans="5:17">
      <c r="E222" s="1"/>
      <c r="F222" s="18"/>
      <c r="G222" s="13"/>
      <c r="J222" s="512"/>
      <c r="K222" s="512"/>
      <c r="L222" s="512"/>
      <c r="M222" s="512"/>
      <c r="O222" s="1"/>
      <c r="P222" s="18"/>
      <c r="Q222" s="13"/>
    </row>
    <row r="223" spans="5:17">
      <c r="E223" s="1"/>
      <c r="F223" s="18"/>
      <c r="G223" s="13"/>
      <c r="J223" s="512"/>
      <c r="K223" s="512"/>
      <c r="L223" s="512"/>
      <c r="M223" s="512"/>
      <c r="O223" s="1"/>
      <c r="P223" s="18"/>
      <c r="Q223" s="13"/>
    </row>
    <row r="224" spans="5:17">
      <c r="E224" s="1"/>
      <c r="F224" s="18"/>
      <c r="G224" s="13"/>
      <c r="J224" s="512"/>
      <c r="K224" s="512"/>
      <c r="L224" s="512"/>
      <c r="M224" s="512"/>
      <c r="O224" s="1"/>
      <c r="P224" s="18"/>
      <c r="Q224" s="13"/>
    </row>
    <row r="225" spans="5:17">
      <c r="E225" s="1"/>
      <c r="F225" s="18"/>
      <c r="G225" s="13"/>
      <c r="J225" s="512"/>
      <c r="K225" s="512"/>
      <c r="L225" s="512"/>
      <c r="M225" s="512"/>
      <c r="O225" s="1"/>
      <c r="P225" s="18"/>
      <c r="Q225" s="13"/>
    </row>
    <row r="226" spans="5:17">
      <c r="E226" s="1"/>
      <c r="F226" s="18"/>
      <c r="G226" s="13"/>
      <c r="J226" s="512"/>
      <c r="K226" s="512"/>
      <c r="L226" s="512"/>
      <c r="M226" s="512"/>
      <c r="O226" s="1"/>
      <c r="P226" s="18"/>
      <c r="Q226" s="13"/>
    </row>
    <row r="227" spans="5:17">
      <c r="E227" s="1"/>
      <c r="F227" s="18"/>
      <c r="G227" s="13"/>
      <c r="J227" s="512"/>
      <c r="K227" s="512"/>
      <c r="L227" s="512"/>
      <c r="M227" s="512"/>
      <c r="O227" s="1"/>
      <c r="P227" s="18"/>
      <c r="Q227" s="13"/>
    </row>
    <row r="228" spans="5:17">
      <c r="E228" s="1"/>
      <c r="F228" s="18"/>
      <c r="G228" s="13"/>
      <c r="J228" s="512"/>
      <c r="K228" s="512"/>
      <c r="L228" s="512"/>
      <c r="M228" s="512"/>
      <c r="O228" s="1"/>
      <c r="P228" s="18"/>
      <c r="Q228" s="13"/>
    </row>
    <row r="229" spans="5:17">
      <c r="E229" s="1"/>
      <c r="F229" s="18"/>
      <c r="G229" s="13"/>
      <c r="J229" s="512"/>
      <c r="K229" s="512"/>
      <c r="L229" s="512"/>
      <c r="M229" s="512"/>
      <c r="O229" s="1"/>
      <c r="P229" s="18"/>
      <c r="Q229" s="13"/>
    </row>
    <row r="230" spans="5:17">
      <c r="E230" s="1"/>
      <c r="F230" s="18"/>
      <c r="G230" s="13"/>
      <c r="J230" s="512"/>
      <c r="K230" s="512"/>
      <c r="L230" s="512"/>
      <c r="M230" s="512"/>
      <c r="O230" s="1"/>
      <c r="P230" s="18"/>
      <c r="Q230" s="13"/>
    </row>
    <row r="231" spans="5:17">
      <c r="E231" s="1"/>
      <c r="F231" s="18"/>
      <c r="G231" s="13"/>
      <c r="J231" s="512"/>
      <c r="K231" s="512"/>
      <c r="L231" s="512"/>
      <c r="M231" s="512"/>
      <c r="O231" s="1"/>
      <c r="P231" s="18"/>
      <c r="Q231" s="13"/>
    </row>
    <row r="232" spans="5:17">
      <c r="E232" s="1"/>
      <c r="F232" s="18"/>
      <c r="G232" s="13"/>
      <c r="J232" s="512"/>
      <c r="K232" s="512"/>
      <c r="L232" s="512"/>
      <c r="M232" s="512"/>
      <c r="O232" s="1"/>
      <c r="P232" s="18"/>
      <c r="Q232" s="13"/>
    </row>
    <row r="233" spans="5:17">
      <c r="E233" s="1"/>
      <c r="F233" s="18"/>
      <c r="G233" s="13"/>
      <c r="J233" s="512"/>
      <c r="K233" s="512"/>
      <c r="L233" s="512"/>
      <c r="M233" s="512"/>
      <c r="O233" s="1"/>
      <c r="P233" s="18"/>
      <c r="Q233" s="13"/>
    </row>
    <row r="234" spans="5:17">
      <c r="E234" s="1"/>
      <c r="F234" s="18"/>
      <c r="G234" s="13"/>
      <c r="J234" s="512"/>
      <c r="K234" s="512"/>
      <c r="L234" s="512"/>
      <c r="M234" s="512"/>
      <c r="O234" s="1"/>
      <c r="P234" s="18"/>
      <c r="Q234" s="13"/>
    </row>
    <row r="235" spans="5:17">
      <c r="E235" s="1"/>
      <c r="F235" s="18"/>
      <c r="G235" s="13"/>
      <c r="J235" s="512"/>
      <c r="K235" s="512"/>
      <c r="L235" s="512"/>
      <c r="M235" s="512"/>
      <c r="O235" s="1"/>
      <c r="P235" s="18"/>
      <c r="Q235" s="13"/>
    </row>
    <row r="236" spans="5:17">
      <c r="E236" s="1"/>
      <c r="F236" s="18"/>
      <c r="G236" s="13"/>
      <c r="J236" s="512"/>
      <c r="K236" s="512"/>
      <c r="L236" s="512"/>
      <c r="M236" s="512"/>
      <c r="O236" s="1"/>
      <c r="P236" s="18"/>
      <c r="Q236" s="13"/>
    </row>
    <row r="237" spans="5:17">
      <c r="E237" s="1"/>
      <c r="F237" s="18"/>
      <c r="G237" s="13"/>
      <c r="J237" s="512"/>
      <c r="K237" s="512"/>
      <c r="L237" s="512"/>
      <c r="M237" s="512"/>
      <c r="O237" s="1"/>
      <c r="P237" s="18"/>
      <c r="Q237" s="13"/>
    </row>
    <row r="238" spans="5:17">
      <c r="E238" s="1"/>
      <c r="F238" s="18"/>
      <c r="G238" s="13"/>
      <c r="J238" s="512"/>
      <c r="K238" s="512"/>
      <c r="L238" s="512"/>
      <c r="M238" s="512"/>
      <c r="O238" s="1"/>
      <c r="P238" s="18"/>
      <c r="Q238" s="13"/>
    </row>
    <row r="239" spans="5:17">
      <c r="E239" s="1"/>
      <c r="F239" s="18"/>
      <c r="G239" s="13"/>
      <c r="J239" s="512"/>
      <c r="K239" s="512"/>
      <c r="L239" s="512"/>
      <c r="M239" s="512"/>
      <c r="O239" s="1"/>
      <c r="P239" s="18"/>
      <c r="Q239" s="13"/>
    </row>
    <row r="240" spans="5:17">
      <c r="E240" s="1"/>
      <c r="F240" s="18"/>
      <c r="G240" s="13"/>
      <c r="J240" s="512"/>
      <c r="K240" s="512"/>
      <c r="L240" s="512"/>
      <c r="M240" s="512"/>
      <c r="O240" s="1"/>
      <c r="P240" s="18"/>
      <c r="Q240" s="13"/>
    </row>
    <row r="241" spans="5:17">
      <c r="E241" s="1"/>
      <c r="F241" s="18"/>
      <c r="G241" s="13"/>
      <c r="J241" s="512"/>
      <c r="K241" s="512"/>
      <c r="L241" s="512"/>
      <c r="M241" s="512"/>
      <c r="O241" s="1"/>
      <c r="P241" s="18"/>
      <c r="Q241" s="13"/>
    </row>
    <row r="242" spans="5:17">
      <c r="E242" s="1"/>
      <c r="F242" s="18"/>
      <c r="G242" s="13"/>
      <c r="J242" s="512"/>
      <c r="K242" s="512"/>
      <c r="L242" s="512"/>
      <c r="M242" s="512"/>
      <c r="O242" s="1"/>
      <c r="P242" s="18"/>
      <c r="Q242" s="13"/>
    </row>
    <row r="243" spans="5:17">
      <c r="E243" s="1"/>
      <c r="F243" s="18"/>
      <c r="G243" s="13"/>
      <c r="J243" s="512"/>
      <c r="K243" s="512"/>
      <c r="L243" s="512"/>
      <c r="M243" s="512"/>
      <c r="O243" s="1"/>
      <c r="P243" s="18"/>
      <c r="Q243" s="13"/>
    </row>
    <row r="244" spans="5:17">
      <c r="E244" s="1"/>
      <c r="F244" s="18"/>
      <c r="G244" s="13"/>
      <c r="J244" s="512"/>
      <c r="K244" s="512"/>
      <c r="L244" s="512"/>
      <c r="M244" s="512"/>
      <c r="O244" s="1"/>
      <c r="P244" s="18"/>
      <c r="Q244" s="13"/>
    </row>
    <row r="245" spans="5:17">
      <c r="E245" s="1"/>
      <c r="F245" s="18"/>
      <c r="G245" s="13"/>
      <c r="J245" s="512"/>
      <c r="K245" s="512"/>
      <c r="L245" s="512"/>
      <c r="M245" s="512"/>
      <c r="O245" s="1"/>
      <c r="P245" s="18"/>
      <c r="Q245" s="13"/>
    </row>
    <row r="246" spans="5:17">
      <c r="E246" s="1"/>
      <c r="F246" s="18"/>
      <c r="G246" s="13"/>
      <c r="J246" s="512"/>
      <c r="K246" s="512"/>
      <c r="L246" s="512"/>
      <c r="M246" s="512"/>
      <c r="O246" s="1"/>
      <c r="P246" s="18"/>
      <c r="Q246" s="13"/>
    </row>
    <row r="247" spans="5:17">
      <c r="E247" s="1"/>
      <c r="F247" s="18"/>
      <c r="G247" s="13"/>
      <c r="J247" s="512"/>
      <c r="K247" s="512"/>
      <c r="L247" s="512"/>
      <c r="M247" s="512"/>
      <c r="O247" s="1"/>
      <c r="P247" s="18"/>
      <c r="Q247" s="13"/>
    </row>
    <row r="248" spans="5:17">
      <c r="E248" s="1"/>
      <c r="F248" s="18"/>
      <c r="G248" s="13"/>
      <c r="J248" s="512"/>
      <c r="K248" s="512"/>
      <c r="L248" s="512"/>
      <c r="M248" s="512"/>
      <c r="O248" s="1"/>
      <c r="P248" s="18"/>
      <c r="Q248" s="13"/>
    </row>
    <row r="249" spans="5:17">
      <c r="E249" s="1"/>
      <c r="F249" s="18"/>
      <c r="G249" s="13"/>
      <c r="J249" s="512"/>
      <c r="K249" s="512"/>
      <c r="L249" s="512"/>
      <c r="M249" s="512"/>
      <c r="O249" s="1"/>
      <c r="P249" s="18"/>
      <c r="Q249" s="13"/>
    </row>
    <row r="250" spans="5:17">
      <c r="E250" s="1"/>
      <c r="F250" s="18"/>
      <c r="G250" s="13"/>
      <c r="J250" s="512"/>
      <c r="K250" s="512"/>
      <c r="L250" s="512"/>
      <c r="M250" s="512"/>
      <c r="O250" s="1"/>
      <c r="P250" s="18"/>
      <c r="Q250" s="13"/>
    </row>
    <row r="251" spans="5:17">
      <c r="E251" s="1"/>
      <c r="F251" s="18"/>
      <c r="G251" s="13"/>
      <c r="J251" s="512"/>
      <c r="K251" s="512"/>
      <c r="L251" s="512"/>
      <c r="M251" s="512"/>
      <c r="O251" s="1"/>
      <c r="P251" s="18"/>
      <c r="Q251" s="13"/>
    </row>
    <row r="252" spans="5:17">
      <c r="E252" s="1"/>
      <c r="F252" s="18"/>
      <c r="G252" s="13"/>
      <c r="J252" s="512"/>
      <c r="K252" s="512"/>
      <c r="L252" s="512"/>
      <c r="M252" s="512"/>
      <c r="O252" s="1"/>
      <c r="P252" s="18"/>
      <c r="Q252" s="13"/>
    </row>
    <row r="253" spans="5:17">
      <c r="E253" s="1"/>
      <c r="F253" s="18"/>
      <c r="G253" s="13"/>
      <c r="J253" s="512"/>
      <c r="K253" s="512"/>
      <c r="L253" s="512"/>
      <c r="M253" s="512"/>
      <c r="O253" s="1"/>
      <c r="P253" s="18"/>
      <c r="Q253" s="13"/>
    </row>
    <row r="254" spans="5:17">
      <c r="E254" s="1"/>
      <c r="F254" s="18"/>
      <c r="G254" s="13"/>
      <c r="J254" s="512"/>
      <c r="K254" s="512"/>
      <c r="L254" s="512"/>
      <c r="M254" s="512"/>
      <c r="O254" s="1"/>
      <c r="P254" s="18"/>
      <c r="Q254" s="13"/>
    </row>
    <row r="255" spans="5:17">
      <c r="E255" s="1"/>
      <c r="F255" s="18"/>
      <c r="G255" s="13"/>
      <c r="J255" s="512"/>
      <c r="K255" s="512"/>
      <c r="L255" s="512"/>
      <c r="M255" s="512"/>
      <c r="O255" s="1"/>
      <c r="P255" s="18"/>
      <c r="Q255" s="13"/>
    </row>
    <row r="256" spans="5:17">
      <c r="E256" s="1"/>
      <c r="F256" s="18"/>
      <c r="G256" s="13"/>
      <c r="J256" s="512"/>
      <c r="K256" s="512"/>
      <c r="L256" s="512"/>
      <c r="M256" s="512"/>
      <c r="O256" s="1"/>
      <c r="P256" s="18"/>
      <c r="Q256" s="13"/>
    </row>
    <row r="257" spans="5:17">
      <c r="E257" s="1"/>
      <c r="F257" s="18"/>
      <c r="G257" s="13"/>
      <c r="J257" s="512"/>
      <c r="K257" s="512"/>
      <c r="L257" s="512"/>
      <c r="M257" s="512"/>
      <c r="O257" s="1"/>
      <c r="P257" s="18"/>
      <c r="Q257" s="13"/>
    </row>
    <row r="258" spans="5:17">
      <c r="E258" s="1"/>
      <c r="F258" s="18"/>
      <c r="G258" s="13"/>
      <c r="J258" s="512"/>
      <c r="K258" s="512"/>
      <c r="L258" s="512"/>
      <c r="M258" s="512"/>
      <c r="O258" s="1"/>
      <c r="P258" s="18"/>
      <c r="Q258" s="13"/>
    </row>
    <row r="259" spans="5:17">
      <c r="E259" s="1"/>
      <c r="F259" s="18"/>
      <c r="G259" s="13"/>
      <c r="J259" s="512"/>
      <c r="K259" s="512"/>
      <c r="L259" s="512"/>
      <c r="M259" s="512"/>
      <c r="O259" s="1"/>
      <c r="P259" s="18"/>
      <c r="Q259" s="13"/>
    </row>
    <row r="260" spans="5:17">
      <c r="E260" s="1"/>
      <c r="F260" s="18"/>
      <c r="G260" s="13"/>
      <c r="J260" s="512"/>
      <c r="K260" s="512"/>
      <c r="L260" s="512"/>
      <c r="M260" s="512"/>
      <c r="O260" s="1"/>
      <c r="P260" s="18"/>
      <c r="Q260" s="13"/>
    </row>
    <row r="261" spans="5:17">
      <c r="E261" s="1"/>
      <c r="F261" s="18"/>
      <c r="G261" s="13"/>
      <c r="J261" s="512"/>
      <c r="K261" s="512"/>
      <c r="L261" s="512"/>
      <c r="M261" s="512"/>
      <c r="O261" s="1"/>
      <c r="P261" s="18"/>
      <c r="Q261" s="13"/>
    </row>
    <row r="262" spans="5:17">
      <c r="E262" s="1"/>
      <c r="F262" s="18"/>
      <c r="G262" s="13"/>
      <c r="J262" s="512"/>
      <c r="K262" s="512"/>
      <c r="L262" s="512"/>
      <c r="M262" s="512"/>
      <c r="O262" s="1"/>
      <c r="P262" s="18"/>
      <c r="Q262" s="13"/>
    </row>
    <row r="263" spans="5:17">
      <c r="E263" s="1"/>
      <c r="F263" s="18"/>
      <c r="G263" s="13"/>
      <c r="J263" s="512"/>
      <c r="K263" s="512"/>
      <c r="L263" s="512"/>
      <c r="M263" s="512"/>
      <c r="O263" s="1"/>
      <c r="P263" s="18"/>
      <c r="Q263" s="13"/>
    </row>
    <row r="264" spans="5:17">
      <c r="E264" s="1"/>
      <c r="F264" s="18"/>
      <c r="G264" s="13"/>
      <c r="J264" s="512"/>
      <c r="K264" s="512"/>
      <c r="L264" s="512"/>
      <c r="M264" s="512"/>
      <c r="O264" s="1"/>
      <c r="P264" s="18"/>
      <c r="Q264" s="13"/>
    </row>
    <row r="265" spans="5:17">
      <c r="E265" s="1"/>
      <c r="F265" s="18"/>
      <c r="G265" s="13"/>
      <c r="J265" s="512"/>
      <c r="K265" s="512"/>
      <c r="L265" s="512"/>
      <c r="M265" s="512"/>
      <c r="O265" s="1"/>
      <c r="P265" s="18"/>
      <c r="Q265" s="13"/>
    </row>
    <row r="266" spans="5:17">
      <c r="E266" s="1"/>
      <c r="F266" s="18"/>
      <c r="G266" s="13"/>
      <c r="J266" s="512"/>
      <c r="K266" s="512"/>
      <c r="L266" s="512"/>
      <c r="M266" s="512"/>
      <c r="O266" s="1"/>
      <c r="P266" s="18"/>
      <c r="Q266" s="13"/>
    </row>
    <row r="267" spans="5:17">
      <c r="E267" s="1"/>
      <c r="F267" s="18"/>
      <c r="G267" s="13"/>
      <c r="J267" s="512"/>
      <c r="K267" s="512"/>
      <c r="L267" s="512"/>
      <c r="M267" s="512"/>
      <c r="O267" s="1"/>
      <c r="P267" s="18"/>
      <c r="Q267" s="13"/>
    </row>
    <row r="268" spans="5:17">
      <c r="E268" s="1"/>
      <c r="F268" s="18"/>
      <c r="G268" s="13"/>
      <c r="J268" s="512"/>
      <c r="K268" s="512"/>
      <c r="L268" s="512"/>
      <c r="M268" s="512"/>
      <c r="O268" s="1"/>
      <c r="P268" s="18"/>
      <c r="Q268" s="13"/>
    </row>
    <row r="269" spans="5:17">
      <c r="E269" s="1"/>
      <c r="F269" s="18"/>
      <c r="G269" s="13"/>
      <c r="J269" s="512"/>
      <c r="K269" s="512"/>
      <c r="L269" s="512"/>
      <c r="M269" s="512"/>
      <c r="O269" s="1"/>
      <c r="P269" s="18"/>
      <c r="Q269" s="13"/>
    </row>
    <row r="270" spans="5:17">
      <c r="E270" s="1"/>
      <c r="F270" s="18"/>
      <c r="G270" s="13"/>
      <c r="J270" s="512"/>
      <c r="K270" s="512"/>
      <c r="L270" s="512"/>
      <c r="M270" s="512"/>
      <c r="O270" s="1"/>
      <c r="P270" s="18"/>
      <c r="Q270" s="13"/>
    </row>
    <row r="271" spans="5:17">
      <c r="E271" s="1"/>
      <c r="F271" s="18"/>
      <c r="G271" s="13"/>
      <c r="J271" s="512"/>
      <c r="K271" s="512"/>
      <c r="L271" s="512"/>
      <c r="M271" s="512"/>
      <c r="O271" s="1"/>
      <c r="P271" s="18"/>
      <c r="Q271" s="13"/>
    </row>
    <row r="272" spans="5:17">
      <c r="E272" s="1"/>
      <c r="F272" s="18"/>
      <c r="G272" s="13"/>
      <c r="J272" s="512"/>
      <c r="K272" s="512"/>
      <c r="L272" s="512"/>
      <c r="M272" s="512"/>
      <c r="O272" s="1"/>
      <c r="P272" s="18"/>
      <c r="Q272" s="13"/>
    </row>
    <row r="273" spans="5:17">
      <c r="E273" s="1"/>
      <c r="F273" s="18"/>
      <c r="G273" s="13"/>
      <c r="J273" s="512"/>
      <c r="K273" s="512"/>
      <c r="L273" s="512"/>
      <c r="M273" s="512"/>
      <c r="O273" s="1"/>
      <c r="P273" s="18"/>
      <c r="Q273" s="13"/>
    </row>
    <row r="274" spans="5:17">
      <c r="E274" s="1"/>
      <c r="F274" s="18"/>
      <c r="G274" s="13"/>
      <c r="J274" s="512"/>
      <c r="K274" s="512"/>
      <c r="L274" s="512"/>
      <c r="M274" s="512"/>
      <c r="O274" s="1"/>
      <c r="P274" s="18"/>
      <c r="Q274" s="13"/>
    </row>
    <row r="275" spans="5:17">
      <c r="E275" s="1"/>
      <c r="F275" s="18"/>
      <c r="G275" s="13"/>
      <c r="J275" s="512"/>
      <c r="K275" s="512"/>
      <c r="L275" s="512"/>
      <c r="M275" s="512"/>
      <c r="O275" s="1"/>
      <c r="P275" s="18"/>
      <c r="Q275" s="13"/>
    </row>
    <row r="276" spans="5:17">
      <c r="E276" s="1"/>
      <c r="F276" s="18"/>
      <c r="G276" s="13"/>
      <c r="J276" s="512"/>
      <c r="K276" s="512"/>
      <c r="L276" s="512"/>
      <c r="M276" s="512"/>
      <c r="O276" s="1"/>
      <c r="P276" s="18"/>
      <c r="Q276" s="13"/>
    </row>
    <row r="277" spans="5:17">
      <c r="E277" s="1"/>
      <c r="F277" s="18"/>
      <c r="G277" s="13"/>
      <c r="J277" s="512"/>
      <c r="K277" s="512"/>
      <c r="L277" s="512"/>
      <c r="M277" s="512"/>
      <c r="O277" s="1"/>
      <c r="P277" s="18"/>
      <c r="Q277" s="13"/>
    </row>
    <row r="278" spans="5:17">
      <c r="E278" s="1"/>
      <c r="F278" s="18"/>
      <c r="G278" s="13"/>
      <c r="J278" s="512"/>
      <c r="K278" s="512"/>
      <c r="L278" s="512"/>
      <c r="M278" s="512"/>
      <c r="O278" s="1"/>
      <c r="P278" s="18"/>
      <c r="Q278" s="13"/>
    </row>
    <row r="279" spans="5:17">
      <c r="E279" s="1"/>
      <c r="F279" s="18"/>
      <c r="G279" s="13"/>
      <c r="J279" s="512"/>
      <c r="K279" s="512"/>
      <c r="L279" s="512"/>
      <c r="M279" s="512"/>
      <c r="O279" s="1"/>
      <c r="P279" s="18"/>
      <c r="Q279" s="13"/>
    </row>
    <row r="280" spans="5:17">
      <c r="E280" s="1"/>
      <c r="F280" s="18"/>
      <c r="G280" s="13"/>
      <c r="J280" s="512"/>
      <c r="K280" s="512"/>
      <c r="L280" s="512"/>
      <c r="M280" s="512"/>
      <c r="O280" s="1"/>
      <c r="P280" s="18"/>
      <c r="Q280" s="13"/>
    </row>
    <row r="281" spans="5:17">
      <c r="E281" s="1"/>
      <c r="F281" s="18"/>
      <c r="G281" s="13"/>
      <c r="J281" s="512"/>
      <c r="K281" s="512"/>
      <c r="L281" s="512"/>
      <c r="M281" s="512"/>
      <c r="O281" s="1"/>
      <c r="P281" s="18"/>
      <c r="Q281" s="13"/>
    </row>
    <row r="282" spans="5:17">
      <c r="E282" s="1"/>
      <c r="F282" s="18"/>
      <c r="G282" s="13"/>
      <c r="J282" s="512"/>
      <c r="K282" s="512"/>
      <c r="L282" s="512"/>
      <c r="M282" s="512"/>
      <c r="O282" s="1"/>
      <c r="P282" s="18"/>
      <c r="Q282" s="13"/>
    </row>
    <row r="283" spans="5:17">
      <c r="E283" s="1"/>
      <c r="F283" s="18"/>
      <c r="G283" s="13"/>
      <c r="J283" s="512"/>
      <c r="K283" s="512"/>
      <c r="L283" s="512"/>
      <c r="M283" s="512"/>
      <c r="O283" s="1"/>
      <c r="P283" s="18"/>
      <c r="Q283" s="13"/>
    </row>
    <row r="284" spans="5:17">
      <c r="E284" s="1"/>
      <c r="F284" s="18"/>
      <c r="G284" s="13"/>
      <c r="J284" s="512"/>
      <c r="K284" s="512"/>
      <c r="L284" s="512"/>
      <c r="M284" s="512"/>
      <c r="O284" s="1"/>
      <c r="P284" s="18"/>
      <c r="Q284" s="13"/>
    </row>
    <row r="285" spans="5:17">
      <c r="E285" s="1"/>
      <c r="F285" s="18"/>
      <c r="G285" s="13"/>
      <c r="J285" s="512"/>
      <c r="K285" s="512"/>
      <c r="L285" s="512"/>
      <c r="M285" s="512"/>
      <c r="O285" s="1"/>
      <c r="P285" s="18"/>
      <c r="Q285" s="13"/>
    </row>
    <row r="286" spans="5:17">
      <c r="E286" s="1"/>
      <c r="F286" s="18"/>
      <c r="G286" s="13"/>
      <c r="J286" s="512"/>
      <c r="K286" s="512"/>
      <c r="L286" s="512"/>
      <c r="M286" s="512"/>
      <c r="O286" s="1"/>
      <c r="P286" s="18"/>
      <c r="Q286" s="13"/>
    </row>
    <row r="287" spans="5:17">
      <c r="E287" s="1"/>
      <c r="F287" s="18"/>
      <c r="G287" s="13"/>
      <c r="J287" s="512"/>
      <c r="K287" s="512"/>
      <c r="L287" s="512"/>
      <c r="M287" s="512"/>
      <c r="O287" s="1"/>
      <c r="P287" s="18"/>
      <c r="Q287" s="13"/>
    </row>
    <row r="288" spans="5:17">
      <c r="E288" s="1"/>
      <c r="F288" s="18"/>
      <c r="G288" s="13"/>
      <c r="J288" s="512"/>
      <c r="K288" s="512"/>
      <c r="L288" s="512"/>
      <c r="M288" s="512"/>
      <c r="O288" s="1"/>
      <c r="P288" s="18"/>
      <c r="Q288" s="13"/>
    </row>
    <row r="289" spans="5:17">
      <c r="E289" s="1"/>
      <c r="F289" s="18"/>
      <c r="G289" s="13"/>
      <c r="J289" s="512"/>
      <c r="K289" s="512"/>
      <c r="L289" s="512"/>
      <c r="M289" s="512"/>
      <c r="O289" s="1"/>
      <c r="P289" s="18"/>
      <c r="Q289" s="13"/>
    </row>
    <row r="290" spans="5:17">
      <c r="E290" s="1"/>
      <c r="F290" s="18"/>
      <c r="G290" s="13"/>
      <c r="J290" s="512"/>
      <c r="K290" s="512"/>
      <c r="L290" s="512"/>
      <c r="M290" s="512"/>
      <c r="O290" s="1"/>
      <c r="P290" s="18"/>
      <c r="Q290" s="13"/>
    </row>
    <row r="291" spans="5:17">
      <c r="E291" s="1"/>
      <c r="F291" s="18"/>
      <c r="G291" s="13"/>
      <c r="J291" s="512"/>
      <c r="K291" s="512"/>
      <c r="L291" s="512"/>
      <c r="M291" s="512"/>
      <c r="O291" s="1"/>
      <c r="P291" s="18"/>
      <c r="Q291" s="13"/>
    </row>
    <row r="292" spans="5:17">
      <c r="E292" s="1"/>
      <c r="F292" s="18"/>
      <c r="G292" s="13"/>
      <c r="J292" s="512"/>
      <c r="K292" s="512"/>
      <c r="L292" s="512"/>
      <c r="M292" s="512"/>
      <c r="O292" s="1"/>
      <c r="P292" s="18"/>
      <c r="Q292" s="13"/>
    </row>
    <row r="293" spans="5:17">
      <c r="E293" s="1"/>
      <c r="F293" s="18"/>
      <c r="G293" s="13"/>
      <c r="J293" s="512"/>
      <c r="K293" s="512"/>
      <c r="L293" s="512"/>
      <c r="M293" s="512"/>
      <c r="O293" s="1"/>
      <c r="P293" s="18"/>
      <c r="Q293" s="13"/>
    </row>
    <row r="294" spans="5:17">
      <c r="E294" s="1"/>
      <c r="F294" s="18"/>
      <c r="G294" s="13"/>
      <c r="J294" s="512"/>
      <c r="K294" s="512"/>
      <c r="L294" s="512"/>
      <c r="M294" s="512"/>
      <c r="O294" s="1"/>
      <c r="P294" s="18"/>
      <c r="Q294" s="13"/>
    </row>
    <row r="295" spans="5:17">
      <c r="E295" s="1"/>
      <c r="F295" s="18"/>
      <c r="G295" s="13"/>
      <c r="J295" s="512"/>
      <c r="K295" s="512"/>
      <c r="L295" s="512"/>
      <c r="M295" s="512"/>
      <c r="O295" s="1"/>
      <c r="P295" s="18"/>
      <c r="Q295" s="13"/>
    </row>
    <row r="296" spans="5:17">
      <c r="E296" s="1"/>
      <c r="F296" s="18"/>
      <c r="G296" s="13"/>
      <c r="J296" s="512"/>
      <c r="K296" s="512"/>
      <c r="L296" s="512"/>
      <c r="M296" s="512"/>
      <c r="O296" s="1"/>
      <c r="P296" s="18"/>
      <c r="Q296" s="13"/>
    </row>
    <row r="297" spans="5:17">
      <c r="E297" s="1"/>
      <c r="F297" s="18"/>
      <c r="G297" s="13"/>
      <c r="J297" s="512"/>
      <c r="K297" s="512"/>
      <c r="L297" s="512"/>
      <c r="M297" s="512"/>
      <c r="O297" s="1"/>
      <c r="P297" s="18"/>
      <c r="Q297" s="13"/>
    </row>
    <row r="298" spans="5:17">
      <c r="E298" s="1"/>
      <c r="F298" s="18"/>
      <c r="G298" s="13"/>
      <c r="J298" s="512"/>
      <c r="K298" s="512"/>
      <c r="L298" s="512"/>
      <c r="M298" s="512"/>
      <c r="O298" s="1"/>
      <c r="P298" s="18"/>
      <c r="Q298" s="13"/>
    </row>
    <row r="299" spans="5:17">
      <c r="E299" s="1"/>
      <c r="F299" s="18"/>
      <c r="G299" s="13"/>
      <c r="J299" s="512"/>
      <c r="K299" s="512"/>
      <c r="L299" s="512"/>
      <c r="M299" s="512"/>
      <c r="O299" s="1"/>
      <c r="P299" s="18"/>
      <c r="Q299" s="13"/>
    </row>
    <row r="300" spans="5:17">
      <c r="E300" s="1"/>
      <c r="F300" s="18"/>
      <c r="G300" s="13"/>
      <c r="J300" s="512"/>
      <c r="K300" s="512"/>
      <c r="L300" s="512"/>
      <c r="M300" s="512"/>
      <c r="O300" s="1"/>
      <c r="P300" s="18"/>
      <c r="Q300" s="13"/>
    </row>
    <row r="301" spans="5:17">
      <c r="E301" s="1"/>
      <c r="F301" s="18"/>
      <c r="G301" s="13"/>
      <c r="J301" s="512"/>
      <c r="K301" s="512"/>
      <c r="L301" s="512"/>
      <c r="M301" s="512"/>
      <c r="O301" s="1"/>
      <c r="P301" s="18"/>
      <c r="Q301" s="13"/>
    </row>
    <row r="302" spans="5:17">
      <c r="E302" s="1"/>
      <c r="F302" s="18"/>
      <c r="G302" s="13"/>
      <c r="J302" s="512"/>
      <c r="K302" s="512"/>
      <c r="L302" s="512"/>
      <c r="M302" s="512"/>
      <c r="O302" s="1"/>
      <c r="P302" s="18"/>
      <c r="Q302" s="13"/>
    </row>
    <row r="303" spans="5:17">
      <c r="E303" s="1"/>
      <c r="F303" s="18"/>
      <c r="G303" s="13"/>
      <c r="J303" s="512"/>
      <c r="K303" s="512"/>
      <c r="L303" s="512"/>
      <c r="M303" s="512"/>
      <c r="O303" s="1"/>
      <c r="P303" s="18"/>
      <c r="Q303" s="13"/>
    </row>
    <row r="304" spans="5:17">
      <c r="E304" s="1"/>
      <c r="F304" s="18"/>
      <c r="G304" s="13"/>
      <c r="J304" s="512"/>
      <c r="K304" s="512"/>
      <c r="L304" s="512"/>
      <c r="M304" s="512"/>
      <c r="O304" s="1"/>
      <c r="P304" s="18"/>
      <c r="Q304" s="13"/>
    </row>
    <row r="305" spans="5:17">
      <c r="E305" s="1"/>
      <c r="F305" s="18"/>
      <c r="G305" s="13"/>
      <c r="J305" s="512"/>
      <c r="K305" s="512"/>
      <c r="L305" s="512"/>
      <c r="M305" s="512"/>
      <c r="O305" s="1"/>
      <c r="P305" s="18"/>
      <c r="Q305" s="13"/>
    </row>
    <row r="306" spans="5:17">
      <c r="E306" s="1"/>
      <c r="F306" s="18"/>
      <c r="G306" s="13"/>
      <c r="J306" s="512"/>
      <c r="K306" s="512"/>
      <c r="L306" s="512"/>
      <c r="M306" s="512"/>
      <c r="O306" s="1"/>
      <c r="P306" s="18"/>
      <c r="Q306" s="13"/>
    </row>
    <row r="307" spans="5:17">
      <c r="E307" s="1"/>
      <c r="F307" s="18"/>
      <c r="G307" s="13"/>
      <c r="J307" s="512"/>
      <c r="K307" s="512"/>
      <c r="L307" s="512"/>
      <c r="M307" s="512"/>
      <c r="O307" s="1"/>
      <c r="P307" s="18"/>
      <c r="Q307" s="13"/>
    </row>
    <row r="308" spans="5:17">
      <c r="E308" s="1"/>
      <c r="F308" s="18"/>
      <c r="G308" s="13"/>
      <c r="J308" s="512"/>
      <c r="K308" s="512"/>
      <c r="L308" s="512"/>
      <c r="M308" s="512"/>
      <c r="O308" s="1"/>
      <c r="P308" s="18"/>
      <c r="Q308" s="13"/>
    </row>
    <row r="309" spans="5:17">
      <c r="E309" s="1"/>
      <c r="F309" s="18"/>
      <c r="G309" s="13"/>
      <c r="J309" s="512"/>
      <c r="K309" s="512"/>
      <c r="L309" s="512"/>
      <c r="M309" s="512"/>
      <c r="O309" s="1"/>
      <c r="P309" s="18"/>
      <c r="Q309" s="13"/>
    </row>
    <row r="310" spans="5:17">
      <c r="E310" s="1"/>
      <c r="F310" s="18"/>
      <c r="G310" s="13"/>
      <c r="J310" s="512"/>
      <c r="K310" s="512"/>
      <c r="L310" s="512"/>
      <c r="M310" s="512"/>
      <c r="O310" s="1"/>
      <c r="P310" s="18"/>
      <c r="Q310" s="13"/>
    </row>
    <row r="311" spans="5:17">
      <c r="E311" s="1"/>
      <c r="F311" s="18"/>
      <c r="G311" s="13"/>
      <c r="J311" s="512"/>
      <c r="K311" s="512"/>
      <c r="L311" s="512"/>
      <c r="M311" s="512"/>
      <c r="O311" s="1"/>
      <c r="P311" s="18"/>
      <c r="Q311" s="13"/>
    </row>
    <row r="312" spans="5:17">
      <c r="E312" s="1"/>
      <c r="F312" s="18"/>
      <c r="G312" s="13"/>
      <c r="J312" s="512"/>
      <c r="K312" s="512"/>
      <c r="L312" s="512"/>
      <c r="M312" s="512"/>
      <c r="O312" s="1"/>
      <c r="P312" s="18"/>
      <c r="Q312" s="13"/>
    </row>
    <row r="313" spans="5:17">
      <c r="E313" s="1"/>
      <c r="F313" s="18"/>
      <c r="G313" s="13"/>
      <c r="J313" s="512"/>
      <c r="K313" s="512"/>
      <c r="L313" s="512"/>
      <c r="M313" s="512"/>
      <c r="O313" s="1"/>
      <c r="P313" s="18"/>
      <c r="Q313" s="13"/>
    </row>
    <row r="314" spans="5:17">
      <c r="E314" s="1"/>
      <c r="F314" s="18"/>
      <c r="G314" s="13"/>
      <c r="J314" s="512"/>
      <c r="K314" s="512"/>
      <c r="L314" s="512"/>
      <c r="M314" s="512"/>
      <c r="O314" s="1"/>
      <c r="P314" s="18"/>
      <c r="Q314" s="13"/>
    </row>
    <row r="315" spans="5:17">
      <c r="E315" s="1"/>
      <c r="F315" s="18"/>
      <c r="G315" s="13"/>
      <c r="J315" s="512"/>
      <c r="K315" s="512"/>
      <c r="L315" s="512"/>
      <c r="M315" s="512"/>
      <c r="O315" s="1"/>
      <c r="P315" s="18"/>
      <c r="Q315" s="13"/>
    </row>
    <row r="316" spans="5:17">
      <c r="E316" s="1"/>
      <c r="F316" s="18"/>
      <c r="G316" s="13"/>
      <c r="J316" s="512"/>
      <c r="K316" s="512"/>
      <c r="L316" s="512"/>
      <c r="M316" s="512"/>
      <c r="O316" s="1"/>
      <c r="P316" s="18"/>
      <c r="Q316" s="13"/>
    </row>
    <row r="317" spans="5:17">
      <c r="E317" s="1"/>
      <c r="F317" s="18"/>
      <c r="G317" s="13"/>
      <c r="J317" s="512"/>
      <c r="K317" s="512"/>
      <c r="L317" s="512"/>
      <c r="M317" s="512"/>
      <c r="O317" s="1"/>
      <c r="P317" s="18"/>
      <c r="Q317" s="13"/>
    </row>
    <row r="318" spans="5:17">
      <c r="E318" s="1"/>
      <c r="F318" s="18"/>
      <c r="G318" s="13"/>
      <c r="J318" s="512"/>
      <c r="K318" s="512"/>
      <c r="L318" s="512"/>
      <c r="M318" s="512"/>
      <c r="O318" s="1"/>
      <c r="P318" s="18"/>
      <c r="Q318" s="13"/>
    </row>
    <row r="319" spans="5:17">
      <c r="E319" s="1"/>
      <c r="F319" s="18"/>
      <c r="G319" s="13"/>
      <c r="J319" s="512"/>
      <c r="K319" s="512"/>
      <c r="L319" s="512"/>
      <c r="M319" s="512"/>
      <c r="O319" s="1"/>
      <c r="P319" s="18"/>
      <c r="Q319" s="13"/>
    </row>
    <row r="320" spans="5:17">
      <c r="E320" s="1"/>
      <c r="F320" s="18"/>
      <c r="G320" s="13"/>
      <c r="J320" s="512"/>
      <c r="K320" s="512"/>
      <c r="L320" s="512"/>
      <c r="M320" s="512"/>
      <c r="O320" s="1"/>
      <c r="P320" s="18"/>
      <c r="Q320" s="13"/>
    </row>
    <row r="321" spans="5:17">
      <c r="E321" s="1"/>
      <c r="F321" s="18"/>
      <c r="G321" s="13"/>
      <c r="J321" s="512"/>
      <c r="K321" s="512"/>
      <c r="L321" s="512"/>
      <c r="M321" s="512"/>
      <c r="O321" s="1"/>
      <c r="P321" s="18"/>
      <c r="Q321" s="13"/>
    </row>
    <row r="322" spans="5:17">
      <c r="E322" s="1"/>
      <c r="F322" s="18"/>
      <c r="G322" s="13"/>
      <c r="J322" s="512"/>
      <c r="K322" s="512"/>
      <c r="L322" s="512"/>
      <c r="M322" s="512"/>
      <c r="O322" s="1"/>
      <c r="P322" s="18"/>
      <c r="Q322" s="13"/>
    </row>
    <row r="323" spans="5:17">
      <c r="E323" s="1"/>
      <c r="F323" s="18"/>
      <c r="G323" s="13"/>
      <c r="J323" s="512"/>
      <c r="K323" s="512"/>
      <c r="L323" s="512"/>
      <c r="M323" s="512"/>
      <c r="O323" s="1"/>
      <c r="P323" s="18"/>
      <c r="Q323" s="13"/>
    </row>
    <row r="324" spans="5:17">
      <c r="E324" s="1"/>
      <c r="F324" s="18"/>
      <c r="G324" s="13"/>
      <c r="J324" s="512"/>
      <c r="K324" s="512"/>
      <c r="L324" s="512"/>
      <c r="M324" s="512"/>
      <c r="O324" s="1"/>
      <c r="P324" s="18"/>
      <c r="Q324" s="13"/>
    </row>
    <row r="325" spans="5:17">
      <c r="E325" s="1"/>
      <c r="F325" s="18"/>
      <c r="G325" s="13"/>
      <c r="J325" s="512"/>
      <c r="K325" s="512"/>
      <c r="L325" s="512"/>
      <c r="M325" s="512"/>
      <c r="O325" s="1"/>
      <c r="P325" s="18"/>
      <c r="Q325" s="13"/>
    </row>
    <row r="326" spans="5:17">
      <c r="E326" s="1"/>
      <c r="F326" s="18"/>
      <c r="G326" s="13"/>
      <c r="J326" s="512"/>
      <c r="K326" s="512"/>
      <c r="L326" s="512"/>
      <c r="M326" s="512"/>
      <c r="O326" s="1"/>
      <c r="P326" s="18"/>
      <c r="Q326" s="13"/>
    </row>
    <row r="327" spans="5:17">
      <c r="E327" s="1"/>
      <c r="F327" s="18"/>
      <c r="G327" s="13"/>
      <c r="J327" s="512"/>
      <c r="K327" s="512"/>
      <c r="L327" s="512"/>
      <c r="M327" s="512"/>
      <c r="O327" s="1"/>
      <c r="P327" s="18"/>
      <c r="Q327" s="13"/>
    </row>
    <row r="328" spans="5:17">
      <c r="E328" s="1"/>
      <c r="F328" s="18"/>
      <c r="G328" s="13"/>
      <c r="J328" s="512"/>
      <c r="K328" s="512"/>
      <c r="L328" s="512"/>
      <c r="M328" s="512"/>
      <c r="O328" s="1"/>
      <c r="P328" s="18"/>
      <c r="Q328" s="13"/>
    </row>
    <row r="329" spans="5:17">
      <c r="E329" s="1"/>
      <c r="F329" s="18"/>
      <c r="G329" s="13"/>
      <c r="J329" s="512"/>
      <c r="K329" s="512"/>
      <c r="L329" s="512"/>
      <c r="M329" s="512"/>
      <c r="O329" s="1"/>
      <c r="P329" s="18"/>
      <c r="Q329" s="13"/>
    </row>
    <row r="330" spans="5:17">
      <c r="E330" s="1"/>
      <c r="F330" s="18"/>
      <c r="G330" s="13"/>
      <c r="J330" s="512"/>
      <c r="K330" s="512"/>
      <c r="L330" s="512"/>
      <c r="M330" s="512"/>
      <c r="O330" s="1"/>
      <c r="P330" s="18"/>
      <c r="Q330" s="13"/>
    </row>
    <row r="331" spans="5:17">
      <c r="E331" s="1"/>
      <c r="F331" s="18"/>
      <c r="G331" s="13"/>
      <c r="J331" s="512"/>
      <c r="K331" s="512"/>
      <c r="L331" s="512"/>
      <c r="M331" s="512"/>
      <c r="O331" s="1"/>
      <c r="P331" s="18"/>
      <c r="Q331" s="13"/>
    </row>
    <row r="332" spans="5:17">
      <c r="E332" s="1"/>
      <c r="F332" s="18"/>
      <c r="G332" s="13"/>
      <c r="J332" s="512"/>
      <c r="K332" s="512"/>
      <c r="L332" s="512"/>
      <c r="M332" s="512"/>
      <c r="O332" s="1"/>
      <c r="P332" s="18"/>
      <c r="Q332" s="13"/>
    </row>
    <row r="333" spans="5:17">
      <c r="E333" s="1"/>
      <c r="F333" s="18"/>
      <c r="G333" s="13"/>
      <c r="J333" s="512"/>
      <c r="K333" s="512"/>
      <c r="L333" s="512"/>
      <c r="M333" s="512"/>
      <c r="O333" s="1"/>
      <c r="P333" s="18"/>
      <c r="Q333" s="13"/>
    </row>
    <row r="334" spans="5:17">
      <c r="E334" s="1"/>
      <c r="F334" s="18"/>
      <c r="G334" s="13"/>
      <c r="J334" s="512"/>
      <c r="K334" s="512"/>
      <c r="L334" s="512"/>
      <c r="M334" s="512"/>
      <c r="O334" s="1"/>
      <c r="P334" s="18"/>
      <c r="Q334" s="13"/>
    </row>
    <row r="335" spans="5:17">
      <c r="E335" s="1"/>
      <c r="F335" s="18"/>
      <c r="G335" s="13"/>
      <c r="J335" s="512"/>
      <c r="K335" s="512"/>
      <c r="L335" s="512"/>
      <c r="M335" s="512"/>
      <c r="O335" s="1"/>
      <c r="P335" s="18"/>
      <c r="Q335" s="13"/>
    </row>
    <row r="336" spans="5:17">
      <c r="E336" s="1"/>
      <c r="F336" s="18"/>
      <c r="G336" s="13"/>
      <c r="J336" s="512"/>
      <c r="K336" s="512"/>
      <c r="L336" s="512"/>
      <c r="M336" s="512"/>
      <c r="O336" s="1"/>
      <c r="P336" s="18"/>
      <c r="Q336" s="13"/>
    </row>
    <row r="337" spans="5:17">
      <c r="E337" s="1"/>
      <c r="F337" s="18"/>
      <c r="G337" s="13"/>
      <c r="J337" s="512"/>
      <c r="K337" s="512"/>
      <c r="L337" s="512"/>
      <c r="M337" s="512"/>
      <c r="O337" s="1"/>
      <c r="P337" s="18"/>
      <c r="Q337" s="13"/>
    </row>
    <row r="338" spans="5:17">
      <c r="E338" s="1"/>
      <c r="F338" s="18"/>
      <c r="G338" s="13"/>
      <c r="J338" s="512"/>
      <c r="K338" s="512"/>
      <c r="L338" s="512"/>
      <c r="M338" s="512"/>
      <c r="O338" s="1"/>
      <c r="P338" s="18"/>
      <c r="Q338" s="13"/>
    </row>
    <row r="339" spans="5:17">
      <c r="E339" s="1"/>
      <c r="F339" s="18"/>
      <c r="G339" s="13"/>
      <c r="J339" s="512"/>
      <c r="K339" s="512"/>
      <c r="L339" s="512"/>
      <c r="M339" s="512"/>
      <c r="O339" s="1"/>
      <c r="P339" s="18"/>
      <c r="Q339" s="13"/>
    </row>
    <row r="340" spans="5:17">
      <c r="E340" s="1"/>
      <c r="F340" s="18"/>
      <c r="G340" s="13"/>
      <c r="J340" s="512"/>
      <c r="K340" s="512"/>
      <c r="L340" s="512"/>
      <c r="M340" s="512"/>
      <c r="O340" s="1"/>
      <c r="P340" s="18"/>
      <c r="Q340" s="13"/>
    </row>
    <row r="341" spans="5:17">
      <c r="E341" s="1"/>
      <c r="F341" s="18"/>
      <c r="G341" s="13"/>
      <c r="J341" s="512"/>
      <c r="K341" s="512"/>
      <c r="L341" s="512"/>
      <c r="M341" s="512"/>
      <c r="O341" s="1"/>
      <c r="P341" s="18"/>
      <c r="Q341" s="13"/>
    </row>
    <row r="342" spans="5:17">
      <c r="E342" s="1"/>
      <c r="F342" s="18"/>
      <c r="G342" s="13"/>
      <c r="J342" s="512"/>
      <c r="K342" s="512"/>
      <c r="L342" s="512"/>
      <c r="M342" s="512"/>
      <c r="O342" s="1"/>
      <c r="P342" s="18"/>
      <c r="Q342" s="13"/>
    </row>
    <row r="343" spans="5:17">
      <c r="E343" s="1"/>
      <c r="F343" s="18"/>
      <c r="G343" s="13"/>
      <c r="J343" s="512"/>
      <c r="K343" s="512"/>
      <c r="L343" s="512"/>
      <c r="M343" s="512"/>
      <c r="O343" s="1"/>
      <c r="P343" s="18"/>
      <c r="Q343" s="13"/>
    </row>
    <row r="344" spans="5:17">
      <c r="E344" s="1"/>
      <c r="F344" s="18"/>
      <c r="G344" s="13"/>
      <c r="J344" s="512"/>
      <c r="K344" s="512"/>
      <c r="L344" s="512"/>
      <c r="M344" s="512"/>
      <c r="O344" s="1"/>
      <c r="P344" s="18"/>
      <c r="Q344" s="13"/>
    </row>
    <row r="345" spans="5:17">
      <c r="E345" s="1"/>
      <c r="F345" s="18"/>
      <c r="G345" s="13"/>
      <c r="J345" s="512"/>
      <c r="K345" s="512"/>
      <c r="L345" s="512"/>
      <c r="M345" s="512"/>
      <c r="O345" s="1"/>
      <c r="P345" s="18"/>
      <c r="Q345" s="13"/>
    </row>
    <row r="346" spans="5:17">
      <c r="E346" s="1"/>
      <c r="F346" s="18"/>
      <c r="G346" s="13"/>
      <c r="J346" s="512"/>
      <c r="K346" s="512"/>
      <c r="L346" s="512"/>
      <c r="M346" s="512"/>
      <c r="O346" s="1"/>
      <c r="P346" s="18"/>
      <c r="Q346" s="13"/>
    </row>
    <row r="347" spans="5:17">
      <c r="E347" s="1"/>
      <c r="F347" s="18"/>
      <c r="G347" s="13"/>
      <c r="J347" s="512"/>
      <c r="K347" s="512"/>
      <c r="L347" s="512"/>
      <c r="M347" s="512"/>
      <c r="O347" s="1"/>
      <c r="P347" s="18"/>
      <c r="Q347" s="13"/>
    </row>
    <row r="348" spans="5:17">
      <c r="E348" s="1"/>
      <c r="F348" s="18"/>
      <c r="G348" s="13"/>
      <c r="J348" s="512"/>
      <c r="K348" s="512"/>
      <c r="L348" s="512"/>
      <c r="M348" s="512"/>
      <c r="O348" s="1"/>
      <c r="P348" s="18"/>
      <c r="Q348" s="13"/>
    </row>
    <row r="349" spans="5:17">
      <c r="E349" s="1"/>
      <c r="F349" s="18"/>
      <c r="G349" s="13"/>
      <c r="J349" s="512"/>
      <c r="K349" s="512"/>
      <c r="L349" s="512"/>
      <c r="M349" s="512"/>
      <c r="O349" s="1"/>
      <c r="P349" s="18"/>
      <c r="Q349" s="13"/>
    </row>
    <row r="350" spans="5:17">
      <c r="E350" s="1"/>
      <c r="F350" s="18"/>
      <c r="G350" s="13"/>
      <c r="J350" s="512"/>
      <c r="K350" s="512"/>
      <c r="L350" s="512"/>
      <c r="M350" s="512"/>
      <c r="O350" s="1"/>
      <c r="P350" s="18"/>
      <c r="Q350" s="13"/>
    </row>
    <row r="351" spans="5:17">
      <c r="E351" s="1"/>
      <c r="F351" s="18"/>
      <c r="G351" s="13"/>
      <c r="J351" s="512"/>
      <c r="K351" s="512"/>
      <c r="L351" s="512"/>
      <c r="M351" s="512"/>
      <c r="O351" s="1"/>
      <c r="P351" s="18"/>
      <c r="Q351" s="13"/>
    </row>
    <row r="352" spans="5:17">
      <c r="E352" s="1"/>
      <c r="F352" s="18"/>
      <c r="G352" s="13"/>
      <c r="J352" s="512"/>
      <c r="K352" s="512"/>
      <c r="L352" s="512"/>
      <c r="M352" s="512"/>
      <c r="O352" s="1"/>
      <c r="P352" s="18"/>
      <c r="Q352" s="13"/>
    </row>
    <row r="353" spans="5:17">
      <c r="E353" s="1"/>
      <c r="F353" s="18"/>
      <c r="G353" s="13"/>
      <c r="J353" s="512"/>
      <c r="K353" s="512"/>
      <c r="L353" s="512"/>
      <c r="M353" s="512"/>
      <c r="O353" s="1"/>
      <c r="P353" s="18"/>
      <c r="Q353" s="13"/>
    </row>
    <row r="354" spans="5:17">
      <c r="E354" s="1"/>
      <c r="F354" s="18"/>
      <c r="G354" s="13"/>
      <c r="J354" s="512"/>
      <c r="K354" s="512"/>
      <c r="L354" s="512"/>
      <c r="M354" s="512"/>
      <c r="O354" s="1"/>
      <c r="P354" s="18"/>
      <c r="Q354" s="13"/>
    </row>
    <row r="355" spans="5:17">
      <c r="E355" s="1"/>
      <c r="F355" s="18"/>
      <c r="G355" s="13"/>
      <c r="J355" s="512"/>
      <c r="K355" s="512"/>
      <c r="L355" s="512"/>
      <c r="M355" s="512"/>
      <c r="O355" s="1"/>
      <c r="P355" s="18"/>
      <c r="Q355" s="13"/>
    </row>
    <row r="356" spans="5:17">
      <c r="E356" s="1"/>
      <c r="F356" s="18"/>
      <c r="G356" s="13"/>
      <c r="J356" s="512"/>
      <c r="K356" s="512"/>
      <c r="L356" s="512"/>
      <c r="M356" s="512"/>
      <c r="O356" s="1"/>
      <c r="P356" s="18"/>
      <c r="Q356" s="13"/>
    </row>
    <row r="357" spans="5:17">
      <c r="E357" s="1"/>
      <c r="F357" s="18"/>
      <c r="G357" s="13"/>
      <c r="J357" s="512"/>
      <c r="K357" s="512"/>
      <c r="L357" s="512"/>
      <c r="M357" s="512"/>
      <c r="O357" s="1"/>
      <c r="P357" s="18"/>
      <c r="Q357" s="13"/>
    </row>
    <row r="358" spans="5:17">
      <c r="E358" s="1"/>
      <c r="F358" s="18"/>
      <c r="G358" s="13"/>
      <c r="J358" s="512"/>
      <c r="K358" s="512"/>
      <c r="L358" s="512"/>
      <c r="M358" s="512"/>
      <c r="O358" s="1"/>
      <c r="P358" s="18"/>
      <c r="Q358" s="13"/>
    </row>
    <row r="359" spans="5:17">
      <c r="E359" s="1"/>
      <c r="F359" s="18"/>
      <c r="G359" s="13"/>
      <c r="J359" s="512"/>
      <c r="K359" s="512"/>
      <c r="L359" s="512"/>
      <c r="M359" s="512"/>
      <c r="O359" s="1"/>
      <c r="P359" s="18"/>
      <c r="Q359" s="13"/>
    </row>
    <row r="360" spans="5:17">
      <c r="E360" s="1"/>
      <c r="F360" s="18"/>
      <c r="G360" s="13"/>
      <c r="J360" s="512"/>
      <c r="K360" s="512"/>
      <c r="L360" s="512"/>
      <c r="M360" s="512"/>
      <c r="O360" s="1"/>
      <c r="P360" s="18"/>
      <c r="Q360" s="13"/>
    </row>
    <row r="361" spans="5:17">
      <c r="E361" s="1"/>
      <c r="F361" s="18"/>
      <c r="G361" s="13"/>
      <c r="J361" s="512"/>
      <c r="K361" s="512"/>
      <c r="L361" s="512"/>
      <c r="M361" s="512"/>
      <c r="O361" s="1"/>
      <c r="P361" s="18"/>
      <c r="Q361" s="13"/>
    </row>
    <row r="362" spans="5:17">
      <c r="E362" s="1"/>
      <c r="F362" s="18"/>
      <c r="G362" s="13"/>
      <c r="J362" s="512"/>
      <c r="K362" s="512"/>
      <c r="L362" s="512"/>
      <c r="M362" s="512"/>
      <c r="O362" s="1"/>
      <c r="P362" s="18"/>
      <c r="Q362" s="13"/>
    </row>
    <row r="363" spans="5:17">
      <c r="E363" s="1"/>
      <c r="F363" s="18"/>
      <c r="G363" s="13"/>
      <c r="J363" s="512"/>
      <c r="K363" s="512"/>
      <c r="L363" s="512"/>
      <c r="M363" s="512"/>
      <c r="O363" s="1"/>
      <c r="P363" s="18"/>
      <c r="Q363" s="13"/>
    </row>
    <row r="364" spans="5:17">
      <c r="E364" s="1"/>
      <c r="F364" s="18"/>
      <c r="G364" s="13"/>
      <c r="J364" s="512"/>
      <c r="K364" s="512"/>
      <c r="L364" s="512"/>
      <c r="M364" s="512"/>
      <c r="O364" s="1"/>
      <c r="P364" s="18"/>
      <c r="Q364" s="13"/>
    </row>
    <row r="365" spans="5:17">
      <c r="E365" s="1"/>
      <c r="F365" s="18"/>
      <c r="G365" s="13"/>
      <c r="J365" s="512"/>
      <c r="K365" s="512"/>
      <c r="L365" s="512"/>
      <c r="M365" s="512"/>
      <c r="O365" s="1"/>
      <c r="P365" s="18"/>
      <c r="Q365" s="13"/>
    </row>
    <row r="366" spans="5:17">
      <c r="E366" s="1"/>
      <c r="F366" s="18"/>
      <c r="G366" s="13"/>
      <c r="J366" s="512"/>
      <c r="K366" s="512"/>
      <c r="L366" s="512"/>
      <c r="M366" s="512"/>
      <c r="O366" s="1"/>
      <c r="P366" s="18"/>
      <c r="Q366" s="13"/>
    </row>
    <row r="367" spans="5:17">
      <c r="E367" s="1"/>
      <c r="F367" s="18"/>
      <c r="G367" s="13"/>
      <c r="J367" s="512"/>
      <c r="K367" s="512"/>
      <c r="L367" s="512"/>
      <c r="M367" s="512"/>
      <c r="O367" s="1"/>
      <c r="P367" s="18"/>
      <c r="Q367" s="13"/>
    </row>
    <row r="368" spans="5:17">
      <c r="E368" s="1"/>
      <c r="F368" s="18"/>
      <c r="G368" s="13"/>
      <c r="J368" s="512"/>
      <c r="K368" s="512"/>
      <c r="L368" s="512"/>
      <c r="M368" s="512"/>
      <c r="O368" s="1"/>
      <c r="P368" s="18"/>
      <c r="Q368" s="13"/>
    </row>
    <row r="369" spans="5:17">
      <c r="E369" s="1"/>
      <c r="F369" s="18"/>
      <c r="G369" s="13"/>
      <c r="J369" s="512"/>
      <c r="K369" s="512"/>
      <c r="L369" s="512"/>
      <c r="M369" s="512"/>
      <c r="O369" s="1"/>
      <c r="P369" s="18"/>
      <c r="Q369" s="13"/>
    </row>
    <row r="370" spans="5:17">
      <c r="E370" s="1"/>
      <c r="F370" s="18"/>
      <c r="G370" s="13"/>
      <c r="J370" s="512"/>
      <c r="K370" s="512"/>
      <c r="L370" s="512"/>
      <c r="M370" s="512"/>
      <c r="O370" s="1"/>
      <c r="P370" s="18"/>
      <c r="Q370" s="13"/>
    </row>
    <row r="371" spans="5:17">
      <c r="E371" s="1"/>
      <c r="F371" s="18"/>
      <c r="G371" s="13"/>
      <c r="J371" s="512"/>
      <c r="K371" s="512"/>
      <c r="L371" s="512"/>
      <c r="M371" s="512"/>
      <c r="O371" s="1"/>
      <c r="P371" s="18"/>
      <c r="Q371" s="13"/>
    </row>
    <row r="372" spans="5:17">
      <c r="E372" s="1"/>
      <c r="F372" s="18"/>
      <c r="G372" s="13"/>
      <c r="J372" s="512"/>
      <c r="K372" s="512"/>
      <c r="L372" s="512"/>
      <c r="M372" s="512"/>
      <c r="O372" s="1"/>
      <c r="P372" s="18"/>
      <c r="Q372" s="13"/>
    </row>
    <row r="373" spans="5:17">
      <c r="E373" s="1"/>
      <c r="F373" s="18"/>
      <c r="G373" s="13"/>
      <c r="J373" s="512"/>
      <c r="K373" s="512"/>
      <c r="L373" s="512"/>
      <c r="M373" s="512"/>
      <c r="O373" s="1"/>
      <c r="P373" s="18"/>
      <c r="Q373" s="13"/>
    </row>
    <row r="374" spans="5:17">
      <c r="E374" s="1"/>
      <c r="F374" s="18"/>
      <c r="G374" s="13"/>
      <c r="J374" s="512"/>
      <c r="K374" s="512"/>
      <c r="L374" s="512"/>
      <c r="M374" s="512"/>
      <c r="O374" s="1"/>
      <c r="P374" s="18"/>
      <c r="Q374" s="13"/>
    </row>
    <row r="375" spans="5:17">
      <c r="E375" s="1"/>
      <c r="F375" s="18"/>
      <c r="G375" s="13"/>
      <c r="J375" s="512"/>
      <c r="K375" s="512"/>
      <c r="L375" s="512"/>
      <c r="M375" s="512"/>
      <c r="O375" s="1"/>
      <c r="P375" s="18"/>
      <c r="Q375" s="13"/>
    </row>
    <row r="376" spans="5:17">
      <c r="E376" s="1"/>
      <c r="F376" s="18"/>
      <c r="G376" s="13"/>
      <c r="J376" s="512"/>
      <c r="K376" s="512"/>
      <c r="L376" s="512"/>
      <c r="M376" s="512"/>
      <c r="O376" s="1"/>
      <c r="P376" s="18"/>
      <c r="Q376" s="13"/>
    </row>
    <row r="377" spans="5:17">
      <c r="E377" s="1"/>
      <c r="F377" s="18"/>
      <c r="G377" s="13"/>
      <c r="J377" s="512"/>
      <c r="K377" s="512"/>
      <c r="L377" s="512"/>
      <c r="M377" s="512"/>
      <c r="O377" s="1"/>
      <c r="P377" s="18"/>
      <c r="Q377" s="13"/>
    </row>
    <row r="378" spans="5:17">
      <c r="E378" s="1"/>
      <c r="F378" s="18"/>
      <c r="G378" s="13"/>
      <c r="J378" s="512"/>
      <c r="K378" s="512"/>
      <c r="L378" s="512"/>
      <c r="M378" s="512"/>
      <c r="O378" s="1"/>
      <c r="P378" s="18"/>
      <c r="Q378" s="13"/>
    </row>
    <row r="379" spans="5:17">
      <c r="E379" s="1"/>
      <c r="F379" s="18"/>
      <c r="G379" s="13"/>
      <c r="J379" s="512"/>
      <c r="K379" s="512"/>
      <c r="L379" s="512"/>
      <c r="M379" s="512"/>
      <c r="O379" s="1"/>
      <c r="P379" s="18"/>
      <c r="Q379" s="13"/>
    </row>
    <row r="380" spans="5:17">
      <c r="E380" s="1"/>
      <c r="F380" s="18"/>
      <c r="G380" s="13"/>
      <c r="J380" s="512"/>
      <c r="K380" s="512"/>
      <c r="L380" s="512"/>
      <c r="M380" s="512"/>
      <c r="O380" s="1"/>
      <c r="P380" s="18"/>
      <c r="Q380" s="13"/>
    </row>
    <row r="381" spans="5:17">
      <c r="E381" s="1"/>
      <c r="F381" s="18"/>
      <c r="G381" s="13"/>
      <c r="J381" s="512"/>
      <c r="K381" s="512"/>
      <c r="L381" s="512"/>
      <c r="M381" s="512"/>
      <c r="O381" s="1"/>
      <c r="P381" s="18"/>
      <c r="Q381" s="13"/>
    </row>
    <row r="382" spans="5:17">
      <c r="E382" s="1"/>
      <c r="F382" s="18"/>
      <c r="G382" s="13"/>
      <c r="J382" s="512"/>
      <c r="K382" s="512"/>
      <c r="L382" s="512"/>
      <c r="M382" s="512"/>
      <c r="O382" s="1"/>
      <c r="P382" s="18"/>
      <c r="Q382" s="13"/>
    </row>
    <row r="383" spans="5:17">
      <c r="E383" s="1"/>
      <c r="F383" s="18"/>
      <c r="G383" s="13"/>
      <c r="J383" s="512"/>
      <c r="K383" s="512"/>
      <c r="L383" s="512"/>
      <c r="M383" s="512"/>
      <c r="O383" s="1"/>
      <c r="P383" s="18"/>
      <c r="Q383" s="13"/>
    </row>
    <row r="384" spans="5:17">
      <c r="E384" s="1"/>
      <c r="F384" s="18"/>
      <c r="G384" s="13"/>
      <c r="J384" s="512"/>
      <c r="K384" s="512"/>
      <c r="L384" s="512"/>
      <c r="M384" s="512"/>
      <c r="O384" s="1"/>
      <c r="P384" s="18"/>
      <c r="Q384" s="13"/>
    </row>
    <row r="385" spans="5:17">
      <c r="E385" s="1"/>
      <c r="F385" s="18"/>
      <c r="G385" s="13"/>
      <c r="J385" s="512"/>
      <c r="K385" s="512"/>
      <c r="L385" s="512"/>
      <c r="M385" s="512"/>
      <c r="O385" s="1"/>
      <c r="P385" s="18"/>
      <c r="Q385" s="13"/>
    </row>
    <row r="386" spans="5:17">
      <c r="E386" s="1"/>
      <c r="F386" s="18"/>
      <c r="G386" s="13"/>
      <c r="J386" s="512"/>
      <c r="K386" s="512"/>
      <c r="L386" s="512"/>
      <c r="M386" s="512"/>
      <c r="O386" s="1"/>
      <c r="P386" s="18"/>
      <c r="Q386" s="13"/>
    </row>
    <row r="387" spans="5:17">
      <c r="E387" s="1"/>
      <c r="F387" s="18"/>
      <c r="G387" s="13"/>
      <c r="J387" s="512"/>
      <c r="K387" s="512"/>
      <c r="L387" s="512"/>
      <c r="M387" s="512"/>
      <c r="O387" s="1"/>
      <c r="P387" s="18"/>
      <c r="Q387" s="13"/>
    </row>
    <row r="388" spans="5:17">
      <c r="E388" s="1"/>
      <c r="F388" s="18"/>
      <c r="G388" s="13"/>
      <c r="J388" s="512"/>
      <c r="K388" s="512"/>
      <c r="L388" s="512"/>
      <c r="M388" s="512"/>
      <c r="O388" s="1"/>
      <c r="P388" s="18"/>
      <c r="Q388" s="13"/>
    </row>
    <row r="389" spans="5:17">
      <c r="E389" s="1"/>
      <c r="F389" s="18"/>
      <c r="G389" s="13"/>
      <c r="J389" s="512"/>
      <c r="K389" s="512"/>
      <c r="L389" s="512"/>
      <c r="M389" s="512"/>
      <c r="O389" s="1"/>
      <c r="P389" s="18"/>
      <c r="Q389" s="13"/>
    </row>
    <row r="390" spans="5:17">
      <c r="E390" s="1"/>
      <c r="F390" s="18"/>
      <c r="G390" s="13"/>
      <c r="J390" s="512"/>
      <c r="K390" s="512"/>
      <c r="L390" s="512"/>
      <c r="M390" s="512"/>
      <c r="O390" s="1"/>
      <c r="P390" s="18"/>
      <c r="Q390" s="13"/>
    </row>
    <row r="391" spans="5:17">
      <c r="E391" s="1"/>
      <c r="F391" s="18"/>
      <c r="G391" s="13"/>
      <c r="J391" s="512"/>
      <c r="K391" s="512"/>
      <c r="L391" s="512"/>
      <c r="M391" s="512"/>
      <c r="O391" s="1"/>
      <c r="P391" s="18"/>
      <c r="Q391" s="13"/>
    </row>
    <row r="392" spans="5:17">
      <c r="E392" s="1"/>
      <c r="F392" s="18"/>
      <c r="G392" s="13"/>
      <c r="J392" s="512"/>
      <c r="K392" s="512"/>
      <c r="L392" s="512"/>
      <c r="M392" s="512"/>
      <c r="O392" s="1"/>
      <c r="P392" s="18"/>
      <c r="Q392" s="13"/>
    </row>
    <row r="393" spans="5:17">
      <c r="E393" s="1"/>
      <c r="F393" s="18"/>
      <c r="G393" s="13"/>
      <c r="J393" s="512"/>
      <c r="K393" s="512"/>
      <c r="L393" s="512"/>
      <c r="M393" s="512"/>
      <c r="O393" s="1"/>
      <c r="P393" s="18"/>
      <c r="Q393" s="13"/>
    </row>
    <row r="394" spans="5:17">
      <c r="E394" s="1"/>
      <c r="F394" s="18"/>
      <c r="G394" s="13"/>
      <c r="J394" s="512"/>
      <c r="K394" s="512"/>
      <c r="L394" s="512"/>
      <c r="M394" s="512"/>
      <c r="O394" s="1"/>
      <c r="P394" s="18"/>
      <c r="Q394" s="13"/>
    </row>
    <row r="395" spans="5:17">
      <c r="E395" s="1"/>
      <c r="F395" s="18"/>
      <c r="G395" s="13"/>
      <c r="J395" s="512"/>
      <c r="K395" s="512"/>
      <c r="L395" s="512"/>
      <c r="M395" s="512"/>
      <c r="O395" s="1"/>
      <c r="P395" s="18"/>
      <c r="Q395" s="13"/>
    </row>
    <row r="396" spans="5:17">
      <c r="E396" s="1"/>
      <c r="F396" s="18"/>
      <c r="G396" s="13"/>
      <c r="J396" s="512"/>
      <c r="K396" s="512"/>
      <c r="L396" s="512"/>
      <c r="M396" s="512"/>
      <c r="O396" s="1"/>
      <c r="P396" s="18"/>
      <c r="Q396" s="13"/>
    </row>
    <row r="397" spans="5:17">
      <c r="E397" s="1"/>
      <c r="F397" s="18"/>
      <c r="G397" s="13"/>
      <c r="J397" s="512"/>
      <c r="K397" s="512"/>
      <c r="L397" s="512"/>
      <c r="M397" s="512"/>
      <c r="O397" s="1"/>
      <c r="P397" s="18"/>
      <c r="Q397" s="13"/>
    </row>
    <row r="398" spans="5:17">
      <c r="E398" s="1"/>
      <c r="F398" s="18"/>
      <c r="G398" s="13"/>
      <c r="J398" s="512"/>
      <c r="K398" s="512"/>
      <c r="L398" s="512"/>
      <c r="M398" s="512"/>
      <c r="O398" s="1"/>
      <c r="P398" s="18"/>
      <c r="Q398" s="13"/>
    </row>
    <row r="399" spans="5:17">
      <c r="E399" s="1"/>
      <c r="F399" s="18"/>
      <c r="G399" s="13"/>
      <c r="J399" s="512"/>
      <c r="K399" s="512"/>
      <c r="L399" s="512"/>
      <c r="M399" s="512"/>
      <c r="O399" s="1"/>
      <c r="P399" s="18"/>
      <c r="Q399" s="13"/>
    </row>
    <row r="400" spans="5:17">
      <c r="E400" s="1"/>
      <c r="F400" s="18"/>
      <c r="G400" s="13"/>
      <c r="J400" s="512"/>
      <c r="K400" s="512"/>
      <c r="L400" s="512"/>
      <c r="M400" s="512"/>
      <c r="O400" s="1"/>
      <c r="P400" s="18"/>
      <c r="Q400" s="13"/>
    </row>
    <row r="401" spans="5:17">
      <c r="E401" s="1"/>
      <c r="F401" s="18"/>
      <c r="G401" s="13"/>
      <c r="J401" s="512"/>
      <c r="K401" s="512"/>
      <c r="L401" s="512"/>
      <c r="M401" s="512"/>
      <c r="O401" s="1"/>
      <c r="P401" s="18"/>
      <c r="Q401" s="13"/>
    </row>
    <row r="402" spans="5:17">
      <c r="E402" s="1"/>
      <c r="F402" s="18"/>
      <c r="G402" s="13"/>
      <c r="J402" s="512"/>
      <c r="K402" s="512"/>
      <c r="L402" s="512"/>
      <c r="M402" s="512"/>
      <c r="O402" s="1"/>
      <c r="P402" s="18"/>
      <c r="Q402" s="13"/>
    </row>
    <row r="403" spans="5:17">
      <c r="E403" s="1"/>
      <c r="F403" s="18"/>
      <c r="G403" s="13"/>
      <c r="J403" s="512"/>
      <c r="K403" s="512"/>
      <c r="L403" s="512"/>
      <c r="M403" s="512"/>
      <c r="O403" s="1"/>
      <c r="P403" s="18"/>
      <c r="Q403" s="13"/>
    </row>
    <row r="404" spans="5:17">
      <c r="E404" s="1"/>
      <c r="F404" s="18"/>
      <c r="G404" s="13"/>
      <c r="J404" s="512"/>
      <c r="K404" s="512"/>
      <c r="L404" s="512"/>
      <c r="M404" s="512"/>
      <c r="O404" s="1"/>
      <c r="P404" s="18"/>
      <c r="Q404" s="13"/>
    </row>
    <row r="405" spans="5:17">
      <c r="E405" s="1"/>
      <c r="F405" s="18"/>
      <c r="G405" s="13"/>
      <c r="J405" s="512"/>
      <c r="K405" s="512"/>
      <c r="L405" s="512"/>
      <c r="M405" s="512"/>
      <c r="O405" s="1"/>
      <c r="P405" s="18"/>
      <c r="Q405" s="13"/>
    </row>
    <row r="406" spans="5:17">
      <c r="E406" s="1"/>
      <c r="F406" s="18"/>
      <c r="G406" s="13"/>
      <c r="J406" s="512"/>
      <c r="K406" s="512"/>
      <c r="L406" s="512"/>
      <c r="M406" s="512"/>
      <c r="O406" s="1"/>
      <c r="P406" s="18"/>
      <c r="Q406" s="13"/>
    </row>
    <row r="407" spans="5:17">
      <c r="E407" s="1"/>
      <c r="F407" s="18"/>
      <c r="G407" s="13"/>
      <c r="J407" s="512"/>
      <c r="K407" s="512"/>
      <c r="L407" s="512"/>
      <c r="M407" s="512"/>
      <c r="O407" s="1"/>
      <c r="P407" s="18"/>
      <c r="Q407" s="13"/>
    </row>
    <row r="408" spans="5:17">
      <c r="E408" s="1"/>
      <c r="F408" s="18"/>
      <c r="G408" s="13"/>
      <c r="J408" s="512"/>
      <c r="K408" s="512"/>
      <c r="L408" s="512"/>
      <c r="M408" s="512"/>
      <c r="O408" s="1"/>
      <c r="P408" s="18"/>
      <c r="Q408" s="13"/>
    </row>
    <row r="409" spans="5:17">
      <c r="E409" s="1"/>
      <c r="F409" s="18"/>
      <c r="G409" s="13"/>
      <c r="J409" s="512"/>
      <c r="K409" s="512"/>
      <c r="L409" s="512"/>
      <c r="M409" s="512"/>
      <c r="O409" s="1"/>
      <c r="P409" s="18"/>
      <c r="Q409" s="13"/>
    </row>
    <row r="410" spans="5:17">
      <c r="E410" s="1"/>
      <c r="F410" s="18"/>
      <c r="G410" s="13"/>
      <c r="J410" s="512"/>
      <c r="K410" s="512"/>
      <c r="L410" s="512"/>
      <c r="M410" s="512"/>
      <c r="O410" s="1"/>
      <c r="P410" s="18"/>
      <c r="Q410" s="13"/>
    </row>
    <row r="411" spans="5:17">
      <c r="E411" s="1"/>
      <c r="F411" s="18"/>
      <c r="G411" s="13"/>
      <c r="J411" s="512"/>
      <c r="K411" s="512"/>
      <c r="L411" s="512"/>
      <c r="M411" s="512"/>
      <c r="O411" s="1"/>
      <c r="P411" s="18"/>
      <c r="Q411" s="13"/>
    </row>
    <row r="412" spans="5:17">
      <c r="E412" s="1"/>
      <c r="F412" s="18"/>
      <c r="G412" s="13"/>
      <c r="J412" s="512"/>
      <c r="K412" s="512"/>
      <c r="L412" s="512"/>
      <c r="M412" s="512"/>
      <c r="O412" s="1"/>
      <c r="P412" s="18"/>
      <c r="Q412" s="13"/>
    </row>
    <row r="413" spans="5:17">
      <c r="E413" s="1"/>
      <c r="F413" s="18"/>
      <c r="G413" s="13"/>
      <c r="J413" s="512"/>
      <c r="K413" s="512"/>
      <c r="L413" s="512"/>
      <c r="M413" s="512"/>
      <c r="O413" s="1"/>
      <c r="P413" s="18"/>
      <c r="Q413" s="13"/>
    </row>
    <row r="414" spans="5:17">
      <c r="E414" s="1"/>
      <c r="F414" s="18"/>
      <c r="G414" s="13"/>
      <c r="J414" s="512"/>
      <c r="K414" s="512"/>
      <c r="L414" s="512"/>
      <c r="M414" s="512"/>
      <c r="O414" s="1"/>
      <c r="P414" s="18"/>
      <c r="Q414" s="13"/>
    </row>
    <row r="415" spans="5:17">
      <c r="E415" s="1"/>
      <c r="F415" s="18"/>
      <c r="G415" s="13"/>
      <c r="J415" s="512"/>
      <c r="K415" s="512"/>
      <c r="L415" s="512"/>
      <c r="M415" s="512"/>
      <c r="O415" s="1"/>
      <c r="P415" s="18"/>
      <c r="Q415" s="13"/>
    </row>
    <row r="416" spans="5:17">
      <c r="E416" s="1"/>
      <c r="F416" s="18"/>
      <c r="G416" s="13"/>
      <c r="J416" s="512"/>
      <c r="K416" s="512"/>
      <c r="L416" s="512"/>
      <c r="M416" s="512"/>
      <c r="O416" s="1"/>
      <c r="P416" s="18"/>
      <c r="Q416" s="13"/>
    </row>
    <row r="417" spans="5:17">
      <c r="E417" s="1"/>
      <c r="F417" s="18"/>
      <c r="G417" s="13"/>
      <c r="J417" s="512"/>
      <c r="K417" s="512"/>
      <c r="L417" s="512"/>
      <c r="M417" s="512"/>
      <c r="O417" s="1"/>
      <c r="P417" s="18"/>
      <c r="Q417" s="13"/>
    </row>
    <row r="418" spans="5:17">
      <c r="E418" s="1"/>
      <c r="F418" s="18"/>
      <c r="G418" s="13"/>
      <c r="J418" s="512"/>
      <c r="K418" s="512"/>
      <c r="L418" s="512"/>
      <c r="M418" s="512"/>
      <c r="O418" s="1"/>
      <c r="P418" s="18"/>
      <c r="Q418" s="13"/>
    </row>
    <row r="419" spans="5:17">
      <c r="E419" s="1"/>
      <c r="F419" s="18"/>
      <c r="G419" s="13"/>
      <c r="J419" s="512"/>
      <c r="K419" s="512"/>
      <c r="L419" s="512"/>
      <c r="M419" s="512"/>
      <c r="O419" s="1"/>
      <c r="P419" s="18"/>
      <c r="Q419" s="13"/>
    </row>
    <row r="420" spans="5:17">
      <c r="E420" s="1"/>
      <c r="F420" s="18"/>
      <c r="G420" s="13"/>
      <c r="J420" s="512"/>
      <c r="K420" s="512"/>
      <c r="L420" s="512"/>
      <c r="M420" s="512"/>
      <c r="O420" s="1"/>
      <c r="P420" s="18"/>
      <c r="Q420" s="13"/>
    </row>
    <row r="421" spans="5:17">
      <c r="E421" s="1"/>
      <c r="F421" s="18"/>
      <c r="G421" s="13"/>
      <c r="J421" s="512"/>
      <c r="K421" s="512"/>
      <c r="L421" s="512"/>
      <c r="M421" s="512"/>
      <c r="O421" s="1"/>
      <c r="P421" s="18"/>
      <c r="Q421" s="13"/>
    </row>
    <row r="422" spans="5:17">
      <c r="E422" s="1"/>
      <c r="F422" s="18"/>
      <c r="G422" s="13"/>
      <c r="J422" s="512"/>
      <c r="K422" s="512"/>
      <c r="L422" s="512"/>
      <c r="M422" s="512"/>
      <c r="O422" s="1"/>
      <c r="P422" s="18"/>
      <c r="Q422" s="13"/>
    </row>
    <row r="423" spans="5:17">
      <c r="E423" s="1"/>
      <c r="F423" s="18"/>
      <c r="G423" s="13"/>
      <c r="J423" s="512"/>
      <c r="K423" s="512"/>
      <c r="L423" s="512"/>
      <c r="M423" s="512"/>
      <c r="O423" s="1"/>
      <c r="P423" s="18"/>
      <c r="Q423" s="13"/>
    </row>
    <row r="424" spans="5:17">
      <c r="E424" s="1"/>
      <c r="F424" s="18"/>
      <c r="G424" s="13"/>
      <c r="J424" s="512"/>
      <c r="K424" s="512"/>
      <c r="L424" s="512"/>
      <c r="M424" s="512"/>
      <c r="O424" s="1"/>
      <c r="P424" s="18"/>
      <c r="Q424" s="13"/>
    </row>
    <row r="425" spans="5:17">
      <c r="E425" s="1"/>
      <c r="F425" s="18"/>
      <c r="G425" s="13"/>
      <c r="J425" s="512"/>
      <c r="K425" s="512"/>
      <c r="L425" s="512"/>
      <c r="M425" s="512"/>
      <c r="O425" s="1"/>
      <c r="P425" s="18"/>
      <c r="Q425" s="13"/>
    </row>
    <row r="426" spans="5:17">
      <c r="E426" s="1"/>
      <c r="F426" s="18"/>
      <c r="G426" s="13"/>
      <c r="J426" s="512"/>
      <c r="K426" s="512"/>
      <c r="L426" s="512"/>
      <c r="M426" s="512"/>
      <c r="O426" s="1"/>
      <c r="P426" s="18"/>
      <c r="Q426" s="13"/>
    </row>
    <row r="427" spans="5:17">
      <c r="E427" s="1"/>
      <c r="F427" s="18"/>
      <c r="G427" s="13"/>
      <c r="J427" s="512"/>
      <c r="K427" s="512"/>
      <c r="L427" s="512"/>
      <c r="M427" s="512"/>
      <c r="O427" s="1"/>
      <c r="P427" s="18"/>
      <c r="Q427" s="13"/>
    </row>
    <row r="428" spans="5:17">
      <c r="E428" s="1"/>
      <c r="F428" s="18"/>
      <c r="G428" s="13"/>
      <c r="J428" s="512"/>
      <c r="K428" s="512"/>
      <c r="L428" s="512"/>
      <c r="M428" s="512"/>
      <c r="O428" s="1"/>
      <c r="P428" s="18"/>
      <c r="Q428" s="13"/>
    </row>
    <row r="429" spans="5:17">
      <c r="E429" s="1"/>
      <c r="F429" s="18"/>
      <c r="G429" s="13"/>
      <c r="J429" s="512"/>
      <c r="K429" s="512"/>
      <c r="L429" s="512"/>
      <c r="M429" s="512"/>
      <c r="O429" s="1"/>
      <c r="P429" s="18"/>
      <c r="Q429" s="13"/>
    </row>
    <row r="430" spans="5:17">
      <c r="E430" s="1"/>
      <c r="F430" s="18"/>
      <c r="G430" s="13"/>
      <c r="J430" s="512"/>
      <c r="K430" s="512"/>
      <c r="L430" s="512"/>
      <c r="M430" s="512"/>
      <c r="O430" s="1"/>
      <c r="P430" s="18"/>
      <c r="Q430" s="13"/>
    </row>
    <row r="431" spans="5:17">
      <c r="E431" s="1"/>
      <c r="F431" s="18"/>
      <c r="G431" s="13"/>
      <c r="J431" s="512"/>
      <c r="K431" s="512"/>
      <c r="L431" s="512"/>
      <c r="M431" s="512"/>
      <c r="O431" s="1"/>
      <c r="P431" s="18"/>
      <c r="Q431" s="13"/>
    </row>
    <row r="432" spans="5:17">
      <c r="E432" s="1"/>
      <c r="F432" s="18"/>
      <c r="G432" s="13"/>
      <c r="J432" s="512"/>
      <c r="K432" s="512"/>
      <c r="L432" s="512"/>
      <c r="M432" s="512"/>
      <c r="O432" s="1"/>
      <c r="P432" s="18"/>
      <c r="Q432" s="13"/>
    </row>
    <row r="433" spans="5:17">
      <c r="E433" s="1"/>
      <c r="F433" s="18"/>
      <c r="G433" s="13"/>
      <c r="J433" s="512"/>
      <c r="K433" s="512"/>
      <c r="L433" s="512"/>
      <c r="M433" s="512"/>
      <c r="O433" s="1"/>
      <c r="P433" s="18"/>
      <c r="Q433" s="13"/>
    </row>
    <row r="434" spans="5:17">
      <c r="E434" s="1"/>
      <c r="F434" s="18"/>
      <c r="G434" s="13"/>
      <c r="J434" s="512"/>
      <c r="K434" s="512"/>
      <c r="L434" s="512"/>
      <c r="M434" s="512"/>
      <c r="O434" s="1"/>
      <c r="P434" s="18"/>
      <c r="Q434" s="13"/>
    </row>
    <row r="435" spans="5:17">
      <c r="E435" s="1"/>
      <c r="F435" s="18"/>
      <c r="G435" s="13"/>
      <c r="J435" s="512"/>
      <c r="K435" s="512"/>
      <c r="L435" s="512"/>
      <c r="M435" s="512"/>
      <c r="O435" s="1"/>
      <c r="P435" s="18"/>
      <c r="Q435" s="13"/>
    </row>
    <row r="436" spans="5:17">
      <c r="E436" s="1"/>
      <c r="F436" s="18"/>
      <c r="G436" s="13"/>
      <c r="J436" s="512"/>
      <c r="K436" s="512"/>
      <c r="L436" s="512"/>
      <c r="M436" s="512"/>
      <c r="O436" s="1"/>
      <c r="P436" s="18"/>
      <c r="Q436" s="13"/>
    </row>
    <row r="437" spans="5:17">
      <c r="E437" s="1"/>
      <c r="F437" s="18"/>
      <c r="G437" s="13"/>
      <c r="J437" s="512"/>
      <c r="K437" s="512"/>
      <c r="L437" s="512"/>
      <c r="M437" s="512"/>
      <c r="O437" s="1"/>
      <c r="P437" s="18"/>
      <c r="Q437" s="13"/>
    </row>
    <row r="438" spans="5:17">
      <c r="E438" s="1"/>
      <c r="F438" s="18"/>
      <c r="G438" s="13"/>
      <c r="J438" s="512"/>
      <c r="K438" s="512"/>
      <c r="L438" s="512"/>
      <c r="M438" s="512"/>
      <c r="O438" s="1"/>
      <c r="P438" s="18"/>
      <c r="Q438" s="13"/>
    </row>
    <row r="439" spans="5:17">
      <c r="E439" s="1"/>
      <c r="F439" s="18"/>
      <c r="G439" s="13"/>
      <c r="J439" s="512"/>
      <c r="K439" s="512"/>
      <c r="L439" s="512"/>
      <c r="M439" s="512"/>
      <c r="O439" s="1"/>
      <c r="P439" s="18"/>
      <c r="Q439" s="13"/>
    </row>
    <row r="440" spans="5:17">
      <c r="E440" s="1"/>
      <c r="F440" s="18"/>
      <c r="G440" s="13"/>
      <c r="J440" s="512"/>
      <c r="K440" s="512"/>
      <c r="L440" s="512"/>
      <c r="M440" s="512"/>
      <c r="O440" s="1"/>
      <c r="P440" s="18"/>
      <c r="Q440" s="13"/>
    </row>
    <row r="441" spans="5:17">
      <c r="E441" s="1"/>
      <c r="F441" s="18"/>
      <c r="G441" s="13"/>
      <c r="J441" s="512"/>
      <c r="K441" s="512"/>
      <c r="L441" s="512"/>
      <c r="M441" s="512"/>
      <c r="O441" s="1"/>
      <c r="P441" s="18"/>
      <c r="Q441" s="13"/>
    </row>
    <row r="442" spans="5:17">
      <c r="E442" s="1"/>
      <c r="F442" s="18"/>
      <c r="G442" s="13"/>
      <c r="J442" s="512"/>
      <c r="K442" s="512"/>
      <c r="L442" s="512"/>
      <c r="M442" s="512"/>
      <c r="O442" s="1"/>
      <c r="P442" s="18"/>
      <c r="Q442" s="13"/>
    </row>
    <row r="443" spans="5:17">
      <c r="E443" s="1"/>
      <c r="F443" s="18"/>
      <c r="G443" s="13"/>
      <c r="J443" s="512"/>
      <c r="K443" s="512"/>
      <c r="L443" s="512"/>
      <c r="M443" s="512"/>
      <c r="O443" s="1"/>
      <c r="P443" s="18"/>
      <c r="Q443" s="13"/>
    </row>
    <row r="444" spans="5:17">
      <c r="E444" s="1"/>
      <c r="F444" s="18"/>
      <c r="G444" s="13"/>
      <c r="J444" s="512"/>
      <c r="K444" s="512"/>
      <c r="L444" s="512"/>
      <c r="M444" s="512"/>
      <c r="O444" s="1"/>
      <c r="P444" s="18"/>
      <c r="Q444" s="13"/>
    </row>
    <row r="445" spans="5:17">
      <c r="E445" s="1"/>
      <c r="F445" s="18"/>
      <c r="G445" s="13"/>
      <c r="J445" s="512"/>
      <c r="K445" s="512"/>
      <c r="L445" s="512"/>
      <c r="M445" s="512"/>
      <c r="O445" s="1"/>
      <c r="P445" s="18"/>
      <c r="Q445" s="13"/>
    </row>
    <row r="446" spans="5:17">
      <c r="E446" s="1"/>
      <c r="F446" s="18"/>
      <c r="G446" s="13"/>
      <c r="J446" s="512"/>
      <c r="K446" s="512"/>
      <c r="L446" s="512"/>
      <c r="M446" s="512"/>
      <c r="O446" s="1"/>
      <c r="P446" s="18"/>
      <c r="Q446" s="13"/>
    </row>
    <row r="447" spans="5:17">
      <c r="E447" s="1"/>
      <c r="F447" s="18"/>
      <c r="G447" s="13"/>
      <c r="J447" s="512"/>
      <c r="K447" s="512"/>
      <c r="L447" s="512"/>
      <c r="M447" s="512"/>
      <c r="O447" s="1"/>
      <c r="P447" s="18"/>
      <c r="Q447" s="13"/>
    </row>
    <row r="448" spans="5:17">
      <c r="E448" s="1"/>
      <c r="F448" s="18"/>
      <c r="G448" s="13"/>
      <c r="J448" s="512"/>
      <c r="K448" s="512"/>
      <c r="L448" s="512"/>
      <c r="M448" s="512"/>
      <c r="O448" s="1"/>
      <c r="P448" s="18"/>
      <c r="Q448" s="13"/>
    </row>
    <row r="449" spans="5:17">
      <c r="E449" s="1"/>
      <c r="F449" s="18"/>
      <c r="G449" s="13"/>
      <c r="J449" s="512"/>
      <c r="K449" s="512"/>
      <c r="L449" s="512"/>
      <c r="M449" s="512"/>
      <c r="O449" s="1"/>
      <c r="P449" s="18"/>
      <c r="Q449" s="13"/>
    </row>
    <row r="450" spans="5:17">
      <c r="E450" s="1"/>
      <c r="F450" s="18"/>
      <c r="G450" s="13"/>
      <c r="J450" s="512"/>
      <c r="K450" s="512"/>
      <c r="L450" s="512"/>
      <c r="M450" s="512"/>
      <c r="O450" s="1"/>
      <c r="P450" s="18"/>
      <c r="Q450" s="13"/>
    </row>
    <row r="451" spans="5:17">
      <c r="E451" s="1"/>
      <c r="F451" s="18"/>
      <c r="G451" s="13"/>
      <c r="J451" s="512"/>
      <c r="K451" s="512"/>
      <c r="L451" s="512"/>
      <c r="M451" s="512"/>
      <c r="O451" s="1"/>
      <c r="P451" s="18"/>
      <c r="Q451" s="13"/>
    </row>
    <row r="452" spans="5:17">
      <c r="E452" s="1"/>
      <c r="F452" s="18"/>
      <c r="G452" s="13"/>
      <c r="J452" s="512"/>
      <c r="K452" s="512"/>
      <c r="L452" s="512"/>
      <c r="M452" s="512"/>
      <c r="O452" s="1"/>
      <c r="P452" s="18"/>
      <c r="Q452" s="13"/>
    </row>
    <row r="453" spans="5:17">
      <c r="E453" s="1"/>
      <c r="F453" s="18"/>
      <c r="G453" s="13"/>
      <c r="J453" s="512"/>
      <c r="K453" s="512"/>
      <c r="L453" s="512"/>
      <c r="M453" s="512"/>
      <c r="O453" s="1"/>
      <c r="P453" s="18"/>
      <c r="Q453" s="13"/>
    </row>
    <row r="454" spans="5:17">
      <c r="E454" s="1"/>
      <c r="F454" s="18"/>
      <c r="G454" s="13"/>
      <c r="J454" s="512"/>
      <c r="K454" s="512"/>
      <c r="L454" s="512"/>
      <c r="M454" s="512"/>
      <c r="O454" s="1"/>
      <c r="P454" s="18"/>
      <c r="Q454" s="13"/>
    </row>
    <row r="455" spans="5:17">
      <c r="E455" s="1"/>
      <c r="F455" s="18"/>
      <c r="G455" s="13"/>
      <c r="J455" s="512"/>
      <c r="K455" s="512"/>
      <c r="L455" s="512"/>
      <c r="M455" s="512"/>
      <c r="O455" s="1"/>
      <c r="P455" s="18"/>
      <c r="Q455" s="13"/>
    </row>
    <row r="456" spans="5:17">
      <c r="E456" s="1"/>
      <c r="F456" s="18"/>
      <c r="G456" s="13"/>
      <c r="J456" s="512"/>
      <c r="K456" s="512"/>
      <c r="L456" s="512"/>
      <c r="M456" s="512"/>
      <c r="O456" s="1"/>
      <c r="P456" s="18"/>
      <c r="Q456" s="13"/>
    </row>
    <row r="457" spans="5:17">
      <c r="E457" s="1"/>
      <c r="F457" s="18"/>
      <c r="G457" s="13"/>
      <c r="J457" s="512"/>
      <c r="K457" s="512"/>
      <c r="L457" s="512"/>
      <c r="M457" s="512"/>
      <c r="O457" s="1"/>
      <c r="P457" s="18"/>
      <c r="Q457" s="13"/>
    </row>
    <row r="458" spans="5:17">
      <c r="E458" s="1"/>
      <c r="F458" s="18"/>
      <c r="G458" s="13"/>
      <c r="J458" s="512"/>
      <c r="K458" s="512"/>
      <c r="L458" s="512"/>
      <c r="M458" s="512"/>
      <c r="O458" s="1"/>
      <c r="P458" s="18"/>
      <c r="Q458" s="13"/>
    </row>
    <row r="459" spans="5:17">
      <c r="E459" s="1"/>
      <c r="F459" s="18"/>
      <c r="G459" s="13"/>
      <c r="J459" s="512"/>
      <c r="K459" s="512"/>
      <c r="L459" s="512"/>
      <c r="M459" s="512"/>
      <c r="O459" s="1"/>
      <c r="P459" s="18"/>
      <c r="Q459" s="13"/>
    </row>
    <row r="460" spans="5:17">
      <c r="E460" s="1"/>
      <c r="F460" s="18"/>
      <c r="G460" s="13"/>
      <c r="J460" s="512"/>
      <c r="K460" s="512"/>
      <c r="L460" s="512"/>
      <c r="M460" s="512"/>
      <c r="O460" s="1"/>
      <c r="P460" s="18"/>
      <c r="Q460" s="13"/>
    </row>
    <row r="461" spans="5:17">
      <c r="E461" s="1"/>
      <c r="F461" s="18"/>
      <c r="G461" s="13"/>
      <c r="J461" s="512"/>
      <c r="K461" s="512"/>
      <c r="L461" s="512"/>
      <c r="M461" s="512"/>
      <c r="O461" s="1"/>
      <c r="P461" s="18"/>
      <c r="Q461" s="13"/>
    </row>
    <row r="462" spans="5:17">
      <c r="E462" s="1"/>
      <c r="F462" s="18"/>
      <c r="G462" s="13"/>
      <c r="J462" s="512"/>
      <c r="K462" s="512"/>
      <c r="L462" s="512"/>
      <c r="M462" s="512"/>
      <c r="O462" s="1"/>
      <c r="P462" s="18"/>
      <c r="Q462" s="13"/>
    </row>
    <row r="463" spans="5:17">
      <c r="E463" s="1"/>
      <c r="F463" s="18"/>
      <c r="G463" s="13"/>
      <c r="J463" s="512"/>
      <c r="K463" s="512"/>
      <c r="L463" s="512"/>
      <c r="M463" s="512"/>
      <c r="O463" s="1"/>
      <c r="P463" s="18"/>
      <c r="Q463" s="13"/>
    </row>
    <row r="464" spans="5:17">
      <c r="E464" s="1"/>
      <c r="F464" s="18"/>
      <c r="G464" s="13"/>
      <c r="J464" s="512"/>
      <c r="K464" s="512"/>
      <c r="L464" s="512"/>
      <c r="M464" s="512"/>
      <c r="O464" s="1"/>
      <c r="P464" s="18"/>
      <c r="Q464" s="13"/>
    </row>
    <row r="465" spans="5:17">
      <c r="E465" s="1"/>
      <c r="F465" s="18"/>
      <c r="G465" s="13"/>
      <c r="J465" s="512"/>
      <c r="K465" s="512"/>
      <c r="L465" s="512"/>
      <c r="M465" s="512"/>
      <c r="O465" s="1"/>
      <c r="P465" s="18"/>
      <c r="Q465" s="13"/>
    </row>
    <row r="466" spans="5:17">
      <c r="E466" s="1"/>
      <c r="F466" s="18"/>
      <c r="G466" s="13"/>
      <c r="J466" s="512"/>
      <c r="K466" s="512"/>
      <c r="L466" s="512"/>
      <c r="M466" s="512"/>
      <c r="O466" s="1"/>
      <c r="P466" s="18"/>
      <c r="Q466" s="13"/>
    </row>
    <row r="467" spans="5:17">
      <c r="E467" s="1"/>
      <c r="F467" s="18"/>
      <c r="G467" s="13"/>
      <c r="J467" s="512"/>
      <c r="K467" s="512"/>
      <c r="L467" s="512"/>
      <c r="M467" s="512"/>
      <c r="O467" s="1"/>
      <c r="P467" s="18"/>
      <c r="Q467" s="13"/>
    </row>
    <row r="468" spans="5:17">
      <c r="E468" s="1"/>
      <c r="F468" s="18"/>
      <c r="G468" s="13"/>
      <c r="J468" s="512"/>
      <c r="K468" s="512"/>
      <c r="L468" s="512"/>
      <c r="M468" s="512"/>
      <c r="O468" s="1"/>
      <c r="P468" s="18"/>
      <c r="Q468" s="13"/>
    </row>
    <row r="469" spans="5:17">
      <c r="E469" s="1"/>
      <c r="F469" s="18"/>
      <c r="G469" s="13"/>
      <c r="J469" s="512"/>
      <c r="K469" s="512"/>
      <c r="L469" s="512"/>
      <c r="M469" s="512"/>
      <c r="O469" s="1"/>
      <c r="P469" s="18"/>
      <c r="Q469" s="13"/>
    </row>
    <row r="470" spans="5:17">
      <c r="E470" s="1"/>
      <c r="F470" s="18"/>
      <c r="G470" s="13"/>
      <c r="J470" s="512"/>
      <c r="K470" s="512"/>
      <c r="L470" s="512"/>
      <c r="M470" s="512"/>
      <c r="O470" s="1"/>
      <c r="P470" s="18"/>
      <c r="Q470" s="13"/>
    </row>
    <row r="471" spans="5:17">
      <c r="E471" s="1"/>
      <c r="F471" s="18"/>
      <c r="G471" s="13"/>
      <c r="J471" s="512"/>
      <c r="K471" s="512"/>
      <c r="L471" s="512"/>
      <c r="M471" s="512"/>
      <c r="O471" s="1"/>
      <c r="P471" s="18"/>
      <c r="Q471" s="13"/>
    </row>
    <row r="472" spans="5:17">
      <c r="E472" s="1"/>
      <c r="F472" s="18"/>
      <c r="G472" s="13"/>
      <c r="J472" s="512"/>
      <c r="K472" s="512"/>
      <c r="L472" s="512"/>
      <c r="M472" s="512"/>
      <c r="O472" s="1"/>
      <c r="P472" s="18"/>
      <c r="Q472" s="13"/>
    </row>
    <row r="473" spans="5:17">
      <c r="E473" s="1"/>
      <c r="F473" s="18"/>
      <c r="G473" s="13"/>
      <c r="J473" s="512"/>
      <c r="K473" s="512"/>
      <c r="L473" s="512"/>
      <c r="M473" s="512"/>
      <c r="O473" s="1"/>
      <c r="P473" s="18"/>
      <c r="Q473" s="13"/>
    </row>
    <row r="474" spans="5:17">
      <c r="E474" s="1"/>
      <c r="F474" s="18"/>
      <c r="G474" s="13"/>
      <c r="J474" s="512"/>
      <c r="K474" s="512"/>
      <c r="L474" s="512"/>
      <c r="M474" s="512"/>
      <c r="O474" s="1"/>
      <c r="P474" s="18"/>
      <c r="Q474" s="13"/>
    </row>
    <row r="475" spans="5:17">
      <c r="E475" s="1"/>
      <c r="F475" s="18"/>
      <c r="G475" s="13"/>
      <c r="J475" s="512"/>
      <c r="K475" s="512"/>
      <c r="L475" s="512"/>
      <c r="M475" s="512"/>
      <c r="O475" s="1"/>
      <c r="P475" s="18"/>
      <c r="Q475" s="13"/>
    </row>
    <row r="476" spans="5:17">
      <c r="E476" s="1"/>
      <c r="F476" s="18"/>
      <c r="G476" s="13"/>
      <c r="J476" s="512"/>
      <c r="K476" s="512"/>
      <c r="L476" s="512"/>
      <c r="M476" s="512"/>
      <c r="O476" s="1"/>
      <c r="P476" s="18"/>
      <c r="Q476" s="13"/>
    </row>
    <row r="477" spans="5:17">
      <c r="E477" s="1"/>
      <c r="F477" s="18"/>
      <c r="G477" s="13"/>
      <c r="J477" s="512"/>
      <c r="K477" s="512"/>
      <c r="L477" s="512"/>
      <c r="M477" s="512"/>
      <c r="O477" s="1"/>
      <c r="P477" s="18"/>
      <c r="Q477" s="13"/>
    </row>
    <row r="478" spans="5:17">
      <c r="E478" s="1"/>
      <c r="F478" s="18"/>
      <c r="G478" s="13"/>
      <c r="J478" s="512"/>
      <c r="K478" s="512"/>
      <c r="L478" s="512"/>
      <c r="M478" s="512"/>
      <c r="O478" s="1"/>
      <c r="P478" s="18"/>
      <c r="Q478" s="13"/>
    </row>
    <row r="479" spans="5:17">
      <c r="E479" s="1"/>
      <c r="F479" s="18"/>
      <c r="G479" s="13"/>
      <c r="J479" s="512"/>
      <c r="K479" s="512"/>
      <c r="L479" s="512"/>
      <c r="M479" s="512"/>
      <c r="O479" s="1"/>
      <c r="P479" s="18"/>
      <c r="Q479" s="13"/>
    </row>
    <row r="480" spans="5:17">
      <c r="E480" s="1"/>
      <c r="F480" s="18"/>
      <c r="G480" s="13"/>
      <c r="J480" s="512"/>
      <c r="K480" s="512"/>
      <c r="L480" s="512"/>
      <c r="M480" s="512"/>
      <c r="O480" s="1"/>
      <c r="P480" s="18"/>
      <c r="Q480" s="13"/>
    </row>
    <row r="481" spans="5:17">
      <c r="E481" s="1"/>
      <c r="F481" s="18"/>
      <c r="G481" s="13"/>
      <c r="J481" s="512"/>
      <c r="K481" s="512"/>
      <c r="L481" s="512"/>
      <c r="M481" s="512"/>
      <c r="O481" s="1"/>
      <c r="P481" s="18"/>
      <c r="Q481" s="13"/>
    </row>
    <row r="482" spans="5:17">
      <c r="E482" s="1"/>
      <c r="F482" s="18"/>
      <c r="G482" s="13"/>
      <c r="J482" s="512"/>
      <c r="K482" s="512"/>
      <c r="L482" s="512"/>
      <c r="M482" s="512"/>
      <c r="O482" s="1"/>
      <c r="P482" s="18"/>
      <c r="Q482" s="13"/>
    </row>
    <row r="483" spans="5:17">
      <c r="E483" s="1"/>
      <c r="F483" s="18"/>
      <c r="G483" s="13"/>
      <c r="J483" s="512"/>
      <c r="K483" s="512"/>
      <c r="L483" s="512"/>
      <c r="M483" s="512"/>
      <c r="O483" s="1"/>
      <c r="P483" s="18"/>
      <c r="Q483" s="13"/>
    </row>
    <row r="484" spans="5:17">
      <c r="E484" s="1"/>
      <c r="F484" s="18"/>
      <c r="G484" s="13"/>
      <c r="J484" s="512"/>
      <c r="K484" s="512"/>
      <c r="L484" s="512"/>
      <c r="M484" s="512"/>
      <c r="O484" s="1"/>
      <c r="P484" s="18"/>
      <c r="Q484" s="13"/>
    </row>
    <row r="485" spans="5:17">
      <c r="E485" s="1"/>
      <c r="F485" s="18"/>
      <c r="G485" s="13"/>
      <c r="J485" s="512"/>
      <c r="K485" s="512"/>
      <c r="L485" s="512"/>
      <c r="M485" s="512"/>
      <c r="O485" s="1"/>
      <c r="P485" s="18"/>
      <c r="Q485" s="13"/>
    </row>
    <row r="486" spans="5:17">
      <c r="E486" s="1"/>
      <c r="F486" s="18"/>
      <c r="G486" s="13"/>
      <c r="J486" s="512"/>
      <c r="K486" s="512"/>
      <c r="L486" s="512"/>
      <c r="M486" s="512"/>
      <c r="O486" s="1"/>
      <c r="P486" s="18"/>
      <c r="Q486" s="13"/>
    </row>
    <row r="487" spans="5:17">
      <c r="E487" s="1"/>
      <c r="F487" s="18"/>
      <c r="G487" s="13"/>
      <c r="J487" s="512"/>
      <c r="K487" s="512"/>
      <c r="L487" s="512"/>
      <c r="M487" s="512"/>
      <c r="O487" s="1"/>
      <c r="P487" s="18"/>
      <c r="Q487" s="13"/>
    </row>
    <row r="488" spans="5:17">
      <c r="E488" s="1"/>
      <c r="F488" s="18"/>
      <c r="G488" s="13"/>
      <c r="J488" s="512"/>
      <c r="K488" s="512"/>
      <c r="L488" s="512"/>
      <c r="M488" s="512"/>
      <c r="O488" s="1"/>
      <c r="P488" s="18"/>
      <c r="Q488" s="13"/>
    </row>
    <row r="489" spans="5:17">
      <c r="E489" s="1"/>
      <c r="F489" s="18"/>
      <c r="G489" s="13"/>
      <c r="J489" s="512"/>
      <c r="K489" s="512"/>
      <c r="L489" s="512"/>
      <c r="M489" s="512"/>
      <c r="O489" s="1"/>
      <c r="P489" s="18"/>
      <c r="Q489" s="13"/>
    </row>
    <row r="490" spans="5:17">
      <c r="E490" s="1"/>
      <c r="F490" s="18"/>
      <c r="G490" s="13"/>
      <c r="J490" s="512"/>
      <c r="K490" s="512"/>
      <c r="L490" s="512"/>
      <c r="M490" s="512"/>
      <c r="O490" s="1"/>
      <c r="P490" s="18"/>
      <c r="Q490" s="13"/>
    </row>
    <row r="491" spans="5:17">
      <c r="E491" s="1"/>
      <c r="F491" s="18"/>
      <c r="G491" s="13"/>
      <c r="J491" s="512"/>
      <c r="K491" s="512"/>
      <c r="L491" s="512"/>
      <c r="M491" s="512"/>
      <c r="O491" s="1"/>
      <c r="P491" s="18"/>
      <c r="Q491" s="13"/>
    </row>
    <row r="492" spans="5:17">
      <c r="E492" s="1"/>
      <c r="F492" s="18"/>
      <c r="G492" s="13"/>
      <c r="J492" s="512"/>
      <c r="K492" s="512"/>
      <c r="L492" s="512"/>
      <c r="M492" s="512"/>
      <c r="O492" s="1"/>
      <c r="P492" s="18"/>
      <c r="Q492" s="13"/>
    </row>
    <row r="493" spans="5:17">
      <c r="E493" s="1"/>
      <c r="F493" s="18"/>
      <c r="G493" s="13"/>
      <c r="J493" s="512"/>
      <c r="K493" s="512"/>
      <c r="L493" s="512"/>
      <c r="M493" s="512"/>
      <c r="O493" s="1"/>
      <c r="P493" s="18"/>
      <c r="Q493" s="13"/>
    </row>
    <row r="494" spans="5:17">
      <c r="E494" s="1"/>
      <c r="F494" s="18"/>
      <c r="G494" s="13"/>
      <c r="J494" s="512"/>
      <c r="K494" s="512"/>
      <c r="L494" s="512"/>
      <c r="M494" s="512"/>
      <c r="O494" s="1"/>
      <c r="P494" s="18"/>
      <c r="Q494" s="13"/>
    </row>
    <row r="495" spans="5:17">
      <c r="E495" s="1"/>
      <c r="F495" s="18"/>
      <c r="G495" s="13"/>
      <c r="J495" s="512"/>
      <c r="K495" s="512"/>
      <c r="L495" s="512"/>
      <c r="M495" s="512"/>
      <c r="O495" s="1"/>
      <c r="P495" s="18"/>
      <c r="Q495" s="13"/>
    </row>
    <row r="496" spans="5:17">
      <c r="E496" s="1"/>
      <c r="F496" s="18"/>
      <c r="G496" s="13"/>
      <c r="J496" s="512"/>
      <c r="K496" s="512"/>
      <c r="L496" s="512"/>
      <c r="M496" s="512"/>
      <c r="O496" s="1"/>
      <c r="P496" s="18"/>
      <c r="Q496" s="13"/>
    </row>
    <row r="497" spans="5:17">
      <c r="E497" s="1"/>
      <c r="F497" s="18"/>
      <c r="G497" s="13"/>
      <c r="J497" s="512"/>
      <c r="K497" s="512"/>
      <c r="L497" s="512"/>
      <c r="M497" s="512"/>
      <c r="O497" s="1"/>
      <c r="P497" s="18"/>
      <c r="Q497" s="13"/>
    </row>
    <row r="498" spans="5:17">
      <c r="E498" s="1"/>
      <c r="F498" s="18"/>
      <c r="G498" s="13"/>
      <c r="J498" s="512"/>
      <c r="K498" s="512"/>
      <c r="L498" s="512"/>
      <c r="M498" s="512"/>
      <c r="O498" s="1"/>
      <c r="P498" s="18"/>
      <c r="Q498" s="13"/>
    </row>
    <row r="499" spans="5:17">
      <c r="E499" s="1"/>
      <c r="F499" s="18"/>
      <c r="G499" s="13"/>
      <c r="J499" s="512"/>
      <c r="K499" s="512"/>
      <c r="L499" s="512"/>
      <c r="M499" s="512"/>
      <c r="O499" s="1"/>
      <c r="P499" s="18"/>
      <c r="Q499" s="13"/>
    </row>
    <row r="500" spans="5:17">
      <c r="E500" s="1"/>
      <c r="F500" s="18"/>
      <c r="G500" s="13"/>
      <c r="J500" s="512"/>
      <c r="K500" s="512"/>
      <c r="L500" s="512"/>
      <c r="M500" s="512"/>
      <c r="O500" s="1"/>
      <c r="P500" s="18"/>
      <c r="Q500" s="13"/>
    </row>
    <row r="501" spans="5:17">
      <c r="E501" s="1"/>
      <c r="F501" s="18"/>
      <c r="G501" s="13"/>
      <c r="J501" s="512"/>
      <c r="K501" s="512"/>
      <c r="L501" s="512"/>
      <c r="M501" s="512"/>
      <c r="O501" s="1"/>
      <c r="P501" s="18"/>
      <c r="Q501" s="13"/>
    </row>
    <row r="502" spans="5:17">
      <c r="E502" s="1"/>
      <c r="F502" s="18"/>
      <c r="G502" s="13"/>
      <c r="J502" s="512"/>
      <c r="K502" s="512"/>
      <c r="L502" s="512"/>
      <c r="M502" s="512"/>
      <c r="O502" s="1"/>
      <c r="P502" s="18"/>
      <c r="Q502" s="13"/>
    </row>
    <row r="503" spans="5:17">
      <c r="E503" s="1"/>
      <c r="F503" s="18"/>
      <c r="G503" s="13"/>
      <c r="J503" s="512"/>
      <c r="K503" s="512"/>
      <c r="L503" s="512"/>
      <c r="M503" s="512"/>
      <c r="O503" s="1"/>
      <c r="P503" s="18"/>
      <c r="Q503" s="13"/>
    </row>
    <row r="504" spans="5:17">
      <c r="E504" s="1"/>
      <c r="F504" s="18"/>
      <c r="G504" s="13"/>
      <c r="J504" s="512"/>
      <c r="K504" s="512"/>
      <c r="L504" s="512"/>
      <c r="M504" s="512"/>
      <c r="O504" s="1"/>
      <c r="P504" s="18"/>
      <c r="Q504" s="13"/>
    </row>
    <row r="505" spans="5:17">
      <c r="E505" s="1"/>
      <c r="F505" s="18"/>
      <c r="G505" s="13"/>
      <c r="J505" s="512"/>
      <c r="K505" s="512"/>
      <c r="L505" s="512"/>
      <c r="M505" s="512"/>
      <c r="O505" s="1"/>
      <c r="P505" s="18"/>
      <c r="Q505" s="13"/>
    </row>
    <row r="506" spans="5:17">
      <c r="E506" s="1"/>
      <c r="F506" s="18"/>
      <c r="G506" s="13"/>
      <c r="J506" s="512"/>
      <c r="K506" s="512"/>
      <c r="L506" s="512"/>
      <c r="M506" s="512"/>
      <c r="O506" s="1"/>
      <c r="P506" s="18"/>
      <c r="Q506" s="13"/>
    </row>
    <row r="507" spans="5:17">
      <c r="E507" s="1"/>
      <c r="F507" s="18"/>
      <c r="G507" s="13"/>
      <c r="J507" s="512"/>
      <c r="K507" s="512"/>
      <c r="L507" s="512"/>
      <c r="M507" s="512"/>
      <c r="O507" s="1"/>
      <c r="P507" s="18"/>
      <c r="Q507" s="13"/>
    </row>
    <row r="508" spans="5:17">
      <c r="E508" s="1"/>
      <c r="F508" s="18"/>
      <c r="G508" s="13"/>
      <c r="J508" s="512"/>
      <c r="K508" s="512"/>
      <c r="L508" s="512"/>
      <c r="M508" s="512"/>
      <c r="O508" s="1"/>
      <c r="P508" s="18"/>
      <c r="Q508" s="13"/>
    </row>
    <row r="509" spans="5:17">
      <c r="E509" s="1"/>
      <c r="F509" s="18"/>
      <c r="G509" s="13"/>
      <c r="J509" s="512"/>
      <c r="K509" s="512"/>
      <c r="L509" s="512"/>
      <c r="M509" s="512"/>
      <c r="O509" s="1"/>
      <c r="P509" s="18"/>
      <c r="Q509" s="13"/>
    </row>
    <row r="510" spans="5:17">
      <c r="E510" s="1"/>
      <c r="F510" s="18"/>
      <c r="G510" s="13"/>
      <c r="J510" s="512"/>
      <c r="K510" s="512"/>
      <c r="L510" s="512"/>
      <c r="M510" s="512"/>
      <c r="O510" s="1"/>
      <c r="P510" s="18"/>
      <c r="Q510" s="13"/>
    </row>
    <row r="511" spans="5:17">
      <c r="E511" s="1"/>
      <c r="F511" s="18"/>
      <c r="G511" s="13"/>
      <c r="J511" s="512"/>
      <c r="K511" s="512"/>
      <c r="L511" s="512"/>
      <c r="M511" s="512"/>
      <c r="O511" s="1"/>
      <c r="P511" s="18"/>
      <c r="Q511" s="13"/>
    </row>
    <row r="512" spans="5:17">
      <c r="E512" s="1"/>
      <c r="F512" s="18"/>
      <c r="G512" s="13"/>
      <c r="J512" s="512"/>
      <c r="K512" s="512"/>
      <c r="L512" s="512"/>
      <c r="M512" s="512"/>
      <c r="O512" s="1"/>
      <c r="P512" s="18"/>
      <c r="Q512" s="13"/>
    </row>
    <row r="513" spans="5:17">
      <c r="E513" s="1"/>
      <c r="F513" s="18"/>
      <c r="G513" s="13"/>
      <c r="J513" s="512"/>
      <c r="K513" s="512"/>
      <c r="L513" s="512"/>
      <c r="M513" s="512"/>
      <c r="O513" s="1"/>
      <c r="P513" s="18"/>
      <c r="Q513" s="13"/>
    </row>
    <row r="514" spans="5:17">
      <c r="E514" s="1"/>
      <c r="F514" s="18"/>
      <c r="G514" s="13"/>
      <c r="J514" s="512"/>
      <c r="K514" s="512"/>
      <c r="L514" s="512"/>
      <c r="M514" s="512"/>
      <c r="O514" s="1"/>
      <c r="P514" s="18"/>
      <c r="Q514" s="13"/>
    </row>
    <row r="515" spans="5:17">
      <c r="E515" s="1"/>
      <c r="F515" s="18"/>
      <c r="G515" s="13"/>
      <c r="J515" s="512"/>
      <c r="K515" s="512"/>
      <c r="L515" s="512"/>
      <c r="M515" s="512"/>
      <c r="O515" s="1"/>
      <c r="P515" s="18"/>
      <c r="Q515" s="13"/>
    </row>
    <row r="516" spans="5:17">
      <c r="E516" s="1"/>
      <c r="F516" s="18"/>
      <c r="G516" s="13"/>
      <c r="J516" s="512"/>
      <c r="K516" s="512"/>
      <c r="L516" s="512"/>
      <c r="M516" s="512"/>
      <c r="O516" s="1"/>
      <c r="P516" s="18"/>
      <c r="Q516" s="13"/>
    </row>
    <row r="517" spans="5:17">
      <c r="E517" s="1"/>
      <c r="F517" s="18"/>
      <c r="G517" s="13"/>
      <c r="J517" s="512"/>
      <c r="K517" s="512"/>
      <c r="L517" s="512"/>
      <c r="M517" s="512"/>
      <c r="O517" s="1"/>
      <c r="P517" s="18"/>
      <c r="Q517" s="13"/>
    </row>
    <row r="518" spans="5:17">
      <c r="E518" s="1"/>
      <c r="F518" s="18"/>
      <c r="G518" s="13"/>
      <c r="J518" s="512"/>
      <c r="K518" s="512"/>
      <c r="L518" s="512"/>
      <c r="M518" s="512"/>
      <c r="O518" s="1"/>
      <c r="P518" s="18"/>
      <c r="Q518" s="13"/>
    </row>
    <row r="519" spans="5:17">
      <c r="E519" s="1"/>
      <c r="F519" s="18"/>
      <c r="G519" s="13"/>
      <c r="J519" s="512"/>
      <c r="K519" s="512"/>
      <c r="L519" s="512"/>
      <c r="M519" s="512"/>
      <c r="O519" s="1"/>
      <c r="P519" s="18"/>
      <c r="Q519" s="13"/>
    </row>
    <row r="520" spans="5:17">
      <c r="E520" s="1"/>
      <c r="F520" s="18"/>
      <c r="G520" s="13"/>
      <c r="J520" s="512"/>
      <c r="K520" s="512"/>
      <c r="L520" s="512"/>
      <c r="M520" s="512"/>
      <c r="O520" s="1"/>
      <c r="P520" s="18"/>
      <c r="Q520" s="13"/>
    </row>
    <row r="521" spans="5:17">
      <c r="E521" s="1"/>
      <c r="F521" s="18"/>
      <c r="G521" s="13"/>
      <c r="J521" s="512"/>
      <c r="K521" s="512"/>
      <c r="L521" s="512"/>
      <c r="M521" s="512"/>
      <c r="O521" s="1"/>
      <c r="P521" s="18"/>
      <c r="Q521" s="13"/>
    </row>
    <row r="522" spans="5:17">
      <c r="E522" s="1"/>
      <c r="F522" s="18"/>
      <c r="G522" s="13"/>
      <c r="J522" s="512"/>
      <c r="K522" s="512"/>
      <c r="L522" s="512"/>
      <c r="M522" s="512"/>
      <c r="O522" s="1"/>
      <c r="P522" s="18"/>
      <c r="Q522" s="13"/>
    </row>
    <row r="523" spans="5:17">
      <c r="E523" s="1"/>
      <c r="F523" s="18"/>
      <c r="G523" s="13"/>
      <c r="J523" s="512"/>
      <c r="K523" s="512"/>
      <c r="L523" s="512"/>
      <c r="M523" s="512"/>
      <c r="O523" s="1"/>
      <c r="P523" s="18"/>
      <c r="Q523" s="13"/>
    </row>
    <row r="524" spans="5:17">
      <c r="E524" s="1"/>
      <c r="F524" s="18"/>
      <c r="G524" s="13"/>
      <c r="J524" s="512"/>
      <c r="K524" s="512"/>
      <c r="L524" s="512"/>
      <c r="M524" s="512"/>
      <c r="O524" s="1"/>
      <c r="P524" s="18"/>
      <c r="Q524" s="13"/>
    </row>
    <row r="525" spans="5:17">
      <c r="E525" s="1"/>
      <c r="F525" s="18"/>
      <c r="G525" s="13"/>
      <c r="J525" s="512"/>
      <c r="K525" s="512"/>
      <c r="L525" s="512"/>
      <c r="M525" s="512"/>
      <c r="O525" s="1"/>
      <c r="P525" s="18"/>
      <c r="Q525" s="13"/>
    </row>
    <row r="526" spans="5:17">
      <c r="E526" s="1"/>
      <c r="F526" s="18"/>
      <c r="G526" s="13"/>
      <c r="J526" s="512"/>
      <c r="K526" s="512"/>
      <c r="L526" s="512"/>
      <c r="M526" s="512"/>
      <c r="O526" s="1"/>
      <c r="P526" s="18"/>
      <c r="Q526" s="13"/>
    </row>
    <row r="527" spans="5:17">
      <c r="E527" s="1"/>
      <c r="F527" s="18"/>
      <c r="G527" s="13"/>
      <c r="J527" s="512"/>
      <c r="K527" s="512"/>
      <c r="L527" s="512"/>
      <c r="M527" s="512"/>
      <c r="O527" s="1"/>
      <c r="P527" s="18"/>
      <c r="Q527" s="13"/>
    </row>
    <row r="528" spans="5:17">
      <c r="E528" s="1"/>
      <c r="F528" s="18"/>
      <c r="G528" s="13"/>
      <c r="J528" s="512"/>
      <c r="K528" s="512"/>
      <c r="L528" s="512"/>
      <c r="M528" s="512"/>
      <c r="O528" s="1"/>
      <c r="P528" s="18"/>
      <c r="Q528" s="13"/>
    </row>
    <row r="529" spans="5:17">
      <c r="E529" s="1"/>
      <c r="F529" s="18"/>
      <c r="G529" s="13"/>
      <c r="J529" s="512"/>
      <c r="K529" s="512"/>
      <c r="L529" s="512"/>
      <c r="M529" s="512"/>
      <c r="O529" s="1"/>
      <c r="P529" s="18"/>
      <c r="Q529" s="13"/>
    </row>
    <row r="530" spans="5:17">
      <c r="E530" s="1"/>
      <c r="F530" s="18"/>
      <c r="G530" s="13"/>
      <c r="J530" s="512"/>
      <c r="K530" s="512"/>
      <c r="L530" s="512"/>
      <c r="M530" s="512"/>
      <c r="O530" s="1"/>
      <c r="P530" s="18"/>
      <c r="Q530" s="13"/>
    </row>
    <row r="531" spans="5:17">
      <c r="E531" s="1"/>
      <c r="F531" s="18"/>
      <c r="G531" s="13"/>
      <c r="J531" s="512"/>
      <c r="K531" s="512"/>
      <c r="L531" s="512"/>
      <c r="M531" s="512"/>
      <c r="O531" s="1"/>
      <c r="P531" s="18"/>
      <c r="Q531" s="13"/>
    </row>
    <row r="532" spans="5:17">
      <c r="E532" s="1"/>
      <c r="F532" s="18"/>
      <c r="G532" s="13"/>
      <c r="J532" s="512"/>
      <c r="K532" s="512"/>
      <c r="L532" s="512"/>
      <c r="M532" s="512"/>
      <c r="O532" s="1"/>
      <c r="P532" s="18"/>
      <c r="Q532" s="13"/>
    </row>
    <row r="533" spans="5:17">
      <c r="E533" s="1"/>
      <c r="F533" s="18"/>
      <c r="G533" s="13"/>
      <c r="J533" s="512"/>
      <c r="K533" s="512"/>
      <c r="L533" s="512"/>
      <c r="M533" s="512"/>
      <c r="O533" s="1"/>
      <c r="P533" s="18"/>
      <c r="Q533" s="13"/>
    </row>
    <row r="534" spans="5:17">
      <c r="E534" s="1"/>
      <c r="F534" s="18"/>
      <c r="G534" s="13"/>
      <c r="J534" s="512"/>
      <c r="K534" s="512"/>
      <c r="L534" s="512"/>
      <c r="M534" s="512"/>
      <c r="O534" s="1"/>
      <c r="P534" s="18"/>
      <c r="Q534" s="13"/>
    </row>
    <row r="535" spans="5:17">
      <c r="E535" s="1"/>
      <c r="F535" s="18"/>
      <c r="G535" s="13"/>
      <c r="J535" s="512"/>
      <c r="K535" s="512"/>
      <c r="L535" s="512"/>
      <c r="M535" s="512"/>
      <c r="O535" s="1"/>
      <c r="P535" s="18"/>
      <c r="Q535" s="13"/>
    </row>
    <row r="536" spans="5:17">
      <c r="E536" s="1"/>
      <c r="F536" s="18"/>
      <c r="G536" s="13"/>
      <c r="J536" s="512"/>
      <c r="K536" s="512"/>
      <c r="L536" s="512"/>
      <c r="M536" s="512"/>
      <c r="O536" s="1"/>
      <c r="P536" s="18"/>
      <c r="Q536" s="13"/>
    </row>
    <row r="537" spans="5:17">
      <c r="E537" s="1"/>
      <c r="F537" s="18"/>
      <c r="G537" s="13"/>
      <c r="J537" s="512"/>
      <c r="K537" s="512"/>
      <c r="L537" s="512"/>
      <c r="M537" s="512"/>
      <c r="O537" s="1"/>
      <c r="P537" s="18"/>
      <c r="Q537" s="13"/>
    </row>
    <row r="538" spans="5:17">
      <c r="E538" s="1"/>
      <c r="F538" s="18"/>
      <c r="G538" s="13"/>
      <c r="J538" s="512"/>
      <c r="K538" s="512"/>
      <c r="L538" s="512"/>
      <c r="M538" s="512"/>
      <c r="O538" s="1"/>
      <c r="P538" s="18"/>
      <c r="Q538" s="13"/>
    </row>
    <row r="539" spans="5:17">
      <c r="E539" s="1"/>
      <c r="F539" s="18"/>
      <c r="G539" s="13"/>
      <c r="J539" s="512"/>
      <c r="K539" s="512"/>
      <c r="L539" s="512"/>
      <c r="M539" s="512"/>
      <c r="O539" s="1"/>
      <c r="P539" s="18"/>
      <c r="Q539" s="13"/>
    </row>
    <row r="540" spans="5:17">
      <c r="E540" s="1"/>
      <c r="F540" s="18"/>
      <c r="G540" s="13"/>
      <c r="J540" s="512"/>
      <c r="K540" s="512"/>
      <c r="L540" s="512"/>
      <c r="M540" s="512"/>
      <c r="O540" s="1"/>
      <c r="P540" s="18"/>
      <c r="Q540" s="13"/>
    </row>
    <row r="541" spans="5:17">
      <c r="E541" s="1"/>
      <c r="F541" s="18"/>
      <c r="G541" s="13"/>
      <c r="J541" s="512"/>
      <c r="K541" s="512"/>
      <c r="L541" s="512"/>
      <c r="M541" s="512"/>
      <c r="O541" s="1"/>
      <c r="P541" s="18"/>
      <c r="Q541" s="13"/>
    </row>
    <row r="542" spans="5:17">
      <c r="E542" s="1"/>
      <c r="F542" s="18"/>
      <c r="G542" s="13"/>
      <c r="J542" s="512"/>
      <c r="K542" s="512"/>
      <c r="L542" s="512"/>
      <c r="M542" s="512"/>
      <c r="O542" s="1"/>
      <c r="P542" s="18"/>
      <c r="Q542" s="13"/>
    </row>
    <row r="543" spans="5:17">
      <c r="E543" s="1"/>
      <c r="F543" s="18"/>
      <c r="G543" s="13"/>
      <c r="J543" s="512"/>
      <c r="K543" s="512"/>
      <c r="L543" s="512"/>
      <c r="M543" s="512"/>
      <c r="O543" s="1"/>
      <c r="P543" s="18"/>
      <c r="Q543" s="13"/>
    </row>
    <row r="544" spans="5:17">
      <c r="E544" s="1"/>
      <c r="F544" s="18"/>
      <c r="G544" s="13"/>
      <c r="J544" s="512"/>
      <c r="K544" s="512"/>
      <c r="L544" s="512"/>
      <c r="M544" s="512"/>
      <c r="O544" s="1"/>
      <c r="P544" s="18"/>
      <c r="Q544" s="13"/>
    </row>
    <row r="545" spans="5:17">
      <c r="E545" s="1"/>
      <c r="F545" s="18"/>
      <c r="G545" s="13"/>
      <c r="J545" s="512"/>
      <c r="K545" s="512"/>
      <c r="L545" s="512"/>
      <c r="M545" s="512"/>
      <c r="O545" s="1"/>
      <c r="P545" s="18"/>
      <c r="Q545" s="13"/>
    </row>
    <row r="546" spans="5:17">
      <c r="E546" s="1"/>
      <c r="F546" s="18"/>
      <c r="G546" s="13"/>
      <c r="J546" s="512"/>
      <c r="K546" s="512"/>
      <c r="L546" s="512"/>
      <c r="M546" s="512"/>
      <c r="O546" s="1"/>
      <c r="P546" s="18"/>
      <c r="Q546" s="13"/>
    </row>
    <row r="547" spans="5:17">
      <c r="E547" s="1"/>
      <c r="F547" s="18"/>
      <c r="G547" s="13"/>
      <c r="J547" s="512"/>
      <c r="K547" s="512"/>
      <c r="L547" s="512"/>
      <c r="M547" s="512"/>
      <c r="O547" s="1"/>
      <c r="P547" s="18"/>
      <c r="Q547" s="13"/>
    </row>
    <row r="548" spans="5:17">
      <c r="E548" s="1"/>
      <c r="F548" s="18"/>
      <c r="G548" s="13"/>
      <c r="J548" s="512"/>
      <c r="K548" s="512"/>
      <c r="L548" s="512"/>
      <c r="M548" s="512"/>
      <c r="O548" s="1"/>
      <c r="P548" s="18"/>
      <c r="Q548" s="13"/>
    </row>
    <row r="549" spans="5:17">
      <c r="E549" s="1"/>
      <c r="F549" s="18"/>
      <c r="G549" s="13"/>
      <c r="J549" s="512"/>
      <c r="K549" s="512"/>
      <c r="L549" s="512"/>
      <c r="M549" s="512"/>
      <c r="O549" s="1"/>
      <c r="P549" s="18"/>
      <c r="Q549" s="13"/>
    </row>
    <row r="550" spans="5:17">
      <c r="E550" s="1"/>
      <c r="F550" s="18"/>
      <c r="G550" s="13"/>
      <c r="J550" s="512"/>
      <c r="K550" s="512"/>
      <c r="L550" s="512"/>
      <c r="M550" s="512"/>
      <c r="O550" s="1"/>
      <c r="P550" s="18"/>
      <c r="Q550" s="13"/>
    </row>
    <row r="551" spans="5:17">
      <c r="E551" s="1"/>
      <c r="F551" s="18"/>
      <c r="G551" s="13"/>
      <c r="J551" s="512"/>
      <c r="K551" s="512"/>
      <c r="L551" s="512"/>
      <c r="M551" s="512"/>
      <c r="O551" s="1"/>
      <c r="P551" s="18"/>
      <c r="Q551" s="13"/>
    </row>
    <row r="552" spans="5:17">
      <c r="E552" s="1"/>
      <c r="F552" s="18"/>
      <c r="G552" s="13"/>
      <c r="J552" s="512"/>
      <c r="K552" s="512"/>
      <c r="L552" s="512"/>
      <c r="M552" s="512"/>
      <c r="O552" s="1"/>
      <c r="P552" s="18"/>
      <c r="Q552" s="13"/>
    </row>
    <row r="553" spans="5:17">
      <c r="E553" s="1"/>
      <c r="F553" s="18"/>
      <c r="G553" s="13"/>
      <c r="J553" s="512"/>
      <c r="K553" s="512"/>
      <c r="L553" s="512"/>
      <c r="M553" s="512"/>
      <c r="O553" s="1"/>
      <c r="P553" s="18"/>
      <c r="Q553" s="13"/>
    </row>
    <row r="554" spans="5:17">
      <c r="E554" s="1"/>
      <c r="F554" s="18"/>
      <c r="G554" s="13"/>
      <c r="J554" s="512"/>
      <c r="K554" s="512"/>
      <c r="L554" s="512"/>
      <c r="M554" s="512"/>
      <c r="O554" s="1"/>
      <c r="P554" s="18"/>
      <c r="Q554" s="13"/>
    </row>
    <row r="555" spans="5:17">
      <c r="E555" s="1"/>
      <c r="F555" s="18"/>
      <c r="G555" s="13"/>
      <c r="J555" s="512"/>
      <c r="K555" s="512"/>
      <c r="L555" s="512"/>
      <c r="M555" s="512"/>
      <c r="O555" s="1"/>
      <c r="P555" s="18"/>
      <c r="Q555" s="13"/>
    </row>
    <row r="556" spans="5:17">
      <c r="E556" s="1"/>
      <c r="F556" s="18"/>
      <c r="G556" s="13"/>
      <c r="J556" s="512"/>
      <c r="K556" s="512"/>
      <c r="L556" s="512"/>
      <c r="M556" s="512"/>
      <c r="O556" s="1"/>
      <c r="P556" s="18"/>
      <c r="Q556" s="13"/>
    </row>
    <row r="557" spans="5:17">
      <c r="E557" s="1"/>
      <c r="F557" s="18"/>
      <c r="G557" s="13"/>
      <c r="J557" s="512"/>
      <c r="K557" s="512"/>
      <c r="L557" s="512"/>
      <c r="M557" s="512"/>
      <c r="O557" s="1"/>
      <c r="P557" s="18"/>
      <c r="Q557" s="13"/>
    </row>
    <row r="558" spans="5:17">
      <c r="E558" s="1"/>
      <c r="F558" s="18"/>
      <c r="G558" s="13"/>
      <c r="J558" s="512"/>
      <c r="K558" s="512"/>
      <c r="L558" s="512"/>
      <c r="M558" s="512"/>
      <c r="O558" s="1"/>
      <c r="P558" s="18"/>
      <c r="Q558" s="13"/>
    </row>
    <row r="559" spans="5:17">
      <c r="E559" s="1"/>
      <c r="F559" s="18"/>
      <c r="G559" s="13"/>
      <c r="J559" s="512"/>
      <c r="K559" s="512"/>
      <c r="L559" s="512"/>
      <c r="M559" s="512"/>
      <c r="O559" s="1"/>
      <c r="P559" s="18"/>
      <c r="Q559" s="13"/>
    </row>
    <row r="560" spans="5:17">
      <c r="E560" s="1"/>
      <c r="F560" s="18"/>
      <c r="G560" s="13"/>
      <c r="J560" s="512"/>
      <c r="K560" s="512"/>
      <c r="L560" s="512"/>
      <c r="M560" s="512"/>
      <c r="O560" s="1"/>
      <c r="P560" s="18"/>
      <c r="Q560" s="13"/>
    </row>
    <row r="561" spans="5:17">
      <c r="E561" s="1"/>
      <c r="F561" s="18"/>
      <c r="G561" s="13"/>
      <c r="J561" s="512"/>
      <c r="K561" s="512"/>
      <c r="L561" s="512"/>
      <c r="M561" s="512"/>
      <c r="O561" s="1"/>
      <c r="P561" s="18"/>
      <c r="Q561" s="13"/>
    </row>
    <row r="562" spans="5:17">
      <c r="E562" s="1"/>
      <c r="F562" s="18"/>
      <c r="G562" s="13"/>
      <c r="J562" s="512"/>
      <c r="K562" s="512"/>
      <c r="L562" s="512"/>
      <c r="M562" s="512"/>
      <c r="O562" s="1"/>
      <c r="P562" s="18"/>
      <c r="Q562" s="13"/>
    </row>
    <row r="563" spans="5:17">
      <c r="E563" s="1"/>
      <c r="F563" s="18"/>
      <c r="G563" s="13"/>
      <c r="J563" s="512"/>
      <c r="K563" s="512"/>
      <c r="L563" s="512"/>
      <c r="M563" s="512"/>
      <c r="O563" s="1"/>
      <c r="P563" s="18"/>
      <c r="Q563" s="13"/>
    </row>
    <row r="564" spans="5:17">
      <c r="E564" s="1"/>
      <c r="F564" s="18"/>
      <c r="G564" s="13"/>
      <c r="J564" s="512"/>
      <c r="K564" s="512"/>
      <c r="L564" s="512"/>
      <c r="M564" s="512"/>
      <c r="O564" s="1"/>
      <c r="P564" s="18"/>
      <c r="Q564" s="13"/>
    </row>
    <row r="565" spans="5:17">
      <c r="E565" s="1"/>
      <c r="F565" s="18"/>
      <c r="G565" s="13"/>
      <c r="J565" s="512"/>
      <c r="K565" s="512"/>
      <c r="L565" s="512"/>
      <c r="M565" s="512"/>
      <c r="O565" s="1"/>
      <c r="P565" s="18"/>
      <c r="Q565" s="13"/>
    </row>
    <row r="566" spans="5:17">
      <c r="E566" s="1"/>
      <c r="F566" s="18"/>
      <c r="G566" s="13"/>
      <c r="J566" s="512"/>
      <c r="K566" s="512"/>
      <c r="L566" s="512"/>
      <c r="M566" s="512"/>
      <c r="O566" s="1"/>
      <c r="P566" s="18"/>
      <c r="Q566" s="13"/>
    </row>
    <row r="567" spans="5:17">
      <c r="E567" s="1"/>
      <c r="F567" s="18"/>
      <c r="G567" s="13"/>
      <c r="J567" s="512"/>
      <c r="K567" s="512"/>
      <c r="L567" s="512"/>
      <c r="M567" s="512"/>
      <c r="O567" s="1"/>
      <c r="P567" s="18"/>
      <c r="Q567" s="13"/>
    </row>
    <row r="568" spans="5:17">
      <c r="E568" s="1"/>
      <c r="F568" s="18"/>
      <c r="G568" s="13"/>
      <c r="J568" s="512"/>
      <c r="K568" s="512"/>
      <c r="L568" s="512"/>
      <c r="M568" s="512"/>
      <c r="O568" s="1"/>
      <c r="P568" s="18"/>
      <c r="Q568" s="13"/>
    </row>
    <row r="569" spans="5:17">
      <c r="E569" s="1"/>
      <c r="F569" s="18"/>
      <c r="G569" s="13"/>
      <c r="J569" s="512"/>
      <c r="K569" s="512"/>
      <c r="L569" s="512"/>
      <c r="M569" s="512"/>
      <c r="O569" s="1"/>
      <c r="P569" s="18"/>
      <c r="Q569" s="13"/>
    </row>
    <row r="570" spans="5:17">
      <c r="E570" s="1"/>
      <c r="F570" s="18"/>
      <c r="G570" s="13"/>
      <c r="J570" s="512"/>
      <c r="K570" s="512"/>
      <c r="L570" s="512"/>
      <c r="M570" s="512"/>
      <c r="O570" s="1"/>
      <c r="P570" s="18"/>
      <c r="Q570" s="13"/>
    </row>
    <row r="571" spans="5:17">
      <c r="E571" s="1"/>
      <c r="F571" s="18"/>
      <c r="G571" s="13"/>
      <c r="J571" s="512"/>
      <c r="K571" s="512"/>
      <c r="L571" s="512"/>
      <c r="M571" s="512"/>
      <c r="O571" s="1"/>
      <c r="P571" s="18"/>
      <c r="Q571" s="13"/>
    </row>
    <row r="572" spans="5:17">
      <c r="E572" s="1"/>
      <c r="F572" s="18"/>
      <c r="G572" s="13"/>
      <c r="J572" s="512"/>
      <c r="K572" s="512"/>
      <c r="L572" s="512"/>
      <c r="M572" s="512"/>
      <c r="O572" s="1"/>
      <c r="P572" s="18"/>
      <c r="Q572" s="13"/>
    </row>
    <row r="573" spans="5:17">
      <c r="E573" s="1"/>
      <c r="F573" s="18"/>
      <c r="G573" s="13"/>
      <c r="J573" s="512"/>
      <c r="K573" s="512"/>
      <c r="L573" s="512"/>
      <c r="M573" s="512"/>
      <c r="O573" s="1"/>
      <c r="P573" s="18"/>
      <c r="Q573" s="13"/>
    </row>
    <row r="574" spans="5:17">
      <c r="E574" s="1"/>
      <c r="F574" s="18"/>
      <c r="G574" s="13"/>
      <c r="J574" s="512"/>
      <c r="K574" s="512"/>
      <c r="L574" s="512"/>
      <c r="M574" s="512"/>
      <c r="O574" s="1"/>
      <c r="P574" s="18"/>
      <c r="Q574" s="13"/>
    </row>
    <row r="575" spans="5:17">
      <c r="E575" s="1"/>
      <c r="F575" s="18"/>
      <c r="G575" s="13"/>
      <c r="J575" s="512"/>
      <c r="K575" s="512"/>
      <c r="L575" s="512"/>
      <c r="M575" s="512"/>
      <c r="O575" s="1"/>
      <c r="P575" s="18"/>
      <c r="Q575" s="13"/>
    </row>
    <row r="576" spans="5:17">
      <c r="E576" s="1"/>
      <c r="F576" s="18"/>
      <c r="G576" s="13"/>
      <c r="J576" s="512"/>
      <c r="K576" s="512"/>
      <c r="L576" s="512"/>
      <c r="M576" s="512"/>
      <c r="O576" s="1"/>
      <c r="P576" s="18"/>
      <c r="Q576" s="13"/>
    </row>
    <row r="577" spans="5:17">
      <c r="E577" s="1"/>
      <c r="F577" s="18"/>
      <c r="G577" s="13"/>
      <c r="J577" s="512"/>
      <c r="K577" s="512"/>
      <c r="L577" s="512"/>
      <c r="M577" s="512"/>
      <c r="O577" s="1"/>
      <c r="P577" s="18"/>
      <c r="Q577" s="13"/>
    </row>
    <row r="578" spans="5:17">
      <c r="E578" s="1"/>
      <c r="F578" s="18"/>
      <c r="G578" s="13"/>
      <c r="J578" s="512"/>
      <c r="K578" s="512"/>
      <c r="L578" s="512"/>
      <c r="M578" s="512"/>
      <c r="O578" s="1"/>
      <c r="P578" s="18"/>
      <c r="Q578" s="13"/>
    </row>
    <row r="579" spans="5:17">
      <c r="E579" s="1"/>
      <c r="F579" s="18"/>
      <c r="G579" s="13"/>
      <c r="J579" s="512"/>
      <c r="K579" s="512"/>
      <c r="L579" s="512"/>
      <c r="M579" s="512"/>
      <c r="O579" s="1"/>
      <c r="P579" s="18"/>
      <c r="Q579" s="13"/>
    </row>
    <row r="580" spans="5:17">
      <c r="E580" s="1"/>
      <c r="F580" s="18"/>
      <c r="G580" s="13"/>
      <c r="J580" s="512"/>
      <c r="K580" s="512"/>
      <c r="L580" s="512"/>
      <c r="M580" s="512"/>
      <c r="O580" s="1"/>
      <c r="P580" s="18"/>
      <c r="Q580" s="13"/>
    </row>
    <row r="581" spans="5:17">
      <c r="E581" s="1"/>
      <c r="F581" s="18"/>
      <c r="G581" s="13"/>
      <c r="J581" s="512"/>
      <c r="K581" s="512"/>
      <c r="L581" s="512"/>
      <c r="M581" s="512"/>
      <c r="O581" s="1"/>
      <c r="P581" s="18"/>
      <c r="Q581" s="13"/>
    </row>
    <row r="582" spans="5:17">
      <c r="E582" s="1"/>
      <c r="F582" s="18"/>
      <c r="G582" s="13"/>
      <c r="J582" s="512"/>
      <c r="K582" s="512"/>
      <c r="L582" s="512"/>
      <c r="M582" s="512"/>
      <c r="O582" s="1"/>
      <c r="P582" s="18"/>
      <c r="Q582" s="13"/>
    </row>
    <row r="583" spans="5:17">
      <c r="E583" s="1"/>
      <c r="F583" s="18"/>
      <c r="G583" s="13"/>
      <c r="J583" s="512"/>
      <c r="K583" s="512"/>
      <c r="L583" s="512"/>
      <c r="M583" s="512"/>
      <c r="O583" s="1"/>
      <c r="P583" s="18"/>
      <c r="Q583" s="13"/>
    </row>
    <row r="584" spans="5:17">
      <c r="E584" s="1"/>
      <c r="F584" s="18"/>
      <c r="G584" s="13"/>
      <c r="J584" s="512"/>
      <c r="K584" s="512"/>
      <c r="L584" s="512"/>
      <c r="M584" s="512"/>
      <c r="O584" s="1"/>
      <c r="P584" s="18"/>
      <c r="Q584" s="13"/>
    </row>
    <row r="585" spans="5:17">
      <c r="E585" s="1"/>
      <c r="F585" s="18"/>
      <c r="G585" s="13"/>
      <c r="J585" s="512"/>
      <c r="K585" s="512"/>
      <c r="L585" s="512"/>
      <c r="M585" s="512"/>
      <c r="O585" s="1"/>
      <c r="P585" s="18"/>
      <c r="Q585" s="13"/>
    </row>
    <row r="586" spans="5:17">
      <c r="E586" s="1"/>
      <c r="F586" s="18"/>
      <c r="G586" s="13"/>
      <c r="J586" s="512"/>
      <c r="K586" s="512"/>
      <c r="L586" s="512"/>
      <c r="M586" s="512"/>
      <c r="O586" s="1"/>
      <c r="P586" s="18"/>
      <c r="Q586" s="13"/>
    </row>
    <row r="587" spans="5:17">
      <c r="E587" s="1"/>
      <c r="F587" s="18"/>
      <c r="G587" s="13"/>
      <c r="J587" s="512"/>
      <c r="K587" s="512"/>
      <c r="L587" s="512"/>
      <c r="M587" s="512"/>
      <c r="O587" s="1"/>
      <c r="P587" s="18"/>
      <c r="Q587" s="13"/>
    </row>
    <row r="588" spans="5:17">
      <c r="E588" s="1"/>
      <c r="F588" s="18"/>
      <c r="G588" s="13"/>
      <c r="J588" s="512"/>
      <c r="K588" s="512"/>
      <c r="L588" s="512"/>
      <c r="M588" s="512"/>
      <c r="O588" s="1"/>
      <c r="P588" s="18"/>
      <c r="Q588" s="13"/>
    </row>
    <row r="589" spans="5:17">
      <c r="E589" s="1"/>
      <c r="F589" s="18"/>
      <c r="G589" s="13"/>
      <c r="J589" s="512"/>
      <c r="K589" s="512"/>
      <c r="L589" s="512"/>
      <c r="M589" s="512"/>
      <c r="O589" s="1"/>
      <c r="P589" s="18"/>
      <c r="Q589" s="13"/>
    </row>
    <row r="590" spans="5:17">
      <c r="E590" s="1"/>
      <c r="F590" s="18"/>
      <c r="G590" s="13"/>
      <c r="J590" s="512"/>
      <c r="K590" s="512"/>
      <c r="L590" s="512"/>
      <c r="M590" s="512"/>
      <c r="O590" s="1"/>
      <c r="P590" s="18"/>
      <c r="Q590" s="13"/>
    </row>
    <row r="591" spans="5:17">
      <c r="E591" s="1"/>
      <c r="F591" s="18"/>
      <c r="G591" s="13"/>
      <c r="J591" s="512"/>
      <c r="K591" s="512"/>
      <c r="L591" s="512"/>
      <c r="M591" s="512"/>
      <c r="O591" s="1"/>
      <c r="P591" s="18"/>
      <c r="Q591" s="13"/>
    </row>
    <row r="592" spans="5:17">
      <c r="E592" s="1"/>
      <c r="F592" s="18"/>
      <c r="G592" s="13"/>
      <c r="J592" s="512"/>
      <c r="K592" s="512"/>
      <c r="L592" s="512"/>
      <c r="M592" s="512"/>
      <c r="O592" s="1"/>
      <c r="P592" s="18"/>
      <c r="Q592" s="13"/>
    </row>
    <row r="593" spans="5:17">
      <c r="E593" s="1"/>
      <c r="F593" s="18"/>
      <c r="G593" s="13"/>
      <c r="J593" s="512"/>
      <c r="K593" s="512"/>
      <c r="L593" s="512"/>
      <c r="M593" s="512"/>
      <c r="O593" s="1"/>
      <c r="P593" s="18"/>
      <c r="Q593" s="13"/>
    </row>
    <row r="594" spans="5:17">
      <c r="E594" s="1"/>
      <c r="F594" s="18"/>
      <c r="G594" s="13"/>
      <c r="J594" s="512"/>
      <c r="K594" s="512"/>
      <c r="L594" s="512"/>
      <c r="M594" s="512"/>
      <c r="O594" s="1"/>
      <c r="P594" s="18"/>
      <c r="Q594" s="13"/>
    </row>
    <row r="595" spans="5:17">
      <c r="E595" s="1"/>
      <c r="F595" s="18"/>
      <c r="G595" s="13"/>
      <c r="J595" s="512"/>
      <c r="K595" s="512"/>
      <c r="L595" s="512"/>
      <c r="M595" s="512"/>
      <c r="O595" s="1"/>
      <c r="P595" s="18"/>
      <c r="Q595" s="13"/>
    </row>
    <row r="596" spans="5:17">
      <c r="E596" s="1"/>
      <c r="F596" s="18"/>
      <c r="G596" s="13"/>
      <c r="J596" s="512"/>
      <c r="K596" s="512"/>
      <c r="L596" s="512"/>
      <c r="M596" s="512"/>
      <c r="O596" s="1"/>
      <c r="P596" s="18"/>
      <c r="Q596" s="13"/>
    </row>
    <row r="597" spans="5:17">
      <c r="E597" s="1"/>
      <c r="F597" s="18"/>
      <c r="G597" s="13"/>
      <c r="J597" s="512"/>
      <c r="K597" s="512"/>
      <c r="L597" s="512"/>
      <c r="M597" s="512"/>
      <c r="O597" s="1"/>
      <c r="P597" s="18"/>
      <c r="Q597" s="13"/>
    </row>
    <row r="598" spans="5:17">
      <c r="E598" s="1"/>
      <c r="F598" s="18"/>
      <c r="G598" s="13"/>
      <c r="J598" s="512"/>
      <c r="K598" s="512"/>
      <c r="L598" s="512"/>
      <c r="M598" s="512"/>
      <c r="O598" s="1"/>
      <c r="P598" s="18"/>
      <c r="Q598" s="13"/>
    </row>
    <row r="599" spans="5:17">
      <c r="E599" s="1"/>
      <c r="F599" s="18"/>
      <c r="G599" s="13"/>
      <c r="J599" s="512"/>
      <c r="K599" s="512"/>
      <c r="L599" s="512"/>
      <c r="M599" s="512"/>
      <c r="O599" s="1"/>
      <c r="P599" s="18"/>
      <c r="Q599" s="13"/>
    </row>
    <row r="600" spans="5:17">
      <c r="E600" s="1"/>
      <c r="F600" s="18"/>
      <c r="G600" s="13"/>
      <c r="J600" s="512"/>
      <c r="K600" s="512"/>
      <c r="L600" s="512"/>
      <c r="M600" s="512"/>
      <c r="O600" s="1"/>
      <c r="P600" s="18"/>
      <c r="Q600" s="13"/>
    </row>
    <row r="601" spans="5:17">
      <c r="E601" s="1"/>
      <c r="F601" s="18"/>
      <c r="G601" s="13"/>
      <c r="J601" s="512"/>
      <c r="K601" s="512"/>
      <c r="L601" s="512"/>
      <c r="M601" s="512"/>
      <c r="O601" s="1"/>
      <c r="P601" s="18"/>
      <c r="Q601" s="13"/>
    </row>
    <row r="602" spans="5:17">
      <c r="E602" s="1"/>
      <c r="F602" s="18"/>
      <c r="G602" s="13"/>
      <c r="J602" s="512"/>
      <c r="K602" s="512"/>
      <c r="L602" s="512"/>
      <c r="M602" s="512"/>
      <c r="O602" s="1"/>
      <c r="P602" s="18"/>
      <c r="Q602" s="13"/>
    </row>
    <row r="603" spans="5:17">
      <c r="E603" s="1"/>
      <c r="F603" s="18"/>
      <c r="G603" s="13"/>
      <c r="J603" s="512"/>
      <c r="K603" s="512"/>
      <c r="L603" s="512"/>
      <c r="M603" s="512"/>
      <c r="O603" s="1"/>
      <c r="P603" s="18"/>
      <c r="Q603" s="13"/>
    </row>
    <row r="604" spans="5:17">
      <c r="E604" s="1"/>
      <c r="F604" s="18"/>
      <c r="G604" s="13"/>
      <c r="J604" s="512"/>
      <c r="K604" s="512"/>
      <c r="L604" s="512"/>
      <c r="M604" s="512"/>
      <c r="O604" s="1"/>
      <c r="P604" s="18"/>
      <c r="Q604" s="13"/>
    </row>
    <row r="605" spans="5:17">
      <c r="E605" s="1"/>
      <c r="F605" s="18"/>
      <c r="G605" s="13"/>
      <c r="J605" s="512"/>
      <c r="K605" s="512"/>
      <c r="L605" s="512"/>
      <c r="M605" s="512"/>
      <c r="O605" s="1"/>
      <c r="P605" s="18"/>
      <c r="Q605" s="13"/>
    </row>
    <row r="606" spans="5:17">
      <c r="E606" s="1"/>
      <c r="F606" s="18"/>
      <c r="G606" s="13"/>
      <c r="J606" s="512"/>
      <c r="K606" s="512"/>
      <c r="L606" s="512"/>
      <c r="M606" s="512"/>
      <c r="O606" s="1"/>
      <c r="P606" s="18"/>
      <c r="Q606" s="13"/>
    </row>
    <row r="607" spans="5:17">
      <c r="E607" s="1"/>
      <c r="F607" s="18"/>
      <c r="G607" s="13"/>
      <c r="J607" s="512"/>
      <c r="K607" s="512"/>
      <c r="L607" s="512"/>
      <c r="M607" s="512"/>
      <c r="O607" s="1"/>
      <c r="P607" s="18"/>
      <c r="Q607" s="13"/>
    </row>
    <row r="608" spans="5:17">
      <c r="E608" s="1"/>
      <c r="F608" s="18"/>
      <c r="G608" s="13"/>
      <c r="J608" s="512"/>
      <c r="K608" s="512"/>
      <c r="L608" s="512"/>
      <c r="M608" s="512"/>
      <c r="O608" s="1"/>
      <c r="P608" s="18"/>
      <c r="Q608" s="13"/>
    </row>
    <row r="609" spans="5:17">
      <c r="E609" s="1"/>
      <c r="F609" s="18"/>
      <c r="G609" s="13"/>
      <c r="J609" s="512"/>
      <c r="K609" s="512"/>
      <c r="L609" s="512"/>
      <c r="M609" s="512"/>
      <c r="O609" s="1"/>
      <c r="P609" s="18"/>
      <c r="Q609" s="13"/>
    </row>
    <row r="610" spans="5:17">
      <c r="E610" s="1"/>
      <c r="F610" s="18"/>
      <c r="G610" s="13"/>
      <c r="J610" s="512"/>
      <c r="K610" s="512"/>
      <c r="L610" s="512"/>
      <c r="M610" s="512"/>
      <c r="O610" s="1"/>
      <c r="P610" s="18"/>
      <c r="Q610" s="13"/>
    </row>
    <row r="611" spans="5:17">
      <c r="E611" s="1"/>
      <c r="F611" s="18"/>
      <c r="G611" s="13"/>
      <c r="J611" s="512"/>
      <c r="K611" s="512"/>
      <c r="L611" s="512"/>
      <c r="M611" s="512"/>
      <c r="O611" s="1"/>
      <c r="P611" s="18"/>
      <c r="Q611" s="13"/>
    </row>
    <row r="612" spans="5:17">
      <c r="E612" s="1"/>
      <c r="F612" s="18"/>
      <c r="G612" s="13"/>
      <c r="J612" s="512"/>
      <c r="K612" s="512"/>
      <c r="L612" s="512"/>
      <c r="M612" s="512"/>
      <c r="O612" s="1"/>
      <c r="P612" s="18"/>
      <c r="Q612" s="13"/>
    </row>
    <row r="613" spans="5:17">
      <c r="E613" s="1"/>
      <c r="F613" s="18"/>
      <c r="G613" s="13"/>
      <c r="J613" s="512"/>
      <c r="K613" s="512"/>
      <c r="L613" s="512"/>
      <c r="M613" s="512"/>
      <c r="O613" s="1"/>
      <c r="P613" s="18"/>
      <c r="Q613" s="13"/>
    </row>
    <row r="614" spans="5:17">
      <c r="E614" s="1"/>
      <c r="F614" s="18"/>
      <c r="G614" s="13"/>
      <c r="J614" s="512"/>
      <c r="K614" s="512"/>
      <c r="L614" s="512"/>
      <c r="M614" s="512"/>
      <c r="O614" s="1"/>
      <c r="P614" s="18"/>
      <c r="Q614" s="13"/>
    </row>
    <row r="615" spans="5:17">
      <c r="E615" s="1"/>
      <c r="F615" s="18"/>
      <c r="G615" s="13"/>
      <c r="J615" s="512"/>
      <c r="K615" s="512"/>
      <c r="L615" s="512"/>
      <c r="M615" s="512"/>
      <c r="O615" s="1"/>
      <c r="P615" s="18"/>
      <c r="Q615" s="13"/>
    </row>
    <row r="616" spans="5:17">
      <c r="E616" s="1"/>
      <c r="F616" s="18"/>
      <c r="G616" s="13"/>
      <c r="J616" s="512"/>
      <c r="K616" s="512"/>
      <c r="L616" s="512"/>
      <c r="M616" s="512"/>
      <c r="O616" s="1"/>
      <c r="P616" s="18"/>
      <c r="Q616" s="13"/>
    </row>
    <row r="617" spans="5:17">
      <c r="E617" s="1"/>
      <c r="F617" s="18"/>
      <c r="G617" s="13"/>
      <c r="J617" s="512"/>
      <c r="K617" s="512"/>
      <c r="L617" s="512"/>
      <c r="M617" s="512"/>
      <c r="O617" s="1"/>
      <c r="P617" s="18"/>
      <c r="Q617" s="13"/>
    </row>
    <row r="618" spans="5:17">
      <c r="E618" s="1"/>
      <c r="F618" s="18"/>
      <c r="G618" s="13"/>
      <c r="J618" s="512"/>
      <c r="K618" s="512"/>
      <c r="L618" s="512"/>
      <c r="M618" s="512"/>
      <c r="O618" s="1"/>
      <c r="P618" s="18"/>
      <c r="Q618" s="13"/>
    </row>
    <row r="619" spans="5:17">
      <c r="E619" s="1"/>
      <c r="F619" s="18"/>
      <c r="G619" s="13"/>
      <c r="J619" s="512"/>
      <c r="K619" s="512"/>
      <c r="L619" s="512"/>
      <c r="M619" s="512"/>
      <c r="O619" s="1"/>
      <c r="P619" s="18"/>
      <c r="Q619" s="13"/>
    </row>
    <row r="620" spans="5:17">
      <c r="E620" s="1"/>
      <c r="F620" s="18"/>
      <c r="G620" s="13"/>
      <c r="J620" s="512"/>
      <c r="K620" s="512"/>
      <c r="L620" s="512"/>
      <c r="M620" s="512"/>
      <c r="O620" s="1"/>
      <c r="P620" s="18"/>
      <c r="Q620" s="13"/>
    </row>
    <row r="621" spans="5:17">
      <c r="E621" s="1"/>
      <c r="F621" s="18"/>
      <c r="G621" s="13"/>
      <c r="J621" s="512"/>
      <c r="K621" s="512"/>
      <c r="L621" s="512"/>
      <c r="M621" s="512"/>
      <c r="O621" s="1"/>
      <c r="P621" s="18"/>
      <c r="Q621" s="13"/>
    </row>
    <row r="622" spans="5:17">
      <c r="E622" s="1"/>
      <c r="F622" s="18"/>
      <c r="G622" s="13"/>
      <c r="J622" s="512"/>
      <c r="K622" s="512"/>
      <c r="L622" s="512"/>
      <c r="M622" s="512"/>
      <c r="O622" s="1"/>
      <c r="P622" s="18"/>
      <c r="Q622" s="13"/>
    </row>
    <row r="623" spans="5:17">
      <c r="E623" s="1"/>
      <c r="F623" s="18"/>
      <c r="G623" s="13"/>
      <c r="J623" s="512"/>
      <c r="K623" s="512"/>
      <c r="L623" s="512"/>
      <c r="M623" s="512"/>
      <c r="O623" s="1"/>
      <c r="P623" s="18"/>
      <c r="Q623" s="13"/>
    </row>
    <row r="624" spans="5:17">
      <c r="E624" s="1"/>
      <c r="F624" s="18"/>
      <c r="G624" s="13"/>
      <c r="J624" s="512"/>
      <c r="K624" s="512"/>
      <c r="L624" s="512"/>
      <c r="M624" s="512"/>
      <c r="O624" s="1"/>
      <c r="P624" s="18"/>
      <c r="Q624" s="13"/>
    </row>
    <row r="625" spans="5:17">
      <c r="E625" s="1"/>
      <c r="F625" s="18"/>
      <c r="G625" s="13"/>
      <c r="J625" s="512"/>
      <c r="K625" s="512"/>
      <c r="L625" s="512"/>
      <c r="M625" s="512"/>
      <c r="O625" s="1"/>
      <c r="P625" s="18"/>
      <c r="Q625" s="13"/>
    </row>
    <row r="626" spans="5:17">
      <c r="E626" s="1"/>
      <c r="F626" s="18"/>
      <c r="G626" s="13"/>
      <c r="J626" s="512"/>
      <c r="K626" s="512"/>
      <c r="L626" s="512"/>
      <c r="M626" s="512"/>
      <c r="O626" s="1"/>
      <c r="P626" s="18"/>
      <c r="Q626" s="13"/>
    </row>
    <row r="627" spans="5:17">
      <c r="E627" s="1"/>
      <c r="F627" s="18"/>
      <c r="G627" s="13"/>
      <c r="J627" s="512"/>
      <c r="K627" s="512"/>
      <c r="L627" s="512"/>
      <c r="M627" s="512"/>
      <c r="O627" s="1"/>
      <c r="P627" s="18"/>
      <c r="Q627" s="13"/>
    </row>
    <row r="628" spans="5:17">
      <c r="E628" s="1"/>
      <c r="F628" s="18"/>
      <c r="G628" s="13"/>
      <c r="J628" s="512"/>
      <c r="K628" s="512"/>
      <c r="L628" s="512"/>
      <c r="M628" s="512"/>
      <c r="O628" s="1"/>
      <c r="P628" s="18"/>
      <c r="Q628" s="13"/>
    </row>
    <row r="629" spans="5:17">
      <c r="E629" s="1"/>
      <c r="F629" s="18"/>
      <c r="G629" s="13"/>
      <c r="J629" s="512"/>
      <c r="K629" s="512"/>
      <c r="L629" s="512"/>
      <c r="M629" s="512"/>
      <c r="O629" s="1"/>
      <c r="P629" s="18"/>
      <c r="Q629" s="13"/>
    </row>
    <row r="630" spans="5:17">
      <c r="E630" s="1"/>
      <c r="F630" s="18"/>
      <c r="G630" s="13"/>
      <c r="J630" s="512"/>
      <c r="K630" s="512"/>
      <c r="L630" s="512"/>
      <c r="M630" s="512"/>
      <c r="O630" s="1"/>
      <c r="P630" s="18"/>
      <c r="Q630" s="13"/>
    </row>
    <row r="631" spans="5:17">
      <c r="E631" s="1"/>
      <c r="F631" s="18"/>
      <c r="G631" s="13"/>
      <c r="J631" s="512"/>
      <c r="K631" s="512"/>
      <c r="L631" s="512"/>
      <c r="M631" s="512"/>
      <c r="O631" s="1"/>
      <c r="P631" s="18"/>
      <c r="Q631" s="13"/>
    </row>
    <row r="632" spans="5:17">
      <c r="E632" s="1"/>
      <c r="F632" s="18"/>
      <c r="G632" s="13"/>
      <c r="J632" s="512"/>
      <c r="K632" s="512"/>
      <c r="L632" s="512"/>
      <c r="M632" s="512"/>
      <c r="O632" s="1"/>
      <c r="P632" s="18"/>
      <c r="Q632" s="13"/>
    </row>
    <row r="633" spans="5:17">
      <c r="E633" s="1"/>
      <c r="F633" s="18"/>
      <c r="G633" s="13"/>
      <c r="J633" s="512"/>
      <c r="K633" s="512"/>
      <c r="L633" s="512"/>
      <c r="M633" s="512"/>
      <c r="O633" s="1"/>
      <c r="P633" s="18"/>
      <c r="Q633" s="13"/>
    </row>
    <row r="634" spans="5:17">
      <c r="E634" s="1"/>
      <c r="F634" s="18"/>
      <c r="G634" s="13"/>
      <c r="J634" s="512"/>
      <c r="K634" s="512"/>
      <c r="L634" s="512"/>
      <c r="M634" s="512"/>
      <c r="O634" s="1"/>
      <c r="P634" s="18"/>
      <c r="Q634" s="13"/>
    </row>
    <row r="635" spans="5:17">
      <c r="E635" s="1"/>
      <c r="F635" s="18"/>
      <c r="G635" s="13"/>
      <c r="J635" s="512"/>
      <c r="K635" s="512"/>
      <c r="L635" s="512"/>
      <c r="M635" s="512"/>
      <c r="O635" s="1"/>
      <c r="P635" s="18"/>
      <c r="Q635" s="13"/>
    </row>
    <row r="636" spans="5:17">
      <c r="E636" s="1"/>
      <c r="F636" s="18"/>
      <c r="G636" s="13"/>
      <c r="J636" s="512"/>
      <c r="K636" s="512"/>
      <c r="L636" s="512"/>
      <c r="M636" s="512"/>
      <c r="O636" s="1"/>
      <c r="P636" s="18"/>
      <c r="Q636" s="13"/>
    </row>
    <row r="637" spans="5:17">
      <c r="E637" s="1"/>
      <c r="F637" s="18"/>
      <c r="G637" s="13"/>
      <c r="J637" s="512"/>
      <c r="K637" s="512"/>
      <c r="L637" s="512"/>
      <c r="M637" s="512"/>
      <c r="O637" s="1"/>
      <c r="P637" s="18"/>
      <c r="Q637" s="13"/>
    </row>
    <row r="638" spans="5:17">
      <c r="E638" s="1"/>
      <c r="F638" s="18"/>
      <c r="G638" s="13"/>
      <c r="J638" s="512"/>
      <c r="K638" s="512"/>
      <c r="L638" s="512"/>
      <c r="M638" s="512"/>
      <c r="O638" s="1"/>
      <c r="P638" s="18"/>
      <c r="Q638" s="13"/>
    </row>
    <row r="639" spans="5:17">
      <c r="E639" s="1"/>
      <c r="F639" s="18"/>
      <c r="G639" s="13"/>
      <c r="J639" s="512"/>
      <c r="K639" s="512"/>
      <c r="L639" s="512"/>
      <c r="M639" s="512"/>
      <c r="O639" s="1"/>
      <c r="P639" s="18"/>
      <c r="Q639" s="13"/>
    </row>
    <row r="640" spans="5:17">
      <c r="E640" s="1"/>
      <c r="F640" s="18"/>
      <c r="G640" s="13"/>
      <c r="J640" s="512"/>
      <c r="K640" s="512"/>
      <c r="L640" s="512"/>
      <c r="M640" s="512"/>
      <c r="O640" s="1"/>
      <c r="P640" s="18"/>
      <c r="Q640" s="13"/>
    </row>
    <row r="641" spans="5:17">
      <c r="E641" s="1"/>
      <c r="F641" s="18"/>
      <c r="G641" s="13"/>
      <c r="J641" s="512"/>
      <c r="K641" s="512"/>
      <c r="L641" s="512"/>
      <c r="M641" s="512"/>
      <c r="O641" s="1"/>
      <c r="P641" s="18"/>
      <c r="Q641" s="13"/>
    </row>
    <row r="642" spans="5:17">
      <c r="E642" s="1"/>
      <c r="F642" s="18"/>
      <c r="G642" s="13"/>
      <c r="J642" s="512"/>
      <c r="K642" s="512"/>
      <c r="L642" s="512"/>
      <c r="M642" s="512"/>
      <c r="O642" s="1"/>
      <c r="P642" s="18"/>
      <c r="Q642" s="13"/>
    </row>
    <row r="643" spans="5:17">
      <c r="E643" s="1"/>
      <c r="F643" s="18"/>
      <c r="G643" s="13"/>
      <c r="J643" s="512"/>
      <c r="K643" s="512"/>
      <c r="L643" s="512"/>
      <c r="M643" s="512"/>
      <c r="O643" s="1"/>
      <c r="P643" s="18"/>
      <c r="Q643" s="13"/>
    </row>
    <row r="644" spans="5:17">
      <c r="E644" s="1"/>
      <c r="F644" s="18"/>
      <c r="G644" s="13"/>
      <c r="J644" s="512"/>
      <c r="K644" s="512"/>
      <c r="L644" s="512"/>
      <c r="M644" s="512"/>
      <c r="O644" s="1"/>
      <c r="P644" s="18"/>
      <c r="Q644" s="13"/>
    </row>
    <row r="645" spans="5:17">
      <c r="E645" s="1"/>
      <c r="F645" s="18"/>
      <c r="G645" s="13"/>
      <c r="J645" s="512"/>
      <c r="K645" s="512"/>
      <c r="L645" s="512"/>
      <c r="M645" s="512"/>
      <c r="O645" s="1"/>
      <c r="P645" s="18"/>
      <c r="Q645" s="13"/>
    </row>
    <row r="646" spans="5:17">
      <c r="E646" s="1"/>
      <c r="F646" s="18"/>
      <c r="G646" s="13"/>
      <c r="J646" s="512"/>
      <c r="K646" s="512"/>
      <c r="L646" s="512"/>
      <c r="M646" s="512"/>
      <c r="O646" s="1"/>
      <c r="P646" s="18"/>
      <c r="Q646" s="13"/>
    </row>
    <row r="647" spans="5:17">
      <c r="E647" s="1"/>
      <c r="F647" s="18"/>
      <c r="G647" s="13"/>
      <c r="J647" s="512"/>
      <c r="K647" s="512"/>
      <c r="L647" s="512"/>
      <c r="M647" s="512"/>
      <c r="O647" s="1"/>
      <c r="P647" s="18"/>
      <c r="Q647" s="13"/>
    </row>
    <row r="648" spans="5:17">
      <c r="E648" s="1"/>
      <c r="F648" s="18"/>
      <c r="G648" s="13"/>
      <c r="J648" s="512"/>
      <c r="K648" s="512"/>
      <c r="L648" s="512"/>
      <c r="M648" s="512"/>
      <c r="O648" s="1"/>
      <c r="P648" s="18"/>
      <c r="Q648" s="13"/>
    </row>
    <row r="649" spans="5:17">
      <c r="E649" s="1"/>
      <c r="F649" s="18"/>
      <c r="G649" s="13"/>
      <c r="J649" s="512"/>
      <c r="K649" s="512"/>
      <c r="L649" s="512"/>
      <c r="M649" s="512"/>
      <c r="O649" s="1"/>
      <c r="P649" s="18"/>
      <c r="Q649" s="13"/>
    </row>
    <row r="650" spans="5:17">
      <c r="E650" s="1"/>
      <c r="F650" s="18"/>
      <c r="G650" s="13"/>
      <c r="J650" s="512"/>
      <c r="K650" s="512"/>
      <c r="L650" s="512"/>
      <c r="M650" s="512"/>
      <c r="O650" s="1"/>
      <c r="P650" s="18"/>
      <c r="Q650" s="13"/>
    </row>
    <row r="651" spans="5:17">
      <c r="E651" s="1"/>
      <c r="F651" s="18"/>
      <c r="G651" s="13"/>
      <c r="J651" s="512"/>
      <c r="K651" s="512"/>
      <c r="L651" s="512"/>
      <c r="M651" s="512"/>
      <c r="O651" s="1"/>
      <c r="P651" s="18"/>
      <c r="Q651" s="13"/>
    </row>
    <row r="652" spans="5:17">
      <c r="E652" s="1"/>
      <c r="F652" s="18"/>
      <c r="G652" s="13"/>
      <c r="J652" s="512"/>
      <c r="K652" s="512"/>
      <c r="L652" s="512"/>
      <c r="M652" s="512"/>
      <c r="O652" s="1"/>
      <c r="P652" s="18"/>
      <c r="Q652" s="13"/>
    </row>
    <row r="653" spans="5:17">
      <c r="E653" s="1"/>
      <c r="F653" s="18"/>
      <c r="G653" s="13"/>
      <c r="J653" s="512"/>
      <c r="K653" s="512"/>
      <c r="L653" s="512"/>
      <c r="M653" s="512"/>
      <c r="O653" s="1"/>
      <c r="P653" s="18"/>
      <c r="Q653" s="13"/>
    </row>
    <row r="654" spans="5:17">
      <c r="E654" s="1"/>
      <c r="F654" s="18"/>
      <c r="G654" s="13"/>
      <c r="J654" s="512"/>
      <c r="K654" s="512"/>
      <c r="L654" s="512"/>
      <c r="M654" s="512"/>
      <c r="O654" s="1"/>
      <c r="P654" s="18"/>
      <c r="Q654" s="13"/>
    </row>
    <row r="655" spans="5:17">
      <c r="E655" s="1"/>
      <c r="F655" s="18"/>
      <c r="G655" s="13"/>
      <c r="J655" s="512"/>
      <c r="K655" s="512"/>
      <c r="L655" s="512"/>
      <c r="M655" s="512"/>
      <c r="O655" s="1"/>
      <c r="P655" s="18"/>
      <c r="Q655" s="13"/>
    </row>
    <row r="656" spans="5:17">
      <c r="E656" s="1"/>
      <c r="F656" s="18"/>
      <c r="G656" s="13"/>
      <c r="J656" s="512"/>
      <c r="K656" s="512"/>
      <c r="L656" s="512"/>
      <c r="M656" s="512"/>
      <c r="O656" s="1"/>
      <c r="P656" s="18"/>
      <c r="Q656" s="13"/>
    </row>
    <row r="657" spans="5:17">
      <c r="E657" s="1"/>
      <c r="F657" s="18"/>
      <c r="G657" s="13"/>
      <c r="J657" s="512"/>
      <c r="K657" s="512"/>
      <c r="L657" s="512"/>
      <c r="M657" s="512"/>
      <c r="O657" s="1"/>
      <c r="P657" s="18"/>
      <c r="Q657" s="13"/>
    </row>
    <row r="658" spans="5:17">
      <c r="E658" s="1"/>
      <c r="F658" s="18"/>
      <c r="G658" s="13"/>
      <c r="J658" s="512"/>
      <c r="K658" s="512"/>
      <c r="L658" s="512"/>
      <c r="M658" s="512"/>
      <c r="O658" s="1"/>
      <c r="P658" s="18"/>
      <c r="Q658" s="13"/>
    </row>
    <row r="659" spans="5:17">
      <c r="E659" s="1"/>
      <c r="F659" s="18"/>
      <c r="G659" s="13"/>
      <c r="J659" s="512"/>
      <c r="K659" s="512"/>
      <c r="L659" s="512"/>
      <c r="M659" s="512"/>
      <c r="O659" s="1"/>
      <c r="P659" s="18"/>
      <c r="Q659" s="13"/>
    </row>
    <row r="660" spans="5:17">
      <c r="E660" s="1"/>
      <c r="F660" s="18"/>
      <c r="G660" s="13"/>
      <c r="J660" s="512"/>
      <c r="K660" s="512"/>
      <c r="L660" s="512"/>
      <c r="M660" s="512"/>
      <c r="O660" s="1"/>
      <c r="P660" s="18"/>
      <c r="Q660" s="13"/>
    </row>
    <row r="661" spans="5:17">
      <c r="E661" s="1"/>
      <c r="F661" s="18"/>
      <c r="G661" s="13"/>
      <c r="J661" s="512"/>
      <c r="K661" s="512"/>
      <c r="L661" s="512"/>
      <c r="M661" s="512"/>
      <c r="O661" s="1"/>
      <c r="P661" s="18"/>
      <c r="Q661" s="13"/>
    </row>
    <row r="662" spans="5:17">
      <c r="E662" s="1"/>
      <c r="F662" s="18"/>
      <c r="G662" s="13"/>
      <c r="J662" s="512"/>
      <c r="K662" s="512"/>
      <c r="L662" s="512"/>
      <c r="M662" s="512"/>
      <c r="O662" s="1"/>
      <c r="P662" s="18"/>
      <c r="Q662" s="13"/>
    </row>
    <row r="663" spans="5:17">
      <c r="E663" s="1"/>
      <c r="F663" s="18"/>
      <c r="G663" s="13"/>
      <c r="J663" s="512"/>
      <c r="K663" s="512"/>
      <c r="L663" s="512"/>
      <c r="M663" s="512"/>
      <c r="O663" s="1"/>
      <c r="P663" s="18"/>
      <c r="Q663" s="13"/>
    </row>
    <row r="664" spans="5:17">
      <c r="E664" s="1"/>
      <c r="F664" s="18"/>
      <c r="G664" s="13"/>
      <c r="J664" s="512"/>
      <c r="K664" s="512"/>
      <c r="L664" s="512"/>
      <c r="M664" s="512"/>
      <c r="O664" s="1"/>
      <c r="P664" s="18"/>
      <c r="Q664" s="13"/>
    </row>
    <row r="665" spans="5:17">
      <c r="E665" s="1"/>
      <c r="F665" s="18"/>
      <c r="G665" s="13"/>
      <c r="J665" s="512"/>
      <c r="K665" s="512"/>
      <c r="L665" s="512"/>
      <c r="M665" s="512"/>
      <c r="O665" s="1"/>
      <c r="P665" s="18"/>
      <c r="Q665" s="13"/>
    </row>
    <row r="666" spans="5:17">
      <c r="E666" s="1"/>
      <c r="F666" s="18"/>
      <c r="G666" s="13"/>
      <c r="J666" s="512"/>
      <c r="K666" s="512"/>
      <c r="L666" s="512"/>
      <c r="M666" s="512"/>
      <c r="O666" s="1"/>
      <c r="P666" s="18"/>
      <c r="Q666" s="13"/>
    </row>
    <row r="667" spans="5:17">
      <c r="E667" s="1"/>
      <c r="F667" s="18"/>
      <c r="G667" s="13"/>
      <c r="J667" s="512"/>
      <c r="K667" s="512"/>
      <c r="L667" s="512"/>
      <c r="M667" s="512"/>
      <c r="O667" s="1"/>
      <c r="P667" s="18"/>
      <c r="Q667" s="13"/>
    </row>
    <row r="668" spans="5:17">
      <c r="E668" s="1"/>
      <c r="F668" s="18"/>
      <c r="G668" s="13"/>
      <c r="J668" s="512"/>
      <c r="K668" s="512"/>
      <c r="L668" s="512"/>
      <c r="M668" s="512"/>
      <c r="O668" s="1"/>
      <c r="P668" s="18"/>
      <c r="Q668" s="13"/>
    </row>
    <row r="669" spans="5:17">
      <c r="E669" s="1"/>
      <c r="F669" s="18"/>
      <c r="G669" s="13"/>
      <c r="J669" s="512"/>
      <c r="K669" s="512"/>
      <c r="L669" s="512"/>
      <c r="M669" s="512"/>
      <c r="O669" s="1"/>
      <c r="P669" s="18"/>
      <c r="Q669" s="13"/>
    </row>
    <row r="670" spans="5:17">
      <c r="E670" s="1"/>
      <c r="F670" s="18"/>
      <c r="G670" s="13"/>
      <c r="J670" s="512"/>
      <c r="K670" s="512"/>
      <c r="L670" s="512"/>
      <c r="M670" s="512"/>
      <c r="O670" s="1"/>
      <c r="P670" s="18"/>
      <c r="Q670" s="13"/>
    </row>
    <row r="671" spans="5:17">
      <c r="E671" s="1"/>
      <c r="F671" s="18"/>
      <c r="G671" s="13"/>
      <c r="J671" s="512"/>
      <c r="K671" s="512"/>
      <c r="L671" s="512"/>
      <c r="M671" s="512"/>
      <c r="O671" s="1"/>
      <c r="P671" s="18"/>
      <c r="Q671" s="13"/>
    </row>
    <row r="672" spans="5:17">
      <c r="E672" s="1"/>
      <c r="F672" s="18"/>
      <c r="G672" s="13"/>
      <c r="J672" s="512"/>
      <c r="K672" s="512"/>
      <c r="L672" s="512"/>
      <c r="M672" s="512"/>
      <c r="O672" s="1"/>
      <c r="P672" s="18"/>
      <c r="Q672" s="13"/>
    </row>
    <row r="673" spans="5:17">
      <c r="E673" s="1"/>
      <c r="F673" s="18"/>
      <c r="G673" s="13"/>
      <c r="J673" s="512"/>
      <c r="K673" s="512"/>
      <c r="L673" s="512"/>
      <c r="M673" s="512"/>
      <c r="O673" s="1"/>
      <c r="P673" s="18"/>
      <c r="Q673" s="13"/>
    </row>
    <row r="674" spans="5:17">
      <c r="E674" s="1"/>
      <c r="F674" s="18"/>
      <c r="G674" s="13"/>
      <c r="J674" s="512"/>
      <c r="K674" s="512"/>
      <c r="L674" s="512"/>
      <c r="M674" s="512"/>
      <c r="O674" s="1"/>
      <c r="P674" s="18"/>
      <c r="Q674" s="13"/>
    </row>
    <row r="675" spans="5:17">
      <c r="E675" s="1"/>
      <c r="F675" s="18"/>
      <c r="G675" s="13"/>
      <c r="J675" s="512"/>
      <c r="K675" s="512"/>
      <c r="L675" s="512"/>
      <c r="M675" s="512"/>
      <c r="O675" s="1"/>
      <c r="P675" s="18"/>
      <c r="Q675" s="13"/>
    </row>
    <row r="676" spans="5:17">
      <c r="E676" s="1"/>
      <c r="F676" s="18"/>
      <c r="G676" s="13"/>
      <c r="J676" s="512"/>
      <c r="K676" s="512"/>
      <c r="L676" s="512"/>
      <c r="M676" s="512"/>
      <c r="O676" s="1"/>
      <c r="P676" s="18"/>
      <c r="Q676" s="13"/>
    </row>
    <row r="677" spans="5:17">
      <c r="E677" s="1"/>
      <c r="F677" s="18"/>
      <c r="G677" s="13"/>
      <c r="J677" s="512"/>
      <c r="K677" s="512"/>
      <c r="L677" s="512"/>
      <c r="M677" s="512"/>
      <c r="O677" s="1"/>
      <c r="P677" s="18"/>
      <c r="Q677" s="13"/>
    </row>
    <row r="678" spans="5:17">
      <c r="E678" s="1"/>
      <c r="F678" s="18"/>
      <c r="G678" s="13"/>
      <c r="J678" s="512"/>
      <c r="K678" s="512"/>
      <c r="L678" s="512"/>
      <c r="M678" s="512"/>
      <c r="O678" s="1"/>
      <c r="P678" s="18"/>
      <c r="Q678" s="13"/>
    </row>
    <row r="679" spans="5:17">
      <c r="E679" s="1"/>
      <c r="F679" s="18"/>
      <c r="G679" s="13"/>
      <c r="J679" s="512"/>
      <c r="K679" s="512"/>
      <c r="L679" s="512"/>
      <c r="M679" s="512"/>
      <c r="O679" s="1"/>
      <c r="P679" s="18"/>
      <c r="Q679" s="13"/>
    </row>
    <row r="680" spans="5:17">
      <c r="E680" s="1"/>
      <c r="F680" s="18"/>
      <c r="G680" s="13"/>
      <c r="J680" s="512"/>
      <c r="K680" s="512"/>
      <c r="L680" s="512"/>
      <c r="M680" s="512"/>
      <c r="O680" s="1"/>
      <c r="P680" s="18"/>
      <c r="Q680" s="13"/>
    </row>
    <row r="681" spans="5:17">
      <c r="E681" s="1"/>
      <c r="F681" s="18"/>
      <c r="G681" s="13"/>
      <c r="J681" s="512"/>
      <c r="K681" s="512"/>
      <c r="L681" s="512"/>
      <c r="M681" s="512"/>
      <c r="O681" s="1"/>
      <c r="P681" s="18"/>
      <c r="Q681" s="13"/>
    </row>
    <row r="682" spans="5:17">
      <c r="E682" s="1"/>
      <c r="F682" s="18"/>
      <c r="G682" s="13"/>
      <c r="J682" s="512"/>
      <c r="K682" s="512"/>
      <c r="L682" s="512"/>
      <c r="M682" s="512"/>
      <c r="O682" s="1"/>
      <c r="P682" s="18"/>
      <c r="Q682" s="13"/>
    </row>
    <row r="683" spans="5:17">
      <c r="E683" s="1"/>
      <c r="F683" s="18"/>
      <c r="G683" s="13"/>
      <c r="J683" s="512"/>
      <c r="K683" s="512"/>
      <c r="L683" s="512"/>
      <c r="M683" s="512"/>
      <c r="O683" s="1"/>
      <c r="P683" s="18"/>
      <c r="Q683" s="13"/>
    </row>
    <row r="684" spans="5:17">
      <c r="E684" s="1"/>
      <c r="F684" s="18"/>
      <c r="G684" s="13"/>
      <c r="J684" s="512"/>
      <c r="K684" s="512"/>
      <c r="L684" s="512"/>
      <c r="M684" s="512"/>
      <c r="O684" s="1"/>
      <c r="P684" s="18"/>
      <c r="Q684" s="13"/>
    </row>
    <row r="685" spans="5:17">
      <c r="E685" s="1"/>
      <c r="F685" s="18"/>
      <c r="G685" s="13"/>
      <c r="J685" s="512"/>
      <c r="K685" s="512"/>
      <c r="L685" s="512"/>
      <c r="M685" s="512"/>
      <c r="O685" s="1"/>
      <c r="P685" s="18"/>
      <c r="Q685" s="13"/>
    </row>
    <row r="686" spans="5:17">
      <c r="E686" s="1"/>
      <c r="F686" s="18"/>
      <c r="G686" s="13"/>
      <c r="J686" s="512"/>
      <c r="K686" s="512"/>
      <c r="L686" s="512"/>
      <c r="M686" s="512"/>
      <c r="O686" s="1"/>
      <c r="P686" s="18"/>
      <c r="Q686" s="13"/>
    </row>
    <row r="687" spans="5:17">
      <c r="E687" s="1"/>
      <c r="F687" s="18"/>
      <c r="G687" s="13"/>
      <c r="J687" s="512"/>
      <c r="K687" s="512"/>
      <c r="L687" s="512"/>
      <c r="M687" s="512"/>
      <c r="O687" s="1"/>
      <c r="P687" s="18"/>
      <c r="Q687" s="13"/>
    </row>
    <row r="688" spans="5:17">
      <c r="E688" s="1"/>
      <c r="F688" s="18"/>
      <c r="G688" s="13"/>
      <c r="J688" s="512"/>
      <c r="K688" s="512"/>
      <c r="L688" s="512"/>
      <c r="M688" s="512"/>
      <c r="O688" s="1"/>
      <c r="P688" s="18"/>
      <c r="Q688" s="13"/>
    </row>
    <row r="689" spans="5:17">
      <c r="E689" s="1"/>
      <c r="F689" s="18"/>
      <c r="G689" s="13"/>
      <c r="J689" s="512"/>
      <c r="K689" s="512"/>
      <c r="L689" s="512"/>
      <c r="M689" s="512"/>
      <c r="O689" s="1"/>
      <c r="P689" s="18"/>
      <c r="Q689" s="13"/>
    </row>
    <row r="690" spans="5:17">
      <c r="E690" s="1"/>
      <c r="F690" s="18"/>
      <c r="G690" s="13"/>
      <c r="J690" s="512"/>
      <c r="K690" s="512"/>
      <c r="L690" s="512"/>
      <c r="M690" s="512"/>
      <c r="O690" s="1"/>
      <c r="P690" s="18"/>
      <c r="Q690" s="13"/>
    </row>
    <row r="691" spans="5:17">
      <c r="E691" s="1"/>
      <c r="F691" s="18"/>
      <c r="G691" s="13"/>
      <c r="J691" s="512"/>
      <c r="K691" s="512"/>
      <c r="L691" s="512"/>
      <c r="M691" s="512"/>
      <c r="O691" s="1"/>
      <c r="P691" s="18"/>
      <c r="Q691" s="13"/>
    </row>
    <row r="692" spans="5:17">
      <c r="E692" s="1"/>
      <c r="F692" s="18"/>
      <c r="G692" s="13"/>
      <c r="J692" s="512"/>
      <c r="K692" s="512"/>
      <c r="L692" s="512"/>
      <c r="M692" s="512"/>
      <c r="O692" s="1"/>
      <c r="P692" s="18"/>
      <c r="Q692" s="13"/>
    </row>
    <row r="693" spans="5:17">
      <c r="E693" s="1"/>
      <c r="F693" s="18"/>
      <c r="G693" s="13"/>
      <c r="J693" s="512"/>
      <c r="K693" s="512"/>
      <c r="L693" s="512"/>
      <c r="M693" s="512"/>
      <c r="O693" s="1"/>
      <c r="P693" s="18"/>
      <c r="Q693" s="13"/>
    </row>
    <row r="694" spans="5:17">
      <c r="E694" s="1"/>
      <c r="F694" s="18"/>
      <c r="G694" s="13"/>
      <c r="J694" s="512"/>
      <c r="K694" s="512"/>
      <c r="L694" s="512"/>
      <c r="M694" s="512"/>
      <c r="O694" s="1"/>
      <c r="P694" s="18"/>
      <c r="Q694" s="13"/>
    </row>
    <row r="695" spans="5:17">
      <c r="E695" s="1"/>
      <c r="F695" s="18"/>
      <c r="G695" s="13"/>
      <c r="J695" s="512"/>
      <c r="K695" s="512"/>
      <c r="L695" s="512"/>
      <c r="M695" s="512"/>
      <c r="O695" s="1"/>
      <c r="P695" s="18"/>
      <c r="Q695" s="13"/>
    </row>
    <row r="696" spans="5:17">
      <c r="E696" s="1"/>
      <c r="F696" s="18"/>
      <c r="G696" s="13"/>
      <c r="J696" s="512"/>
      <c r="K696" s="512"/>
      <c r="L696" s="512"/>
      <c r="M696" s="512"/>
      <c r="O696" s="1"/>
      <c r="P696" s="18"/>
      <c r="Q696" s="13"/>
    </row>
    <row r="697" spans="5:17">
      <c r="E697" s="1"/>
      <c r="F697" s="18"/>
      <c r="G697" s="13"/>
      <c r="J697" s="512"/>
      <c r="K697" s="512"/>
      <c r="L697" s="512"/>
      <c r="M697" s="512"/>
      <c r="O697" s="1"/>
      <c r="P697" s="18"/>
      <c r="Q697" s="13"/>
    </row>
    <row r="698" spans="5:17">
      <c r="E698" s="1"/>
      <c r="F698" s="18"/>
      <c r="G698" s="13"/>
      <c r="J698" s="512"/>
      <c r="K698" s="512"/>
      <c r="L698" s="512"/>
      <c r="M698" s="512"/>
      <c r="O698" s="1"/>
      <c r="P698" s="18"/>
      <c r="Q698" s="13"/>
    </row>
    <row r="699" spans="5:17">
      <c r="E699" s="1"/>
      <c r="F699" s="18"/>
      <c r="G699" s="13"/>
      <c r="J699" s="512"/>
      <c r="K699" s="512"/>
      <c r="L699" s="512"/>
      <c r="M699" s="512"/>
      <c r="O699" s="1"/>
      <c r="P699" s="18"/>
      <c r="Q699" s="13"/>
    </row>
    <row r="700" spans="5:17">
      <c r="E700" s="1"/>
      <c r="F700" s="18"/>
      <c r="G700" s="13"/>
      <c r="J700" s="512"/>
      <c r="K700" s="512"/>
      <c r="L700" s="512"/>
      <c r="M700" s="512"/>
      <c r="O700" s="1"/>
      <c r="P700" s="18"/>
      <c r="Q700" s="13"/>
    </row>
    <row r="701" spans="5:17">
      <c r="E701" s="1"/>
      <c r="F701" s="18"/>
      <c r="G701" s="13"/>
      <c r="J701" s="512"/>
      <c r="K701" s="512"/>
      <c r="L701" s="512"/>
      <c r="M701" s="512"/>
      <c r="O701" s="1"/>
      <c r="P701" s="18"/>
      <c r="Q701" s="13"/>
    </row>
    <row r="702" spans="5:17">
      <c r="E702" s="1"/>
      <c r="F702" s="18"/>
      <c r="G702" s="13"/>
      <c r="J702" s="512"/>
      <c r="K702" s="512"/>
      <c r="L702" s="512"/>
      <c r="M702" s="512"/>
      <c r="O702" s="1"/>
      <c r="P702" s="18"/>
      <c r="Q702" s="13"/>
    </row>
    <row r="703" spans="5:17">
      <c r="E703" s="1"/>
      <c r="F703" s="18"/>
      <c r="G703" s="13"/>
      <c r="J703" s="512"/>
      <c r="K703" s="512"/>
      <c r="L703" s="512"/>
      <c r="M703" s="512"/>
      <c r="O703" s="1"/>
      <c r="P703" s="18"/>
      <c r="Q703" s="13"/>
    </row>
    <row r="704" spans="5:17">
      <c r="E704" s="1"/>
      <c r="F704" s="18"/>
      <c r="G704" s="13"/>
      <c r="J704" s="512"/>
      <c r="K704" s="512"/>
      <c r="L704" s="512"/>
      <c r="M704" s="512"/>
      <c r="O704" s="1"/>
      <c r="P704" s="18"/>
      <c r="Q704" s="13"/>
    </row>
    <row r="705" spans="5:17">
      <c r="E705" s="1"/>
      <c r="F705" s="18"/>
      <c r="G705" s="13"/>
      <c r="J705" s="512"/>
      <c r="K705" s="512"/>
      <c r="L705" s="512"/>
      <c r="M705" s="512"/>
      <c r="O705" s="1"/>
      <c r="P705" s="18"/>
      <c r="Q705" s="13"/>
    </row>
    <row r="706" spans="5:17">
      <c r="E706" s="1"/>
      <c r="F706" s="18"/>
      <c r="G706" s="13"/>
      <c r="J706" s="512"/>
      <c r="K706" s="512"/>
      <c r="L706" s="512"/>
      <c r="M706" s="512"/>
      <c r="O706" s="1"/>
      <c r="P706" s="18"/>
      <c r="Q706" s="13"/>
    </row>
    <row r="707" spans="5:17">
      <c r="E707" s="1"/>
      <c r="F707" s="18"/>
      <c r="G707" s="13"/>
      <c r="J707" s="512"/>
      <c r="K707" s="512"/>
      <c r="L707" s="512"/>
      <c r="M707" s="512"/>
      <c r="O707" s="1"/>
      <c r="P707" s="18"/>
      <c r="Q707" s="13"/>
    </row>
    <row r="708" spans="5:17">
      <c r="E708" s="1"/>
      <c r="F708" s="18"/>
      <c r="G708" s="13"/>
      <c r="J708" s="512"/>
      <c r="K708" s="512"/>
      <c r="L708" s="512"/>
      <c r="M708" s="512"/>
      <c r="O708" s="1"/>
      <c r="P708" s="18"/>
      <c r="Q708" s="13"/>
    </row>
    <row r="709" spans="5:17">
      <c r="E709" s="1"/>
      <c r="F709" s="18"/>
      <c r="G709" s="13"/>
      <c r="J709" s="512"/>
      <c r="K709" s="512"/>
      <c r="L709" s="512"/>
      <c r="M709" s="512"/>
      <c r="O709" s="1"/>
      <c r="P709" s="18"/>
      <c r="Q709" s="13"/>
    </row>
    <row r="710" spans="5:17">
      <c r="E710" s="1"/>
      <c r="F710" s="18"/>
      <c r="G710" s="13"/>
      <c r="J710" s="512"/>
      <c r="K710" s="512"/>
      <c r="L710" s="512"/>
      <c r="M710" s="512"/>
      <c r="O710" s="1"/>
      <c r="P710" s="18"/>
      <c r="Q710" s="13"/>
    </row>
    <row r="711" spans="5:17">
      <c r="E711" s="1"/>
      <c r="F711" s="18"/>
      <c r="G711" s="13"/>
      <c r="J711" s="512"/>
      <c r="K711" s="512"/>
      <c r="L711" s="512"/>
      <c r="M711" s="512"/>
      <c r="O711" s="1"/>
      <c r="P711" s="18"/>
      <c r="Q711" s="13"/>
    </row>
    <row r="712" spans="5:17">
      <c r="E712" s="1"/>
      <c r="F712" s="18"/>
      <c r="G712" s="13"/>
      <c r="J712" s="512"/>
      <c r="K712" s="512"/>
      <c r="L712" s="512"/>
      <c r="M712" s="512"/>
      <c r="O712" s="1"/>
      <c r="P712" s="18"/>
      <c r="Q712" s="13"/>
    </row>
    <row r="713" spans="5:17">
      <c r="E713" s="1"/>
      <c r="F713" s="18"/>
      <c r="G713" s="13"/>
      <c r="J713" s="512"/>
      <c r="K713" s="512"/>
      <c r="L713" s="512"/>
      <c r="M713" s="512"/>
      <c r="O713" s="1"/>
      <c r="P713" s="18"/>
      <c r="Q713" s="13"/>
    </row>
    <row r="714" spans="5:17">
      <c r="E714" s="1"/>
      <c r="F714" s="18"/>
      <c r="G714" s="13"/>
      <c r="J714" s="512"/>
      <c r="K714" s="512"/>
      <c r="L714" s="512"/>
      <c r="M714" s="512"/>
      <c r="O714" s="1"/>
      <c r="P714" s="18"/>
      <c r="Q714" s="13"/>
    </row>
    <row r="715" spans="5:17">
      <c r="E715" s="1"/>
      <c r="F715" s="18"/>
      <c r="G715" s="13"/>
      <c r="J715" s="512"/>
      <c r="K715" s="512"/>
      <c r="L715" s="512"/>
      <c r="M715" s="512"/>
      <c r="O715" s="1"/>
      <c r="P715" s="18"/>
      <c r="Q715" s="13"/>
    </row>
    <row r="716" spans="5:17">
      <c r="E716" s="1"/>
      <c r="F716" s="18"/>
      <c r="G716" s="13"/>
      <c r="J716" s="512"/>
      <c r="K716" s="512"/>
      <c r="L716" s="512"/>
      <c r="M716" s="512"/>
      <c r="O716" s="1"/>
      <c r="P716" s="18"/>
      <c r="Q716" s="13"/>
    </row>
    <row r="717" spans="5:17">
      <c r="E717" s="1"/>
      <c r="F717" s="18"/>
      <c r="G717" s="13"/>
      <c r="J717" s="512"/>
      <c r="K717" s="512"/>
      <c r="L717" s="512"/>
      <c r="M717" s="512"/>
      <c r="O717" s="1"/>
      <c r="P717" s="18"/>
      <c r="Q717" s="13"/>
    </row>
    <row r="718" spans="5:17">
      <c r="E718" s="1"/>
      <c r="F718" s="18"/>
      <c r="G718" s="13"/>
      <c r="J718" s="512"/>
      <c r="K718" s="512"/>
      <c r="L718" s="512"/>
      <c r="M718" s="512"/>
      <c r="O718" s="1"/>
      <c r="P718" s="18"/>
      <c r="Q718" s="13"/>
    </row>
    <row r="719" spans="5:17">
      <c r="E719" s="1"/>
      <c r="F719" s="18"/>
      <c r="G719" s="13"/>
      <c r="J719" s="512"/>
      <c r="K719" s="512"/>
      <c r="L719" s="512"/>
      <c r="M719" s="512"/>
      <c r="O719" s="1"/>
      <c r="P719" s="18"/>
      <c r="Q719" s="13"/>
    </row>
    <row r="720" spans="5:17">
      <c r="E720" s="1"/>
      <c r="F720" s="18"/>
      <c r="G720" s="13"/>
      <c r="J720" s="512"/>
      <c r="K720" s="512"/>
      <c r="L720" s="512"/>
      <c r="M720" s="512"/>
      <c r="O720" s="1"/>
      <c r="P720" s="18"/>
      <c r="Q720" s="13"/>
    </row>
    <row r="721" spans="5:17">
      <c r="E721" s="1"/>
      <c r="F721" s="18"/>
      <c r="G721" s="13"/>
      <c r="J721" s="512"/>
      <c r="K721" s="512"/>
      <c r="L721" s="512"/>
      <c r="M721" s="512"/>
      <c r="O721" s="1"/>
      <c r="P721" s="18"/>
      <c r="Q721" s="13"/>
    </row>
    <row r="722" spans="5:17">
      <c r="E722" s="1"/>
      <c r="F722" s="18"/>
      <c r="G722" s="13"/>
      <c r="J722" s="512"/>
      <c r="K722" s="512"/>
      <c r="L722" s="512"/>
      <c r="M722" s="512"/>
      <c r="O722" s="1"/>
      <c r="P722" s="18"/>
      <c r="Q722" s="13"/>
    </row>
    <row r="723" spans="5:17">
      <c r="E723" s="1"/>
      <c r="F723" s="18"/>
      <c r="G723" s="13"/>
      <c r="J723" s="512"/>
      <c r="K723" s="512"/>
      <c r="L723" s="512"/>
      <c r="M723" s="512"/>
      <c r="O723" s="1"/>
      <c r="P723" s="18"/>
      <c r="Q723" s="13"/>
    </row>
    <row r="724" spans="5:17">
      <c r="E724" s="1"/>
      <c r="F724" s="18"/>
      <c r="G724" s="13"/>
      <c r="J724" s="512"/>
      <c r="K724" s="512"/>
      <c r="L724" s="512"/>
      <c r="M724" s="512"/>
      <c r="O724" s="1"/>
      <c r="P724" s="18"/>
      <c r="Q724" s="13"/>
    </row>
    <row r="725" spans="5:17">
      <c r="E725" s="1"/>
      <c r="F725" s="18"/>
      <c r="G725" s="13"/>
      <c r="J725" s="512"/>
      <c r="K725" s="512"/>
      <c r="L725" s="512"/>
      <c r="M725" s="512"/>
      <c r="O725" s="1"/>
      <c r="P725" s="18"/>
      <c r="Q725" s="13"/>
    </row>
    <row r="726" spans="5:17">
      <c r="E726" s="1"/>
      <c r="F726" s="18"/>
      <c r="G726" s="13"/>
      <c r="J726" s="512"/>
      <c r="K726" s="512"/>
      <c r="L726" s="512"/>
      <c r="M726" s="512"/>
      <c r="O726" s="1"/>
      <c r="P726" s="18"/>
      <c r="Q726" s="13"/>
    </row>
    <row r="727" spans="5:17">
      <c r="E727" s="1"/>
      <c r="F727" s="18"/>
      <c r="G727" s="13"/>
      <c r="J727" s="512"/>
      <c r="K727" s="512"/>
      <c r="L727" s="512"/>
      <c r="M727" s="512"/>
      <c r="O727" s="1"/>
      <c r="P727" s="18"/>
      <c r="Q727" s="13"/>
    </row>
    <row r="728" spans="5:17">
      <c r="E728" s="1"/>
      <c r="F728" s="18"/>
      <c r="G728" s="13"/>
      <c r="J728" s="512"/>
      <c r="K728" s="512"/>
      <c r="L728" s="512"/>
      <c r="M728" s="512"/>
      <c r="O728" s="1"/>
      <c r="P728" s="18"/>
      <c r="Q728" s="13"/>
    </row>
    <row r="729" spans="5:17">
      <c r="E729" s="1"/>
      <c r="F729" s="18"/>
      <c r="G729" s="13"/>
      <c r="J729" s="512"/>
      <c r="K729" s="512"/>
      <c r="L729" s="512"/>
      <c r="M729" s="512"/>
      <c r="O729" s="1"/>
      <c r="P729" s="18"/>
      <c r="Q729" s="13"/>
    </row>
    <row r="730" spans="5:17">
      <c r="E730" s="1"/>
      <c r="F730" s="18"/>
      <c r="G730" s="13"/>
      <c r="J730" s="512"/>
      <c r="K730" s="512"/>
      <c r="L730" s="512"/>
      <c r="M730" s="512"/>
      <c r="O730" s="1"/>
      <c r="P730" s="18"/>
      <c r="Q730" s="13"/>
    </row>
    <row r="731" spans="5:17">
      <c r="E731" s="1"/>
      <c r="F731" s="18"/>
      <c r="G731" s="13"/>
      <c r="J731" s="512"/>
      <c r="K731" s="512"/>
      <c r="L731" s="512"/>
      <c r="M731" s="512"/>
      <c r="O731" s="1"/>
      <c r="P731" s="18"/>
      <c r="Q731" s="13"/>
    </row>
    <row r="732" spans="5:17">
      <c r="E732" s="1"/>
      <c r="F732" s="18"/>
      <c r="G732" s="13"/>
      <c r="J732" s="512"/>
      <c r="K732" s="512"/>
      <c r="L732" s="512"/>
      <c r="M732" s="512"/>
      <c r="O732" s="1"/>
      <c r="P732" s="18"/>
      <c r="Q732" s="13"/>
    </row>
    <row r="733" spans="5:17">
      <c r="E733" s="1"/>
      <c r="F733" s="18"/>
      <c r="G733" s="13"/>
      <c r="J733" s="512"/>
      <c r="K733" s="512"/>
      <c r="L733" s="512"/>
      <c r="M733" s="512"/>
      <c r="O733" s="1"/>
      <c r="P733" s="18"/>
      <c r="Q733" s="13"/>
    </row>
    <row r="734" spans="5:17">
      <c r="E734" s="1"/>
      <c r="F734" s="18"/>
      <c r="G734" s="13"/>
      <c r="J734" s="512"/>
      <c r="K734" s="512"/>
      <c r="L734" s="512"/>
      <c r="M734" s="512"/>
      <c r="O734" s="1"/>
      <c r="P734" s="18"/>
      <c r="Q734" s="13"/>
    </row>
    <row r="735" spans="5:17">
      <c r="E735" s="1"/>
      <c r="F735" s="18"/>
      <c r="G735" s="13"/>
      <c r="J735" s="512"/>
      <c r="K735" s="512"/>
      <c r="L735" s="512"/>
      <c r="M735" s="512"/>
      <c r="O735" s="1"/>
      <c r="P735" s="18"/>
      <c r="Q735" s="13"/>
    </row>
    <row r="736" spans="5:17">
      <c r="E736" s="1"/>
      <c r="F736" s="18"/>
      <c r="G736" s="13"/>
      <c r="J736" s="512"/>
      <c r="K736" s="512"/>
      <c r="L736" s="512"/>
      <c r="M736" s="512"/>
      <c r="O736" s="1"/>
      <c r="P736" s="18"/>
      <c r="Q736" s="13"/>
    </row>
    <row r="737" spans="5:17">
      <c r="E737" s="1"/>
      <c r="F737" s="18"/>
      <c r="G737" s="13"/>
      <c r="J737" s="512"/>
      <c r="K737" s="512"/>
      <c r="L737" s="512"/>
      <c r="M737" s="512"/>
      <c r="O737" s="1"/>
      <c r="P737" s="18"/>
      <c r="Q737" s="13"/>
    </row>
    <row r="738" spans="5:17">
      <c r="E738" s="1"/>
      <c r="F738" s="18"/>
      <c r="G738" s="13"/>
      <c r="J738" s="512"/>
      <c r="K738" s="512"/>
      <c r="L738" s="512"/>
      <c r="M738" s="512"/>
      <c r="O738" s="1"/>
      <c r="P738" s="18"/>
      <c r="Q738" s="13"/>
    </row>
    <row r="739" spans="5:17">
      <c r="E739" s="1"/>
      <c r="F739" s="18"/>
      <c r="G739" s="13"/>
      <c r="J739" s="512"/>
      <c r="K739" s="512"/>
      <c r="L739" s="512"/>
      <c r="M739" s="512"/>
      <c r="O739" s="1"/>
      <c r="P739" s="18"/>
      <c r="Q739" s="13"/>
    </row>
    <row r="740" spans="5:17">
      <c r="E740" s="1"/>
      <c r="F740" s="18"/>
      <c r="G740" s="13"/>
      <c r="J740" s="512"/>
      <c r="K740" s="512"/>
      <c r="L740" s="512"/>
      <c r="M740" s="512"/>
      <c r="O740" s="1"/>
      <c r="P740" s="18"/>
      <c r="Q740" s="13"/>
    </row>
    <row r="741" spans="5:17">
      <c r="E741" s="1"/>
      <c r="F741" s="18"/>
      <c r="G741" s="13"/>
      <c r="J741" s="512"/>
      <c r="K741" s="512"/>
      <c r="L741" s="512"/>
      <c r="M741" s="512"/>
      <c r="O741" s="1"/>
      <c r="P741" s="18"/>
      <c r="Q741" s="13"/>
    </row>
    <row r="743" spans="5:17" ht="12">
      <c r="E743" s="19"/>
      <c r="F743" s="21"/>
      <c r="G743" s="20"/>
      <c r="O743" s="19"/>
      <c r="P743" s="21"/>
      <c r="Q743" s="20"/>
    </row>
  </sheetData>
  <customSheetViews>
    <customSheetView guid="{DF7C460C-2A36-4F14-A227-8E6777F6FB1D}">
      <selection activeCell="F1" sqref="F1"/>
      <pageMargins left="0.7" right="0.7" top="0.75" bottom="0.75" header="0.3" footer="0.3"/>
      <pageSetup paperSize="9" orientation="landscape" r:id="rId1"/>
    </customSheetView>
  </customSheetViews>
  <mergeCells count="677">
    <mergeCell ref="J737:M737"/>
    <mergeCell ref="J738:M738"/>
    <mergeCell ref="J739:M739"/>
    <mergeCell ref="J740:M740"/>
    <mergeCell ref="J741:M741"/>
    <mergeCell ref="J731:M731"/>
    <mergeCell ref="J732:M732"/>
    <mergeCell ref="J733:M733"/>
    <mergeCell ref="J734:M734"/>
    <mergeCell ref="J735:M735"/>
    <mergeCell ref="J736:M736"/>
    <mergeCell ref="J725:M725"/>
    <mergeCell ref="J726:M726"/>
    <mergeCell ref="J727:M727"/>
    <mergeCell ref="J728:M728"/>
    <mergeCell ref="J729:M729"/>
    <mergeCell ref="J730:M730"/>
    <mergeCell ref="J719:M719"/>
    <mergeCell ref="J720:M720"/>
    <mergeCell ref="J721:M721"/>
    <mergeCell ref="J722:M722"/>
    <mergeCell ref="J723:M723"/>
    <mergeCell ref="J724:M724"/>
    <mergeCell ref="J713:M713"/>
    <mergeCell ref="J714:M714"/>
    <mergeCell ref="J715:M715"/>
    <mergeCell ref="J716:M716"/>
    <mergeCell ref="J717:M717"/>
    <mergeCell ref="J718:M718"/>
    <mergeCell ref="J707:M707"/>
    <mergeCell ref="J708:M708"/>
    <mergeCell ref="J709:M709"/>
    <mergeCell ref="J710:M710"/>
    <mergeCell ref="J711:M711"/>
    <mergeCell ref="J712:M712"/>
    <mergeCell ref="J701:M701"/>
    <mergeCell ref="J702:M702"/>
    <mergeCell ref="J703:M703"/>
    <mergeCell ref="J704:M704"/>
    <mergeCell ref="J705:M705"/>
    <mergeCell ref="J706:M706"/>
    <mergeCell ref="J695:M695"/>
    <mergeCell ref="J696:M696"/>
    <mergeCell ref="J697:M697"/>
    <mergeCell ref="J698:M698"/>
    <mergeCell ref="J699:M699"/>
    <mergeCell ref="J700:M700"/>
    <mergeCell ref="J689:M689"/>
    <mergeCell ref="J690:M690"/>
    <mergeCell ref="J691:M691"/>
    <mergeCell ref="J692:M692"/>
    <mergeCell ref="J693:M693"/>
    <mergeCell ref="J694:M694"/>
    <mergeCell ref="J683:M683"/>
    <mergeCell ref="J684:M684"/>
    <mergeCell ref="J685:M685"/>
    <mergeCell ref="J686:M686"/>
    <mergeCell ref="J687:M687"/>
    <mergeCell ref="J688:M688"/>
    <mergeCell ref="J677:M677"/>
    <mergeCell ref="J678:M678"/>
    <mergeCell ref="J679:M679"/>
    <mergeCell ref="J680:M680"/>
    <mergeCell ref="J681:M681"/>
    <mergeCell ref="J682:M682"/>
    <mergeCell ref="J671:M671"/>
    <mergeCell ref="J672:M672"/>
    <mergeCell ref="J673:M673"/>
    <mergeCell ref="J674:M674"/>
    <mergeCell ref="J675:M675"/>
    <mergeCell ref="J676:M676"/>
    <mergeCell ref="J665:M665"/>
    <mergeCell ref="J666:M666"/>
    <mergeCell ref="J667:M667"/>
    <mergeCell ref="J668:M668"/>
    <mergeCell ref="J669:M669"/>
    <mergeCell ref="J670:M670"/>
    <mergeCell ref="J659:M659"/>
    <mergeCell ref="J660:M660"/>
    <mergeCell ref="J661:M661"/>
    <mergeCell ref="J662:M662"/>
    <mergeCell ref="J663:M663"/>
    <mergeCell ref="J664:M664"/>
    <mergeCell ref="J653:M653"/>
    <mergeCell ref="J654:M654"/>
    <mergeCell ref="J655:M655"/>
    <mergeCell ref="J656:M656"/>
    <mergeCell ref="J657:M657"/>
    <mergeCell ref="J658:M658"/>
    <mergeCell ref="J647:M647"/>
    <mergeCell ref="J648:M648"/>
    <mergeCell ref="J649:M649"/>
    <mergeCell ref="J650:M650"/>
    <mergeCell ref="J651:M651"/>
    <mergeCell ref="J652:M652"/>
    <mergeCell ref="J641:M641"/>
    <mergeCell ref="J642:M642"/>
    <mergeCell ref="J643:M643"/>
    <mergeCell ref="J644:M644"/>
    <mergeCell ref="J645:M645"/>
    <mergeCell ref="J646:M646"/>
    <mergeCell ref="J635:M635"/>
    <mergeCell ref="J636:M636"/>
    <mergeCell ref="J637:M637"/>
    <mergeCell ref="J638:M638"/>
    <mergeCell ref="J639:M639"/>
    <mergeCell ref="J640:M640"/>
    <mergeCell ref="J629:M629"/>
    <mergeCell ref="J630:M630"/>
    <mergeCell ref="J631:M631"/>
    <mergeCell ref="J632:M632"/>
    <mergeCell ref="J633:M633"/>
    <mergeCell ref="J634:M634"/>
    <mergeCell ref="J623:M623"/>
    <mergeCell ref="J624:M624"/>
    <mergeCell ref="J625:M625"/>
    <mergeCell ref="J626:M626"/>
    <mergeCell ref="J627:M627"/>
    <mergeCell ref="J628:M628"/>
    <mergeCell ref="J617:M617"/>
    <mergeCell ref="J618:M618"/>
    <mergeCell ref="J619:M619"/>
    <mergeCell ref="J620:M620"/>
    <mergeCell ref="J621:M621"/>
    <mergeCell ref="J622:M622"/>
    <mergeCell ref="J611:M611"/>
    <mergeCell ref="J612:M612"/>
    <mergeCell ref="J613:M613"/>
    <mergeCell ref="J614:M614"/>
    <mergeCell ref="J615:M615"/>
    <mergeCell ref="J616:M616"/>
    <mergeCell ref="J605:M605"/>
    <mergeCell ref="J606:M606"/>
    <mergeCell ref="J607:M607"/>
    <mergeCell ref="J608:M608"/>
    <mergeCell ref="J609:M609"/>
    <mergeCell ref="J610:M610"/>
    <mergeCell ref="J599:M599"/>
    <mergeCell ref="J600:M600"/>
    <mergeCell ref="J601:M601"/>
    <mergeCell ref="J602:M602"/>
    <mergeCell ref="J603:M603"/>
    <mergeCell ref="J604:M604"/>
    <mergeCell ref="J593:M593"/>
    <mergeCell ref="J594:M594"/>
    <mergeCell ref="J595:M595"/>
    <mergeCell ref="J596:M596"/>
    <mergeCell ref="J597:M597"/>
    <mergeCell ref="J598:M598"/>
    <mergeCell ref="J587:M587"/>
    <mergeCell ref="J588:M588"/>
    <mergeCell ref="J589:M589"/>
    <mergeCell ref="J590:M590"/>
    <mergeCell ref="J591:M591"/>
    <mergeCell ref="J592:M592"/>
    <mergeCell ref="J581:M581"/>
    <mergeCell ref="J582:M582"/>
    <mergeCell ref="J583:M583"/>
    <mergeCell ref="J584:M584"/>
    <mergeCell ref="J585:M585"/>
    <mergeCell ref="J586:M586"/>
    <mergeCell ref="J575:M575"/>
    <mergeCell ref="J576:M576"/>
    <mergeCell ref="J577:M577"/>
    <mergeCell ref="J578:M578"/>
    <mergeCell ref="J579:M579"/>
    <mergeCell ref="J580:M580"/>
    <mergeCell ref="J569:M569"/>
    <mergeCell ref="J570:M570"/>
    <mergeCell ref="J571:M571"/>
    <mergeCell ref="J572:M572"/>
    <mergeCell ref="J573:M573"/>
    <mergeCell ref="J574:M574"/>
    <mergeCell ref="J563:M563"/>
    <mergeCell ref="J564:M564"/>
    <mergeCell ref="J565:M565"/>
    <mergeCell ref="J566:M566"/>
    <mergeCell ref="J567:M567"/>
    <mergeCell ref="J568:M568"/>
    <mergeCell ref="J557:M557"/>
    <mergeCell ref="J558:M558"/>
    <mergeCell ref="J559:M559"/>
    <mergeCell ref="J560:M560"/>
    <mergeCell ref="J561:M561"/>
    <mergeCell ref="J562:M562"/>
    <mergeCell ref="J551:M551"/>
    <mergeCell ref="J552:M552"/>
    <mergeCell ref="J553:M553"/>
    <mergeCell ref="J554:M554"/>
    <mergeCell ref="J555:M555"/>
    <mergeCell ref="J556:M556"/>
    <mergeCell ref="J545:M545"/>
    <mergeCell ref="J546:M546"/>
    <mergeCell ref="J547:M547"/>
    <mergeCell ref="J548:M548"/>
    <mergeCell ref="J549:M549"/>
    <mergeCell ref="J550:M550"/>
    <mergeCell ref="J539:M539"/>
    <mergeCell ref="J540:M540"/>
    <mergeCell ref="J541:M541"/>
    <mergeCell ref="J542:M542"/>
    <mergeCell ref="J543:M543"/>
    <mergeCell ref="J544:M544"/>
    <mergeCell ref="J533:M533"/>
    <mergeCell ref="J534:M534"/>
    <mergeCell ref="J535:M535"/>
    <mergeCell ref="J536:M536"/>
    <mergeCell ref="J537:M537"/>
    <mergeCell ref="J538:M538"/>
    <mergeCell ref="J527:M527"/>
    <mergeCell ref="J528:M528"/>
    <mergeCell ref="J529:M529"/>
    <mergeCell ref="J530:M530"/>
    <mergeCell ref="J531:M531"/>
    <mergeCell ref="J532:M532"/>
    <mergeCell ref="J521:M521"/>
    <mergeCell ref="J522:M522"/>
    <mergeCell ref="J523:M523"/>
    <mergeCell ref="J524:M524"/>
    <mergeCell ref="J525:M525"/>
    <mergeCell ref="J526:M526"/>
    <mergeCell ref="J515:M515"/>
    <mergeCell ref="J516:M516"/>
    <mergeCell ref="J517:M517"/>
    <mergeCell ref="J518:M518"/>
    <mergeCell ref="J519:M519"/>
    <mergeCell ref="J520:M520"/>
    <mergeCell ref="J509:M509"/>
    <mergeCell ref="J510:M510"/>
    <mergeCell ref="J511:M511"/>
    <mergeCell ref="J512:M512"/>
    <mergeCell ref="J513:M513"/>
    <mergeCell ref="J514:M514"/>
    <mergeCell ref="J503:M503"/>
    <mergeCell ref="J504:M504"/>
    <mergeCell ref="J505:M505"/>
    <mergeCell ref="J506:M506"/>
    <mergeCell ref="J507:M507"/>
    <mergeCell ref="J508:M508"/>
    <mergeCell ref="J497:M497"/>
    <mergeCell ref="J498:M498"/>
    <mergeCell ref="J499:M499"/>
    <mergeCell ref="J500:M500"/>
    <mergeCell ref="J501:M501"/>
    <mergeCell ref="J502:M502"/>
    <mergeCell ref="J491:M491"/>
    <mergeCell ref="J492:M492"/>
    <mergeCell ref="J493:M493"/>
    <mergeCell ref="J494:M494"/>
    <mergeCell ref="J495:M495"/>
    <mergeCell ref="J496:M496"/>
    <mergeCell ref="J485:M485"/>
    <mergeCell ref="J486:M486"/>
    <mergeCell ref="J487:M487"/>
    <mergeCell ref="J488:M488"/>
    <mergeCell ref="J489:M489"/>
    <mergeCell ref="J490:M490"/>
    <mergeCell ref="J479:M479"/>
    <mergeCell ref="J480:M480"/>
    <mergeCell ref="J481:M481"/>
    <mergeCell ref="J482:M482"/>
    <mergeCell ref="J483:M483"/>
    <mergeCell ref="J484:M484"/>
    <mergeCell ref="J473:M473"/>
    <mergeCell ref="J474:M474"/>
    <mergeCell ref="J475:M475"/>
    <mergeCell ref="J476:M476"/>
    <mergeCell ref="J477:M477"/>
    <mergeCell ref="J478:M478"/>
    <mergeCell ref="J467:M467"/>
    <mergeCell ref="J468:M468"/>
    <mergeCell ref="J469:M469"/>
    <mergeCell ref="J470:M470"/>
    <mergeCell ref="J471:M471"/>
    <mergeCell ref="J472:M472"/>
    <mergeCell ref="J461:M461"/>
    <mergeCell ref="J462:M462"/>
    <mergeCell ref="J463:M463"/>
    <mergeCell ref="J464:M464"/>
    <mergeCell ref="J465:M465"/>
    <mergeCell ref="J466:M466"/>
    <mergeCell ref="J455:M455"/>
    <mergeCell ref="J456:M456"/>
    <mergeCell ref="J457:M457"/>
    <mergeCell ref="J458:M458"/>
    <mergeCell ref="J459:M459"/>
    <mergeCell ref="J460:M460"/>
    <mergeCell ref="J449:M449"/>
    <mergeCell ref="J450:M450"/>
    <mergeCell ref="J451:M451"/>
    <mergeCell ref="J452:M452"/>
    <mergeCell ref="J453:M453"/>
    <mergeCell ref="J454:M454"/>
    <mergeCell ref="J443:M443"/>
    <mergeCell ref="J444:M444"/>
    <mergeCell ref="J445:M445"/>
    <mergeCell ref="J446:M446"/>
    <mergeCell ref="J447:M447"/>
    <mergeCell ref="J448:M448"/>
    <mergeCell ref="J437:M437"/>
    <mergeCell ref="J438:M438"/>
    <mergeCell ref="J439:M439"/>
    <mergeCell ref="J440:M440"/>
    <mergeCell ref="J441:M441"/>
    <mergeCell ref="J442:M442"/>
    <mergeCell ref="J431:M431"/>
    <mergeCell ref="J432:M432"/>
    <mergeCell ref="J433:M433"/>
    <mergeCell ref="J434:M434"/>
    <mergeCell ref="J435:M435"/>
    <mergeCell ref="J436:M436"/>
    <mergeCell ref="J425:M425"/>
    <mergeCell ref="J426:M426"/>
    <mergeCell ref="J427:M427"/>
    <mergeCell ref="J428:M428"/>
    <mergeCell ref="J429:M429"/>
    <mergeCell ref="J430:M430"/>
    <mergeCell ref="J419:M419"/>
    <mergeCell ref="J420:M420"/>
    <mergeCell ref="J421:M421"/>
    <mergeCell ref="J422:M422"/>
    <mergeCell ref="J423:M423"/>
    <mergeCell ref="J424:M424"/>
    <mergeCell ref="J413:M413"/>
    <mergeCell ref="J414:M414"/>
    <mergeCell ref="J415:M415"/>
    <mergeCell ref="J416:M416"/>
    <mergeCell ref="J417:M417"/>
    <mergeCell ref="J418:M418"/>
    <mergeCell ref="J407:M407"/>
    <mergeCell ref="J408:M408"/>
    <mergeCell ref="J409:M409"/>
    <mergeCell ref="J410:M410"/>
    <mergeCell ref="J411:M411"/>
    <mergeCell ref="J412:M412"/>
    <mergeCell ref="J401:M401"/>
    <mergeCell ref="J402:M402"/>
    <mergeCell ref="J403:M403"/>
    <mergeCell ref="J404:M404"/>
    <mergeCell ref="J405:M405"/>
    <mergeCell ref="J406:M406"/>
    <mergeCell ref="J395:M395"/>
    <mergeCell ref="J396:M396"/>
    <mergeCell ref="J397:M397"/>
    <mergeCell ref="J398:M398"/>
    <mergeCell ref="J399:M399"/>
    <mergeCell ref="J400:M400"/>
    <mergeCell ref="J389:M389"/>
    <mergeCell ref="J390:M390"/>
    <mergeCell ref="J391:M391"/>
    <mergeCell ref="J392:M392"/>
    <mergeCell ref="J393:M393"/>
    <mergeCell ref="J394:M394"/>
    <mergeCell ref="J383:M383"/>
    <mergeCell ref="J384:M384"/>
    <mergeCell ref="J385:M385"/>
    <mergeCell ref="J386:M386"/>
    <mergeCell ref="J387:M387"/>
    <mergeCell ref="J388:M388"/>
    <mergeCell ref="J377:M377"/>
    <mergeCell ref="J378:M378"/>
    <mergeCell ref="J379:M379"/>
    <mergeCell ref="J380:M380"/>
    <mergeCell ref="J381:M381"/>
    <mergeCell ref="J382:M382"/>
    <mergeCell ref="J371:M371"/>
    <mergeCell ref="J372:M372"/>
    <mergeCell ref="J373:M373"/>
    <mergeCell ref="J374:M374"/>
    <mergeCell ref="J375:M375"/>
    <mergeCell ref="J376:M376"/>
    <mergeCell ref="J365:M365"/>
    <mergeCell ref="J366:M366"/>
    <mergeCell ref="J367:M367"/>
    <mergeCell ref="J368:M368"/>
    <mergeCell ref="J369:M369"/>
    <mergeCell ref="J370:M370"/>
    <mergeCell ref="J359:M359"/>
    <mergeCell ref="J360:M360"/>
    <mergeCell ref="J361:M361"/>
    <mergeCell ref="J362:M362"/>
    <mergeCell ref="J363:M363"/>
    <mergeCell ref="J364:M364"/>
    <mergeCell ref="J353:M353"/>
    <mergeCell ref="J354:M354"/>
    <mergeCell ref="J355:M355"/>
    <mergeCell ref="J356:M356"/>
    <mergeCell ref="J357:M357"/>
    <mergeCell ref="J358:M358"/>
    <mergeCell ref="J347:M347"/>
    <mergeCell ref="J348:M348"/>
    <mergeCell ref="J349:M349"/>
    <mergeCell ref="J350:M350"/>
    <mergeCell ref="J351:M351"/>
    <mergeCell ref="J352:M352"/>
    <mergeCell ref="J341:M341"/>
    <mergeCell ref="J342:M342"/>
    <mergeCell ref="J343:M343"/>
    <mergeCell ref="J344:M344"/>
    <mergeCell ref="J345:M345"/>
    <mergeCell ref="J346:M346"/>
    <mergeCell ref="J335:M335"/>
    <mergeCell ref="J336:M336"/>
    <mergeCell ref="J337:M337"/>
    <mergeCell ref="J338:M338"/>
    <mergeCell ref="J339:M339"/>
    <mergeCell ref="J340:M340"/>
    <mergeCell ref="J329:M329"/>
    <mergeCell ref="J330:M330"/>
    <mergeCell ref="J331:M331"/>
    <mergeCell ref="J332:M332"/>
    <mergeCell ref="J333:M333"/>
    <mergeCell ref="J334:M334"/>
    <mergeCell ref="J323:M323"/>
    <mergeCell ref="J324:M324"/>
    <mergeCell ref="J325:M325"/>
    <mergeCell ref="J326:M326"/>
    <mergeCell ref="J327:M327"/>
    <mergeCell ref="J328:M328"/>
    <mergeCell ref="J317:M317"/>
    <mergeCell ref="J318:M318"/>
    <mergeCell ref="J319:M319"/>
    <mergeCell ref="J320:M320"/>
    <mergeCell ref="J321:M321"/>
    <mergeCell ref="J322:M322"/>
    <mergeCell ref="J311:M311"/>
    <mergeCell ref="J312:M312"/>
    <mergeCell ref="J313:M313"/>
    <mergeCell ref="J314:M314"/>
    <mergeCell ref="J315:M315"/>
    <mergeCell ref="J316:M316"/>
    <mergeCell ref="J305:M305"/>
    <mergeCell ref="J306:M306"/>
    <mergeCell ref="J307:M307"/>
    <mergeCell ref="J308:M308"/>
    <mergeCell ref="J309:M309"/>
    <mergeCell ref="J310:M310"/>
    <mergeCell ref="J299:M299"/>
    <mergeCell ref="J300:M300"/>
    <mergeCell ref="J301:M301"/>
    <mergeCell ref="J302:M302"/>
    <mergeCell ref="J303:M303"/>
    <mergeCell ref="J304:M304"/>
    <mergeCell ref="J293:M293"/>
    <mergeCell ref="J294:M294"/>
    <mergeCell ref="J295:M295"/>
    <mergeCell ref="J296:M296"/>
    <mergeCell ref="J297:M297"/>
    <mergeCell ref="J298:M298"/>
    <mergeCell ref="J287:M287"/>
    <mergeCell ref="J288:M288"/>
    <mergeCell ref="J289:M289"/>
    <mergeCell ref="J290:M290"/>
    <mergeCell ref="J291:M291"/>
    <mergeCell ref="J292:M292"/>
    <mergeCell ref="J281:M281"/>
    <mergeCell ref="J282:M282"/>
    <mergeCell ref="J283:M283"/>
    <mergeCell ref="J284:M284"/>
    <mergeCell ref="J285:M285"/>
    <mergeCell ref="J286:M286"/>
    <mergeCell ref="J275:M275"/>
    <mergeCell ref="J276:M276"/>
    <mergeCell ref="J277:M277"/>
    <mergeCell ref="J278:M278"/>
    <mergeCell ref="J279:M279"/>
    <mergeCell ref="J280:M280"/>
    <mergeCell ref="J269:M269"/>
    <mergeCell ref="J270:M270"/>
    <mergeCell ref="J271:M271"/>
    <mergeCell ref="J272:M272"/>
    <mergeCell ref="J273:M273"/>
    <mergeCell ref="J274:M274"/>
    <mergeCell ref="J263:M263"/>
    <mergeCell ref="J264:M264"/>
    <mergeCell ref="J265:M265"/>
    <mergeCell ref="J266:M266"/>
    <mergeCell ref="J267:M267"/>
    <mergeCell ref="J268:M268"/>
    <mergeCell ref="J257:M257"/>
    <mergeCell ref="J258:M258"/>
    <mergeCell ref="J259:M259"/>
    <mergeCell ref="J260:M260"/>
    <mergeCell ref="J261:M261"/>
    <mergeCell ref="J262:M262"/>
    <mergeCell ref="J251:M251"/>
    <mergeCell ref="J252:M252"/>
    <mergeCell ref="J253:M253"/>
    <mergeCell ref="J254:M254"/>
    <mergeCell ref="J255:M255"/>
    <mergeCell ref="J256:M256"/>
    <mergeCell ref="J245:M245"/>
    <mergeCell ref="J246:M246"/>
    <mergeCell ref="J247:M247"/>
    <mergeCell ref="J248:M248"/>
    <mergeCell ref="J249:M249"/>
    <mergeCell ref="J250:M250"/>
    <mergeCell ref="J239:M239"/>
    <mergeCell ref="J240:M240"/>
    <mergeCell ref="J241:M241"/>
    <mergeCell ref="J242:M242"/>
    <mergeCell ref="J243:M243"/>
    <mergeCell ref="J244:M244"/>
    <mergeCell ref="J233:M233"/>
    <mergeCell ref="J234:M234"/>
    <mergeCell ref="J235:M235"/>
    <mergeCell ref="J236:M236"/>
    <mergeCell ref="J237:M237"/>
    <mergeCell ref="J238:M238"/>
    <mergeCell ref="J227:M227"/>
    <mergeCell ref="J228:M228"/>
    <mergeCell ref="J229:M229"/>
    <mergeCell ref="J230:M230"/>
    <mergeCell ref="J231:M231"/>
    <mergeCell ref="J232:M232"/>
    <mergeCell ref="J221:M221"/>
    <mergeCell ref="J222:M222"/>
    <mergeCell ref="J223:M223"/>
    <mergeCell ref="J224:M224"/>
    <mergeCell ref="J225:M225"/>
    <mergeCell ref="J226:M226"/>
    <mergeCell ref="J215:M215"/>
    <mergeCell ref="J216:M216"/>
    <mergeCell ref="J217:M217"/>
    <mergeCell ref="J218:M218"/>
    <mergeCell ref="J219:M219"/>
    <mergeCell ref="J220:M220"/>
    <mergeCell ref="J209:M209"/>
    <mergeCell ref="J210:M210"/>
    <mergeCell ref="J211:M211"/>
    <mergeCell ref="J212:M212"/>
    <mergeCell ref="J213:M213"/>
    <mergeCell ref="J214:M214"/>
    <mergeCell ref="J203:M203"/>
    <mergeCell ref="J204:M204"/>
    <mergeCell ref="J205:M205"/>
    <mergeCell ref="J206:M206"/>
    <mergeCell ref="J207:M207"/>
    <mergeCell ref="J208:M208"/>
    <mergeCell ref="J197:M197"/>
    <mergeCell ref="J198:M198"/>
    <mergeCell ref="J199:M199"/>
    <mergeCell ref="J200:M200"/>
    <mergeCell ref="J201:M201"/>
    <mergeCell ref="J202:M202"/>
    <mergeCell ref="J191:M191"/>
    <mergeCell ref="J192:M192"/>
    <mergeCell ref="J193:M193"/>
    <mergeCell ref="J194:M194"/>
    <mergeCell ref="J195:M195"/>
    <mergeCell ref="J196:M196"/>
    <mergeCell ref="J185:M185"/>
    <mergeCell ref="J186:M186"/>
    <mergeCell ref="J187:M187"/>
    <mergeCell ref="J188:M188"/>
    <mergeCell ref="J189:M189"/>
    <mergeCell ref="J190:M190"/>
    <mergeCell ref="J179:M179"/>
    <mergeCell ref="J180:M180"/>
    <mergeCell ref="J181:M181"/>
    <mergeCell ref="J182:M182"/>
    <mergeCell ref="J183:M183"/>
    <mergeCell ref="J184:M184"/>
    <mergeCell ref="J173:M173"/>
    <mergeCell ref="J174:M174"/>
    <mergeCell ref="J175:M175"/>
    <mergeCell ref="J176:M176"/>
    <mergeCell ref="J177:M177"/>
    <mergeCell ref="J178:M178"/>
    <mergeCell ref="J167:M167"/>
    <mergeCell ref="J168:M168"/>
    <mergeCell ref="J169:M169"/>
    <mergeCell ref="J170:M170"/>
    <mergeCell ref="J171:M171"/>
    <mergeCell ref="J172:M172"/>
    <mergeCell ref="J161:M161"/>
    <mergeCell ref="J162:M162"/>
    <mergeCell ref="J163:M163"/>
    <mergeCell ref="J164:M164"/>
    <mergeCell ref="J165:M165"/>
    <mergeCell ref="J166:M166"/>
    <mergeCell ref="J155:M155"/>
    <mergeCell ref="J156:M156"/>
    <mergeCell ref="J157:M157"/>
    <mergeCell ref="J158:M158"/>
    <mergeCell ref="J159:M159"/>
    <mergeCell ref="J160:M160"/>
    <mergeCell ref="J149:M149"/>
    <mergeCell ref="J150:M150"/>
    <mergeCell ref="J151:M151"/>
    <mergeCell ref="J152:M152"/>
    <mergeCell ref="J153:M153"/>
    <mergeCell ref="J154:M154"/>
    <mergeCell ref="J143:M143"/>
    <mergeCell ref="J144:M144"/>
    <mergeCell ref="J145:M145"/>
    <mergeCell ref="J146:M146"/>
    <mergeCell ref="J147:M147"/>
    <mergeCell ref="J148:M148"/>
    <mergeCell ref="J137:M137"/>
    <mergeCell ref="J138:M138"/>
    <mergeCell ref="J139:M139"/>
    <mergeCell ref="J140:M140"/>
    <mergeCell ref="J141:M141"/>
    <mergeCell ref="J142:M142"/>
    <mergeCell ref="J131:M131"/>
    <mergeCell ref="J132:M132"/>
    <mergeCell ref="J133:M133"/>
    <mergeCell ref="J134:M134"/>
    <mergeCell ref="J135:M135"/>
    <mergeCell ref="J136:M136"/>
    <mergeCell ref="J125:M125"/>
    <mergeCell ref="J126:M126"/>
    <mergeCell ref="J127:M127"/>
    <mergeCell ref="J128:M128"/>
    <mergeCell ref="J129:M129"/>
    <mergeCell ref="J130:M130"/>
    <mergeCell ref="J119:M119"/>
    <mergeCell ref="J120:M120"/>
    <mergeCell ref="J121:M121"/>
    <mergeCell ref="J122:M122"/>
    <mergeCell ref="J123:M123"/>
    <mergeCell ref="J124:M124"/>
    <mergeCell ref="J113:M113"/>
    <mergeCell ref="J114:M114"/>
    <mergeCell ref="J115:M115"/>
    <mergeCell ref="J116:M116"/>
    <mergeCell ref="J117:M117"/>
    <mergeCell ref="J118:M118"/>
    <mergeCell ref="J107:M107"/>
    <mergeCell ref="J108:M108"/>
    <mergeCell ref="J109:M109"/>
    <mergeCell ref="J110:M110"/>
    <mergeCell ref="J111:M111"/>
    <mergeCell ref="J112:M112"/>
    <mergeCell ref="J101:M101"/>
    <mergeCell ref="J102:M102"/>
    <mergeCell ref="J103:M103"/>
    <mergeCell ref="J104:M104"/>
    <mergeCell ref="J105:M105"/>
    <mergeCell ref="J106:M106"/>
    <mergeCell ref="J95:M95"/>
    <mergeCell ref="J96:M96"/>
    <mergeCell ref="J97:M97"/>
    <mergeCell ref="J98:M98"/>
    <mergeCell ref="J99:M99"/>
    <mergeCell ref="J100:M100"/>
    <mergeCell ref="J89:M89"/>
    <mergeCell ref="J90:M90"/>
    <mergeCell ref="J91:M91"/>
    <mergeCell ref="J92:M92"/>
    <mergeCell ref="J93:M93"/>
    <mergeCell ref="J94:M94"/>
    <mergeCell ref="J83:M83"/>
    <mergeCell ref="J84:M84"/>
    <mergeCell ref="J85:M85"/>
    <mergeCell ref="J86:M86"/>
    <mergeCell ref="J87:M87"/>
    <mergeCell ref="J88:M88"/>
    <mergeCell ref="J80:M80"/>
    <mergeCell ref="J81:M81"/>
    <mergeCell ref="J82:M82"/>
    <mergeCell ref="A72:G72"/>
    <mergeCell ref="J72:Q72"/>
    <mergeCell ref="J73:M73"/>
    <mergeCell ref="J74:M74"/>
    <mergeCell ref="J75:M75"/>
    <mergeCell ref="J76:M76"/>
    <mergeCell ref="I5:K5"/>
    <mergeCell ref="M5:M6"/>
    <mergeCell ref="N5:N6"/>
    <mergeCell ref="B5:B6"/>
    <mergeCell ref="C5:C6"/>
    <mergeCell ref="E5:G5"/>
    <mergeCell ref="J77:M77"/>
    <mergeCell ref="J78:M78"/>
    <mergeCell ref="J79:M79"/>
  </mergeCells>
  <conditionalFormatting sqref="F70">
    <cfRule type="containsText" dxfId="5" priority="20" operator="containsText" text="ERROR">
      <formula>NOT(ISERROR(SEARCH("ERROR",F70)))</formula>
    </cfRule>
  </conditionalFormatting>
  <conditionalFormatting sqref="J70">
    <cfRule type="containsText" dxfId="4" priority="19" operator="containsText" text="ERROR">
      <formula>NOT(ISERROR(SEARCH("ERROR",J70)))</formula>
    </cfRule>
  </conditionalFormatting>
  <conditionalFormatting sqref="T14">
    <cfRule type="containsText" dxfId="3" priority="18" operator="containsText" text="ERROR">
      <formula>NOT(ISERROR(SEARCH("ERROR",T14)))</formula>
    </cfRule>
  </conditionalFormatting>
  <conditionalFormatting sqref="T26">
    <cfRule type="containsText" dxfId="2" priority="17" operator="containsText" text="ERROR">
      <formula>NOT(ISERROR(SEARCH("ERROR",T26)))</formula>
    </cfRule>
  </conditionalFormatting>
  <dataValidations count="5">
    <dataValidation type="list" allowBlank="1" showErrorMessage="1" errorTitle="Taxes" error="Non valid entry. Please check the tax list" promptTitle="Taxes" prompt="Please select the tax subject to adjustment" sqref="A74:A741" xr:uid="{00000000-0002-0000-3200-000000000000}">
      <formula1>Taxes</formula1>
    </dataValidation>
    <dataValidation type="list" allowBlank="1" showInputMessage="1" showErrorMessage="1" sqref="C74:C741" xr:uid="{00000000-0002-0000-3200-000001000000}">
      <formula1>Compadjust</formula1>
    </dataValidation>
    <dataValidation type="list" allowBlank="1" showInputMessage="1" showErrorMessage="1" sqref="J74:M740" xr:uid="{00000000-0002-0000-3200-000002000000}">
      <formula1>Taxes</formula1>
    </dataValidation>
    <dataValidation type="list" allowBlank="1" showInputMessage="1" showErrorMessage="1" sqref="N74:N741" xr:uid="{00000000-0002-0000-3200-000003000000}">
      <formula1>Govadjust</formula1>
    </dataValidation>
    <dataValidation type="list" allowBlank="1" showInputMessage="1" showErrorMessage="1" sqref="N9:N15 N17:N31 N59 N33:N47 N49 N51:N56 N61:N63 N65:N68" xr:uid="{00000000-0002-0000-3200-000004000000}">
      <formula1>FinalDiff</formula1>
    </dataValidation>
  </dataValidations>
  <pageMargins left="0.7" right="0.7" top="0.75" bottom="0.75" header="0.3" footer="0.3"/>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B97E1-0D3B-43B9-93A9-47E0D61AC6CB}">
  <dimension ref="A5:H85"/>
  <sheetViews>
    <sheetView view="pageBreakPreview" zoomScaleNormal="100" zoomScaleSheetLayoutView="100" workbookViewId="0">
      <pane xSplit="10" ySplit="11" topLeftCell="K12" activePane="bottomRight" state="frozen"/>
      <selection pane="topRight" activeCell="K1" sqref="K1"/>
      <selection pane="bottomLeft" activeCell="A11" sqref="A11"/>
      <selection pane="bottomRight" activeCell="A5" sqref="A5"/>
    </sheetView>
  </sheetViews>
  <sheetFormatPr defaultRowHeight="13.2"/>
  <cols>
    <col min="1" max="1" width="48.44140625" customWidth="1"/>
    <col min="2" max="2" width="8.5546875" bestFit="1" customWidth="1"/>
    <col min="3" max="4" width="13.6640625" bestFit="1" customWidth="1"/>
    <col min="5" max="5" width="13.5546875" bestFit="1" customWidth="1"/>
    <col min="6" max="7" width="13.44140625" bestFit="1" customWidth="1"/>
    <col min="8" max="8" width="13.77734375" bestFit="1" customWidth="1"/>
    <col min="9" max="9" width="14.21875" bestFit="1" customWidth="1"/>
  </cols>
  <sheetData>
    <row r="5" spans="1:8">
      <c r="A5" s="481" t="s">
        <v>536</v>
      </c>
    </row>
    <row r="6" spans="1:8">
      <c r="A6" s="481"/>
    </row>
    <row r="7" spans="1:8">
      <c r="A7" s="481"/>
    </row>
    <row r="8" spans="1:8">
      <c r="A8" s="481"/>
    </row>
    <row r="9" spans="1:8" ht="18">
      <c r="A9" s="441" t="s">
        <v>412</v>
      </c>
    </row>
    <row r="11" spans="1:8" ht="58.2" customHeight="1">
      <c r="A11" s="573" t="s">
        <v>159</v>
      </c>
      <c r="B11" s="573" t="s">
        <v>29</v>
      </c>
      <c r="C11" s="573" t="s">
        <v>27</v>
      </c>
      <c r="D11" s="573" t="s">
        <v>86</v>
      </c>
      <c r="E11" s="573" t="s">
        <v>30</v>
      </c>
      <c r="F11" s="573" t="s">
        <v>87</v>
      </c>
      <c r="G11" s="573" t="s">
        <v>89</v>
      </c>
      <c r="H11" s="566" t="s">
        <v>395</v>
      </c>
    </row>
    <row r="12" spans="1:8" ht="13.8" thickBot="1">
      <c r="A12" s="574"/>
      <c r="B12" s="574"/>
      <c r="C12" s="574"/>
      <c r="D12" s="574"/>
      <c r="E12" s="574"/>
      <c r="F12" s="574"/>
      <c r="G12" s="574"/>
      <c r="H12" s="567" t="s">
        <v>545</v>
      </c>
    </row>
    <row r="13" spans="1:8" ht="13.8" thickTop="1">
      <c r="A13" s="442" t="s">
        <v>259</v>
      </c>
      <c r="B13" s="568" t="s">
        <v>546</v>
      </c>
      <c r="C13" s="568" t="s">
        <v>547</v>
      </c>
      <c r="D13" s="568" t="s">
        <v>548</v>
      </c>
      <c r="E13" s="568" t="s">
        <v>549</v>
      </c>
      <c r="F13" s="568" t="s">
        <v>550</v>
      </c>
      <c r="G13" s="568" t="s">
        <v>551</v>
      </c>
      <c r="H13" s="568" t="s">
        <v>552</v>
      </c>
    </row>
    <row r="14" spans="1:8">
      <c r="A14" s="569" t="s">
        <v>328</v>
      </c>
      <c r="B14" s="570" t="s">
        <v>553</v>
      </c>
      <c r="C14" s="570" t="s">
        <v>554</v>
      </c>
      <c r="D14" s="570" t="s">
        <v>555</v>
      </c>
      <c r="E14" s="570" t="s">
        <v>556</v>
      </c>
      <c r="F14" s="570" t="s">
        <v>557</v>
      </c>
      <c r="G14" s="570" t="s">
        <v>557</v>
      </c>
      <c r="H14" s="570" t="s">
        <v>558</v>
      </c>
    </row>
    <row r="15" spans="1:8">
      <c r="A15" s="442" t="s">
        <v>349</v>
      </c>
      <c r="B15" s="568" t="s">
        <v>557</v>
      </c>
      <c r="C15" s="568" t="s">
        <v>559</v>
      </c>
      <c r="D15" s="568" t="s">
        <v>560</v>
      </c>
      <c r="E15" s="568" t="s">
        <v>549</v>
      </c>
      <c r="F15" s="568" t="s">
        <v>557</v>
      </c>
      <c r="G15" s="568" t="s">
        <v>557</v>
      </c>
      <c r="H15" s="568" t="s">
        <v>561</v>
      </c>
    </row>
    <row r="16" spans="1:8">
      <c r="A16" s="569" t="s">
        <v>562</v>
      </c>
      <c r="B16" s="570" t="s">
        <v>557</v>
      </c>
      <c r="C16" s="570" t="s">
        <v>563</v>
      </c>
      <c r="D16" s="570" t="s">
        <v>564</v>
      </c>
      <c r="E16" s="570" t="s">
        <v>549</v>
      </c>
      <c r="F16" s="570" t="s">
        <v>557</v>
      </c>
      <c r="G16" s="570" t="s">
        <v>565</v>
      </c>
      <c r="H16" s="570" t="s">
        <v>566</v>
      </c>
    </row>
    <row r="17" spans="1:8">
      <c r="A17" s="442" t="s">
        <v>567</v>
      </c>
      <c r="B17" s="568" t="s">
        <v>568</v>
      </c>
      <c r="C17" s="568" t="s">
        <v>557</v>
      </c>
      <c r="D17" s="568" t="s">
        <v>555</v>
      </c>
      <c r="E17" s="568" t="s">
        <v>549</v>
      </c>
      <c r="F17" s="568" t="s">
        <v>557</v>
      </c>
      <c r="G17" s="568" t="s">
        <v>569</v>
      </c>
      <c r="H17" s="568" t="s">
        <v>570</v>
      </c>
    </row>
    <row r="18" spans="1:8">
      <c r="A18" s="569" t="s">
        <v>258</v>
      </c>
      <c r="B18" s="571"/>
      <c r="C18" s="570" t="s">
        <v>571</v>
      </c>
      <c r="D18" s="570" t="s">
        <v>572</v>
      </c>
      <c r="E18" s="571"/>
      <c r="F18" s="571"/>
      <c r="G18" s="571"/>
      <c r="H18" s="570" t="s">
        <v>573</v>
      </c>
    </row>
    <row r="19" spans="1:8">
      <c r="A19" s="442" t="s">
        <v>347</v>
      </c>
      <c r="B19" s="568" t="s">
        <v>557</v>
      </c>
      <c r="C19" s="568" t="s">
        <v>574</v>
      </c>
      <c r="D19" s="568" t="s">
        <v>555</v>
      </c>
      <c r="E19" s="568" t="s">
        <v>549</v>
      </c>
      <c r="F19" s="568" t="s">
        <v>557</v>
      </c>
      <c r="G19" s="568" t="s">
        <v>557</v>
      </c>
      <c r="H19" s="568" t="s">
        <v>575</v>
      </c>
    </row>
    <row r="20" spans="1:8">
      <c r="A20" s="569" t="s">
        <v>287</v>
      </c>
      <c r="B20" s="570" t="s">
        <v>576</v>
      </c>
      <c r="C20" s="570" t="s">
        <v>577</v>
      </c>
      <c r="D20" s="570" t="s">
        <v>555</v>
      </c>
      <c r="E20" s="570" t="s">
        <v>549</v>
      </c>
      <c r="F20" s="570" t="s">
        <v>557</v>
      </c>
      <c r="G20" s="570" t="s">
        <v>578</v>
      </c>
      <c r="H20" s="570" t="s">
        <v>579</v>
      </c>
    </row>
    <row r="21" spans="1:8">
      <c r="A21" s="442" t="s">
        <v>261</v>
      </c>
      <c r="B21" s="568" t="s">
        <v>576</v>
      </c>
      <c r="C21" s="568" t="s">
        <v>580</v>
      </c>
      <c r="D21" s="568" t="s">
        <v>581</v>
      </c>
      <c r="E21" s="568" t="s">
        <v>549</v>
      </c>
      <c r="F21" s="568" t="s">
        <v>557</v>
      </c>
      <c r="G21" s="568" t="s">
        <v>582</v>
      </c>
      <c r="H21" s="568" t="s">
        <v>583</v>
      </c>
    </row>
    <row r="22" spans="1:8">
      <c r="A22" s="569" t="s">
        <v>254</v>
      </c>
      <c r="B22" s="570" t="s">
        <v>557</v>
      </c>
      <c r="C22" s="570" t="s">
        <v>584</v>
      </c>
      <c r="D22" s="570" t="s">
        <v>555</v>
      </c>
      <c r="E22" s="570" t="s">
        <v>549</v>
      </c>
      <c r="F22" s="570" t="s">
        <v>557</v>
      </c>
      <c r="G22" s="570" t="s">
        <v>585</v>
      </c>
      <c r="H22" s="570" t="s">
        <v>586</v>
      </c>
    </row>
    <row r="23" spans="1:8">
      <c r="A23" s="442" t="s">
        <v>253</v>
      </c>
      <c r="B23" s="568" t="s">
        <v>587</v>
      </c>
      <c r="C23" s="568" t="s">
        <v>588</v>
      </c>
      <c r="D23" s="568" t="s">
        <v>589</v>
      </c>
      <c r="E23" s="568" t="s">
        <v>549</v>
      </c>
      <c r="F23" s="568" t="s">
        <v>557</v>
      </c>
      <c r="G23" s="568" t="s">
        <v>590</v>
      </c>
      <c r="H23" s="568" t="s">
        <v>591</v>
      </c>
    </row>
    <row r="24" spans="1:8">
      <c r="A24" s="569" t="s">
        <v>338</v>
      </c>
      <c r="B24" s="570" t="s">
        <v>557</v>
      </c>
      <c r="C24" s="570" t="s">
        <v>592</v>
      </c>
      <c r="D24" s="570" t="s">
        <v>555</v>
      </c>
      <c r="E24" s="570" t="s">
        <v>549</v>
      </c>
      <c r="F24" s="570" t="s">
        <v>593</v>
      </c>
      <c r="G24" s="570" t="s">
        <v>557</v>
      </c>
      <c r="H24" s="570" t="s">
        <v>594</v>
      </c>
    </row>
    <row r="25" spans="1:8">
      <c r="A25" s="442" t="s">
        <v>381</v>
      </c>
      <c r="B25" s="568" t="s">
        <v>557</v>
      </c>
      <c r="C25" s="568" t="s">
        <v>595</v>
      </c>
      <c r="D25" s="568" t="s">
        <v>414</v>
      </c>
      <c r="E25" s="568" t="s">
        <v>549</v>
      </c>
      <c r="F25" s="568" t="s">
        <v>557</v>
      </c>
      <c r="G25" s="568" t="s">
        <v>557</v>
      </c>
      <c r="H25" s="568" t="s">
        <v>596</v>
      </c>
    </row>
    <row r="26" spans="1:8">
      <c r="A26" s="569" t="s">
        <v>355</v>
      </c>
      <c r="B26" s="570" t="s">
        <v>557</v>
      </c>
      <c r="C26" s="570" t="s">
        <v>597</v>
      </c>
      <c r="D26" s="570" t="s">
        <v>555</v>
      </c>
      <c r="E26" s="570" t="s">
        <v>549</v>
      </c>
      <c r="F26" s="570" t="s">
        <v>550</v>
      </c>
      <c r="G26" s="570" t="s">
        <v>557</v>
      </c>
      <c r="H26" s="570" t="s">
        <v>598</v>
      </c>
    </row>
    <row r="27" spans="1:8">
      <c r="A27" s="442" t="s">
        <v>341</v>
      </c>
      <c r="B27" s="568" t="s">
        <v>557</v>
      </c>
      <c r="C27" s="568" t="s">
        <v>599</v>
      </c>
      <c r="D27" s="568" t="s">
        <v>415</v>
      </c>
      <c r="E27" s="568" t="s">
        <v>549</v>
      </c>
      <c r="F27" s="568" t="s">
        <v>557</v>
      </c>
      <c r="G27" s="568" t="s">
        <v>557</v>
      </c>
      <c r="H27" s="568" t="s">
        <v>600</v>
      </c>
    </row>
    <row r="28" spans="1:8">
      <c r="A28" s="569" t="s">
        <v>361</v>
      </c>
      <c r="B28" s="570" t="s">
        <v>601</v>
      </c>
      <c r="C28" s="570" t="s">
        <v>602</v>
      </c>
      <c r="D28" s="570" t="s">
        <v>555</v>
      </c>
      <c r="E28" s="570" t="s">
        <v>549</v>
      </c>
      <c r="F28" s="570" t="s">
        <v>557</v>
      </c>
      <c r="G28" s="570" t="s">
        <v>557</v>
      </c>
      <c r="H28" s="570" t="s">
        <v>603</v>
      </c>
    </row>
    <row r="29" spans="1:8">
      <c r="A29" s="442" t="s">
        <v>363</v>
      </c>
      <c r="B29" s="568" t="s">
        <v>557</v>
      </c>
      <c r="C29" s="568" t="s">
        <v>604</v>
      </c>
      <c r="D29" s="568" t="s">
        <v>413</v>
      </c>
      <c r="E29" s="568" t="s">
        <v>549</v>
      </c>
      <c r="F29" s="568" t="s">
        <v>557</v>
      </c>
      <c r="G29" s="568" t="s">
        <v>557</v>
      </c>
      <c r="H29" s="568" t="s">
        <v>605</v>
      </c>
    </row>
    <row r="30" spans="1:8">
      <c r="A30" s="569" t="s">
        <v>360</v>
      </c>
      <c r="B30" s="570" t="s">
        <v>557</v>
      </c>
      <c r="C30" s="570" t="s">
        <v>606</v>
      </c>
      <c r="D30" s="570" t="s">
        <v>555</v>
      </c>
      <c r="E30" s="570" t="s">
        <v>549</v>
      </c>
      <c r="F30" s="570" t="s">
        <v>557</v>
      </c>
      <c r="G30" s="570" t="s">
        <v>557</v>
      </c>
      <c r="H30" s="570" t="s">
        <v>607</v>
      </c>
    </row>
    <row r="31" spans="1:8">
      <c r="A31" s="442" t="s">
        <v>396</v>
      </c>
      <c r="B31" s="568" t="s">
        <v>576</v>
      </c>
      <c r="C31" s="568" t="s">
        <v>608</v>
      </c>
      <c r="D31" s="568" t="s">
        <v>555</v>
      </c>
      <c r="E31" s="568" t="s">
        <v>549</v>
      </c>
      <c r="F31" s="568" t="s">
        <v>557</v>
      </c>
      <c r="G31" s="568" t="s">
        <v>557</v>
      </c>
      <c r="H31" s="568" t="s">
        <v>609</v>
      </c>
    </row>
    <row r="32" spans="1:8">
      <c r="A32" s="569" t="s">
        <v>368</v>
      </c>
      <c r="B32" s="570" t="s">
        <v>557</v>
      </c>
      <c r="C32" s="570" t="s">
        <v>610</v>
      </c>
      <c r="D32" s="570" t="s">
        <v>555</v>
      </c>
      <c r="E32" s="570" t="s">
        <v>549</v>
      </c>
      <c r="F32" s="570" t="s">
        <v>557</v>
      </c>
      <c r="G32" s="570" t="s">
        <v>557</v>
      </c>
      <c r="H32" s="570" t="s">
        <v>611</v>
      </c>
    </row>
    <row r="33" spans="1:8">
      <c r="A33" s="442" t="s">
        <v>335</v>
      </c>
      <c r="B33" s="568" t="s">
        <v>576</v>
      </c>
      <c r="C33" s="568" t="s">
        <v>612</v>
      </c>
      <c r="D33" s="568" t="s">
        <v>555</v>
      </c>
      <c r="E33" s="568" t="s">
        <v>549</v>
      </c>
      <c r="F33" s="568" t="s">
        <v>557</v>
      </c>
      <c r="G33" s="568" t="s">
        <v>557</v>
      </c>
      <c r="H33" s="568" t="s">
        <v>613</v>
      </c>
    </row>
    <row r="34" spans="1:8">
      <c r="A34" s="569" t="s">
        <v>614</v>
      </c>
      <c r="B34" s="570" t="s">
        <v>615</v>
      </c>
      <c r="C34" s="570" t="s">
        <v>557</v>
      </c>
      <c r="D34" s="570" t="s">
        <v>555</v>
      </c>
      <c r="E34" s="570" t="s">
        <v>549</v>
      </c>
      <c r="F34" s="570" t="s">
        <v>557</v>
      </c>
      <c r="G34" s="570" t="s">
        <v>557</v>
      </c>
      <c r="H34" s="570" t="s">
        <v>616</v>
      </c>
    </row>
    <row r="35" spans="1:8">
      <c r="A35" s="442" t="s">
        <v>617</v>
      </c>
      <c r="B35" s="568" t="s">
        <v>618</v>
      </c>
      <c r="C35" s="568" t="s">
        <v>557</v>
      </c>
      <c r="D35" s="568" t="s">
        <v>555</v>
      </c>
      <c r="E35" s="568" t="s">
        <v>549</v>
      </c>
      <c r="F35" s="568" t="s">
        <v>557</v>
      </c>
      <c r="G35" s="568" t="s">
        <v>557</v>
      </c>
      <c r="H35" s="568" t="s">
        <v>619</v>
      </c>
    </row>
    <row r="36" spans="1:8">
      <c r="A36" s="569" t="s">
        <v>286</v>
      </c>
      <c r="B36" s="570" t="s">
        <v>587</v>
      </c>
      <c r="C36" s="570" t="s">
        <v>620</v>
      </c>
      <c r="D36" s="570" t="s">
        <v>555</v>
      </c>
      <c r="E36" s="570" t="s">
        <v>549</v>
      </c>
      <c r="F36" s="570" t="s">
        <v>557</v>
      </c>
      <c r="G36" s="570" t="s">
        <v>557</v>
      </c>
      <c r="H36" s="570" t="s">
        <v>621</v>
      </c>
    </row>
    <row r="37" spans="1:8">
      <c r="A37" s="442" t="s">
        <v>373</v>
      </c>
      <c r="B37" s="568" t="s">
        <v>557</v>
      </c>
      <c r="C37" s="568" t="s">
        <v>622</v>
      </c>
      <c r="D37" s="568" t="s">
        <v>555</v>
      </c>
      <c r="E37" s="568" t="s">
        <v>549</v>
      </c>
      <c r="F37" s="568" t="s">
        <v>557</v>
      </c>
      <c r="G37" s="568" t="s">
        <v>557</v>
      </c>
      <c r="H37" s="568" t="s">
        <v>623</v>
      </c>
    </row>
    <row r="38" spans="1:8">
      <c r="A38" s="569" t="s">
        <v>334</v>
      </c>
      <c r="B38" s="570" t="s">
        <v>557</v>
      </c>
      <c r="C38" s="570" t="s">
        <v>624</v>
      </c>
      <c r="D38" s="570" t="s">
        <v>555</v>
      </c>
      <c r="E38" s="570" t="s">
        <v>549</v>
      </c>
      <c r="F38" s="570" t="s">
        <v>557</v>
      </c>
      <c r="G38" s="570" t="s">
        <v>557</v>
      </c>
      <c r="H38" s="570" t="s">
        <v>625</v>
      </c>
    </row>
    <row r="39" spans="1:8">
      <c r="A39" s="442" t="s">
        <v>332</v>
      </c>
      <c r="B39" s="568" t="s">
        <v>557</v>
      </c>
      <c r="C39" s="568" t="s">
        <v>626</v>
      </c>
      <c r="D39" s="568" t="s">
        <v>627</v>
      </c>
      <c r="E39" s="568" t="s">
        <v>549</v>
      </c>
      <c r="F39" s="568" t="s">
        <v>557</v>
      </c>
      <c r="G39" s="568" t="s">
        <v>557</v>
      </c>
      <c r="H39" s="568" t="s">
        <v>628</v>
      </c>
    </row>
    <row r="40" spans="1:8">
      <c r="A40" s="569" t="s">
        <v>401</v>
      </c>
      <c r="B40" s="570" t="s">
        <v>629</v>
      </c>
      <c r="C40" s="570" t="s">
        <v>557</v>
      </c>
      <c r="D40" s="570" t="s">
        <v>555</v>
      </c>
      <c r="E40" s="570" t="s">
        <v>549</v>
      </c>
      <c r="F40" s="570" t="s">
        <v>557</v>
      </c>
      <c r="G40" s="570" t="s">
        <v>557</v>
      </c>
      <c r="H40" s="570" t="s">
        <v>630</v>
      </c>
    </row>
    <row r="41" spans="1:8">
      <c r="A41" s="442" t="s">
        <v>379</v>
      </c>
      <c r="B41" s="568" t="s">
        <v>631</v>
      </c>
      <c r="C41" s="568" t="s">
        <v>632</v>
      </c>
      <c r="D41" s="568" t="s">
        <v>555</v>
      </c>
      <c r="E41" s="568" t="s">
        <v>549</v>
      </c>
      <c r="F41" s="568" t="s">
        <v>557</v>
      </c>
      <c r="G41" s="568" t="s">
        <v>557</v>
      </c>
      <c r="H41" s="568" t="s">
        <v>633</v>
      </c>
    </row>
    <row r="42" spans="1:8">
      <c r="A42" s="569" t="s">
        <v>634</v>
      </c>
      <c r="B42" s="570" t="s">
        <v>635</v>
      </c>
      <c r="C42" s="570" t="s">
        <v>557</v>
      </c>
      <c r="D42" s="570" t="s">
        <v>555</v>
      </c>
      <c r="E42" s="570" t="s">
        <v>549</v>
      </c>
      <c r="F42" s="570" t="s">
        <v>557</v>
      </c>
      <c r="G42" s="570" t="s">
        <v>557</v>
      </c>
      <c r="H42" s="570" t="s">
        <v>636</v>
      </c>
    </row>
    <row r="43" spans="1:8">
      <c r="A43" s="442" t="s">
        <v>637</v>
      </c>
      <c r="B43" s="568" t="s">
        <v>638</v>
      </c>
      <c r="C43" s="568" t="s">
        <v>557</v>
      </c>
      <c r="D43" s="568" t="s">
        <v>555</v>
      </c>
      <c r="E43" s="568" t="s">
        <v>549</v>
      </c>
      <c r="F43" s="568" t="s">
        <v>557</v>
      </c>
      <c r="G43" s="568" t="s">
        <v>557</v>
      </c>
      <c r="H43" s="568" t="s">
        <v>639</v>
      </c>
    </row>
    <row r="44" spans="1:8">
      <c r="A44" s="569" t="s">
        <v>400</v>
      </c>
      <c r="B44" s="570" t="s">
        <v>640</v>
      </c>
      <c r="C44" s="570" t="s">
        <v>557</v>
      </c>
      <c r="D44" s="570" t="s">
        <v>555</v>
      </c>
      <c r="E44" s="570" t="s">
        <v>549</v>
      </c>
      <c r="F44" s="570" t="s">
        <v>557</v>
      </c>
      <c r="G44" s="570" t="s">
        <v>557</v>
      </c>
      <c r="H44" s="570" t="s">
        <v>641</v>
      </c>
    </row>
    <row r="45" spans="1:8">
      <c r="A45" s="442" t="s">
        <v>397</v>
      </c>
      <c r="B45" s="568" t="s">
        <v>642</v>
      </c>
      <c r="C45" s="568" t="s">
        <v>557</v>
      </c>
      <c r="D45" s="568" t="s">
        <v>555</v>
      </c>
      <c r="E45" s="568" t="s">
        <v>549</v>
      </c>
      <c r="F45" s="568" t="s">
        <v>557</v>
      </c>
      <c r="G45" s="568" t="s">
        <v>557</v>
      </c>
      <c r="H45" s="568" t="s">
        <v>643</v>
      </c>
    </row>
    <row r="46" spans="1:8">
      <c r="A46" s="569" t="s">
        <v>367</v>
      </c>
      <c r="B46" s="570" t="s">
        <v>557</v>
      </c>
      <c r="C46" s="570" t="s">
        <v>644</v>
      </c>
      <c r="D46" s="570" t="s">
        <v>555</v>
      </c>
      <c r="E46" s="570" t="s">
        <v>549</v>
      </c>
      <c r="F46" s="570" t="s">
        <v>557</v>
      </c>
      <c r="G46" s="570" t="s">
        <v>557</v>
      </c>
      <c r="H46" s="570" t="s">
        <v>645</v>
      </c>
    </row>
    <row r="47" spans="1:8">
      <c r="A47" s="442" t="s">
        <v>646</v>
      </c>
      <c r="B47" s="568" t="s">
        <v>647</v>
      </c>
      <c r="C47" s="568" t="s">
        <v>557</v>
      </c>
      <c r="D47" s="568" t="s">
        <v>555</v>
      </c>
      <c r="E47" s="568" t="s">
        <v>549</v>
      </c>
      <c r="F47" s="568" t="s">
        <v>557</v>
      </c>
      <c r="G47" s="568" t="s">
        <v>557</v>
      </c>
      <c r="H47" s="568" t="s">
        <v>648</v>
      </c>
    </row>
    <row r="48" spans="1:8">
      <c r="A48" s="569" t="s">
        <v>649</v>
      </c>
      <c r="B48" s="570" t="s">
        <v>631</v>
      </c>
      <c r="C48" s="570" t="s">
        <v>557</v>
      </c>
      <c r="D48" s="570" t="s">
        <v>555</v>
      </c>
      <c r="E48" s="570" t="s">
        <v>549</v>
      </c>
      <c r="F48" s="570" t="s">
        <v>557</v>
      </c>
      <c r="G48" s="570" t="s">
        <v>557</v>
      </c>
      <c r="H48" s="570" t="s">
        <v>650</v>
      </c>
    </row>
    <row r="49" spans="1:8">
      <c r="A49" s="442" t="s">
        <v>331</v>
      </c>
      <c r="B49" s="568" t="s">
        <v>557</v>
      </c>
      <c r="C49" s="568" t="s">
        <v>651</v>
      </c>
      <c r="D49" s="568" t="s">
        <v>555</v>
      </c>
      <c r="E49" s="568" t="s">
        <v>549</v>
      </c>
      <c r="F49" s="568" t="s">
        <v>557</v>
      </c>
      <c r="G49" s="568" t="s">
        <v>557</v>
      </c>
      <c r="H49" s="568" t="s">
        <v>651</v>
      </c>
    </row>
    <row r="50" spans="1:8">
      <c r="A50" s="569" t="s">
        <v>383</v>
      </c>
      <c r="B50" s="570" t="s">
        <v>652</v>
      </c>
      <c r="C50" s="570" t="s">
        <v>653</v>
      </c>
      <c r="D50" s="570" t="s">
        <v>555</v>
      </c>
      <c r="E50" s="570" t="s">
        <v>549</v>
      </c>
      <c r="F50" s="570" t="s">
        <v>557</v>
      </c>
      <c r="G50" s="570" t="s">
        <v>557</v>
      </c>
      <c r="H50" s="570" t="s">
        <v>654</v>
      </c>
    </row>
    <row r="51" spans="1:8">
      <c r="A51" s="442" t="s">
        <v>398</v>
      </c>
      <c r="B51" s="568" t="s">
        <v>655</v>
      </c>
      <c r="C51" s="568" t="s">
        <v>557</v>
      </c>
      <c r="D51" s="568" t="s">
        <v>555</v>
      </c>
      <c r="E51" s="568" t="s">
        <v>549</v>
      </c>
      <c r="F51" s="568" t="s">
        <v>557</v>
      </c>
      <c r="G51" s="568" t="s">
        <v>557</v>
      </c>
      <c r="H51" s="568" t="s">
        <v>656</v>
      </c>
    </row>
    <row r="52" spans="1:8">
      <c r="A52" s="569" t="s">
        <v>377</v>
      </c>
      <c r="B52" s="570" t="s">
        <v>657</v>
      </c>
      <c r="C52" s="570" t="s">
        <v>658</v>
      </c>
      <c r="D52" s="570" t="s">
        <v>555</v>
      </c>
      <c r="E52" s="570" t="s">
        <v>549</v>
      </c>
      <c r="F52" s="570" t="s">
        <v>557</v>
      </c>
      <c r="G52" s="570" t="s">
        <v>557</v>
      </c>
      <c r="H52" s="570" t="s">
        <v>659</v>
      </c>
    </row>
    <row r="53" spans="1:8">
      <c r="A53" s="442" t="s">
        <v>262</v>
      </c>
      <c r="B53" s="568" t="s">
        <v>557</v>
      </c>
      <c r="C53" s="568" t="s">
        <v>660</v>
      </c>
      <c r="D53" s="568" t="s">
        <v>555</v>
      </c>
      <c r="E53" s="568" t="s">
        <v>549</v>
      </c>
      <c r="F53" s="568" t="s">
        <v>557</v>
      </c>
      <c r="G53" s="568" t="s">
        <v>557</v>
      </c>
      <c r="H53" s="568" t="s">
        <v>660</v>
      </c>
    </row>
    <row r="54" spans="1:8">
      <c r="A54" s="569" t="s">
        <v>342</v>
      </c>
      <c r="B54" s="570" t="s">
        <v>557</v>
      </c>
      <c r="C54" s="570" t="s">
        <v>661</v>
      </c>
      <c r="D54" s="570" t="s">
        <v>555</v>
      </c>
      <c r="E54" s="570" t="s">
        <v>549</v>
      </c>
      <c r="F54" s="570" t="s">
        <v>557</v>
      </c>
      <c r="G54" s="570" t="s">
        <v>557</v>
      </c>
      <c r="H54" s="570" t="s">
        <v>661</v>
      </c>
    </row>
    <row r="55" spans="1:8">
      <c r="A55" s="442" t="s">
        <v>366</v>
      </c>
      <c r="B55" s="568" t="s">
        <v>557</v>
      </c>
      <c r="C55" s="568" t="s">
        <v>662</v>
      </c>
      <c r="D55" s="568" t="s">
        <v>555</v>
      </c>
      <c r="E55" s="568" t="s">
        <v>549</v>
      </c>
      <c r="F55" s="568" t="s">
        <v>557</v>
      </c>
      <c r="G55" s="568" t="s">
        <v>557</v>
      </c>
      <c r="H55" s="568" t="s">
        <v>662</v>
      </c>
    </row>
    <row r="56" spans="1:8">
      <c r="A56" s="569" t="s">
        <v>337</v>
      </c>
      <c r="B56" s="570" t="s">
        <v>557</v>
      </c>
      <c r="C56" s="570" t="s">
        <v>663</v>
      </c>
      <c r="D56" s="570" t="s">
        <v>555</v>
      </c>
      <c r="E56" s="570" t="s">
        <v>549</v>
      </c>
      <c r="F56" s="570" t="s">
        <v>557</v>
      </c>
      <c r="G56" s="570" t="s">
        <v>557</v>
      </c>
      <c r="H56" s="570" t="s">
        <v>663</v>
      </c>
    </row>
    <row r="57" spans="1:8">
      <c r="A57" s="442" t="s">
        <v>365</v>
      </c>
      <c r="B57" s="568" t="s">
        <v>557</v>
      </c>
      <c r="C57" s="568" t="s">
        <v>664</v>
      </c>
      <c r="D57" s="568" t="s">
        <v>555</v>
      </c>
      <c r="E57" s="568" t="s">
        <v>549</v>
      </c>
      <c r="F57" s="568" t="s">
        <v>557</v>
      </c>
      <c r="G57" s="568" t="s">
        <v>557</v>
      </c>
      <c r="H57" s="568" t="s">
        <v>664</v>
      </c>
    </row>
    <row r="58" spans="1:8">
      <c r="A58" s="569" t="s">
        <v>345</v>
      </c>
      <c r="B58" s="570" t="s">
        <v>557</v>
      </c>
      <c r="C58" s="570" t="s">
        <v>665</v>
      </c>
      <c r="D58" s="570" t="s">
        <v>555</v>
      </c>
      <c r="E58" s="570" t="s">
        <v>549</v>
      </c>
      <c r="F58" s="570" t="s">
        <v>557</v>
      </c>
      <c r="G58" s="570" t="s">
        <v>557</v>
      </c>
      <c r="H58" s="570" t="s">
        <v>665</v>
      </c>
    </row>
    <row r="59" spans="1:8">
      <c r="A59" s="442" t="s">
        <v>346</v>
      </c>
      <c r="B59" s="568" t="s">
        <v>557</v>
      </c>
      <c r="C59" s="568" t="s">
        <v>666</v>
      </c>
      <c r="D59" s="568" t="s">
        <v>555</v>
      </c>
      <c r="E59" s="568" t="s">
        <v>549</v>
      </c>
      <c r="F59" s="568" t="s">
        <v>557</v>
      </c>
      <c r="G59" s="568" t="s">
        <v>557</v>
      </c>
      <c r="H59" s="568" t="s">
        <v>666</v>
      </c>
    </row>
    <row r="60" spans="1:8">
      <c r="A60" s="569" t="s">
        <v>333</v>
      </c>
      <c r="B60" s="570" t="s">
        <v>557</v>
      </c>
      <c r="C60" s="570" t="s">
        <v>667</v>
      </c>
      <c r="D60" s="570" t="s">
        <v>555</v>
      </c>
      <c r="E60" s="570" t="s">
        <v>549</v>
      </c>
      <c r="F60" s="570" t="s">
        <v>557</v>
      </c>
      <c r="G60" s="570" t="s">
        <v>557</v>
      </c>
      <c r="H60" s="570" t="s">
        <v>667</v>
      </c>
    </row>
    <row r="61" spans="1:8">
      <c r="A61" s="442" t="s">
        <v>336</v>
      </c>
      <c r="B61" s="568" t="s">
        <v>557</v>
      </c>
      <c r="C61" s="568" t="s">
        <v>668</v>
      </c>
      <c r="D61" s="568" t="s">
        <v>555</v>
      </c>
      <c r="E61" s="568" t="s">
        <v>549</v>
      </c>
      <c r="F61" s="568" t="s">
        <v>557</v>
      </c>
      <c r="G61" s="568" t="s">
        <v>557</v>
      </c>
      <c r="H61" s="568" t="s">
        <v>668</v>
      </c>
    </row>
    <row r="62" spans="1:8">
      <c r="A62" s="569" t="s">
        <v>330</v>
      </c>
      <c r="B62" s="570" t="s">
        <v>557</v>
      </c>
      <c r="C62" s="570" t="s">
        <v>669</v>
      </c>
      <c r="D62" s="570" t="s">
        <v>555</v>
      </c>
      <c r="E62" s="570" t="s">
        <v>549</v>
      </c>
      <c r="F62" s="570" t="s">
        <v>557</v>
      </c>
      <c r="G62" s="570" t="s">
        <v>557</v>
      </c>
      <c r="H62" s="570" t="s">
        <v>669</v>
      </c>
    </row>
    <row r="63" spans="1:8">
      <c r="A63" s="442" t="s">
        <v>359</v>
      </c>
      <c r="B63" s="568" t="s">
        <v>557</v>
      </c>
      <c r="C63" s="568" t="s">
        <v>670</v>
      </c>
      <c r="D63" s="568" t="s">
        <v>555</v>
      </c>
      <c r="E63" s="568" t="s">
        <v>549</v>
      </c>
      <c r="F63" s="568" t="s">
        <v>557</v>
      </c>
      <c r="G63" s="568" t="s">
        <v>557</v>
      </c>
      <c r="H63" s="568" t="s">
        <v>670</v>
      </c>
    </row>
    <row r="64" spans="1:8">
      <c r="A64" s="569" t="s">
        <v>351</v>
      </c>
      <c r="B64" s="570" t="s">
        <v>557</v>
      </c>
      <c r="C64" s="570" t="s">
        <v>671</v>
      </c>
      <c r="D64" s="570" t="s">
        <v>555</v>
      </c>
      <c r="E64" s="570" t="s">
        <v>549</v>
      </c>
      <c r="F64" s="570" t="s">
        <v>557</v>
      </c>
      <c r="G64" s="570" t="s">
        <v>557</v>
      </c>
      <c r="H64" s="570" t="s">
        <v>671</v>
      </c>
    </row>
    <row r="65" spans="1:8">
      <c r="A65" s="442" t="s">
        <v>376</v>
      </c>
      <c r="B65" s="568" t="s">
        <v>587</v>
      </c>
      <c r="C65" s="568" t="s">
        <v>672</v>
      </c>
      <c r="D65" s="568" t="s">
        <v>555</v>
      </c>
      <c r="E65" s="568" t="s">
        <v>549</v>
      </c>
      <c r="F65" s="568" t="s">
        <v>557</v>
      </c>
      <c r="G65" s="568" t="s">
        <v>557</v>
      </c>
      <c r="H65" s="568" t="s">
        <v>673</v>
      </c>
    </row>
    <row r="66" spans="1:8">
      <c r="A66" s="569" t="s">
        <v>364</v>
      </c>
      <c r="B66" s="570" t="s">
        <v>557</v>
      </c>
      <c r="C66" s="570" t="s">
        <v>674</v>
      </c>
      <c r="D66" s="570" t="s">
        <v>555</v>
      </c>
      <c r="E66" s="570" t="s">
        <v>549</v>
      </c>
      <c r="F66" s="570" t="s">
        <v>557</v>
      </c>
      <c r="G66" s="570" t="s">
        <v>557</v>
      </c>
      <c r="H66" s="570" t="s">
        <v>674</v>
      </c>
    </row>
    <row r="67" spans="1:8">
      <c r="A67" s="442" t="s">
        <v>382</v>
      </c>
      <c r="B67" s="568" t="s">
        <v>557</v>
      </c>
      <c r="C67" s="568" t="s">
        <v>675</v>
      </c>
      <c r="D67" s="568" t="s">
        <v>555</v>
      </c>
      <c r="E67" s="568" t="s">
        <v>549</v>
      </c>
      <c r="F67" s="568" t="s">
        <v>557</v>
      </c>
      <c r="G67" s="568" t="s">
        <v>557</v>
      </c>
      <c r="H67" s="568" t="s">
        <v>675</v>
      </c>
    </row>
    <row r="68" spans="1:8">
      <c r="A68" s="569" t="s">
        <v>354</v>
      </c>
      <c r="B68" s="570" t="s">
        <v>587</v>
      </c>
      <c r="C68" s="570" t="s">
        <v>557</v>
      </c>
      <c r="D68" s="570" t="s">
        <v>555</v>
      </c>
      <c r="E68" s="570" t="s">
        <v>549</v>
      </c>
      <c r="F68" s="570" t="s">
        <v>557</v>
      </c>
      <c r="G68" s="570" t="s">
        <v>557</v>
      </c>
      <c r="H68" s="570" t="s">
        <v>676</v>
      </c>
    </row>
    <row r="69" spans="1:8">
      <c r="A69" s="442" t="s">
        <v>371</v>
      </c>
      <c r="B69" s="568" t="s">
        <v>557</v>
      </c>
      <c r="C69" s="568" t="s">
        <v>677</v>
      </c>
      <c r="D69" s="568" t="s">
        <v>555</v>
      </c>
      <c r="E69" s="568" t="s">
        <v>549</v>
      </c>
      <c r="F69" s="568" t="s">
        <v>557</v>
      </c>
      <c r="G69" s="568" t="s">
        <v>557</v>
      </c>
      <c r="H69" s="568" t="s">
        <v>677</v>
      </c>
    </row>
    <row r="70" spans="1:8">
      <c r="A70" s="569" t="s">
        <v>343</v>
      </c>
      <c r="B70" s="570" t="s">
        <v>678</v>
      </c>
      <c r="C70" s="570" t="s">
        <v>679</v>
      </c>
      <c r="D70" s="570" t="s">
        <v>555</v>
      </c>
      <c r="E70" s="570" t="s">
        <v>549</v>
      </c>
      <c r="F70" s="570" t="s">
        <v>557</v>
      </c>
      <c r="G70" s="570" t="s">
        <v>557</v>
      </c>
      <c r="H70" s="570" t="s">
        <v>680</v>
      </c>
    </row>
    <row r="71" spans="1:8">
      <c r="A71" s="442" t="s">
        <v>340</v>
      </c>
      <c r="B71" s="568" t="s">
        <v>557</v>
      </c>
      <c r="C71" s="568" t="s">
        <v>681</v>
      </c>
      <c r="D71" s="568" t="s">
        <v>555</v>
      </c>
      <c r="E71" s="568" t="s">
        <v>549</v>
      </c>
      <c r="F71" s="568" t="s">
        <v>557</v>
      </c>
      <c r="G71" s="568" t="s">
        <v>557</v>
      </c>
      <c r="H71" s="568" t="s">
        <v>681</v>
      </c>
    </row>
    <row r="72" spans="1:8">
      <c r="A72" s="569" t="s">
        <v>399</v>
      </c>
      <c r="B72" s="570" t="s">
        <v>678</v>
      </c>
      <c r="C72" s="570" t="s">
        <v>557</v>
      </c>
      <c r="D72" s="570" t="s">
        <v>555</v>
      </c>
      <c r="E72" s="570" t="s">
        <v>549</v>
      </c>
      <c r="F72" s="570" t="s">
        <v>557</v>
      </c>
      <c r="G72" s="570" t="s">
        <v>557</v>
      </c>
      <c r="H72" s="570" t="s">
        <v>682</v>
      </c>
    </row>
    <row r="73" spans="1:8">
      <c r="A73" s="442" t="s">
        <v>289</v>
      </c>
      <c r="B73" s="568" t="s">
        <v>557</v>
      </c>
      <c r="C73" s="568" t="s">
        <v>683</v>
      </c>
      <c r="D73" s="568" t="s">
        <v>555</v>
      </c>
      <c r="E73" s="568" t="s">
        <v>549</v>
      </c>
      <c r="F73" s="568" t="s">
        <v>557</v>
      </c>
      <c r="G73" s="568" t="s">
        <v>557</v>
      </c>
      <c r="H73" s="568" t="s">
        <v>683</v>
      </c>
    </row>
    <row r="74" spans="1:8">
      <c r="A74" s="569" t="s">
        <v>357</v>
      </c>
      <c r="B74" s="570" t="s">
        <v>557</v>
      </c>
      <c r="C74" s="570" t="s">
        <v>684</v>
      </c>
      <c r="D74" s="570" t="s">
        <v>555</v>
      </c>
      <c r="E74" s="570" t="s">
        <v>549</v>
      </c>
      <c r="F74" s="570" t="s">
        <v>557</v>
      </c>
      <c r="G74" s="570" t="s">
        <v>557</v>
      </c>
      <c r="H74" s="570" t="s">
        <v>684</v>
      </c>
    </row>
    <row r="75" spans="1:8">
      <c r="A75" s="442" t="s">
        <v>370</v>
      </c>
      <c r="B75" s="568" t="s">
        <v>557</v>
      </c>
      <c r="C75" s="568" t="s">
        <v>685</v>
      </c>
      <c r="D75" s="568" t="s">
        <v>555</v>
      </c>
      <c r="E75" s="568" t="s">
        <v>549</v>
      </c>
      <c r="F75" s="568" t="s">
        <v>557</v>
      </c>
      <c r="G75" s="568" t="s">
        <v>557</v>
      </c>
      <c r="H75" s="568" t="s">
        <v>685</v>
      </c>
    </row>
    <row r="76" spans="1:8">
      <c r="A76" s="569" t="s">
        <v>378</v>
      </c>
      <c r="B76" s="570" t="s">
        <v>557</v>
      </c>
      <c r="C76" s="570" t="s">
        <v>686</v>
      </c>
      <c r="D76" s="570" t="s">
        <v>555</v>
      </c>
      <c r="E76" s="570" t="s">
        <v>549</v>
      </c>
      <c r="F76" s="570" t="s">
        <v>557</v>
      </c>
      <c r="G76" s="570" t="s">
        <v>557</v>
      </c>
      <c r="H76" s="570" t="s">
        <v>686</v>
      </c>
    </row>
    <row r="77" spans="1:8">
      <c r="A77" s="442" t="s">
        <v>356</v>
      </c>
      <c r="B77" s="568" t="s">
        <v>557</v>
      </c>
      <c r="C77" s="568" t="s">
        <v>658</v>
      </c>
      <c r="D77" s="568" t="s">
        <v>555</v>
      </c>
      <c r="E77" s="568" t="s">
        <v>549</v>
      </c>
      <c r="F77" s="568" t="s">
        <v>557</v>
      </c>
      <c r="G77" s="568" t="s">
        <v>557</v>
      </c>
      <c r="H77" s="568" t="s">
        <v>658</v>
      </c>
    </row>
    <row r="78" spans="1:8">
      <c r="A78" s="569" t="s">
        <v>339</v>
      </c>
      <c r="B78" s="570" t="s">
        <v>557</v>
      </c>
      <c r="C78" s="570" t="s">
        <v>687</v>
      </c>
      <c r="D78" s="570" t="s">
        <v>555</v>
      </c>
      <c r="E78" s="570" t="s">
        <v>549</v>
      </c>
      <c r="F78" s="570" t="s">
        <v>557</v>
      </c>
      <c r="G78" s="570" t="s">
        <v>557</v>
      </c>
      <c r="H78" s="570" t="s">
        <v>687</v>
      </c>
    </row>
    <row r="79" spans="1:8">
      <c r="A79" s="442" t="s">
        <v>369</v>
      </c>
      <c r="B79" s="568" t="s">
        <v>557</v>
      </c>
      <c r="C79" s="568" t="s">
        <v>688</v>
      </c>
      <c r="D79" s="568" t="s">
        <v>555</v>
      </c>
      <c r="E79" s="568" t="s">
        <v>549</v>
      </c>
      <c r="F79" s="568" t="s">
        <v>557</v>
      </c>
      <c r="G79" s="568" t="s">
        <v>557</v>
      </c>
      <c r="H79" s="568" t="s">
        <v>688</v>
      </c>
    </row>
    <row r="80" spans="1:8">
      <c r="A80" s="569" t="s">
        <v>344</v>
      </c>
      <c r="B80" s="570" t="s">
        <v>557</v>
      </c>
      <c r="C80" s="570" t="s">
        <v>557</v>
      </c>
      <c r="D80" s="570" t="s">
        <v>555</v>
      </c>
      <c r="E80" s="570" t="s">
        <v>549</v>
      </c>
      <c r="F80" s="570" t="s">
        <v>550</v>
      </c>
      <c r="G80" s="570" t="s">
        <v>557</v>
      </c>
      <c r="H80" s="570" t="s">
        <v>550</v>
      </c>
    </row>
    <row r="81" spans="1:8">
      <c r="A81" s="442" t="s">
        <v>380</v>
      </c>
      <c r="B81" s="568" t="s">
        <v>557</v>
      </c>
      <c r="C81" s="568" t="s">
        <v>689</v>
      </c>
      <c r="D81" s="568" t="s">
        <v>555</v>
      </c>
      <c r="E81" s="568" t="s">
        <v>549</v>
      </c>
      <c r="F81" s="568" t="s">
        <v>557</v>
      </c>
      <c r="G81" s="568" t="s">
        <v>557</v>
      </c>
      <c r="H81" s="568" t="s">
        <v>689</v>
      </c>
    </row>
    <row r="82" spans="1:8">
      <c r="A82" s="569" t="s">
        <v>372</v>
      </c>
      <c r="B82" s="570" t="s">
        <v>557</v>
      </c>
      <c r="C82" s="570" t="s">
        <v>690</v>
      </c>
      <c r="D82" s="570" t="s">
        <v>555</v>
      </c>
      <c r="E82" s="570" t="s">
        <v>549</v>
      </c>
      <c r="F82" s="570" t="s">
        <v>557</v>
      </c>
      <c r="G82" s="570" t="s">
        <v>557</v>
      </c>
      <c r="H82" s="570" t="s">
        <v>691</v>
      </c>
    </row>
    <row r="83" spans="1:8">
      <c r="A83" s="442" t="s">
        <v>350</v>
      </c>
      <c r="B83" s="568" t="s">
        <v>557</v>
      </c>
      <c r="C83" s="568" t="s">
        <v>692</v>
      </c>
      <c r="D83" s="568" t="s">
        <v>555</v>
      </c>
      <c r="E83" s="568" t="s">
        <v>549</v>
      </c>
      <c r="F83" s="568" t="s">
        <v>557</v>
      </c>
      <c r="G83" s="568" t="s">
        <v>557</v>
      </c>
      <c r="H83" s="568" t="s">
        <v>693</v>
      </c>
    </row>
    <row r="84" spans="1:8">
      <c r="A84" s="569" t="s">
        <v>358</v>
      </c>
      <c r="B84" s="570" t="s">
        <v>557</v>
      </c>
      <c r="C84" s="570" t="s">
        <v>694</v>
      </c>
      <c r="D84" s="570" t="s">
        <v>555</v>
      </c>
      <c r="E84" s="570" t="s">
        <v>549</v>
      </c>
      <c r="F84" s="570" t="s">
        <v>557</v>
      </c>
      <c r="G84" s="570" t="s">
        <v>557</v>
      </c>
      <c r="H84" s="570" t="s">
        <v>695</v>
      </c>
    </row>
    <row r="85" spans="1:8" ht="24">
      <c r="A85" s="572" t="s">
        <v>696</v>
      </c>
      <c r="B85" s="572" t="s">
        <v>697</v>
      </c>
      <c r="C85" s="572" t="s">
        <v>698</v>
      </c>
      <c r="D85" s="572" t="s">
        <v>699</v>
      </c>
      <c r="E85" s="572" t="s">
        <v>700</v>
      </c>
      <c r="F85" s="572" t="s">
        <v>701</v>
      </c>
      <c r="G85" s="572" t="s">
        <v>702</v>
      </c>
      <c r="H85" s="572" t="s">
        <v>703</v>
      </c>
    </row>
  </sheetData>
  <mergeCells count="7">
    <mergeCell ref="A11:A12"/>
    <mergeCell ref="B11:B12"/>
    <mergeCell ref="C11:C12"/>
    <mergeCell ref="D11:D12"/>
    <mergeCell ref="E11:E12"/>
    <mergeCell ref="F11:F12"/>
    <mergeCell ref="G11:G12"/>
  </mergeCells>
  <hyperlinks>
    <hyperlink ref="A5" location="Sommaire!A1" display="Retour au Sommaire" xr:uid="{94B45D41-223C-406D-94DF-047ACAC28126}"/>
  </hyperlinks>
  <pageMargins left="0.7" right="0.7" top="0.75" bottom="0.75" header="0.3" footer="0.3"/>
  <pageSetup paperSize="9" scale="4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898C2-4B34-4E65-9CE0-627963681D49}">
  <dimension ref="A6:I69"/>
  <sheetViews>
    <sheetView view="pageBreakPreview" zoomScale="115" zoomScaleNormal="100" zoomScaleSheetLayoutView="115" workbookViewId="0">
      <pane xSplit="12" ySplit="11" topLeftCell="M13" activePane="bottomRight" state="frozen"/>
      <selection pane="topRight" activeCell="M1" sqref="M1"/>
      <selection pane="bottomLeft" activeCell="A12" sqref="A12"/>
      <selection pane="bottomRight" activeCell="A11" sqref="A11:XFD13"/>
    </sheetView>
  </sheetViews>
  <sheetFormatPr defaultRowHeight="13.2"/>
  <cols>
    <col min="9" max="9" width="10.77734375" customWidth="1"/>
  </cols>
  <sheetData>
    <row r="6" spans="1:9">
      <c r="A6" s="481" t="s">
        <v>536</v>
      </c>
    </row>
    <row r="8" spans="1:9" ht="18">
      <c r="A8" s="441" t="s">
        <v>416</v>
      </c>
    </row>
    <row r="11" spans="1:9" ht="31.2" thickBot="1">
      <c r="A11" s="88" t="s">
        <v>7</v>
      </c>
      <c r="B11" s="88" t="s">
        <v>704</v>
      </c>
      <c r="C11" s="88" t="s">
        <v>5</v>
      </c>
      <c r="D11" s="88" t="s">
        <v>77</v>
      </c>
      <c r="E11" s="443" t="s">
        <v>78</v>
      </c>
      <c r="F11" s="88" t="s">
        <v>79</v>
      </c>
      <c r="G11" s="88" t="s">
        <v>80</v>
      </c>
      <c r="H11" s="88" t="s">
        <v>81</v>
      </c>
      <c r="I11" s="88" t="s">
        <v>417</v>
      </c>
    </row>
    <row r="12" spans="1:9" ht="21" thickTop="1">
      <c r="A12" s="518">
        <v>1</v>
      </c>
      <c r="B12" s="514" t="s">
        <v>161</v>
      </c>
      <c r="C12" s="446">
        <v>1</v>
      </c>
      <c r="D12" s="445" t="s">
        <v>418</v>
      </c>
      <c r="E12" s="446" t="s">
        <v>705</v>
      </c>
      <c r="F12" s="445" t="s">
        <v>419</v>
      </c>
      <c r="G12" s="445" t="s">
        <v>74</v>
      </c>
      <c r="H12" s="445" t="s">
        <v>275</v>
      </c>
      <c r="I12" s="445" t="s">
        <v>295</v>
      </c>
    </row>
    <row r="13" spans="1:9" ht="20.399999999999999">
      <c r="A13" s="519"/>
      <c r="B13" s="515"/>
      <c r="C13" s="446">
        <v>2</v>
      </c>
      <c r="D13" s="445" t="s">
        <v>273</v>
      </c>
      <c r="E13" s="446" t="s">
        <v>706</v>
      </c>
      <c r="F13" s="445" t="s">
        <v>420</v>
      </c>
      <c r="G13" s="445" t="s">
        <v>74</v>
      </c>
      <c r="H13" s="445" t="s">
        <v>275</v>
      </c>
      <c r="I13" s="445" t="s">
        <v>295</v>
      </c>
    </row>
    <row r="14" spans="1:9" ht="20.399999999999999">
      <c r="A14" s="519"/>
      <c r="B14" s="515"/>
      <c r="C14" s="446">
        <v>3</v>
      </c>
      <c r="D14" s="445" t="s">
        <v>707</v>
      </c>
      <c r="E14" s="446" t="s">
        <v>708</v>
      </c>
      <c r="F14" s="445" t="s">
        <v>709</v>
      </c>
      <c r="G14" s="445" t="s">
        <v>74</v>
      </c>
      <c r="H14" s="445" t="s">
        <v>275</v>
      </c>
      <c r="I14" s="445" t="s">
        <v>295</v>
      </c>
    </row>
    <row r="15" spans="1:9" ht="20.399999999999999">
      <c r="A15" s="516">
        <v>2</v>
      </c>
      <c r="B15" s="517" t="s">
        <v>270</v>
      </c>
      <c r="C15" s="406">
        <v>1</v>
      </c>
      <c r="D15" s="95" t="s">
        <v>278</v>
      </c>
      <c r="E15" s="406" t="s">
        <v>710</v>
      </c>
      <c r="F15" s="95" t="s">
        <v>271</v>
      </c>
      <c r="G15" s="95" t="s">
        <v>295</v>
      </c>
      <c r="H15" s="95" t="s">
        <v>295</v>
      </c>
      <c r="I15" s="95" t="s">
        <v>295</v>
      </c>
    </row>
    <row r="16" spans="1:9" ht="20.399999999999999">
      <c r="A16" s="516"/>
      <c r="B16" s="517"/>
      <c r="C16" s="406">
        <v>2</v>
      </c>
      <c r="D16" s="95" t="s">
        <v>279</v>
      </c>
      <c r="E16" s="406" t="s">
        <v>711</v>
      </c>
      <c r="F16" s="95" t="s">
        <v>283</v>
      </c>
      <c r="G16" s="95" t="s">
        <v>266</v>
      </c>
      <c r="H16" s="575"/>
      <c r="I16" s="575"/>
    </row>
    <row r="17" spans="1:9" ht="30.6">
      <c r="A17" s="516"/>
      <c r="B17" s="517"/>
      <c r="C17" s="406">
        <v>3</v>
      </c>
      <c r="D17" s="95" t="s">
        <v>280</v>
      </c>
      <c r="E17" s="406" t="s">
        <v>712</v>
      </c>
      <c r="F17" s="95" t="s">
        <v>276</v>
      </c>
      <c r="G17" s="95" t="s">
        <v>266</v>
      </c>
      <c r="H17" s="575"/>
      <c r="I17" s="95" t="s">
        <v>280</v>
      </c>
    </row>
    <row r="18" spans="1:9" ht="20.399999999999999">
      <c r="A18" s="516"/>
      <c r="B18" s="517"/>
      <c r="C18" s="406">
        <v>4</v>
      </c>
      <c r="D18" s="95" t="s">
        <v>281</v>
      </c>
      <c r="E18" s="406" t="s">
        <v>713</v>
      </c>
      <c r="F18" s="95" t="s">
        <v>284</v>
      </c>
      <c r="G18" s="95" t="s">
        <v>266</v>
      </c>
      <c r="H18" s="575"/>
      <c r="I18" s="575"/>
    </row>
    <row r="19" spans="1:9" ht="20.399999999999999">
      <c r="A19" s="516"/>
      <c r="B19" s="517"/>
      <c r="C19" s="406">
        <v>5</v>
      </c>
      <c r="D19" s="95" t="s">
        <v>282</v>
      </c>
      <c r="E19" s="406" t="s">
        <v>714</v>
      </c>
      <c r="F19" s="95" t="s">
        <v>283</v>
      </c>
      <c r="G19" s="95" t="s">
        <v>266</v>
      </c>
      <c r="H19" s="575"/>
      <c r="I19" s="575"/>
    </row>
    <row r="20" spans="1:9" ht="20.399999999999999">
      <c r="A20" s="516"/>
      <c r="B20" s="517"/>
      <c r="C20" s="406">
        <v>6</v>
      </c>
      <c r="D20" s="95" t="s">
        <v>715</v>
      </c>
      <c r="E20" s="406" t="s">
        <v>716</v>
      </c>
      <c r="F20" s="95" t="s">
        <v>271</v>
      </c>
      <c r="G20" s="95" t="s">
        <v>266</v>
      </c>
      <c r="H20" s="575"/>
      <c r="I20" s="95" t="s">
        <v>715</v>
      </c>
    </row>
    <row r="21" spans="1:9" ht="20.399999999999999">
      <c r="A21" s="444">
        <v>3</v>
      </c>
      <c r="B21" s="445" t="s">
        <v>22</v>
      </c>
      <c r="C21" s="446">
        <v>1</v>
      </c>
      <c r="D21" s="445" t="s">
        <v>273</v>
      </c>
      <c r="E21" s="446" t="s">
        <v>717</v>
      </c>
      <c r="F21" s="445" t="s">
        <v>271</v>
      </c>
      <c r="G21" s="445" t="s">
        <v>295</v>
      </c>
      <c r="H21" s="445" t="s">
        <v>295</v>
      </c>
      <c r="I21" s="445" t="s">
        <v>295</v>
      </c>
    </row>
    <row r="22" spans="1:9" ht="20.399999999999999">
      <c r="A22" s="516">
        <v>4</v>
      </c>
      <c r="B22" s="517" t="s">
        <v>388</v>
      </c>
      <c r="C22" s="406">
        <v>1</v>
      </c>
      <c r="D22" s="95" t="s">
        <v>718</v>
      </c>
      <c r="E22" s="406" t="s">
        <v>719</v>
      </c>
      <c r="F22" s="95" t="s">
        <v>720</v>
      </c>
      <c r="G22" s="575"/>
      <c r="H22" s="575"/>
      <c r="I22" s="575"/>
    </row>
    <row r="23" spans="1:9" ht="20.399999999999999">
      <c r="A23" s="516"/>
      <c r="B23" s="517"/>
      <c r="C23" s="406">
        <v>2</v>
      </c>
      <c r="D23" s="95" t="s">
        <v>721</v>
      </c>
      <c r="E23" s="406" t="s">
        <v>719</v>
      </c>
      <c r="F23" s="95" t="s">
        <v>720</v>
      </c>
      <c r="G23" s="575"/>
      <c r="H23" s="575"/>
      <c r="I23" s="575"/>
    </row>
    <row r="24" spans="1:9" ht="20.399999999999999">
      <c r="A24" s="519">
        <v>5</v>
      </c>
      <c r="B24" s="515" t="s">
        <v>387</v>
      </c>
      <c r="C24" s="446">
        <v>1</v>
      </c>
      <c r="D24" s="445" t="s">
        <v>722</v>
      </c>
      <c r="E24" s="446" t="s">
        <v>723</v>
      </c>
      <c r="F24" s="445" t="s">
        <v>724</v>
      </c>
      <c r="G24" s="445"/>
      <c r="H24" s="445"/>
      <c r="I24" s="445"/>
    </row>
    <row r="25" spans="1:9">
      <c r="A25" s="519"/>
      <c r="B25" s="515"/>
      <c r="C25" s="446">
        <v>2</v>
      </c>
      <c r="D25" s="445" t="s">
        <v>725</v>
      </c>
      <c r="E25" s="446" t="s">
        <v>726</v>
      </c>
      <c r="F25" s="445" t="s">
        <v>724</v>
      </c>
      <c r="G25" s="445"/>
      <c r="H25" s="445"/>
      <c r="I25" s="445"/>
    </row>
    <row r="26" spans="1:9" ht="20.399999999999999">
      <c r="A26" s="516">
        <v>6</v>
      </c>
      <c r="B26" s="517" t="s">
        <v>389</v>
      </c>
      <c r="C26" s="406">
        <v>1</v>
      </c>
      <c r="D26" s="95" t="s">
        <v>727</v>
      </c>
      <c r="E26" s="406" t="s">
        <v>728</v>
      </c>
      <c r="F26" s="95" t="s">
        <v>271</v>
      </c>
      <c r="G26" s="95" t="s">
        <v>266</v>
      </c>
      <c r="H26" s="575"/>
      <c r="I26" s="575"/>
    </row>
    <row r="27" spans="1:9" ht="20.399999999999999">
      <c r="A27" s="516"/>
      <c r="B27" s="517"/>
      <c r="C27" s="406">
        <v>2</v>
      </c>
      <c r="D27" s="95" t="s">
        <v>729</v>
      </c>
      <c r="E27" s="406" t="s">
        <v>730</v>
      </c>
      <c r="F27" s="95" t="s">
        <v>271</v>
      </c>
      <c r="G27" s="95" t="s">
        <v>266</v>
      </c>
      <c r="H27" s="575"/>
      <c r="I27" s="575"/>
    </row>
    <row r="28" spans="1:9" ht="20.399999999999999">
      <c r="A28" s="516"/>
      <c r="B28" s="517"/>
      <c r="C28" s="406">
        <v>3</v>
      </c>
      <c r="D28" s="95" t="s">
        <v>731</v>
      </c>
      <c r="E28" s="406" t="s">
        <v>710</v>
      </c>
      <c r="F28" s="95" t="s">
        <v>271</v>
      </c>
      <c r="G28" s="95" t="s">
        <v>266</v>
      </c>
      <c r="H28" s="575"/>
      <c r="I28" s="575"/>
    </row>
    <row r="29" spans="1:9" ht="20.399999999999999">
      <c r="A29" s="519">
        <v>7</v>
      </c>
      <c r="B29" s="515" t="s">
        <v>252</v>
      </c>
      <c r="C29" s="446">
        <v>1</v>
      </c>
      <c r="D29" s="445" t="s">
        <v>418</v>
      </c>
      <c r="E29" s="446" t="s">
        <v>732</v>
      </c>
      <c r="F29" s="445" t="s">
        <v>419</v>
      </c>
      <c r="G29" s="445" t="s">
        <v>265</v>
      </c>
      <c r="H29" s="445" t="s">
        <v>275</v>
      </c>
      <c r="I29" s="445" t="s">
        <v>295</v>
      </c>
    </row>
    <row r="30" spans="1:9" ht="20.399999999999999">
      <c r="A30" s="519"/>
      <c r="B30" s="515"/>
      <c r="C30" s="446">
        <v>2</v>
      </c>
      <c r="D30" s="445" t="s">
        <v>273</v>
      </c>
      <c r="E30" s="446" t="s">
        <v>706</v>
      </c>
      <c r="F30" s="445" t="s">
        <v>271</v>
      </c>
      <c r="G30" s="445" t="s">
        <v>295</v>
      </c>
      <c r="H30" s="445" t="s">
        <v>295</v>
      </c>
      <c r="I30" s="445" t="s">
        <v>295</v>
      </c>
    </row>
    <row r="31" spans="1:9" ht="20.399999999999999">
      <c r="A31" s="516">
        <v>8</v>
      </c>
      <c r="B31" s="517" t="s">
        <v>285</v>
      </c>
      <c r="C31" s="406">
        <v>1</v>
      </c>
      <c r="D31" s="95" t="s">
        <v>273</v>
      </c>
      <c r="E31" s="406" t="s">
        <v>710</v>
      </c>
      <c r="F31" s="95" t="s">
        <v>271</v>
      </c>
      <c r="G31" s="95" t="s">
        <v>266</v>
      </c>
      <c r="H31" s="95" t="s">
        <v>295</v>
      </c>
      <c r="I31" s="95" t="s">
        <v>275</v>
      </c>
    </row>
    <row r="32" spans="1:9" ht="20.399999999999999">
      <c r="A32" s="516"/>
      <c r="B32" s="517"/>
      <c r="C32" s="406">
        <v>2</v>
      </c>
      <c r="D32" s="95" t="s">
        <v>733</v>
      </c>
      <c r="E32" s="406" t="s">
        <v>734</v>
      </c>
      <c r="F32" s="95" t="s">
        <v>735</v>
      </c>
      <c r="G32" s="95" t="s">
        <v>266</v>
      </c>
      <c r="H32" s="95" t="s">
        <v>266</v>
      </c>
      <c r="I32" s="95" t="s">
        <v>275</v>
      </c>
    </row>
    <row r="33" spans="1:9" ht="51">
      <c r="A33" s="444">
        <v>9</v>
      </c>
      <c r="B33" s="445" t="s">
        <v>390</v>
      </c>
      <c r="C33" s="445"/>
      <c r="D33" s="445"/>
      <c r="E33" s="446"/>
      <c r="F33" s="445"/>
      <c r="G33" s="445"/>
      <c r="H33" s="445"/>
      <c r="I33" s="445"/>
    </row>
    <row r="34" spans="1:9" ht="20.399999999999999">
      <c r="A34" s="516">
        <v>10</v>
      </c>
      <c r="B34" s="517" t="s">
        <v>267</v>
      </c>
      <c r="C34" s="406">
        <v>1</v>
      </c>
      <c r="D34" s="95" t="s">
        <v>270</v>
      </c>
      <c r="E34" s="406" t="s">
        <v>736</v>
      </c>
      <c r="F34" s="95" t="s">
        <v>271</v>
      </c>
      <c r="G34" s="95" t="s">
        <v>266</v>
      </c>
      <c r="H34" s="95" t="s">
        <v>295</v>
      </c>
      <c r="I34" s="95" t="s">
        <v>275</v>
      </c>
    </row>
    <row r="35" spans="1:9" ht="20.399999999999999">
      <c r="A35" s="516"/>
      <c r="B35" s="517"/>
      <c r="C35" s="406">
        <v>2</v>
      </c>
      <c r="D35" s="95" t="s">
        <v>737</v>
      </c>
      <c r="E35" s="406" t="s">
        <v>716</v>
      </c>
      <c r="F35" s="95" t="s">
        <v>271</v>
      </c>
      <c r="G35" s="95" t="s">
        <v>266</v>
      </c>
      <c r="H35" s="95" t="s">
        <v>295</v>
      </c>
      <c r="I35" s="95" t="s">
        <v>275</v>
      </c>
    </row>
    <row r="36" spans="1:9" ht="20.399999999999999">
      <c r="A36" s="516"/>
      <c r="B36" s="517"/>
      <c r="C36" s="406">
        <v>3</v>
      </c>
      <c r="D36" s="95" t="s">
        <v>738</v>
      </c>
      <c r="E36" s="406" t="s">
        <v>716</v>
      </c>
      <c r="F36" s="95" t="s">
        <v>271</v>
      </c>
      <c r="G36" s="95" t="s">
        <v>266</v>
      </c>
      <c r="H36" s="95" t="s">
        <v>295</v>
      </c>
      <c r="I36" s="95" t="s">
        <v>275</v>
      </c>
    </row>
    <row r="37" spans="1:9" ht="20.399999999999999">
      <c r="A37" s="516"/>
      <c r="B37" s="517"/>
      <c r="C37" s="406">
        <v>4</v>
      </c>
      <c r="D37" s="95" t="s">
        <v>739</v>
      </c>
      <c r="E37" s="406" t="s">
        <v>716</v>
      </c>
      <c r="F37" s="95" t="s">
        <v>271</v>
      </c>
      <c r="G37" s="95" t="s">
        <v>266</v>
      </c>
      <c r="H37" s="95" t="s">
        <v>295</v>
      </c>
      <c r="I37" s="95" t="s">
        <v>275</v>
      </c>
    </row>
    <row r="38" spans="1:9" ht="20.399999999999999">
      <c r="A38" s="516"/>
      <c r="B38" s="517"/>
      <c r="C38" s="406">
        <v>5</v>
      </c>
      <c r="D38" s="95" t="s">
        <v>740</v>
      </c>
      <c r="E38" s="406" t="s">
        <v>741</v>
      </c>
      <c r="F38" s="95" t="s">
        <v>271</v>
      </c>
      <c r="G38" s="95" t="s">
        <v>266</v>
      </c>
      <c r="H38" s="95" t="s">
        <v>295</v>
      </c>
      <c r="I38" s="95" t="s">
        <v>275</v>
      </c>
    </row>
    <row r="39" spans="1:9" ht="20.399999999999999">
      <c r="A39" s="516"/>
      <c r="B39" s="517"/>
      <c r="C39" s="406">
        <v>6</v>
      </c>
      <c r="D39" s="95" t="s">
        <v>742</v>
      </c>
      <c r="E39" s="406" t="s">
        <v>741</v>
      </c>
      <c r="F39" s="95" t="s">
        <v>271</v>
      </c>
      <c r="G39" s="95" t="s">
        <v>266</v>
      </c>
      <c r="H39" s="95" t="s">
        <v>295</v>
      </c>
      <c r="I39" s="95" t="s">
        <v>275</v>
      </c>
    </row>
    <row r="40" spans="1:9" ht="20.399999999999999">
      <c r="A40" s="516"/>
      <c r="B40" s="517"/>
      <c r="C40" s="406">
        <v>7</v>
      </c>
      <c r="D40" s="95" t="s">
        <v>743</v>
      </c>
      <c r="E40" s="406" t="s">
        <v>706</v>
      </c>
      <c r="F40" s="95" t="s">
        <v>271</v>
      </c>
      <c r="G40" s="95" t="s">
        <v>266</v>
      </c>
      <c r="H40" s="95" t="s">
        <v>295</v>
      </c>
      <c r="I40" s="95" t="s">
        <v>275</v>
      </c>
    </row>
    <row r="41" spans="1:9" ht="20.399999999999999">
      <c r="A41" s="516"/>
      <c r="B41" s="517"/>
      <c r="C41" s="406">
        <v>8</v>
      </c>
      <c r="D41" s="95" t="s">
        <v>744</v>
      </c>
      <c r="E41" s="406" t="s">
        <v>706</v>
      </c>
      <c r="F41" s="95" t="s">
        <v>271</v>
      </c>
      <c r="G41" s="95" t="s">
        <v>266</v>
      </c>
      <c r="H41" s="95" t="s">
        <v>295</v>
      </c>
      <c r="I41" s="95" t="s">
        <v>275</v>
      </c>
    </row>
    <row r="42" spans="1:9" ht="20.399999999999999">
      <c r="A42" s="516"/>
      <c r="B42" s="517"/>
      <c r="C42" s="406">
        <v>9</v>
      </c>
      <c r="D42" s="95" t="s">
        <v>745</v>
      </c>
      <c r="E42" s="406" t="s">
        <v>706</v>
      </c>
      <c r="F42" s="95" t="s">
        <v>271</v>
      </c>
      <c r="G42" s="95" t="s">
        <v>266</v>
      </c>
      <c r="H42" s="95" t="s">
        <v>295</v>
      </c>
      <c r="I42" s="95" t="s">
        <v>275</v>
      </c>
    </row>
    <row r="43" spans="1:9" ht="30.6">
      <c r="A43" s="516"/>
      <c r="B43" s="517"/>
      <c r="C43" s="406">
        <v>10</v>
      </c>
      <c r="D43" s="95" t="s">
        <v>746</v>
      </c>
      <c r="E43" s="406" t="s">
        <v>706</v>
      </c>
      <c r="F43" s="95" t="s">
        <v>271</v>
      </c>
      <c r="G43" s="95" t="s">
        <v>266</v>
      </c>
      <c r="H43" s="95" t="s">
        <v>295</v>
      </c>
      <c r="I43" s="95" t="s">
        <v>275</v>
      </c>
    </row>
    <row r="44" spans="1:9" ht="20.399999999999999">
      <c r="A44" s="516"/>
      <c r="B44" s="517"/>
      <c r="C44" s="406">
        <v>11</v>
      </c>
      <c r="D44" s="95" t="s">
        <v>747</v>
      </c>
      <c r="E44" s="406" t="s">
        <v>748</v>
      </c>
      <c r="F44" s="95" t="s">
        <v>271</v>
      </c>
      <c r="G44" s="95" t="s">
        <v>266</v>
      </c>
      <c r="H44" s="95" t="s">
        <v>295</v>
      </c>
      <c r="I44" s="95" t="s">
        <v>275</v>
      </c>
    </row>
    <row r="45" spans="1:9" ht="30.6">
      <c r="A45" s="516"/>
      <c r="B45" s="517"/>
      <c r="C45" s="406">
        <v>12</v>
      </c>
      <c r="D45" s="95" t="s">
        <v>749</v>
      </c>
      <c r="E45" s="406" t="s">
        <v>748</v>
      </c>
      <c r="F45" s="95" t="s">
        <v>271</v>
      </c>
      <c r="G45" s="95" t="s">
        <v>266</v>
      </c>
      <c r="H45" s="95" t="s">
        <v>295</v>
      </c>
      <c r="I45" s="95" t="s">
        <v>275</v>
      </c>
    </row>
    <row r="46" spans="1:9" ht="20.399999999999999">
      <c r="A46" s="444">
        <v>11</v>
      </c>
      <c r="B46" s="445" t="s">
        <v>260</v>
      </c>
      <c r="C46" s="446">
        <v>1</v>
      </c>
      <c r="D46" s="445" t="s">
        <v>750</v>
      </c>
      <c r="E46" s="446" t="s">
        <v>717</v>
      </c>
      <c r="F46" s="445" t="s">
        <v>271</v>
      </c>
      <c r="G46" s="445" t="s">
        <v>266</v>
      </c>
      <c r="H46" s="445"/>
      <c r="I46" s="445"/>
    </row>
    <row r="47" spans="1:9" ht="20.399999999999999">
      <c r="A47" s="483">
        <v>12</v>
      </c>
      <c r="B47" s="484" t="s">
        <v>165</v>
      </c>
      <c r="C47" s="406">
        <v>1</v>
      </c>
      <c r="D47" s="95" t="s">
        <v>165</v>
      </c>
      <c r="E47" s="406" t="s">
        <v>717</v>
      </c>
      <c r="F47" s="95" t="s">
        <v>751</v>
      </c>
      <c r="G47" s="95" t="s">
        <v>275</v>
      </c>
      <c r="H47" s="575"/>
      <c r="I47" s="95" t="s">
        <v>275</v>
      </c>
    </row>
    <row r="48" spans="1:9" ht="30.6">
      <c r="A48" s="444">
        <v>13</v>
      </c>
      <c r="B48" s="445" t="s">
        <v>402</v>
      </c>
      <c r="C48" s="445"/>
      <c r="D48" s="445"/>
      <c r="E48" s="446"/>
      <c r="F48" s="445"/>
      <c r="G48" s="445"/>
      <c r="H48" s="445"/>
      <c r="I48" s="445"/>
    </row>
    <row r="49" spans="1:9" ht="30.6">
      <c r="A49" s="483">
        <v>14</v>
      </c>
      <c r="B49" s="484" t="s">
        <v>391</v>
      </c>
      <c r="C49" s="406">
        <v>1</v>
      </c>
      <c r="D49" s="95" t="s">
        <v>752</v>
      </c>
      <c r="E49" s="406" t="s">
        <v>717</v>
      </c>
      <c r="F49" s="95" t="s">
        <v>271</v>
      </c>
      <c r="G49" s="95" t="s">
        <v>266</v>
      </c>
      <c r="H49" s="95" t="s">
        <v>295</v>
      </c>
      <c r="I49" s="95" t="s">
        <v>295</v>
      </c>
    </row>
    <row r="50" spans="1:9" ht="30.6">
      <c r="A50" s="444">
        <v>15</v>
      </c>
      <c r="B50" s="445" t="s">
        <v>403</v>
      </c>
      <c r="C50" s="446">
        <v>1</v>
      </c>
      <c r="D50" s="445" t="s">
        <v>753</v>
      </c>
      <c r="E50" s="446" t="s">
        <v>717</v>
      </c>
      <c r="F50" s="445" t="s">
        <v>271</v>
      </c>
      <c r="G50" s="445" t="s">
        <v>754</v>
      </c>
      <c r="H50" s="445"/>
      <c r="I50" s="445"/>
    </row>
    <row r="51" spans="1:9" ht="20.399999999999999">
      <c r="A51" s="516">
        <v>16</v>
      </c>
      <c r="B51" s="517" t="s">
        <v>405</v>
      </c>
      <c r="C51" s="406">
        <v>1</v>
      </c>
      <c r="D51" s="95" t="s">
        <v>755</v>
      </c>
      <c r="E51" s="406" t="s">
        <v>756</v>
      </c>
      <c r="F51" s="95" t="s">
        <v>271</v>
      </c>
      <c r="G51" s="95" t="s">
        <v>266</v>
      </c>
      <c r="H51" s="95" t="s">
        <v>295</v>
      </c>
      <c r="I51" s="95" t="s">
        <v>295</v>
      </c>
    </row>
    <row r="52" spans="1:9" ht="20.399999999999999">
      <c r="A52" s="516"/>
      <c r="B52" s="517"/>
      <c r="C52" s="406">
        <v>2</v>
      </c>
      <c r="D52" s="95" t="s">
        <v>757</v>
      </c>
      <c r="E52" s="406" t="s">
        <v>758</v>
      </c>
      <c r="F52" s="95" t="s">
        <v>271</v>
      </c>
      <c r="G52" s="95" t="s">
        <v>266</v>
      </c>
      <c r="H52" s="95" t="s">
        <v>295</v>
      </c>
      <c r="I52" s="95" t="s">
        <v>295</v>
      </c>
    </row>
    <row r="53" spans="1:9" ht="20.399999999999999">
      <c r="A53" s="516"/>
      <c r="B53" s="517"/>
      <c r="C53" s="406">
        <v>3</v>
      </c>
      <c r="D53" s="95" t="s">
        <v>759</v>
      </c>
      <c r="E53" s="406" t="s">
        <v>758</v>
      </c>
      <c r="F53" s="95" t="s">
        <v>271</v>
      </c>
      <c r="G53" s="95" t="s">
        <v>266</v>
      </c>
      <c r="H53" s="95" t="s">
        <v>295</v>
      </c>
      <c r="I53" s="95" t="s">
        <v>295</v>
      </c>
    </row>
    <row r="54" spans="1:9" ht="20.399999999999999">
      <c r="A54" s="516"/>
      <c r="B54" s="517"/>
      <c r="C54" s="406">
        <v>4</v>
      </c>
      <c r="D54" s="95" t="s">
        <v>760</v>
      </c>
      <c r="E54" s="406" t="s">
        <v>758</v>
      </c>
      <c r="F54" s="95" t="s">
        <v>271</v>
      </c>
      <c r="G54" s="95" t="s">
        <v>266</v>
      </c>
      <c r="H54" s="95" t="s">
        <v>295</v>
      </c>
      <c r="I54" s="95" t="s">
        <v>295</v>
      </c>
    </row>
    <row r="55" spans="1:9" ht="20.399999999999999">
      <c r="A55" s="516"/>
      <c r="B55" s="517"/>
      <c r="C55" s="406">
        <v>5</v>
      </c>
      <c r="D55" s="95" t="s">
        <v>761</v>
      </c>
      <c r="E55" s="406" t="s">
        <v>758</v>
      </c>
      <c r="F55" s="95" t="s">
        <v>271</v>
      </c>
      <c r="G55" s="95" t="s">
        <v>266</v>
      </c>
      <c r="H55" s="95" t="s">
        <v>295</v>
      </c>
      <c r="I55" s="95" t="s">
        <v>295</v>
      </c>
    </row>
    <row r="56" spans="1:9" ht="20.399999999999999">
      <c r="A56" s="519">
        <v>17</v>
      </c>
      <c r="B56" s="515" t="s">
        <v>145</v>
      </c>
      <c r="C56" s="446">
        <v>1</v>
      </c>
      <c r="D56" s="445" t="s">
        <v>762</v>
      </c>
      <c r="E56" s="446" t="s">
        <v>763</v>
      </c>
      <c r="F56" s="445" t="s">
        <v>271</v>
      </c>
      <c r="G56" s="445" t="s">
        <v>754</v>
      </c>
      <c r="H56" s="445"/>
      <c r="I56" s="445"/>
    </row>
    <row r="57" spans="1:9" ht="30.6">
      <c r="A57" s="519"/>
      <c r="B57" s="515"/>
      <c r="C57" s="446">
        <v>2</v>
      </c>
      <c r="D57" s="445" t="s">
        <v>764</v>
      </c>
      <c r="E57" s="446" t="s">
        <v>765</v>
      </c>
      <c r="F57" s="445" t="s">
        <v>271</v>
      </c>
      <c r="G57" s="445" t="s">
        <v>754</v>
      </c>
      <c r="H57" s="445"/>
      <c r="I57" s="445"/>
    </row>
    <row r="58" spans="1:9" ht="20.399999999999999">
      <c r="A58" s="516">
        <v>18</v>
      </c>
      <c r="B58" s="517" t="s">
        <v>392</v>
      </c>
      <c r="C58" s="406">
        <v>1</v>
      </c>
      <c r="D58" s="95" t="s">
        <v>766</v>
      </c>
      <c r="E58" s="406" t="s">
        <v>767</v>
      </c>
      <c r="F58" s="95" t="s">
        <v>271</v>
      </c>
      <c r="G58" s="95" t="s">
        <v>266</v>
      </c>
      <c r="H58" s="95" t="s">
        <v>295</v>
      </c>
      <c r="I58" s="95" t="s">
        <v>295</v>
      </c>
    </row>
    <row r="59" spans="1:9" ht="20.399999999999999">
      <c r="A59" s="516"/>
      <c r="B59" s="517"/>
      <c r="C59" s="406">
        <v>2</v>
      </c>
      <c r="D59" s="95" t="s">
        <v>768</v>
      </c>
      <c r="E59" s="406" t="s">
        <v>769</v>
      </c>
      <c r="F59" s="95" t="s">
        <v>271</v>
      </c>
      <c r="G59" s="95" t="s">
        <v>266</v>
      </c>
      <c r="H59" s="95" t="s">
        <v>295</v>
      </c>
      <c r="I59" s="95" t="s">
        <v>295</v>
      </c>
    </row>
    <row r="60" spans="1:9" ht="20.399999999999999">
      <c r="A60" s="516"/>
      <c r="B60" s="517"/>
      <c r="C60" s="406">
        <v>3</v>
      </c>
      <c r="D60" s="95" t="s">
        <v>770</v>
      </c>
      <c r="E60" s="406" t="s">
        <v>765</v>
      </c>
      <c r="F60" s="95" t="s">
        <v>271</v>
      </c>
      <c r="G60" s="95" t="s">
        <v>266</v>
      </c>
      <c r="H60" s="95" t="s">
        <v>295</v>
      </c>
      <c r="I60" s="95" t="s">
        <v>295</v>
      </c>
    </row>
    <row r="61" spans="1:9">
      <c r="A61" s="444">
        <v>19</v>
      </c>
      <c r="B61" s="445" t="s">
        <v>393</v>
      </c>
      <c r="C61" s="445"/>
      <c r="D61" s="445"/>
      <c r="E61" s="446"/>
      <c r="F61" s="445"/>
      <c r="G61" s="445"/>
      <c r="H61" s="445"/>
      <c r="I61" s="445"/>
    </row>
    <row r="62" spans="1:9">
      <c r="A62" s="483">
        <v>20</v>
      </c>
      <c r="B62" s="484" t="s">
        <v>394</v>
      </c>
      <c r="C62" s="575"/>
      <c r="D62" s="95" t="s">
        <v>275</v>
      </c>
      <c r="E62" s="95" t="s">
        <v>275</v>
      </c>
      <c r="F62" s="95" t="s">
        <v>275</v>
      </c>
      <c r="G62" s="95" t="s">
        <v>275</v>
      </c>
      <c r="H62" s="95" t="s">
        <v>275</v>
      </c>
      <c r="I62" s="95" t="s">
        <v>275</v>
      </c>
    </row>
    <row r="63" spans="1:9" ht="20.399999999999999">
      <c r="A63" s="444">
        <v>21</v>
      </c>
      <c r="B63" s="445" t="s">
        <v>290</v>
      </c>
      <c r="C63" s="446">
        <v>1</v>
      </c>
      <c r="D63" s="445" t="s">
        <v>273</v>
      </c>
      <c r="E63" s="446" t="s">
        <v>717</v>
      </c>
      <c r="F63" s="445" t="s">
        <v>271</v>
      </c>
      <c r="G63" s="445" t="s">
        <v>266</v>
      </c>
      <c r="H63" s="445"/>
      <c r="I63" s="445" t="s">
        <v>278</v>
      </c>
    </row>
    <row r="64" spans="1:9" ht="20.399999999999999">
      <c r="A64" s="516">
        <v>22</v>
      </c>
      <c r="B64" s="517" t="s">
        <v>255</v>
      </c>
      <c r="C64" s="406">
        <v>1</v>
      </c>
      <c r="D64" s="95" t="s">
        <v>164</v>
      </c>
      <c r="E64" s="406" t="s">
        <v>726</v>
      </c>
      <c r="F64" s="95" t="s">
        <v>771</v>
      </c>
      <c r="G64" s="95" t="s">
        <v>266</v>
      </c>
      <c r="H64" s="575"/>
      <c r="I64" s="95" t="s">
        <v>772</v>
      </c>
    </row>
    <row r="65" spans="1:9" ht="20.399999999999999">
      <c r="A65" s="516"/>
      <c r="B65" s="517"/>
      <c r="C65" s="406">
        <v>2</v>
      </c>
      <c r="D65" s="95" t="s">
        <v>164</v>
      </c>
      <c r="E65" s="406" t="s">
        <v>726</v>
      </c>
      <c r="F65" s="95" t="s">
        <v>276</v>
      </c>
      <c r="G65" s="95" t="s">
        <v>266</v>
      </c>
      <c r="H65" s="575"/>
      <c r="I65" s="95" t="s">
        <v>773</v>
      </c>
    </row>
    <row r="66" spans="1:9" ht="20.399999999999999">
      <c r="A66" s="516"/>
      <c r="B66" s="517"/>
      <c r="C66" s="406">
        <v>3</v>
      </c>
      <c r="D66" s="95" t="s">
        <v>164</v>
      </c>
      <c r="E66" s="406" t="s">
        <v>710</v>
      </c>
      <c r="F66" s="95" t="s">
        <v>271</v>
      </c>
      <c r="G66" s="95" t="s">
        <v>266</v>
      </c>
      <c r="H66" s="575"/>
      <c r="I66" s="95" t="s">
        <v>774</v>
      </c>
    </row>
    <row r="67" spans="1:9" ht="30.6">
      <c r="A67" s="444">
        <v>23</v>
      </c>
      <c r="B67" s="445" t="s">
        <v>256</v>
      </c>
      <c r="C67" s="446">
        <v>1</v>
      </c>
      <c r="D67" s="445" t="s">
        <v>775</v>
      </c>
      <c r="E67" s="446" t="s">
        <v>717</v>
      </c>
      <c r="F67" s="445" t="s">
        <v>271</v>
      </c>
      <c r="G67" s="445" t="s">
        <v>266</v>
      </c>
      <c r="H67" s="445"/>
      <c r="I67" s="445"/>
    </row>
    <row r="68" spans="1:9" ht="20.399999999999999">
      <c r="A68" s="516">
        <v>24</v>
      </c>
      <c r="B68" s="517" t="s">
        <v>257</v>
      </c>
      <c r="C68" s="406">
        <v>1</v>
      </c>
      <c r="D68" s="95" t="s">
        <v>776</v>
      </c>
      <c r="E68" s="406" t="s">
        <v>719</v>
      </c>
      <c r="F68" s="95" t="s">
        <v>271</v>
      </c>
      <c r="G68" s="95" t="s">
        <v>266</v>
      </c>
      <c r="H68" s="575"/>
      <c r="I68" s="575"/>
    </row>
    <row r="69" spans="1:9" ht="20.399999999999999">
      <c r="A69" s="516"/>
      <c r="B69" s="517"/>
      <c r="C69" s="406">
        <v>2</v>
      </c>
      <c r="D69" s="95" t="s">
        <v>777</v>
      </c>
      <c r="E69" s="406" t="s">
        <v>719</v>
      </c>
      <c r="F69" s="95" t="s">
        <v>271</v>
      </c>
      <c r="G69" s="95" t="s">
        <v>266</v>
      </c>
      <c r="H69" s="575"/>
      <c r="I69" s="575"/>
    </row>
  </sheetData>
  <mergeCells count="26">
    <mergeCell ref="A64:A66"/>
    <mergeCell ref="B64:B66"/>
    <mergeCell ref="A68:A69"/>
    <mergeCell ref="B68:B69"/>
    <mergeCell ref="A51:A55"/>
    <mergeCell ref="B51:B55"/>
    <mergeCell ref="A56:A57"/>
    <mergeCell ref="B56:B57"/>
    <mergeCell ref="A58:A60"/>
    <mergeCell ref="B58:B60"/>
    <mergeCell ref="A29:A30"/>
    <mergeCell ref="B29:B30"/>
    <mergeCell ref="A31:A32"/>
    <mergeCell ref="B31:B32"/>
    <mergeCell ref="A34:A45"/>
    <mergeCell ref="B34:B45"/>
    <mergeCell ref="A22:A23"/>
    <mergeCell ref="B22:B23"/>
    <mergeCell ref="A24:A25"/>
    <mergeCell ref="B24:B25"/>
    <mergeCell ref="A26:A28"/>
    <mergeCell ref="B26:B28"/>
    <mergeCell ref="A12:A14"/>
    <mergeCell ref="B12:B14"/>
    <mergeCell ref="A15:A20"/>
    <mergeCell ref="B15:B20"/>
  </mergeCells>
  <hyperlinks>
    <hyperlink ref="A6" location="Sommaire!A1" display="Retour au Sommaire" xr:uid="{BD75A000-0DE4-48AC-90E7-D02B5D997BDE}"/>
  </hyperlinks>
  <pageMargins left="0.7" right="0.7" top="0.75" bottom="0.75" header="0.3" footer="0.3"/>
  <pageSetup paperSize="9" scale="82"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C1A8-5DEE-4099-9458-CA449200C0B0}">
  <dimension ref="A6:F34"/>
  <sheetViews>
    <sheetView view="pageBreakPreview" zoomScaleNormal="100" zoomScaleSheetLayoutView="100" workbookViewId="0">
      <pane xSplit="11" ySplit="10" topLeftCell="L11" activePane="bottomRight" state="frozen"/>
      <selection pane="topRight" activeCell="L1" sqref="L1"/>
      <selection pane="bottomLeft" activeCell="A11" sqref="A11"/>
      <selection pane="bottomRight" activeCell="I14" sqref="I14"/>
    </sheetView>
  </sheetViews>
  <sheetFormatPr defaultRowHeight="13.2"/>
  <cols>
    <col min="2" max="2" width="28" customWidth="1"/>
  </cols>
  <sheetData>
    <row r="6" spans="1:6">
      <c r="A6" s="481" t="s">
        <v>536</v>
      </c>
    </row>
    <row r="9" spans="1:6" ht="18">
      <c r="A9" s="441" t="s">
        <v>421</v>
      </c>
    </row>
    <row r="10" spans="1:6" ht="36.6" thickBot="1">
      <c r="A10" s="440" t="s">
        <v>7</v>
      </c>
      <c r="B10" s="440" t="s">
        <v>410</v>
      </c>
      <c r="C10" s="440" t="s">
        <v>82</v>
      </c>
      <c r="D10" s="440" t="s">
        <v>94</v>
      </c>
      <c r="E10" s="440" t="s">
        <v>95</v>
      </c>
      <c r="F10" s="440" t="s">
        <v>83</v>
      </c>
    </row>
    <row r="11" spans="1:6" ht="13.8" thickTop="1">
      <c r="A11" s="343">
        <v>1</v>
      </c>
      <c r="B11" s="447" t="s">
        <v>161</v>
      </c>
      <c r="C11" s="448">
        <v>183</v>
      </c>
      <c r="D11" s="448">
        <v>6</v>
      </c>
      <c r="E11" s="448">
        <v>0</v>
      </c>
      <c r="F11" s="448">
        <v>189</v>
      </c>
    </row>
    <row r="12" spans="1:6">
      <c r="A12" s="449">
        <v>2</v>
      </c>
      <c r="B12" s="439" t="s">
        <v>270</v>
      </c>
      <c r="C12" s="576">
        <v>265</v>
      </c>
      <c r="D12" s="576">
        <v>33</v>
      </c>
      <c r="E12" s="576">
        <v>539</v>
      </c>
      <c r="F12" s="576">
        <v>837</v>
      </c>
    </row>
    <row r="13" spans="1:6">
      <c r="A13" s="343">
        <v>3</v>
      </c>
      <c r="B13" s="447" t="s">
        <v>22</v>
      </c>
      <c r="C13" s="448" t="s">
        <v>778</v>
      </c>
      <c r="D13" s="448">
        <v>2</v>
      </c>
      <c r="E13" s="448">
        <v>505</v>
      </c>
      <c r="F13" s="448" t="s">
        <v>779</v>
      </c>
    </row>
    <row r="14" spans="1:6">
      <c r="A14" s="449">
        <v>4</v>
      </c>
      <c r="B14" s="439" t="s">
        <v>388</v>
      </c>
      <c r="C14" s="576">
        <v>3</v>
      </c>
      <c r="D14" s="576">
        <v>0</v>
      </c>
      <c r="E14" s="576">
        <v>0</v>
      </c>
      <c r="F14" s="576">
        <v>3</v>
      </c>
    </row>
    <row r="15" spans="1:6">
      <c r="A15" s="343">
        <v>5</v>
      </c>
      <c r="B15" s="447" t="s">
        <v>387</v>
      </c>
      <c r="C15" s="448">
        <v>30</v>
      </c>
      <c r="D15" s="448">
        <v>6</v>
      </c>
      <c r="E15" s="448"/>
      <c r="F15" s="448">
        <v>36</v>
      </c>
    </row>
    <row r="16" spans="1:6">
      <c r="A16" s="449">
        <v>6</v>
      </c>
      <c r="B16" s="439" t="s">
        <v>389</v>
      </c>
      <c r="C16" s="576">
        <v>13</v>
      </c>
      <c r="D16" s="571"/>
      <c r="E16" s="576">
        <v>6</v>
      </c>
      <c r="F16" s="576">
        <v>19</v>
      </c>
    </row>
    <row r="17" spans="1:6">
      <c r="A17" s="343">
        <v>7</v>
      </c>
      <c r="B17" s="447" t="s">
        <v>252</v>
      </c>
      <c r="C17" s="448">
        <v>1</v>
      </c>
      <c r="D17" s="448">
        <v>0</v>
      </c>
      <c r="E17" s="448">
        <v>0</v>
      </c>
      <c r="F17" s="448">
        <v>1</v>
      </c>
    </row>
    <row r="18" spans="1:6">
      <c r="A18" s="449">
        <v>8</v>
      </c>
      <c r="B18" s="439" t="s">
        <v>285</v>
      </c>
      <c r="C18" s="576">
        <v>35</v>
      </c>
      <c r="D18" s="576">
        <v>10</v>
      </c>
      <c r="E18" s="571"/>
      <c r="F18" s="576">
        <v>45</v>
      </c>
    </row>
    <row r="19" spans="1:6" ht="24">
      <c r="A19" s="343">
        <v>9</v>
      </c>
      <c r="B19" s="447" t="s">
        <v>390</v>
      </c>
      <c r="C19" s="448" t="s">
        <v>780</v>
      </c>
      <c r="D19" s="448" t="s">
        <v>780</v>
      </c>
      <c r="E19" s="448" t="s">
        <v>780</v>
      </c>
      <c r="F19" s="448" t="s">
        <v>781</v>
      </c>
    </row>
    <row r="20" spans="1:6">
      <c r="A20" s="449">
        <v>10</v>
      </c>
      <c r="B20" s="439" t="s">
        <v>267</v>
      </c>
      <c r="C20" s="576">
        <v>24</v>
      </c>
      <c r="D20" s="576">
        <v>2</v>
      </c>
      <c r="E20" s="576">
        <v>0</v>
      </c>
      <c r="F20" s="576">
        <v>26</v>
      </c>
    </row>
    <row r="21" spans="1:6">
      <c r="A21" s="343">
        <v>11</v>
      </c>
      <c r="B21" s="447" t="s">
        <v>260</v>
      </c>
      <c r="C21" s="448">
        <v>31</v>
      </c>
      <c r="D21" s="448">
        <v>4</v>
      </c>
      <c r="E21" s="448"/>
      <c r="F21" s="448">
        <v>35</v>
      </c>
    </row>
    <row r="22" spans="1:6">
      <c r="A22" s="449">
        <v>12</v>
      </c>
      <c r="B22" s="439" t="s">
        <v>165</v>
      </c>
      <c r="C22" s="576">
        <v>205</v>
      </c>
      <c r="D22" s="576">
        <v>6</v>
      </c>
      <c r="E22" s="571"/>
      <c r="F22" s="576">
        <v>211</v>
      </c>
    </row>
    <row r="23" spans="1:6">
      <c r="A23" s="343">
        <v>13</v>
      </c>
      <c r="B23" s="447" t="s">
        <v>402</v>
      </c>
      <c r="C23" s="448" t="s">
        <v>275</v>
      </c>
      <c r="D23" s="448" t="s">
        <v>275</v>
      </c>
      <c r="E23" s="448" t="s">
        <v>275</v>
      </c>
      <c r="F23" s="448">
        <v>0</v>
      </c>
    </row>
    <row r="24" spans="1:6">
      <c r="A24" s="449">
        <v>14</v>
      </c>
      <c r="B24" s="439" t="s">
        <v>391</v>
      </c>
      <c r="C24" s="576">
        <v>1</v>
      </c>
      <c r="D24" s="571"/>
      <c r="E24" s="571"/>
      <c r="F24" s="576">
        <v>1</v>
      </c>
    </row>
    <row r="25" spans="1:6">
      <c r="A25" s="343">
        <v>15</v>
      </c>
      <c r="B25" s="447" t="s">
        <v>540</v>
      </c>
      <c r="C25" s="448">
        <v>1</v>
      </c>
      <c r="D25" s="448">
        <v>0</v>
      </c>
      <c r="E25" s="448">
        <v>0</v>
      </c>
      <c r="F25" s="448">
        <v>1</v>
      </c>
    </row>
    <row r="26" spans="1:6">
      <c r="A26" s="449">
        <v>16</v>
      </c>
      <c r="B26" s="439" t="s">
        <v>541</v>
      </c>
      <c r="C26" s="576" t="s">
        <v>275</v>
      </c>
      <c r="D26" s="576" t="s">
        <v>275</v>
      </c>
      <c r="E26" s="576" t="s">
        <v>275</v>
      </c>
      <c r="F26" s="576">
        <v>0</v>
      </c>
    </row>
    <row r="27" spans="1:6">
      <c r="A27" s="343">
        <v>17</v>
      </c>
      <c r="B27" s="447" t="s">
        <v>145</v>
      </c>
      <c r="C27" s="448">
        <v>24</v>
      </c>
      <c r="D27" s="448">
        <v>0</v>
      </c>
      <c r="E27" s="448">
        <v>0</v>
      </c>
      <c r="F27" s="448">
        <v>24</v>
      </c>
    </row>
    <row r="28" spans="1:6">
      <c r="A28" s="449">
        <v>18</v>
      </c>
      <c r="B28" s="439" t="s">
        <v>392</v>
      </c>
      <c r="C28" s="576">
        <v>3</v>
      </c>
      <c r="D28" s="576">
        <v>0</v>
      </c>
      <c r="E28" s="576">
        <v>0</v>
      </c>
      <c r="F28" s="576">
        <v>3</v>
      </c>
    </row>
    <row r="29" spans="1:6">
      <c r="A29" s="343">
        <v>19</v>
      </c>
      <c r="B29" s="447" t="s">
        <v>393</v>
      </c>
      <c r="C29" s="448"/>
      <c r="D29" s="448"/>
      <c r="E29" s="448"/>
      <c r="F29" s="448">
        <v>0</v>
      </c>
    </row>
    <row r="30" spans="1:6">
      <c r="A30" s="449">
        <v>20</v>
      </c>
      <c r="B30" s="439" t="s">
        <v>394</v>
      </c>
      <c r="C30" s="576" t="s">
        <v>275</v>
      </c>
      <c r="D30" s="576" t="s">
        <v>275</v>
      </c>
      <c r="E30" s="576" t="s">
        <v>275</v>
      </c>
      <c r="F30" s="576">
        <v>0</v>
      </c>
    </row>
    <row r="31" spans="1:6">
      <c r="A31" s="343">
        <v>21</v>
      </c>
      <c r="B31" s="447" t="s">
        <v>290</v>
      </c>
      <c r="C31" s="448">
        <v>487</v>
      </c>
      <c r="D31" s="448"/>
      <c r="E31" s="448"/>
      <c r="F31" s="448">
        <v>487</v>
      </c>
    </row>
    <row r="32" spans="1:6">
      <c r="A32" s="449">
        <v>22</v>
      </c>
      <c r="B32" s="439" t="s">
        <v>255</v>
      </c>
      <c r="C32" s="576" t="s">
        <v>275</v>
      </c>
      <c r="D32" s="576" t="s">
        <v>275</v>
      </c>
      <c r="E32" s="576" t="s">
        <v>275</v>
      </c>
      <c r="F32" s="576">
        <v>0</v>
      </c>
    </row>
    <row r="33" spans="1:6">
      <c r="A33" s="343">
        <v>23</v>
      </c>
      <c r="B33" s="447" t="s">
        <v>256</v>
      </c>
      <c r="C33" s="448">
        <v>39</v>
      </c>
      <c r="D33" s="448">
        <v>0</v>
      </c>
      <c r="E33" s="448">
        <v>0</v>
      </c>
      <c r="F33" s="448">
        <v>39</v>
      </c>
    </row>
    <row r="34" spans="1:6">
      <c r="A34" s="449">
        <v>24</v>
      </c>
      <c r="B34" s="439" t="s">
        <v>257</v>
      </c>
      <c r="C34" s="576">
        <v>65</v>
      </c>
      <c r="D34" s="576">
        <v>0</v>
      </c>
      <c r="E34" s="576">
        <v>0</v>
      </c>
      <c r="F34" s="576">
        <v>65</v>
      </c>
    </row>
  </sheetData>
  <hyperlinks>
    <hyperlink ref="A6" location="Sommaire!A1" display="Retour au Sommaire" xr:uid="{800AC282-5B8E-4FD4-A7A9-D19265C14DC3}"/>
  </hyperlinks>
  <pageMargins left="0.7" right="0.7" top="0.75" bottom="0.75" header="0.3" footer="0.3"/>
  <pageSetup paperSize="9" scale="71"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296C5-233C-4FDD-86F4-A79C31A382B6}">
  <dimension ref="A7:I37"/>
  <sheetViews>
    <sheetView view="pageBreakPreview" zoomScaleNormal="100" zoomScaleSheetLayoutView="100" workbookViewId="0">
      <pane xSplit="9" ySplit="11" topLeftCell="J13" activePane="bottomRight" state="frozen"/>
      <selection pane="topRight" activeCell="J1" sqref="J1"/>
      <selection pane="bottomLeft" activeCell="A13" sqref="A13"/>
      <selection pane="bottomRight" activeCell="K12" sqref="K12"/>
    </sheetView>
  </sheetViews>
  <sheetFormatPr defaultRowHeight="13.2"/>
  <cols>
    <col min="4" max="4" width="19.44140625" customWidth="1"/>
    <col min="5" max="5" width="25.33203125" customWidth="1"/>
  </cols>
  <sheetData>
    <row r="7" spans="1:9">
      <c r="A7" s="481" t="s">
        <v>536</v>
      </c>
    </row>
    <row r="9" spans="1:9" ht="18">
      <c r="A9" s="441" t="s">
        <v>422</v>
      </c>
    </row>
    <row r="11" spans="1:9" ht="60">
      <c r="A11" s="451" t="s">
        <v>7</v>
      </c>
      <c r="B11" s="485" t="s">
        <v>782</v>
      </c>
      <c r="C11" s="342" t="s">
        <v>73</v>
      </c>
      <c r="D11" s="342" t="s">
        <v>25</v>
      </c>
      <c r="E11" s="342" t="s">
        <v>26</v>
      </c>
      <c r="F11" s="438" t="s">
        <v>423</v>
      </c>
      <c r="G11" s="438" t="s">
        <v>424</v>
      </c>
      <c r="H11" s="438" t="s">
        <v>425</v>
      </c>
      <c r="I11" s="438" t="s">
        <v>426</v>
      </c>
    </row>
    <row r="12" spans="1:9" ht="24">
      <c r="A12" s="343">
        <v>1</v>
      </c>
      <c r="B12" s="447" t="s">
        <v>161</v>
      </c>
      <c r="C12" s="343">
        <v>1000161343</v>
      </c>
      <c r="D12" s="447" t="s">
        <v>293</v>
      </c>
      <c r="E12" s="447" t="s">
        <v>294</v>
      </c>
      <c r="F12" s="343" t="s">
        <v>265</v>
      </c>
      <c r="G12" s="343" t="s">
        <v>266</v>
      </c>
      <c r="H12" s="343" t="s">
        <v>265</v>
      </c>
      <c r="I12" s="343" t="s">
        <v>265</v>
      </c>
    </row>
    <row r="13" spans="1:9" ht="24">
      <c r="A13" s="339">
        <v>2</v>
      </c>
      <c r="B13" s="452" t="s">
        <v>270</v>
      </c>
      <c r="C13" s="430">
        <v>1000144378</v>
      </c>
      <c r="D13" s="452" t="s">
        <v>268</v>
      </c>
      <c r="E13" s="452" t="s">
        <v>277</v>
      </c>
      <c r="F13" s="577" t="s">
        <v>265</v>
      </c>
      <c r="G13" s="577" t="s">
        <v>265</v>
      </c>
      <c r="H13" s="577" t="s">
        <v>265</v>
      </c>
      <c r="I13" s="577" t="s">
        <v>265</v>
      </c>
    </row>
    <row r="14" spans="1:9">
      <c r="A14" s="343">
        <v>3</v>
      </c>
      <c r="B14" s="447" t="s">
        <v>22</v>
      </c>
      <c r="C14" s="343">
        <v>1000160416</v>
      </c>
      <c r="D14" s="447" t="s">
        <v>263</v>
      </c>
      <c r="E14" s="447" t="s">
        <v>264</v>
      </c>
      <c r="F14" s="343" t="s">
        <v>265</v>
      </c>
      <c r="G14" s="343" t="s">
        <v>265</v>
      </c>
      <c r="H14" s="343" t="s">
        <v>265</v>
      </c>
      <c r="I14" s="343" t="s">
        <v>265</v>
      </c>
    </row>
    <row r="15" spans="1:9" ht="60">
      <c r="A15" s="339">
        <v>4</v>
      </c>
      <c r="B15" s="452" t="s">
        <v>388</v>
      </c>
      <c r="C15" s="430">
        <v>1000941345</v>
      </c>
      <c r="D15" s="452" t="s">
        <v>783</v>
      </c>
      <c r="E15" s="452" t="s">
        <v>784</v>
      </c>
      <c r="F15" s="577" t="s">
        <v>265</v>
      </c>
      <c r="G15" s="577" t="s">
        <v>265</v>
      </c>
      <c r="H15" s="577" t="s">
        <v>265</v>
      </c>
      <c r="I15" s="577" t="s">
        <v>265</v>
      </c>
    </row>
    <row r="16" spans="1:9" ht="24">
      <c r="A16" s="343">
        <v>5</v>
      </c>
      <c r="B16" s="447" t="s">
        <v>387</v>
      </c>
      <c r="C16" s="343">
        <v>1000530232</v>
      </c>
      <c r="D16" s="447" t="s">
        <v>785</v>
      </c>
      <c r="E16" s="447" t="s">
        <v>786</v>
      </c>
      <c r="F16" s="343" t="s">
        <v>265</v>
      </c>
      <c r="G16" s="343" t="s">
        <v>266</v>
      </c>
      <c r="H16" s="343" t="s">
        <v>266</v>
      </c>
      <c r="I16" s="343" t="s">
        <v>265</v>
      </c>
    </row>
    <row r="17" spans="1:9" ht="72">
      <c r="A17" s="339">
        <v>6</v>
      </c>
      <c r="B17" s="452" t="s">
        <v>389</v>
      </c>
      <c r="C17" s="430">
        <v>1000720362</v>
      </c>
      <c r="D17" s="452" t="s">
        <v>787</v>
      </c>
      <c r="E17" s="452" t="s">
        <v>788</v>
      </c>
      <c r="F17" s="577" t="s">
        <v>265</v>
      </c>
      <c r="G17" s="577" t="s">
        <v>266</v>
      </c>
      <c r="H17" s="577" t="s">
        <v>266</v>
      </c>
      <c r="I17" s="577" t="s">
        <v>265</v>
      </c>
    </row>
    <row r="18" spans="1:9" ht="24">
      <c r="A18" s="343">
        <v>7</v>
      </c>
      <c r="B18" s="447" t="s">
        <v>252</v>
      </c>
      <c r="C18" s="343">
        <v>1000165159</v>
      </c>
      <c r="D18" s="447" t="s">
        <v>789</v>
      </c>
      <c r="E18" s="447" t="s">
        <v>272</v>
      </c>
      <c r="F18" s="343" t="s">
        <v>265</v>
      </c>
      <c r="G18" s="343" t="s">
        <v>266</v>
      </c>
      <c r="H18" s="343" t="s">
        <v>265</v>
      </c>
      <c r="I18" s="343" t="s">
        <v>265</v>
      </c>
    </row>
    <row r="19" spans="1:9">
      <c r="A19" s="339">
        <v>8</v>
      </c>
      <c r="B19" s="452" t="s">
        <v>285</v>
      </c>
      <c r="C19" s="430">
        <v>1000118827</v>
      </c>
      <c r="D19" s="452" t="s">
        <v>790</v>
      </c>
      <c r="E19" s="452" t="s">
        <v>784</v>
      </c>
      <c r="F19" s="577" t="s">
        <v>265</v>
      </c>
      <c r="G19" s="577" t="s">
        <v>266</v>
      </c>
      <c r="H19" s="577" t="s">
        <v>265</v>
      </c>
      <c r="I19" s="577" t="s">
        <v>265</v>
      </c>
    </row>
    <row r="20" spans="1:9" ht="60">
      <c r="A20" s="343">
        <v>9</v>
      </c>
      <c r="B20" s="447" t="s">
        <v>390</v>
      </c>
      <c r="C20" s="343">
        <v>1000175671</v>
      </c>
      <c r="D20" s="447"/>
      <c r="E20" s="447"/>
      <c r="F20" s="343" t="s">
        <v>266</v>
      </c>
      <c r="G20" s="343" t="s">
        <v>266</v>
      </c>
      <c r="H20" s="343" t="s">
        <v>266</v>
      </c>
      <c r="I20" s="343" t="s">
        <v>266</v>
      </c>
    </row>
    <row r="21" spans="1:9" ht="24">
      <c r="A21" s="339">
        <v>10</v>
      </c>
      <c r="B21" s="452" t="s">
        <v>267</v>
      </c>
      <c r="C21" s="430">
        <v>1000174447</v>
      </c>
      <c r="D21" s="452" t="s">
        <v>268</v>
      </c>
      <c r="E21" s="452" t="s">
        <v>269</v>
      </c>
      <c r="F21" s="577" t="s">
        <v>265</v>
      </c>
      <c r="G21" s="577" t="s">
        <v>265</v>
      </c>
      <c r="H21" s="577" t="s">
        <v>265</v>
      </c>
      <c r="I21" s="577" t="s">
        <v>265</v>
      </c>
    </row>
    <row r="22" spans="1:9" ht="24">
      <c r="A22" s="343">
        <v>11</v>
      </c>
      <c r="B22" s="447" t="s">
        <v>260</v>
      </c>
      <c r="C22" s="343">
        <v>1000746654</v>
      </c>
      <c r="D22" s="447" t="s">
        <v>791</v>
      </c>
      <c r="E22" s="447" t="s">
        <v>792</v>
      </c>
      <c r="F22" s="343" t="s">
        <v>265</v>
      </c>
      <c r="G22" s="343" t="s">
        <v>266</v>
      </c>
      <c r="H22" s="343" t="s">
        <v>266</v>
      </c>
      <c r="I22" s="343" t="s">
        <v>265</v>
      </c>
    </row>
    <row r="23" spans="1:9">
      <c r="A23" s="578">
        <v>12</v>
      </c>
      <c r="B23" s="579" t="s">
        <v>165</v>
      </c>
      <c r="C23" s="580">
        <v>1000175347</v>
      </c>
      <c r="D23" s="579" t="s">
        <v>793</v>
      </c>
      <c r="E23" s="579" t="s">
        <v>794</v>
      </c>
      <c r="F23" s="581" t="s">
        <v>265</v>
      </c>
      <c r="G23" s="581" t="s">
        <v>265</v>
      </c>
      <c r="H23" s="581" t="s">
        <v>266</v>
      </c>
      <c r="I23" s="581" t="s">
        <v>265</v>
      </c>
    </row>
    <row r="24" spans="1:9">
      <c r="A24" s="578"/>
      <c r="B24" s="579"/>
      <c r="C24" s="580"/>
      <c r="D24" s="579"/>
      <c r="E24" s="579"/>
      <c r="F24" s="581"/>
      <c r="G24" s="581"/>
      <c r="H24" s="581"/>
      <c r="I24" s="581"/>
    </row>
    <row r="25" spans="1:9">
      <c r="A25" s="578"/>
      <c r="B25" s="579"/>
      <c r="C25" s="580"/>
      <c r="D25" s="579"/>
      <c r="E25" s="579"/>
      <c r="F25" s="581"/>
      <c r="G25" s="581"/>
      <c r="H25" s="581"/>
      <c r="I25" s="581"/>
    </row>
    <row r="26" spans="1:9" ht="36">
      <c r="A26" s="343">
        <v>13</v>
      </c>
      <c r="B26" s="447" t="s">
        <v>402</v>
      </c>
      <c r="C26" s="343">
        <v>1001080545</v>
      </c>
      <c r="D26" s="447" t="s">
        <v>795</v>
      </c>
      <c r="E26" s="447" t="s">
        <v>796</v>
      </c>
      <c r="F26" s="343" t="s">
        <v>265</v>
      </c>
      <c r="G26" s="343" t="s">
        <v>266</v>
      </c>
      <c r="H26" s="343" t="s">
        <v>265</v>
      </c>
      <c r="I26" s="343" t="s">
        <v>265</v>
      </c>
    </row>
    <row r="27" spans="1:9">
      <c r="A27" s="339">
        <v>14</v>
      </c>
      <c r="B27" s="452" t="s">
        <v>391</v>
      </c>
      <c r="C27" s="430">
        <v>1000289592</v>
      </c>
      <c r="D27" s="452" t="s">
        <v>797</v>
      </c>
      <c r="E27" s="452" t="s">
        <v>798</v>
      </c>
      <c r="F27" s="577" t="s">
        <v>265</v>
      </c>
      <c r="G27" s="577" t="s">
        <v>266</v>
      </c>
      <c r="H27" s="577" t="s">
        <v>265</v>
      </c>
      <c r="I27" s="577" t="s">
        <v>265</v>
      </c>
    </row>
    <row r="28" spans="1:9" ht="24">
      <c r="A28" s="343">
        <v>15</v>
      </c>
      <c r="B28" s="447" t="s">
        <v>540</v>
      </c>
      <c r="C28" s="343">
        <v>1000934547</v>
      </c>
      <c r="D28" s="447" t="s">
        <v>799</v>
      </c>
      <c r="E28" s="447" t="s">
        <v>798</v>
      </c>
      <c r="F28" s="343" t="s">
        <v>265</v>
      </c>
      <c r="G28" s="343" t="s">
        <v>266</v>
      </c>
      <c r="H28" s="343" t="s">
        <v>266</v>
      </c>
      <c r="I28" s="343" t="s">
        <v>265</v>
      </c>
    </row>
    <row r="29" spans="1:9" ht="24">
      <c r="A29" s="339">
        <v>16</v>
      </c>
      <c r="B29" s="452" t="s">
        <v>541</v>
      </c>
      <c r="C29" s="430">
        <v>100004245</v>
      </c>
      <c r="D29" s="452" t="s">
        <v>800</v>
      </c>
      <c r="E29" s="452" t="s">
        <v>404</v>
      </c>
      <c r="F29" s="577" t="s">
        <v>266</v>
      </c>
      <c r="G29" s="577" t="s">
        <v>266</v>
      </c>
      <c r="H29" s="577" t="s">
        <v>266</v>
      </c>
      <c r="I29" s="577" t="s">
        <v>266</v>
      </c>
    </row>
    <row r="30" spans="1:9">
      <c r="A30" s="343">
        <v>17</v>
      </c>
      <c r="B30" s="447" t="s">
        <v>145</v>
      </c>
      <c r="C30" s="343">
        <v>1000161118</v>
      </c>
      <c r="D30" s="447" t="s">
        <v>801</v>
      </c>
      <c r="E30" s="447" t="s">
        <v>784</v>
      </c>
      <c r="F30" s="343" t="s">
        <v>265</v>
      </c>
      <c r="G30" s="343" t="s">
        <v>265</v>
      </c>
      <c r="H30" s="343" t="s">
        <v>266</v>
      </c>
      <c r="I30" s="343" t="s">
        <v>265</v>
      </c>
    </row>
    <row r="31" spans="1:9">
      <c r="A31" s="339">
        <v>18</v>
      </c>
      <c r="B31" s="452" t="s">
        <v>392</v>
      </c>
      <c r="C31" s="430">
        <v>1000740955</v>
      </c>
      <c r="D31" s="452" t="s">
        <v>802</v>
      </c>
      <c r="E31" s="452" t="s">
        <v>803</v>
      </c>
      <c r="F31" s="577" t="s">
        <v>265</v>
      </c>
      <c r="G31" s="577" t="s">
        <v>266</v>
      </c>
      <c r="H31" s="577" t="s">
        <v>265</v>
      </c>
      <c r="I31" s="577" t="s">
        <v>265</v>
      </c>
    </row>
    <row r="32" spans="1:9">
      <c r="A32" s="343">
        <v>19</v>
      </c>
      <c r="B32" s="447" t="s">
        <v>393</v>
      </c>
      <c r="C32" s="343"/>
      <c r="D32" s="447"/>
      <c r="E32" s="447"/>
      <c r="F32" s="343" t="s">
        <v>266</v>
      </c>
      <c r="G32" s="343" t="s">
        <v>266</v>
      </c>
      <c r="H32" s="343" t="s">
        <v>266</v>
      </c>
      <c r="I32" s="343" t="s">
        <v>266</v>
      </c>
    </row>
    <row r="33" spans="1:9">
      <c r="A33" s="339">
        <v>20</v>
      </c>
      <c r="B33" s="452" t="s">
        <v>394</v>
      </c>
      <c r="C33" s="575"/>
      <c r="D33" s="575"/>
      <c r="E33" s="575"/>
      <c r="F33" s="577" t="s">
        <v>265</v>
      </c>
      <c r="G33" s="577" t="s">
        <v>266</v>
      </c>
      <c r="H33" s="577" t="s">
        <v>265</v>
      </c>
      <c r="I33" s="577" t="s">
        <v>265</v>
      </c>
    </row>
    <row r="34" spans="1:9" ht="24">
      <c r="A34" s="343">
        <v>21</v>
      </c>
      <c r="B34" s="447" t="s">
        <v>290</v>
      </c>
      <c r="C34" s="343">
        <v>1000166680</v>
      </c>
      <c r="D34" s="447" t="s">
        <v>291</v>
      </c>
      <c r="E34" s="447" t="s">
        <v>292</v>
      </c>
      <c r="F34" s="343" t="s">
        <v>265</v>
      </c>
      <c r="G34" s="343" t="s">
        <v>265</v>
      </c>
      <c r="H34" s="343" t="s">
        <v>265</v>
      </c>
      <c r="I34" s="343" t="s">
        <v>265</v>
      </c>
    </row>
    <row r="35" spans="1:9" ht="24">
      <c r="A35" s="339">
        <v>22</v>
      </c>
      <c r="B35" s="452" t="s">
        <v>255</v>
      </c>
      <c r="C35" s="430">
        <v>1000174006</v>
      </c>
      <c r="D35" s="452" t="s">
        <v>275</v>
      </c>
      <c r="E35" s="452" t="s">
        <v>275</v>
      </c>
      <c r="F35" s="577" t="s">
        <v>265</v>
      </c>
      <c r="G35" s="577" t="s">
        <v>265</v>
      </c>
      <c r="H35" s="577" t="s">
        <v>266</v>
      </c>
      <c r="I35" s="577" t="s">
        <v>265</v>
      </c>
    </row>
    <row r="36" spans="1:9">
      <c r="A36" s="343">
        <v>23</v>
      </c>
      <c r="B36" s="447" t="s">
        <v>256</v>
      </c>
      <c r="C36" s="343">
        <v>1000163008</v>
      </c>
      <c r="D36" s="447" t="s">
        <v>804</v>
      </c>
      <c r="E36" s="447" t="s">
        <v>805</v>
      </c>
      <c r="F36" s="343" t="s">
        <v>265</v>
      </c>
      <c r="G36" s="343" t="s">
        <v>266</v>
      </c>
      <c r="H36" s="343" t="s">
        <v>265</v>
      </c>
      <c r="I36" s="343" t="s">
        <v>265</v>
      </c>
    </row>
    <row r="37" spans="1:9" ht="24">
      <c r="A37" s="339">
        <v>24</v>
      </c>
      <c r="B37" s="452" t="s">
        <v>257</v>
      </c>
      <c r="C37" s="430">
        <v>1000165258</v>
      </c>
      <c r="D37" s="452" t="s">
        <v>806</v>
      </c>
      <c r="E37" s="452" t="s">
        <v>806</v>
      </c>
      <c r="F37" s="577" t="s">
        <v>265</v>
      </c>
      <c r="G37" s="577" t="s">
        <v>265</v>
      </c>
      <c r="H37" s="577" t="s">
        <v>265</v>
      </c>
      <c r="I37" s="577" t="s">
        <v>265</v>
      </c>
    </row>
  </sheetData>
  <mergeCells count="9">
    <mergeCell ref="G23:G25"/>
    <mergeCell ref="H23:H25"/>
    <mergeCell ref="I23:I25"/>
    <mergeCell ref="A23:A25"/>
    <mergeCell ref="B23:B25"/>
    <mergeCell ref="C23:C25"/>
    <mergeCell ref="D23:D25"/>
    <mergeCell ref="E23:E25"/>
    <mergeCell ref="F23:F25"/>
  </mergeCells>
  <hyperlinks>
    <hyperlink ref="A7" location="Sommaire!A1" display="Retour au Sommaire" xr:uid="{07724C84-20C5-4761-8576-4F8CE512E8F5}"/>
  </hyperlinks>
  <pageMargins left="0.7" right="0.7" top="0.75" bottom="0.75" header="0.3" footer="0.3"/>
  <pageSetup paperSize="9" scale="83"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BE2F-AFDF-4EBF-8F0C-6AEFA22E5E41}">
  <dimension ref="A6:H55"/>
  <sheetViews>
    <sheetView view="pageBreakPreview" zoomScale="115" zoomScaleNormal="100" zoomScaleSheetLayoutView="115" workbookViewId="0">
      <pane xSplit="8" ySplit="12" topLeftCell="I13" activePane="bottomRight" state="frozen"/>
      <selection pane="topRight" activeCell="I1" sqref="I1"/>
      <selection pane="bottomLeft" activeCell="A13" sqref="A13"/>
      <selection pane="bottomRight" activeCell="I13" sqref="I13"/>
    </sheetView>
  </sheetViews>
  <sheetFormatPr defaultRowHeight="13.2"/>
  <cols>
    <col min="7" max="8" width="23.21875" customWidth="1"/>
  </cols>
  <sheetData>
    <row r="6" spans="1:8">
      <c r="A6" s="481" t="s">
        <v>536</v>
      </c>
    </row>
    <row r="8" spans="1:8" ht="18">
      <c r="A8" s="441" t="s">
        <v>427</v>
      </c>
    </row>
    <row r="10" spans="1:8" ht="18">
      <c r="A10" s="582" t="s">
        <v>171</v>
      </c>
    </row>
    <row r="11" spans="1:8" ht="24" customHeight="1">
      <c r="A11" s="520" t="s">
        <v>76</v>
      </c>
      <c r="B11" s="523" t="s">
        <v>296</v>
      </c>
      <c r="C11" s="523" t="s">
        <v>297</v>
      </c>
      <c r="D11" s="496" t="s">
        <v>298</v>
      </c>
      <c r="E11" s="496"/>
      <c r="F11" s="496" t="s">
        <v>299</v>
      </c>
      <c r="G11" s="496"/>
      <c r="H11" s="523" t="s">
        <v>300</v>
      </c>
    </row>
    <row r="12" spans="1:8" ht="24">
      <c r="A12" s="520"/>
      <c r="B12" s="523"/>
      <c r="C12" s="523"/>
      <c r="D12" s="342" t="s">
        <v>428</v>
      </c>
      <c r="E12" s="583" t="s">
        <v>0</v>
      </c>
      <c r="F12" s="485" t="s">
        <v>301</v>
      </c>
      <c r="G12" s="342" t="s">
        <v>307</v>
      </c>
      <c r="H12" s="523"/>
    </row>
    <row r="13" spans="1:8">
      <c r="A13" s="521" t="s">
        <v>161</v>
      </c>
      <c r="B13" s="453" t="s">
        <v>302</v>
      </c>
      <c r="C13" s="453" t="s">
        <v>303</v>
      </c>
      <c r="D13" s="453" t="s">
        <v>807</v>
      </c>
      <c r="E13" s="454"/>
      <c r="F13" s="453" t="s">
        <v>304</v>
      </c>
      <c r="G13" s="457" t="s">
        <v>808</v>
      </c>
      <c r="H13" s="453" t="s">
        <v>809</v>
      </c>
    </row>
    <row r="14" spans="1:8">
      <c r="A14" s="521"/>
      <c r="B14" s="453" t="s">
        <v>305</v>
      </c>
      <c r="C14" s="453" t="s">
        <v>306</v>
      </c>
      <c r="D14" s="453" t="s">
        <v>810</v>
      </c>
      <c r="E14" s="454"/>
      <c r="F14" s="453" t="s">
        <v>304</v>
      </c>
      <c r="G14" s="457" t="s">
        <v>808</v>
      </c>
      <c r="H14" s="453" t="s">
        <v>809</v>
      </c>
    </row>
    <row r="15" spans="1:8">
      <c r="A15" s="439" t="s">
        <v>270</v>
      </c>
      <c r="B15" s="439" t="s">
        <v>308</v>
      </c>
      <c r="C15" s="439" t="s">
        <v>309</v>
      </c>
      <c r="D15" s="439" t="s">
        <v>811</v>
      </c>
      <c r="E15" s="584">
        <v>44046</v>
      </c>
      <c r="F15" s="439" t="s">
        <v>809</v>
      </c>
      <c r="G15" s="449" t="s">
        <v>808</v>
      </c>
      <c r="H15" s="439" t="s">
        <v>809</v>
      </c>
    </row>
    <row r="16" spans="1:8">
      <c r="A16" s="453" t="s">
        <v>22</v>
      </c>
      <c r="B16" s="453" t="s">
        <v>812</v>
      </c>
      <c r="C16" s="453" t="s">
        <v>809</v>
      </c>
      <c r="D16" s="453" t="s">
        <v>813</v>
      </c>
      <c r="E16" s="454"/>
      <c r="F16" s="453" t="s">
        <v>809</v>
      </c>
      <c r="G16" s="454" t="s">
        <v>814</v>
      </c>
      <c r="H16" s="453" t="s">
        <v>809</v>
      </c>
    </row>
    <row r="17" spans="1:8">
      <c r="A17" s="521" t="s">
        <v>285</v>
      </c>
      <c r="B17" s="453" t="s">
        <v>809</v>
      </c>
      <c r="C17" s="453" t="s">
        <v>324</v>
      </c>
      <c r="D17" s="457" t="s">
        <v>815</v>
      </c>
      <c r="E17" s="456">
        <v>44036</v>
      </c>
      <c r="F17" s="453" t="s">
        <v>325</v>
      </c>
      <c r="G17" s="457" t="s">
        <v>808</v>
      </c>
      <c r="H17" s="453" t="s">
        <v>809</v>
      </c>
    </row>
    <row r="18" spans="1:8">
      <c r="A18" s="521"/>
      <c r="B18" s="453" t="s">
        <v>809</v>
      </c>
      <c r="C18" s="453" t="s">
        <v>324</v>
      </c>
      <c r="D18" s="457" t="s">
        <v>816</v>
      </c>
      <c r="E18" s="456">
        <v>44041</v>
      </c>
      <c r="F18" s="453" t="s">
        <v>325</v>
      </c>
      <c r="G18" s="457" t="s">
        <v>808</v>
      </c>
      <c r="H18" s="453" t="s">
        <v>809</v>
      </c>
    </row>
    <row r="19" spans="1:8">
      <c r="A19" s="521"/>
      <c r="B19" s="453" t="s">
        <v>809</v>
      </c>
      <c r="C19" s="453" t="s">
        <v>324</v>
      </c>
      <c r="D19" s="457" t="s">
        <v>817</v>
      </c>
      <c r="E19" s="456">
        <v>44042</v>
      </c>
      <c r="F19" s="453" t="s">
        <v>325</v>
      </c>
      <c r="G19" s="457" t="s">
        <v>808</v>
      </c>
      <c r="H19" s="453" t="s">
        <v>809</v>
      </c>
    </row>
    <row r="20" spans="1:8">
      <c r="A20" s="521"/>
      <c r="B20" s="453" t="s">
        <v>809</v>
      </c>
      <c r="C20" s="453" t="s">
        <v>324</v>
      </c>
      <c r="D20" s="457" t="s">
        <v>818</v>
      </c>
      <c r="E20" s="456">
        <v>44042</v>
      </c>
      <c r="F20" s="453" t="s">
        <v>325</v>
      </c>
      <c r="G20" s="457" t="s">
        <v>808</v>
      </c>
      <c r="H20" s="453" t="s">
        <v>809</v>
      </c>
    </row>
    <row r="21" spans="1:8">
      <c r="A21" s="585" t="s">
        <v>402</v>
      </c>
      <c r="B21" s="439" t="s">
        <v>819</v>
      </c>
      <c r="C21" s="439" t="s">
        <v>820</v>
      </c>
      <c r="D21" s="449" t="s">
        <v>821</v>
      </c>
      <c r="E21" s="584">
        <v>43990</v>
      </c>
      <c r="F21" s="439" t="s">
        <v>822</v>
      </c>
      <c r="G21" s="449" t="s">
        <v>808</v>
      </c>
      <c r="H21" s="439" t="s">
        <v>823</v>
      </c>
    </row>
    <row r="22" spans="1:8">
      <c r="A22" s="585"/>
      <c r="B22" s="439" t="s">
        <v>824</v>
      </c>
      <c r="C22" s="439" t="s">
        <v>825</v>
      </c>
      <c r="D22" s="449" t="s">
        <v>826</v>
      </c>
      <c r="E22" s="584">
        <v>43889</v>
      </c>
      <c r="F22" s="439" t="s">
        <v>827</v>
      </c>
      <c r="G22" s="449" t="s">
        <v>808</v>
      </c>
      <c r="H22" s="439" t="s">
        <v>823</v>
      </c>
    </row>
    <row r="23" spans="1:8">
      <c r="A23" s="453" t="s">
        <v>392</v>
      </c>
      <c r="B23" s="453" t="s">
        <v>828</v>
      </c>
      <c r="C23" s="453" t="s">
        <v>829</v>
      </c>
      <c r="D23" s="457" t="s">
        <v>830</v>
      </c>
      <c r="E23" s="454"/>
      <c r="F23" s="453" t="s">
        <v>831</v>
      </c>
      <c r="G23" s="457" t="s">
        <v>808</v>
      </c>
      <c r="H23" s="453"/>
    </row>
    <row r="24" spans="1:8" ht="48">
      <c r="A24" s="439" t="s">
        <v>145</v>
      </c>
      <c r="B24" s="439" t="s">
        <v>832</v>
      </c>
      <c r="C24" s="439" t="s">
        <v>809</v>
      </c>
      <c r="D24" s="449" t="s">
        <v>833</v>
      </c>
      <c r="E24" s="584">
        <v>44040</v>
      </c>
      <c r="F24" s="452" t="s">
        <v>834</v>
      </c>
      <c r="G24" s="449" t="s">
        <v>808</v>
      </c>
      <c r="H24" s="452" t="s">
        <v>835</v>
      </c>
    </row>
    <row r="25" spans="1:8">
      <c r="A25" s="453" t="s">
        <v>391</v>
      </c>
      <c r="B25" s="453" t="s">
        <v>836</v>
      </c>
      <c r="C25" s="453" t="s">
        <v>837</v>
      </c>
      <c r="D25" s="457" t="s">
        <v>838</v>
      </c>
      <c r="E25" s="454" t="s">
        <v>839</v>
      </c>
      <c r="F25" s="453" t="s">
        <v>840</v>
      </c>
      <c r="G25" s="457" t="s">
        <v>808</v>
      </c>
      <c r="H25" s="453" t="s">
        <v>841</v>
      </c>
    </row>
    <row r="26" spans="1:8">
      <c r="A26" s="455"/>
      <c r="B26" s="522" t="s">
        <v>1</v>
      </c>
      <c r="C26" s="522"/>
      <c r="D26" s="458" t="s">
        <v>842</v>
      </c>
      <c r="E26" s="458"/>
      <c r="F26" s="455"/>
      <c r="G26" s="458"/>
      <c r="H26" s="455"/>
    </row>
    <row r="28" spans="1:8" ht="18">
      <c r="A28" s="582" t="s">
        <v>172</v>
      </c>
    </row>
    <row r="29" spans="1:8" ht="24" customHeight="1">
      <c r="A29" s="520" t="s">
        <v>76</v>
      </c>
      <c r="B29" s="523" t="s">
        <v>310</v>
      </c>
      <c r="C29" s="523" t="s">
        <v>311</v>
      </c>
      <c r="D29" s="496" t="s">
        <v>298</v>
      </c>
      <c r="E29" s="496"/>
      <c r="F29" s="496" t="s">
        <v>299</v>
      </c>
      <c r="G29" s="496"/>
    </row>
    <row r="30" spans="1:8" ht="24">
      <c r="A30" s="520"/>
      <c r="B30" s="523"/>
      <c r="C30" s="523"/>
      <c r="D30" s="342" t="s">
        <v>428</v>
      </c>
      <c r="E30" s="583" t="s">
        <v>0</v>
      </c>
      <c r="F30" s="485" t="s">
        <v>301</v>
      </c>
      <c r="G30" s="342" t="s">
        <v>307</v>
      </c>
    </row>
    <row r="31" spans="1:8">
      <c r="A31" s="521" t="s">
        <v>270</v>
      </c>
      <c r="B31" s="453" t="s">
        <v>312</v>
      </c>
      <c r="C31" s="453" t="s">
        <v>274</v>
      </c>
      <c r="D31" s="457" t="s">
        <v>843</v>
      </c>
      <c r="E31" s="456">
        <v>43944</v>
      </c>
      <c r="F31" s="457" t="s">
        <v>808</v>
      </c>
      <c r="G31" s="457" t="s">
        <v>808</v>
      </c>
    </row>
    <row r="32" spans="1:8">
      <c r="A32" s="521"/>
      <c r="B32" s="453" t="s">
        <v>313</v>
      </c>
      <c r="C32" s="453" t="s">
        <v>274</v>
      </c>
      <c r="D32" s="457" t="s">
        <v>844</v>
      </c>
      <c r="E32" s="456">
        <v>43964</v>
      </c>
      <c r="F32" s="457" t="s">
        <v>808</v>
      </c>
      <c r="G32" s="457" t="s">
        <v>808</v>
      </c>
    </row>
    <row r="33" spans="1:7">
      <c r="A33" s="521"/>
      <c r="B33" s="453" t="s">
        <v>314</v>
      </c>
      <c r="C33" s="453" t="s">
        <v>274</v>
      </c>
      <c r="D33" s="457" t="s">
        <v>845</v>
      </c>
      <c r="E33" s="456">
        <v>43878</v>
      </c>
      <c r="F33" s="457" t="s">
        <v>808</v>
      </c>
      <c r="G33" s="457" t="s">
        <v>808</v>
      </c>
    </row>
    <row r="34" spans="1:7">
      <c r="A34" s="521"/>
      <c r="B34" s="453" t="s">
        <v>315</v>
      </c>
      <c r="C34" s="453" t="s">
        <v>274</v>
      </c>
      <c r="D34" s="457" t="s">
        <v>846</v>
      </c>
      <c r="E34" s="456">
        <v>43973</v>
      </c>
      <c r="F34" s="457" t="s">
        <v>808</v>
      </c>
      <c r="G34" s="457" t="s">
        <v>808</v>
      </c>
    </row>
    <row r="35" spans="1:7">
      <c r="A35" s="521"/>
      <c r="B35" s="453" t="s">
        <v>316</v>
      </c>
      <c r="C35" s="453" t="s">
        <v>274</v>
      </c>
      <c r="D35" s="457" t="s">
        <v>821</v>
      </c>
      <c r="E35" s="456">
        <v>43993</v>
      </c>
      <c r="F35" s="457" t="s">
        <v>808</v>
      </c>
      <c r="G35" s="457" t="s">
        <v>808</v>
      </c>
    </row>
    <row r="36" spans="1:7">
      <c r="A36" s="521"/>
      <c r="B36" s="453" t="s">
        <v>317</v>
      </c>
      <c r="C36" s="453" t="s">
        <v>274</v>
      </c>
      <c r="D36" s="457" t="s">
        <v>847</v>
      </c>
      <c r="E36" s="456">
        <v>44012</v>
      </c>
      <c r="F36" s="457" t="s">
        <v>808</v>
      </c>
      <c r="G36" s="457" t="s">
        <v>808</v>
      </c>
    </row>
    <row r="37" spans="1:7">
      <c r="A37" s="521"/>
      <c r="B37" s="453" t="s">
        <v>318</v>
      </c>
      <c r="C37" s="453" t="s">
        <v>274</v>
      </c>
      <c r="D37" s="457" t="s">
        <v>838</v>
      </c>
      <c r="E37" s="456">
        <v>44012</v>
      </c>
      <c r="F37" s="457" t="s">
        <v>808</v>
      </c>
      <c r="G37" s="457" t="s">
        <v>808</v>
      </c>
    </row>
    <row r="38" spans="1:7">
      <c r="A38" s="521"/>
      <c r="B38" s="453" t="s">
        <v>319</v>
      </c>
      <c r="C38" s="453" t="s">
        <v>274</v>
      </c>
      <c r="D38" s="457" t="s">
        <v>848</v>
      </c>
      <c r="E38" s="456">
        <v>44023</v>
      </c>
      <c r="F38" s="457" t="s">
        <v>808</v>
      </c>
      <c r="G38" s="457" t="s">
        <v>808</v>
      </c>
    </row>
    <row r="39" spans="1:7">
      <c r="A39" s="521"/>
      <c r="B39" s="453" t="s">
        <v>320</v>
      </c>
      <c r="C39" s="453" t="s">
        <v>274</v>
      </c>
      <c r="D39" s="457" t="s">
        <v>849</v>
      </c>
      <c r="E39" s="456">
        <v>44023</v>
      </c>
      <c r="F39" s="457" t="s">
        <v>808</v>
      </c>
      <c r="G39" s="457" t="s">
        <v>808</v>
      </c>
    </row>
    <row r="40" spans="1:7">
      <c r="A40" s="521"/>
      <c r="B40" s="453" t="s">
        <v>320</v>
      </c>
      <c r="C40" s="453" t="s">
        <v>274</v>
      </c>
      <c r="D40" s="457" t="s">
        <v>850</v>
      </c>
      <c r="E40" s="456">
        <v>44023</v>
      </c>
      <c r="F40" s="457" t="s">
        <v>808</v>
      </c>
      <c r="G40" s="457" t="s">
        <v>808</v>
      </c>
    </row>
    <row r="41" spans="1:7">
      <c r="A41" s="521"/>
      <c r="B41" s="453" t="s">
        <v>321</v>
      </c>
      <c r="C41" s="453" t="s">
        <v>274</v>
      </c>
      <c r="D41" s="457" t="s">
        <v>851</v>
      </c>
      <c r="E41" s="456">
        <v>44023</v>
      </c>
      <c r="F41" s="457" t="s">
        <v>808</v>
      </c>
      <c r="G41" s="457" t="s">
        <v>808</v>
      </c>
    </row>
    <row r="42" spans="1:7">
      <c r="A42" s="521"/>
      <c r="B42" s="453" t="s">
        <v>322</v>
      </c>
      <c r="C42" s="453" t="s">
        <v>274</v>
      </c>
      <c r="D42" s="457" t="s">
        <v>846</v>
      </c>
      <c r="E42" s="456">
        <v>44041</v>
      </c>
      <c r="F42" s="457" t="s">
        <v>808</v>
      </c>
      <c r="G42" s="457" t="s">
        <v>808</v>
      </c>
    </row>
    <row r="43" spans="1:7">
      <c r="A43" s="585" t="s">
        <v>252</v>
      </c>
      <c r="B43" s="439" t="s">
        <v>832</v>
      </c>
      <c r="C43" s="439" t="s">
        <v>852</v>
      </c>
      <c r="D43" s="449" t="s">
        <v>853</v>
      </c>
      <c r="E43" s="584">
        <v>44152</v>
      </c>
      <c r="F43" s="449" t="s">
        <v>854</v>
      </c>
      <c r="G43" s="449" t="s">
        <v>854</v>
      </c>
    </row>
    <row r="44" spans="1:7" ht="84">
      <c r="A44" s="585"/>
      <c r="B44" s="439" t="s">
        <v>832</v>
      </c>
      <c r="C44" s="452" t="s">
        <v>855</v>
      </c>
      <c r="D44" s="449" t="s">
        <v>856</v>
      </c>
      <c r="E44" s="584">
        <v>44035</v>
      </c>
      <c r="F44" s="449" t="s">
        <v>854</v>
      </c>
      <c r="G44" s="449" t="s">
        <v>854</v>
      </c>
    </row>
    <row r="45" spans="1:7">
      <c r="A45" s="587" t="s">
        <v>402</v>
      </c>
      <c r="B45" s="453" t="s">
        <v>857</v>
      </c>
      <c r="C45" s="453" t="s">
        <v>825</v>
      </c>
      <c r="D45" s="457" t="s">
        <v>846</v>
      </c>
      <c r="E45" s="586">
        <v>43831</v>
      </c>
      <c r="F45" s="453" t="s">
        <v>858</v>
      </c>
      <c r="G45" s="457" t="s">
        <v>808</v>
      </c>
    </row>
    <row r="46" spans="1:7">
      <c r="A46" s="587"/>
      <c r="B46" s="453" t="s">
        <v>857</v>
      </c>
      <c r="C46" s="453" t="s">
        <v>859</v>
      </c>
      <c r="D46" s="457" t="s">
        <v>846</v>
      </c>
      <c r="E46" s="586">
        <v>43891</v>
      </c>
      <c r="F46" s="453" t="s">
        <v>858</v>
      </c>
      <c r="G46" s="457" t="s">
        <v>808</v>
      </c>
    </row>
    <row r="47" spans="1:7">
      <c r="A47" s="587"/>
      <c r="B47" s="453" t="s">
        <v>857</v>
      </c>
      <c r="C47" s="453" t="s">
        <v>825</v>
      </c>
      <c r="D47" s="457" t="s">
        <v>846</v>
      </c>
      <c r="E47" s="586">
        <v>43952</v>
      </c>
      <c r="F47" s="453" t="s">
        <v>858</v>
      </c>
      <c r="G47" s="457" t="s">
        <v>808</v>
      </c>
    </row>
    <row r="48" spans="1:7">
      <c r="A48" s="587"/>
      <c r="B48" s="453" t="s">
        <v>857</v>
      </c>
      <c r="C48" s="453" t="s">
        <v>825</v>
      </c>
      <c r="D48" s="457" t="s">
        <v>846</v>
      </c>
      <c r="E48" s="586">
        <v>44013</v>
      </c>
      <c r="F48" s="453" t="s">
        <v>858</v>
      </c>
      <c r="G48" s="457" t="s">
        <v>808</v>
      </c>
    </row>
    <row r="49" spans="1:7">
      <c r="A49" s="587"/>
      <c r="B49" s="453" t="s">
        <v>857</v>
      </c>
      <c r="C49" s="453" t="s">
        <v>825</v>
      </c>
      <c r="D49" s="457" t="s">
        <v>846</v>
      </c>
      <c r="E49" s="586">
        <v>44075</v>
      </c>
      <c r="F49" s="453" t="s">
        <v>858</v>
      </c>
      <c r="G49" s="457" t="s">
        <v>808</v>
      </c>
    </row>
    <row r="50" spans="1:7">
      <c r="A50" s="587"/>
      <c r="B50" s="453" t="s">
        <v>857</v>
      </c>
      <c r="C50" s="453" t="s">
        <v>860</v>
      </c>
      <c r="D50" s="457" t="s">
        <v>846</v>
      </c>
      <c r="E50" s="586">
        <v>44136</v>
      </c>
      <c r="F50" s="453" t="s">
        <v>858</v>
      </c>
      <c r="G50" s="457" t="s">
        <v>808</v>
      </c>
    </row>
    <row r="51" spans="1:7" ht="60">
      <c r="A51" s="579" t="s">
        <v>388</v>
      </c>
      <c r="B51" s="439" t="s">
        <v>861</v>
      </c>
      <c r="C51" s="439" t="s">
        <v>274</v>
      </c>
      <c r="D51" s="449" t="s">
        <v>862</v>
      </c>
      <c r="E51" s="450">
        <v>2020</v>
      </c>
      <c r="F51" s="452" t="s">
        <v>863</v>
      </c>
      <c r="G51" s="449" t="s">
        <v>808</v>
      </c>
    </row>
    <row r="52" spans="1:7" ht="60">
      <c r="A52" s="579"/>
      <c r="B52" s="439" t="s">
        <v>861</v>
      </c>
      <c r="C52" s="439" t="s">
        <v>274</v>
      </c>
      <c r="D52" s="449" t="s">
        <v>821</v>
      </c>
      <c r="E52" s="450">
        <v>2020</v>
      </c>
      <c r="F52" s="452" t="s">
        <v>864</v>
      </c>
      <c r="G52" s="449" t="s">
        <v>808</v>
      </c>
    </row>
    <row r="53" spans="1:7">
      <c r="A53" s="579"/>
      <c r="B53" s="439" t="s">
        <v>865</v>
      </c>
      <c r="C53" s="439" t="s">
        <v>274</v>
      </c>
      <c r="D53" s="449" t="s">
        <v>866</v>
      </c>
      <c r="E53" s="450">
        <v>2020</v>
      </c>
      <c r="F53" s="439" t="s">
        <v>809</v>
      </c>
      <c r="G53" s="449" t="s">
        <v>808</v>
      </c>
    </row>
    <row r="54" spans="1:7">
      <c r="A54" s="453" t="s">
        <v>391</v>
      </c>
      <c r="B54" s="453" t="s">
        <v>867</v>
      </c>
      <c r="C54" s="453" t="s">
        <v>867</v>
      </c>
      <c r="D54" s="457" t="s">
        <v>830</v>
      </c>
      <c r="E54" s="454" t="s">
        <v>841</v>
      </c>
      <c r="F54" s="453" t="s">
        <v>868</v>
      </c>
      <c r="G54" s="457" t="s">
        <v>808</v>
      </c>
    </row>
    <row r="55" spans="1:7">
      <c r="A55" s="455"/>
      <c r="B55" s="522" t="s">
        <v>1</v>
      </c>
      <c r="C55" s="522"/>
      <c r="D55" s="458" t="s">
        <v>869</v>
      </c>
      <c r="E55" s="458"/>
      <c r="F55" s="458"/>
      <c r="G55" s="458"/>
    </row>
  </sheetData>
  <mergeCells count="20">
    <mergeCell ref="A51:A53"/>
    <mergeCell ref="B55:C55"/>
    <mergeCell ref="D29:E29"/>
    <mergeCell ref="F29:G29"/>
    <mergeCell ref="A31:A42"/>
    <mergeCell ref="A43:A44"/>
    <mergeCell ref="A45:A50"/>
    <mergeCell ref="A13:A14"/>
    <mergeCell ref="A17:A20"/>
    <mergeCell ref="A21:A22"/>
    <mergeCell ref="B26:C26"/>
    <mergeCell ref="A29:A30"/>
    <mergeCell ref="B29:B30"/>
    <mergeCell ref="C29:C30"/>
    <mergeCell ref="H11:H12"/>
    <mergeCell ref="A11:A12"/>
    <mergeCell ref="B11:B12"/>
    <mergeCell ref="C11:C12"/>
    <mergeCell ref="D11:E11"/>
    <mergeCell ref="F11:G11"/>
  </mergeCells>
  <hyperlinks>
    <hyperlink ref="A6" location="Sommaire!A1" display="Retour au Sommaire" xr:uid="{9C8F44D1-AEAE-426C-85C7-6CD54229BEB1}"/>
  </hyperlinks>
  <pageMargins left="0.7" right="0.7" top="0.75" bottom="0.75" header="0.3" footer="0.3"/>
  <pageSetup paperSize="9" scale="8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A3A91-0226-4BBC-BF1A-CE2CB0B79C61}">
  <dimension ref="A6:C67"/>
  <sheetViews>
    <sheetView view="pageBreakPreview" zoomScale="115" zoomScaleNormal="100" zoomScaleSheetLayoutView="115" workbookViewId="0">
      <pane xSplit="3" ySplit="11" topLeftCell="D12" activePane="bottomRight" state="frozen"/>
      <selection pane="topRight" activeCell="D1" sqref="D1"/>
      <selection pane="bottomLeft" activeCell="A9" sqref="A9"/>
      <selection pane="bottomRight" activeCell="A6" sqref="A6"/>
    </sheetView>
  </sheetViews>
  <sheetFormatPr defaultRowHeight="13.2"/>
  <cols>
    <col min="3" max="3" width="103.109375" customWidth="1"/>
  </cols>
  <sheetData>
    <row r="6" spans="1:3">
      <c r="A6" s="481" t="s">
        <v>536</v>
      </c>
    </row>
    <row r="9" spans="1:3" ht="18">
      <c r="A9" s="441" t="s">
        <v>429</v>
      </c>
    </row>
    <row r="10" spans="1:3" ht="13.8" thickBot="1"/>
    <row r="11" spans="1:3" ht="24.6" thickBot="1">
      <c r="A11" s="459" t="s">
        <v>430</v>
      </c>
      <c r="B11" s="460" t="s">
        <v>431</v>
      </c>
      <c r="C11" s="461" t="s">
        <v>432</v>
      </c>
    </row>
    <row r="12" spans="1:3" ht="13.8" thickBot="1">
      <c r="A12" s="524" t="s">
        <v>29</v>
      </c>
      <c r="B12" s="525"/>
      <c r="C12" s="526"/>
    </row>
    <row r="13" spans="1:3" ht="36.6" thickBot="1">
      <c r="A13" s="462">
        <v>1.1000000000000001</v>
      </c>
      <c r="B13" s="463" t="s">
        <v>50</v>
      </c>
      <c r="C13" s="464" t="s">
        <v>433</v>
      </c>
    </row>
    <row r="14" spans="1:3" ht="24.6" thickBot="1">
      <c r="A14" s="465">
        <v>1.2</v>
      </c>
      <c r="B14" s="466" t="s">
        <v>51</v>
      </c>
      <c r="C14" s="467" t="s">
        <v>434</v>
      </c>
    </row>
    <row r="15" spans="1:3" ht="36.6" thickBot="1">
      <c r="A15" s="462">
        <v>1.3</v>
      </c>
      <c r="B15" s="463" t="s">
        <v>435</v>
      </c>
      <c r="C15" s="464" t="s">
        <v>436</v>
      </c>
    </row>
    <row r="16" spans="1:3" ht="36.6" thickBot="1">
      <c r="A16" s="465">
        <v>1.4</v>
      </c>
      <c r="B16" s="466" t="s">
        <v>53</v>
      </c>
      <c r="C16" s="467" t="s">
        <v>437</v>
      </c>
    </row>
    <row r="17" spans="1:3" ht="48.6" thickBot="1">
      <c r="A17" s="462">
        <v>1.5</v>
      </c>
      <c r="B17" s="463" t="s">
        <v>84</v>
      </c>
      <c r="C17" s="464" t="s">
        <v>438</v>
      </c>
    </row>
    <row r="18" spans="1:3" ht="13.8" thickBot="1">
      <c r="A18" s="527" t="s">
        <v>27</v>
      </c>
      <c r="B18" s="528"/>
      <c r="C18" s="529"/>
    </row>
    <row r="19" spans="1:3">
      <c r="A19" s="530">
        <v>2.1</v>
      </c>
      <c r="B19" s="532" t="s">
        <v>32</v>
      </c>
      <c r="C19" s="468" t="s">
        <v>439</v>
      </c>
    </row>
    <row r="20" spans="1:3" ht="36.6" thickBot="1">
      <c r="A20" s="531"/>
      <c r="B20" s="533"/>
      <c r="C20" s="464" t="s">
        <v>440</v>
      </c>
    </row>
    <row r="21" spans="1:3" ht="60.6" thickBot="1">
      <c r="A21" s="465">
        <v>2.2000000000000002</v>
      </c>
      <c r="B21" s="466" t="s">
        <v>441</v>
      </c>
      <c r="C21" s="467" t="s">
        <v>442</v>
      </c>
    </row>
    <row r="22" spans="1:3" ht="24">
      <c r="A22" s="530">
        <v>2.2999999999999998</v>
      </c>
      <c r="B22" s="532" t="s">
        <v>31</v>
      </c>
      <c r="C22" s="468" t="s">
        <v>443</v>
      </c>
    </row>
    <row r="23" spans="1:3" ht="24.6" thickBot="1">
      <c r="A23" s="531"/>
      <c r="B23" s="533"/>
      <c r="C23" s="464" t="s">
        <v>444</v>
      </c>
    </row>
    <row r="24" spans="1:3" ht="48.6" thickBot="1">
      <c r="A24" s="465">
        <v>2.4</v>
      </c>
      <c r="B24" s="466" t="s">
        <v>43</v>
      </c>
      <c r="C24" s="467" t="s">
        <v>445</v>
      </c>
    </row>
    <row r="25" spans="1:3">
      <c r="A25" s="530">
        <v>2.5</v>
      </c>
      <c r="B25" s="532" t="s">
        <v>35</v>
      </c>
      <c r="C25" s="468" t="s">
        <v>446</v>
      </c>
    </row>
    <row r="26" spans="1:3" ht="24">
      <c r="A26" s="534"/>
      <c r="B26" s="535"/>
      <c r="C26" s="468" t="s">
        <v>447</v>
      </c>
    </row>
    <row r="27" spans="1:3" ht="13.8" thickBot="1">
      <c r="A27" s="531"/>
      <c r="B27" s="533"/>
      <c r="C27" s="464" t="s">
        <v>448</v>
      </c>
    </row>
    <row r="28" spans="1:3" ht="60.6" thickBot="1">
      <c r="A28" s="465">
        <v>2.6</v>
      </c>
      <c r="B28" s="466" t="s">
        <v>36</v>
      </c>
      <c r="C28" s="467" t="s">
        <v>449</v>
      </c>
    </row>
    <row r="29" spans="1:3" ht="48.6" thickBot="1">
      <c r="A29" s="462">
        <v>2.7</v>
      </c>
      <c r="B29" s="463" t="s">
        <v>37</v>
      </c>
      <c r="C29" s="464" t="s">
        <v>450</v>
      </c>
    </row>
    <row r="30" spans="1:3" ht="60.6" thickBot="1">
      <c r="A30" s="465">
        <v>2.8</v>
      </c>
      <c r="B30" s="466" t="s">
        <v>38</v>
      </c>
      <c r="C30" s="467" t="s">
        <v>451</v>
      </c>
    </row>
    <row r="31" spans="1:3" ht="48.6" thickBot="1">
      <c r="A31" s="462">
        <v>2.9</v>
      </c>
      <c r="B31" s="463" t="s">
        <v>39</v>
      </c>
      <c r="C31" s="464" t="s">
        <v>452</v>
      </c>
    </row>
    <row r="32" spans="1:3" ht="48.6" thickBot="1">
      <c r="A32" s="465">
        <v>2.1</v>
      </c>
      <c r="B32" s="466" t="s">
        <v>41</v>
      </c>
      <c r="C32" s="467" t="s">
        <v>453</v>
      </c>
    </row>
    <row r="33" spans="1:3" ht="36.6" thickBot="1">
      <c r="A33" s="462">
        <v>2.11</v>
      </c>
      <c r="B33" s="463" t="s">
        <v>42</v>
      </c>
      <c r="C33" s="464" t="s">
        <v>454</v>
      </c>
    </row>
    <row r="34" spans="1:3" ht="72.599999999999994" thickBot="1">
      <c r="A34" s="465">
        <v>2.12</v>
      </c>
      <c r="B34" s="466" t="s">
        <v>85</v>
      </c>
      <c r="C34" s="467" t="s">
        <v>455</v>
      </c>
    </row>
    <row r="35" spans="1:3" ht="48.6" thickBot="1">
      <c r="A35" s="462">
        <v>2.13</v>
      </c>
      <c r="B35" s="463" t="s">
        <v>40</v>
      </c>
      <c r="C35" s="464" t="s">
        <v>456</v>
      </c>
    </row>
    <row r="36" spans="1:3">
      <c r="A36" s="536">
        <v>2.14</v>
      </c>
      <c r="B36" s="539" t="s">
        <v>43</v>
      </c>
      <c r="C36" s="469" t="s">
        <v>457</v>
      </c>
    </row>
    <row r="37" spans="1:3">
      <c r="A37" s="537"/>
      <c r="B37" s="540"/>
      <c r="C37" s="469" t="s">
        <v>458</v>
      </c>
    </row>
    <row r="38" spans="1:3" ht="13.8" thickBot="1">
      <c r="A38" s="538"/>
      <c r="B38" s="541"/>
      <c r="C38" s="467" t="s">
        <v>459</v>
      </c>
    </row>
    <row r="39" spans="1:3" ht="48.6" thickBot="1">
      <c r="A39" s="462" t="s">
        <v>116</v>
      </c>
      <c r="B39" s="463" t="s">
        <v>44</v>
      </c>
      <c r="C39" s="464" t="s">
        <v>460</v>
      </c>
    </row>
    <row r="40" spans="1:3">
      <c r="A40" s="536">
        <v>2.16</v>
      </c>
      <c r="B40" s="539" t="s">
        <v>461</v>
      </c>
      <c r="C40" s="469" t="s">
        <v>462</v>
      </c>
    </row>
    <row r="41" spans="1:3" ht="24.6" thickBot="1">
      <c r="A41" s="538"/>
      <c r="B41" s="541"/>
      <c r="C41" s="467" t="s">
        <v>463</v>
      </c>
    </row>
    <row r="42" spans="1:3">
      <c r="A42" s="530">
        <v>2.17</v>
      </c>
      <c r="B42" s="532" t="s">
        <v>464</v>
      </c>
      <c r="C42" s="468" t="s">
        <v>465</v>
      </c>
    </row>
    <row r="43" spans="1:3">
      <c r="A43" s="534"/>
      <c r="B43" s="535"/>
      <c r="C43" s="468" t="s">
        <v>466</v>
      </c>
    </row>
    <row r="44" spans="1:3">
      <c r="A44" s="534"/>
      <c r="B44" s="535"/>
      <c r="C44" s="468" t="s">
        <v>467</v>
      </c>
    </row>
    <row r="45" spans="1:3">
      <c r="A45" s="534"/>
      <c r="B45" s="535"/>
      <c r="C45" s="468" t="s">
        <v>468</v>
      </c>
    </row>
    <row r="46" spans="1:3" ht="13.8" thickBot="1">
      <c r="A46" s="531"/>
      <c r="B46" s="533"/>
      <c r="C46" s="464" t="s">
        <v>469</v>
      </c>
    </row>
    <row r="47" spans="1:3" ht="13.8" thickBot="1">
      <c r="A47" s="524" t="s">
        <v>86</v>
      </c>
      <c r="B47" s="525"/>
      <c r="C47" s="526"/>
    </row>
    <row r="48" spans="1:3" ht="60.6" thickBot="1">
      <c r="A48" s="462">
        <v>3.1</v>
      </c>
      <c r="B48" s="463" t="s">
        <v>45</v>
      </c>
      <c r="C48" s="464" t="s">
        <v>470</v>
      </c>
    </row>
    <row r="49" spans="1:3" ht="72.599999999999994" thickBot="1">
      <c r="A49" s="465">
        <v>3.2</v>
      </c>
      <c r="B49" s="466" t="s">
        <v>46</v>
      </c>
      <c r="C49" s="467" t="s">
        <v>471</v>
      </c>
    </row>
    <row r="50" spans="1:3" ht="72.599999999999994" thickBot="1">
      <c r="A50" s="462">
        <v>3.3</v>
      </c>
      <c r="B50" s="463" t="s">
        <v>47</v>
      </c>
      <c r="C50" s="464" t="s">
        <v>472</v>
      </c>
    </row>
    <row r="51" spans="1:3" ht="13.8" thickBot="1">
      <c r="A51" s="524" t="s">
        <v>28</v>
      </c>
      <c r="B51" s="525"/>
      <c r="C51" s="526"/>
    </row>
    <row r="52" spans="1:3" ht="24.6" thickBot="1">
      <c r="A52" s="462">
        <v>4.0999999999999996</v>
      </c>
      <c r="B52" s="463" t="s">
        <v>48</v>
      </c>
      <c r="C52" s="464" t="s">
        <v>473</v>
      </c>
    </row>
    <row r="53" spans="1:3" ht="24.6" thickBot="1">
      <c r="A53" s="465">
        <v>4.2</v>
      </c>
      <c r="B53" s="466" t="s">
        <v>49</v>
      </c>
      <c r="C53" s="467" t="s">
        <v>473</v>
      </c>
    </row>
    <row r="54" spans="1:3" ht="13.8" thickBot="1">
      <c r="A54" s="542" t="s">
        <v>30</v>
      </c>
      <c r="B54" s="543"/>
      <c r="C54" s="544"/>
    </row>
    <row r="55" spans="1:3" ht="72.599999999999994" thickBot="1">
      <c r="A55" s="465">
        <v>5.0999999999999996</v>
      </c>
      <c r="B55" s="466" t="s">
        <v>54</v>
      </c>
      <c r="C55" s="470" t="s">
        <v>474</v>
      </c>
    </row>
    <row r="56" spans="1:3" ht="72.599999999999994" thickBot="1">
      <c r="A56" s="462">
        <v>5.2</v>
      </c>
      <c r="B56" s="463" t="s">
        <v>55</v>
      </c>
      <c r="C56" s="464" t="s">
        <v>475</v>
      </c>
    </row>
    <row r="57" spans="1:3" ht="13.8" thickBot="1">
      <c r="A57" s="524" t="s">
        <v>87</v>
      </c>
      <c r="B57" s="525"/>
      <c r="C57" s="526"/>
    </row>
    <row r="58" spans="1:3" ht="48.6" thickBot="1">
      <c r="A58" s="462">
        <v>6.1</v>
      </c>
      <c r="B58" s="463" t="s">
        <v>56</v>
      </c>
      <c r="C58" s="464" t="s">
        <v>476</v>
      </c>
    </row>
    <row r="59" spans="1:3" ht="72.599999999999994" thickBot="1">
      <c r="A59" s="465">
        <v>6.2</v>
      </c>
      <c r="B59" s="466" t="s">
        <v>57</v>
      </c>
      <c r="C59" s="467" t="s">
        <v>477</v>
      </c>
    </row>
    <row r="60" spans="1:3" ht="60.6" thickBot="1">
      <c r="A60" s="462">
        <v>6.3</v>
      </c>
      <c r="B60" s="463" t="s">
        <v>58</v>
      </c>
      <c r="C60" s="464" t="s">
        <v>478</v>
      </c>
    </row>
    <row r="61" spans="1:3" ht="48.6" thickBot="1">
      <c r="A61" s="465">
        <v>6.4</v>
      </c>
      <c r="B61" s="466" t="s">
        <v>59</v>
      </c>
      <c r="C61" s="467" t="s">
        <v>479</v>
      </c>
    </row>
    <row r="62" spans="1:3" ht="60.6" thickBot="1">
      <c r="A62" s="462">
        <v>6.5</v>
      </c>
      <c r="B62" s="463" t="s">
        <v>60</v>
      </c>
      <c r="C62" s="464" t="s">
        <v>480</v>
      </c>
    </row>
    <row r="63" spans="1:3" ht="60.6" thickBot="1">
      <c r="A63" s="465">
        <v>6.6</v>
      </c>
      <c r="B63" s="466" t="s">
        <v>61</v>
      </c>
      <c r="C63" s="467" t="s">
        <v>481</v>
      </c>
    </row>
    <row r="64" spans="1:3" ht="13.8" thickBot="1">
      <c r="A64" s="542" t="s">
        <v>88</v>
      </c>
      <c r="B64" s="543"/>
      <c r="C64" s="544"/>
    </row>
    <row r="65" spans="1:3" ht="60.6" thickBot="1">
      <c r="A65" s="465">
        <v>7.1</v>
      </c>
      <c r="B65" s="466" t="s">
        <v>62</v>
      </c>
      <c r="C65" s="467" t="s">
        <v>482</v>
      </c>
    </row>
    <row r="66" spans="1:3" ht="13.8" thickBot="1">
      <c r="A66" s="542" t="s">
        <v>89</v>
      </c>
      <c r="B66" s="543"/>
      <c r="C66" s="544"/>
    </row>
    <row r="67" spans="1:3" ht="24.6" thickBot="1">
      <c r="A67" s="465">
        <v>8.1</v>
      </c>
      <c r="B67" s="466" t="s">
        <v>63</v>
      </c>
      <c r="C67" s="467" t="s">
        <v>483</v>
      </c>
    </row>
  </sheetData>
  <mergeCells count="20">
    <mergeCell ref="A64:C64"/>
    <mergeCell ref="A66:C66"/>
    <mergeCell ref="A42:A46"/>
    <mergeCell ref="B42:B46"/>
    <mergeCell ref="A47:C47"/>
    <mergeCell ref="A51:C51"/>
    <mergeCell ref="A54:C54"/>
    <mergeCell ref="A57:C57"/>
    <mergeCell ref="A25:A27"/>
    <mergeCell ref="B25:B27"/>
    <mergeCell ref="A36:A38"/>
    <mergeCell ref="B36:B38"/>
    <mergeCell ref="A40:A41"/>
    <mergeCell ref="B40:B41"/>
    <mergeCell ref="A12:C12"/>
    <mergeCell ref="A18:C18"/>
    <mergeCell ref="A19:A20"/>
    <mergeCell ref="B19:B20"/>
    <mergeCell ref="A22:A23"/>
    <mergeCell ref="B22:B23"/>
  </mergeCells>
  <hyperlinks>
    <hyperlink ref="A6" location="Sommaire!A1" display="Retour au Sommaire" xr:uid="{2AB8F709-B8ED-41C7-9BA8-16D0C0B3497F}"/>
  </hyperlinks>
  <pageMargins left="0.7" right="0.7" top="0.75" bottom="0.75" header="0.3" footer="0.3"/>
  <pageSetup paperSize="9" scale="76"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B22FD-14AD-47E8-BB28-B875F1684F7A}">
  <dimension ref="A6:P436"/>
  <sheetViews>
    <sheetView view="pageBreakPreview" zoomScaleNormal="100" zoomScaleSheetLayoutView="100" workbookViewId="0">
      <pane xSplit="16" ySplit="9" topLeftCell="BA10" activePane="bottomRight" state="frozen"/>
      <selection pane="topRight" activeCell="Q1" sqref="Q1"/>
      <selection pane="bottomLeft" activeCell="A10" sqref="A10"/>
      <selection pane="bottomRight" activeCell="O8" sqref="O8"/>
    </sheetView>
  </sheetViews>
  <sheetFormatPr defaultRowHeight="13.2"/>
  <sheetData>
    <row r="6" spans="1:16">
      <c r="A6" s="481" t="s">
        <v>536</v>
      </c>
    </row>
    <row r="9" spans="1:16" ht="18">
      <c r="A9" s="441" t="s">
        <v>528</v>
      </c>
    </row>
    <row r="11" spans="1:16" ht="14.4">
      <c r="A11" s="545" t="s">
        <v>529</v>
      </c>
      <c r="B11" s="545"/>
      <c r="C11" s="545"/>
      <c r="D11" s="545"/>
      <c r="E11" s="545"/>
      <c r="F11" s="545"/>
      <c r="G11" s="545"/>
      <c r="H11" s="545"/>
      <c r="I11" s="545"/>
      <c r="J11" s="545"/>
      <c r="K11" s="545"/>
      <c r="L11" s="545"/>
      <c r="M11" s="545"/>
      <c r="N11" s="545"/>
      <c r="O11" s="545"/>
      <c r="P11" s="545"/>
    </row>
    <row r="13" spans="1:16" ht="14.4">
      <c r="B13" s="476"/>
    </row>
    <row r="14" spans="1:16">
      <c r="B14" s="475"/>
    </row>
    <row r="15" spans="1:16">
      <c r="B15" s="475"/>
    </row>
    <row r="16" spans="1:16">
      <c r="B16" s="475"/>
    </row>
    <row r="17" spans="2:2">
      <c r="B17" s="475"/>
    </row>
    <row r="18" spans="2:2">
      <c r="B18" s="475"/>
    </row>
    <row r="19" spans="2:2">
      <c r="B19" s="475"/>
    </row>
    <row r="20" spans="2:2">
      <c r="B20" s="475"/>
    </row>
    <row r="21" spans="2:2">
      <c r="B21" s="475"/>
    </row>
    <row r="22" spans="2:2">
      <c r="B22" s="475"/>
    </row>
    <row r="23" spans="2:2">
      <c r="B23" s="475"/>
    </row>
    <row r="26" spans="2:2">
      <c r="B26" s="475"/>
    </row>
    <row r="29" spans="2:2">
      <c r="B29" s="475"/>
    </row>
    <row r="32" spans="2:2">
      <c r="B32" s="475"/>
    </row>
    <row r="435" spans="1:12" ht="14.4">
      <c r="A435" s="477" t="s">
        <v>530</v>
      </c>
      <c r="B435" s="477"/>
      <c r="C435" s="477"/>
      <c r="D435" s="477"/>
      <c r="E435" s="477"/>
      <c r="F435" s="477"/>
      <c r="G435" s="477"/>
      <c r="H435" s="477"/>
      <c r="I435" s="477"/>
      <c r="J435" s="477"/>
      <c r="K435" s="477"/>
      <c r="L435" s="477"/>
    </row>
    <row r="436" spans="1:12">
      <c r="A436" s="546"/>
      <c r="B436" s="546"/>
      <c r="C436" s="546"/>
      <c r="D436" s="546"/>
      <c r="E436" s="546"/>
      <c r="F436" s="546"/>
      <c r="G436" s="546"/>
      <c r="H436" s="546"/>
      <c r="I436" s="546"/>
      <c r="J436" s="546"/>
      <c r="K436" s="546"/>
      <c r="L436" s="546"/>
    </row>
  </sheetData>
  <mergeCells count="2">
    <mergeCell ref="A11:P11"/>
    <mergeCell ref="A436:L436"/>
  </mergeCells>
  <hyperlinks>
    <hyperlink ref="A6" location="Sommaire!A1" display="Retour au Sommaire" xr:uid="{F1861D56-632C-4A5B-9B8D-D799FC3C59DE}"/>
  </hyperlinks>
  <pageMargins left="0.7" right="0.7" top="0.75" bottom="0.75" header="0.3" footer="0.3"/>
  <pageSetup paperSize="9" scale="55"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E35F3-61FF-451A-9368-C745E6AD12CB}">
  <dimension ref="A5:B73"/>
  <sheetViews>
    <sheetView view="pageBreakPreview" zoomScale="115" zoomScaleNormal="100" zoomScaleSheetLayoutView="115" workbookViewId="0">
      <pane xSplit="15" ySplit="7" topLeftCell="P8" activePane="bottomRight" state="frozen"/>
      <selection pane="topRight" activeCell="P1" sqref="P1"/>
      <selection pane="bottomLeft" activeCell="A8" sqref="A8"/>
      <selection pane="bottomRight" activeCell="A5" sqref="A5"/>
    </sheetView>
  </sheetViews>
  <sheetFormatPr defaultRowHeight="13.2"/>
  <sheetData>
    <row r="5" spans="1:2">
      <c r="A5" s="481" t="s">
        <v>536</v>
      </c>
    </row>
    <row r="7" spans="1:2" ht="18">
      <c r="A7" s="441" t="s">
        <v>531</v>
      </c>
    </row>
    <row r="8" spans="1:2" ht="14.4">
      <c r="A8" s="477" t="s">
        <v>532</v>
      </c>
    </row>
    <row r="10" spans="1:2" ht="14.4">
      <c r="B10" s="477"/>
    </row>
    <row r="12" spans="1:2" ht="14.4">
      <c r="B12" s="478"/>
    </row>
    <row r="13" spans="1:2" ht="14.4">
      <c r="B13" s="478"/>
    </row>
    <row r="14" spans="1:2" ht="14.4">
      <c r="B14" s="478"/>
    </row>
    <row r="15" spans="1:2" ht="14.4">
      <c r="B15" s="478"/>
    </row>
    <row r="16" spans="1:2" ht="14.4">
      <c r="B16" s="478"/>
    </row>
    <row r="17" spans="2:2" ht="14.4">
      <c r="B17" s="478"/>
    </row>
    <row r="18" spans="2:2" ht="14.4">
      <c r="B18" s="478"/>
    </row>
    <row r="19" spans="2:2" ht="14.4">
      <c r="B19" s="478"/>
    </row>
    <row r="20" spans="2:2" ht="14.4">
      <c r="B20" s="478"/>
    </row>
    <row r="21" spans="2:2" ht="14.4">
      <c r="B21" s="478"/>
    </row>
    <row r="22" spans="2:2" ht="14.4">
      <c r="B22" s="478"/>
    </row>
    <row r="23" spans="2:2" ht="14.4">
      <c r="B23" s="478"/>
    </row>
    <row r="24" spans="2:2" ht="14.4">
      <c r="B24" s="478"/>
    </row>
    <row r="25" spans="2:2" ht="14.4">
      <c r="B25" s="478"/>
    </row>
    <row r="26" spans="2:2" ht="14.4">
      <c r="B26" s="478"/>
    </row>
    <row r="27" spans="2:2" ht="14.4">
      <c r="B27" s="478"/>
    </row>
    <row r="28" spans="2:2" ht="14.4">
      <c r="B28" s="478"/>
    </row>
    <row r="29" spans="2:2" ht="14.4">
      <c r="B29" s="478"/>
    </row>
    <row r="30" spans="2:2" ht="14.4">
      <c r="B30" s="478"/>
    </row>
    <row r="31" spans="2:2" ht="14.4">
      <c r="B31" s="478"/>
    </row>
    <row r="32" spans="2:2" ht="14.4">
      <c r="B32" s="478"/>
    </row>
    <row r="33" spans="2:2" ht="14.4">
      <c r="B33" s="478"/>
    </row>
    <row r="34" spans="2:2" ht="14.4">
      <c r="B34" s="478"/>
    </row>
    <row r="35" spans="2:2" ht="14.4">
      <c r="B35" s="478"/>
    </row>
    <row r="36" spans="2:2" ht="14.4">
      <c r="B36" s="478"/>
    </row>
    <row r="37" spans="2:2" ht="14.4">
      <c r="B37" s="478"/>
    </row>
    <row r="38" spans="2:2" ht="14.4">
      <c r="B38" s="478"/>
    </row>
    <row r="39" spans="2:2" ht="14.4">
      <c r="B39" s="478"/>
    </row>
    <row r="40" spans="2:2" ht="14.4">
      <c r="B40" s="478"/>
    </row>
    <row r="41" spans="2:2" ht="14.4">
      <c r="B41" s="478"/>
    </row>
    <row r="42" spans="2:2" ht="14.4">
      <c r="B42" s="478"/>
    </row>
    <row r="43" spans="2:2" ht="14.4">
      <c r="B43" s="478"/>
    </row>
    <row r="44" spans="2:2" ht="14.4">
      <c r="B44" s="478"/>
    </row>
    <row r="45" spans="2:2" ht="14.4">
      <c r="B45" s="478"/>
    </row>
    <row r="46" spans="2:2" ht="14.4">
      <c r="B46" s="478"/>
    </row>
    <row r="47" spans="2:2" ht="14.4">
      <c r="B47" s="478"/>
    </row>
    <row r="48" spans="2:2" ht="14.4">
      <c r="B48" s="478"/>
    </row>
    <row r="49" spans="2:2" ht="14.4">
      <c r="B49" s="478"/>
    </row>
    <row r="50" spans="2:2" ht="14.4">
      <c r="B50" s="478"/>
    </row>
    <row r="51" spans="2:2" ht="14.4">
      <c r="B51" s="478"/>
    </row>
    <row r="52" spans="2:2" ht="14.4">
      <c r="B52" s="478"/>
    </row>
    <row r="53" spans="2:2" ht="14.4">
      <c r="B53" s="478"/>
    </row>
    <row r="54" spans="2:2" ht="14.4">
      <c r="B54" s="478"/>
    </row>
    <row r="55" spans="2:2" ht="14.4">
      <c r="B55" s="478"/>
    </row>
    <row r="56" spans="2:2" ht="14.4">
      <c r="B56" s="478"/>
    </row>
    <row r="57" spans="2:2" ht="14.4">
      <c r="B57" s="478"/>
    </row>
    <row r="58" spans="2:2" ht="14.4">
      <c r="B58" s="478"/>
    </row>
    <row r="59" spans="2:2" ht="14.4">
      <c r="B59" s="478"/>
    </row>
    <row r="60" spans="2:2" ht="14.4">
      <c r="B60" s="478"/>
    </row>
    <row r="61" spans="2:2" ht="14.4">
      <c r="B61" s="478"/>
    </row>
    <row r="62" spans="2:2" ht="14.4">
      <c r="B62" s="478"/>
    </row>
    <row r="63" spans="2:2" ht="14.4">
      <c r="B63" s="478"/>
    </row>
    <row r="64" spans="2:2" ht="14.4">
      <c r="B64" s="478"/>
    </row>
    <row r="65" spans="1:2" ht="14.4">
      <c r="B65" s="478"/>
    </row>
    <row r="68" spans="1:2" ht="14.4">
      <c r="A68" s="477" t="s">
        <v>533</v>
      </c>
    </row>
    <row r="70" spans="1:2" ht="14.4">
      <c r="B70" s="477"/>
    </row>
    <row r="71" spans="1:2" ht="14.4">
      <c r="B71" s="479" t="s">
        <v>534</v>
      </c>
    </row>
    <row r="72" spans="1:2" ht="14.4">
      <c r="B72" s="480"/>
    </row>
    <row r="73" spans="1:2" ht="14.4">
      <c r="B73" s="480" t="s">
        <v>535</v>
      </c>
    </row>
  </sheetData>
  <hyperlinks>
    <hyperlink ref="A5" location="Sommaire!A1" display="Retour au Sommaire" xr:uid="{615C22F0-FFF3-4420-A9DD-71BD89ADCA4C}"/>
  </hyperlinks>
  <pageMargins left="0.7" right="0.7" top="0.75" bottom="0.75" header="0.3" footer="0.3"/>
  <pageSetup paperSize="9" scale="6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F5471-1FB5-49DE-9586-F361BE9C3A24}">
  <sheetPr>
    <tabColor theme="0" tint="-0.249977111117893"/>
  </sheetPr>
  <dimension ref="A1:N80"/>
  <sheetViews>
    <sheetView showGridLines="0" view="pageBreakPreview" zoomScale="60" zoomScaleNormal="85" zoomScalePageLayoutView="20" workbookViewId="0">
      <pane xSplit="4" ySplit="14" topLeftCell="E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2.33203125" style="271" bestFit="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SCANTOGO MINES</v>
      </c>
    </row>
    <row r="11" spans="1:14">
      <c r="C11" s="272" t="s">
        <v>156</v>
      </c>
      <c r="E11" s="273" t="s">
        <v>161</v>
      </c>
      <c r="F11" s="274" t="s">
        <v>73</v>
      </c>
      <c r="G11" s="273">
        <v>1000161343</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9392224499</v>
      </c>
      <c r="F15" s="351">
        <v>317222830</v>
      </c>
      <c r="G15" s="351">
        <v>9709447329</v>
      </c>
      <c r="I15" s="351">
        <v>9768720933</v>
      </c>
      <c r="J15" s="351">
        <v>-56033327</v>
      </c>
      <c r="K15" s="351">
        <v>9712687606</v>
      </c>
      <c r="M15" s="351">
        <v>-3240277</v>
      </c>
      <c r="N15" s="344"/>
    </row>
    <row r="16" spans="1:14">
      <c r="B16" s="276" t="s">
        <v>29</v>
      </c>
      <c r="C16" s="277"/>
      <c r="E16" s="286">
        <v>1331521713</v>
      </c>
      <c r="F16" s="286">
        <v>0</v>
      </c>
      <c r="G16" s="286">
        <v>1331521713</v>
      </c>
      <c r="I16" s="286">
        <v>1331521713</v>
      </c>
      <c r="J16" s="286">
        <v>0</v>
      </c>
      <c r="K16" s="286">
        <v>1331521713</v>
      </c>
      <c r="M16" s="286">
        <v>0</v>
      </c>
      <c r="N16" s="277"/>
    </row>
    <row r="17" spans="1:14">
      <c r="A17" s="270"/>
      <c r="B17" s="353" t="s">
        <v>98</v>
      </c>
      <c r="C17" s="354" t="s">
        <v>50</v>
      </c>
      <c r="E17" s="357">
        <v>500000</v>
      </c>
      <c r="F17" s="357">
        <v>0</v>
      </c>
      <c r="G17" s="357">
        <v>500000</v>
      </c>
      <c r="I17" s="357">
        <v>500000</v>
      </c>
      <c r="J17" s="357">
        <v>0</v>
      </c>
      <c r="K17" s="357">
        <v>500000</v>
      </c>
      <c r="M17" s="357">
        <v>0</v>
      </c>
      <c r="N17" s="354"/>
    </row>
    <row r="18" spans="1:14">
      <c r="A18" s="270"/>
      <c r="B18" s="270" t="s">
        <v>99</v>
      </c>
      <c r="C18" s="283" t="s">
        <v>51</v>
      </c>
      <c r="E18" s="290">
        <v>4500000</v>
      </c>
      <c r="F18" s="290">
        <v>0</v>
      </c>
      <c r="G18" s="290">
        <v>4500000</v>
      </c>
      <c r="I18" s="290">
        <v>4500000</v>
      </c>
      <c r="J18" s="290">
        <v>0</v>
      </c>
      <c r="K18" s="290">
        <v>4500000</v>
      </c>
      <c r="M18" s="290">
        <v>0</v>
      </c>
      <c r="N18" s="283"/>
    </row>
    <row r="19" spans="1:14" ht="24">
      <c r="A19" s="270"/>
      <c r="B19" s="353" t="s">
        <v>100</v>
      </c>
      <c r="C19" s="354" t="s">
        <v>52</v>
      </c>
      <c r="E19" s="357">
        <v>44352186</v>
      </c>
      <c r="F19" s="357">
        <v>0</v>
      </c>
      <c r="G19" s="357">
        <v>44352186</v>
      </c>
      <c r="I19" s="357">
        <v>2712750</v>
      </c>
      <c r="J19" s="357">
        <v>0</v>
      </c>
      <c r="K19" s="357">
        <v>2712750</v>
      </c>
      <c r="M19" s="357">
        <v>41639436</v>
      </c>
      <c r="N19" s="354" t="s">
        <v>247</v>
      </c>
    </row>
    <row r="20" spans="1:14" ht="24">
      <c r="A20" s="270"/>
      <c r="B20" s="270" t="s">
        <v>101</v>
      </c>
      <c r="C20" s="283" t="s">
        <v>53</v>
      </c>
      <c r="E20" s="290">
        <v>1282169527</v>
      </c>
      <c r="F20" s="290">
        <v>0</v>
      </c>
      <c r="G20" s="290">
        <v>1282169527</v>
      </c>
      <c r="I20" s="290">
        <v>1323808963</v>
      </c>
      <c r="J20" s="290">
        <v>0</v>
      </c>
      <c r="K20" s="290">
        <v>1323808963</v>
      </c>
      <c r="M20" s="290">
        <v>-41639436</v>
      </c>
      <c r="N20" s="283" t="s">
        <v>246</v>
      </c>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4551989053</v>
      </c>
      <c r="F22" s="286">
        <v>0</v>
      </c>
      <c r="G22" s="286">
        <v>4551989053</v>
      </c>
      <c r="H22" s="274"/>
      <c r="I22" s="286">
        <v>4534217065</v>
      </c>
      <c r="J22" s="286">
        <v>0</v>
      </c>
      <c r="K22" s="286">
        <v>4534217065</v>
      </c>
      <c r="L22" s="274"/>
      <c r="M22" s="286">
        <v>17771988</v>
      </c>
      <c r="N22" s="277"/>
    </row>
    <row r="23" spans="1:14" ht="9.75" customHeight="1">
      <c r="A23" s="270"/>
      <c r="B23" s="270" t="s">
        <v>103</v>
      </c>
      <c r="C23" s="269" t="s">
        <v>32</v>
      </c>
      <c r="E23" s="290"/>
      <c r="F23" s="290">
        <v>0</v>
      </c>
      <c r="G23" s="290">
        <v>0</v>
      </c>
      <c r="I23" s="290">
        <v>0</v>
      </c>
      <c r="J23" s="290">
        <v>0</v>
      </c>
      <c r="K23" s="290">
        <v>0</v>
      </c>
      <c r="M23" s="290">
        <v>0</v>
      </c>
    </row>
    <row r="24" spans="1:14" ht="10.5" customHeight="1">
      <c r="A24" s="270"/>
      <c r="B24" s="353" t="s">
        <v>104</v>
      </c>
      <c r="C24" s="354" t="s">
        <v>33</v>
      </c>
      <c r="E24" s="357"/>
      <c r="F24" s="357">
        <v>0</v>
      </c>
      <c r="G24" s="357">
        <v>0</v>
      </c>
      <c r="I24" s="357">
        <v>76746969</v>
      </c>
      <c r="J24" s="357">
        <v>0</v>
      </c>
      <c r="K24" s="357">
        <v>76746969</v>
      </c>
      <c r="M24" s="357">
        <v>-76746969</v>
      </c>
      <c r="N24" s="354" t="s">
        <v>246</v>
      </c>
    </row>
    <row r="25" spans="1:14" ht="9.75" customHeight="1">
      <c r="A25" s="270"/>
      <c r="B25" s="270" t="s">
        <v>105</v>
      </c>
      <c r="C25" s="283" t="s">
        <v>31</v>
      </c>
      <c r="E25" s="290"/>
      <c r="F25" s="290">
        <v>0</v>
      </c>
      <c r="G25" s="290">
        <v>0</v>
      </c>
      <c r="I25" s="290">
        <v>0</v>
      </c>
      <c r="J25" s="290">
        <v>0</v>
      </c>
      <c r="K25" s="290">
        <v>0</v>
      </c>
      <c r="M25" s="290">
        <v>0</v>
      </c>
      <c r="N25" s="283"/>
    </row>
    <row r="26" spans="1:14" ht="9.75" customHeight="1">
      <c r="A26" s="270"/>
      <c r="B26" s="353" t="s">
        <v>106</v>
      </c>
      <c r="C26" s="354" t="s">
        <v>34</v>
      </c>
      <c r="E26" s="357">
        <v>599576368</v>
      </c>
      <c r="F26" s="357">
        <v>0</v>
      </c>
      <c r="G26" s="357">
        <v>599576368</v>
      </c>
      <c r="I26" s="357">
        <v>599576368</v>
      </c>
      <c r="J26" s="357">
        <v>0</v>
      </c>
      <c r="K26" s="357">
        <v>599576368</v>
      </c>
      <c r="M26" s="357">
        <v>0</v>
      </c>
      <c r="N26" s="354"/>
    </row>
    <row r="27" spans="1:14" ht="9" customHeight="1">
      <c r="A27" s="270"/>
      <c r="B27" s="270" t="s">
        <v>107</v>
      </c>
      <c r="C27" s="283" t="s">
        <v>35</v>
      </c>
      <c r="E27" s="290">
        <v>150000</v>
      </c>
      <c r="F27" s="290">
        <v>0</v>
      </c>
      <c r="G27" s="290">
        <v>150000</v>
      </c>
      <c r="I27" s="290">
        <v>0</v>
      </c>
      <c r="J27" s="290">
        <v>0</v>
      </c>
      <c r="K27" s="290">
        <v>0</v>
      </c>
      <c r="M27" s="290">
        <v>150000</v>
      </c>
      <c r="N27" s="283" t="s">
        <v>247</v>
      </c>
    </row>
    <row r="28" spans="1:14" ht="11.25" customHeight="1">
      <c r="A28" s="270"/>
      <c r="B28" s="353" t="s">
        <v>108</v>
      </c>
      <c r="C28" s="354" t="s">
        <v>36</v>
      </c>
      <c r="E28" s="357">
        <v>290971401</v>
      </c>
      <c r="F28" s="357">
        <v>0</v>
      </c>
      <c r="G28" s="357">
        <v>290971401</v>
      </c>
      <c r="I28" s="357">
        <v>309066566</v>
      </c>
      <c r="J28" s="357">
        <v>0</v>
      </c>
      <c r="K28" s="357">
        <v>309066566</v>
      </c>
      <c r="M28" s="357">
        <v>-18095165</v>
      </c>
      <c r="N28" s="354" t="s">
        <v>246</v>
      </c>
    </row>
    <row r="29" spans="1:14" ht="10.5" customHeight="1">
      <c r="A29" s="270"/>
      <c r="B29" s="270" t="s">
        <v>109</v>
      </c>
      <c r="C29" s="269" t="s">
        <v>37</v>
      </c>
      <c r="E29" s="290">
        <v>0</v>
      </c>
      <c r="F29" s="290">
        <v>0</v>
      </c>
      <c r="G29" s="290">
        <v>0</v>
      </c>
      <c r="I29" s="290">
        <v>0</v>
      </c>
      <c r="J29" s="290">
        <v>0</v>
      </c>
      <c r="K29" s="290">
        <v>0</v>
      </c>
      <c r="M29" s="290">
        <v>0</v>
      </c>
    </row>
    <row r="30" spans="1:14">
      <c r="A30" s="270"/>
      <c r="B30" s="353" t="s">
        <v>110</v>
      </c>
      <c r="C30" s="354" t="s">
        <v>38</v>
      </c>
      <c r="E30" s="357">
        <v>0</v>
      </c>
      <c r="F30" s="357">
        <v>0</v>
      </c>
      <c r="G30" s="357">
        <v>0</v>
      </c>
      <c r="I30" s="357">
        <v>0</v>
      </c>
      <c r="J30" s="357">
        <v>0</v>
      </c>
      <c r="K30" s="357">
        <v>0</v>
      </c>
      <c r="M30" s="357">
        <v>0</v>
      </c>
      <c r="N30" s="354"/>
    </row>
    <row r="31" spans="1:14" ht="24">
      <c r="A31" s="270"/>
      <c r="B31" s="270" t="s">
        <v>111</v>
      </c>
      <c r="C31" s="283" t="s">
        <v>39</v>
      </c>
      <c r="E31" s="290">
        <v>3143362574</v>
      </c>
      <c r="F31" s="290">
        <v>0</v>
      </c>
      <c r="G31" s="290">
        <v>3143362574</v>
      </c>
      <c r="I31" s="290">
        <v>3152663388</v>
      </c>
      <c r="J31" s="290">
        <v>0</v>
      </c>
      <c r="K31" s="290">
        <v>3152663388</v>
      </c>
      <c r="M31" s="290">
        <v>-9300814</v>
      </c>
      <c r="N31" s="283" t="s">
        <v>246</v>
      </c>
    </row>
    <row r="32" spans="1:14" ht="12" customHeight="1">
      <c r="A32" s="270"/>
      <c r="B32" s="353" t="s">
        <v>96</v>
      </c>
      <c r="C32" s="354" t="s">
        <v>41</v>
      </c>
      <c r="E32" s="357">
        <v>517928710</v>
      </c>
      <c r="F32" s="357">
        <v>0</v>
      </c>
      <c r="G32" s="357">
        <v>517928710</v>
      </c>
      <c r="I32" s="357">
        <v>396163774</v>
      </c>
      <c r="J32" s="357">
        <v>0</v>
      </c>
      <c r="K32" s="357">
        <v>396163774</v>
      </c>
      <c r="M32" s="357">
        <v>121764936</v>
      </c>
      <c r="N32" s="354" t="s">
        <v>247</v>
      </c>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c r="F37" s="290">
        <v>0</v>
      </c>
      <c r="G37" s="290">
        <v>0</v>
      </c>
      <c r="I37" s="290">
        <v>0</v>
      </c>
      <c r="J37" s="290">
        <v>0</v>
      </c>
      <c r="K37" s="290">
        <v>0</v>
      </c>
      <c r="M37" s="290">
        <v>0</v>
      </c>
      <c r="N37" s="283"/>
    </row>
    <row r="38" spans="1:14">
      <c r="A38" s="270"/>
      <c r="B38" s="353" t="s">
        <v>168</v>
      </c>
      <c r="C38" s="354" t="s">
        <v>170</v>
      </c>
      <c r="E38" s="357"/>
      <c r="F38" s="357">
        <v>0</v>
      </c>
      <c r="G38" s="357">
        <v>0</v>
      </c>
      <c r="I38" s="357">
        <v>0</v>
      </c>
      <c r="J38" s="357">
        <v>0</v>
      </c>
      <c r="K38" s="357">
        <v>0</v>
      </c>
      <c r="M38" s="357">
        <v>0</v>
      </c>
      <c r="N38" s="354"/>
    </row>
    <row r="39" spans="1:14">
      <c r="A39" s="270"/>
      <c r="B39" s="270" t="s">
        <v>169</v>
      </c>
      <c r="C39" s="269" t="s">
        <v>250</v>
      </c>
      <c r="E39" s="290"/>
      <c r="F39" s="290">
        <v>0</v>
      </c>
      <c r="G39" s="290">
        <v>0</v>
      </c>
      <c r="I39" s="290">
        <v>0</v>
      </c>
      <c r="J39" s="290">
        <v>0</v>
      </c>
      <c r="K39" s="290">
        <v>0</v>
      </c>
      <c r="M39" s="290">
        <v>0</v>
      </c>
    </row>
    <row r="40" spans="1:14">
      <c r="A40" s="270"/>
      <c r="B40" s="276" t="s">
        <v>86</v>
      </c>
      <c r="C40" s="277"/>
      <c r="E40" s="286">
        <v>2604929499</v>
      </c>
      <c r="F40" s="286">
        <v>317222830</v>
      </c>
      <c r="G40" s="286">
        <v>2922152329</v>
      </c>
      <c r="I40" s="286">
        <v>2943164594</v>
      </c>
      <c r="J40" s="286">
        <v>0</v>
      </c>
      <c r="K40" s="286">
        <v>2943164594</v>
      </c>
      <c r="M40" s="286">
        <v>-21012265</v>
      </c>
      <c r="N40" s="277"/>
    </row>
    <row r="41" spans="1:14" ht="24">
      <c r="A41" s="270"/>
      <c r="B41" s="353" t="s">
        <v>117</v>
      </c>
      <c r="C41" s="354" t="s">
        <v>45</v>
      </c>
      <c r="E41" s="357">
        <v>2604929499</v>
      </c>
      <c r="F41" s="357">
        <v>-1337572896</v>
      </c>
      <c r="G41" s="357">
        <v>1267356603</v>
      </c>
      <c r="I41" s="357">
        <v>1276469760</v>
      </c>
      <c r="J41" s="357">
        <v>0</v>
      </c>
      <c r="K41" s="357">
        <v>1276469760</v>
      </c>
      <c r="M41" s="357">
        <v>-9113157</v>
      </c>
      <c r="N41" s="354" t="s">
        <v>247</v>
      </c>
    </row>
    <row r="42" spans="1:14" ht="24">
      <c r="A42" s="270"/>
      <c r="B42" s="270" t="s">
        <v>118</v>
      </c>
      <c r="C42" s="283" t="s">
        <v>46</v>
      </c>
      <c r="E42" s="290"/>
      <c r="F42" s="290">
        <v>1524788468</v>
      </c>
      <c r="G42" s="290">
        <v>1524788468</v>
      </c>
      <c r="I42" s="290">
        <v>1535752735</v>
      </c>
      <c r="J42" s="290">
        <v>0</v>
      </c>
      <c r="K42" s="290">
        <v>1535752735</v>
      </c>
      <c r="M42" s="290">
        <v>-10964267</v>
      </c>
      <c r="N42" s="283" t="s">
        <v>246</v>
      </c>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c r="F44" s="290">
        <v>130007258</v>
      </c>
      <c r="G44" s="290">
        <v>130007258</v>
      </c>
      <c r="I44" s="290">
        <v>130942099</v>
      </c>
      <c r="J44" s="290">
        <v>0</v>
      </c>
      <c r="K44" s="290">
        <v>130942099</v>
      </c>
      <c r="M44" s="290">
        <v>-934841</v>
      </c>
      <c r="N44" s="283" t="s">
        <v>246</v>
      </c>
    </row>
    <row r="45" spans="1:14">
      <c r="A45" s="270"/>
      <c r="B45" s="276" t="s">
        <v>28</v>
      </c>
      <c r="C45" s="277"/>
      <c r="E45" s="286">
        <v>513614331</v>
      </c>
      <c r="F45" s="286">
        <v>0</v>
      </c>
      <c r="G45" s="286">
        <v>513614331</v>
      </c>
      <c r="I45" s="286">
        <v>513614331</v>
      </c>
      <c r="J45" s="286">
        <v>0</v>
      </c>
      <c r="K45" s="286">
        <v>513614331</v>
      </c>
      <c r="M45" s="286">
        <v>0</v>
      </c>
      <c r="N45" s="277"/>
    </row>
    <row r="46" spans="1:14">
      <c r="A46" s="270"/>
      <c r="B46" s="353" t="s">
        <v>121</v>
      </c>
      <c r="C46" s="354" t="s">
        <v>48</v>
      </c>
      <c r="E46" s="357">
        <v>513614331</v>
      </c>
      <c r="F46" s="357">
        <v>0</v>
      </c>
      <c r="G46" s="357">
        <v>513614331</v>
      </c>
      <c r="I46" s="357">
        <v>513614331</v>
      </c>
      <c r="J46" s="357">
        <v>0</v>
      </c>
      <c r="K46" s="357">
        <v>513614331</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6384273</v>
      </c>
      <c r="F51" s="286">
        <v>0</v>
      </c>
      <c r="G51" s="286">
        <v>6384273</v>
      </c>
      <c r="I51" s="286">
        <v>6384273</v>
      </c>
      <c r="J51" s="286">
        <v>0</v>
      </c>
      <c r="K51" s="286">
        <v>6384273</v>
      </c>
      <c r="M51" s="286">
        <v>0</v>
      </c>
      <c r="N51" s="277"/>
    </row>
    <row r="52" spans="1:14">
      <c r="A52" s="270"/>
      <c r="B52" s="353" t="s">
        <v>125</v>
      </c>
      <c r="C52" s="354" t="s">
        <v>56</v>
      </c>
      <c r="E52" s="357">
        <v>6384273</v>
      </c>
      <c r="F52" s="357">
        <v>0</v>
      </c>
      <c r="G52" s="357">
        <v>6384273</v>
      </c>
      <c r="I52" s="357">
        <v>6384273</v>
      </c>
      <c r="J52" s="357">
        <v>0</v>
      </c>
      <c r="K52" s="357">
        <v>6384273</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383785630</v>
      </c>
      <c r="F60" s="286">
        <v>0</v>
      </c>
      <c r="G60" s="286">
        <v>383785630</v>
      </c>
      <c r="I60" s="286">
        <v>439818957</v>
      </c>
      <c r="J60" s="286">
        <v>-56033327</v>
      </c>
      <c r="K60" s="286">
        <v>383785630</v>
      </c>
      <c r="M60" s="286">
        <v>0</v>
      </c>
      <c r="N60" s="277"/>
    </row>
    <row r="61" spans="1:14">
      <c r="A61" s="270"/>
      <c r="B61" s="270" t="s">
        <v>132</v>
      </c>
      <c r="C61" s="296" t="s">
        <v>63</v>
      </c>
      <c r="E61" s="290">
        <v>383785630</v>
      </c>
      <c r="F61" s="290">
        <v>0</v>
      </c>
      <c r="G61" s="290">
        <v>383785630</v>
      </c>
      <c r="I61" s="290">
        <v>439818957</v>
      </c>
      <c r="J61" s="290">
        <v>-56033327</v>
      </c>
      <c r="K61" s="290">
        <v>383785630</v>
      </c>
      <c r="M61" s="290">
        <v>0</v>
      </c>
      <c r="N61" s="283"/>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9392224499</v>
      </c>
      <c r="F66" s="374">
        <v>317222830</v>
      </c>
      <c r="G66" s="374">
        <v>9709447329</v>
      </c>
      <c r="H66" s="298"/>
      <c r="I66" s="374">
        <v>9768720933</v>
      </c>
      <c r="J66" s="374">
        <v>-56033327</v>
      </c>
      <c r="K66" s="374">
        <v>9712687606</v>
      </c>
      <c r="L66" s="298"/>
      <c r="M66" s="374">
        <v>-3240277</v>
      </c>
      <c r="N66" s="350"/>
    </row>
    <row r="67" spans="1:14">
      <c r="A67" s="270"/>
      <c r="B67" s="276" t="s">
        <v>385</v>
      </c>
      <c r="C67" s="277"/>
      <c r="E67" s="286">
        <v>599260443</v>
      </c>
      <c r="F67" s="286">
        <v>0</v>
      </c>
      <c r="G67" s="286">
        <v>599260443</v>
      </c>
      <c r="I67" s="286"/>
      <c r="J67" s="286"/>
      <c r="K67" s="286"/>
      <c r="M67" s="286"/>
      <c r="N67" s="277"/>
    </row>
    <row r="68" spans="1:14">
      <c r="A68" s="270"/>
      <c r="B68" s="353" t="s">
        <v>135</v>
      </c>
      <c r="C68" s="354" t="s">
        <v>67</v>
      </c>
      <c r="E68" s="357">
        <v>599260443</v>
      </c>
      <c r="F68" s="357">
        <v>0</v>
      </c>
      <c r="G68" s="357">
        <v>599260443</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599260443</v>
      </c>
      <c r="F70" s="374">
        <v>0</v>
      </c>
      <c r="G70" s="374">
        <v>599260443</v>
      </c>
      <c r="H70" s="298"/>
      <c r="I70" s="374">
        <v>0</v>
      </c>
      <c r="J70" s="374">
        <v>0</v>
      </c>
      <c r="K70" s="374">
        <v>0</v>
      </c>
      <c r="L70" s="298"/>
      <c r="M70" s="374">
        <v>0</v>
      </c>
      <c r="N70" s="350"/>
    </row>
    <row r="71" spans="1:14">
      <c r="A71" s="270"/>
      <c r="B71" s="276" t="s">
        <v>386</v>
      </c>
      <c r="C71" s="277"/>
      <c r="E71" s="286">
        <v>0</v>
      </c>
      <c r="F71" s="286">
        <v>0</v>
      </c>
      <c r="G71" s="286">
        <v>0</v>
      </c>
      <c r="I71" s="286">
        <v>359745820.80000001</v>
      </c>
      <c r="J71" s="286">
        <v>0</v>
      </c>
      <c r="K71" s="286">
        <v>359745820.80000001</v>
      </c>
      <c r="M71" s="286"/>
      <c r="N71" s="277"/>
    </row>
    <row r="72" spans="1:14" ht="12.75" customHeight="1">
      <c r="A72" s="270"/>
      <c r="B72" s="353" t="s">
        <v>137</v>
      </c>
      <c r="C72" s="367" t="s">
        <v>69</v>
      </c>
      <c r="E72" s="368"/>
      <c r="F72" s="368"/>
      <c r="G72" s="368"/>
      <c r="I72" s="357">
        <v>299788184</v>
      </c>
      <c r="J72" s="357">
        <v>0</v>
      </c>
      <c r="K72" s="357">
        <v>299788184</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59957636.800000004</v>
      </c>
      <c r="J74" s="357">
        <v>0</v>
      </c>
      <c r="K74" s="357">
        <v>59957636.800000004</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9392224499</v>
      </c>
      <c r="F79" s="381">
        <v>317222830</v>
      </c>
      <c r="G79" s="381">
        <v>9709447329</v>
      </c>
      <c r="I79" s="381">
        <v>9768720933</v>
      </c>
      <c r="J79" s="381">
        <v>-56033327</v>
      </c>
      <c r="K79" s="381">
        <v>9712687606</v>
      </c>
      <c r="M79" s="381">
        <v>-3240277</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73" priority="2" operator="containsText" text="ERROR">
      <formula>NOT(ISERROR(SEARCH("ERROR",F80)))</formula>
    </cfRule>
  </conditionalFormatting>
  <conditionalFormatting sqref="J80">
    <cfRule type="containsText" dxfId="172" priority="1" operator="containsText" text="ERROR">
      <formula>NOT(ISERROR(SEARCH("ERROR",J80)))</formula>
    </cfRule>
  </conditionalFormatting>
  <dataValidations count="1">
    <dataValidation type="list" allowBlank="1" showInputMessage="1" showErrorMessage="1" sqref="N69 N17:N57 N59 N71:N78 N61:N66" xr:uid="{00000000-0002-0000-1100-000004000000}">
      <formula1>FinalDiff</formula1>
    </dataValidation>
  </dataValidations>
  <hyperlinks>
    <hyperlink ref="A5" location="Sommaire!A1" display="Retour au Sommaire" xr:uid="{C5A6AF62-EDA1-400A-A50B-24D23E1626E5}"/>
  </hyperlinks>
  <pageMargins left="0.7" right="0.7" top="0.75" bottom="0.75" header="0.3" footer="0.3"/>
  <pageSetup paperSize="9" scale="62"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A2C8-7095-4D33-8148-519CA6754A8A}">
  <dimension ref="A6:E27"/>
  <sheetViews>
    <sheetView view="pageBreakPreview" zoomScaleNormal="70" zoomScaleSheetLayoutView="100" workbookViewId="0">
      <pane xSplit="5" ySplit="13" topLeftCell="F14" activePane="bottomRight" state="frozen"/>
      <selection pane="topRight" activeCell="F1" sqref="F1"/>
      <selection pane="bottomLeft" activeCell="A14" sqref="A14"/>
      <selection pane="bottomRight" activeCell="F14" sqref="F14"/>
    </sheetView>
  </sheetViews>
  <sheetFormatPr defaultRowHeight="13.2"/>
  <cols>
    <col min="1" max="1" width="20" customWidth="1"/>
    <col min="2" max="2" width="8.77734375" customWidth="1"/>
    <col min="3" max="3" width="61.33203125" customWidth="1"/>
    <col min="4" max="4" width="31.44140625" customWidth="1"/>
    <col min="5" max="5" width="63.88671875" customWidth="1"/>
  </cols>
  <sheetData>
    <row r="6" spans="1:5">
      <c r="A6" s="481" t="s">
        <v>536</v>
      </c>
    </row>
    <row r="9" spans="1:5" ht="18">
      <c r="A9" s="441" t="s">
        <v>484</v>
      </c>
    </row>
    <row r="11" spans="1:5" ht="13.8" thickBot="1"/>
    <row r="12" spans="1:5">
      <c r="A12" s="594" t="s">
        <v>485</v>
      </c>
      <c r="B12" s="596" t="s">
        <v>486</v>
      </c>
      <c r="C12" s="596"/>
      <c r="D12" s="597" t="s">
        <v>487</v>
      </c>
      <c r="E12" s="598"/>
    </row>
    <row r="13" spans="1:5" ht="13.8" thickBot="1">
      <c r="A13" s="595"/>
      <c r="B13" s="588" t="s">
        <v>488</v>
      </c>
      <c r="C13" s="588" t="s">
        <v>489</v>
      </c>
      <c r="D13" s="589" t="s">
        <v>488</v>
      </c>
      <c r="E13" s="590" t="s">
        <v>490</v>
      </c>
    </row>
    <row r="14" spans="1:5" ht="24">
      <c r="A14" s="599" t="s">
        <v>491</v>
      </c>
      <c r="B14" s="601" t="s">
        <v>492</v>
      </c>
      <c r="C14" s="539" t="s">
        <v>493</v>
      </c>
      <c r="D14" s="601" t="s">
        <v>494</v>
      </c>
      <c r="E14" s="592" t="s">
        <v>495</v>
      </c>
    </row>
    <row r="15" spans="1:5" ht="192.6" thickBot="1">
      <c r="A15" s="600"/>
      <c r="B15" s="602"/>
      <c r="C15" s="541"/>
      <c r="D15" s="602"/>
      <c r="E15" s="470" t="s">
        <v>496</v>
      </c>
    </row>
    <row r="16" spans="1:5" ht="36">
      <c r="A16" s="471" t="s">
        <v>497</v>
      </c>
      <c r="B16" s="547" t="s">
        <v>494</v>
      </c>
      <c r="C16" s="549" t="s">
        <v>499</v>
      </c>
      <c r="D16" s="547" t="s">
        <v>494</v>
      </c>
      <c r="E16" s="473" t="s">
        <v>500</v>
      </c>
    </row>
    <row r="17" spans="1:5" ht="180.6" thickBot="1">
      <c r="A17" s="472" t="s">
        <v>498</v>
      </c>
      <c r="B17" s="548"/>
      <c r="C17" s="550"/>
      <c r="D17" s="548"/>
      <c r="E17" s="474" t="s">
        <v>501</v>
      </c>
    </row>
    <row r="18" spans="1:5" ht="36">
      <c r="A18" s="591" t="s">
        <v>502</v>
      </c>
      <c r="B18" s="601" t="s">
        <v>494</v>
      </c>
      <c r="C18" s="539" t="s">
        <v>504</v>
      </c>
      <c r="D18" s="601" t="s">
        <v>505</v>
      </c>
      <c r="E18" s="592" t="s">
        <v>506</v>
      </c>
    </row>
    <row r="19" spans="1:5" ht="120.6" thickBot="1">
      <c r="A19" s="593" t="s">
        <v>503</v>
      </c>
      <c r="B19" s="602"/>
      <c r="C19" s="541"/>
      <c r="D19" s="602"/>
      <c r="E19" s="470" t="s">
        <v>507</v>
      </c>
    </row>
    <row r="20" spans="1:5" ht="24">
      <c r="A20" s="471" t="s">
        <v>508</v>
      </c>
      <c r="B20" s="547" t="s">
        <v>494</v>
      </c>
      <c r="C20" s="549" t="s">
        <v>510</v>
      </c>
      <c r="D20" s="547" t="s">
        <v>505</v>
      </c>
      <c r="E20" s="473" t="s">
        <v>511</v>
      </c>
    </row>
    <row r="21" spans="1:5" ht="120.6" thickBot="1">
      <c r="A21" s="472" t="s">
        <v>509</v>
      </c>
      <c r="B21" s="548"/>
      <c r="C21" s="550"/>
      <c r="D21" s="548"/>
      <c r="E21" s="474" t="s">
        <v>512</v>
      </c>
    </row>
    <row r="22" spans="1:5" ht="59.4" customHeight="1">
      <c r="A22" s="591" t="s">
        <v>513</v>
      </c>
      <c r="B22" s="601" t="s">
        <v>494</v>
      </c>
      <c r="C22" s="539" t="s">
        <v>515</v>
      </c>
      <c r="D22" s="601" t="s">
        <v>505</v>
      </c>
      <c r="E22" s="592" t="s">
        <v>516</v>
      </c>
    </row>
    <row r="23" spans="1:5" ht="36.6" thickBot="1">
      <c r="A23" s="593" t="s">
        <v>514</v>
      </c>
      <c r="B23" s="602"/>
      <c r="C23" s="541"/>
      <c r="D23" s="602"/>
      <c r="E23" s="470" t="s">
        <v>517</v>
      </c>
    </row>
    <row r="24" spans="1:5" ht="36">
      <c r="A24" s="471" t="s">
        <v>518</v>
      </c>
      <c r="B24" s="547" t="s">
        <v>494</v>
      </c>
      <c r="C24" s="549" t="s">
        <v>520</v>
      </c>
      <c r="D24" s="547" t="s">
        <v>505</v>
      </c>
      <c r="E24" s="473" t="s">
        <v>521</v>
      </c>
    </row>
    <row r="25" spans="1:5" ht="48.6" thickBot="1">
      <c r="A25" s="472" t="s">
        <v>519</v>
      </c>
      <c r="B25" s="548"/>
      <c r="C25" s="550"/>
      <c r="D25" s="548"/>
      <c r="E25" s="474" t="s">
        <v>522</v>
      </c>
    </row>
    <row r="26" spans="1:5" ht="36">
      <c r="A26" s="591" t="s">
        <v>523</v>
      </c>
      <c r="B26" s="601" t="s">
        <v>494</v>
      </c>
      <c r="C26" s="539" t="s">
        <v>525</v>
      </c>
      <c r="D26" s="601" t="s">
        <v>505</v>
      </c>
      <c r="E26" s="592" t="s">
        <v>526</v>
      </c>
    </row>
    <row r="27" spans="1:5" ht="48.6" thickBot="1">
      <c r="A27" s="593" t="s">
        <v>524</v>
      </c>
      <c r="B27" s="602"/>
      <c r="C27" s="541"/>
      <c r="D27" s="602"/>
      <c r="E27" s="470" t="s">
        <v>527</v>
      </c>
    </row>
  </sheetData>
  <mergeCells count="25">
    <mergeCell ref="B24:B25"/>
    <mergeCell ref="C24:C25"/>
    <mergeCell ref="D24:D25"/>
    <mergeCell ref="B26:B27"/>
    <mergeCell ref="C26:C27"/>
    <mergeCell ref="D26:D27"/>
    <mergeCell ref="B20:B21"/>
    <mergeCell ref="C20:C21"/>
    <mergeCell ref="D20:D21"/>
    <mergeCell ref="B22:B23"/>
    <mergeCell ref="C22:C23"/>
    <mergeCell ref="D22:D23"/>
    <mergeCell ref="B16:B17"/>
    <mergeCell ref="C16:C17"/>
    <mergeCell ref="D16:D17"/>
    <mergeCell ref="B18:B19"/>
    <mergeCell ref="C18:C19"/>
    <mergeCell ref="D18:D19"/>
    <mergeCell ref="A12:A13"/>
    <mergeCell ref="B12:C12"/>
    <mergeCell ref="D12:E12"/>
    <mergeCell ref="A14:A15"/>
    <mergeCell ref="B14:B15"/>
    <mergeCell ref="C14:C15"/>
    <mergeCell ref="D14:D15"/>
  </mergeCells>
  <hyperlinks>
    <hyperlink ref="A6" location="Sommaire!A1" display="Retour au Sommaire" xr:uid="{4910923D-F184-4526-9916-AE5A716EE837}"/>
  </hyperlinks>
  <pageMargins left="0.7" right="0.7" top="0.75" bottom="0.75" header="0.3" footer="0.3"/>
  <pageSetup paperSize="9" scale="46"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J22"/>
  <sheetViews>
    <sheetView topLeftCell="A29" zoomScaleNormal="100" workbookViewId="0">
      <selection activeCell="C60" sqref="C60"/>
    </sheetView>
  </sheetViews>
  <sheetFormatPr defaultColWidth="9.109375" defaultRowHeight="13.2"/>
  <cols>
    <col min="1" max="1" width="9.109375" style="116" customWidth="1"/>
    <col min="2" max="2" width="38.44140625" style="116" customWidth="1"/>
    <col min="3" max="3" width="27" style="116" customWidth="1"/>
    <col min="4" max="4" width="16.5546875" style="116" customWidth="1"/>
    <col min="5" max="5" width="9.109375" style="116"/>
    <col min="6" max="6" width="22" style="116" customWidth="1"/>
    <col min="7" max="7" width="17.5546875" style="116" customWidth="1"/>
    <col min="8" max="8" width="22" style="116" customWidth="1"/>
    <col min="9" max="9" width="11" style="116" customWidth="1"/>
    <col min="10" max="16384" width="9.109375" style="116"/>
  </cols>
  <sheetData>
    <row r="1" spans="1:10">
      <c r="C1" s="117"/>
      <c r="D1" s="118"/>
      <c r="G1" s="117"/>
      <c r="H1" s="117"/>
    </row>
    <row r="2" spans="1:10">
      <c r="B2" s="551" t="s">
        <v>194</v>
      </c>
      <c r="C2" s="117"/>
      <c r="G2" s="266"/>
      <c r="H2" s="119"/>
      <c r="I2" s="120">
        <f>+G2/1000000000</f>
        <v>0</v>
      </c>
      <c r="J2" s="120">
        <f>+H2/1000000000</f>
        <v>0</v>
      </c>
    </row>
    <row r="3" spans="1:10">
      <c r="B3" s="551"/>
      <c r="C3" s="117"/>
      <c r="G3" s="266"/>
      <c r="H3" s="119"/>
      <c r="I3" s="120">
        <f>+G3/1000000000</f>
        <v>0</v>
      </c>
      <c r="J3" s="120">
        <f>+H3/1000000000</f>
        <v>0</v>
      </c>
    </row>
    <row r="4" spans="1:10">
      <c r="C4" s="117"/>
      <c r="G4" s="266"/>
      <c r="H4" s="117"/>
    </row>
    <row r="5" spans="1:10">
      <c r="G5" s="266"/>
    </row>
    <row r="6" spans="1:10">
      <c r="G6" s="266"/>
    </row>
    <row r="8" spans="1:10">
      <c r="B8" s="121"/>
      <c r="C8" s="122" t="s">
        <v>195</v>
      </c>
      <c r="D8" s="122" t="s">
        <v>6</v>
      </c>
      <c r="F8" s="121"/>
      <c r="G8" s="122" t="s">
        <v>195</v>
      </c>
      <c r="H8" s="122" t="s">
        <v>6</v>
      </c>
    </row>
    <row r="9" spans="1:10">
      <c r="B9" s="123" t="s">
        <v>196</v>
      </c>
      <c r="C9" s="124" t="e">
        <f ca="1">+'Analyse par régie'!C4/1000000000</f>
        <v>#REF!</v>
      </c>
      <c r="D9" s="125"/>
      <c r="F9" s="126" t="s">
        <v>197</v>
      </c>
      <c r="G9" s="127"/>
      <c r="H9" s="128"/>
      <c r="I9" s="129"/>
      <c r="J9" s="130"/>
    </row>
    <row r="10" spans="1:10" ht="30" customHeight="1">
      <c r="B10" s="123" t="s">
        <v>198</v>
      </c>
      <c r="C10" s="124" t="e">
        <f ca="1">+'l''ETat (VAK)'!C8-'Analyse par régie'!C14/1000000000-'Analyse par régie'!C4/1000000000-'Analyse par régie'!C7/1000000000</f>
        <v>#REF!</v>
      </c>
      <c r="D10" s="125"/>
      <c r="F10" s="126" t="s">
        <v>199</v>
      </c>
      <c r="G10" s="127"/>
      <c r="H10" s="128"/>
      <c r="I10" s="129"/>
      <c r="J10" s="130"/>
    </row>
    <row r="11" spans="1:10" ht="28.5" customHeight="1">
      <c r="B11" s="123" t="s">
        <v>200</v>
      </c>
      <c r="C11" s="124" t="e">
        <f>+'Analyse par taxe'!H28/1000000000</f>
        <v>#REF!</v>
      </c>
      <c r="D11" s="125"/>
      <c r="F11" s="131" t="s">
        <v>203</v>
      </c>
      <c r="G11" s="127"/>
      <c r="H11" s="128"/>
      <c r="I11" s="129"/>
      <c r="J11" s="130"/>
    </row>
    <row r="12" spans="1:10">
      <c r="A12" s="243"/>
      <c r="B12" s="123" t="s">
        <v>202</v>
      </c>
      <c r="C12" s="124" t="e">
        <f>+'Analyse par Comp'!C60/1000000000</f>
        <v>#REF!</v>
      </c>
      <c r="D12" s="125"/>
      <c r="F12" s="126" t="s">
        <v>201</v>
      </c>
      <c r="G12" s="127"/>
      <c r="H12" s="128"/>
      <c r="I12" s="129"/>
      <c r="J12" s="130"/>
    </row>
    <row r="13" spans="1:10" ht="26.4">
      <c r="B13" s="123"/>
      <c r="D13" s="128"/>
      <c r="F13" s="126" t="s">
        <v>204</v>
      </c>
      <c r="G13" s="127"/>
      <c r="H13" s="128"/>
      <c r="I13" s="129"/>
      <c r="J13" s="130"/>
    </row>
    <row r="14" spans="1:10">
      <c r="B14" s="132" t="s">
        <v>1</v>
      </c>
      <c r="C14" s="133" t="e">
        <f ca="1">SUM(C9:C12)</f>
        <v>#REF!</v>
      </c>
      <c r="D14" s="134"/>
      <c r="J14" s="135"/>
    </row>
    <row r="15" spans="1:10">
      <c r="C15" s="136" t="e">
        <f ca="1">+C14-'l''ETat (VAK)'!C8</f>
        <v>#REF!</v>
      </c>
      <c r="D15" s="137"/>
      <c r="F15" s="132" t="s">
        <v>1</v>
      </c>
      <c r="G15" s="133">
        <f>SUM(G9:G13)</f>
        <v>0</v>
      </c>
      <c r="H15" s="138"/>
      <c r="J15" s="135"/>
    </row>
    <row r="16" spans="1:10">
      <c r="C16" s="117"/>
      <c r="D16" s="137"/>
      <c r="F16" s="139"/>
      <c r="G16" s="140"/>
      <c r="H16" s="141"/>
    </row>
    <row r="18" spans="7:10">
      <c r="G18" s="142"/>
      <c r="H18" s="142"/>
      <c r="I18" s="143"/>
    </row>
    <row r="19" spans="7:10">
      <c r="G19" s="144"/>
      <c r="H19" s="142"/>
    </row>
    <row r="20" spans="7:10" ht="16.5" customHeight="1">
      <c r="G20" s="145"/>
      <c r="J20" s="146"/>
    </row>
    <row r="21" spans="7:10">
      <c r="G21" s="145"/>
    </row>
    <row r="22" spans="7:10">
      <c r="J22" s="143"/>
    </row>
  </sheetData>
  <mergeCells count="1">
    <mergeCell ref="B2:B3"/>
  </mergeCells>
  <pageMargins left="0.25" right="0.25" top="0.75" bottom="0.75" header="0.3" footer="0.3"/>
  <pageSetup paperSize="9" orientation="landscape" r:id="rId1"/>
  <headerFooter>
    <oddFooter>&amp;LPrivate and Confidential&amp;C4- Reporting tabs.xlsx&amp;RPage &amp;P</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B2:F27"/>
  <sheetViews>
    <sheetView showGridLines="0" zoomScaleNormal="100" workbookViewId="0">
      <selection activeCell="C60" sqref="C60"/>
    </sheetView>
  </sheetViews>
  <sheetFormatPr defaultColWidth="11.44140625" defaultRowHeight="11.4"/>
  <cols>
    <col min="1" max="1" width="11.44140625" style="7"/>
    <col min="2" max="2" width="25.33203125" style="7" customWidth="1"/>
    <col min="3" max="3" width="16.109375" style="7" bestFit="1" customWidth="1"/>
    <col min="4" max="4" width="23.6640625" style="7" bestFit="1" customWidth="1"/>
    <col min="5" max="5" width="19.6640625" style="7" bestFit="1" customWidth="1"/>
    <col min="6" max="6" width="7.5546875" style="7" bestFit="1" customWidth="1"/>
    <col min="7" max="7" width="7" style="7" bestFit="1" customWidth="1"/>
    <col min="8" max="16384" width="11.44140625" style="7"/>
  </cols>
  <sheetData>
    <row r="2" spans="2:6">
      <c r="E2" s="147"/>
    </row>
    <row r="3" spans="2:6" ht="24.6" thickBot="1">
      <c r="B3" s="148" t="s">
        <v>205</v>
      </c>
      <c r="C3" s="245">
        <v>2016</v>
      </c>
    </row>
    <row r="4" spans="2:6" ht="22.8">
      <c r="B4" s="98" t="s">
        <v>206</v>
      </c>
      <c r="C4" s="246" t="e">
        <f>+'Analyse par Comp'!E29/1000000000</f>
        <v>#REF!</v>
      </c>
    </row>
    <row r="5" spans="2:6" ht="12" thickBot="1">
      <c r="B5" s="244" t="s">
        <v>207</v>
      </c>
      <c r="C5" s="247" t="e">
        <f>'DU by Comp'!#REF!/1000000000</f>
        <v>#REF!</v>
      </c>
    </row>
    <row r="6" spans="2:6" ht="12.6" thickBot="1">
      <c r="B6" s="149" t="s">
        <v>208</v>
      </c>
      <c r="C6" s="248" t="e">
        <f>SUM(C4:C5)</f>
        <v>#REF!</v>
      </c>
    </row>
    <row r="7" spans="2:6" ht="23.4" thickBot="1">
      <c r="B7" s="150" t="s">
        <v>209</v>
      </c>
      <c r="C7" s="249" t="e">
        <f>+'Analyse par Comp'!C60/1000000000</f>
        <v>#REF!</v>
      </c>
    </row>
    <row r="8" spans="2:6" ht="36.6" thickBot="1">
      <c r="B8" s="151" t="s">
        <v>210</v>
      </c>
      <c r="C8" s="250" t="e">
        <f>SUM(C6:C7)</f>
        <v>#REF!</v>
      </c>
    </row>
    <row r="9" spans="2:6">
      <c r="C9" s="152" t="e">
        <f>+C8-'Analyse par Comp'!C63/1000000000</f>
        <v>#REF!</v>
      </c>
    </row>
    <row r="12" spans="2:6" ht="13.8">
      <c r="B12" s="96" t="s">
        <v>174</v>
      </c>
      <c r="C12" s="552" t="s">
        <v>175</v>
      </c>
      <c r="D12" s="552" t="s">
        <v>176</v>
      </c>
      <c r="E12" s="552" t="s">
        <v>177</v>
      </c>
      <c r="F12" s="90"/>
    </row>
    <row r="13" spans="2:6" ht="14.4" thickBot="1">
      <c r="B13" s="97" t="s">
        <v>178</v>
      </c>
      <c r="C13" s="553"/>
      <c r="D13" s="553"/>
      <c r="E13" s="553"/>
      <c r="F13" s="90"/>
    </row>
    <row r="14" spans="2:6" ht="14.4" thickTop="1">
      <c r="B14" s="99" t="s">
        <v>179</v>
      </c>
      <c r="C14" s="153" t="e">
        <f>#REF!/1000000000</f>
        <v>#REF!</v>
      </c>
      <c r="D14" s="153" t="e">
        <f>#REF!/1000000000</f>
        <v>#REF!</v>
      </c>
      <c r="E14" s="153" t="e">
        <f>+C14+D14</f>
        <v>#REF!</v>
      </c>
      <c r="F14" s="90"/>
    </row>
    <row r="15" spans="2:6" ht="14.4" thickBot="1">
      <c r="B15" s="154" t="s">
        <v>180</v>
      </c>
      <c r="C15" s="155" t="e">
        <f>#REF!/1000000000</f>
        <v>#REF!</v>
      </c>
      <c r="D15" s="155" t="e">
        <f>#REF!/1000000000</f>
        <v>#REF!</v>
      </c>
      <c r="E15" s="155" t="e">
        <f>+C15+D15</f>
        <v>#REF!</v>
      </c>
      <c r="F15" s="90"/>
    </row>
    <row r="16" spans="2:6" ht="13.8">
      <c r="B16" s="99" t="s">
        <v>181</v>
      </c>
      <c r="C16" s="156" t="e">
        <f>C14-C15</f>
        <v>#REF!</v>
      </c>
      <c r="D16" s="156" t="e">
        <f>D14-D15</f>
        <v>#REF!</v>
      </c>
      <c r="E16" s="156" t="e">
        <f>E14-E15</f>
        <v>#REF!</v>
      </c>
      <c r="F16" s="90"/>
    </row>
    <row r="17" spans="2:6" ht="14.4" thickBot="1">
      <c r="B17" s="100" t="s">
        <v>182</v>
      </c>
      <c r="C17" s="101" t="e">
        <f>+C16/C15</f>
        <v>#REF!</v>
      </c>
      <c r="D17" s="102" t="s">
        <v>148</v>
      </c>
      <c r="E17" s="101" t="e">
        <f>+E16/E15</f>
        <v>#REF!</v>
      </c>
      <c r="F17" s="90"/>
    </row>
    <row r="18" spans="2:6" ht="12" thickTop="1">
      <c r="E18" s="157" t="e">
        <f>+E17-#REF!</f>
        <v>#REF!</v>
      </c>
    </row>
    <row r="21" spans="2:6" ht="12">
      <c r="B21" s="552" t="s">
        <v>183</v>
      </c>
      <c r="C21" s="111" t="s">
        <v>184</v>
      </c>
      <c r="D21" s="111" t="s">
        <v>184</v>
      </c>
      <c r="E21" s="552" t="s">
        <v>185</v>
      </c>
    </row>
    <row r="22" spans="2:6" ht="12.6" thickBot="1">
      <c r="B22" s="554"/>
      <c r="C22" s="111" t="s">
        <v>178</v>
      </c>
      <c r="D22" s="111" t="s">
        <v>186</v>
      </c>
      <c r="E22" s="554"/>
    </row>
    <row r="23" spans="2:6" ht="12">
      <c r="B23" s="158" t="s">
        <v>187</v>
      </c>
      <c r="C23" s="159" t="e">
        <f>+E16</f>
        <v>#REF!</v>
      </c>
      <c r="D23" s="103" t="e">
        <f>+C23/E15</f>
        <v>#REF!</v>
      </c>
      <c r="E23" s="160"/>
    </row>
    <row r="24" spans="2:6">
      <c r="B24" s="104" t="s">
        <v>188</v>
      </c>
      <c r="C24" s="161" t="e">
        <f>#REF!/1000000000</f>
        <v>#REF!</v>
      </c>
      <c r="D24" s="105" t="e">
        <f>+C24/E15</f>
        <v>#REF!</v>
      </c>
      <c r="E24" s="106" t="s">
        <v>189</v>
      </c>
      <c r="F24" s="242"/>
    </row>
    <row r="25" spans="2:6" ht="12" thickBot="1">
      <c r="B25" s="107" t="s">
        <v>190</v>
      </c>
      <c r="C25" s="162" t="e">
        <f>#REF!/1000000000</f>
        <v>#REF!</v>
      </c>
      <c r="D25" s="108" t="e">
        <f>+C25/E15</f>
        <v>#REF!</v>
      </c>
      <c r="E25" s="109" t="s">
        <v>191</v>
      </c>
    </row>
    <row r="27" spans="2:6">
      <c r="C27" s="163" t="e">
        <f>+C23-C24-C25</f>
        <v>#REF!</v>
      </c>
      <c r="D27" s="157" t="e">
        <f>+D24+D25-D23</f>
        <v>#REF!</v>
      </c>
    </row>
  </sheetData>
  <mergeCells count="5">
    <mergeCell ref="C12:C13"/>
    <mergeCell ref="D12:D13"/>
    <mergeCell ref="E12:E13"/>
    <mergeCell ref="B21:B22"/>
    <mergeCell ref="E21:E22"/>
  </mergeCells>
  <pageMargins left="0.7" right="0.7" top="0.75" bottom="0.75" header="0.3" footer="0.3"/>
  <pageSetup paperSize="9" orientation="portrait" r:id="rId1"/>
  <ignoredErrors>
    <ignoredError sqref="C7" formula="1"/>
  </ignoredError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92D050"/>
  </sheetPr>
  <dimension ref="A1:L107"/>
  <sheetViews>
    <sheetView workbookViewId="0">
      <pane ySplit="2" topLeftCell="A98" activePane="bottomLeft" state="frozen"/>
      <selection activeCell="C60" sqref="C60"/>
      <selection pane="bottomLeft" activeCell="C60" sqref="C60"/>
    </sheetView>
  </sheetViews>
  <sheetFormatPr defaultColWidth="11.5546875" defaultRowHeight="10.199999999999999"/>
  <cols>
    <col min="1" max="1" width="3.44140625" style="37" bestFit="1" customWidth="1"/>
    <col min="2" max="2" width="33.5546875" style="34" customWidth="1"/>
    <col min="3" max="3" width="15" style="34" bestFit="1" customWidth="1"/>
    <col min="4" max="4" width="13.6640625" style="34" bestFit="1" customWidth="1"/>
    <col min="5" max="5" width="14" style="34" bestFit="1" customWidth="1"/>
    <col min="6" max="6" width="3.33203125" style="34" bestFit="1" customWidth="1"/>
    <col min="7" max="7" width="10.5546875" style="34" bestFit="1" customWidth="1"/>
    <col min="8" max="8" width="18.33203125" style="34" customWidth="1"/>
    <col min="9" max="9" width="5.88671875" style="34" bestFit="1" customWidth="1"/>
    <col min="10" max="16384" width="11.5546875" style="34"/>
  </cols>
  <sheetData>
    <row r="1" spans="1:5" ht="10.8" thickTop="1">
      <c r="A1" s="555" t="s">
        <v>7</v>
      </c>
      <c r="B1" s="557" t="s">
        <v>76</v>
      </c>
      <c r="C1" s="559" t="s">
        <v>211</v>
      </c>
      <c r="D1" s="192" t="s">
        <v>212</v>
      </c>
      <c r="E1" s="559" t="s">
        <v>213</v>
      </c>
    </row>
    <row r="2" spans="1:5" ht="10.8" thickBot="1">
      <c r="A2" s="556"/>
      <c r="B2" s="558"/>
      <c r="C2" s="556"/>
      <c r="D2" s="4"/>
      <c r="E2" s="556"/>
    </row>
    <row r="3" spans="1:5" ht="10.8" thickTop="1">
      <c r="A3" s="5" t="e">
        <f>#REF!</f>
        <v>#REF!</v>
      </c>
      <c r="B3" s="6" t="e">
        <f>#REF!</f>
        <v>#REF!</v>
      </c>
      <c r="C3" s="12" t="e">
        <f>VLOOKUP(B3,#REF!,3,0)</f>
        <v>#REF!</v>
      </c>
      <c r="D3" s="12" t="e">
        <f>VLOOKUP(B3,#REF!,6,0)</f>
        <v>#REF!</v>
      </c>
      <c r="E3" s="12" t="e">
        <f t="shared" ref="E3:E28" si="0">C3+D3</f>
        <v>#REF!</v>
      </c>
    </row>
    <row r="4" spans="1:5">
      <c r="A4" s="164" t="e">
        <f>#REF!</f>
        <v>#REF!</v>
      </c>
      <c r="B4" s="165" t="e">
        <f>#REF!</f>
        <v>#REF!</v>
      </c>
      <c r="C4" s="13" t="e">
        <f>VLOOKUP(B4,#REF!,3,0)</f>
        <v>#REF!</v>
      </c>
      <c r="D4" s="13" t="e">
        <f>VLOOKUP(B4,#REF!,6,0)</f>
        <v>#REF!</v>
      </c>
      <c r="E4" s="13" t="e">
        <f t="shared" si="0"/>
        <v>#REF!</v>
      </c>
    </row>
    <row r="5" spans="1:5">
      <c r="A5" s="5" t="e">
        <f>#REF!</f>
        <v>#REF!</v>
      </c>
      <c r="B5" s="6" t="e">
        <f>#REF!</f>
        <v>#REF!</v>
      </c>
      <c r="C5" s="12" t="e">
        <f>VLOOKUP(B5,#REF!,3,0)</f>
        <v>#REF!</v>
      </c>
      <c r="D5" s="12" t="e">
        <f>VLOOKUP(B5,#REF!,6,0)</f>
        <v>#REF!</v>
      </c>
      <c r="E5" s="12" t="e">
        <f t="shared" si="0"/>
        <v>#REF!</v>
      </c>
    </row>
    <row r="6" spans="1:5">
      <c r="A6" s="164" t="e">
        <f>#REF!</f>
        <v>#REF!</v>
      </c>
      <c r="B6" s="165" t="e">
        <f>#REF!</f>
        <v>#REF!</v>
      </c>
      <c r="C6" s="13" t="e">
        <f>VLOOKUP(B6,#REF!,3,0)</f>
        <v>#REF!</v>
      </c>
      <c r="D6" s="13" t="e">
        <f>VLOOKUP(B6,#REF!,6,0)</f>
        <v>#REF!</v>
      </c>
      <c r="E6" s="13" t="e">
        <f t="shared" si="0"/>
        <v>#REF!</v>
      </c>
    </row>
    <row r="7" spans="1:5">
      <c r="A7" s="5" t="e">
        <f>#REF!</f>
        <v>#REF!</v>
      </c>
      <c r="B7" s="6" t="e">
        <f>#REF!</f>
        <v>#REF!</v>
      </c>
      <c r="C7" s="12" t="e">
        <f>VLOOKUP(B7,#REF!,3,0)</f>
        <v>#REF!</v>
      </c>
      <c r="D7" s="12" t="e">
        <f>VLOOKUP(B7,#REF!,6,0)</f>
        <v>#REF!</v>
      </c>
      <c r="E7" s="12" t="e">
        <f t="shared" si="0"/>
        <v>#REF!</v>
      </c>
    </row>
    <row r="8" spans="1:5">
      <c r="A8" s="164" t="e">
        <f>#REF!</f>
        <v>#REF!</v>
      </c>
      <c r="B8" s="165" t="e">
        <f>#REF!</f>
        <v>#REF!</v>
      </c>
      <c r="C8" s="13" t="e">
        <f>VLOOKUP(B8,#REF!,3,0)</f>
        <v>#REF!</v>
      </c>
      <c r="D8" s="13" t="e">
        <f>VLOOKUP(B8,#REF!,6,0)</f>
        <v>#REF!</v>
      </c>
      <c r="E8" s="13" t="e">
        <f t="shared" si="0"/>
        <v>#REF!</v>
      </c>
    </row>
    <row r="9" spans="1:5">
      <c r="A9" s="5" t="e">
        <f>#REF!</f>
        <v>#REF!</v>
      </c>
      <c r="B9" s="6" t="e">
        <f>#REF!</f>
        <v>#REF!</v>
      </c>
      <c r="C9" s="12" t="e">
        <f>VLOOKUP(B9,#REF!,3,0)</f>
        <v>#REF!</v>
      </c>
      <c r="D9" s="12" t="e">
        <f>VLOOKUP(B9,#REF!,6,0)</f>
        <v>#REF!</v>
      </c>
      <c r="E9" s="12" t="e">
        <f t="shared" si="0"/>
        <v>#REF!</v>
      </c>
    </row>
    <row r="10" spans="1:5">
      <c r="A10" s="164" t="e">
        <f>#REF!</f>
        <v>#REF!</v>
      </c>
      <c r="B10" s="165" t="e">
        <f>#REF!</f>
        <v>#REF!</v>
      </c>
      <c r="C10" s="13" t="e">
        <f>VLOOKUP(B10,#REF!,3,0)</f>
        <v>#REF!</v>
      </c>
      <c r="D10" s="13" t="e">
        <f>VLOOKUP(B10,#REF!,6,0)</f>
        <v>#REF!</v>
      </c>
      <c r="E10" s="13" t="e">
        <f t="shared" si="0"/>
        <v>#REF!</v>
      </c>
    </row>
    <row r="11" spans="1:5">
      <c r="A11" s="5" t="e">
        <f>#REF!</f>
        <v>#REF!</v>
      </c>
      <c r="B11" s="6" t="e">
        <f>#REF!</f>
        <v>#REF!</v>
      </c>
      <c r="C11" s="12" t="e">
        <f>VLOOKUP(B11,#REF!,3,0)</f>
        <v>#REF!</v>
      </c>
      <c r="D11" s="12" t="e">
        <f>VLOOKUP(B11,#REF!,6,0)</f>
        <v>#REF!</v>
      </c>
      <c r="E11" s="12" t="e">
        <f t="shared" si="0"/>
        <v>#REF!</v>
      </c>
    </row>
    <row r="12" spans="1:5">
      <c r="A12" s="164" t="e">
        <f>#REF!</f>
        <v>#REF!</v>
      </c>
      <c r="B12" s="165" t="e">
        <f>#REF!</f>
        <v>#REF!</v>
      </c>
      <c r="C12" s="13" t="e">
        <f>VLOOKUP(B12,#REF!,3,0)</f>
        <v>#REF!</v>
      </c>
      <c r="D12" s="13" t="e">
        <f>VLOOKUP(B12,#REF!,6,0)</f>
        <v>#REF!</v>
      </c>
      <c r="E12" s="13" t="e">
        <f t="shared" si="0"/>
        <v>#REF!</v>
      </c>
    </row>
    <row r="13" spans="1:5">
      <c r="A13" s="5" t="e">
        <f>#REF!</f>
        <v>#REF!</v>
      </c>
      <c r="B13" s="6" t="e">
        <f>#REF!</f>
        <v>#REF!</v>
      </c>
      <c r="C13" s="12" t="e">
        <f>VLOOKUP(B13,#REF!,3,0)</f>
        <v>#REF!</v>
      </c>
      <c r="D13" s="12" t="e">
        <f>VLOOKUP(B13,#REF!,6,0)</f>
        <v>#REF!</v>
      </c>
      <c r="E13" s="12" t="e">
        <f t="shared" si="0"/>
        <v>#REF!</v>
      </c>
    </row>
    <row r="14" spans="1:5">
      <c r="A14" s="164" t="e">
        <f>#REF!</f>
        <v>#REF!</v>
      </c>
      <c r="B14" s="165" t="e">
        <f>#REF!</f>
        <v>#REF!</v>
      </c>
      <c r="C14" s="13" t="e">
        <f>VLOOKUP(B14,#REF!,3,0)</f>
        <v>#REF!</v>
      </c>
      <c r="D14" s="13" t="e">
        <f>VLOOKUP(B14,#REF!,6,0)</f>
        <v>#REF!</v>
      </c>
      <c r="E14" s="13" t="e">
        <f t="shared" si="0"/>
        <v>#REF!</v>
      </c>
    </row>
    <row r="15" spans="1:5">
      <c r="A15" s="5" t="e">
        <f>#REF!</f>
        <v>#REF!</v>
      </c>
      <c r="B15" s="6" t="e">
        <f>#REF!</f>
        <v>#REF!</v>
      </c>
      <c r="C15" s="12" t="e">
        <f>VLOOKUP(B15,#REF!,3,0)</f>
        <v>#REF!</v>
      </c>
      <c r="D15" s="12" t="e">
        <f>VLOOKUP(B15,#REF!,6,0)</f>
        <v>#REF!</v>
      </c>
      <c r="E15" s="12" t="e">
        <f t="shared" si="0"/>
        <v>#REF!</v>
      </c>
    </row>
    <row r="16" spans="1:5">
      <c r="A16" s="164" t="e">
        <f>#REF!</f>
        <v>#REF!</v>
      </c>
      <c r="B16" s="165" t="e">
        <f>#REF!</f>
        <v>#REF!</v>
      </c>
      <c r="C16" s="13" t="e">
        <f>VLOOKUP(B16,#REF!,3,0)</f>
        <v>#REF!</v>
      </c>
      <c r="D16" s="13" t="e">
        <f>VLOOKUP(B16,#REF!,6,0)</f>
        <v>#REF!</v>
      </c>
      <c r="E16" s="13" t="e">
        <f t="shared" si="0"/>
        <v>#REF!</v>
      </c>
    </row>
    <row r="17" spans="1:7">
      <c r="A17" s="5" t="e">
        <f>#REF!</f>
        <v>#REF!</v>
      </c>
      <c r="B17" s="6" t="e">
        <f>#REF!</f>
        <v>#REF!</v>
      </c>
      <c r="C17" s="12" t="e">
        <f>VLOOKUP(B17,#REF!,3,0)</f>
        <v>#REF!</v>
      </c>
      <c r="D17" s="12" t="e">
        <f>VLOOKUP(B17,#REF!,6,0)</f>
        <v>#REF!</v>
      </c>
      <c r="E17" s="12" t="e">
        <f t="shared" si="0"/>
        <v>#REF!</v>
      </c>
    </row>
    <row r="18" spans="1:7">
      <c r="A18" s="164" t="e">
        <f>#REF!</f>
        <v>#REF!</v>
      </c>
      <c r="B18" s="165" t="e">
        <f>#REF!</f>
        <v>#REF!</v>
      </c>
      <c r="C18" s="13" t="e">
        <f>VLOOKUP(B18,#REF!,3,0)</f>
        <v>#REF!</v>
      </c>
      <c r="D18" s="13" t="e">
        <f>VLOOKUP(B18,#REF!,6,0)</f>
        <v>#REF!</v>
      </c>
      <c r="E18" s="13" t="e">
        <f t="shared" si="0"/>
        <v>#REF!</v>
      </c>
    </row>
    <row r="19" spans="1:7">
      <c r="A19" s="5" t="e">
        <f>#REF!</f>
        <v>#REF!</v>
      </c>
      <c r="B19" s="6" t="e">
        <f>#REF!</f>
        <v>#REF!</v>
      </c>
      <c r="C19" s="12" t="e">
        <f>VLOOKUP(B19,#REF!,3,0)</f>
        <v>#REF!</v>
      </c>
      <c r="D19" s="12" t="e">
        <f>VLOOKUP(B19,#REF!,6,0)</f>
        <v>#REF!</v>
      </c>
      <c r="E19" s="12" t="e">
        <f t="shared" si="0"/>
        <v>#REF!</v>
      </c>
    </row>
    <row r="20" spans="1:7">
      <c r="A20" s="164" t="e">
        <f>#REF!</f>
        <v>#REF!</v>
      </c>
      <c r="B20" s="165" t="e">
        <f>#REF!</f>
        <v>#REF!</v>
      </c>
      <c r="C20" s="13" t="e">
        <f>VLOOKUP(B20,#REF!,3,0)</f>
        <v>#REF!</v>
      </c>
      <c r="D20" s="13" t="e">
        <f>VLOOKUP(B20,#REF!,6,0)</f>
        <v>#REF!</v>
      </c>
      <c r="E20" s="13" t="e">
        <f t="shared" si="0"/>
        <v>#REF!</v>
      </c>
    </row>
    <row r="21" spans="1:7">
      <c r="A21" s="5" t="e">
        <f>#REF!</f>
        <v>#REF!</v>
      </c>
      <c r="B21" s="6" t="e">
        <f>#REF!</f>
        <v>#REF!</v>
      </c>
      <c r="C21" s="12" t="e">
        <f>VLOOKUP(B21,#REF!,3,0)</f>
        <v>#REF!</v>
      </c>
      <c r="D21" s="12" t="e">
        <f>VLOOKUP(B21,#REF!,6,0)</f>
        <v>#REF!</v>
      </c>
      <c r="E21" s="12" t="e">
        <f t="shared" si="0"/>
        <v>#REF!</v>
      </c>
    </row>
    <row r="22" spans="1:7">
      <c r="A22" s="164" t="e">
        <f>#REF!</f>
        <v>#REF!</v>
      </c>
      <c r="B22" s="165" t="e">
        <f>#REF!</f>
        <v>#REF!</v>
      </c>
      <c r="C22" s="13" t="e">
        <f>VLOOKUP(B22,#REF!,3,0)</f>
        <v>#REF!</v>
      </c>
      <c r="D22" s="13" t="e">
        <f>VLOOKUP(B22,#REF!,6,0)</f>
        <v>#REF!</v>
      </c>
      <c r="E22" s="13" t="e">
        <f t="shared" si="0"/>
        <v>#REF!</v>
      </c>
    </row>
    <row r="23" spans="1:7">
      <c r="A23" s="5" t="e">
        <f>#REF!</f>
        <v>#REF!</v>
      </c>
      <c r="B23" s="6" t="e">
        <f>#REF!</f>
        <v>#REF!</v>
      </c>
      <c r="C23" s="12" t="e">
        <f>VLOOKUP(B23,#REF!,3,0)</f>
        <v>#REF!</v>
      </c>
      <c r="D23" s="12" t="e">
        <f>VLOOKUP(B23,#REF!,6,0)</f>
        <v>#REF!</v>
      </c>
      <c r="E23" s="12" t="e">
        <f t="shared" si="0"/>
        <v>#REF!</v>
      </c>
    </row>
    <row r="24" spans="1:7">
      <c r="A24" s="164" t="e">
        <f>#REF!</f>
        <v>#REF!</v>
      </c>
      <c r="B24" s="165" t="e">
        <f>#REF!</f>
        <v>#REF!</v>
      </c>
      <c r="C24" s="13" t="e">
        <f>VLOOKUP(B24,#REF!,3,0)</f>
        <v>#REF!</v>
      </c>
      <c r="D24" s="13" t="e">
        <f>VLOOKUP(B24,#REF!,6,0)</f>
        <v>#REF!</v>
      </c>
      <c r="E24" s="13" t="e">
        <f t="shared" si="0"/>
        <v>#REF!</v>
      </c>
    </row>
    <row r="25" spans="1:7">
      <c r="A25" s="5" t="e">
        <f>#REF!</f>
        <v>#REF!</v>
      </c>
      <c r="B25" s="6" t="e">
        <f>#REF!</f>
        <v>#REF!</v>
      </c>
      <c r="C25" s="12" t="e">
        <f>VLOOKUP(B25,#REF!,3,0)</f>
        <v>#REF!</v>
      </c>
      <c r="D25" s="12" t="e">
        <f>VLOOKUP(B25,#REF!,6,0)</f>
        <v>#REF!</v>
      </c>
      <c r="E25" s="12" t="e">
        <f t="shared" si="0"/>
        <v>#REF!</v>
      </c>
    </row>
    <row r="26" spans="1:7">
      <c r="A26" s="164" t="e">
        <f>#REF!</f>
        <v>#REF!</v>
      </c>
      <c r="B26" s="165" t="e">
        <f>#REF!</f>
        <v>#REF!</v>
      </c>
      <c r="C26" s="13" t="e">
        <f>VLOOKUP(B26,#REF!,3,0)</f>
        <v>#REF!</v>
      </c>
      <c r="D26" s="13" t="e">
        <f>VLOOKUP(B26,#REF!,6,0)</f>
        <v>#REF!</v>
      </c>
      <c r="E26" s="13" t="e">
        <f t="shared" si="0"/>
        <v>#REF!</v>
      </c>
    </row>
    <row r="27" spans="1:7">
      <c r="A27" s="5" t="e">
        <f>#REF!</f>
        <v>#REF!</v>
      </c>
      <c r="B27" s="6" t="e">
        <f>#REF!</f>
        <v>#REF!</v>
      </c>
      <c r="C27" s="12" t="e">
        <f>VLOOKUP(B27,#REF!,3,0)</f>
        <v>#REF!</v>
      </c>
      <c r="D27" s="12" t="e">
        <f>VLOOKUP(B27,#REF!,6,0)</f>
        <v>#REF!</v>
      </c>
      <c r="E27" s="12" t="e">
        <f t="shared" si="0"/>
        <v>#REF!</v>
      </c>
    </row>
    <row r="28" spans="1:7" ht="10.8" thickBot="1">
      <c r="A28" s="164" t="e">
        <f>#REF!</f>
        <v>#REF!</v>
      </c>
      <c r="B28" s="165" t="e">
        <f>#REF!</f>
        <v>#REF!</v>
      </c>
      <c r="C28" s="13" t="e">
        <f>VLOOKUP(B28,#REF!,3,0)</f>
        <v>#REF!</v>
      </c>
      <c r="D28" s="13" t="e">
        <f>VLOOKUP(B28,#REF!,6,0)</f>
        <v>#REF!</v>
      </c>
      <c r="E28" s="13" t="e">
        <f t="shared" si="0"/>
        <v>#REF!</v>
      </c>
    </row>
    <row r="29" spans="1:7" ht="10.8" thickTop="1">
      <c r="A29" s="35"/>
      <c r="B29" s="36" t="s">
        <v>1</v>
      </c>
      <c r="C29" s="28" t="e">
        <f>SUM(C3:C28)</f>
        <v>#REF!</v>
      </c>
      <c r="D29" s="28" t="e">
        <f>SUM(D3:D28)</f>
        <v>#REF!</v>
      </c>
      <c r="E29" s="28" t="e">
        <f>SUM(E3:E28)</f>
        <v>#REF!</v>
      </c>
      <c r="F29" s="76"/>
    </row>
    <row r="30" spans="1:7">
      <c r="C30" s="16" t="e">
        <f>IF(C29=#REF!,"","ERROR")</f>
        <v>#REF!</v>
      </c>
      <c r="D30" s="16" t="e">
        <f>IF(D29=#REF!,"","ERROR")</f>
        <v>#REF!</v>
      </c>
      <c r="E30" s="16" t="e">
        <f>IF(E29=#REF!,"","ERROR")</f>
        <v>#REF!</v>
      </c>
      <c r="G30" s="92"/>
    </row>
    <row r="31" spans="1:7">
      <c r="C31" s="76" t="e">
        <f>+C29-'Analyse par taxe'!D42</f>
        <v>#REF!</v>
      </c>
      <c r="D31" s="76" t="e">
        <f>+D29-'Analyse par taxe'!E42</f>
        <v>#REF!</v>
      </c>
      <c r="E31" s="76" t="e">
        <f>+E29-'Analyse par taxe'!F42</f>
        <v>#REF!</v>
      </c>
    </row>
    <row r="32" spans="1:7" ht="10.8" thickBot="1"/>
    <row r="33" spans="1:5" ht="21" thickTop="1">
      <c r="A33" s="206" t="s">
        <v>7</v>
      </c>
      <c r="B33" s="113" t="s">
        <v>76</v>
      </c>
      <c r="C33" s="193" t="s">
        <v>243</v>
      </c>
    </row>
    <row r="34" spans="1:5">
      <c r="A34" s="5"/>
      <c r="B34" s="235"/>
      <c r="C34" s="251"/>
      <c r="D34" s="95" t="s">
        <v>75</v>
      </c>
      <c r="E34" s="95" t="s">
        <v>197</v>
      </c>
    </row>
    <row r="35" spans="1:5">
      <c r="A35" s="164"/>
      <c r="B35" s="236"/>
      <c r="C35" s="83"/>
      <c r="D35" s="95" t="s">
        <v>75</v>
      </c>
      <c r="E35" s="95" t="s">
        <v>197</v>
      </c>
    </row>
    <row r="36" spans="1:5">
      <c r="A36" s="5"/>
      <c r="B36" s="235"/>
      <c r="C36" s="251"/>
      <c r="D36" s="95" t="s">
        <v>75</v>
      </c>
      <c r="E36" s="95" t="s">
        <v>197</v>
      </c>
    </row>
    <row r="37" spans="1:5" ht="20.399999999999999">
      <c r="A37" s="164"/>
      <c r="B37" s="236"/>
      <c r="C37" s="83"/>
      <c r="D37" s="95" t="s">
        <v>240</v>
      </c>
      <c r="E37" s="34" t="s">
        <v>199</v>
      </c>
    </row>
    <row r="38" spans="1:5" ht="40.799999999999997">
      <c r="A38" s="5"/>
      <c r="B38" s="235"/>
      <c r="C38" s="251"/>
      <c r="D38" s="34" t="s">
        <v>241</v>
      </c>
      <c r="E38" s="34" t="s">
        <v>203</v>
      </c>
    </row>
    <row r="39" spans="1:5" ht="40.799999999999997">
      <c r="A39" s="164"/>
      <c r="B39" s="236"/>
      <c r="C39" s="83"/>
      <c r="D39" s="34" t="s">
        <v>241</v>
      </c>
      <c r="E39" s="34" t="s">
        <v>203</v>
      </c>
    </row>
    <row r="40" spans="1:5" ht="20.399999999999999">
      <c r="A40" s="5"/>
      <c r="B40" s="235"/>
      <c r="C40" s="251"/>
      <c r="D40" s="34" t="s">
        <v>242</v>
      </c>
      <c r="E40" s="34" t="s">
        <v>201</v>
      </c>
    </row>
    <row r="41" spans="1:5" ht="20.399999999999999">
      <c r="A41" s="164"/>
      <c r="B41" s="236"/>
      <c r="C41" s="83"/>
      <c r="D41" s="34" t="s">
        <v>240</v>
      </c>
      <c r="E41" s="34" t="s">
        <v>199</v>
      </c>
    </row>
    <row r="42" spans="1:5" ht="20.399999999999999">
      <c r="A42" s="5"/>
      <c r="B42" s="235"/>
      <c r="C42" s="251"/>
      <c r="D42" s="34" t="s">
        <v>242</v>
      </c>
      <c r="E42" s="34" t="s">
        <v>201</v>
      </c>
    </row>
    <row r="43" spans="1:5" ht="20.399999999999999">
      <c r="A43" s="164"/>
      <c r="B43" s="236"/>
      <c r="C43" s="83"/>
      <c r="D43" s="237" t="s">
        <v>242</v>
      </c>
      <c r="E43" s="237" t="s">
        <v>201</v>
      </c>
    </row>
    <row r="44" spans="1:5" ht="20.399999999999999">
      <c r="A44" s="5"/>
      <c r="B44" s="235"/>
      <c r="C44" s="251"/>
      <c r="D44" s="34" t="s">
        <v>242</v>
      </c>
      <c r="E44" s="34" t="s">
        <v>201</v>
      </c>
    </row>
    <row r="45" spans="1:5" ht="20.399999999999999">
      <c r="A45" s="164"/>
      <c r="B45" s="236"/>
      <c r="C45" s="83"/>
      <c r="D45" s="34" t="s">
        <v>240</v>
      </c>
      <c r="E45" s="34" t="s">
        <v>199</v>
      </c>
    </row>
    <row r="46" spans="1:5" ht="20.399999999999999">
      <c r="A46" s="5"/>
      <c r="B46" s="235"/>
      <c r="C46" s="251"/>
      <c r="D46" s="237" t="s">
        <v>240</v>
      </c>
      <c r="E46" s="237" t="s">
        <v>199</v>
      </c>
    </row>
    <row r="47" spans="1:5" ht="20.399999999999999">
      <c r="A47" s="164"/>
      <c r="B47" s="236"/>
      <c r="C47" s="83"/>
      <c r="D47" s="34" t="s">
        <v>242</v>
      </c>
      <c r="E47" s="34" t="s">
        <v>201</v>
      </c>
    </row>
    <row r="48" spans="1:5" ht="20.399999999999999">
      <c r="A48" s="5"/>
      <c r="B48" s="235"/>
      <c r="C48" s="251"/>
      <c r="D48" s="34" t="s">
        <v>242</v>
      </c>
      <c r="E48" s="34" t="s">
        <v>201</v>
      </c>
    </row>
    <row r="49" spans="1:12" ht="20.399999999999999">
      <c r="A49" s="164"/>
      <c r="B49" s="236"/>
      <c r="C49" s="83"/>
      <c r="D49" s="34" t="s">
        <v>242</v>
      </c>
      <c r="E49" s="34" t="s">
        <v>201</v>
      </c>
    </row>
    <row r="50" spans="1:12" ht="20.399999999999999">
      <c r="A50" s="5"/>
      <c r="B50" s="235"/>
      <c r="C50" s="251"/>
      <c r="D50" s="34" t="s">
        <v>240</v>
      </c>
      <c r="E50" s="34" t="s">
        <v>199</v>
      </c>
    </row>
    <row r="51" spans="1:12">
      <c r="A51" s="110"/>
      <c r="B51" s="26"/>
      <c r="C51" s="252"/>
      <c r="D51" s="95" t="s">
        <v>75</v>
      </c>
      <c r="E51" s="95" t="s">
        <v>197</v>
      </c>
    </row>
    <row r="52" spans="1:12" ht="20.399999999999999">
      <c r="A52" s="5"/>
      <c r="B52" s="235"/>
      <c r="C52" s="251"/>
      <c r="D52" s="34" t="s">
        <v>242</v>
      </c>
      <c r="E52" s="34" t="s">
        <v>201</v>
      </c>
    </row>
    <row r="53" spans="1:12" ht="20.399999999999999">
      <c r="A53" s="110"/>
      <c r="B53" s="26"/>
      <c r="C53" s="252"/>
      <c r="D53" s="34" t="s">
        <v>242</v>
      </c>
      <c r="E53" s="34" t="s">
        <v>201</v>
      </c>
    </row>
    <row r="54" spans="1:12">
      <c r="A54" s="5"/>
      <c r="B54" s="235"/>
      <c r="C54" s="251"/>
      <c r="D54" s="95" t="s">
        <v>75</v>
      </c>
      <c r="E54" s="95" t="s">
        <v>197</v>
      </c>
    </row>
    <row r="55" spans="1:12" ht="20.399999999999999">
      <c r="A55" s="164"/>
      <c r="B55" s="236"/>
      <c r="C55" s="83"/>
      <c r="D55" s="34" t="s">
        <v>242</v>
      </c>
      <c r="E55" s="34" t="s">
        <v>201</v>
      </c>
    </row>
    <row r="56" spans="1:12" ht="20.399999999999999">
      <c r="A56" s="5"/>
      <c r="B56" s="235"/>
      <c r="C56" s="251"/>
      <c r="D56" s="34" t="s">
        <v>242</v>
      </c>
      <c r="E56" s="34" t="s">
        <v>201</v>
      </c>
    </row>
    <row r="57" spans="1:12" ht="20.399999999999999">
      <c r="A57" s="110"/>
      <c r="B57" s="26"/>
      <c r="C57" s="252"/>
      <c r="D57" s="237" t="s">
        <v>242</v>
      </c>
      <c r="E57" s="237" t="s">
        <v>201</v>
      </c>
    </row>
    <row r="58" spans="1:12">
      <c r="A58" s="5"/>
      <c r="B58" s="235"/>
      <c r="C58" s="251"/>
      <c r="D58" s="95" t="s">
        <v>75</v>
      </c>
      <c r="E58" s="95" t="s">
        <v>197</v>
      </c>
    </row>
    <row r="59" spans="1:12" ht="20.399999999999999">
      <c r="A59" s="164"/>
      <c r="B59" s="236"/>
      <c r="C59" s="83"/>
      <c r="D59" s="237" t="s">
        <v>242</v>
      </c>
      <c r="E59" s="237" t="s">
        <v>201</v>
      </c>
    </row>
    <row r="60" spans="1:12">
      <c r="B60" s="166" t="s">
        <v>202</v>
      </c>
      <c r="C60" s="167" t="e">
        <f>+#REF!+#REF!</f>
        <v>#REF!</v>
      </c>
      <c r="K60" s="34">
        <v>1000000</v>
      </c>
    </row>
    <row r="61" spans="1:12">
      <c r="B61" s="166" t="s">
        <v>214</v>
      </c>
      <c r="C61" s="167" t="e">
        <f>'DU by Comp'!#REF!</f>
        <v>#REF!</v>
      </c>
    </row>
    <row r="62" spans="1:12">
      <c r="H62" s="264">
        <v>962797310000</v>
      </c>
      <c r="J62" s="265" t="e">
        <f>H63/H62</f>
        <v>#REF!</v>
      </c>
      <c r="K62" s="265" t="e">
        <f>+L63/L62</f>
        <v>#REF!</v>
      </c>
      <c r="L62" s="264">
        <f>+H62/K60</f>
        <v>962797.31</v>
      </c>
    </row>
    <row r="63" spans="1:12">
      <c r="B63" s="168" t="s">
        <v>215</v>
      </c>
      <c r="C63" s="169" t="e">
        <f>SUM(C34:C62)</f>
        <v>#REF!</v>
      </c>
      <c r="H63" s="263" t="e">
        <f>+C63-C60</f>
        <v>#REF!</v>
      </c>
      <c r="L63" s="264" t="e">
        <f>+H63/K60</f>
        <v>#REF!</v>
      </c>
    </row>
    <row r="64" spans="1:12">
      <c r="D64" s="238"/>
    </row>
    <row r="66" spans="2:4">
      <c r="B66" s="170" t="s">
        <v>216</v>
      </c>
      <c r="C66" s="171" t="e">
        <f>+(C63-C60-C61)/(C63-C60)</f>
        <v>#REF!</v>
      </c>
    </row>
    <row r="71" spans="2:4" ht="11.25" customHeight="1">
      <c r="B71" s="560" t="s">
        <v>76</v>
      </c>
      <c r="C71" s="555" t="s">
        <v>217</v>
      </c>
      <c r="D71" s="555" t="s">
        <v>218</v>
      </c>
    </row>
    <row r="72" spans="2:4" ht="10.8" thickBot="1">
      <c r="B72" s="561"/>
      <c r="C72" s="556"/>
      <c r="D72" s="556"/>
    </row>
    <row r="73" spans="2:4" ht="10.8" thickTop="1">
      <c r="B73" s="6">
        <f t="shared" ref="B73:C82" si="1">+B34</f>
        <v>0</v>
      </c>
      <c r="C73" s="12">
        <f t="shared" si="1"/>
        <v>0</v>
      </c>
      <c r="D73" s="172" t="e">
        <f>+C73/$C$86</f>
        <v>#REF!</v>
      </c>
    </row>
    <row r="74" spans="2:4">
      <c r="B74" s="165">
        <f t="shared" si="1"/>
        <v>0</v>
      </c>
      <c r="C74" s="13">
        <f t="shared" si="1"/>
        <v>0</v>
      </c>
      <c r="D74" s="173" t="e">
        <f t="shared" ref="D74:D82" si="2">+C74/$C$86</f>
        <v>#REF!</v>
      </c>
    </row>
    <row r="75" spans="2:4">
      <c r="B75" s="6">
        <f t="shared" si="1"/>
        <v>0</v>
      </c>
      <c r="C75" s="12">
        <f t="shared" si="1"/>
        <v>0</v>
      </c>
      <c r="D75" s="172" t="e">
        <f t="shared" si="2"/>
        <v>#REF!</v>
      </c>
    </row>
    <row r="76" spans="2:4">
      <c r="B76" s="165">
        <f t="shared" si="1"/>
        <v>0</v>
      </c>
      <c r="C76" s="13">
        <f t="shared" si="1"/>
        <v>0</v>
      </c>
      <c r="D76" s="173" t="e">
        <f t="shared" si="2"/>
        <v>#REF!</v>
      </c>
    </row>
    <row r="77" spans="2:4">
      <c r="B77" s="6">
        <f t="shared" si="1"/>
        <v>0</v>
      </c>
      <c r="C77" s="12">
        <f t="shared" si="1"/>
        <v>0</v>
      </c>
      <c r="D77" s="172" t="e">
        <f t="shared" si="2"/>
        <v>#REF!</v>
      </c>
    </row>
    <row r="78" spans="2:4">
      <c r="B78" s="165">
        <f t="shared" si="1"/>
        <v>0</v>
      </c>
      <c r="C78" s="13">
        <f t="shared" si="1"/>
        <v>0</v>
      </c>
      <c r="D78" s="173" t="e">
        <f t="shared" si="2"/>
        <v>#REF!</v>
      </c>
    </row>
    <row r="79" spans="2:4">
      <c r="B79" s="6">
        <f t="shared" si="1"/>
        <v>0</v>
      </c>
      <c r="C79" s="12">
        <f t="shared" si="1"/>
        <v>0</v>
      </c>
      <c r="D79" s="172" t="e">
        <f t="shared" si="2"/>
        <v>#REF!</v>
      </c>
    </row>
    <row r="80" spans="2:4">
      <c r="B80" s="165">
        <f t="shared" si="1"/>
        <v>0</v>
      </c>
      <c r="C80" s="13">
        <f t="shared" si="1"/>
        <v>0</v>
      </c>
      <c r="D80" s="173" t="e">
        <f t="shared" si="2"/>
        <v>#REF!</v>
      </c>
    </row>
    <row r="81" spans="2:5">
      <c r="B81" s="6">
        <f t="shared" si="1"/>
        <v>0</v>
      </c>
      <c r="C81" s="12">
        <f t="shared" si="1"/>
        <v>0</v>
      </c>
      <c r="D81" s="172" t="e">
        <f t="shared" si="2"/>
        <v>#REF!</v>
      </c>
    </row>
    <row r="82" spans="2:5">
      <c r="B82" s="165">
        <f t="shared" si="1"/>
        <v>0</v>
      </c>
      <c r="C82" s="13">
        <f t="shared" si="1"/>
        <v>0</v>
      </c>
      <c r="D82" s="173" t="e">
        <f t="shared" si="2"/>
        <v>#REF!</v>
      </c>
    </row>
    <row r="83" spans="2:5">
      <c r="B83" s="6" t="s">
        <v>219</v>
      </c>
      <c r="C83" s="12" t="e">
        <f>+E29-SUM(C73:C82)</f>
        <v>#REF!</v>
      </c>
      <c r="D83" s="172" t="e">
        <f>+C83/$C$86</f>
        <v>#REF!</v>
      </c>
    </row>
    <row r="84" spans="2:5">
      <c r="B84" s="166" t="s">
        <v>202</v>
      </c>
      <c r="C84" s="174" t="e">
        <f>+'Analyse par Comp'!C60</f>
        <v>#REF!</v>
      </c>
      <c r="D84" s="175" t="e">
        <f>+C84/$C$86</f>
        <v>#REF!</v>
      </c>
    </row>
    <row r="85" spans="2:5" ht="10.8" thickBot="1">
      <c r="B85" s="176" t="s">
        <v>214</v>
      </c>
      <c r="C85" s="177" t="e">
        <f>+C61</f>
        <v>#REF!</v>
      </c>
      <c r="D85" s="178" t="e">
        <f>+C85/$C$86</f>
        <v>#REF!</v>
      </c>
    </row>
    <row r="86" spans="2:5" ht="10.8" thickTop="1">
      <c r="B86" s="36" t="s">
        <v>1</v>
      </c>
      <c r="C86" s="85" t="e">
        <f>SUM(C73:C85)</f>
        <v>#REF!</v>
      </c>
      <c r="D86" s="179" t="e">
        <f>+C86/$C$86</f>
        <v>#REF!</v>
      </c>
    </row>
    <row r="87" spans="2:5">
      <c r="C87" s="76" t="e">
        <f>+C86-C63</f>
        <v>#REF!</v>
      </c>
    </row>
    <row r="90" spans="2:5" ht="11.25" customHeight="1">
      <c r="B90" s="560" t="s">
        <v>76</v>
      </c>
      <c r="C90" s="555" t="s">
        <v>220</v>
      </c>
      <c r="D90" s="555" t="s">
        <v>218</v>
      </c>
      <c r="E90" s="555" t="s">
        <v>221</v>
      </c>
    </row>
    <row r="91" spans="2:5" ht="10.8" thickBot="1">
      <c r="B91" s="561"/>
      <c r="C91" s="556"/>
      <c r="D91" s="556"/>
      <c r="E91" s="556"/>
    </row>
    <row r="92" spans="2:5" ht="10.8" thickTop="1">
      <c r="B92" s="239" t="s">
        <v>162</v>
      </c>
      <c r="C92" s="257">
        <f>+C73/1000000000</f>
        <v>0</v>
      </c>
      <c r="D92" s="180" t="e">
        <f>+D73</f>
        <v>#REF!</v>
      </c>
      <c r="E92" s="180" t="e">
        <f>+D92</f>
        <v>#REF!</v>
      </c>
    </row>
    <row r="93" spans="2:5">
      <c r="B93" s="240" t="s">
        <v>22</v>
      </c>
      <c r="C93" s="256">
        <f t="shared" ref="C93:C104" si="3">+C74/1000000000</f>
        <v>0</v>
      </c>
      <c r="D93" s="181" t="e">
        <f t="shared" ref="D93:D104" si="4">+D74</f>
        <v>#REF!</v>
      </c>
      <c r="E93" s="181" t="e">
        <f>+E92+D93</f>
        <v>#REF!</v>
      </c>
    </row>
    <row r="94" spans="2:5">
      <c r="B94" s="239" t="s">
        <v>161</v>
      </c>
      <c r="C94" s="257">
        <f t="shared" si="3"/>
        <v>0</v>
      </c>
      <c r="D94" s="180" t="e">
        <f t="shared" si="4"/>
        <v>#REF!</v>
      </c>
      <c r="E94" s="180" t="e">
        <f t="shared" ref="E94:E104" si="5">+E93+D94</f>
        <v>#REF!</v>
      </c>
    </row>
    <row r="95" spans="2:5">
      <c r="B95" s="240" t="s">
        <v>163</v>
      </c>
      <c r="C95" s="256">
        <f t="shared" si="3"/>
        <v>0</v>
      </c>
      <c r="D95" s="181" t="e">
        <f t="shared" si="4"/>
        <v>#REF!</v>
      </c>
      <c r="E95" s="181" t="e">
        <f t="shared" si="5"/>
        <v>#REF!</v>
      </c>
    </row>
    <row r="96" spans="2:5">
      <c r="B96" s="239" t="s">
        <v>23</v>
      </c>
      <c r="C96" s="257">
        <f t="shared" si="3"/>
        <v>0</v>
      </c>
      <c r="D96" s="180" t="e">
        <f t="shared" si="4"/>
        <v>#REF!</v>
      </c>
      <c r="E96" s="180" t="e">
        <f t="shared" si="5"/>
        <v>#REF!</v>
      </c>
    </row>
    <row r="97" spans="2:5">
      <c r="B97" s="240" t="s">
        <v>24</v>
      </c>
      <c r="C97" s="256">
        <f t="shared" si="3"/>
        <v>0</v>
      </c>
      <c r="D97" s="181" t="e">
        <f t="shared" si="4"/>
        <v>#REF!</v>
      </c>
      <c r="E97" s="181" t="e">
        <f t="shared" si="5"/>
        <v>#REF!</v>
      </c>
    </row>
    <row r="98" spans="2:5">
      <c r="B98" s="239" t="s">
        <v>165</v>
      </c>
      <c r="C98" s="257">
        <f t="shared" si="3"/>
        <v>0</v>
      </c>
      <c r="D98" s="180" t="e">
        <f t="shared" si="4"/>
        <v>#REF!</v>
      </c>
      <c r="E98" s="180" t="e">
        <f t="shared" si="5"/>
        <v>#REF!</v>
      </c>
    </row>
    <row r="99" spans="2:5">
      <c r="B99" s="240" t="s">
        <v>164</v>
      </c>
      <c r="C99" s="256">
        <f t="shared" si="3"/>
        <v>0</v>
      </c>
      <c r="D99" s="181" t="e">
        <f t="shared" si="4"/>
        <v>#REF!</v>
      </c>
      <c r="E99" s="181" t="e">
        <f t="shared" si="5"/>
        <v>#REF!</v>
      </c>
    </row>
    <row r="100" spans="2:5">
      <c r="B100" s="239" t="s">
        <v>144</v>
      </c>
      <c r="C100" s="257">
        <f t="shared" si="3"/>
        <v>0</v>
      </c>
      <c r="D100" s="180" t="e">
        <f t="shared" si="4"/>
        <v>#REF!</v>
      </c>
      <c r="E100" s="180" t="e">
        <f t="shared" si="5"/>
        <v>#REF!</v>
      </c>
    </row>
    <row r="101" spans="2:5">
      <c r="B101" s="240" t="s">
        <v>166</v>
      </c>
      <c r="C101" s="256">
        <f t="shared" si="3"/>
        <v>0</v>
      </c>
      <c r="D101" s="181" t="e">
        <f t="shared" si="4"/>
        <v>#REF!</v>
      </c>
      <c r="E101" s="181" t="e">
        <f t="shared" si="5"/>
        <v>#REF!</v>
      </c>
    </row>
    <row r="102" spans="2:5">
      <c r="B102" s="239" t="s">
        <v>219</v>
      </c>
      <c r="C102" s="257" t="e">
        <f t="shared" si="3"/>
        <v>#REF!</v>
      </c>
      <c r="D102" s="180" t="e">
        <f t="shared" si="4"/>
        <v>#REF!</v>
      </c>
      <c r="E102" s="180" t="e">
        <f t="shared" si="5"/>
        <v>#REF!</v>
      </c>
    </row>
    <row r="103" spans="2:5">
      <c r="B103" s="166" t="s">
        <v>202</v>
      </c>
      <c r="C103" s="255" t="e">
        <f t="shared" si="3"/>
        <v>#REF!</v>
      </c>
      <c r="D103" s="182" t="e">
        <f t="shared" si="4"/>
        <v>#REF!</v>
      </c>
      <c r="E103" s="182" t="e">
        <f t="shared" si="5"/>
        <v>#REF!</v>
      </c>
    </row>
    <row r="104" spans="2:5" ht="10.8" thickBot="1">
      <c r="B104" s="176" t="s">
        <v>214</v>
      </c>
      <c r="C104" s="241" t="e">
        <f t="shared" si="3"/>
        <v>#REF!</v>
      </c>
      <c r="D104" s="183" t="e">
        <f t="shared" si="4"/>
        <v>#REF!</v>
      </c>
      <c r="E104" s="183" t="e">
        <f t="shared" si="5"/>
        <v>#REF!</v>
      </c>
    </row>
    <row r="105" spans="2:5" ht="10.8" thickTop="1">
      <c r="B105" s="36" t="s">
        <v>1</v>
      </c>
      <c r="C105" s="254" t="e">
        <f>SUM(C92:C104)</f>
        <v>#REF!</v>
      </c>
      <c r="D105" s="179" t="e">
        <f>SUM(D92:D104)</f>
        <v>#REF!</v>
      </c>
      <c r="E105" s="179"/>
    </row>
    <row r="107" spans="2:5">
      <c r="C107" s="184" t="e">
        <f ca="1">+C105-'T1- Revenu secteur extractif'!C14</f>
        <v>#REF!</v>
      </c>
    </row>
  </sheetData>
  <mergeCells count="11">
    <mergeCell ref="A1:A2"/>
    <mergeCell ref="B1:B2"/>
    <mergeCell ref="C1:C2"/>
    <mergeCell ref="E1:E2"/>
    <mergeCell ref="E90:E91"/>
    <mergeCell ref="B71:B72"/>
    <mergeCell ref="C71:C72"/>
    <mergeCell ref="B90:B91"/>
    <mergeCell ref="C90:C91"/>
    <mergeCell ref="D71:D72"/>
    <mergeCell ref="D90:D91"/>
  </mergeCells>
  <conditionalFormatting sqref="C30:E30">
    <cfRule type="containsText" dxfId="1" priority="1" operator="containsText" text="ERROR">
      <formula>NOT(ISERROR(SEARCH("ERROR",C30)))</formula>
    </cfRule>
  </conditionalFormatting>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92D050"/>
  </sheetPr>
  <dimension ref="A1"/>
  <sheetViews>
    <sheetView showGridLines="0" workbookViewId="0">
      <pane ySplit="1" topLeftCell="A2" activePane="bottomLeft" state="frozen"/>
      <selection pane="bottomLeft"/>
    </sheetView>
  </sheetViews>
  <sheetFormatPr defaultColWidth="11.5546875" defaultRowHeight="10.199999999999999"/>
  <cols>
    <col min="1" max="1" width="3.44140625" style="37" bestFit="1" customWidth="1"/>
    <col min="2" max="2" width="45.88671875" style="34" bestFit="1" customWidth="1"/>
    <col min="3" max="4" width="14.109375" style="34" bestFit="1" customWidth="1"/>
    <col min="5" max="5" width="14.6640625" style="34" bestFit="1" customWidth="1"/>
    <col min="6" max="6" width="19.88671875" style="34" customWidth="1"/>
    <col min="7" max="7" width="13.88671875" style="34" bestFit="1" customWidth="1"/>
    <col min="8" max="8" width="13.33203125" style="34" bestFit="1" customWidth="1"/>
    <col min="9" max="10" width="14.109375" style="34" bestFit="1" customWidth="1"/>
    <col min="11" max="11" width="12.88671875" style="34" bestFit="1" customWidth="1"/>
    <col min="12" max="12" width="14.109375" style="34" bestFit="1" customWidth="1"/>
    <col min="13" max="13" width="10.5546875" style="34" bestFit="1" customWidth="1"/>
    <col min="14" max="14" width="7.88671875" style="34" bestFit="1" customWidth="1"/>
    <col min="15" max="15" width="5.88671875" style="34" bestFit="1" customWidth="1"/>
    <col min="16" max="16384" width="11.5546875" style="34"/>
  </cols>
  <sheetData/>
  <pageMargins left="0.7" right="0.7" top="0.75" bottom="0.75"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92D050"/>
  </sheetPr>
  <dimension ref="A1"/>
  <sheetViews>
    <sheetView showGridLines="0" zoomScaleNormal="100" workbookViewId="0">
      <pane ySplit="1" topLeftCell="A2" activePane="bottomLeft" state="frozen"/>
      <selection pane="bottomLeft"/>
    </sheetView>
  </sheetViews>
  <sheetFormatPr defaultColWidth="11.5546875" defaultRowHeight="10.199999999999999"/>
  <cols>
    <col min="1" max="1" width="5.109375" style="2" customWidth="1"/>
    <col min="2" max="2" width="51.33203125" style="2" bestFit="1" customWidth="1"/>
    <col min="3" max="3" width="14.88671875" style="2" bestFit="1" customWidth="1"/>
    <col min="4" max="4" width="12.44140625" style="2" bestFit="1" customWidth="1"/>
    <col min="5" max="5" width="13.88671875" style="2" bestFit="1" customWidth="1"/>
    <col min="6" max="6" width="13.33203125" style="2" bestFit="1" customWidth="1"/>
    <col min="7" max="8" width="14" style="2" bestFit="1" customWidth="1"/>
    <col min="9" max="9" width="12.33203125" style="2" bestFit="1" customWidth="1"/>
    <col min="10" max="16384" width="11.5546875" style="2"/>
  </cols>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92D050"/>
  </sheetPr>
  <dimension ref="C3:H12"/>
  <sheetViews>
    <sheetView workbookViewId="0"/>
  </sheetViews>
  <sheetFormatPr defaultColWidth="10.88671875" defaultRowHeight="13.2"/>
  <cols>
    <col min="3" max="3" width="14.109375" bestFit="1" customWidth="1"/>
    <col min="4" max="4" width="14.5546875" customWidth="1"/>
    <col min="5" max="5" width="11.5546875" bestFit="1" customWidth="1"/>
    <col min="6" max="7" width="12" bestFit="1" customWidth="1"/>
    <col min="8" max="8" width="12.88671875" bestFit="1" customWidth="1"/>
  </cols>
  <sheetData>
    <row r="3" spans="3:8" ht="22.5" customHeight="1">
      <c r="C3" s="562" t="s">
        <v>76</v>
      </c>
      <c r="D3" s="555" t="s">
        <v>224</v>
      </c>
      <c r="E3" s="555"/>
      <c r="F3" s="555" t="s">
        <v>172</v>
      </c>
      <c r="G3" s="555"/>
      <c r="H3" s="555" t="s">
        <v>223</v>
      </c>
    </row>
    <row r="4" spans="3:8">
      <c r="C4" s="562"/>
      <c r="D4" s="112" t="s">
        <v>225</v>
      </c>
      <c r="E4" s="112" t="s">
        <v>226</v>
      </c>
      <c r="F4" s="112" t="s">
        <v>225</v>
      </c>
      <c r="G4" s="112" t="s">
        <v>226</v>
      </c>
      <c r="H4" s="555"/>
    </row>
    <row r="5" spans="3:8">
      <c r="C5" s="186" t="s">
        <v>161</v>
      </c>
      <c r="D5" s="187"/>
      <c r="E5" s="187"/>
      <c r="F5" s="187"/>
      <c r="G5" s="187" t="s">
        <v>148</v>
      </c>
      <c r="H5" s="187">
        <f t="shared" ref="H5:H10" si="0">SUM(D5:G5)</f>
        <v>0</v>
      </c>
    </row>
    <row r="6" spans="3:8">
      <c r="C6" s="91" t="s">
        <v>227</v>
      </c>
      <c r="D6" s="188"/>
      <c r="E6" s="188"/>
      <c r="F6" s="253"/>
      <c r="G6" s="188" t="s">
        <v>148</v>
      </c>
      <c r="H6" s="188">
        <f t="shared" si="0"/>
        <v>0</v>
      </c>
    </row>
    <row r="7" spans="3:8">
      <c r="C7" s="186" t="s">
        <v>147</v>
      </c>
      <c r="D7" s="187"/>
      <c r="E7" s="187"/>
      <c r="F7" s="187"/>
      <c r="G7" s="187" t="s">
        <v>148</v>
      </c>
      <c r="H7" s="187">
        <f t="shared" si="0"/>
        <v>0</v>
      </c>
    </row>
    <row r="8" spans="3:8">
      <c r="C8" s="91" t="s">
        <v>145</v>
      </c>
      <c r="D8" s="188"/>
      <c r="E8" s="188"/>
      <c r="F8" s="253"/>
      <c r="G8" s="188" t="s">
        <v>148</v>
      </c>
      <c r="H8" s="188">
        <f t="shared" si="0"/>
        <v>0</v>
      </c>
    </row>
    <row r="9" spans="3:8">
      <c r="C9" s="186" t="s">
        <v>146</v>
      </c>
      <c r="D9" s="187"/>
      <c r="E9" s="187"/>
      <c r="F9" s="187"/>
      <c r="G9" s="187"/>
      <c r="H9" s="187">
        <f t="shared" si="0"/>
        <v>0</v>
      </c>
    </row>
    <row r="10" spans="3:8">
      <c r="C10" s="91" t="s">
        <v>228</v>
      </c>
      <c r="D10" s="188"/>
      <c r="E10" s="188"/>
      <c r="F10" s="253"/>
      <c r="G10" s="188"/>
      <c r="H10" s="188">
        <f t="shared" si="0"/>
        <v>0</v>
      </c>
    </row>
    <row r="11" spans="3:8">
      <c r="C11" s="189" t="s">
        <v>229</v>
      </c>
      <c r="D11" s="190">
        <f>SUM(D5:D10)</f>
        <v>0</v>
      </c>
      <c r="E11" s="190">
        <f>SUM(E5:E10)</f>
        <v>0</v>
      </c>
      <c r="F11" s="190">
        <f>SUM(F5:F10)</f>
        <v>0</v>
      </c>
      <c r="G11" s="190">
        <f>SUM(G5:G10)</f>
        <v>0</v>
      </c>
      <c r="H11" s="190">
        <f>SUM(H5:H10)</f>
        <v>0</v>
      </c>
    </row>
    <row r="12" spans="3:8">
      <c r="C12" s="191"/>
      <c r="D12" s="68"/>
    </row>
  </sheetData>
  <mergeCells count="4">
    <mergeCell ref="C3:C4"/>
    <mergeCell ref="D3:E3"/>
    <mergeCell ref="F3:G3"/>
    <mergeCell ref="H3:H4"/>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92D050"/>
  </sheetPr>
  <dimension ref="A1:J104"/>
  <sheetViews>
    <sheetView zoomScaleNormal="100" workbookViewId="0">
      <pane ySplit="1" topLeftCell="A2" activePane="bottomLeft" state="frozen"/>
      <selection activeCell="C60" sqref="C60"/>
      <selection pane="bottomLeft" activeCell="C60" sqref="C60"/>
    </sheetView>
  </sheetViews>
  <sheetFormatPr defaultColWidth="11.5546875" defaultRowHeight="10.199999999999999"/>
  <cols>
    <col min="1" max="1" width="20.88671875" style="2" customWidth="1"/>
    <col min="2" max="2" width="5.109375" style="2" customWidth="1"/>
    <col min="3" max="3" width="47.5546875" style="2" customWidth="1"/>
    <col min="4" max="4" width="12.88671875" style="2" bestFit="1" customWidth="1"/>
    <col min="5" max="5" width="17.44140625" style="2" customWidth="1"/>
    <col min="6" max="8" width="12.88671875" style="2" bestFit="1" customWidth="1"/>
    <col min="9" max="9" width="14" style="2" bestFit="1" customWidth="1"/>
    <col min="10" max="10" width="12.33203125" style="2" bestFit="1" customWidth="1"/>
    <col min="11" max="16384" width="11.5546875" style="2"/>
  </cols>
  <sheetData>
    <row r="1" spans="1:10" ht="21" thickTop="1">
      <c r="A1" s="42" t="s">
        <v>230</v>
      </c>
      <c r="B1" s="41" t="s">
        <v>5</v>
      </c>
      <c r="C1" s="41" t="s">
        <v>160</v>
      </c>
      <c r="D1" s="192" t="s">
        <v>211</v>
      </c>
      <c r="E1" s="192" t="s">
        <v>212</v>
      </c>
      <c r="F1" s="193" t="s">
        <v>213</v>
      </c>
      <c r="G1" s="193" t="s">
        <v>231</v>
      </c>
      <c r="H1" s="193" t="s">
        <v>232</v>
      </c>
    </row>
    <row r="2" spans="1:10">
      <c r="A2" s="2" t="s">
        <v>29</v>
      </c>
      <c r="B2" s="227" t="e">
        <f>#REF!</f>
        <v>#REF!</v>
      </c>
      <c r="C2" s="11" t="e">
        <f>#REF!</f>
        <v>#REF!</v>
      </c>
      <c r="D2" s="81" t="e">
        <f>VLOOKUP(C2,#REF!,3,0)</f>
        <v>#REF!</v>
      </c>
      <c r="E2" s="81" t="e">
        <f>VLOOKUP(C2,#REF!,6,0)</f>
        <v>#REF!</v>
      </c>
      <c r="F2" s="81" t="e">
        <f t="shared" ref="F2:F41" si="0">D2+E2</f>
        <v>#REF!</v>
      </c>
      <c r="G2" s="81" t="e">
        <f>+VLOOKUP(C2,'DU by tax'!$B:$C,2,0)</f>
        <v>#REF!</v>
      </c>
      <c r="H2" s="81" t="e">
        <f t="shared" ref="H2:H42" si="1">+F2+G2</f>
        <v>#REF!</v>
      </c>
    </row>
    <row r="3" spans="1:10">
      <c r="A3" s="2" t="s">
        <v>29</v>
      </c>
      <c r="B3" s="228" t="e">
        <f>#REF!</f>
        <v>#REF!</v>
      </c>
      <c r="C3" s="9" t="e">
        <f>#REF!</f>
        <v>#REF!</v>
      </c>
      <c r="D3" s="82" t="e">
        <f>VLOOKUP(C3,#REF!,3,0)</f>
        <v>#REF!</v>
      </c>
      <c r="E3" s="82" t="e">
        <f>VLOOKUP(C3,#REF!,6,0)</f>
        <v>#REF!</v>
      </c>
      <c r="F3" s="82" t="e">
        <f t="shared" si="0"/>
        <v>#REF!</v>
      </c>
      <c r="G3" s="82" t="e">
        <f>+VLOOKUP(C3,'DU by tax'!$B:$C,2,0)</f>
        <v>#REF!</v>
      </c>
      <c r="H3" s="82" t="e">
        <f t="shared" si="1"/>
        <v>#REF!</v>
      </c>
    </row>
    <row r="4" spans="1:10">
      <c r="A4" s="2" t="s">
        <v>29</v>
      </c>
      <c r="B4" s="227" t="e">
        <f>#REF!</f>
        <v>#REF!</v>
      </c>
      <c r="C4" s="11" t="e">
        <f>#REF!</f>
        <v>#REF!</v>
      </c>
      <c r="D4" s="81" t="e">
        <f>VLOOKUP(C4,#REF!,3,0)</f>
        <v>#REF!</v>
      </c>
      <c r="E4" s="81" t="e">
        <f>VLOOKUP(C4,#REF!,6,0)</f>
        <v>#REF!</v>
      </c>
      <c r="F4" s="81" t="e">
        <f t="shared" si="0"/>
        <v>#REF!</v>
      </c>
      <c r="G4" s="81" t="e">
        <f>+VLOOKUP(C4,'DU by tax'!$B:$C,2,0)</f>
        <v>#REF!</v>
      </c>
      <c r="H4" s="81" t="e">
        <f t="shared" si="1"/>
        <v>#REF!</v>
      </c>
    </row>
    <row r="5" spans="1:10">
      <c r="A5" s="2" t="s">
        <v>29</v>
      </c>
      <c r="B5" s="228" t="e">
        <f>#REF!</f>
        <v>#REF!</v>
      </c>
      <c r="C5" s="9" t="e">
        <f>#REF!</f>
        <v>#REF!</v>
      </c>
      <c r="D5" s="82" t="e">
        <f>VLOOKUP(C5,#REF!,3,0)</f>
        <v>#REF!</v>
      </c>
      <c r="E5" s="82" t="e">
        <f>VLOOKUP(C5,#REF!,6,0)</f>
        <v>#REF!</v>
      </c>
      <c r="F5" s="82" t="e">
        <f t="shared" si="0"/>
        <v>#REF!</v>
      </c>
      <c r="G5" s="82" t="e">
        <f>+VLOOKUP(C5,'DU by tax'!$B:$C,2,0)</f>
        <v>#REF!</v>
      </c>
      <c r="H5" s="82" t="e">
        <f t="shared" si="1"/>
        <v>#REF!</v>
      </c>
    </row>
    <row r="6" spans="1:10">
      <c r="A6" s="2" t="s">
        <v>29</v>
      </c>
      <c r="B6" s="227" t="e">
        <f>#REF!</f>
        <v>#REF!</v>
      </c>
      <c r="C6" s="11" t="e">
        <f>#REF!</f>
        <v>#REF!</v>
      </c>
      <c r="D6" s="81" t="e">
        <f>VLOOKUP(C6,#REF!,3,0)</f>
        <v>#REF!</v>
      </c>
      <c r="E6" s="81" t="e">
        <f>VLOOKUP(C6,#REF!,6,0)</f>
        <v>#REF!</v>
      </c>
      <c r="F6" s="81" t="e">
        <f t="shared" si="0"/>
        <v>#REF!</v>
      </c>
      <c r="G6" s="81" t="e">
        <f>+VLOOKUP(C6,'DU by tax'!$B:$C,2,0)</f>
        <v>#REF!</v>
      </c>
      <c r="H6" s="81" t="e">
        <f t="shared" si="1"/>
        <v>#REF!</v>
      </c>
    </row>
    <row r="7" spans="1:10">
      <c r="A7" s="2" t="s">
        <v>27</v>
      </c>
      <c r="B7" s="228" t="e">
        <f>#REF!</f>
        <v>#REF!</v>
      </c>
      <c r="C7" s="9" t="e">
        <f>#REF!</f>
        <v>#REF!</v>
      </c>
      <c r="D7" s="82" t="e">
        <f>VLOOKUP(C7,#REF!,3,0)</f>
        <v>#REF!</v>
      </c>
      <c r="E7" s="82" t="e">
        <f>VLOOKUP(C7,#REF!,6,0)</f>
        <v>#REF!</v>
      </c>
      <c r="F7" s="82" t="e">
        <f t="shared" si="0"/>
        <v>#REF!</v>
      </c>
      <c r="G7" s="82" t="e">
        <f>+VLOOKUP(C7,'DU by tax'!$B:$C,2,0)</f>
        <v>#REF!</v>
      </c>
      <c r="H7" s="82" t="e">
        <f t="shared" si="1"/>
        <v>#REF!</v>
      </c>
    </row>
    <row r="8" spans="1:10">
      <c r="A8" s="2" t="s">
        <v>27</v>
      </c>
      <c r="B8" s="227" t="e">
        <f>#REF!</f>
        <v>#REF!</v>
      </c>
      <c r="C8" s="11" t="e">
        <f>#REF!</f>
        <v>#REF!</v>
      </c>
      <c r="D8" s="81" t="e">
        <f>VLOOKUP(C8,#REF!,3,0)</f>
        <v>#REF!</v>
      </c>
      <c r="E8" s="81" t="e">
        <f>VLOOKUP(C8,#REF!,6,0)</f>
        <v>#REF!</v>
      </c>
      <c r="F8" s="81" t="e">
        <f t="shared" si="0"/>
        <v>#REF!</v>
      </c>
      <c r="G8" s="81" t="e">
        <f>+VLOOKUP(C8,'DU by tax'!$B:$C,2,0)</f>
        <v>#REF!</v>
      </c>
      <c r="H8" s="81" t="e">
        <f t="shared" si="1"/>
        <v>#REF!</v>
      </c>
    </row>
    <row r="9" spans="1:10">
      <c r="A9" s="2" t="s">
        <v>27</v>
      </c>
      <c r="B9" s="228" t="e">
        <f>#REF!</f>
        <v>#REF!</v>
      </c>
      <c r="C9" s="9" t="e">
        <f>#REF!</f>
        <v>#REF!</v>
      </c>
      <c r="D9" s="82" t="e">
        <f>VLOOKUP(C9,#REF!,3,0)</f>
        <v>#REF!</v>
      </c>
      <c r="E9" s="82" t="e">
        <f>VLOOKUP(C9,#REF!,6,0)</f>
        <v>#REF!</v>
      </c>
      <c r="F9" s="82" t="e">
        <f t="shared" si="0"/>
        <v>#REF!</v>
      </c>
      <c r="G9" s="82" t="e">
        <f>+VLOOKUP(C9,'DU by tax'!$B:$C,2,0)</f>
        <v>#REF!</v>
      </c>
      <c r="H9" s="82" t="e">
        <f t="shared" si="1"/>
        <v>#REF!</v>
      </c>
    </row>
    <row r="10" spans="1:10">
      <c r="A10" s="2" t="s">
        <v>27</v>
      </c>
      <c r="B10" s="227" t="e">
        <f>#REF!</f>
        <v>#REF!</v>
      </c>
      <c r="C10" s="11" t="e">
        <f>#REF!</f>
        <v>#REF!</v>
      </c>
      <c r="D10" s="81" t="e">
        <f>VLOOKUP(C10,#REF!,3,0)</f>
        <v>#REF!</v>
      </c>
      <c r="E10" s="81" t="e">
        <f>VLOOKUP(C10,#REF!,6,0)</f>
        <v>#REF!</v>
      </c>
      <c r="F10" s="81" t="e">
        <f t="shared" si="0"/>
        <v>#REF!</v>
      </c>
      <c r="G10" s="81" t="e">
        <f>+VLOOKUP(C10,'DU by tax'!$B:$C,2,0)</f>
        <v>#REF!</v>
      </c>
      <c r="H10" s="81" t="e">
        <f t="shared" si="1"/>
        <v>#REF!</v>
      </c>
    </row>
    <row r="11" spans="1:10">
      <c r="A11" s="2" t="s">
        <v>27</v>
      </c>
      <c r="B11" s="228" t="e">
        <f>#REF!</f>
        <v>#REF!</v>
      </c>
      <c r="C11" s="9" t="e">
        <f>#REF!</f>
        <v>#REF!</v>
      </c>
      <c r="D11" s="82" t="e">
        <f>VLOOKUP(C11,#REF!,3,0)</f>
        <v>#REF!</v>
      </c>
      <c r="E11" s="82" t="e">
        <f>VLOOKUP(C11,#REF!,6,0)</f>
        <v>#REF!</v>
      </c>
      <c r="F11" s="82" t="e">
        <f t="shared" si="0"/>
        <v>#REF!</v>
      </c>
      <c r="G11" s="82" t="e">
        <f>+VLOOKUP(C11,'DU by tax'!$B:$C,2,0)</f>
        <v>#REF!</v>
      </c>
      <c r="H11" s="82" t="e">
        <f t="shared" si="1"/>
        <v>#REF!</v>
      </c>
    </row>
    <row r="12" spans="1:10">
      <c r="A12" s="2" t="s">
        <v>27</v>
      </c>
      <c r="B12" s="227" t="e">
        <f>#REF!</f>
        <v>#REF!</v>
      </c>
      <c r="C12" s="11" t="e">
        <f>#REF!</f>
        <v>#REF!</v>
      </c>
      <c r="D12" s="81" t="e">
        <f>VLOOKUP(C12,#REF!,3,0)</f>
        <v>#REF!</v>
      </c>
      <c r="E12" s="81" t="e">
        <f>VLOOKUP(C12,#REF!,6,0)</f>
        <v>#REF!</v>
      </c>
      <c r="F12" s="81" t="e">
        <f t="shared" si="0"/>
        <v>#REF!</v>
      </c>
      <c r="G12" s="81" t="e">
        <f>+VLOOKUP(C12,'DU by tax'!$B:$C,2,0)</f>
        <v>#REF!</v>
      </c>
      <c r="H12" s="81" t="e">
        <f t="shared" si="1"/>
        <v>#REF!</v>
      </c>
      <c r="I12" s="67"/>
      <c r="J12" s="67"/>
    </row>
    <row r="13" spans="1:10">
      <c r="A13" s="2" t="s">
        <v>27</v>
      </c>
      <c r="B13" s="228" t="e">
        <f>#REF!</f>
        <v>#REF!</v>
      </c>
      <c r="C13" s="9" t="e">
        <f>#REF!</f>
        <v>#REF!</v>
      </c>
      <c r="D13" s="82" t="e">
        <f>VLOOKUP(C13,#REF!,3,0)</f>
        <v>#REF!</v>
      </c>
      <c r="E13" s="82" t="e">
        <f>VLOOKUP(C13,#REF!,6,0)</f>
        <v>#REF!</v>
      </c>
      <c r="F13" s="82" t="e">
        <f t="shared" si="0"/>
        <v>#REF!</v>
      </c>
      <c r="G13" s="82" t="e">
        <f>+VLOOKUP(C13,'DU by tax'!$B:$C,2,0)</f>
        <v>#REF!</v>
      </c>
      <c r="H13" s="82" t="e">
        <f t="shared" si="1"/>
        <v>#REF!</v>
      </c>
      <c r="I13" s="67"/>
      <c r="J13" s="67"/>
    </row>
    <row r="14" spans="1:10">
      <c r="A14" s="2" t="s">
        <v>27</v>
      </c>
      <c r="B14" s="227" t="e">
        <f>#REF!</f>
        <v>#REF!</v>
      </c>
      <c r="C14" s="11" t="e">
        <f>#REF!</f>
        <v>#REF!</v>
      </c>
      <c r="D14" s="81" t="e">
        <f>VLOOKUP(C14,#REF!,3,0)</f>
        <v>#REF!</v>
      </c>
      <c r="E14" s="81" t="e">
        <f>VLOOKUP(C14,#REF!,6,0)</f>
        <v>#REF!</v>
      </c>
      <c r="F14" s="81" t="e">
        <f t="shared" si="0"/>
        <v>#REF!</v>
      </c>
      <c r="G14" s="81" t="e">
        <f>+VLOOKUP(C14,'DU by tax'!$B:$C,2,0)</f>
        <v>#REF!</v>
      </c>
      <c r="H14" s="81" t="e">
        <f t="shared" si="1"/>
        <v>#REF!</v>
      </c>
      <c r="I14" s="67"/>
      <c r="J14" s="67"/>
    </row>
    <row r="15" spans="1:10">
      <c r="A15" s="2" t="s">
        <v>27</v>
      </c>
      <c r="B15" s="228" t="e">
        <f>#REF!</f>
        <v>#REF!</v>
      </c>
      <c r="C15" s="9" t="e">
        <f>#REF!</f>
        <v>#REF!</v>
      </c>
      <c r="D15" s="82" t="e">
        <f>VLOOKUP(C15,#REF!,3,0)</f>
        <v>#REF!</v>
      </c>
      <c r="E15" s="82" t="e">
        <f>VLOOKUP(C15,#REF!,6,0)</f>
        <v>#REF!</v>
      </c>
      <c r="F15" s="82" t="e">
        <f t="shared" si="0"/>
        <v>#REF!</v>
      </c>
      <c r="G15" s="82" t="e">
        <f>+VLOOKUP(C15,'DU by tax'!$B:$C,2,0)</f>
        <v>#REF!</v>
      </c>
      <c r="H15" s="82" t="e">
        <f t="shared" si="1"/>
        <v>#REF!</v>
      </c>
    </row>
    <row r="16" spans="1:10">
      <c r="A16" s="2" t="s">
        <v>27</v>
      </c>
      <c r="B16" s="227" t="e">
        <f>#REF!</f>
        <v>#REF!</v>
      </c>
      <c r="C16" s="11" t="e">
        <f>#REF!</f>
        <v>#REF!</v>
      </c>
      <c r="D16" s="81" t="e">
        <f>VLOOKUP(C16,#REF!,3,0)</f>
        <v>#REF!</v>
      </c>
      <c r="E16" s="81" t="e">
        <f>VLOOKUP(C16,#REF!,6,0)</f>
        <v>#REF!</v>
      </c>
      <c r="F16" s="81" t="e">
        <f t="shared" si="0"/>
        <v>#REF!</v>
      </c>
      <c r="G16" s="81" t="e">
        <f>+VLOOKUP(C16,'DU by tax'!$B:$C,2,0)</f>
        <v>#REF!</v>
      </c>
      <c r="H16" s="81" t="e">
        <f t="shared" si="1"/>
        <v>#REF!</v>
      </c>
    </row>
    <row r="17" spans="1:8">
      <c r="A17" s="2" t="s">
        <v>27</v>
      </c>
      <c r="B17" s="228" t="e">
        <f>#REF!</f>
        <v>#REF!</v>
      </c>
      <c r="C17" s="9" t="e">
        <f>#REF!</f>
        <v>#REF!</v>
      </c>
      <c r="D17" s="82" t="e">
        <f>VLOOKUP(C17,#REF!,3,0)</f>
        <v>#REF!</v>
      </c>
      <c r="E17" s="82" t="e">
        <f>VLOOKUP(C17,#REF!,6,0)</f>
        <v>#REF!</v>
      </c>
      <c r="F17" s="82" t="e">
        <f t="shared" si="0"/>
        <v>#REF!</v>
      </c>
      <c r="G17" s="82" t="e">
        <f>+VLOOKUP(C17,'DU by tax'!$B:$C,2,0)</f>
        <v>#REF!</v>
      </c>
      <c r="H17" s="82" t="e">
        <f t="shared" si="1"/>
        <v>#REF!</v>
      </c>
    </row>
    <row r="18" spans="1:8">
      <c r="A18" s="2" t="s">
        <v>27</v>
      </c>
      <c r="B18" s="227" t="e">
        <f>#REF!</f>
        <v>#REF!</v>
      </c>
      <c r="C18" s="11" t="e">
        <f>#REF!</f>
        <v>#REF!</v>
      </c>
      <c r="D18" s="81" t="e">
        <f>VLOOKUP(C18,#REF!,3,0)</f>
        <v>#REF!</v>
      </c>
      <c r="E18" s="81" t="e">
        <f>VLOOKUP(C18,#REF!,6,0)</f>
        <v>#REF!</v>
      </c>
      <c r="F18" s="81" t="e">
        <f t="shared" si="0"/>
        <v>#REF!</v>
      </c>
      <c r="G18" s="81" t="e">
        <f>+VLOOKUP(C18,'DU by tax'!$B:$C,2,0)</f>
        <v>#REF!</v>
      </c>
      <c r="H18" s="81" t="e">
        <f t="shared" si="1"/>
        <v>#REF!</v>
      </c>
    </row>
    <row r="19" spans="1:8">
      <c r="A19" s="2" t="s">
        <v>27</v>
      </c>
      <c r="B19" s="228" t="e">
        <f>#REF!</f>
        <v>#REF!</v>
      </c>
      <c r="C19" s="9" t="e">
        <f>#REF!</f>
        <v>#REF!</v>
      </c>
      <c r="D19" s="82" t="e">
        <f>VLOOKUP(C19,#REF!,3,0)</f>
        <v>#REF!</v>
      </c>
      <c r="E19" s="82" t="e">
        <f>VLOOKUP(C19,#REF!,6,0)</f>
        <v>#REF!</v>
      </c>
      <c r="F19" s="82" t="e">
        <f t="shared" si="0"/>
        <v>#REF!</v>
      </c>
      <c r="G19" s="82" t="e">
        <f>+VLOOKUP(C19,'DU by tax'!$B:$C,2,0)</f>
        <v>#REF!</v>
      </c>
      <c r="H19" s="82" t="e">
        <f t="shared" si="1"/>
        <v>#REF!</v>
      </c>
    </row>
    <row r="20" spans="1:8">
      <c r="A20" s="2" t="s">
        <v>27</v>
      </c>
      <c r="B20" s="227" t="e">
        <f>#REF!</f>
        <v>#REF!</v>
      </c>
      <c r="C20" s="11" t="e">
        <f>#REF!</f>
        <v>#REF!</v>
      </c>
      <c r="D20" s="81" t="e">
        <f>VLOOKUP(C20,#REF!,3,0)</f>
        <v>#REF!</v>
      </c>
      <c r="E20" s="81" t="e">
        <f>VLOOKUP(C20,#REF!,6,0)</f>
        <v>#REF!</v>
      </c>
      <c r="F20" s="81" t="e">
        <f t="shared" si="0"/>
        <v>#REF!</v>
      </c>
      <c r="G20" s="81" t="e">
        <f>+VLOOKUP(C20,'DU by tax'!$B:$C,2,0)</f>
        <v>#REF!</v>
      </c>
      <c r="H20" s="81" t="e">
        <f t="shared" si="1"/>
        <v>#REF!</v>
      </c>
    </row>
    <row r="21" spans="1:8">
      <c r="A21" s="2" t="s">
        <v>27</v>
      </c>
      <c r="B21" s="228" t="e">
        <f>#REF!</f>
        <v>#REF!</v>
      </c>
      <c r="C21" s="9" t="e">
        <f>#REF!</f>
        <v>#REF!</v>
      </c>
      <c r="D21" s="82" t="e">
        <f>VLOOKUP(C21,#REF!,3,0)</f>
        <v>#REF!</v>
      </c>
      <c r="E21" s="82" t="e">
        <f>VLOOKUP(C21,#REF!,6,0)</f>
        <v>#REF!</v>
      </c>
      <c r="F21" s="82" t="e">
        <f t="shared" si="0"/>
        <v>#REF!</v>
      </c>
      <c r="G21" s="82" t="e">
        <f>+VLOOKUP(C21,'DU by tax'!$B:$C,2,0)</f>
        <v>#REF!</v>
      </c>
      <c r="H21" s="82" t="e">
        <f t="shared" si="1"/>
        <v>#REF!</v>
      </c>
    </row>
    <row r="22" spans="1:8">
      <c r="A22" s="2" t="s">
        <v>27</v>
      </c>
      <c r="B22" s="227" t="e">
        <f>#REF!</f>
        <v>#REF!</v>
      </c>
      <c r="C22" s="11" t="e">
        <f>#REF!</f>
        <v>#REF!</v>
      </c>
      <c r="D22" s="81" t="e">
        <f>VLOOKUP(C22,#REF!,3,0)</f>
        <v>#REF!</v>
      </c>
      <c r="E22" s="81" t="e">
        <f>VLOOKUP(C22,#REF!,6,0)</f>
        <v>#REF!</v>
      </c>
      <c r="F22" s="81" t="e">
        <f t="shared" si="0"/>
        <v>#REF!</v>
      </c>
      <c r="G22" s="81" t="e">
        <f>+VLOOKUP(C22,'DU by tax'!$B:$C,2,0)</f>
        <v>#REF!</v>
      </c>
      <c r="H22" s="81" t="e">
        <f t="shared" si="1"/>
        <v>#REF!</v>
      </c>
    </row>
    <row r="23" spans="1:8">
      <c r="A23" s="2" t="s">
        <v>27</v>
      </c>
      <c r="B23" s="228" t="e">
        <f>#REF!</f>
        <v>#REF!</v>
      </c>
      <c r="C23" s="9" t="e">
        <f>#REF!</f>
        <v>#REF!</v>
      </c>
      <c r="D23" s="82" t="e">
        <f>VLOOKUP(C23,#REF!,3,0)</f>
        <v>#REF!</v>
      </c>
      <c r="E23" s="82" t="e">
        <f>VLOOKUP(C23,#REF!,6,0)</f>
        <v>#REF!</v>
      </c>
      <c r="F23" s="82" t="e">
        <f t="shared" si="0"/>
        <v>#REF!</v>
      </c>
      <c r="G23" s="82" t="e">
        <f>+VLOOKUP(C23,'DU by tax'!$B:$C,2,0)</f>
        <v>#REF!</v>
      </c>
      <c r="H23" s="82" t="e">
        <f t="shared" si="1"/>
        <v>#REF!</v>
      </c>
    </row>
    <row r="24" spans="1:8">
      <c r="A24" s="2" t="s">
        <v>86</v>
      </c>
      <c r="B24" s="227" t="e">
        <f>#REF!</f>
        <v>#REF!</v>
      </c>
      <c r="C24" s="11" t="e">
        <f>#REF!</f>
        <v>#REF!</v>
      </c>
      <c r="D24" s="81" t="e">
        <f>VLOOKUP(C24,#REF!,3,0)</f>
        <v>#REF!</v>
      </c>
      <c r="E24" s="81" t="e">
        <f>VLOOKUP(C24,#REF!,6,0)</f>
        <v>#REF!</v>
      </c>
      <c r="F24" s="81" t="e">
        <f t="shared" si="0"/>
        <v>#REF!</v>
      </c>
      <c r="G24" s="81" t="e">
        <f>+VLOOKUP(C24,'DU by tax'!$B:$C,2,0)</f>
        <v>#REF!</v>
      </c>
      <c r="H24" s="81" t="e">
        <f t="shared" si="1"/>
        <v>#REF!</v>
      </c>
    </row>
    <row r="25" spans="1:8">
      <c r="A25" s="2" t="s">
        <v>86</v>
      </c>
      <c r="B25" s="228" t="e">
        <f>#REF!</f>
        <v>#REF!</v>
      </c>
      <c r="C25" s="9" t="e">
        <f>#REF!</f>
        <v>#REF!</v>
      </c>
      <c r="D25" s="82" t="e">
        <f>VLOOKUP(C25,#REF!,3,0)</f>
        <v>#REF!</v>
      </c>
      <c r="E25" s="82" t="e">
        <f>VLOOKUP(C25,#REF!,6,0)</f>
        <v>#REF!</v>
      </c>
      <c r="F25" s="82" t="e">
        <f t="shared" si="0"/>
        <v>#REF!</v>
      </c>
      <c r="G25" s="82" t="e">
        <f>+VLOOKUP(C25,'DU by tax'!$B:$C,2,0)</f>
        <v>#REF!</v>
      </c>
      <c r="H25" s="82" t="e">
        <f t="shared" si="1"/>
        <v>#REF!</v>
      </c>
    </row>
    <row r="26" spans="1:8">
      <c r="A26" s="2" t="s">
        <v>86</v>
      </c>
      <c r="B26" s="227" t="e">
        <f>#REF!</f>
        <v>#REF!</v>
      </c>
      <c r="C26" s="11" t="e">
        <f>#REF!</f>
        <v>#REF!</v>
      </c>
      <c r="D26" s="81" t="e">
        <f>VLOOKUP(C26,#REF!,3,0)</f>
        <v>#REF!</v>
      </c>
      <c r="E26" s="81" t="e">
        <f>VLOOKUP(C26,#REF!,6,0)</f>
        <v>#REF!</v>
      </c>
      <c r="F26" s="81" t="e">
        <f t="shared" si="0"/>
        <v>#REF!</v>
      </c>
      <c r="G26" s="81" t="e">
        <f>+VLOOKUP(C26,'DU by tax'!$B:$C,2,0)</f>
        <v>#REF!</v>
      </c>
      <c r="H26" s="81" t="e">
        <f t="shared" si="1"/>
        <v>#REF!</v>
      </c>
    </row>
    <row r="27" spans="1:8">
      <c r="A27" s="2" t="s">
        <v>86</v>
      </c>
      <c r="B27" s="228" t="e">
        <f>#REF!</f>
        <v>#REF!</v>
      </c>
      <c r="C27" s="9" t="e">
        <f>#REF!</f>
        <v>#REF!</v>
      </c>
      <c r="D27" s="82" t="e">
        <f>VLOOKUP(C27,#REF!,3,0)</f>
        <v>#REF!</v>
      </c>
      <c r="E27" s="82" t="e">
        <f>VLOOKUP(C27,#REF!,6,0)</f>
        <v>#REF!</v>
      </c>
      <c r="F27" s="82" t="e">
        <f t="shared" si="0"/>
        <v>#REF!</v>
      </c>
      <c r="G27" s="82" t="e">
        <f>+VLOOKUP(C27,'DU by tax'!$B:$C,2,0)</f>
        <v>#REF!</v>
      </c>
      <c r="H27" s="82" t="e">
        <f t="shared" si="1"/>
        <v>#REF!</v>
      </c>
    </row>
    <row r="28" spans="1:8">
      <c r="A28" s="2" t="s">
        <v>28</v>
      </c>
      <c r="B28" s="227" t="e">
        <f>#REF!</f>
        <v>#REF!</v>
      </c>
      <c r="C28" s="11" t="e">
        <f>#REF!</f>
        <v>#REF!</v>
      </c>
      <c r="D28" s="81" t="e">
        <f>VLOOKUP(C28,#REF!,3,0)</f>
        <v>#REF!</v>
      </c>
      <c r="E28" s="81" t="e">
        <f>VLOOKUP(C28,#REF!,6,0)</f>
        <v>#REF!</v>
      </c>
      <c r="F28" s="81" t="e">
        <f t="shared" si="0"/>
        <v>#REF!</v>
      </c>
      <c r="G28" s="81" t="e">
        <f>+VLOOKUP(C28,'DU by tax'!$B:$C,2,0)</f>
        <v>#REF!</v>
      </c>
      <c r="H28" s="81" t="e">
        <f t="shared" si="1"/>
        <v>#REF!</v>
      </c>
    </row>
    <row r="29" spans="1:8">
      <c r="A29" s="2" t="s">
        <v>28</v>
      </c>
      <c r="B29" s="228" t="e">
        <f>#REF!</f>
        <v>#REF!</v>
      </c>
      <c r="C29" s="9" t="e">
        <f>#REF!</f>
        <v>#REF!</v>
      </c>
      <c r="D29" s="82" t="e">
        <f>VLOOKUP(C29,#REF!,3,0)</f>
        <v>#REF!</v>
      </c>
      <c r="E29" s="82" t="e">
        <f>VLOOKUP(C29,#REF!,6,0)</f>
        <v>#REF!</v>
      </c>
      <c r="F29" s="82" t="e">
        <f t="shared" si="0"/>
        <v>#REF!</v>
      </c>
      <c r="G29" s="82" t="e">
        <f>+VLOOKUP(C29,'DU by tax'!$B:$C,2,0)</f>
        <v>#REF!</v>
      </c>
      <c r="H29" s="82" t="e">
        <f t="shared" si="1"/>
        <v>#REF!</v>
      </c>
    </row>
    <row r="30" spans="1:8">
      <c r="A30" s="2" t="s">
        <v>30</v>
      </c>
      <c r="B30" s="227" t="e">
        <f>#REF!</f>
        <v>#REF!</v>
      </c>
      <c r="C30" s="11" t="e">
        <f>#REF!</f>
        <v>#REF!</v>
      </c>
      <c r="D30" s="81" t="e">
        <f>VLOOKUP(C30,#REF!,3,0)</f>
        <v>#REF!</v>
      </c>
      <c r="E30" s="81" t="e">
        <f>VLOOKUP(C30,#REF!,6,0)</f>
        <v>#REF!</v>
      </c>
      <c r="F30" s="81" t="e">
        <f t="shared" si="0"/>
        <v>#REF!</v>
      </c>
      <c r="G30" s="81" t="e">
        <f>+VLOOKUP(C30,'DU by tax'!$B:$C,2,0)</f>
        <v>#REF!</v>
      </c>
      <c r="H30" s="81" t="e">
        <f t="shared" si="1"/>
        <v>#REF!</v>
      </c>
    </row>
    <row r="31" spans="1:8">
      <c r="A31" s="2" t="s">
        <v>30</v>
      </c>
      <c r="B31" s="228" t="e">
        <f>#REF!</f>
        <v>#REF!</v>
      </c>
      <c r="C31" s="9" t="e">
        <f>#REF!</f>
        <v>#REF!</v>
      </c>
      <c r="D31" s="82" t="e">
        <f>VLOOKUP(C31,#REF!,3,0)</f>
        <v>#REF!</v>
      </c>
      <c r="E31" s="82" t="e">
        <f>VLOOKUP(C31,#REF!,6,0)</f>
        <v>#REF!</v>
      </c>
      <c r="F31" s="82" t="e">
        <f t="shared" si="0"/>
        <v>#REF!</v>
      </c>
      <c r="G31" s="82" t="e">
        <f>+VLOOKUP(C31,'DU by tax'!$B:$C,2,0)</f>
        <v>#REF!</v>
      </c>
      <c r="H31" s="82" t="e">
        <f t="shared" si="1"/>
        <v>#REF!</v>
      </c>
    </row>
    <row r="32" spans="1:8">
      <c r="A32" s="2" t="s">
        <v>87</v>
      </c>
      <c r="B32" s="227" t="e">
        <f>#REF!</f>
        <v>#REF!</v>
      </c>
      <c r="C32" s="11" t="e">
        <f>#REF!</f>
        <v>#REF!</v>
      </c>
      <c r="D32" s="81" t="e">
        <f>VLOOKUP(C32,#REF!,3,0)</f>
        <v>#REF!</v>
      </c>
      <c r="E32" s="81" t="e">
        <f>VLOOKUP(C32,#REF!,6,0)</f>
        <v>#REF!</v>
      </c>
      <c r="F32" s="81" t="e">
        <f t="shared" si="0"/>
        <v>#REF!</v>
      </c>
      <c r="G32" s="81" t="e">
        <f>+VLOOKUP(C32,'DU by tax'!$B:$C,2,0)</f>
        <v>#REF!</v>
      </c>
      <c r="H32" s="81" t="e">
        <f t="shared" si="1"/>
        <v>#REF!</v>
      </c>
    </row>
    <row r="33" spans="1:8">
      <c r="A33" s="2" t="s">
        <v>87</v>
      </c>
      <c r="B33" s="228" t="e">
        <f>#REF!</f>
        <v>#REF!</v>
      </c>
      <c r="C33" s="9" t="e">
        <f>#REF!</f>
        <v>#REF!</v>
      </c>
      <c r="D33" s="82" t="e">
        <f>VLOOKUP(C33,#REF!,3,0)</f>
        <v>#REF!</v>
      </c>
      <c r="E33" s="82" t="e">
        <f>VLOOKUP(C33,#REF!,6,0)</f>
        <v>#REF!</v>
      </c>
      <c r="F33" s="82" t="e">
        <f t="shared" si="0"/>
        <v>#REF!</v>
      </c>
      <c r="G33" s="82" t="e">
        <f>+VLOOKUP(C33,'DU by tax'!$B:$C,2,0)</f>
        <v>#REF!</v>
      </c>
      <c r="H33" s="82" t="e">
        <f t="shared" si="1"/>
        <v>#REF!</v>
      </c>
    </row>
    <row r="34" spans="1:8">
      <c r="A34" s="2" t="s">
        <v>87</v>
      </c>
      <c r="B34" s="227" t="e">
        <f>#REF!</f>
        <v>#REF!</v>
      </c>
      <c r="C34" s="11" t="e">
        <f>#REF!</f>
        <v>#REF!</v>
      </c>
      <c r="D34" s="81" t="e">
        <f>VLOOKUP(C34,#REF!,3,0)</f>
        <v>#REF!</v>
      </c>
      <c r="E34" s="81" t="e">
        <f>VLOOKUP(C34,#REF!,6,0)</f>
        <v>#REF!</v>
      </c>
      <c r="F34" s="81" t="e">
        <f t="shared" si="0"/>
        <v>#REF!</v>
      </c>
      <c r="G34" s="81" t="e">
        <f>+VLOOKUP(C34,'DU by tax'!$B:$C,2,0)</f>
        <v>#REF!</v>
      </c>
      <c r="H34" s="81" t="e">
        <f t="shared" si="1"/>
        <v>#REF!</v>
      </c>
    </row>
    <row r="35" spans="1:8">
      <c r="A35" s="2" t="s">
        <v>87</v>
      </c>
      <c r="B35" s="228" t="e">
        <f>#REF!</f>
        <v>#REF!</v>
      </c>
      <c r="C35" s="9" t="e">
        <f>#REF!</f>
        <v>#REF!</v>
      </c>
      <c r="D35" s="82" t="e">
        <f>VLOOKUP(C35,#REF!,3,0)</f>
        <v>#REF!</v>
      </c>
      <c r="E35" s="82" t="e">
        <f>VLOOKUP(C35,#REF!,6,0)</f>
        <v>#REF!</v>
      </c>
      <c r="F35" s="82" t="e">
        <f t="shared" si="0"/>
        <v>#REF!</v>
      </c>
      <c r="G35" s="82" t="e">
        <f>+VLOOKUP(C35,'DU by tax'!$B:$C,2,0)</f>
        <v>#REF!</v>
      </c>
      <c r="H35" s="82" t="e">
        <f t="shared" si="1"/>
        <v>#REF!</v>
      </c>
    </row>
    <row r="36" spans="1:8">
      <c r="A36" s="2" t="s">
        <v>87</v>
      </c>
      <c r="B36" s="227" t="e">
        <f>#REF!</f>
        <v>#REF!</v>
      </c>
      <c r="C36" s="11" t="e">
        <f>#REF!</f>
        <v>#REF!</v>
      </c>
      <c r="D36" s="81" t="e">
        <f>VLOOKUP(C36,#REF!,3,0)</f>
        <v>#REF!</v>
      </c>
      <c r="E36" s="81" t="e">
        <f>VLOOKUP(C36,#REF!,6,0)</f>
        <v>#REF!</v>
      </c>
      <c r="F36" s="81" t="e">
        <f t="shared" si="0"/>
        <v>#REF!</v>
      </c>
      <c r="G36" s="81" t="e">
        <f>+VLOOKUP(C36,'DU by tax'!$B:$C,2,0)</f>
        <v>#REF!</v>
      </c>
      <c r="H36" s="81" t="e">
        <f t="shared" si="1"/>
        <v>#REF!</v>
      </c>
    </row>
    <row r="37" spans="1:8">
      <c r="A37" s="2" t="s">
        <v>87</v>
      </c>
      <c r="B37" s="228" t="e">
        <f>#REF!</f>
        <v>#REF!</v>
      </c>
      <c r="C37" s="9" t="e">
        <f>#REF!</f>
        <v>#REF!</v>
      </c>
      <c r="D37" s="82" t="e">
        <f>VLOOKUP(C37,#REF!,3,0)</f>
        <v>#REF!</v>
      </c>
      <c r="E37" s="82" t="e">
        <f>VLOOKUP(C37,#REF!,6,0)</f>
        <v>#REF!</v>
      </c>
      <c r="F37" s="82" t="e">
        <f t="shared" si="0"/>
        <v>#REF!</v>
      </c>
      <c r="G37" s="82" t="e">
        <f>+VLOOKUP(C37,'DU by tax'!$B:$C,2,0)</f>
        <v>#REF!</v>
      </c>
      <c r="H37" s="82" t="e">
        <f t="shared" si="1"/>
        <v>#REF!</v>
      </c>
    </row>
    <row r="38" spans="1:8">
      <c r="A38" s="2" t="s">
        <v>88</v>
      </c>
      <c r="B38" s="227" t="e">
        <f>#REF!</f>
        <v>#REF!</v>
      </c>
      <c r="C38" s="11" t="e">
        <f>#REF!</f>
        <v>#REF!</v>
      </c>
      <c r="D38" s="81" t="e">
        <f>VLOOKUP(C38,#REF!,3,0)</f>
        <v>#REF!</v>
      </c>
      <c r="E38" s="81" t="e">
        <f>VLOOKUP(C38,#REF!,6,0)</f>
        <v>#REF!</v>
      </c>
      <c r="F38" s="81" t="e">
        <f t="shared" si="0"/>
        <v>#REF!</v>
      </c>
      <c r="G38" s="81" t="e">
        <f>+VLOOKUP(C38,'DU by tax'!$B:$C,2,0)</f>
        <v>#REF!</v>
      </c>
      <c r="H38" s="81" t="e">
        <f t="shared" si="1"/>
        <v>#REF!</v>
      </c>
    </row>
    <row r="39" spans="1:8">
      <c r="A39" s="2" t="s">
        <v>89</v>
      </c>
      <c r="B39" s="228" t="e">
        <f>#REF!</f>
        <v>#REF!</v>
      </c>
      <c r="C39" s="9" t="e">
        <f>#REF!</f>
        <v>#REF!</v>
      </c>
      <c r="D39" s="82" t="e">
        <f>VLOOKUP(C39,#REF!,3,0)</f>
        <v>#REF!</v>
      </c>
      <c r="E39" s="82" t="e">
        <f>VLOOKUP(C39,#REF!,6,0)</f>
        <v>#REF!</v>
      </c>
      <c r="F39" s="82" t="e">
        <f t="shared" si="0"/>
        <v>#REF!</v>
      </c>
      <c r="G39" s="82" t="e">
        <f>+VLOOKUP(C39,'DU by tax'!$B:$C,2,0)</f>
        <v>#REF!</v>
      </c>
      <c r="H39" s="82" t="e">
        <f t="shared" si="1"/>
        <v>#REF!</v>
      </c>
    </row>
    <row r="40" spans="1:8">
      <c r="A40" s="2" t="s">
        <v>90</v>
      </c>
      <c r="B40" s="227" t="e">
        <f>#REF!</f>
        <v>#REF!</v>
      </c>
      <c r="C40" s="11" t="e">
        <f>#REF!</f>
        <v>#REF!</v>
      </c>
      <c r="D40" s="81" t="e">
        <f>VLOOKUP(C40,#REF!,3,0)</f>
        <v>#REF!</v>
      </c>
      <c r="E40" s="81" t="e">
        <f>VLOOKUP(C40,#REF!,6,0)</f>
        <v>#REF!</v>
      </c>
      <c r="F40" s="81" t="e">
        <f t="shared" si="0"/>
        <v>#REF!</v>
      </c>
      <c r="G40" s="81" t="e">
        <f>+VLOOKUP(C40,'DU by tax'!$B:$C,2,0)</f>
        <v>#REF!</v>
      </c>
      <c r="H40" s="81" t="e">
        <f t="shared" si="1"/>
        <v>#REF!</v>
      </c>
    </row>
    <row r="41" spans="1:8">
      <c r="A41" s="2" t="s">
        <v>91</v>
      </c>
      <c r="B41" s="228" t="e">
        <f>#REF!</f>
        <v>#REF!</v>
      </c>
      <c r="C41" s="9" t="e">
        <f>#REF!</f>
        <v>#REF!</v>
      </c>
      <c r="D41" s="82" t="e">
        <f>VLOOKUP(C41,#REF!,3,0)</f>
        <v>#REF!</v>
      </c>
      <c r="E41" s="82" t="e">
        <f>VLOOKUP(C41,#REF!,6,0)</f>
        <v>#REF!</v>
      </c>
      <c r="F41" s="82" t="e">
        <f t="shared" si="0"/>
        <v>#REF!</v>
      </c>
      <c r="G41" s="82" t="e">
        <f>+VLOOKUP(C41,'DU by tax'!$B:$C,2,0)</f>
        <v>#REF!</v>
      </c>
      <c r="H41" s="82" t="e">
        <f t="shared" si="1"/>
        <v>#REF!</v>
      </c>
    </row>
    <row r="42" spans="1:8">
      <c r="A42" s="2" t="s">
        <v>91</v>
      </c>
      <c r="B42" s="42" t="s">
        <v>92</v>
      </c>
      <c r="C42" s="185"/>
      <c r="D42" s="84" t="e">
        <f>SUM(D2:D41)</f>
        <v>#REF!</v>
      </c>
      <c r="E42" s="84" t="e">
        <f>SUM(E2:E41)</f>
        <v>#REF!</v>
      </c>
      <c r="F42" s="84" t="e">
        <f>SUM(F2:F41)</f>
        <v>#REF!</v>
      </c>
      <c r="G42" s="84" t="e">
        <f>SUM(G2:G41)</f>
        <v>#REF!</v>
      </c>
      <c r="H42" s="84" t="e">
        <f t="shared" si="1"/>
        <v>#REF!</v>
      </c>
    </row>
    <row r="43" spans="1:8">
      <c r="D43" s="194" t="e">
        <f>+D42-#REF!</f>
        <v>#REF!</v>
      </c>
      <c r="E43" s="194" t="e">
        <f>+E42-#REF!</f>
        <v>#REF!</v>
      </c>
      <c r="F43" s="194" t="e">
        <f>+F42-#REF!</f>
        <v>#REF!</v>
      </c>
      <c r="G43" s="194" t="e">
        <f>+G42-'DU by tax'!#REF!</f>
        <v>#REF!</v>
      </c>
      <c r="H43" s="194" t="e">
        <f>+H42-G42-F42</f>
        <v>#REF!</v>
      </c>
    </row>
    <row r="45" spans="1:8" ht="10.8" thickBot="1">
      <c r="E45" s="80"/>
    </row>
    <row r="46" spans="1:8" ht="21" thickTop="1">
      <c r="C46" s="41" t="s">
        <v>222</v>
      </c>
      <c r="D46" s="193" t="s">
        <v>217</v>
      </c>
      <c r="E46" s="193" t="s">
        <v>218</v>
      </c>
    </row>
    <row r="47" spans="1:8">
      <c r="C47" s="11" t="s">
        <v>39</v>
      </c>
      <c r="D47" s="81" t="e">
        <f>+VLOOKUP(C47,$C$1:$H$42,6,0)</f>
        <v>#N/A</v>
      </c>
      <c r="E47" s="69" t="e">
        <f t="shared" ref="E47:E61" si="2">+D47/$D$61</f>
        <v>#N/A</v>
      </c>
    </row>
    <row r="48" spans="1:8">
      <c r="C48" s="9" t="s">
        <v>45</v>
      </c>
      <c r="D48" s="195" t="e">
        <f>+VLOOKUP(C48,$C$1:$H$42,6,0)</f>
        <v>#N/A</v>
      </c>
      <c r="E48" s="46" t="e">
        <f t="shared" si="2"/>
        <v>#N/A</v>
      </c>
    </row>
    <row r="49" spans="3:6">
      <c r="C49" s="11" t="s">
        <v>33</v>
      </c>
      <c r="D49" s="81" t="e">
        <f>+VLOOKUP(C49,$C$1:$H$42,6,0)</f>
        <v>#N/A</v>
      </c>
      <c r="E49" s="69" t="e">
        <f t="shared" si="2"/>
        <v>#N/A</v>
      </c>
    </row>
    <row r="50" spans="3:6">
      <c r="C50" s="9" t="s">
        <v>63</v>
      </c>
      <c r="D50" s="195" t="e">
        <f>+VLOOKUP(C50,$C$1:$H$42,6,0)</f>
        <v>#N/A</v>
      </c>
      <c r="E50" s="46" t="e">
        <f t="shared" si="2"/>
        <v>#N/A</v>
      </c>
    </row>
    <row r="51" spans="3:6">
      <c r="C51" s="11" t="s">
        <v>53</v>
      </c>
      <c r="D51" s="81" t="e">
        <f t="shared" ref="D51:D58" si="3">+VLOOKUP(C51,$C$1:$H$42,6,0)</f>
        <v>#N/A</v>
      </c>
      <c r="E51" s="69" t="e">
        <f t="shared" si="2"/>
        <v>#N/A</v>
      </c>
    </row>
    <row r="52" spans="3:6">
      <c r="C52" s="9" t="s">
        <v>46</v>
      </c>
      <c r="D52" s="195" t="e">
        <f t="shared" si="3"/>
        <v>#N/A</v>
      </c>
      <c r="E52" s="46" t="e">
        <f t="shared" si="2"/>
        <v>#N/A</v>
      </c>
    </row>
    <row r="53" spans="3:6">
      <c r="C53" s="11" t="s">
        <v>41</v>
      </c>
      <c r="D53" s="81" t="e">
        <f t="shared" si="3"/>
        <v>#N/A</v>
      </c>
      <c r="E53" s="69" t="e">
        <f t="shared" si="2"/>
        <v>#N/A</v>
      </c>
    </row>
    <row r="54" spans="3:6">
      <c r="C54" s="9" t="s">
        <v>32</v>
      </c>
      <c r="D54" s="195" t="e">
        <f t="shared" si="3"/>
        <v>#N/A</v>
      </c>
      <c r="E54" s="46" t="e">
        <f t="shared" si="2"/>
        <v>#N/A</v>
      </c>
    </row>
    <row r="55" spans="3:6">
      <c r="C55" s="11" t="s">
        <v>37</v>
      </c>
      <c r="D55" s="81" t="e">
        <f t="shared" si="3"/>
        <v>#N/A</v>
      </c>
      <c r="E55" s="69" t="e">
        <f t="shared" si="2"/>
        <v>#N/A</v>
      </c>
    </row>
    <row r="56" spans="3:6">
      <c r="C56" s="9" t="s">
        <v>36</v>
      </c>
      <c r="D56" s="195" t="e">
        <f t="shared" si="3"/>
        <v>#N/A</v>
      </c>
      <c r="E56" s="46" t="e">
        <f t="shared" si="2"/>
        <v>#N/A</v>
      </c>
    </row>
    <row r="57" spans="3:6">
      <c r="C57" s="11" t="s">
        <v>48</v>
      </c>
      <c r="D57" s="81" t="e">
        <f t="shared" si="3"/>
        <v>#N/A</v>
      </c>
      <c r="E57" s="69" t="e">
        <f t="shared" si="2"/>
        <v>#N/A</v>
      </c>
    </row>
    <row r="58" spans="3:6">
      <c r="C58" s="9" t="s">
        <v>34</v>
      </c>
      <c r="D58" s="195" t="e">
        <f t="shared" si="3"/>
        <v>#N/A</v>
      </c>
      <c r="E58" s="46" t="e">
        <f t="shared" si="2"/>
        <v>#N/A</v>
      </c>
    </row>
    <row r="59" spans="3:6">
      <c r="C59" s="11" t="s">
        <v>233</v>
      </c>
      <c r="D59" s="81" t="e">
        <f>+H42-SUM(D47:D58)</f>
        <v>#REF!</v>
      </c>
      <c r="E59" s="69" t="e">
        <f t="shared" si="2"/>
        <v>#REF!</v>
      </c>
    </row>
    <row r="60" spans="3:6">
      <c r="C60" s="196" t="s">
        <v>202</v>
      </c>
      <c r="D60" s="197" t="e">
        <f>+'Analyse par Comp'!C60</f>
        <v>#REF!</v>
      </c>
      <c r="E60" s="198" t="e">
        <f t="shared" si="2"/>
        <v>#REF!</v>
      </c>
    </row>
    <row r="61" spans="3:6">
      <c r="C61" s="185" t="s">
        <v>1</v>
      </c>
      <c r="D61" s="84" t="e">
        <f>SUM(D47:D60)</f>
        <v>#N/A</v>
      </c>
      <c r="E61" s="199" t="e">
        <f t="shared" si="2"/>
        <v>#N/A</v>
      </c>
    </row>
    <row r="62" spans="3:6">
      <c r="D62" s="200" t="e">
        <f>+D61-'Analyse par Comp'!C63</f>
        <v>#N/A</v>
      </c>
    </row>
    <row r="64" spans="3:6">
      <c r="C64" s="560" t="s">
        <v>222</v>
      </c>
      <c r="D64" s="555" t="s">
        <v>220</v>
      </c>
      <c r="E64" s="555" t="s">
        <v>218</v>
      </c>
      <c r="F64" s="555" t="s">
        <v>221</v>
      </c>
    </row>
    <row r="65" spans="3:6" ht="24" customHeight="1" thickBot="1">
      <c r="C65" s="561"/>
      <c r="D65" s="556"/>
      <c r="E65" s="556"/>
      <c r="F65" s="556"/>
    </row>
    <row r="66" spans="3:6" ht="10.8" thickTop="1">
      <c r="C66" s="11" t="s">
        <v>39</v>
      </c>
      <c r="D66" s="201" t="e">
        <f>+D47/1000000000</f>
        <v>#N/A</v>
      </c>
      <c r="E66" s="69" t="e">
        <f>E47</f>
        <v>#N/A</v>
      </c>
      <c r="F66" s="69" t="e">
        <f>+E66</f>
        <v>#N/A</v>
      </c>
    </row>
    <row r="67" spans="3:6">
      <c r="C67" s="9" t="s">
        <v>45</v>
      </c>
      <c r="D67" s="229" t="e">
        <f t="shared" ref="D67:D78" si="4">+D48/1000000000</f>
        <v>#N/A</v>
      </c>
      <c r="E67" s="46" t="e">
        <f t="shared" ref="E67:E79" si="5">E48</f>
        <v>#N/A</v>
      </c>
      <c r="F67" s="46" t="e">
        <f>+E67+F66</f>
        <v>#N/A</v>
      </c>
    </row>
    <row r="68" spans="3:6">
      <c r="C68" s="11" t="s">
        <v>33</v>
      </c>
      <c r="D68" s="201" t="e">
        <f t="shared" si="4"/>
        <v>#N/A</v>
      </c>
      <c r="E68" s="69" t="e">
        <f t="shared" si="5"/>
        <v>#N/A</v>
      </c>
      <c r="F68" s="69" t="e">
        <f t="shared" ref="F68:F79" si="6">+E68+F67</f>
        <v>#N/A</v>
      </c>
    </row>
    <row r="69" spans="3:6">
      <c r="C69" s="9" t="s">
        <v>63</v>
      </c>
      <c r="D69" s="229" t="e">
        <f t="shared" si="4"/>
        <v>#N/A</v>
      </c>
      <c r="E69" s="46" t="e">
        <f t="shared" si="5"/>
        <v>#N/A</v>
      </c>
      <c r="F69" s="46" t="e">
        <f t="shared" si="6"/>
        <v>#N/A</v>
      </c>
    </row>
    <row r="70" spans="3:6">
      <c r="C70" s="11" t="s">
        <v>53</v>
      </c>
      <c r="D70" s="201" t="e">
        <f t="shared" si="4"/>
        <v>#N/A</v>
      </c>
      <c r="E70" s="69" t="e">
        <f t="shared" si="5"/>
        <v>#N/A</v>
      </c>
      <c r="F70" s="69" t="e">
        <f t="shared" si="6"/>
        <v>#N/A</v>
      </c>
    </row>
    <row r="71" spans="3:6">
      <c r="C71" s="9" t="s">
        <v>46</v>
      </c>
      <c r="D71" s="229" t="e">
        <f t="shared" si="4"/>
        <v>#N/A</v>
      </c>
      <c r="E71" s="46" t="e">
        <f t="shared" si="5"/>
        <v>#N/A</v>
      </c>
      <c r="F71" s="46" t="e">
        <f t="shared" si="6"/>
        <v>#N/A</v>
      </c>
    </row>
    <row r="72" spans="3:6">
      <c r="C72" s="11" t="s">
        <v>41</v>
      </c>
      <c r="D72" s="201" t="e">
        <f t="shared" si="4"/>
        <v>#N/A</v>
      </c>
      <c r="E72" s="69" t="e">
        <f t="shared" si="5"/>
        <v>#N/A</v>
      </c>
      <c r="F72" s="69" t="e">
        <f t="shared" si="6"/>
        <v>#N/A</v>
      </c>
    </row>
    <row r="73" spans="3:6">
      <c r="C73" s="9" t="s">
        <v>32</v>
      </c>
      <c r="D73" s="229" t="e">
        <f t="shared" si="4"/>
        <v>#N/A</v>
      </c>
      <c r="E73" s="46" t="e">
        <f t="shared" si="5"/>
        <v>#N/A</v>
      </c>
      <c r="F73" s="46" t="e">
        <f t="shared" si="6"/>
        <v>#N/A</v>
      </c>
    </row>
    <row r="74" spans="3:6">
      <c r="C74" s="11" t="s">
        <v>37</v>
      </c>
      <c r="D74" s="201" t="e">
        <f t="shared" si="4"/>
        <v>#N/A</v>
      </c>
      <c r="E74" s="69" t="e">
        <f t="shared" si="5"/>
        <v>#N/A</v>
      </c>
      <c r="F74" s="69" t="e">
        <f t="shared" si="6"/>
        <v>#N/A</v>
      </c>
    </row>
    <row r="75" spans="3:6">
      <c r="C75" s="9" t="s">
        <v>36</v>
      </c>
      <c r="D75" s="229" t="e">
        <f t="shared" si="4"/>
        <v>#N/A</v>
      </c>
      <c r="E75" s="46" t="e">
        <f t="shared" si="5"/>
        <v>#N/A</v>
      </c>
      <c r="F75" s="46" t="e">
        <f t="shared" si="6"/>
        <v>#N/A</v>
      </c>
    </row>
    <row r="76" spans="3:6">
      <c r="C76" s="11" t="s">
        <v>48</v>
      </c>
      <c r="D76" s="201" t="e">
        <f t="shared" si="4"/>
        <v>#N/A</v>
      </c>
      <c r="E76" s="69" t="e">
        <f t="shared" si="5"/>
        <v>#N/A</v>
      </c>
      <c r="F76" s="69" t="e">
        <f t="shared" si="6"/>
        <v>#N/A</v>
      </c>
    </row>
    <row r="77" spans="3:6">
      <c r="C77" s="9" t="s">
        <v>34</v>
      </c>
      <c r="D77" s="229" t="e">
        <f t="shared" si="4"/>
        <v>#N/A</v>
      </c>
      <c r="E77" s="46" t="e">
        <f t="shared" si="5"/>
        <v>#N/A</v>
      </c>
      <c r="F77" s="46" t="e">
        <f t="shared" si="6"/>
        <v>#N/A</v>
      </c>
    </row>
    <row r="78" spans="3:6">
      <c r="C78" s="11" t="s">
        <v>233</v>
      </c>
      <c r="D78" s="201" t="e">
        <f t="shared" si="4"/>
        <v>#REF!</v>
      </c>
      <c r="E78" s="69" t="e">
        <f t="shared" si="5"/>
        <v>#REF!</v>
      </c>
      <c r="F78" s="69" t="e">
        <f t="shared" si="6"/>
        <v>#REF!</v>
      </c>
    </row>
    <row r="79" spans="3:6">
      <c r="C79" s="196" t="s">
        <v>202</v>
      </c>
      <c r="D79" s="203" t="e">
        <f>+D60/1000000000</f>
        <v>#REF!</v>
      </c>
      <c r="E79" s="198" t="e">
        <f t="shared" si="5"/>
        <v>#REF!</v>
      </c>
      <c r="F79" s="198" t="e">
        <f t="shared" si="6"/>
        <v>#REF!</v>
      </c>
    </row>
    <row r="80" spans="3:6">
      <c r="C80" s="185" t="s">
        <v>1</v>
      </c>
      <c r="D80" s="204" t="e">
        <f>SUM(D66:D79)</f>
        <v>#N/A</v>
      </c>
      <c r="E80" s="199" t="e">
        <f>SUM(E66:E79)</f>
        <v>#N/A</v>
      </c>
      <c r="F80" s="199"/>
    </row>
    <row r="81" spans="3:6">
      <c r="D81" s="93" t="e">
        <f>+D80-D61/1000000000</f>
        <v>#N/A</v>
      </c>
    </row>
    <row r="84" spans="3:6" hidden="1">
      <c r="C84" s="560" t="s">
        <v>222</v>
      </c>
      <c r="D84" s="555" t="s">
        <v>220</v>
      </c>
      <c r="E84" s="555" t="s">
        <v>218</v>
      </c>
      <c r="F84" s="555" t="s">
        <v>221</v>
      </c>
    </row>
    <row r="85" spans="3:6" ht="10.8" hidden="1" thickBot="1">
      <c r="C85" s="561"/>
      <c r="D85" s="556"/>
      <c r="E85" s="556"/>
      <c r="F85" s="556"/>
    </row>
    <row r="86" spans="3:6" ht="10.8" hidden="1" thickTop="1">
      <c r="C86" s="11" t="s">
        <v>39</v>
      </c>
      <c r="D86" s="201">
        <v>4.0002056100000001</v>
      </c>
      <c r="E86" s="69">
        <v>0.22334574605605437</v>
      </c>
      <c r="F86" s="69">
        <v>0.22334574605605437</v>
      </c>
    </row>
    <row r="87" spans="3:6" hidden="1">
      <c r="C87" s="9" t="s">
        <v>45</v>
      </c>
      <c r="D87" s="202">
        <v>2.5698423410000002</v>
      </c>
      <c r="E87" s="46">
        <v>0.14348346331554751</v>
      </c>
      <c r="F87" s="46">
        <v>0.36682920937160191</v>
      </c>
    </row>
    <row r="88" spans="3:6" hidden="1">
      <c r="C88" s="11" t="s">
        <v>46</v>
      </c>
      <c r="D88" s="201">
        <v>2.4553133119999999</v>
      </c>
      <c r="E88" s="69">
        <v>0.13708889915536163</v>
      </c>
      <c r="F88" s="69">
        <v>0.70254562793929576</v>
      </c>
    </row>
    <row r="89" spans="3:6" hidden="1">
      <c r="C89" s="9" t="s">
        <v>32</v>
      </c>
      <c r="D89" s="202">
        <v>1.8365668799999999</v>
      </c>
      <c r="E89" s="46">
        <v>0.10254207907964014</v>
      </c>
      <c r="F89" s="46">
        <v>0.46937128845124204</v>
      </c>
    </row>
    <row r="90" spans="3:6" hidden="1">
      <c r="C90" s="11" t="s">
        <v>63</v>
      </c>
      <c r="D90" s="201">
        <v>1.7209260719999999</v>
      </c>
      <c r="E90" s="69">
        <v>9.608544033269209E-2</v>
      </c>
      <c r="F90" s="69">
        <v>0.56545672878393416</v>
      </c>
    </row>
    <row r="91" spans="3:6" hidden="1">
      <c r="C91" s="9" t="s">
        <v>33</v>
      </c>
      <c r="D91" s="202">
        <v>1.227962167</v>
      </c>
      <c r="E91" s="46">
        <v>6.8561507346424688E-2</v>
      </c>
      <c r="F91" s="46">
        <v>0.77110713528572039</v>
      </c>
    </row>
    <row r="92" spans="3:6" hidden="1">
      <c r="C92" s="11" t="s">
        <v>48</v>
      </c>
      <c r="D92" s="201">
        <v>0.9637</v>
      </c>
      <c r="E92" s="69">
        <v>5.3806808064103387E-2</v>
      </c>
      <c r="F92" s="69">
        <v>0.82491394334982382</v>
      </c>
    </row>
    <row r="93" spans="3:6" hidden="1">
      <c r="C93" s="9" t="s">
        <v>53</v>
      </c>
      <c r="D93" s="202">
        <v>0.91855855500000005</v>
      </c>
      <c r="E93" s="46">
        <v>5.128640019147572E-2</v>
      </c>
      <c r="F93" s="46">
        <v>0.8762003435412995</v>
      </c>
    </row>
    <row r="94" spans="3:6" hidden="1">
      <c r="C94" s="11" t="s">
        <v>36</v>
      </c>
      <c r="D94" s="201">
        <v>0.56732417599999996</v>
      </c>
      <c r="E94" s="69">
        <v>3.1675732124268559E-2</v>
      </c>
      <c r="F94" s="69">
        <v>0.90787607566556805</v>
      </c>
    </row>
    <row r="95" spans="3:6" hidden="1">
      <c r="C95" s="9" t="s">
        <v>37</v>
      </c>
      <c r="D95" s="202">
        <v>0.371355035</v>
      </c>
      <c r="E95" s="46">
        <v>2.0734076052592504E-2</v>
      </c>
      <c r="F95" s="46">
        <v>0.92861015171816053</v>
      </c>
    </row>
    <row r="96" spans="3:6" hidden="1">
      <c r="C96" s="11" t="s">
        <v>44</v>
      </c>
      <c r="D96" s="201">
        <v>0.32611528299999998</v>
      </c>
      <c r="E96" s="69">
        <v>1.8208179349540062E-2</v>
      </c>
      <c r="F96" s="69">
        <v>0.94681833106770064</v>
      </c>
    </row>
    <row r="97" spans="3:6" hidden="1">
      <c r="C97" s="9" t="s">
        <v>233</v>
      </c>
      <c r="D97" s="202">
        <v>0.31404309600000002</v>
      </c>
      <c r="E97" s="46">
        <v>1.7534146093523703E-2</v>
      </c>
      <c r="F97" s="46">
        <v>0.98980592830486891</v>
      </c>
    </row>
    <row r="98" spans="3:6" hidden="1">
      <c r="C98" s="11" t="s">
        <v>41</v>
      </c>
      <c r="D98" s="201">
        <v>0.28361953200000001</v>
      </c>
      <c r="E98" s="69">
        <v>1.5835490008877066E-2</v>
      </c>
      <c r="F98" s="69">
        <v>0.96265382107657771</v>
      </c>
    </row>
    <row r="99" spans="3:6" hidden="1">
      <c r="C99" s="9" t="s">
        <v>31</v>
      </c>
      <c r="D99" s="202">
        <v>0.17226127099999999</v>
      </c>
      <c r="E99" s="46">
        <v>9.6179611347675612E-3</v>
      </c>
      <c r="F99" s="46">
        <v>0.97227178221134525</v>
      </c>
    </row>
    <row r="100" spans="3:6" hidden="1">
      <c r="C100" s="196" t="s">
        <v>202</v>
      </c>
      <c r="D100" s="203"/>
      <c r="E100" s="198">
        <v>1.0194071695131037E-2</v>
      </c>
      <c r="F100" s="198">
        <v>1</v>
      </c>
    </row>
    <row r="101" spans="3:6" hidden="1">
      <c r="C101" s="185" t="s">
        <v>1</v>
      </c>
      <c r="D101" s="204">
        <f>SUM(D86:D100)</f>
        <v>17.727793329999997</v>
      </c>
      <c r="E101" s="199">
        <f>SUM(E86:E100)</f>
        <v>1</v>
      </c>
      <c r="F101" s="199"/>
    </row>
    <row r="102" spans="3:6" hidden="1"/>
    <row r="103" spans="3:6" hidden="1"/>
    <row r="104" spans="3:6">
      <c r="D104" s="205">
        <f>SUM(D86:D100)-D101</f>
        <v>0</v>
      </c>
      <c r="E104" s="205">
        <f>SUM(E86:E100)-E101</f>
        <v>0</v>
      </c>
    </row>
  </sheetData>
  <autoFilter ref="A1:H43" xr:uid="{00000000-0009-0000-0000-00004B000000}"/>
  <mergeCells count="8">
    <mergeCell ref="C64:C65"/>
    <mergeCell ref="D64:D65"/>
    <mergeCell ref="E64:E65"/>
    <mergeCell ref="F64:F65"/>
    <mergeCell ref="C84:C85"/>
    <mergeCell ref="D84:D85"/>
    <mergeCell ref="E84:E85"/>
    <mergeCell ref="F84:F85"/>
  </mergeCells>
  <conditionalFormatting sqref="D43:H43">
    <cfRule type="containsText" dxfId="0" priority="1" operator="containsText" text="ERROR">
      <formula>NOT(ISERROR(SEARCH("ERROR",D43)))</formula>
    </cfRule>
  </conditionalFormatting>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92D050"/>
  </sheetPr>
  <dimension ref="B3:G57"/>
  <sheetViews>
    <sheetView topLeftCell="A43" workbookViewId="0">
      <selection activeCell="C60" sqref="C60"/>
    </sheetView>
  </sheetViews>
  <sheetFormatPr defaultColWidth="11.44140625" defaultRowHeight="10.199999999999999"/>
  <cols>
    <col min="1" max="1" width="11.44140625" style="2"/>
    <col min="2" max="2" width="55.6640625" style="2" bestFit="1" customWidth="1"/>
    <col min="3" max="3" width="15.44140625" style="2" bestFit="1" customWidth="1"/>
    <col min="4" max="16384" width="11.44140625" style="2"/>
  </cols>
  <sheetData>
    <row r="3" spans="2:4">
      <c r="B3" s="206" t="s">
        <v>234</v>
      </c>
      <c r="C3" s="112" t="s">
        <v>235</v>
      </c>
      <c r="D3" s="112" t="s">
        <v>6</v>
      </c>
    </row>
    <row r="4" spans="2:4" ht="15.75" customHeight="1">
      <c r="B4" s="11" t="s">
        <v>29</v>
      </c>
      <c r="C4" s="207" t="e">
        <f ca="1">+SUMIF('Analyse par taxe'!$A:$H,'Analyse par régie'!B4,'Analyse par taxe'!$H:$H)</f>
        <v>#REF!</v>
      </c>
      <c r="D4" s="208"/>
    </row>
    <row r="5" spans="2:4">
      <c r="B5" s="209" t="s">
        <v>27</v>
      </c>
      <c r="C5" s="210" t="e">
        <f ca="1">+SUMIF('Analyse par taxe'!$A:$H,'Analyse par régie'!B5,'Analyse par taxe'!$H:$H)</f>
        <v>#REF!</v>
      </c>
      <c r="D5" s="211"/>
    </row>
    <row r="6" spans="2:4">
      <c r="B6" s="11" t="s">
        <v>86</v>
      </c>
      <c r="C6" s="207" t="e">
        <f ca="1">+SUMIF('Analyse par taxe'!$A:$H,'Analyse par régie'!B6,'Analyse par taxe'!$H:$H)</f>
        <v>#REF!</v>
      </c>
      <c r="D6" s="208"/>
    </row>
    <row r="7" spans="2:4">
      <c r="B7" s="209" t="s">
        <v>28</v>
      </c>
      <c r="C7" s="210" t="e">
        <f ca="1">+SUMIF('Analyse par taxe'!$A:$H,'Analyse par régie'!B7,'Analyse par taxe'!$H:$H)</f>
        <v>#REF!</v>
      </c>
      <c r="D7" s="211"/>
    </row>
    <row r="8" spans="2:4">
      <c r="B8" s="11" t="s">
        <v>30</v>
      </c>
      <c r="C8" s="207" t="e">
        <f ca="1">+SUMIF('Analyse par taxe'!$A:$H,'Analyse par régie'!B8,'Analyse par taxe'!$H:$H)</f>
        <v>#REF!</v>
      </c>
      <c r="D8" s="208"/>
    </row>
    <row r="9" spans="2:4">
      <c r="B9" s="209" t="s">
        <v>87</v>
      </c>
      <c r="C9" s="210" t="e">
        <f ca="1">+SUMIF('Analyse par taxe'!$A:$H,'Analyse par régie'!B9,'Analyse par taxe'!$H:$H)</f>
        <v>#REF!</v>
      </c>
      <c r="D9" s="211"/>
    </row>
    <row r="10" spans="2:4">
      <c r="B10" s="11" t="s">
        <v>88</v>
      </c>
      <c r="C10" s="207" t="e">
        <f ca="1">+SUMIF('Analyse par taxe'!$A:$H,'Analyse par régie'!B10,'Analyse par taxe'!$H:$H)</f>
        <v>#REF!</v>
      </c>
      <c r="D10" s="208"/>
    </row>
    <row r="11" spans="2:4">
      <c r="B11" s="209" t="s">
        <v>89</v>
      </c>
      <c r="C11" s="210" t="e">
        <f ca="1">+SUMIF('Analyse par taxe'!$A:$H,'Analyse par régie'!B11,'Analyse par taxe'!$H:$H)</f>
        <v>#REF!</v>
      </c>
      <c r="D11" s="211"/>
    </row>
    <row r="12" spans="2:4" ht="10.8" thickBot="1">
      <c r="B12" s="11" t="s">
        <v>90</v>
      </c>
      <c r="C12" s="207" t="e">
        <f ca="1">+SUMIF('Analyse par taxe'!$A:$H,'Analyse par régie'!B12,'Analyse par taxe'!$H:$H)</f>
        <v>#REF!</v>
      </c>
      <c r="D12" s="208"/>
    </row>
    <row r="13" spans="2:4" ht="10.8" thickBot="1">
      <c r="B13" s="212" t="s">
        <v>236</v>
      </c>
      <c r="C13" s="213" t="e">
        <f ca="1">SUM(C4:C12)</f>
        <v>#REF!</v>
      </c>
      <c r="D13" s="214"/>
    </row>
    <row r="14" spans="2:4" ht="10.8" thickBot="1">
      <c r="B14" s="215" t="s">
        <v>202</v>
      </c>
      <c r="C14" s="216" t="e">
        <f>+#REF!</f>
        <v>#REF!</v>
      </c>
      <c r="D14" s="217"/>
    </row>
    <row r="15" spans="2:4">
      <c r="B15" s="218" t="s">
        <v>237</v>
      </c>
      <c r="C15" s="219" t="e">
        <f ca="1">+C14+C13</f>
        <v>#REF!</v>
      </c>
      <c r="D15" s="220"/>
    </row>
    <row r="17" spans="2:5">
      <c r="C17" s="230"/>
    </row>
    <row r="20" spans="2:5">
      <c r="B20" s="206" t="s">
        <v>234</v>
      </c>
      <c r="C20" s="112" t="s">
        <v>235</v>
      </c>
      <c r="D20" s="112" t="s">
        <v>6</v>
      </c>
    </row>
    <row r="21" spans="2:5" ht="15.75" customHeight="1">
      <c r="B21" s="11" t="s">
        <v>27</v>
      </c>
      <c r="C21" s="207" t="e">
        <f ca="1">+VLOOKUP(B21,$B$4:$C$12,2,0)</f>
        <v>#REF!</v>
      </c>
      <c r="D21" s="208"/>
      <c r="E21" s="94"/>
    </row>
    <row r="22" spans="2:5">
      <c r="B22" s="209" t="s">
        <v>86</v>
      </c>
      <c r="C22" s="210" t="e">
        <f t="shared" ref="C22:C29" ca="1" si="0">+VLOOKUP(B22,$B$4:$C$12,2,0)</f>
        <v>#REF!</v>
      </c>
      <c r="D22" s="211"/>
      <c r="E22" s="94"/>
    </row>
    <row r="23" spans="2:5" ht="15.75" customHeight="1">
      <c r="B23" s="11" t="s">
        <v>89</v>
      </c>
      <c r="C23" s="207" t="e">
        <f t="shared" ca="1" si="0"/>
        <v>#REF!</v>
      </c>
      <c r="D23" s="208"/>
      <c r="E23" s="94"/>
    </row>
    <row r="24" spans="2:5">
      <c r="B24" s="209" t="s">
        <v>29</v>
      </c>
      <c r="C24" s="210" t="e">
        <f t="shared" ca="1" si="0"/>
        <v>#REF!</v>
      </c>
      <c r="D24" s="211"/>
      <c r="E24" s="94"/>
    </row>
    <row r="25" spans="2:5" ht="15.75" customHeight="1">
      <c r="B25" s="11" t="s">
        <v>28</v>
      </c>
      <c r="C25" s="207" t="e">
        <f t="shared" ca="1" si="0"/>
        <v>#REF!</v>
      </c>
      <c r="D25" s="208"/>
      <c r="E25" s="94"/>
    </row>
    <row r="26" spans="2:5">
      <c r="B26" s="209" t="s">
        <v>90</v>
      </c>
      <c r="C26" s="210" t="e">
        <f t="shared" ca="1" si="0"/>
        <v>#REF!</v>
      </c>
      <c r="D26" s="211"/>
      <c r="E26" s="94"/>
    </row>
    <row r="27" spans="2:5" ht="15.75" customHeight="1">
      <c r="B27" s="11" t="s">
        <v>30</v>
      </c>
      <c r="C27" s="207" t="e">
        <f t="shared" ca="1" si="0"/>
        <v>#REF!</v>
      </c>
      <c r="D27" s="208"/>
      <c r="E27" s="94"/>
    </row>
    <row r="28" spans="2:5">
      <c r="B28" s="209" t="s">
        <v>87</v>
      </c>
      <c r="C28" s="210" t="e">
        <f t="shared" ca="1" si="0"/>
        <v>#REF!</v>
      </c>
      <c r="D28" s="211"/>
      <c r="E28" s="94"/>
    </row>
    <row r="29" spans="2:5" ht="15.75" customHeight="1" thickBot="1">
      <c r="B29" s="11" t="s">
        <v>88</v>
      </c>
      <c r="C29" s="207" t="e">
        <f t="shared" ca="1" si="0"/>
        <v>#REF!</v>
      </c>
      <c r="D29" s="208"/>
      <c r="E29" s="94"/>
    </row>
    <row r="30" spans="2:5" ht="10.8" thickBot="1">
      <c r="B30" s="212" t="s">
        <v>236</v>
      </c>
      <c r="C30" s="213" t="e">
        <f ca="1">SUM(C21:C29)</f>
        <v>#REF!</v>
      </c>
      <c r="D30" s="214"/>
      <c r="E30" s="94"/>
    </row>
    <row r="31" spans="2:5" ht="10.8" thickBot="1">
      <c r="B31" s="215" t="s">
        <v>202</v>
      </c>
      <c r="C31" s="216" t="e">
        <f>+C14</f>
        <v>#REF!</v>
      </c>
      <c r="D31" s="217"/>
      <c r="E31" s="94"/>
    </row>
    <row r="32" spans="2:5">
      <c r="B32" s="218" t="s">
        <v>237</v>
      </c>
      <c r="C32" s="219" t="e">
        <f ca="1">+C30+C31</f>
        <v>#REF!</v>
      </c>
      <c r="D32" s="220"/>
      <c r="E32" s="94"/>
    </row>
    <row r="33" spans="2:7">
      <c r="C33" s="230" t="e">
        <f ca="1">+C32-C15</f>
        <v>#REF!</v>
      </c>
    </row>
    <row r="34" spans="2:7" hidden="1">
      <c r="B34" s="2" t="s">
        <v>238</v>
      </c>
    </row>
    <row r="35" spans="2:7" hidden="1"/>
    <row r="36" spans="2:7" ht="31.2" hidden="1" thickBot="1">
      <c r="B36" s="75" t="s">
        <v>239</v>
      </c>
      <c r="C36" s="75" t="s">
        <v>192</v>
      </c>
      <c r="D36" s="75" t="s">
        <v>193</v>
      </c>
      <c r="G36" s="2">
        <v>1000000000</v>
      </c>
    </row>
    <row r="37" spans="2:7" ht="10.8" hidden="1" thickTop="1">
      <c r="B37" s="115" t="s">
        <v>27</v>
      </c>
      <c r="C37" s="231" t="e">
        <f ca="1">+C21/G36</f>
        <v>#REF!</v>
      </c>
      <c r="D37" s="94" t="e">
        <f ca="1">+C37/($C$32/1000000000)</f>
        <v>#REF!</v>
      </c>
    </row>
    <row r="38" spans="2:7" hidden="1">
      <c r="B38" s="115" t="s">
        <v>29</v>
      </c>
      <c r="C38" s="231" t="e">
        <f ca="1">+C24/G36</f>
        <v>#REF!</v>
      </c>
      <c r="D38" s="94" t="e">
        <f ca="1">+C38/($C$32/1000000000)</f>
        <v>#REF!</v>
      </c>
    </row>
    <row r="39" spans="2:7" hidden="1">
      <c r="B39" s="114" t="s">
        <v>28</v>
      </c>
      <c r="C39" s="232">
        <v>0.9637</v>
      </c>
      <c r="D39" s="233" t="e">
        <f ca="1">+C39/($C$32/1000000000)</f>
        <v>#REF!</v>
      </c>
    </row>
    <row r="40" spans="2:7" hidden="1">
      <c r="B40" s="115" t="s">
        <v>30</v>
      </c>
      <c r="C40" s="231">
        <v>2.697975E-3</v>
      </c>
      <c r="D40" s="94" t="e">
        <f ca="1">+C40/($C$32/1000000000)</f>
        <v>#REF!</v>
      </c>
    </row>
    <row r="41" spans="2:7" hidden="1">
      <c r="B41" s="209" t="s">
        <v>87</v>
      </c>
      <c r="C41" s="231"/>
      <c r="D41" s="94"/>
    </row>
    <row r="42" spans="2:7" hidden="1">
      <c r="B42" s="218" t="s">
        <v>19</v>
      </c>
      <c r="C42" s="234" t="e">
        <f ca="1">SUM(C37:C40)</f>
        <v>#REF!</v>
      </c>
      <c r="D42" s="226" t="e">
        <f ca="1">SUM(D37:D40)</f>
        <v>#REF!</v>
      </c>
    </row>
    <row r="44" spans="2:7">
      <c r="B44" s="563" t="s">
        <v>234</v>
      </c>
      <c r="C44" s="555" t="s">
        <v>220</v>
      </c>
      <c r="D44" s="555" t="s">
        <v>218</v>
      </c>
      <c r="E44" s="555" t="s">
        <v>221</v>
      </c>
    </row>
    <row r="45" spans="2:7" ht="10.8" thickBot="1">
      <c r="B45" s="564"/>
      <c r="C45" s="556"/>
      <c r="D45" s="556"/>
      <c r="E45" s="556"/>
    </row>
    <row r="46" spans="2:7" ht="10.8" thickTop="1">
      <c r="B46" s="11" t="s">
        <v>27</v>
      </c>
      <c r="C46" s="221" t="e">
        <f t="shared" ref="C46:C54" ca="1" si="1">+C21/1000000000</f>
        <v>#REF!</v>
      </c>
      <c r="D46" s="208">
        <f t="shared" ref="D46:D54" si="2">+D21</f>
        <v>0</v>
      </c>
      <c r="E46" s="208">
        <f>+D46</f>
        <v>0</v>
      </c>
    </row>
    <row r="47" spans="2:7">
      <c r="B47" s="209" t="s">
        <v>86</v>
      </c>
      <c r="C47" s="222" t="e">
        <f t="shared" ca="1" si="1"/>
        <v>#REF!</v>
      </c>
      <c r="D47" s="211">
        <f t="shared" si="2"/>
        <v>0</v>
      </c>
      <c r="E47" s="211">
        <f>+E46+D47</f>
        <v>0</v>
      </c>
    </row>
    <row r="48" spans="2:7">
      <c r="B48" s="11" t="s">
        <v>89</v>
      </c>
      <c r="C48" s="221" t="e">
        <f t="shared" ca="1" si="1"/>
        <v>#REF!</v>
      </c>
      <c r="D48" s="208">
        <f t="shared" si="2"/>
        <v>0</v>
      </c>
      <c r="E48" s="208">
        <f t="shared" ref="E48:E56" si="3">+E47+D48</f>
        <v>0</v>
      </c>
    </row>
    <row r="49" spans="2:5">
      <c r="B49" s="209" t="s">
        <v>29</v>
      </c>
      <c r="C49" s="222" t="e">
        <f t="shared" ca="1" si="1"/>
        <v>#REF!</v>
      </c>
      <c r="D49" s="211">
        <f t="shared" si="2"/>
        <v>0</v>
      </c>
      <c r="E49" s="211">
        <f t="shared" si="3"/>
        <v>0</v>
      </c>
    </row>
    <row r="50" spans="2:5">
      <c r="B50" s="11" t="s">
        <v>28</v>
      </c>
      <c r="C50" s="221" t="e">
        <f t="shared" ca="1" si="1"/>
        <v>#REF!</v>
      </c>
      <c r="D50" s="208">
        <f t="shared" si="2"/>
        <v>0</v>
      </c>
      <c r="E50" s="208">
        <f t="shared" si="3"/>
        <v>0</v>
      </c>
    </row>
    <row r="51" spans="2:5">
      <c r="B51" s="209" t="s">
        <v>90</v>
      </c>
      <c r="C51" s="222" t="e">
        <f t="shared" ca="1" si="1"/>
        <v>#REF!</v>
      </c>
      <c r="D51" s="211">
        <f t="shared" si="2"/>
        <v>0</v>
      </c>
      <c r="E51" s="211">
        <f t="shared" si="3"/>
        <v>0</v>
      </c>
    </row>
    <row r="52" spans="2:5">
      <c r="B52" s="11" t="s">
        <v>30</v>
      </c>
      <c r="C52" s="221" t="e">
        <f t="shared" ca="1" si="1"/>
        <v>#REF!</v>
      </c>
      <c r="D52" s="208">
        <f t="shared" si="2"/>
        <v>0</v>
      </c>
      <c r="E52" s="208">
        <f t="shared" si="3"/>
        <v>0</v>
      </c>
    </row>
    <row r="53" spans="2:5">
      <c r="B53" s="209" t="s">
        <v>87</v>
      </c>
      <c r="C53" s="222" t="e">
        <f t="shared" ca="1" si="1"/>
        <v>#REF!</v>
      </c>
      <c r="D53" s="211">
        <f t="shared" si="2"/>
        <v>0</v>
      </c>
      <c r="E53" s="211">
        <f t="shared" si="3"/>
        <v>0</v>
      </c>
    </row>
    <row r="54" spans="2:5" ht="10.8" thickBot="1">
      <c r="B54" s="11" t="s">
        <v>88</v>
      </c>
      <c r="C54" s="221" t="e">
        <f t="shared" ca="1" si="1"/>
        <v>#REF!</v>
      </c>
      <c r="D54" s="208">
        <f t="shared" si="2"/>
        <v>0</v>
      </c>
      <c r="E54" s="208">
        <f t="shared" si="3"/>
        <v>0</v>
      </c>
    </row>
    <row r="55" spans="2:5" ht="10.8" thickBot="1">
      <c r="B55" s="212" t="s">
        <v>236</v>
      </c>
      <c r="C55" s="223" t="e">
        <f ca="1">SUM(C46:C54)</f>
        <v>#REF!</v>
      </c>
      <c r="D55" s="214">
        <f>SUM(D46:D54)</f>
        <v>0</v>
      </c>
      <c r="E55" s="214">
        <f>+D55</f>
        <v>0</v>
      </c>
    </row>
    <row r="56" spans="2:5" ht="10.8" thickBot="1">
      <c r="B56" s="215" t="s">
        <v>202</v>
      </c>
      <c r="C56" s="224" t="e">
        <f>+C31/1000000000</f>
        <v>#REF!</v>
      </c>
      <c r="D56" s="217">
        <f>+D31</f>
        <v>0</v>
      </c>
      <c r="E56" s="217">
        <f t="shared" si="3"/>
        <v>0</v>
      </c>
    </row>
    <row r="57" spans="2:5">
      <c r="B57" s="218" t="s">
        <v>237</v>
      </c>
      <c r="C57" s="225" t="e">
        <f ca="1">+C56+C55</f>
        <v>#REF!</v>
      </c>
      <c r="D57" s="226">
        <f>+D56+D55</f>
        <v>0</v>
      </c>
      <c r="E57" s="226"/>
    </row>
  </sheetData>
  <autoFilter ref="B36:D40" xr:uid="{00000000-0009-0000-0000-00004C000000}">
    <sortState xmlns:xlrd2="http://schemas.microsoft.com/office/spreadsheetml/2017/richdata2" ref="B37:D40">
      <sortCondition descending="1" ref="C36:C40"/>
    </sortState>
  </autoFilter>
  <mergeCells count="4">
    <mergeCell ref="B44:B45"/>
    <mergeCell ref="C44:C45"/>
    <mergeCell ref="D44:D45"/>
    <mergeCell ref="E44:E45"/>
  </mergeCells>
  <pageMargins left="0.7" right="0.7" top="0.75" bottom="0.75" header="0.3" footer="0.3"/>
  <pageSetup paperSize="9" orientation="portrait" r:id="rId1"/>
  <ignoredErrors>
    <ignoredError sqref="C55:E5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ACC1-83EC-494F-BD13-8A14755737CB}">
  <sheetPr>
    <tabColor theme="0" tint="-0.249977111117893"/>
  </sheetPr>
  <dimension ref="A1:N80"/>
  <sheetViews>
    <sheetView showGridLines="0" view="pageBreakPreview" zoomScale="60" zoomScaleNormal="85" workbookViewId="0">
      <pane xSplit="4" ySplit="14" topLeftCell="K15"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WACEM SA</v>
      </c>
    </row>
    <row r="11" spans="1:14">
      <c r="C11" s="272" t="s">
        <v>156</v>
      </c>
      <c r="E11" s="273" t="s">
        <v>270</v>
      </c>
      <c r="F11" s="274" t="s">
        <v>73</v>
      </c>
      <c r="G11" s="273">
        <v>1000144378</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1950304694</v>
      </c>
      <c r="F15" s="351">
        <v>0</v>
      </c>
      <c r="G15" s="351">
        <v>1950304694</v>
      </c>
      <c r="I15" s="351">
        <v>1950304694</v>
      </c>
      <c r="J15" s="351">
        <v>0</v>
      </c>
      <c r="K15" s="351">
        <v>1950304694</v>
      </c>
      <c r="M15" s="351">
        <v>0</v>
      </c>
      <c r="N15" s="344"/>
    </row>
    <row r="16" spans="1:14">
      <c r="B16" s="276" t="s">
        <v>29</v>
      </c>
      <c r="C16" s="277"/>
      <c r="E16" s="286">
        <v>542279939</v>
      </c>
      <c r="F16" s="286">
        <v>0</v>
      </c>
      <c r="G16" s="286">
        <v>542279939</v>
      </c>
      <c r="I16" s="286">
        <v>542279939</v>
      </c>
      <c r="J16" s="286">
        <v>0</v>
      </c>
      <c r="K16" s="286">
        <v>542279939</v>
      </c>
      <c r="M16" s="286">
        <v>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v>3825000</v>
      </c>
      <c r="F19" s="357">
        <v>0</v>
      </c>
      <c r="G19" s="357">
        <v>3825000</v>
      </c>
      <c r="I19" s="357">
        <v>3825000</v>
      </c>
      <c r="J19" s="357">
        <v>0</v>
      </c>
      <c r="K19" s="357">
        <v>3825000</v>
      </c>
      <c r="M19" s="357">
        <v>0</v>
      </c>
      <c r="N19" s="354"/>
    </row>
    <row r="20" spans="1:14">
      <c r="A20" s="270"/>
      <c r="B20" s="270" t="s">
        <v>101</v>
      </c>
      <c r="C20" s="283" t="s">
        <v>53</v>
      </c>
      <c r="E20" s="290">
        <v>538454939</v>
      </c>
      <c r="F20" s="290">
        <v>0</v>
      </c>
      <c r="G20" s="290">
        <v>538454939</v>
      </c>
      <c r="I20" s="290">
        <v>538454939</v>
      </c>
      <c r="J20" s="290">
        <v>0</v>
      </c>
      <c r="K20" s="290">
        <v>538454939</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1057012146</v>
      </c>
      <c r="F22" s="286">
        <v>-214074</v>
      </c>
      <c r="G22" s="286">
        <v>1056798072</v>
      </c>
      <c r="H22" s="274"/>
      <c r="I22" s="286">
        <v>1056798072</v>
      </c>
      <c r="J22" s="286">
        <v>0</v>
      </c>
      <c r="K22" s="286">
        <v>1056798072</v>
      </c>
      <c r="L22" s="274"/>
      <c r="M22" s="286">
        <v>0</v>
      </c>
      <c r="N22" s="277"/>
    </row>
    <row r="23" spans="1:14" ht="9.75" customHeight="1">
      <c r="A23" s="270"/>
      <c r="B23" s="270" t="s">
        <v>103</v>
      </c>
      <c r="C23" s="269" t="s">
        <v>32</v>
      </c>
      <c r="E23" s="290">
        <v>317080842</v>
      </c>
      <c r="F23" s="290">
        <v>0</v>
      </c>
      <c r="G23" s="290">
        <v>317080842</v>
      </c>
      <c r="I23" s="290">
        <v>317080842</v>
      </c>
      <c r="J23" s="290">
        <v>0</v>
      </c>
      <c r="K23" s="290">
        <v>317080842</v>
      </c>
      <c r="M23" s="290">
        <v>0</v>
      </c>
    </row>
    <row r="24" spans="1:14" ht="10.5" customHeight="1">
      <c r="A24" s="270"/>
      <c r="B24" s="353" t="s">
        <v>104</v>
      </c>
      <c r="C24" s="354" t="s">
        <v>33</v>
      </c>
      <c r="E24" s="357">
        <v>190194256</v>
      </c>
      <c r="F24" s="357">
        <v>0</v>
      </c>
      <c r="G24" s="357">
        <v>190194256</v>
      </c>
      <c r="I24" s="357">
        <v>190194256</v>
      </c>
      <c r="J24" s="357">
        <v>0</v>
      </c>
      <c r="K24" s="357">
        <v>190194256</v>
      </c>
      <c r="M24" s="357">
        <v>0</v>
      </c>
      <c r="N24" s="354"/>
    </row>
    <row r="25" spans="1:14" ht="9.75" customHeight="1">
      <c r="A25" s="270"/>
      <c r="B25" s="270" t="s">
        <v>105</v>
      </c>
      <c r="C25" s="283" t="s">
        <v>31</v>
      </c>
      <c r="E25" s="290"/>
      <c r="F25" s="290">
        <v>0</v>
      </c>
      <c r="G25" s="290">
        <v>0</v>
      </c>
      <c r="I25" s="290">
        <v>0</v>
      </c>
      <c r="J25" s="290">
        <v>0</v>
      </c>
      <c r="K25" s="290">
        <v>0</v>
      </c>
      <c r="M25" s="290">
        <v>0</v>
      </c>
      <c r="N25" s="283"/>
    </row>
    <row r="26" spans="1:14" ht="9.75" customHeight="1">
      <c r="A26" s="270"/>
      <c r="B26" s="353" t="s">
        <v>106</v>
      </c>
      <c r="C26" s="354" t="s">
        <v>34</v>
      </c>
      <c r="E26" s="357">
        <v>45156656</v>
      </c>
      <c r="F26" s="357">
        <v>0</v>
      </c>
      <c r="G26" s="357">
        <v>45156656</v>
      </c>
      <c r="I26" s="357">
        <v>45156656</v>
      </c>
      <c r="J26" s="357">
        <v>0</v>
      </c>
      <c r="K26" s="357">
        <v>45156656</v>
      </c>
      <c r="M26" s="357">
        <v>0</v>
      </c>
      <c r="N26" s="354"/>
    </row>
    <row r="27" spans="1:14" ht="9" customHeight="1">
      <c r="A27" s="270"/>
      <c r="B27" s="270" t="s">
        <v>107</v>
      </c>
      <c r="C27" s="283" t="s">
        <v>35</v>
      </c>
      <c r="E27" s="290">
        <v>7175807</v>
      </c>
      <c r="F27" s="290">
        <v>0</v>
      </c>
      <c r="G27" s="290">
        <v>7175807</v>
      </c>
      <c r="I27" s="290">
        <v>7175807</v>
      </c>
      <c r="J27" s="290">
        <v>0</v>
      </c>
      <c r="K27" s="290">
        <v>7175807</v>
      </c>
      <c r="M27" s="290">
        <v>0</v>
      </c>
      <c r="N27" s="283"/>
    </row>
    <row r="28" spans="1:14" ht="11.25" customHeight="1">
      <c r="A28" s="270"/>
      <c r="B28" s="353" t="s">
        <v>108</v>
      </c>
      <c r="C28" s="354" t="s">
        <v>36</v>
      </c>
      <c r="E28" s="357">
        <v>12803757</v>
      </c>
      <c r="F28" s="357">
        <v>0</v>
      </c>
      <c r="G28" s="357">
        <v>12803757</v>
      </c>
      <c r="I28" s="357">
        <v>12803757</v>
      </c>
      <c r="J28" s="357">
        <v>0</v>
      </c>
      <c r="K28" s="357">
        <v>12803757</v>
      </c>
      <c r="M28" s="357">
        <v>0</v>
      </c>
      <c r="N28" s="354"/>
    </row>
    <row r="29" spans="1:14" ht="10.5" customHeight="1">
      <c r="A29" s="270"/>
      <c r="B29" s="270" t="s">
        <v>109</v>
      </c>
      <c r="C29" s="269" t="s">
        <v>37</v>
      </c>
      <c r="E29" s="290"/>
      <c r="F29" s="290">
        <v>0</v>
      </c>
      <c r="G29" s="290">
        <v>0</v>
      </c>
      <c r="I29" s="290">
        <v>0</v>
      </c>
      <c r="J29" s="290">
        <v>0</v>
      </c>
      <c r="K29" s="290">
        <v>0</v>
      </c>
      <c r="M29" s="290">
        <v>0</v>
      </c>
    </row>
    <row r="30" spans="1:14">
      <c r="A30" s="270"/>
      <c r="B30" s="353" t="s">
        <v>110</v>
      </c>
      <c r="C30" s="354" t="s">
        <v>38</v>
      </c>
      <c r="E30" s="357"/>
      <c r="F30" s="357">
        <v>0</v>
      </c>
      <c r="G30" s="357">
        <v>0</v>
      </c>
      <c r="I30" s="357">
        <v>0</v>
      </c>
      <c r="J30" s="357">
        <v>0</v>
      </c>
      <c r="K30" s="357">
        <v>0</v>
      </c>
      <c r="M30" s="357">
        <v>0</v>
      </c>
      <c r="N30" s="354"/>
    </row>
    <row r="31" spans="1:14">
      <c r="A31" s="270"/>
      <c r="B31" s="270" t="s">
        <v>111</v>
      </c>
      <c r="C31" s="283" t="s">
        <v>39</v>
      </c>
      <c r="E31" s="290">
        <v>204589719</v>
      </c>
      <c r="F31" s="290">
        <v>0</v>
      </c>
      <c r="G31" s="290">
        <v>204589719</v>
      </c>
      <c r="I31" s="290">
        <v>204589719</v>
      </c>
      <c r="J31" s="290">
        <v>0</v>
      </c>
      <c r="K31" s="290">
        <v>204589719</v>
      </c>
      <c r="M31" s="290">
        <v>0</v>
      </c>
      <c r="N31" s="283"/>
    </row>
    <row r="32" spans="1:14" ht="12" customHeight="1">
      <c r="A32" s="270"/>
      <c r="B32" s="353" t="s">
        <v>96</v>
      </c>
      <c r="C32" s="354" t="s">
        <v>41</v>
      </c>
      <c r="E32" s="357">
        <v>245286112</v>
      </c>
      <c r="F32" s="357">
        <v>0</v>
      </c>
      <c r="G32" s="357">
        <v>245286112</v>
      </c>
      <c r="I32" s="357">
        <v>245286112</v>
      </c>
      <c r="J32" s="357">
        <v>0</v>
      </c>
      <c r="K32" s="357">
        <v>245286112</v>
      </c>
      <c r="M32" s="357">
        <v>0</v>
      </c>
      <c r="N32" s="354"/>
    </row>
    <row r="33" spans="1:14">
      <c r="A33" s="270"/>
      <c r="B33" s="270" t="s">
        <v>112</v>
      </c>
      <c r="C33" s="283" t="s">
        <v>42</v>
      </c>
      <c r="E33" s="290"/>
      <c r="F33" s="290">
        <v>0</v>
      </c>
      <c r="G33" s="290">
        <v>0</v>
      </c>
      <c r="I33" s="290">
        <v>0</v>
      </c>
      <c r="J33" s="290">
        <v>0</v>
      </c>
      <c r="K33" s="290">
        <v>0</v>
      </c>
      <c r="M33" s="290">
        <v>0</v>
      </c>
      <c r="N33" s="283"/>
    </row>
    <row r="34" spans="1:14" ht="11.25" customHeight="1">
      <c r="A34" s="270"/>
      <c r="B34" s="353" t="s">
        <v>113</v>
      </c>
      <c r="C34" s="354" t="s">
        <v>85</v>
      </c>
      <c r="E34" s="357"/>
      <c r="F34" s="357">
        <v>0</v>
      </c>
      <c r="G34" s="357">
        <v>0</v>
      </c>
      <c r="I34" s="357">
        <v>0</v>
      </c>
      <c r="J34" s="357">
        <v>0</v>
      </c>
      <c r="K34" s="357">
        <v>0</v>
      </c>
      <c r="M34" s="357">
        <v>0</v>
      </c>
      <c r="N34" s="354"/>
    </row>
    <row r="35" spans="1:14">
      <c r="A35" s="270"/>
      <c r="B35" s="270" t="s">
        <v>114</v>
      </c>
      <c r="C35" s="283" t="s">
        <v>40</v>
      </c>
      <c r="E35" s="290"/>
      <c r="F35" s="290">
        <v>0</v>
      </c>
      <c r="G35" s="290">
        <v>0</v>
      </c>
      <c r="I35" s="290">
        <v>0</v>
      </c>
      <c r="J35" s="290">
        <v>0</v>
      </c>
      <c r="K35" s="290">
        <v>0</v>
      </c>
      <c r="M35" s="290">
        <v>0</v>
      </c>
      <c r="N35" s="283"/>
    </row>
    <row r="36" spans="1:14">
      <c r="A36" s="270"/>
      <c r="B36" s="353" t="s">
        <v>115</v>
      </c>
      <c r="C36" s="354" t="s">
        <v>43</v>
      </c>
      <c r="E36" s="357"/>
      <c r="F36" s="357">
        <v>0</v>
      </c>
      <c r="G36" s="357">
        <v>0</v>
      </c>
      <c r="I36" s="357">
        <v>0</v>
      </c>
      <c r="J36" s="357">
        <v>0</v>
      </c>
      <c r="K36" s="357">
        <v>0</v>
      </c>
      <c r="M36" s="357">
        <v>0</v>
      </c>
      <c r="N36" s="354"/>
    </row>
    <row r="37" spans="1:14">
      <c r="A37" s="270"/>
      <c r="B37" s="270" t="s">
        <v>116</v>
      </c>
      <c r="C37" s="283" t="s">
        <v>44</v>
      </c>
      <c r="E37" s="290">
        <v>33890923</v>
      </c>
      <c r="F37" s="290">
        <v>0</v>
      </c>
      <c r="G37" s="290">
        <v>33890923</v>
      </c>
      <c r="I37" s="290">
        <v>33890923</v>
      </c>
      <c r="J37" s="290">
        <v>0</v>
      </c>
      <c r="K37" s="290">
        <v>33890923</v>
      </c>
      <c r="M37" s="290">
        <v>0</v>
      </c>
      <c r="N37" s="283"/>
    </row>
    <row r="38" spans="1:14">
      <c r="A38" s="270"/>
      <c r="B38" s="353" t="s">
        <v>168</v>
      </c>
      <c r="C38" s="354" t="s">
        <v>170</v>
      </c>
      <c r="E38" s="357">
        <v>35000</v>
      </c>
      <c r="F38" s="357">
        <v>0</v>
      </c>
      <c r="G38" s="357">
        <v>35000</v>
      </c>
      <c r="I38" s="357">
        <v>35000</v>
      </c>
      <c r="J38" s="357">
        <v>0</v>
      </c>
      <c r="K38" s="357">
        <v>35000</v>
      </c>
      <c r="M38" s="357">
        <v>0</v>
      </c>
      <c r="N38" s="354"/>
    </row>
    <row r="39" spans="1:14">
      <c r="A39" s="270"/>
      <c r="B39" s="270" t="s">
        <v>169</v>
      </c>
      <c r="C39" s="269" t="s">
        <v>250</v>
      </c>
      <c r="E39" s="290">
        <v>799074</v>
      </c>
      <c r="F39" s="290">
        <v>-214074</v>
      </c>
      <c r="G39" s="290">
        <v>585000</v>
      </c>
      <c r="I39" s="290">
        <v>585000</v>
      </c>
      <c r="J39" s="290">
        <v>0</v>
      </c>
      <c r="K39" s="290">
        <v>585000</v>
      </c>
      <c r="M39" s="290">
        <v>0</v>
      </c>
      <c r="N39" s="283"/>
    </row>
    <row r="40" spans="1:14">
      <c r="A40" s="270"/>
      <c r="B40" s="276" t="s">
        <v>86</v>
      </c>
      <c r="C40" s="277"/>
      <c r="E40" s="286">
        <v>32794941</v>
      </c>
      <c r="F40" s="286">
        <v>214074</v>
      </c>
      <c r="G40" s="286">
        <v>33009015</v>
      </c>
      <c r="I40" s="286">
        <v>33009015.000000022</v>
      </c>
      <c r="J40" s="286">
        <v>0</v>
      </c>
      <c r="K40" s="286">
        <v>33009015.000000022</v>
      </c>
      <c r="M40" s="286">
        <v>0</v>
      </c>
      <c r="N40" s="277"/>
    </row>
    <row r="41" spans="1:14">
      <c r="A41" s="270"/>
      <c r="B41" s="353" t="s">
        <v>117</v>
      </c>
      <c r="C41" s="354" t="s">
        <v>45</v>
      </c>
      <c r="E41" s="357">
        <v>25460387</v>
      </c>
      <c r="F41" s="357">
        <v>214074</v>
      </c>
      <c r="G41" s="357">
        <v>25674461</v>
      </c>
      <c r="I41" s="357">
        <v>25674461.000000022</v>
      </c>
      <c r="J41" s="357">
        <v>0</v>
      </c>
      <c r="K41" s="357">
        <v>25674461.000000022</v>
      </c>
      <c r="M41" s="357">
        <v>0</v>
      </c>
      <c r="N41" s="354"/>
    </row>
    <row r="42" spans="1:14">
      <c r="A42" s="270"/>
      <c r="B42" s="270" t="s">
        <v>118</v>
      </c>
      <c r="C42" s="283" t="s">
        <v>46</v>
      </c>
      <c r="E42" s="290">
        <v>6679995</v>
      </c>
      <c r="F42" s="290">
        <v>0</v>
      </c>
      <c r="G42" s="290">
        <v>6679995</v>
      </c>
      <c r="I42" s="290">
        <v>6679995</v>
      </c>
      <c r="J42" s="290">
        <v>0</v>
      </c>
      <c r="K42" s="290">
        <v>6679995</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v>654559</v>
      </c>
      <c r="F44" s="290">
        <v>0</v>
      </c>
      <c r="G44" s="290">
        <v>654559</v>
      </c>
      <c r="I44" s="290">
        <v>654559</v>
      </c>
      <c r="J44" s="290">
        <v>0</v>
      </c>
      <c r="K44" s="290">
        <v>654559</v>
      </c>
      <c r="M44" s="290">
        <v>0</v>
      </c>
      <c r="N44" s="283"/>
    </row>
    <row r="45" spans="1:14">
      <c r="A45" s="270"/>
      <c r="B45" s="276" t="s">
        <v>28</v>
      </c>
      <c r="C45" s="277"/>
      <c r="E45" s="286">
        <v>132000000</v>
      </c>
      <c r="F45" s="286">
        <v>0</v>
      </c>
      <c r="G45" s="286">
        <v>132000000</v>
      </c>
      <c r="I45" s="286">
        <v>132000000</v>
      </c>
      <c r="J45" s="286">
        <v>0</v>
      </c>
      <c r="K45" s="286">
        <v>132000000</v>
      </c>
      <c r="M45" s="286">
        <v>0</v>
      </c>
      <c r="N45" s="277"/>
    </row>
    <row r="46" spans="1:14">
      <c r="A46" s="270"/>
      <c r="B46" s="353" t="s">
        <v>121</v>
      </c>
      <c r="C46" s="354" t="s">
        <v>48</v>
      </c>
      <c r="E46" s="357">
        <v>132000000</v>
      </c>
      <c r="F46" s="357">
        <v>0</v>
      </c>
      <c r="G46" s="357">
        <v>132000000</v>
      </c>
      <c r="I46" s="357">
        <v>132000000</v>
      </c>
      <c r="J46" s="357">
        <v>0</v>
      </c>
      <c r="K46" s="357">
        <v>132000000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186217668</v>
      </c>
      <c r="F60" s="286">
        <v>0</v>
      </c>
      <c r="G60" s="286">
        <v>186217668</v>
      </c>
      <c r="I60" s="286">
        <v>186217668</v>
      </c>
      <c r="J60" s="286">
        <v>0</v>
      </c>
      <c r="K60" s="286">
        <v>186217668</v>
      </c>
      <c r="M60" s="286">
        <v>0</v>
      </c>
      <c r="N60" s="277"/>
    </row>
    <row r="61" spans="1:14">
      <c r="A61" s="270"/>
      <c r="B61" s="270" t="s">
        <v>132</v>
      </c>
      <c r="C61" s="296" t="s">
        <v>63</v>
      </c>
      <c r="E61" s="290">
        <v>186217668</v>
      </c>
      <c r="F61" s="290">
        <v>0</v>
      </c>
      <c r="G61" s="290">
        <v>186217668</v>
      </c>
      <c r="I61" s="290">
        <v>186217668</v>
      </c>
      <c r="J61" s="290">
        <v>0</v>
      </c>
      <c r="K61" s="290">
        <v>186217668</v>
      </c>
      <c r="M61" s="290">
        <v>0</v>
      </c>
      <c r="N61" s="296"/>
    </row>
    <row r="62" spans="1:14">
      <c r="A62" s="270"/>
      <c r="B62" s="276" t="s">
        <v>543</v>
      </c>
      <c r="C62" s="277"/>
      <c r="E62" s="286">
        <v>0</v>
      </c>
      <c r="F62" s="286">
        <v>0</v>
      </c>
      <c r="G62" s="286">
        <v>0</v>
      </c>
      <c r="I62" s="286">
        <v>0</v>
      </c>
      <c r="J62" s="286">
        <v>0</v>
      </c>
      <c r="K62" s="286">
        <v>0</v>
      </c>
      <c r="M62" s="286">
        <v>0</v>
      </c>
      <c r="N62" s="277"/>
    </row>
    <row r="63" spans="1:14">
      <c r="A63" s="270"/>
      <c r="B63" s="353" t="s">
        <v>133</v>
      </c>
      <c r="C63" s="354" t="s">
        <v>542</v>
      </c>
      <c r="E63" s="357"/>
      <c r="F63" s="357">
        <v>0</v>
      </c>
      <c r="G63" s="357">
        <v>0</v>
      </c>
      <c r="I63" s="357"/>
      <c r="J63" s="357">
        <v>0</v>
      </c>
      <c r="K63" s="357">
        <v>0</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1950304694</v>
      </c>
      <c r="F66" s="374">
        <v>0</v>
      </c>
      <c r="G66" s="374">
        <v>1950304694</v>
      </c>
      <c r="H66" s="298"/>
      <c r="I66" s="374">
        <v>1950304694</v>
      </c>
      <c r="J66" s="374">
        <v>0</v>
      </c>
      <c r="K66" s="374">
        <v>1950304694</v>
      </c>
      <c r="L66" s="298"/>
      <c r="M66" s="374">
        <v>0</v>
      </c>
      <c r="N66" s="350"/>
    </row>
    <row r="67" spans="1:14">
      <c r="A67" s="270"/>
      <c r="B67" s="276" t="s">
        <v>385</v>
      </c>
      <c r="C67" s="277"/>
      <c r="E67" s="286">
        <v>161369620</v>
      </c>
      <c r="F67" s="286">
        <v>0</v>
      </c>
      <c r="G67" s="286">
        <v>161369620</v>
      </c>
      <c r="I67" s="286"/>
      <c r="J67" s="286"/>
      <c r="K67" s="286"/>
      <c r="M67" s="286"/>
      <c r="N67" s="277"/>
    </row>
    <row r="68" spans="1:14">
      <c r="A68" s="270"/>
      <c r="B68" s="353" t="s">
        <v>135</v>
      </c>
      <c r="C68" s="354" t="s">
        <v>67</v>
      </c>
      <c r="E68" s="357">
        <v>40384120</v>
      </c>
      <c r="F68" s="357">
        <v>0</v>
      </c>
      <c r="G68" s="357">
        <v>40384120</v>
      </c>
      <c r="I68" s="357"/>
      <c r="J68" s="357"/>
      <c r="K68" s="357"/>
      <c r="M68" s="357"/>
      <c r="N68" s="354"/>
    </row>
    <row r="69" spans="1:14">
      <c r="A69" s="270"/>
      <c r="B69" s="270" t="s">
        <v>136</v>
      </c>
      <c r="C69" s="269" t="s">
        <v>68</v>
      </c>
      <c r="E69" s="290">
        <v>120985500</v>
      </c>
      <c r="F69" s="290">
        <v>0</v>
      </c>
      <c r="G69" s="290">
        <v>120985500</v>
      </c>
      <c r="I69" s="299"/>
      <c r="J69" s="299"/>
      <c r="K69" s="299"/>
      <c r="M69" s="290"/>
    </row>
    <row r="70" spans="1:14">
      <c r="A70" s="270"/>
      <c r="B70" s="350" t="s">
        <v>93</v>
      </c>
      <c r="C70" s="350"/>
      <c r="D70" s="298"/>
      <c r="E70" s="374">
        <v>161369620</v>
      </c>
      <c r="F70" s="374">
        <v>0</v>
      </c>
      <c r="G70" s="374">
        <v>161369620</v>
      </c>
      <c r="H70" s="298"/>
      <c r="I70" s="374">
        <v>0</v>
      </c>
      <c r="J70" s="374">
        <v>0</v>
      </c>
      <c r="K70" s="374">
        <v>0</v>
      </c>
      <c r="L70" s="298"/>
      <c r="M70" s="374">
        <v>0</v>
      </c>
      <c r="N70" s="350"/>
    </row>
    <row r="71" spans="1:14">
      <c r="A71" s="270"/>
      <c r="B71" s="276" t="s">
        <v>386</v>
      </c>
      <c r="C71" s="277"/>
      <c r="E71" s="286">
        <v>0</v>
      </c>
      <c r="F71" s="286">
        <v>0</v>
      </c>
      <c r="G71" s="286">
        <v>0</v>
      </c>
      <c r="I71" s="286">
        <v>31179147.100000001</v>
      </c>
      <c r="J71" s="286">
        <v>0</v>
      </c>
      <c r="K71" s="286">
        <v>31179147.100000001</v>
      </c>
      <c r="M71" s="286"/>
      <c r="N71" s="277"/>
    </row>
    <row r="72" spans="1:14" ht="12.75" customHeight="1">
      <c r="A72" s="270"/>
      <c r="B72" s="353" t="s">
        <v>137</v>
      </c>
      <c r="C72" s="367" t="s">
        <v>69</v>
      </c>
      <c r="E72" s="368"/>
      <c r="F72" s="368"/>
      <c r="G72" s="368"/>
      <c r="I72" s="357">
        <v>26166231.5</v>
      </c>
      <c r="J72" s="357">
        <v>0</v>
      </c>
      <c r="K72" s="357">
        <v>26166231.5</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v>5012915.6000000006</v>
      </c>
      <c r="J74" s="357">
        <v>0</v>
      </c>
      <c r="K74" s="357">
        <v>5012915.6000000006</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1950304694</v>
      </c>
      <c r="F79" s="381">
        <v>0</v>
      </c>
      <c r="G79" s="381">
        <v>1950304694</v>
      </c>
      <c r="I79" s="381">
        <v>1950304694</v>
      </c>
      <c r="J79" s="381">
        <v>0</v>
      </c>
      <c r="K79" s="381">
        <v>1950304694</v>
      </c>
      <c r="M79" s="381">
        <v>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71" priority="2" operator="containsText" text="ERROR">
      <formula>NOT(ISERROR(SEARCH("ERROR",F80)))</formula>
    </cfRule>
  </conditionalFormatting>
  <conditionalFormatting sqref="J80">
    <cfRule type="containsText" dxfId="170" priority="1" operator="containsText" text="ERROR">
      <formula>NOT(ISERROR(SEARCH("ERROR",J80)))</formula>
    </cfRule>
  </conditionalFormatting>
  <dataValidations count="2">
    <dataValidation type="list" allowBlank="1" showInputMessage="1" showErrorMessage="1" sqref="N23 N26 N30:N32 N34:N36" xr:uid="{00000000-0002-0000-1200-000005000000}">
      <formula1>AA</formula1>
    </dataValidation>
    <dataValidation type="list" allowBlank="1" showInputMessage="1" showErrorMessage="1" sqref="N75:N78 N69 N59 N61:N66 N71:N73 N17:N22 N24:N25 N27:N29 N33 N37:N57" xr:uid="{00000000-0002-0000-1200-000000000000}">
      <formula1>FinalDiff</formula1>
    </dataValidation>
  </dataValidations>
  <hyperlinks>
    <hyperlink ref="A5" location="Sommaire!A1" display="Retour au Sommaire" xr:uid="{BD0B5AEF-CF36-4000-9C61-2F53CF4050A2}"/>
  </hyperlink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F3E4-D406-421F-8AF2-6FCA51AE8456}">
  <sheetPr>
    <tabColor theme="0" tint="-0.249977111117893"/>
  </sheetPr>
  <dimension ref="A1:N80"/>
  <sheetViews>
    <sheetView showGridLines="0" view="pageBreakPreview" zoomScaleNormal="85" zoomScaleSheetLayoutView="100" workbookViewId="0">
      <pane xSplit="13" ySplit="15" topLeftCell="N16" activePane="bottomRight" state="frozen"/>
      <selection activeCell="A5" sqref="A5:C5"/>
      <selection pane="topRight" activeCell="A5" sqref="A5:C5"/>
      <selection pane="bottomLeft" activeCell="A5" sqref="A5:C5"/>
      <selection pane="bottomRight" activeCell="A5" sqref="A5:C5"/>
    </sheetView>
  </sheetViews>
  <sheetFormatPr defaultColWidth="11.5546875" defaultRowHeight="12"/>
  <cols>
    <col min="1" max="1" width="10.88671875" style="269" customWidth="1"/>
    <col min="2" max="2" width="4.88671875" style="270" customWidth="1"/>
    <col min="3" max="3" width="57.44140625" style="271" customWidth="1"/>
    <col min="4" max="4" width="0.88671875" style="271" customWidth="1"/>
    <col min="5" max="5" width="17.6640625" style="271" customWidth="1"/>
    <col min="6" max="6" width="12.44140625" style="270" customWidth="1"/>
    <col min="7" max="7" width="12" style="271" customWidth="1"/>
    <col min="8" max="8" width="0.88671875" style="271" customWidth="1"/>
    <col min="9" max="9" width="15" style="271" customWidth="1"/>
    <col min="10" max="10" width="19.33203125" style="271" customWidth="1"/>
    <col min="11" max="11" width="13.33203125" style="271" customWidth="1"/>
    <col min="12" max="12" width="1" style="271" customWidth="1"/>
    <col min="13" max="13" width="11.6640625" style="271" customWidth="1"/>
    <col min="14" max="14" width="41.6640625" style="269" bestFit="1" customWidth="1"/>
    <col min="15" max="16384" width="11.5546875" style="271"/>
  </cols>
  <sheetData>
    <row r="1" spans="1:14" customFormat="1" ht="13.2"/>
    <row r="2" spans="1:14" customFormat="1" ht="13.2"/>
    <row r="3" spans="1:14" customFormat="1" ht="13.2"/>
    <row r="4" spans="1:14" customFormat="1" ht="13.2"/>
    <row r="5" spans="1:14" customFormat="1" ht="23.4" customHeight="1">
      <c r="A5" s="603" t="s">
        <v>536</v>
      </c>
      <c r="B5" s="603"/>
      <c r="C5" s="603"/>
    </row>
    <row r="6" spans="1:14" customFormat="1" ht="18">
      <c r="A6" s="481"/>
      <c r="E6" s="441" t="str">
        <f>"Fiche de réconciliation de "&amp;E11</f>
        <v>Fiche de réconciliation de SNPT</v>
      </c>
    </row>
    <row r="11" spans="1:14">
      <c r="C11" s="272" t="s">
        <v>156</v>
      </c>
      <c r="E11" s="273" t="s">
        <v>22</v>
      </c>
      <c r="F11" s="274" t="s">
        <v>73</v>
      </c>
      <c r="G11" s="273">
        <v>1000160416</v>
      </c>
      <c r="J11" s="272" t="s">
        <v>155</v>
      </c>
      <c r="K11" s="275">
        <v>2020</v>
      </c>
    </row>
    <row r="12" spans="1:14" ht="9.75" customHeight="1">
      <c r="C12" s="274"/>
      <c r="F12" s="271"/>
    </row>
    <row r="13" spans="1:14">
      <c r="B13" s="490" t="s">
        <v>5</v>
      </c>
      <c r="C13" s="500" t="s">
        <v>157</v>
      </c>
      <c r="E13" s="495" t="s">
        <v>149</v>
      </c>
      <c r="F13" s="495"/>
      <c r="G13" s="495"/>
      <c r="I13" s="495" t="s">
        <v>150</v>
      </c>
      <c r="J13" s="495"/>
      <c r="K13" s="495"/>
      <c r="M13" s="496" t="s">
        <v>151</v>
      </c>
      <c r="N13" s="498" t="s">
        <v>185</v>
      </c>
    </row>
    <row r="14" spans="1:14" ht="12.6" thickBot="1">
      <c r="B14" s="491"/>
      <c r="C14" s="501"/>
      <c r="E14" s="352" t="s">
        <v>152</v>
      </c>
      <c r="F14" s="352" t="s">
        <v>153</v>
      </c>
      <c r="G14" s="352" t="s">
        <v>154</v>
      </c>
      <c r="I14" s="352" t="s">
        <v>152</v>
      </c>
      <c r="J14" s="352" t="s">
        <v>153</v>
      </c>
      <c r="K14" s="352" t="s">
        <v>154</v>
      </c>
      <c r="M14" s="497"/>
      <c r="N14" s="499"/>
    </row>
    <row r="15" spans="1:14" ht="12.6" thickTop="1">
      <c r="B15" s="345" t="s">
        <v>65</v>
      </c>
      <c r="C15" s="350"/>
      <c r="E15" s="351">
        <v>1829883827</v>
      </c>
      <c r="F15" s="351">
        <v>-1527187</v>
      </c>
      <c r="G15" s="351">
        <v>1828356640</v>
      </c>
      <c r="I15" s="351">
        <v>1513581734</v>
      </c>
      <c r="J15" s="351">
        <v>314774906</v>
      </c>
      <c r="K15" s="351">
        <v>1828356640</v>
      </c>
      <c r="M15" s="351">
        <v>0</v>
      </c>
      <c r="N15" s="344"/>
    </row>
    <row r="16" spans="1:14">
      <c r="B16" s="276" t="s">
        <v>29</v>
      </c>
      <c r="C16" s="277"/>
      <c r="E16" s="286">
        <v>0</v>
      </c>
      <c r="F16" s="286">
        <v>0</v>
      </c>
      <c r="G16" s="286">
        <v>0</v>
      </c>
      <c r="I16" s="286">
        <v>0</v>
      </c>
      <c r="J16" s="286">
        <v>0</v>
      </c>
      <c r="K16" s="286">
        <v>0</v>
      </c>
      <c r="M16" s="286">
        <v>0</v>
      </c>
      <c r="N16" s="277"/>
    </row>
    <row r="17" spans="1:14">
      <c r="A17" s="270"/>
      <c r="B17" s="353" t="s">
        <v>98</v>
      </c>
      <c r="C17" s="354" t="s">
        <v>50</v>
      </c>
      <c r="E17" s="357"/>
      <c r="F17" s="357">
        <v>0</v>
      </c>
      <c r="G17" s="357">
        <v>0</v>
      </c>
      <c r="I17" s="357">
        <v>0</v>
      </c>
      <c r="J17" s="357">
        <v>0</v>
      </c>
      <c r="K17" s="357">
        <v>0</v>
      </c>
      <c r="M17" s="357">
        <v>0</v>
      </c>
      <c r="N17" s="354"/>
    </row>
    <row r="18" spans="1:14">
      <c r="A18" s="270"/>
      <c r="B18" s="270" t="s">
        <v>99</v>
      </c>
      <c r="C18" s="283" t="s">
        <v>51</v>
      </c>
      <c r="E18" s="290"/>
      <c r="F18" s="290">
        <v>0</v>
      </c>
      <c r="G18" s="290">
        <v>0</v>
      </c>
      <c r="I18" s="290">
        <v>0</v>
      </c>
      <c r="J18" s="290">
        <v>0</v>
      </c>
      <c r="K18" s="290">
        <v>0</v>
      </c>
      <c r="M18" s="290">
        <v>0</v>
      </c>
      <c r="N18" s="283"/>
    </row>
    <row r="19" spans="1:14">
      <c r="A19" s="270"/>
      <c r="B19" s="353" t="s">
        <v>100</v>
      </c>
      <c r="C19" s="354" t="s">
        <v>52</v>
      </c>
      <c r="E19" s="357"/>
      <c r="F19" s="357">
        <v>0</v>
      </c>
      <c r="G19" s="357">
        <v>0</v>
      </c>
      <c r="I19" s="357">
        <v>0</v>
      </c>
      <c r="J19" s="357">
        <v>0</v>
      </c>
      <c r="K19" s="357">
        <v>0</v>
      </c>
      <c r="M19" s="357">
        <v>0</v>
      </c>
      <c r="N19" s="354"/>
    </row>
    <row r="20" spans="1:14">
      <c r="A20" s="270"/>
      <c r="B20" s="270" t="s">
        <v>101</v>
      </c>
      <c r="C20" s="283" t="s">
        <v>53</v>
      </c>
      <c r="E20" s="290"/>
      <c r="F20" s="290">
        <v>0</v>
      </c>
      <c r="G20" s="290">
        <v>0</v>
      </c>
      <c r="I20" s="290">
        <v>0</v>
      </c>
      <c r="J20" s="290">
        <v>0</v>
      </c>
      <c r="K20" s="290">
        <v>0</v>
      </c>
      <c r="M20" s="290">
        <v>0</v>
      </c>
      <c r="N20" s="283"/>
    </row>
    <row r="21" spans="1:14">
      <c r="A21" s="270"/>
      <c r="B21" s="353" t="s">
        <v>102</v>
      </c>
      <c r="C21" s="354" t="s">
        <v>84</v>
      </c>
      <c r="E21" s="357"/>
      <c r="F21" s="357">
        <v>0</v>
      </c>
      <c r="G21" s="357">
        <v>0</v>
      </c>
      <c r="I21" s="357"/>
      <c r="J21" s="357">
        <v>0</v>
      </c>
      <c r="K21" s="357">
        <v>0</v>
      </c>
      <c r="M21" s="357">
        <v>0</v>
      </c>
      <c r="N21" s="354"/>
    </row>
    <row r="22" spans="1:14">
      <c r="A22" s="270"/>
      <c r="B22" s="276" t="s">
        <v>27</v>
      </c>
      <c r="C22" s="277"/>
      <c r="D22" s="274"/>
      <c r="E22" s="286">
        <v>58257384</v>
      </c>
      <c r="F22" s="286">
        <v>0</v>
      </c>
      <c r="G22" s="286">
        <v>58257384</v>
      </c>
      <c r="H22" s="274"/>
      <c r="I22" s="286">
        <v>58257384</v>
      </c>
      <c r="J22" s="286">
        <v>0</v>
      </c>
      <c r="K22" s="286">
        <v>58257384</v>
      </c>
      <c r="L22" s="274"/>
      <c r="M22" s="286">
        <v>0</v>
      </c>
      <c r="N22" s="277"/>
    </row>
    <row r="23" spans="1:14" ht="9.75" customHeight="1">
      <c r="A23" s="270"/>
      <c r="B23" s="270" t="s">
        <v>103</v>
      </c>
      <c r="C23" s="269" t="s">
        <v>32</v>
      </c>
      <c r="E23" s="290"/>
      <c r="F23" s="290">
        <v>0</v>
      </c>
      <c r="G23" s="290">
        <v>0</v>
      </c>
      <c r="I23" s="290"/>
      <c r="J23" s="290">
        <v>0</v>
      </c>
      <c r="K23" s="290">
        <v>0</v>
      </c>
      <c r="M23" s="290">
        <v>0</v>
      </c>
    </row>
    <row r="24" spans="1:14" ht="10.5" customHeight="1">
      <c r="A24" s="270"/>
      <c r="B24" s="353" t="s">
        <v>104</v>
      </c>
      <c r="C24" s="354" t="s">
        <v>33</v>
      </c>
      <c r="E24" s="357"/>
      <c r="F24" s="357">
        <v>0</v>
      </c>
      <c r="G24" s="357">
        <v>0</v>
      </c>
      <c r="I24" s="357"/>
      <c r="J24" s="357">
        <v>0</v>
      </c>
      <c r="K24" s="357">
        <v>0</v>
      </c>
      <c r="M24" s="357">
        <v>0</v>
      </c>
      <c r="N24" s="354"/>
    </row>
    <row r="25" spans="1:14" ht="9.75" customHeight="1">
      <c r="A25" s="270"/>
      <c r="B25" s="270" t="s">
        <v>105</v>
      </c>
      <c r="C25" s="283" t="s">
        <v>31</v>
      </c>
      <c r="E25" s="290"/>
      <c r="F25" s="290">
        <v>0</v>
      </c>
      <c r="G25" s="290">
        <v>0</v>
      </c>
      <c r="I25" s="290"/>
      <c r="J25" s="290">
        <v>0</v>
      </c>
      <c r="K25" s="290">
        <v>0</v>
      </c>
      <c r="M25" s="290">
        <v>0</v>
      </c>
      <c r="N25" s="283"/>
    </row>
    <row r="26" spans="1:14" ht="9.75" customHeight="1">
      <c r="A26" s="270"/>
      <c r="B26" s="353" t="s">
        <v>106</v>
      </c>
      <c r="C26" s="354" t="s">
        <v>34</v>
      </c>
      <c r="E26" s="357"/>
      <c r="F26" s="357">
        <v>0</v>
      </c>
      <c r="G26" s="357">
        <v>0</v>
      </c>
      <c r="I26" s="357"/>
      <c r="J26" s="357">
        <v>0</v>
      </c>
      <c r="K26" s="357">
        <v>0</v>
      </c>
      <c r="M26" s="357">
        <v>0</v>
      </c>
      <c r="N26" s="354"/>
    </row>
    <row r="27" spans="1:14" ht="9" customHeight="1">
      <c r="A27" s="270"/>
      <c r="B27" s="270" t="s">
        <v>107</v>
      </c>
      <c r="C27" s="283" t="s">
        <v>35</v>
      </c>
      <c r="E27" s="290"/>
      <c r="F27" s="290">
        <v>0</v>
      </c>
      <c r="G27" s="290">
        <v>0</v>
      </c>
      <c r="I27" s="290"/>
      <c r="J27" s="290">
        <v>0</v>
      </c>
      <c r="K27" s="290">
        <v>0</v>
      </c>
      <c r="M27" s="290">
        <v>0</v>
      </c>
      <c r="N27" s="283"/>
    </row>
    <row r="28" spans="1:14" ht="11.25" customHeight="1">
      <c r="A28" s="270"/>
      <c r="B28" s="353" t="s">
        <v>108</v>
      </c>
      <c r="C28" s="354" t="s">
        <v>36</v>
      </c>
      <c r="E28" s="357"/>
      <c r="F28" s="357">
        <v>0</v>
      </c>
      <c r="G28" s="357">
        <v>0</v>
      </c>
      <c r="I28" s="357"/>
      <c r="J28" s="357">
        <v>0</v>
      </c>
      <c r="K28" s="357">
        <v>0</v>
      </c>
      <c r="M28" s="357">
        <v>0</v>
      </c>
      <c r="N28" s="354"/>
    </row>
    <row r="29" spans="1:14" ht="10.5" customHeight="1">
      <c r="A29" s="270"/>
      <c r="B29" s="270" t="s">
        <v>109</v>
      </c>
      <c r="C29" s="269" t="s">
        <v>37</v>
      </c>
      <c r="E29" s="290"/>
      <c r="F29" s="290">
        <v>0</v>
      </c>
      <c r="G29" s="290">
        <v>0</v>
      </c>
      <c r="I29" s="290"/>
      <c r="J29" s="290">
        <v>0</v>
      </c>
      <c r="K29" s="290">
        <v>0</v>
      </c>
      <c r="M29" s="290">
        <v>0</v>
      </c>
    </row>
    <row r="30" spans="1:14">
      <c r="A30" s="270"/>
      <c r="B30" s="353" t="s">
        <v>110</v>
      </c>
      <c r="C30" s="354" t="s">
        <v>38</v>
      </c>
      <c r="E30" s="357"/>
      <c r="F30" s="357">
        <v>0</v>
      </c>
      <c r="G30" s="357">
        <v>0</v>
      </c>
      <c r="I30" s="357"/>
      <c r="J30" s="357">
        <v>0</v>
      </c>
      <c r="K30" s="357">
        <v>0</v>
      </c>
      <c r="M30" s="357">
        <v>0</v>
      </c>
      <c r="N30" s="354"/>
    </row>
    <row r="31" spans="1:14">
      <c r="A31" s="270"/>
      <c r="B31" s="270" t="s">
        <v>111</v>
      </c>
      <c r="C31" s="283" t="s">
        <v>39</v>
      </c>
      <c r="E31" s="290">
        <v>58257384</v>
      </c>
      <c r="F31" s="290">
        <v>0</v>
      </c>
      <c r="G31" s="290">
        <v>58257384</v>
      </c>
      <c r="I31" s="290">
        <v>58257384</v>
      </c>
      <c r="J31" s="290">
        <v>0</v>
      </c>
      <c r="K31" s="290">
        <v>58257384</v>
      </c>
      <c r="M31" s="290">
        <v>0</v>
      </c>
      <c r="N31" s="283"/>
    </row>
    <row r="32" spans="1:14" ht="12" customHeight="1">
      <c r="A32" s="270"/>
      <c r="B32" s="353" t="s">
        <v>96</v>
      </c>
      <c r="C32" s="354" t="s">
        <v>41</v>
      </c>
      <c r="E32" s="357"/>
      <c r="F32" s="357">
        <v>0</v>
      </c>
      <c r="G32" s="357">
        <v>0</v>
      </c>
      <c r="I32" s="357"/>
      <c r="J32" s="357">
        <v>0</v>
      </c>
      <c r="K32" s="357">
        <v>0</v>
      </c>
      <c r="M32" s="357">
        <v>0</v>
      </c>
      <c r="N32" s="354"/>
    </row>
    <row r="33" spans="1:14">
      <c r="A33" s="270"/>
      <c r="B33" s="270" t="s">
        <v>112</v>
      </c>
      <c r="C33" s="283" t="s">
        <v>42</v>
      </c>
      <c r="E33" s="290"/>
      <c r="F33" s="290">
        <v>0</v>
      </c>
      <c r="G33" s="290">
        <v>0</v>
      </c>
      <c r="I33" s="290"/>
      <c r="J33" s="290">
        <v>0</v>
      </c>
      <c r="K33" s="290">
        <v>0</v>
      </c>
      <c r="M33" s="290">
        <v>0</v>
      </c>
      <c r="N33" s="283"/>
    </row>
    <row r="34" spans="1:14" ht="11.25" customHeight="1">
      <c r="A34" s="270"/>
      <c r="B34" s="353" t="s">
        <v>113</v>
      </c>
      <c r="C34" s="354" t="s">
        <v>85</v>
      </c>
      <c r="E34" s="357"/>
      <c r="F34" s="357">
        <v>0</v>
      </c>
      <c r="G34" s="357">
        <v>0</v>
      </c>
      <c r="I34" s="357"/>
      <c r="J34" s="357">
        <v>0</v>
      </c>
      <c r="K34" s="357">
        <v>0</v>
      </c>
      <c r="M34" s="357">
        <v>0</v>
      </c>
      <c r="N34" s="354"/>
    </row>
    <row r="35" spans="1:14">
      <c r="A35" s="270"/>
      <c r="B35" s="270" t="s">
        <v>114</v>
      </c>
      <c r="C35" s="283" t="s">
        <v>40</v>
      </c>
      <c r="E35" s="290"/>
      <c r="F35" s="290">
        <v>0</v>
      </c>
      <c r="G35" s="290">
        <v>0</v>
      </c>
      <c r="I35" s="290"/>
      <c r="J35" s="290">
        <v>0</v>
      </c>
      <c r="K35" s="290">
        <v>0</v>
      </c>
      <c r="M35" s="290">
        <v>0</v>
      </c>
      <c r="N35" s="283"/>
    </row>
    <row r="36" spans="1:14">
      <c r="A36" s="270"/>
      <c r="B36" s="353" t="s">
        <v>115</v>
      </c>
      <c r="C36" s="354" t="s">
        <v>43</v>
      </c>
      <c r="E36" s="357"/>
      <c r="F36" s="357">
        <v>0</v>
      </c>
      <c r="G36" s="357">
        <v>0</v>
      </c>
      <c r="I36" s="357"/>
      <c r="J36" s="357">
        <v>0</v>
      </c>
      <c r="K36" s="357">
        <v>0</v>
      </c>
      <c r="M36" s="357">
        <v>0</v>
      </c>
      <c r="N36" s="354"/>
    </row>
    <row r="37" spans="1:14">
      <c r="A37" s="270"/>
      <c r="B37" s="270" t="s">
        <v>116</v>
      </c>
      <c r="C37" s="283" t="s">
        <v>44</v>
      </c>
      <c r="E37" s="290"/>
      <c r="F37" s="290">
        <v>0</v>
      </c>
      <c r="G37" s="290">
        <v>0</v>
      </c>
      <c r="I37" s="290"/>
      <c r="J37" s="290">
        <v>0</v>
      </c>
      <c r="K37" s="290">
        <v>0</v>
      </c>
      <c r="M37" s="290">
        <v>0</v>
      </c>
      <c r="N37" s="283"/>
    </row>
    <row r="38" spans="1:14">
      <c r="A38" s="270"/>
      <c r="B38" s="353" t="s">
        <v>168</v>
      </c>
      <c r="C38" s="354" t="s">
        <v>170</v>
      </c>
      <c r="E38" s="357"/>
      <c r="F38" s="357">
        <v>0</v>
      </c>
      <c r="G38" s="357">
        <v>0</v>
      </c>
      <c r="I38" s="357"/>
      <c r="J38" s="357">
        <v>0</v>
      </c>
      <c r="K38" s="357">
        <v>0</v>
      </c>
      <c r="M38" s="357">
        <v>0</v>
      </c>
      <c r="N38" s="354"/>
    </row>
    <row r="39" spans="1:14">
      <c r="A39" s="270"/>
      <c r="B39" s="270" t="s">
        <v>169</v>
      </c>
      <c r="C39" s="269" t="s">
        <v>250</v>
      </c>
      <c r="E39" s="290"/>
      <c r="F39" s="290">
        <v>0</v>
      </c>
      <c r="G39" s="290">
        <v>0</v>
      </c>
      <c r="I39" s="290"/>
      <c r="J39" s="290">
        <v>0</v>
      </c>
      <c r="K39" s="290">
        <v>0</v>
      </c>
      <c r="M39" s="290">
        <v>0</v>
      </c>
    </row>
    <row r="40" spans="1:14">
      <c r="A40" s="270"/>
      <c r="B40" s="276" t="s">
        <v>86</v>
      </c>
      <c r="C40" s="277"/>
      <c r="E40" s="286">
        <v>391843112</v>
      </c>
      <c r="F40" s="286">
        <v>-1527187</v>
      </c>
      <c r="G40" s="286">
        <v>390315925</v>
      </c>
      <c r="I40" s="286">
        <v>382942757</v>
      </c>
      <c r="J40" s="286">
        <v>7373168</v>
      </c>
      <c r="K40" s="286">
        <v>390315925</v>
      </c>
      <c r="M40" s="286">
        <v>0</v>
      </c>
      <c r="N40" s="277"/>
    </row>
    <row r="41" spans="1:14">
      <c r="A41" s="270"/>
      <c r="B41" s="353" t="s">
        <v>117</v>
      </c>
      <c r="C41" s="354" t="s">
        <v>45</v>
      </c>
      <c r="E41" s="357">
        <v>68607872</v>
      </c>
      <c r="F41" s="357">
        <v>98499737</v>
      </c>
      <c r="G41" s="357">
        <v>167107609</v>
      </c>
      <c r="I41" s="357">
        <v>159734441</v>
      </c>
      <c r="J41" s="357">
        <v>7373168</v>
      </c>
      <c r="K41" s="357">
        <v>167107609</v>
      </c>
      <c r="M41" s="357">
        <v>0</v>
      </c>
      <c r="N41" s="354"/>
    </row>
    <row r="42" spans="1:14">
      <c r="A42" s="270"/>
      <c r="B42" s="270" t="s">
        <v>118</v>
      </c>
      <c r="C42" s="283" t="s">
        <v>46</v>
      </c>
      <c r="E42" s="290">
        <v>215322440</v>
      </c>
      <c r="F42" s="290">
        <v>0</v>
      </c>
      <c r="G42" s="290">
        <v>215322440</v>
      </c>
      <c r="I42" s="290">
        <v>215322440</v>
      </c>
      <c r="J42" s="290">
        <v>0</v>
      </c>
      <c r="K42" s="290">
        <v>215322440</v>
      </c>
      <c r="M42" s="290">
        <v>0</v>
      </c>
      <c r="N42" s="283"/>
    </row>
    <row r="43" spans="1:14" ht="12.75" customHeight="1">
      <c r="A43" s="270"/>
      <c r="B43" s="353" t="s">
        <v>119</v>
      </c>
      <c r="C43" s="354" t="s">
        <v>47</v>
      </c>
      <c r="E43" s="357"/>
      <c r="F43" s="357">
        <v>0</v>
      </c>
      <c r="G43" s="357">
        <v>0</v>
      </c>
      <c r="I43" s="357"/>
      <c r="J43" s="357">
        <v>0</v>
      </c>
      <c r="K43" s="357">
        <v>0</v>
      </c>
      <c r="M43" s="357">
        <v>0</v>
      </c>
      <c r="N43" s="354"/>
    </row>
    <row r="44" spans="1:14" ht="12" customHeight="1">
      <c r="A44" s="270"/>
      <c r="B44" s="270" t="s">
        <v>120</v>
      </c>
      <c r="C44" s="283" t="s">
        <v>288</v>
      </c>
      <c r="E44" s="290">
        <v>107912800</v>
      </c>
      <c r="F44" s="290">
        <v>-100026924</v>
      </c>
      <c r="G44" s="290">
        <v>7885876</v>
      </c>
      <c r="I44" s="290">
        <v>7885876</v>
      </c>
      <c r="J44" s="290">
        <v>0</v>
      </c>
      <c r="K44" s="290">
        <v>7885876</v>
      </c>
      <c r="M44" s="290">
        <v>0</v>
      </c>
      <c r="N44" s="283"/>
    </row>
    <row r="45" spans="1:14">
      <c r="A45" s="270"/>
      <c r="B45" s="276" t="s">
        <v>28</v>
      </c>
      <c r="C45" s="277"/>
      <c r="E45" s="286">
        <v>0</v>
      </c>
      <c r="F45" s="286">
        <v>0</v>
      </c>
      <c r="G45" s="286">
        <v>0</v>
      </c>
      <c r="I45" s="286">
        <v>0</v>
      </c>
      <c r="J45" s="286">
        <v>0</v>
      </c>
      <c r="K45" s="286">
        <v>0</v>
      </c>
      <c r="M45" s="286">
        <v>0</v>
      </c>
      <c r="N45" s="277"/>
    </row>
    <row r="46" spans="1:14">
      <c r="A46" s="270"/>
      <c r="B46" s="353" t="s">
        <v>121</v>
      </c>
      <c r="C46" s="354" t="s">
        <v>48</v>
      </c>
      <c r="E46" s="357"/>
      <c r="F46" s="357">
        <v>0</v>
      </c>
      <c r="G46" s="357">
        <v>0</v>
      </c>
      <c r="I46" s="357"/>
      <c r="J46" s="357">
        <v>0</v>
      </c>
      <c r="K46" s="357">
        <v>0</v>
      </c>
      <c r="M46" s="357">
        <v>0</v>
      </c>
      <c r="N46" s="354"/>
    </row>
    <row r="47" spans="1:14">
      <c r="A47" s="270"/>
      <c r="B47" s="270" t="s">
        <v>122</v>
      </c>
      <c r="C47" s="283" t="s">
        <v>49</v>
      </c>
      <c r="E47" s="290"/>
      <c r="F47" s="290">
        <v>0</v>
      </c>
      <c r="G47" s="290">
        <v>0</v>
      </c>
      <c r="I47" s="290"/>
      <c r="J47" s="290">
        <v>0</v>
      </c>
      <c r="K47" s="290">
        <v>0</v>
      </c>
      <c r="M47" s="290">
        <v>0</v>
      </c>
      <c r="N47" s="283"/>
    </row>
    <row r="48" spans="1:14" ht="13.5" customHeight="1">
      <c r="A48" s="270"/>
      <c r="B48" s="276" t="s">
        <v>30</v>
      </c>
      <c r="C48" s="277"/>
      <c r="E48" s="286">
        <v>0</v>
      </c>
      <c r="F48" s="286">
        <v>0</v>
      </c>
      <c r="G48" s="286">
        <v>0</v>
      </c>
      <c r="I48" s="286">
        <v>0</v>
      </c>
      <c r="J48" s="286">
        <v>0</v>
      </c>
      <c r="K48" s="286">
        <v>0</v>
      </c>
      <c r="M48" s="286">
        <v>0</v>
      </c>
      <c r="N48" s="277"/>
    </row>
    <row r="49" spans="1:14" ht="12" customHeight="1">
      <c r="A49" s="270"/>
      <c r="B49" s="353" t="s">
        <v>123</v>
      </c>
      <c r="C49" s="354" t="s">
        <v>54</v>
      </c>
      <c r="E49" s="357"/>
      <c r="F49" s="357">
        <v>0</v>
      </c>
      <c r="G49" s="357">
        <v>0</v>
      </c>
      <c r="I49" s="357"/>
      <c r="J49" s="357">
        <v>0</v>
      </c>
      <c r="K49" s="357">
        <v>0</v>
      </c>
      <c r="M49" s="357">
        <v>0</v>
      </c>
      <c r="N49" s="354"/>
    </row>
    <row r="50" spans="1:14" ht="10.5" customHeight="1">
      <c r="A50" s="270"/>
      <c r="B50" s="270" t="s">
        <v>124</v>
      </c>
      <c r="C50" s="283" t="s">
        <v>55</v>
      </c>
      <c r="E50" s="290"/>
      <c r="F50" s="290">
        <v>0</v>
      </c>
      <c r="G50" s="290">
        <v>0</v>
      </c>
      <c r="I50" s="290"/>
      <c r="J50" s="290">
        <v>0</v>
      </c>
      <c r="K50" s="290">
        <v>0</v>
      </c>
      <c r="M50" s="290">
        <v>0</v>
      </c>
      <c r="N50" s="283"/>
    </row>
    <row r="51" spans="1:14">
      <c r="A51" s="270"/>
      <c r="B51" s="276" t="s">
        <v>87</v>
      </c>
      <c r="C51" s="277"/>
      <c r="E51" s="286">
        <v>0</v>
      </c>
      <c r="F51" s="286">
        <v>0</v>
      </c>
      <c r="G51" s="286">
        <v>0</v>
      </c>
      <c r="I51" s="286">
        <v>0</v>
      </c>
      <c r="J51" s="286">
        <v>0</v>
      </c>
      <c r="K51" s="286">
        <v>0</v>
      </c>
      <c r="M51" s="286">
        <v>0</v>
      </c>
      <c r="N51" s="277"/>
    </row>
    <row r="52" spans="1:14">
      <c r="A52" s="270"/>
      <c r="B52" s="353" t="s">
        <v>125</v>
      </c>
      <c r="C52" s="354" t="s">
        <v>56</v>
      </c>
      <c r="E52" s="357"/>
      <c r="F52" s="357">
        <v>0</v>
      </c>
      <c r="G52" s="357">
        <v>0</v>
      </c>
      <c r="I52" s="357"/>
      <c r="J52" s="357">
        <v>0</v>
      </c>
      <c r="K52" s="357">
        <v>0</v>
      </c>
      <c r="M52" s="357">
        <v>0</v>
      </c>
      <c r="N52" s="354"/>
    </row>
    <row r="53" spans="1:14">
      <c r="A53" s="270"/>
      <c r="B53" s="270" t="s">
        <v>126</v>
      </c>
      <c r="C53" s="283" t="s">
        <v>57</v>
      </c>
      <c r="E53" s="290"/>
      <c r="F53" s="290">
        <v>0</v>
      </c>
      <c r="G53" s="290">
        <v>0</v>
      </c>
      <c r="I53" s="290"/>
      <c r="J53" s="290">
        <v>0</v>
      </c>
      <c r="K53" s="290">
        <v>0</v>
      </c>
      <c r="M53" s="290">
        <v>0</v>
      </c>
      <c r="N53" s="283"/>
    </row>
    <row r="54" spans="1:14">
      <c r="A54" s="270"/>
      <c r="B54" s="353" t="s">
        <v>127</v>
      </c>
      <c r="C54" s="354" t="s">
        <v>58</v>
      </c>
      <c r="E54" s="357"/>
      <c r="F54" s="357">
        <v>0</v>
      </c>
      <c r="G54" s="357">
        <v>0</v>
      </c>
      <c r="I54" s="357"/>
      <c r="J54" s="357">
        <v>0</v>
      </c>
      <c r="K54" s="357">
        <v>0</v>
      </c>
      <c r="M54" s="357">
        <v>0</v>
      </c>
      <c r="N54" s="354"/>
    </row>
    <row r="55" spans="1:14">
      <c r="A55" s="270"/>
      <c r="B55" s="270" t="s">
        <v>128</v>
      </c>
      <c r="C55" s="283" t="s">
        <v>59</v>
      </c>
      <c r="E55" s="290"/>
      <c r="F55" s="290">
        <v>0</v>
      </c>
      <c r="G55" s="290">
        <v>0</v>
      </c>
      <c r="I55" s="290"/>
      <c r="J55" s="290">
        <v>0</v>
      </c>
      <c r="K55" s="290">
        <v>0</v>
      </c>
      <c r="M55" s="290">
        <v>0</v>
      </c>
      <c r="N55" s="283"/>
    </row>
    <row r="56" spans="1:14">
      <c r="A56" s="270"/>
      <c r="B56" s="353" t="s">
        <v>129</v>
      </c>
      <c r="C56" s="354" t="s">
        <v>60</v>
      </c>
      <c r="E56" s="357"/>
      <c r="F56" s="357">
        <v>0</v>
      </c>
      <c r="G56" s="357">
        <v>0</v>
      </c>
      <c r="I56" s="357"/>
      <c r="J56" s="357">
        <v>0</v>
      </c>
      <c r="K56" s="357">
        <v>0</v>
      </c>
      <c r="M56" s="357">
        <v>0</v>
      </c>
      <c r="N56" s="354"/>
    </row>
    <row r="57" spans="1:14">
      <c r="A57" s="270"/>
      <c r="B57" s="270" t="s">
        <v>130</v>
      </c>
      <c r="C57" s="283" t="s">
        <v>61</v>
      </c>
      <c r="E57" s="290"/>
      <c r="F57" s="290">
        <v>0</v>
      </c>
      <c r="G57" s="290">
        <v>0</v>
      </c>
      <c r="I57" s="290"/>
      <c r="J57" s="290">
        <v>0</v>
      </c>
      <c r="K57" s="290">
        <v>0</v>
      </c>
      <c r="M57" s="290">
        <v>0</v>
      </c>
      <c r="N57" s="283"/>
    </row>
    <row r="58" spans="1:14" ht="10.5" customHeight="1">
      <c r="A58" s="270"/>
      <c r="B58" s="276" t="s">
        <v>88</v>
      </c>
      <c r="C58" s="277"/>
      <c r="E58" s="286">
        <v>0</v>
      </c>
      <c r="F58" s="286">
        <v>0</v>
      </c>
      <c r="G58" s="286">
        <v>0</v>
      </c>
      <c r="I58" s="286">
        <v>0</v>
      </c>
      <c r="J58" s="286">
        <v>0</v>
      </c>
      <c r="K58" s="286">
        <v>0</v>
      </c>
      <c r="M58" s="286">
        <v>0</v>
      </c>
      <c r="N58" s="277"/>
    </row>
    <row r="59" spans="1:14">
      <c r="A59" s="270"/>
      <c r="B59" s="353" t="s">
        <v>131</v>
      </c>
      <c r="C59" s="354" t="s">
        <v>62</v>
      </c>
      <c r="E59" s="357"/>
      <c r="F59" s="357">
        <v>0</v>
      </c>
      <c r="G59" s="357">
        <v>0</v>
      </c>
      <c r="I59" s="357"/>
      <c r="J59" s="357">
        <v>0</v>
      </c>
      <c r="K59" s="357">
        <v>0</v>
      </c>
      <c r="M59" s="357">
        <v>0</v>
      </c>
      <c r="N59" s="354"/>
    </row>
    <row r="60" spans="1:14" ht="10.5" customHeight="1">
      <c r="A60" s="270"/>
      <c r="B60" s="276" t="s">
        <v>89</v>
      </c>
      <c r="C60" s="277"/>
      <c r="E60" s="286">
        <v>1072381593</v>
      </c>
      <c r="F60" s="286">
        <v>0</v>
      </c>
      <c r="G60" s="286">
        <v>1072381593</v>
      </c>
      <c r="I60" s="286">
        <v>1072381593</v>
      </c>
      <c r="J60" s="286">
        <v>0</v>
      </c>
      <c r="K60" s="286">
        <v>1072381593</v>
      </c>
      <c r="M60" s="286">
        <v>0</v>
      </c>
      <c r="N60" s="277"/>
    </row>
    <row r="61" spans="1:14">
      <c r="A61" s="270"/>
      <c r="B61" s="270" t="s">
        <v>132</v>
      </c>
      <c r="C61" s="296" t="s">
        <v>63</v>
      </c>
      <c r="E61" s="290">
        <v>1072381593</v>
      </c>
      <c r="F61" s="290">
        <v>0</v>
      </c>
      <c r="G61" s="290">
        <v>1072381593</v>
      </c>
      <c r="I61" s="290">
        <v>1072381593</v>
      </c>
      <c r="J61" s="290">
        <v>0</v>
      </c>
      <c r="K61" s="290">
        <v>1072381593</v>
      </c>
      <c r="M61" s="290">
        <v>0</v>
      </c>
      <c r="N61" s="296"/>
    </row>
    <row r="62" spans="1:14">
      <c r="A62" s="270"/>
      <c r="B62" s="276" t="s">
        <v>543</v>
      </c>
      <c r="C62" s="277"/>
      <c r="E62" s="286">
        <v>307401738</v>
      </c>
      <c r="F62" s="286">
        <v>0</v>
      </c>
      <c r="G62" s="286">
        <v>307401738</v>
      </c>
      <c r="I62" s="286">
        <v>0</v>
      </c>
      <c r="J62" s="286">
        <v>307401738</v>
      </c>
      <c r="K62" s="286">
        <v>307401738</v>
      </c>
      <c r="M62" s="286">
        <v>0</v>
      </c>
      <c r="N62" s="277"/>
    </row>
    <row r="63" spans="1:14">
      <c r="A63" s="270"/>
      <c r="B63" s="353" t="s">
        <v>133</v>
      </c>
      <c r="C63" s="354" t="s">
        <v>542</v>
      </c>
      <c r="E63" s="357">
        <v>307401738</v>
      </c>
      <c r="F63" s="357">
        <v>0</v>
      </c>
      <c r="G63" s="357">
        <v>307401738</v>
      </c>
      <c r="I63" s="357"/>
      <c r="J63" s="357">
        <v>307401738</v>
      </c>
      <c r="K63" s="357">
        <v>307401738</v>
      </c>
      <c r="M63" s="357">
        <v>0</v>
      </c>
      <c r="N63" s="354"/>
    </row>
    <row r="64" spans="1:14">
      <c r="A64" s="270"/>
      <c r="B64" s="276" t="s">
        <v>91</v>
      </c>
      <c r="C64" s="277"/>
      <c r="E64" s="286">
        <v>0</v>
      </c>
      <c r="F64" s="286">
        <v>0</v>
      </c>
      <c r="G64" s="286">
        <v>0</v>
      </c>
      <c r="I64" s="286">
        <v>0</v>
      </c>
      <c r="J64" s="286">
        <v>0</v>
      </c>
      <c r="K64" s="286">
        <v>0</v>
      </c>
      <c r="M64" s="286">
        <v>0</v>
      </c>
      <c r="N64" s="277"/>
    </row>
    <row r="65" spans="1:14" ht="13.5" customHeight="1">
      <c r="A65" s="270"/>
      <c r="B65" s="270" t="s">
        <v>134</v>
      </c>
      <c r="C65" s="296" t="s">
        <v>251</v>
      </c>
      <c r="D65" s="270"/>
      <c r="E65" s="290"/>
      <c r="F65" s="290">
        <v>0</v>
      </c>
      <c r="G65" s="290">
        <v>0</v>
      </c>
      <c r="H65" s="270"/>
      <c r="I65" s="290"/>
      <c r="J65" s="290">
        <v>0</v>
      </c>
      <c r="K65" s="290">
        <v>0</v>
      </c>
      <c r="L65" s="270"/>
      <c r="M65" s="290">
        <v>0</v>
      </c>
      <c r="N65" s="296"/>
    </row>
    <row r="66" spans="1:14">
      <c r="A66" s="270"/>
      <c r="B66" s="350" t="s">
        <v>92</v>
      </c>
      <c r="C66" s="350"/>
      <c r="D66" s="298"/>
      <c r="E66" s="374">
        <v>1829883827</v>
      </c>
      <c r="F66" s="374">
        <v>-1527187</v>
      </c>
      <c r="G66" s="374">
        <v>1828356640</v>
      </c>
      <c r="H66" s="298"/>
      <c r="I66" s="374">
        <v>1513581734</v>
      </c>
      <c r="J66" s="374">
        <v>314774906</v>
      </c>
      <c r="K66" s="374">
        <v>1828356640</v>
      </c>
      <c r="L66" s="298"/>
      <c r="M66" s="374">
        <v>0</v>
      </c>
      <c r="N66" s="350"/>
    </row>
    <row r="67" spans="1:14">
      <c r="A67" s="270"/>
      <c r="B67" s="276" t="s">
        <v>385</v>
      </c>
      <c r="C67" s="277"/>
      <c r="E67" s="286">
        <v>423235622</v>
      </c>
      <c r="F67" s="286">
        <v>0</v>
      </c>
      <c r="G67" s="286">
        <v>423235622</v>
      </c>
      <c r="I67" s="286"/>
      <c r="J67" s="286"/>
      <c r="K67" s="286"/>
      <c r="M67" s="286"/>
      <c r="N67" s="277"/>
    </row>
    <row r="68" spans="1:14">
      <c r="A68" s="270"/>
      <c r="B68" s="353" t="s">
        <v>135</v>
      </c>
      <c r="C68" s="354" t="s">
        <v>67</v>
      </c>
      <c r="E68" s="357">
        <v>423235622</v>
      </c>
      <c r="F68" s="357">
        <v>0</v>
      </c>
      <c r="G68" s="357">
        <v>423235622</v>
      </c>
      <c r="I68" s="357"/>
      <c r="J68" s="357"/>
      <c r="K68" s="357"/>
      <c r="M68" s="357"/>
      <c r="N68" s="354"/>
    </row>
    <row r="69" spans="1:14">
      <c r="A69" s="270"/>
      <c r="B69" s="270" t="s">
        <v>136</v>
      </c>
      <c r="C69" s="269" t="s">
        <v>68</v>
      </c>
      <c r="E69" s="290"/>
      <c r="F69" s="290">
        <v>0</v>
      </c>
      <c r="G69" s="290">
        <v>0</v>
      </c>
      <c r="I69" s="299"/>
      <c r="J69" s="299"/>
      <c r="K69" s="299"/>
      <c r="M69" s="290"/>
    </row>
    <row r="70" spans="1:14">
      <c r="A70" s="270"/>
      <c r="B70" s="350" t="s">
        <v>93</v>
      </c>
      <c r="C70" s="350"/>
      <c r="D70" s="298"/>
      <c r="E70" s="374">
        <v>423235622</v>
      </c>
      <c r="F70" s="374">
        <v>0</v>
      </c>
      <c r="G70" s="374">
        <v>423235622</v>
      </c>
      <c r="H70" s="298"/>
      <c r="I70" s="374">
        <v>0</v>
      </c>
      <c r="J70" s="374">
        <v>0</v>
      </c>
      <c r="K70" s="374">
        <v>0</v>
      </c>
      <c r="L70" s="298"/>
      <c r="M70" s="374">
        <v>0</v>
      </c>
      <c r="N70" s="350"/>
    </row>
    <row r="71" spans="1:14">
      <c r="A71" s="270"/>
      <c r="B71" s="276" t="s">
        <v>386</v>
      </c>
      <c r="C71" s="277"/>
      <c r="E71" s="286">
        <v>0</v>
      </c>
      <c r="F71" s="286">
        <v>0</v>
      </c>
      <c r="G71" s="286">
        <v>0</v>
      </c>
      <c r="I71" s="286">
        <v>0</v>
      </c>
      <c r="J71" s="286">
        <v>0</v>
      </c>
      <c r="K71" s="286">
        <v>0</v>
      </c>
      <c r="M71" s="286"/>
      <c r="N71" s="277"/>
    </row>
    <row r="72" spans="1:14" ht="12.75" customHeight="1">
      <c r="A72" s="270"/>
      <c r="B72" s="353" t="s">
        <v>137</v>
      </c>
      <c r="C72" s="367" t="s">
        <v>69</v>
      </c>
      <c r="E72" s="368"/>
      <c r="F72" s="368"/>
      <c r="G72" s="368"/>
      <c r="I72" s="357"/>
      <c r="J72" s="357">
        <v>0</v>
      </c>
      <c r="K72" s="357">
        <v>0</v>
      </c>
      <c r="M72" s="357"/>
      <c r="N72" s="367"/>
    </row>
    <row r="73" spans="1:14" ht="12" customHeight="1">
      <c r="A73" s="270"/>
      <c r="B73" s="270" t="s">
        <v>138</v>
      </c>
      <c r="C73" s="269" t="s">
        <v>70</v>
      </c>
      <c r="E73" s="299"/>
      <c r="F73" s="299"/>
      <c r="G73" s="299"/>
      <c r="I73" s="290"/>
      <c r="J73" s="290">
        <v>0</v>
      </c>
      <c r="K73" s="290">
        <v>0</v>
      </c>
      <c r="M73" s="290"/>
    </row>
    <row r="74" spans="1:14">
      <c r="A74" s="270"/>
      <c r="B74" s="353" t="s">
        <v>139</v>
      </c>
      <c r="C74" s="367" t="s">
        <v>71</v>
      </c>
      <c r="E74" s="368"/>
      <c r="F74" s="368"/>
      <c r="G74" s="368"/>
      <c r="I74" s="357"/>
      <c r="J74" s="357">
        <v>0</v>
      </c>
      <c r="K74" s="357">
        <v>0</v>
      </c>
      <c r="M74" s="357"/>
      <c r="N74" s="367"/>
    </row>
    <row r="75" spans="1:14">
      <c r="A75" s="270"/>
      <c r="B75" s="276" t="s">
        <v>66</v>
      </c>
      <c r="C75" s="277"/>
      <c r="E75" s="286">
        <v>0</v>
      </c>
      <c r="F75" s="286">
        <v>0</v>
      </c>
      <c r="G75" s="286">
        <v>0</v>
      </c>
      <c r="I75" s="286">
        <v>0</v>
      </c>
      <c r="J75" s="286">
        <v>0</v>
      </c>
      <c r="K75" s="286">
        <v>0</v>
      </c>
      <c r="M75" s="286"/>
      <c r="N75" s="277"/>
    </row>
    <row r="76" spans="1:14">
      <c r="A76" s="270"/>
      <c r="B76" s="270" t="s">
        <v>140</v>
      </c>
      <c r="C76" s="283" t="s">
        <v>72</v>
      </c>
      <c r="E76" s="290"/>
      <c r="F76" s="290">
        <v>0</v>
      </c>
      <c r="G76" s="290">
        <v>0</v>
      </c>
      <c r="I76" s="290"/>
      <c r="J76" s="290">
        <v>0</v>
      </c>
      <c r="K76" s="290">
        <v>0</v>
      </c>
      <c r="M76" s="290"/>
      <c r="N76" s="283"/>
    </row>
    <row r="77" spans="1:14">
      <c r="A77" s="270"/>
      <c r="B77" s="353" t="s">
        <v>141</v>
      </c>
      <c r="C77" s="354" t="s">
        <v>248</v>
      </c>
      <c r="E77" s="357"/>
      <c r="F77" s="357">
        <v>0</v>
      </c>
      <c r="G77" s="357">
        <v>0</v>
      </c>
      <c r="I77" s="357"/>
      <c r="J77" s="357">
        <v>0</v>
      </c>
      <c r="K77" s="357">
        <v>0</v>
      </c>
      <c r="M77" s="357"/>
      <c r="N77" s="354"/>
    </row>
    <row r="78" spans="1:14" ht="12.6" thickBot="1">
      <c r="A78" s="270"/>
      <c r="B78" s="270" t="s">
        <v>142</v>
      </c>
      <c r="C78" s="283" t="s">
        <v>249</v>
      </c>
      <c r="E78" s="290"/>
      <c r="F78" s="290">
        <v>0</v>
      </c>
      <c r="G78" s="290">
        <v>0</v>
      </c>
      <c r="I78" s="290"/>
      <c r="J78" s="290">
        <v>0</v>
      </c>
      <c r="K78" s="290">
        <v>0</v>
      </c>
      <c r="M78" s="290"/>
      <c r="N78" s="283"/>
    </row>
    <row r="79" spans="1:14" ht="12.6" thickTop="1">
      <c r="B79" s="31"/>
      <c r="C79" s="380" t="s">
        <v>158</v>
      </c>
      <c r="E79" s="381">
        <v>1829883827</v>
      </c>
      <c r="F79" s="381">
        <v>-1527187</v>
      </c>
      <c r="G79" s="381">
        <v>1828356640</v>
      </c>
      <c r="I79" s="381">
        <v>1513581734</v>
      </c>
      <c r="J79" s="381">
        <v>314774906</v>
      </c>
      <c r="K79" s="381">
        <v>1828356640</v>
      </c>
      <c r="M79" s="381">
        <v>0</v>
      </c>
      <c r="N79" s="336"/>
    </row>
    <row r="80" spans="1:14">
      <c r="F80" s="293" t="s">
        <v>411</v>
      </c>
      <c r="J80" s="293" t="s">
        <v>411</v>
      </c>
      <c r="M80" s="303"/>
    </row>
  </sheetData>
  <mergeCells count="7">
    <mergeCell ref="A5:C5"/>
    <mergeCell ref="I13:K13"/>
    <mergeCell ref="M13:M14"/>
    <mergeCell ref="N13:N14"/>
    <mergeCell ref="B13:B14"/>
    <mergeCell ref="C13:C14"/>
    <mergeCell ref="E13:G13"/>
  </mergeCells>
  <conditionalFormatting sqref="F80">
    <cfRule type="containsText" dxfId="169" priority="2" operator="containsText" text="ERROR">
      <formula>NOT(ISERROR(SEARCH("ERROR",F80)))</formula>
    </cfRule>
  </conditionalFormatting>
  <conditionalFormatting sqref="J80">
    <cfRule type="containsText" dxfId="168" priority="1" operator="containsText" text="ERROR">
      <formula>NOT(ISERROR(SEARCH("ERROR",J80)))</formula>
    </cfRule>
  </conditionalFormatting>
  <dataValidations count="1">
    <dataValidation type="list" allowBlank="1" showInputMessage="1" showErrorMessage="1" sqref="N17:N23 N69 N75:N78 N59 N61:N66 N71:N73 N25:N57" xr:uid="{00000000-0002-0000-1300-000000000000}">
      <formula1>FinalDiff</formula1>
    </dataValidation>
  </dataValidations>
  <hyperlinks>
    <hyperlink ref="A5" location="Sommaire!A1" display="Retour au Sommaire" xr:uid="{4D667997-B387-4B49-9909-D7EADFC1D7B7}"/>
  </hyperlinks>
  <pageMargins left="0.7" right="0.7" top="0.75" bottom="0.75" header="0.3" footer="0.3"/>
  <pageSetup paperSize="9" scale="63"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78</vt:i4>
      </vt:variant>
      <vt:variant>
        <vt:lpstr>Named Ranges</vt:lpstr>
      </vt:variant>
      <vt:variant>
        <vt:i4>18</vt:i4>
      </vt:variant>
    </vt:vector>
  </HeadingPairs>
  <TitlesOfParts>
    <vt:vector size="96" baseType="lpstr">
      <vt:lpstr>cour de change 2020</vt:lpstr>
      <vt:lpstr>PS OBLIG</vt:lpstr>
      <vt:lpstr>PS VOL</vt:lpstr>
      <vt:lpstr>Unilatérale par sté</vt:lpstr>
      <vt:lpstr>Unilatérale par taxe</vt:lpstr>
      <vt:lpstr>Sommaire</vt:lpstr>
      <vt:lpstr>C (1)</vt:lpstr>
      <vt:lpstr>C (2)</vt:lpstr>
      <vt:lpstr>C (3)</vt:lpstr>
      <vt:lpstr>C (4)</vt:lpstr>
      <vt:lpstr>C (5)</vt:lpstr>
      <vt:lpstr>C (6)</vt:lpstr>
      <vt:lpstr>C (7)</vt:lpstr>
      <vt:lpstr>C (8)</vt:lpstr>
      <vt:lpstr>C (9)</vt:lpstr>
      <vt:lpstr>C (10)</vt:lpstr>
      <vt:lpstr>C (11)</vt:lpstr>
      <vt:lpstr>C (12)</vt:lpstr>
      <vt:lpstr>C (13)</vt:lpstr>
      <vt:lpstr>C (14)</vt:lpstr>
      <vt:lpstr>C (15)</vt:lpstr>
      <vt:lpstr>C (16)</vt:lpstr>
      <vt:lpstr>C (17)</vt:lpstr>
      <vt:lpstr>C (18)</vt:lpstr>
      <vt:lpstr>C (19)</vt:lpstr>
      <vt:lpstr>C (20)</vt:lpstr>
      <vt:lpstr>C (21)</vt:lpstr>
      <vt:lpstr>C (22)</vt:lpstr>
      <vt:lpstr>C (23)</vt:lpstr>
      <vt:lpstr>C (24)</vt:lpstr>
      <vt:lpstr>C (4)xx</vt:lpstr>
      <vt:lpstr>C (4)x</vt:lpstr>
      <vt:lpstr>C (5)x</vt:lpstr>
      <vt:lpstr>C (6)x</vt:lpstr>
      <vt:lpstr>C (7)x</vt:lpstr>
      <vt:lpstr>C (8)x</vt:lpstr>
      <vt:lpstr>C (9)x</vt:lpstr>
      <vt:lpstr>C (10)x</vt:lpstr>
      <vt:lpstr>C (11)x</vt:lpstr>
      <vt:lpstr>C (12)x</vt:lpstr>
      <vt:lpstr>C (13)x</vt:lpstr>
      <vt:lpstr>C (14)x</vt:lpstr>
      <vt:lpstr>C (15)x</vt:lpstr>
      <vt:lpstr>C (16)x</vt:lpstr>
      <vt:lpstr>C (17)x</vt:lpstr>
      <vt:lpstr>C (18)x</vt:lpstr>
      <vt:lpstr>C (19)x</vt:lpstr>
      <vt:lpstr>C (20)x</vt:lpstr>
      <vt:lpstr>C (22)x</vt:lpstr>
      <vt:lpstr>C (23)x</vt:lpstr>
      <vt:lpstr>C (24)x</vt:lpstr>
      <vt:lpstr>C (27)</vt:lpstr>
      <vt:lpstr>C (28)</vt:lpstr>
      <vt:lpstr>C (29)</vt:lpstr>
      <vt:lpstr>C (30)</vt:lpstr>
      <vt:lpstr>C (31)</vt:lpstr>
      <vt:lpstr>C (32)</vt:lpstr>
      <vt:lpstr>C (33)</vt:lpstr>
      <vt:lpstr>C (34)</vt:lpstr>
      <vt:lpstr>C (35)</vt:lpstr>
      <vt:lpstr>C (36)</vt:lpstr>
      <vt:lpstr>Annexe 1</vt:lpstr>
      <vt:lpstr>Annexe 2</vt:lpstr>
      <vt:lpstr>Annexe 3</vt:lpstr>
      <vt:lpstr>Annexe 4</vt:lpstr>
      <vt:lpstr>Annexe 5</vt:lpstr>
      <vt:lpstr>Annexe 7</vt:lpstr>
      <vt:lpstr>Annexe 8</vt:lpstr>
      <vt:lpstr>Annexe 9</vt:lpstr>
      <vt:lpstr>Annexe 10</vt:lpstr>
      <vt:lpstr>T1- Revenu secteur extractif</vt:lpstr>
      <vt:lpstr>l'ETat (VAK)</vt:lpstr>
      <vt:lpstr>Analyse par Comp</vt:lpstr>
      <vt:lpstr>DU by Comp</vt:lpstr>
      <vt:lpstr>DU by tax</vt:lpstr>
      <vt:lpstr>Feuil2</vt:lpstr>
      <vt:lpstr>Analyse par taxe</vt:lpstr>
      <vt:lpstr>Analyse par régie</vt:lpstr>
      <vt:lpstr>'l''ETat (VAK)'!_ftn1</vt:lpstr>
      <vt:lpstr>'Annexe 8'!_Hlk21969732</vt:lpstr>
      <vt:lpstr>'Annexe 8'!_Hlk21969803</vt:lpstr>
      <vt:lpstr>'Annexe 3'!_Toc145075608</vt:lpstr>
      <vt:lpstr>'Annexe 1'!_Toc153484075</vt:lpstr>
      <vt:lpstr>'Annexe 2'!_Toc153484076</vt:lpstr>
      <vt:lpstr>'Annexe 10'!_Toc153484078</vt:lpstr>
      <vt:lpstr>'Annexe 5'!_Toc153484079</vt:lpstr>
      <vt:lpstr>'Annexe 8'!_Toc153484082</vt:lpstr>
      <vt:lpstr>'Annexe 8'!_Toc153484083</vt:lpstr>
      <vt:lpstr>'Annexe 8'!_Toc153484084</vt:lpstr>
      <vt:lpstr>'Annexe 8'!_Toc153484085</vt:lpstr>
      <vt:lpstr>'Annexe 8'!_Toc153484086</vt:lpstr>
      <vt:lpstr>'Annexe 8'!_Toc153484087</vt:lpstr>
      <vt:lpstr>'Annexe 7'!_Toc531729015</vt:lpstr>
      <vt:lpstr>'Annexe 1'!Print_Area</vt:lpstr>
      <vt:lpstr>'Annexe 9'!Print_Area</vt:lpstr>
      <vt:lpstr>Sommaire!Print_Area</vt:lpstr>
    </vt:vector>
  </TitlesOfParts>
  <Manager>Moore Insight</Manager>
  <Company>Moore Insight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Rached Maalej</dc:creator>
  <cp:lastModifiedBy>Rached Maalej</cp:lastModifiedBy>
  <cp:lastPrinted>2016-05-26T13:44:25Z</cp:lastPrinted>
  <dcterms:created xsi:type="dcterms:W3CDTF">2011-09-06T13:15:54Z</dcterms:created>
  <dcterms:modified xsi:type="dcterms:W3CDTF">2024-01-09T23:35:13Z</dcterms:modified>
</cp:coreProperties>
</file>